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kts\Documents\앳리스크\2017 컨퍼런스\"/>
    </mc:Choice>
  </mc:AlternateContent>
  <bookViews>
    <workbookView xWindow="360" yWindow="240" windowWidth="28040" windowHeight="11990"/>
  </bookViews>
  <sheets>
    <sheet name="NICE자료" sheetId="13" r:id="rId1"/>
    <sheet name="손익계산서_변형" sheetId="1" r:id="rId2"/>
    <sheet name="손익계산서_예측" sheetId="14" r:id="rId3"/>
    <sheet name="1단계 손익계산서_실제" sheetId="3" r:id="rId4"/>
    <sheet name="2단계 손익계산서_예상" sheetId="12" r:id="rId5"/>
    <sheet name="2단계 손익계산서_실제" sheetId="11" r:id="rId6"/>
    <sheet name="rsklibSimData" sheetId="22" state="hidden" r:id="rId7"/>
    <sheet name="RIM" sheetId="5" r:id="rId8"/>
    <sheet name="RiskSerializationData" sheetId="9" state="hidden" r:id="rId9"/>
    <sheet name="주가자료" sheetId="19" r:id="rId10"/>
  </sheets>
  <functionGroups builtInGroupCount="18"/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ultipleCPUManualCount" hidden="1">4</definedName>
    <definedName name="_AtRisk_SimSetting_MultipleCPUMode" hidden="1">0</definedName>
    <definedName name="_AtRisk_SimSetting_RandomNumberGenerator" hidden="1">0</definedName>
    <definedName name="_AtRisk_SimSetting_ReportOptionCustomItemCumulativeOverlay01" hidden="1">0</definedName>
    <definedName name="_AtRisk_SimSetting_ReportOptionCustomItemCumulativeOverlay02" hidden="1">0</definedName>
    <definedName name="_AtRisk_SimSetting_ReportOptionCustomItemCumulativeOverlay03" hidden="1">0</definedName>
    <definedName name="_AtRisk_SimSetting_ReportOptionCustomItemCumulativeOverlay04" hidden="1">0</definedName>
    <definedName name="_AtRisk_SimSetting_ReportOptionCustomItemCumulativeOverlay05" hidden="1">0</definedName>
    <definedName name="_AtRisk_SimSetting_ReportOptionCustomItemCumulativeOverlay06" hidden="1">0</definedName>
    <definedName name="_AtRisk_SimSetting_ReportOptionCustomItemDistributionFormat01" hidden="1">1</definedName>
    <definedName name="_AtRisk_SimSetting_ReportOptionCustomItemDistributionFormat02" hidden="1">1</definedName>
    <definedName name="_AtRisk_SimSetting_ReportOptionCustomItemDistributionFormat03" hidden="1">4</definedName>
    <definedName name="_AtRisk_SimSetting_ReportOptionCustomItemDistributionFormat04" hidden="1">1</definedName>
    <definedName name="_AtRisk_SimSetting_ReportOptionCustomItemDistributionFormat05" hidden="1">1</definedName>
    <definedName name="_AtRisk_SimSetting_ReportOptionCustomItemDistributionFormat06" hidden="1">1</definedName>
    <definedName name="_AtRisk_SimSetting_ReportOptionCustomItemGraphFormat01" hidden="1">1</definedName>
    <definedName name="_AtRisk_SimSetting_ReportOptionCustomItemGraphFormat02" hidden="1">1</definedName>
    <definedName name="_AtRisk_SimSetting_ReportOptionCustomItemGraphFormat03" hidden="1">1</definedName>
    <definedName name="_AtRisk_SimSetting_ReportOptionCustomItemGraphFormat04" hidden="1">1</definedName>
    <definedName name="_AtRisk_SimSetting_ReportOptionCustomItemGraphFormat05" hidden="1">1</definedName>
    <definedName name="_AtRisk_SimSetting_ReportOptionCustomItemGraphFormat06" hidden="1">1</definedName>
    <definedName name="_AtRisk_SimSetting_ReportOptionCustomItemItemIndex01" hidden="1">0</definedName>
    <definedName name="_AtRisk_SimSetting_ReportOptionCustomItemItemIndex02" hidden="1">1</definedName>
    <definedName name="_AtRisk_SimSetting_ReportOptionCustomItemItemIndex03" hidden="1">2</definedName>
    <definedName name="_AtRisk_SimSetting_ReportOptionCustomItemItemIndex04" hidden="1">3</definedName>
    <definedName name="_AtRisk_SimSetting_ReportOptionCustomItemItemIndex05" hidden="1">4</definedName>
    <definedName name="_AtRisk_SimSetting_ReportOptionCustomItemItemIndex06" hidden="1">5</definedName>
    <definedName name="_AtRisk_SimSetting_ReportOptionCustomItemItemSize01" hidden="1">0</definedName>
    <definedName name="_AtRisk_SimSetting_ReportOptionCustomItemItemSize02" hidden="1">0</definedName>
    <definedName name="_AtRisk_SimSetting_ReportOptionCustomItemItemSize03" hidden="1">0</definedName>
    <definedName name="_AtRisk_SimSetting_ReportOptionCustomItemItemSize04" hidden="1">0</definedName>
    <definedName name="_AtRisk_SimSetting_ReportOptionCustomItemItemSize05" hidden="1">0</definedName>
    <definedName name="_AtRisk_SimSetting_ReportOptionCustomItemItemSize06" hidden="1">0</definedName>
    <definedName name="_AtRisk_SimSetting_ReportOptionCustomItemItemType01" hidden="1">1</definedName>
    <definedName name="_AtRisk_SimSetting_ReportOptionCustomItemItemType02" hidden="1">5</definedName>
    <definedName name="_AtRisk_SimSetting_ReportOptionCustomItemItemType03" hidden="1">1</definedName>
    <definedName name="_AtRisk_SimSetting_ReportOptionCustomItemItemType04" hidden="1">3</definedName>
    <definedName name="_AtRisk_SimSetting_ReportOptionCustomItemItemType05" hidden="1">2</definedName>
    <definedName name="_AtRisk_SimSetting_ReportOptionCustomItemItemType06" hidden="1">4</definedName>
    <definedName name="_AtRisk_SimSetting_ReportOptionCustomItemLegendType01" hidden="1">0</definedName>
    <definedName name="_AtRisk_SimSetting_ReportOptionCustomItemLegendType02" hidden="1">0</definedName>
    <definedName name="_AtRisk_SimSetting_ReportOptionCustomItemLegendType03" hidden="1">0</definedName>
    <definedName name="_AtRisk_SimSetting_ReportOptionCustomItemLegendType04" hidden="1">0</definedName>
    <definedName name="_AtRisk_SimSetting_ReportOptionCustomItemLegendType05" hidden="1">0</definedName>
    <definedName name="_AtRisk_SimSetting_ReportOptionCustomItemLegendType06" hidden="1">0</definedName>
    <definedName name="_AtRisk_SimSetting_ReportOptionCustomItemsCount" hidden="1">6</definedName>
    <definedName name="_AtRisk_SimSetting_ReportOptionCustomItemSensitivityFormat01" hidden="1">1</definedName>
    <definedName name="_AtRisk_SimSetting_ReportOptionCustomItemSensitivityFormat02" hidden="1">1</definedName>
    <definedName name="_AtRisk_SimSetting_ReportOptionCustomItemSensitivityFormat03" hidden="1">1</definedName>
    <definedName name="_AtRisk_SimSetting_ReportOptionCustomItemSensitivityFormat04" hidden="1">1</definedName>
    <definedName name="_AtRisk_SimSetting_ReportOptionCustomItemSensitivityFormat05" hidden="1">1</definedName>
    <definedName name="_AtRisk_SimSetting_ReportOptionCustomItemSensitivityFormat06" hidden="1">1</definedName>
    <definedName name="_AtRisk_SimSetting_ReportOptionCustomItemSummaryGraphType01" hidden="1">0</definedName>
    <definedName name="_AtRisk_SimSetting_ReportOptionCustomItemSummaryGraphType02" hidden="1">0</definedName>
    <definedName name="_AtRisk_SimSetting_ReportOptionCustomItemSummaryGraphType03" hidden="1">0</definedName>
    <definedName name="_AtRisk_SimSetting_ReportOptionCustomItemSummaryGraphType04" hidden="1">0</definedName>
    <definedName name="_AtRisk_SimSetting_ReportOptionCustomItemSummaryGraphType05" hidden="1">0</definedName>
    <definedName name="_AtRisk_SimSetting_ReportOptionCustomItemSummaryGraphType06" hidden="1">0</definedName>
    <definedName name="_AtRisk_SimSetting_ReportOptionDataMode" hidden="1">1</definedName>
    <definedName name="_AtRisk_SimSetting_ReportOptionReportMultiSimType" hidden="1">0</definedName>
    <definedName name="_AtRisk_SimSetting_ReportOptionReportPlacement" hidden="1">1</definedName>
    <definedName name="_AtRisk_SimSetting_ReportOptionReportSelection" hidden="1">2048</definedName>
    <definedName name="_AtRisk_SimSetting_ReportOptionReportsFileType" hidden="1">1</definedName>
    <definedName name="_AtRisk_SimSetting_ReportOptionReportStyle" hidden="1">2</definedName>
    <definedName name="_AtRisk_SimSetting_ReportOptionSelectiveQR" hidden="1">FALSE</definedName>
    <definedName name="_AtRisk_SimSetting_ReportsList" hidden="1">2048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Pal_Workbook_GUID" hidden="1">"QS34MPTP76KFJUYXG5TXXK4A"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7</definedName>
    <definedName name="RiskIsInput" hidden="1">FALSE</definedName>
    <definedName name="RiskIsOptimization" hidden="1">FALSE</definedName>
    <definedName name="RiskIsOutput" hidden="1">FALSE</definedName>
    <definedName name="RiskIsStatistics" hidden="1">FALSE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"$J$30"</definedName>
    <definedName name="RiskSelectedNameCell1" hidden="1">"$I$30"</definedName>
    <definedName name="RiskSelectedNameCell2" hidden="1">"$H$20"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olver_adj" localSheetId="0" hidden="1">NICE자료!#REF!</definedName>
    <definedName name="solver_adj" localSheetId="7" hidden="1">RIM!$D$21</definedName>
    <definedName name="solver_adj" localSheetId="1" hidden="1">손익계산서_변형!#REF!</definedName>
    <definedName name="solver_adj" localSheetId="2" hidden="1">손익계산서_예측!#REF!</definedName>
    <definedName name="solver_cvg" localSheetId="0" hidden="1">0.0001</definedName>
    <definedName name="solver_cvg" localSheetId="7" hidden="1">0.0001</definedName>
    <definedName name="solver_cvg" localSheetId="1" hidden="1">0.0001</definedName>
    <definedName name="solver_cvg" localSheetId="2" hidden="1">0.0001</definedName>
    <definedName name="solver_drv" localSheetId="0" hidden="1">2</definedName>
    <definedName name="solver_drv" localSheetId="7" hidden="1">2</definedName>
    <definedName name="solver_drv" localSheetId="1" hidden="1">2</definedName>
    <definedName name="solver_drv" localSheetId="2" hidden="1">2</definedName>
    <definedName name="solver_eng" localSheetId="0" hidden="1">1</definedName>
    <definedName name="solver_eng" localSheetId="7" hidden="1">1</definedName>
    <definedName name="solver_eng" localSheetId="1" hidden="1">1</definedName>
    <definedName name="solver_eng" localSheetId="2" hidden="1">1</definedName>
    <definedName name="solver_est" localSheetId="0" hidden="1">1</definedName>
    <definedName name="solver_est" localSheetId="7" hidden="1">1</definedName>
    <definedName name="solver_est" localSheetId="1" hidden="1">1</definedName>
    <definedName name="solver_est" localSheetId="2" hidden="1">1</definedName>
    <definedName name="solver_itr" localSheetId="0" hidden="1">2147483647</definedName>
    <definedName name="solver_itr" localSheetId="7" hidden="1">2147483647</definedName>
    <definedName name="solver_itr" localSheetId="1" hidden="1">2147483647</definedName>
    <definedName name="solver_itr" localSheetId="2" hidden="1">2147483647</definedName>
    <definedName name="solver_mip" localSheetId="0" hidden="1">2147483647</definedName>
    <definedName name="solver_mip" localSheetId="7" hidden="1">2147483647</definedName>
    <definedName name="solver_mip" localSheetId="1" hidden="1">2147483647</definedName>
    <definedName name="solver_mip" localSheetId="2" hidden="1">2147483647</definedName>
    <definedName name="solver_mni" localSheetId="0" hidden="1">30</definedName>
    <definedName name="solver_mni" localSheetId="7" hidden="1">30</definedName>
    <definedName name="solver_mni" localSheetId="1" hidden="1">30</definedName>
    <definedName name="solver_mni" localSheetId="2" hidden="1">30</definedName>
    <definedName name="solver_mrt" localSheetId="0" hidden="1">0.075</definedName>
    <definedName name="solver_mrt" localSheetId="7" hidden="1">0.075</definedName>
    <definedName name="solver_mrt" localSheetId="1" hidden="1">0.075</definedName>
    <definedName name="solver_mrt" localSheetId="2" hidden="1">0.075</definedName>
    <definedName name="solver_msl" localSheetId="0" hidden="1">2</definedName>
    <definedName name="solver_msl" localSheetId="7" hidden="1">2</definedName>
    <definedName name="solver_msl" localSheetId="1" hidden="1">2</definedName>
    <definedName name="solver_msl" localSheetId="2" hidden="1">2</definedName>
    <definedName name="solver_neg" localSheetId="0" hidden="1">2</definedName>
    <definedName name="solver_neg" localSheetId="7" hidden="1">1</definedName>
    <definedName name="solver_neg" localSheetId="1" hidden="1">2</definedName>
    <definedName name="solver_neg" localSheetId="2" hidden="1">2</definedName>
    <definedName name="solver_nod" localSheetId="0" hidden="1">2147483647</definedName>
    <definedName name="solver_nod" localSheetId="7" hidden="1">2147483647</definedName>
    <definedName name="solver_nod" localSheetId="1" hidden="1">2147483647</definedName>
    <definedName name="solver_nod" localSheetId="2" hidden="1">2147483647</definedName>
    <definedName name="solver_num" localSheetId="0" hidden="1">0</definedName>
    <definedName name="solver_num" localSheetId="7" hidden="1">0</definedName>
    <definedName name="solver_num" localSheetId="1" hidden="1">0</definedName>
    <definedName name="solver_num" localSheetId="2" hidden="1">0</definedName>
    <definedName name="solver_nwt" localSheetId="0" hidden="1">1</definedName>
    <definedName name="solver_nwt" localSheetId="7" hidden="1">1</definedName>
    <definedName name="solver_nwt" localSheetId="1" hidden="1">1</definedName>
    <definedName name="solver_nwt" localSheetId="2" hidden="1">1</definedName>
    <definedName name="solver_opt" localSheetId="0" hidden="1">NICE자료!#REF!</definedName>
    <definedName name="solver_opt" localSheetId="7" hidden="1">RIM!$D$30</definedName>
    <definedName name="solver_opt" localSheetId="1" hidden="1">손익계산서_변형!#REF!</definedName>
    <definedName name="solver_opt" localSheetId="2" hidden="1">손익계산서_예측!#REF!</definedName>
    <definedName name="solver_pre" localSheetId="0" hidden="1">0.000001</definedName>
    <definedName name="solver_pre" localSheetId="7" hidden="1">0.000001</definedName>
    <definedName name="solver_pre" localSheetId="1" hidden="1">0.000001</definedName>
    <definedName name="solver_pre" localSheetId="2" hidden="1">0.000001</definedName>
    <definedName name="solver_rbv" localSheetId="0" hidden="1">2</definedName>
    <definedName name="solver_rbv" localSheetId="7" hidden="1">2</definedName>
    <definedName name="solver_rbv" localSheetId="1" hidden="1">2</definedName>
    <definedName name="solver_rbv" localSheetId="2" hidden="1">2</definedName>
    <definedName name="solver_rlx" localSheetId="0" hidden="1">2</definedName>
    <definedName name="solver_rlx" localSheetId="7" hidden="1">2</definedName>
    <definedName name="solver_rlx" localSheetId="1" hidden="1">2</definedName>
    <definedName name="solver_rlx" localSheetId="2" hidden="1">2</definedName>
    <definedName name="solver_rsd" localSheetId="0" hidden="1">0</definedName>
    <definedName name="solver_rsd" localSheetId="7" hidden="1">0</definedName>
    <definedName name="solver_rsd" localSheetId="1" hidden="1">0</definedName>
    <definedName name="solver_rsd" localSheetId="2" hidden="1">0</definedName>
    <definedName name="solver_scl" localSheetId="0" hidden="1">2</definedName>
    <definedName name="solver_scl" localSheetId="7" hidden="1">2</definedName>
    <definedName name="solver_scl" localSheetId="1" hidden="1">2</definedName>
    <definedName name="solver_scl" localSheetId="2" hidden="1">2</definedName>
    <definedName name="solver_sho" localSheetId="0" hidden="1">2</definedName>
    <definedName name="solver_sho" localSheetId="7" hidden="1">2</definedName>
    <definedName name="solver_sho" localSheetId="1" hidden="1">2</definedName>
    <definedName name="solver_sho" localSheetId="2" hidden="1">2</definedName>
    <definedName name="solver_ssz" localSheetId="0" hidden="1">100</definedName>
    <definedName name="solver_ssz" localSheetId="7" hidden="1">100</definedName>
    <definedName name="solver_ssz" localSheetId="1" hidden="1">100</definedName>
    <definedName name="solver_ssz" localSheetId="2" hidden="1">100</definedName>
    <definedName name="solver_tim" localSheetId="0" hidden="1">2147483647</definedName>
    <definedName name="solver_tim" localSheetId="7" hidden="1">2147483647</definedName>
    <definedName name="solver_tim" localSheetId="1" hidden="1">2147483647</definedName>
    <definedName name="solver_tim" localSheetId="2" hidden="1">2147483647</definedName>
    <definedName name="solver_tol" localSheetId="0" hidden="1">0.01</definedName>
    <definedName name="solver_tol" localSheetId="7" hidden="1">0.01</definedName>
    <definedName name="solver_tol" localSheetId="1" hidden="1">0.01</definedName>
    <definedName name="solver_tol" localSheetId="2" hidden="1">0.01</definedName>
    <definedName name="solver_typ" localSheetId="0" hidden="1">2</definedName>
    <definedName name="solver_typ" localSheetId="7" hidden="1">3</definedName>
    <definedName name="solver_typ" localSheetId="1" hidden="1">2</definedName>
    <definedName name="solver_typ" localSheetId="2" hidden="1">2</definedName>
    <definedName name="solver_val" localSheetId="0" hidden="1">0</definedName>
    <definedName name="solver_val" localSheetId="7" hidden="1">1343000</definedName>
    <definedName name="solver_val" localSheetId="1" hidden="1">0</definedName>
    <definedName name="solver_val" localSheetId="2" hidden="1">0</definedName>
    <definedName name="solver_ver" localSheetId="0" hidden="1">3</definedName>
    <definedName name="solver_ver" localSheetId="7" hidden="1">3</definedName>
    <definedName name="solver_ver" localSheetId="1" hidden="1">3</definedName>
    <definedName name="solver_ver" localSheetId="2" hidden="1">3</definedName>
  </definedNames>
  <calcPr calcId="152511" calcMode="manual"/>
</workbook>
</file>

<file path=xl/calcChain.xml><?xml version="1.0" encoding="utf-8"?>
<calcChain xmlns="http://schemas.openxmlformats.org/spreadsheetml/2006/main">
  <c r="AX9" i="13" l="1"/>
  <c r="AT9" i="13"/>
  <c r="AT6" i="1"/>
  <c r="AU6" i="1"/>
  <c r="AV6" i="1"/>
  <c r="J21" i="5" l="1"/>
  <c r="AT1" i="14"/>
  <c r="AT2" i="14"/>
  <c r="AT3" i="14"/>
  <c r="AP1" i="14"/>
  <c r="AP2" i="14"/>
  <c r="AP3" i="14"/>
  <c r="AN3" i="9"/>
  <c r="N227" i="3"/>
  <c r="N230" i="3"/>
  <c r="N269" i="3"/>
  <c r="N270" i="3"/>
  <c r="S270" i="3" s="1"/>
  <c r="G270" i="12" s="1"/>
  <c r="N271" i="3"/>
  <c r="N272" i="3"/>
  <c r="N273" i="3"/>
  <c r="N274" i="3"/>
  <c r="S274" i="3" s="1"/>
  <c r="G274" i="12" s="1"/>
  <c r="N275" i="3"/>
  <c r="N276" i="3"/>
  <c r="N279" i="3"/>
  <c r="N283" i="3"/>
  <c r="S283" i="3" s="1"/>
  <c r="G283" i="12" s="1"/>
  <c r="N284" i="3"/>
  <c r="N285" i="3"/>
  <c r="N287" i="3"/>
  <c r="N288" i="3"/>
  <c r="S288" i="3" s="1"/>
  <c r="G288" i="12" s="1"/>
  <c r="N289" i="3"/>
  <c r="N290" i="3"/>
  <c r="N291" i="3"/>
  <c r="N292" i="3"/>
  <c r="S292" i="3" s="1"/>
  <c r="G292" i="12" s="1"/>
  <c r="N293" i="3"/>
  <c r="N294" i="3"/>
  <c r="N296" i="3"/>
  <c r="N297" i="3"/>
  <c r="S297" i="3" s="1"/>
  <c r="G297" i="12" s="1"/>
  <c r="N298" i="3"/>
  <c r="N299" i="3"/>
  <c r="N300" i="3"/>
  <c r="N301" i="3"/>
  <c r="P301" i="3" s="1"/>
  <c r="D301" i="12" s="1"/>
  <c r="N302" i="3"/>
  <c r="N303" i="3"/>
  <c r="N304" i="3"/>
  <c r="N305" i="3"/>
  <c r="P305" i="3" s="1"/>
  <c r="D305" i="12" s="1"/>
  <c r="N162" i="3"/>
  <c r="S162" i="3" s="1"/>
  <c r="G162" i="12" s="1"/>
  <c r="N168" i="3"/>
  <c r="R168" i="3" s="1"/>
  <c r="N176" i="3"/>
  <c r="S176" i="3" s="1"/>
  <c r="G176" i="12" s="1"/>
  <c r="N192" i="3"/>
  <c r="P192" i="3" s="1"/>
  <c r="D192" i="12" s="1"/>
  <c r="N195" i="3"/>
  <c r="S195" i="3" s="1"/>
  <c r="N196" i="3"/>
  <c r="Q196" i="3" s="1"/>
  <c r="E196" i="12" s="1"/>
  <c r="N197" i="3"/>
  <c r="P197" i="3" s="1"/>
  <c r="N198" i="3"/>
  <c r="P198" i="3" s="1"/>
  <c r="N199" i="3"/>
  <c r="P199" i="3" s="1"/>
  <c r="D199" i="12" s="1"/>
  <c r="S199" i="3"/>
  <c r="G199" i="12" s="1"/>
  <c r="N203" i="3"/>
  <c r="P203" i="3" s="1"/>
  <c r="N204" i="3"/>
  <c r="N205" i="3"/>
  <c r="Q205" i="3"/>
  <c r="E205" i="12" s="1"/>
  <c r="N206" i="3"/>
  <c r="Q206" i="3" s="1"/>
  <c r="N207" i="3"/>
  <c r="P207" i="3" s="1"/>
  <c r="N208" i="3"/>
  <c r="P208" i="3" s="1"/>
  <c r="D208" i="12" s="1"/>
  <c r="N209" i="3"/>
  <c r="Q209" i="3" s="1"/>
  <c r="E209" i="12" s="1"/>
  <c r="N210" i="3"/>
  <c r="P210" i="3" s="1"/>
  <c r="D210" i="12" s="1"/>
  <c r="N211" i="3"/>
  <c r="R211" i="3" s="1"/>
  <c r="N212" i="3"/>
  <c r="S212" i="3" s="1"/>
  <c r="G212" i="12" s="1"/>
  <c r="N213" i="3"/>
  <c r="Q213" i="3" s="1"/>
  <c r="N214" i="3"/>
  <c r="P214" i="3" s="1"/>
  <c r="D214" i="12" s="1"/>
  <c r="N215" i="3"/>
  <c r="S215" i="3" s="1"/>
  <c r="G215" i="12" s="1"/>
  <c r="N216" i="3"/>
  <c r="Q216" i="3" s="1"/>
  <c r="N217" i="3"/>
  <c r="S217" i="3" s="1"/>
  <c r="N218" i="3"/>
  <c r="S218" i="3"/>
  <c r="G218" i="12" s="1"/>
  <c r="N219" i="3"/>
  <c r="P219" i="3" s="1"/>
  <c r="N220" i="3"/>
  <c r="N221" i="3"/>
  <c r="R221" i="3" s="1"/>
  <c r="F221" i="12" s="1"/>
  <c r="Q221" i="3"/>
  <c r="E221" i="12" s="1"/>
  <c r="A3" i="14"/>
  <c r="A2" i="14"/>
  <c r="A1" i="14"/>
  <c r="K3" i="19"/>
  <c r="L3" i="19"/>
  <c r="K2" i="19"/>
  <c r="L2" i="19" s="1"/>
  <c r="K1" i="19"/>
  <c r="L1" i="19"/>
  <c r="S168" i="3"/>
  <c r="Q207" i="3"/>
  <c r="Q217" i="3"/>
  <c r="Q210" i="3"/>
  <c r="E210" i="12" s="1"/>
  <c r="P195" i="3"/>
  <c r="P204" i="3"/>
  <c r="Q208" i="3"/>
  <c r="P212" i="3"/>
  <c r="D212" i="12" s="1"/>
  <c r="Q220" i="3"/>
  <c r="Q218" i="3"/>
  <c r="E218" i="12" s="1"/>
  <c r="Q219" i="3"/>
  <c r="Q204" i="3"/>
  <c r="Q212" i="3"/>
  <c r="Q197" i="3"/>
  <c r="Q199" i="3"/>
  <c r="P211" i="3"/>
  <c r="P220" i="3"/>
  <c r="P216" i="3"/>
  <c r="P205" i="3"/>
  <c r="S220" i="3"/>
  <c r="S216" i="3"/>
  <c r="S208" i="3"/>
  <c r="S204" i="3"/>
  <c r="S197" i="3"/>
  <c r="R220" i="3"/>
  <c r="R219" i="3"/>
  <c r="R215" i="3"/>
  <c r="R213" i="3"/>
  <c r="R208" i="3"/>
  <c r="R205" i="3"/>
  <c r="R204" i="3"/>
  <c r="R203" i="3"/>
  <c r="R192" i="3"/>
  <c r="F192" i="12" s="1"/>
  <c r="Q162" i="3"/>
  <c r="P168" i="3"/>
  <c r="I322" i="12"/>
  <c r="I321" i="12"/>
  <c r="I320" i="12"/>
  <c r="I319" i="12"/>
  <c r="I318" i="12"/>
  <c r="I317" i="12"/>
  <c r="I316" i="12"/>
  <c r="I315" i="12"/>
  <c r="I314" i="12"/>
  <c r="I313" i="12"/>
  <c r="I312" i="12"/>
  <c r="I311" i="12"/>
  <c r="I310" i="12"/>
  <c r="I309" i="12"/>
  <c r="J26" i="5"/>
  <c r="D45" i="5"/>
  <c r="B46" i="5"/>
  <c r="D25" i="5"/>
  <c r="D24" i="5"/>
  <c r="D38" i="5" s="1"/>
  <c r="H32" i="5"/>
  <c r="J14" i="5"/>
  <c r="L9" i="5"/>
  <c r="L7" i="5"/>
  <c r="AL328" i="14"/>
  <c r="AK328" i="14"/>
  <c r="AJ328" i="14"/>
  <c r="AI328" i="14"/>
  <c r="AH328" i="14"/>
  <c r="AG328" i="14"/>
  <c r="AF328" i="14"/>
  <c r="AE328" i="14"/>
  <c r="AD328" i="14"/>
  <c r="AC328" i="14"/>
  <c r="AB328" i="14"/>
  <c r="AA328" i="14"/>
  <c r="Z328" i="14"/>
  <c r="Y328" i="14"/>
  <c r="X328" i="14"/>
  <c r="W328" i="14"/>
  <c r="V328" i="14"/>
  <c r="U328" i="14"/>
  <c r="T328" i="14"/>
  <c r="S328" i="14"/>
  <c r="R328" i="14"/>
  <c r="Q328" i="14"/>
  <c r="P328" i="14"/>
  <c r="O328" i="14"/>
  <c r="N328" i="14"/>
  <c r="M328" i="14"/>
  <c r="L328" i="14"/>
  <c r="K328" i="14"/>
  <c r="J328" i="14"/>
  <c r="I328" i="14"/>
  <c r="H328" i="14"/>
  <c r="G328" i="14"/>
  <c r="F328" i="14"/>
  <c r="E328" i="14"/>
  <c r="D328" i="14"/>
  <c r="C328" i="14"/>
  <c r="B328" i="14"/>
  <c r="A328" i="14"/>
  <c r="AL327" i="14"/>
  <c r="AK327" i="14"/>
  <c r="AJ327" i="14"/>
  <c r="AI327" i="14"/>
  <c r="AH327" i="14"/>
  <c r="AG327" i="14"/>
  <c r="AF327" i="14"/>
  <c r="AE327" i="14"/>
  <c r="AD327" i="14"/>
  <c r="AC327" i="14"/>
  <c r="AB327" i="14"/>
  <c r="AA327" i="14"/>
  <c r="Z327" i="14"/>
  <c r="Y327" i="14"/>
  <c r="X327" i="14"/>
  <c r="W327" i="14"/>
  <c r="V327" i="14"/>
  <c r="U327" i="14"/>
  <c r="T327" i="14"/>
  <c r="S327" i="14"/>
  <c r="R327" i="14"/>
  <c r="Q327" i="14"/>
  <c r="P327" i="14"/>
  <c r="O327" i="14"/>
  <c r="N327" i="14"/>
  <c r="M327" i="14"/>
  <c r="L327" i="14"/>
  <c r="K327" i="14"/>
  <c r="J327" i="14"/>
  <c r="I327" i="14"/>
  <c r="H327" i="14"/>
  <c r="G327" i="14"/>
  <c r="F327" i="14"/>
  <c r="E327" i="14"/>
  <c r="D327" i="14"/>
  <c r="C327" i="14"/>
  <c r="B327" i="14"/>
  <c r="A327" i="14"/>
  <c r="AL326" i="14"/>
  <c r="AK326" i="14"/>
  <c r="AJ326" i="14"/>
  <c r="AI326" i="14"/>
  <c r="AH326" i="14"/>
  <c r="AG326" i="14"/>
  <c r="AF326" i="14"/>
  <c r="AE326" i="14"/>
  <c r="AD326" i="14"/>
  <c r="AC326" i="14"/>
  <c r="AB326" i="14"/>
  <c r="AA326" i="14"/>
  <c r="Z326" i="14"/>
  <c r="Y326" i="14"/>
  <c r="X326" i="14"/>
  <c r="W326" i="14"/>
  <c r="V326" i="14"/>
  <c r="U326" i="14"/>
  <c r="T326" i="14"/>
  <c r="S326" i="14"/>
  <c r="R326" i="14"/>
  <c r="Q326" i="14"/>
  <c r="P326" i="14"/>
  <c r="O326" i="14"/>
  <c r="N326" i="14"/>
  <c r="M326" i="14"/>
  <c r="L326" i="14"/>
  <c r="K326" i="14"/>
  <c r="J326" i="14"/>
  <c r="I326" i="14"/>
  <c r="H326" i="14"/>
  <c r="G326" i="14"/>
  <c r="F326" i="14"/>
  <c r="E326" i="14"/>
  <c r="D326" i="14"/>
  <c r="C326" i="14"/>
  <c r="B326" i="14"/>
  <c r="A326" i="14"/>
  <c r="AL325" i="14"/>
  <c r="AK325" i="14"/>
  <c r="AJ325" i="14"/>
  <c r="AI325" i="14"/>
  <c r="AH325" i="14"/>
  <c r="AG325" i="14"/>
  <c r="AF325" i="14"/>
  <c r="AE325" i="14"/>
  <c r="AD325" i="14"/>
  <c r="AC325" i="14"/>
  <c r="AB325" i="14"/>
  <c r="AA325" i="14"/>
  <c r="Z325" i="14"/>
  <c r="Y325" i="14"/>
  <c r="X325" i="14"/>
  <c r="W325" i="14"/>
  <c r="V325" i="14"/>
  <c r="U325" i="14"/>
  <c r="T325" i="14"/>
  <c r="S325" i="14"/>
  <c r="R325" i="14"/>
  <c r="Q325" i="14"/>
  <c r="P325" i="14"/>
  <c r="O325" i="14"/>
  <c r="N325" i="14"/>
  <c r="M325" i="14"/>
  <c r="L325" i="14"/>
  <c r="K325" i="14"/>
  <c r="J325" i="14"/>
  <c r="I325" i="14"/>
  <c r="H325" i="14"/>
  <c r="G325" i="14"/>
  <c r="F325" i="14"/>
  <c r="E325" i="14"/>
  <c r="D325" i="14"/>
  <c r="C325" i="14"/>
  <c r="B325" i="14"/>
  <c r="A325" i="14"/>
  <c r="AL324" i="14"/>
  <c r="AK324" i="14"/>
  <c r="AJ324" i="14"/>
  <c r="AI324" i="14"/>
  <c r="AH324" i="14"/>
  <c r="AG324" i="14"/>
  <c r="AF324" i="14"/>
  <c r="AE324" i="14"/>
  <c r="AD324" i="14"/>
  <c r="AC324" i="14"/>
  <c r="AB324" i="14"/>
  <c r="AA324" i="14"/>
  <c r="Z324" i="14"/>
  <c r="Y324" i="14"/>
  <c r="X324" i="14"/>
  <c r="W324" i="14"/>
  <c r="V324" i="14"/>
  <c r="U324" i="14"/>
  <c r="T324" i="14"/>
  <c r="S324" i="14"/>
  <c r="R324" i="14"/>
  <c r="Q324" i="14"/>
  <c r="P324" i="14"/>
  <c r="O324" i="14"/>
  <c r="N324" i="14"/>
  <c r="M324" i="14"/>
  <c r="L324" i="14"/>
  <c r="K324" i="14"/>
  <c r="J324" i="14"/>
  <c r="I324" i="14"/>
  <c r="H324" i="14"/>
  <c r="G324" i="14"/>
  <c r="F324" i="14"/>
  <c r="E324" i="14"/>
  <c r="D324" i="14"/>
  <c r="C324" i="14"/>
  <c r="B324" i="14"/>
  <c r="A324" i="14"/>
  <c r="AL323" i="14"/>
  <c r="AK323" i="14"/>
  <c r="AJ323" i="14"/>
  <c r="AI323" i="14"/>
  <c r="AH323" i="14"/>
  <c r="AG323" i="14"/>
  <c r="AF323" i="14"/>
  <c r="AE323" i="14"/>
  <c r="AD323" i="14"/>
  <c r="AC323" i="14"/>
  <c r="AB323" i="14"/>
  <c r="AA323" i="14"/>
  <c r="Z323" i="14"/>
  <c r="Y323" i="14"/>
  <c r="X323" i="14"/>
  <c r="W323" i="14"/>
  <c r="V323" i="14"/>
  <c r="U323" i="14"/>
  <c r="T323" i="14"/>
  <c r="S323" i="14"/>
  <c r="R323" i="14"/>
  <c r="Q323" i="14"/>
  <c r="P323" i="14"/>
  <c r="O323" i="14"/>
  <c r="N323" i="14"/>
  <c r="M323" i="14"/>
  <c r="L323" i="14"/>
  <c r="K323" i="14"/>
  <c r="J323" i="14"/>
  <c r="I323" i="14"/>
  <c r="H323" i="14"/>
  <c r="G323" i="14"/>
  <c r="F323" i="14"/>
  <c r="E323" i="14"/>
  <c r="D323" i="14"/>
  <c r="C323" i="14"/>
  <c r="B323" i="14"/>
  <c r="A323" i="14"/>
  <c r="AL322" i="14"/>
  <c r="AK322" i="14"/>
  <c r="AJ322" i="14"/>
  <c r="AI322" i="14"/>
  <c r="AH322" i="14"/>
  <c r="AG322" i="14"/>
  <c r="AF322" i="14"/>
  <c r="AE322" i="14"/>
  <c r="AD322" i="14"/>
  <c r="AC322" i="14"/>
  <c r="AB322" i="14"/>
  <c r="AA322" i="14"/>
  <c r="Z322" i="14"/>
  <c r="Y322" i="14"/>
  <c r="X322" i="14"/>
  <c r="W322" i="14"/>
  <c r="V322" i="14"/>
  <c r="U322" i="14"/>
  <c r="T322" i="14"/>
  <c r="S322" i="14"/>
  <c r="R322" i="14"/>
  <c r="Q322" i="14"/>
  <c r="P322" i="14"/>
  <c r="O322" i="14"/>
  <c r="N322" i="14"/>
  <c r="M322" i="14"/>
  <c r="L322" i="14"/>
  <c r="K322" i="14"/>
  <c r="J322" i="14"/>
  <c r="I322" i="14"/>
  <c r="H322" i="14"/>
  <c r="G322" i="14"/>
  <c r="F322" i="14"/>
  <c r="E322" i="14"/>
  <c r="D322" i="14"/>
  <c r="C322" i="14"/>
  <c r="B322" i="14"/>
  <c r="A322" i="14"/>
  <c r="AL321" i="14"/>
  <c r="AK321" i="14"/>
  <c r="AJ321" i="14"/>
  <c r="AI321" i="14"/>
  <c r="AH321" i="14"/>
  <c r="AG321" i="14"/>
  <c r="AF321" i="14"/>
  <c r="AE321" i="14"/>
  <c r="AD321" i="14"/>
  <c r="AC321" i="14"/>
  <c r="AB321" i="14"/>
  <c r="AA321" i="14"/>
  <c r="Z321" i="14"/>
  <c r="Y321" i="14"/>
  <c r="X321" i="14"/>
  <c r="W321" i="14"/>
  <c r="V321" i="14"/>
  <c r="U321" i="14"/>
  <c r="T321" i="14"/>
  <c r="S321" i="14"/>
  <c r="R321" i="14"/>
  <c r="Q321" i="14"/>
  <c r="P321" i="14"/>
  <c r="O321" i="14"/>
  <c r="N321" i="14"/>
  <c r="M321" i="14"/>
  <c r="L321" i="14"/>
  <c r="K321" i="14"/>
  <c r="J321" i="14"/>
  <c r="I321" i="14"/>
  <c r="H321" i="14"/>
  <c r="G321" i="14"/>
  <c r="F321" i="14"/>
  <c r="E321" i="14"/>
  <c r="D321" i="14"/>
  <c r="C321" i="14"/>
  <c r="B321" i="14"/>
  <c r="A321" i="14"/>
  <c r="AL320" i="14"/>
  <c r="AK320" i="14"/>
  <c r="AJ320" i="14"/>
  <c r="AI320" i="14"/>
  <c r="AH320" i="14"/>
  <c r="AG320" i="14"/>
  <c r="AF320" i="14"/>
  <c r="AE320" i="14"/>
  <c r="AD320" i="14"/>
  <c r="AC320" i="14"/>
  <c r="AB320" i="14"/>
  <c r="AA320" i="14"/>
  <c r="Z320" i="14"/>
  <c r="Y320" i="14"/>
  <c r="X320" i="14"/>
  <c r="W320" i="14"/>
  <c r="V320" i="14"/>
  <c r="U320" i="14"/>
  <c r="T320" i="14"/>
  <c r="S320" i="14"/>
  <c r="R320" i="14"/>
  <c r="Q320" i="14"/>
  <c r="P320" i="14"/>
  <c r="O320" i="14"/>
  <c r="N320" i="14"/>
  <c r="M320" i="14"/>
  <c r="L320" i="14"/>
  <c r="K320" i="14"/>
  <c r="J320" i="14"/>
  <c r="I320" i="14"/>
  <c r="H320" i="14"/>
  <c r="G320" i="14"/>
  <c r="F320" i="14"/>
  <c r="E320" i="14"/>
  <c r="D320" i="14"/>
  <c r="C320" i="14"/>
  <c r="B320" i="14"/>
  <c r="A320" i="14"/>
  <c r="AL319" i="14"/>
  <c r="AK319" i="14"/>
  <c r="AJ319" i="14"/>
  <c r="AI319" i="14"/>
  <c r="AH319" i="14"/>
  <c r="AG319" i="14"/>
  <c r="AF319" i="14"/>
  <c r="AE319" i="14"/>
  <c r="AD319" i="14"/>
  <c r="AC319" i="14"/>
  <c r="AB319" i="14"/>
  <c r="AA319" i="14"/>
  <c r="Z319" i="14"/>
  <c r="Y319" i="14"/>
  <c r="X319" i="14"/>
  <c r="W319" i="14"/>
  <c r="V319" i="14"/>
  <c r="U319" i="14"/>
  <c r="T319" i="14"/>
  <c r="S319" i="14"/>
  <c r="R319" i="14"/>
  <c r="Q319" i="14"/>
  <c r="P319" i="14"/>
  <c r="O319" i="14"/>
  <c r="N319" i="14"/>
  <c r="M319" i="14"/>
  <c r="L319" i="14"/>
  <c r="K319" i="14"/>
  <c r="J319" i="14"/>
  <c r="I319" i="14"/>
  <c r="H319" i="14"/>
  <c r="G319" i="14"/>
  <c r="F319" i="14"/>
  <c r="E319" i="14"/>
  <c r="D319" i="14"/>
  <c r="C319" i="14"/>
  <c r="B319" i="14"/>
  <c r="A319" i="14"/>
  <c r="AL318" i="14"/>
  <c r="AK318" i="14"/>
  <c r="AJ318" i="14"/>
  <c r="AI318" i="14"/>
  <c r="AH318" i="14"/>
  <c r="AG318" i="14"/>
  <c r="AF318" i="14"/>
  <c r="AE318" i="14"/>
  <c r="AD318" i="14"/>
  <c r="AC318" i="14"/>
  <c r="AB318" i="14"/>
  <c r="AA318" i="14"/>
  <c r="Z318" i="14"/>
  <c r="Y318" i="14"/>
  <c r="X318" i="14"/>
  <c r="W318" i="14"/>
  <c r="V318" i="14"/>
  <c r="U318" i="14"/>
  <c r="T318" i="14"/>
  <c r="S318" i="14"/>
  <c r="R318" i="14"/>
  <c r="Q318" i="14"/>
  <c r="P318" i="14"/>
  <c r="O318" i="14"/>
  <c r="N318" i="14"/>
  <c r="M318" i="14"/>
  <c r="L318" i="14"/>
  <c r="K318" i="14"/>
  <c r="J318" i="14"/>
  <c r="I318" i="14"/>
  <c r="H318" i="14"/>
  <c r="G318" i="14"/>
  <c r="F318" i="14"/>
  <c r="E318" i="14"/>
  <c r="D318" i="14"/>
  <c r="C318" i="14"/>
  <c r="B318" i="14"/>
  <c r="A318" i="14"/>
  <c r="AL317" i="14"/>
  <c r="AK317" i="14"/>
  <c r="AJ317" i="14"/>
  <c r="AI317" i="14"/>
  <c r="AH317" i="14"/>
  <c r="AG317" i="14"/>
  <c r="AF317" i="14"/>
  <c r="AE317" i="14"/>
  <c r="AD317" i="14"/>
  <c r="AC317" i="14"/>
  <c r="AB317" i="14"/>
  <c r="AA317" i="14"/>
  <c r="Z317" i="14"/>
  <c r="Y317" i="14"/>
  <c r="X317" i="14"/>
  <c r="W317" i="14"/>
  <c r="V317" i="14"/>
  <c r="U317" i="14"/>
  <c r="T317" i="14"/>
  <c r="S317" i="14"/>
  <c r="R317" i="14"/>
  <c r="Q317" i="14"/>
  <c r="P317" i="14"/>
  <c r="O317" i="14"/>
  <c r="N317" i="14"/>
  <c r="M317" i="14"/>
  <c r="L317" i="14"/>
  <c r="K317" i="14"/>
  <c r="J317" i="14"/>
  <c r="I317" i="14"/>
  <c r="H317" i="14"/>
  <c r="G317" i="14"/>
  <c r="F317" i="14"/>
  <c r="E317" i="14"/>
  <c r="D317" i="14"/>
  <c r="C317" i="14"/>
  <c r="B317" i="14"/>
  <c r="A317" i="14"/>
  <c r="AL316" i="14"/>
  <c r="AK316" i="14"/>
  <c r="AJ316" i="14"/>
  <c r="AI316" i="14"/>
  <c r="AH316" i="14"/>
  <c r="AG316" i="14"/>
  <c r="AF316" i="14"/>
  <c r="AE316" i="14"/>
  <c r="AD316" i="14"/>
  <c r="AC316" i="14"/>
  <c r="AB316" i="14"/>
  <c r="AA316" i="14"/>
  <c r="Z316" i="14"/>
  <c r="Y316" i="14"/>
  <c r="X316" i="14"/>
  <c r="W316" i="14"/>
  <c r="V316" i="14"/>
  <c r="U316" i="14"/>
  <c r="T316" i="14"/>
  <c r="S316" i="14"/>
  <c r="R316" i="14"/>
  <c r="Q316" i="14"/>
  <c r="P316" i="14"/>
  <c r="O316" i="14"/>
  <c r="N316" i="14"/>
  <c r="M316" i="14"/>
  <c r="L316" i="14"/>
  <c r="K316" i="14"/>
  <c r="J316" i="14"/>
  <c r="I316" i="14"/>
  <c r="H316" i="14"/>
  <c r="G316" i="14"/>
  <c r="F316" i="14"/>
  <c r="E316" i="14"/>
  <c r="D316" i="14"/>
  <c r="C316" i="14"/>
  <c r="B316" i="14"/>
  <c r="A316" i="14"/>
  <c r="AL315" i="14"/>
  <c r="AK315" i="14"/>
  <c r="AJ315" i="14"/>
  <c r="AI315" i="14"/>
  <c r="AH315" i="14"/>
  <c r="AG315" i="14"/>
  <c r="AF315" i="14"/>
  <c r="AE315" i="14"/>
  <c r="AD315" i="14"/>
  <c r="AC315" i="14"/>
  <c r="AB315" i="14"/>
  <c r="AA315" i="14"/>
  <c r="Z315" i="14"/>
  <c r="Y315" i="14"/>
  <c r="X315" i="14"/>
  <c r="W315" i="14"/>
  <c r="V315" i="14"/>
  <c r="U315" i="14"/>
  <c r="T315" i="14"/>
  <c r="S315" i="14"/>
  <c r="R315" i="14"/>
  <c r="Q315" i="14"/>
  <c r="P315" i="14"/>
  <c r="O315" i="14"/>
  <c r="N315" i="14"/>
  <c r="M315" i="14"/>
  <c r="L315" i="14"/>
  <c r="K315" i="14"/>
  <c r="J315" i="14"/>
  <c r="I315" i="14"/>
  <c r="H315" i="14"/>
  <c r="G315" i="14"/>
  <c r="F315" i="14"/>
  <c r="E315" i="14"/>
  <c r="D315" i="14"/>
  <c r="C315" i="14"/>
  <c r="B315" i="14"/>
  <c r="A315" i="14"/>
  <c r="AL314" i="14"/>
  <c r="AK314" i="14"/>
  <c r="AJ314" i="14"/>
  <c r="AI314" i="14"/>
  <c r="AH314" i="14"/>
  <c r="AG314" i="14"/>
  <c r="AF314" i="14"/>
  <c r="AE314" i="14"/>
  <c r="AD314" i="14"/>
  <c r="AC314" i="14"/>
  <c r="AB314" i="14"/>
  <c r="AA314" i="14"/>
  <c r="Z314" i="14"/>
  <c r="Y314" i="14"/>
  <c r="X314" i="14"/>
  <c r="W314" i="14"/>
  <c r="V314" i="14"/>
  <c r="U314" i="14"/>
  <c r="T314" i="14"/>
  <c r="S314" i="14"/>
  <c r="R314" i="14"/>
  <c r="Q314" i="14"/>
  <c r="P314" i="14"/>
  <c r="O314" i="14"/>
  <c r="N314" i="14"/>
  <c r="M314" i="14"/>
  <c r="L314" i="14"/>
  <c r="K314" i="14"/>
  <c r="J314" i="14"/>
  <c r="I314" i="14"/>
  <c r="H314" i="14"/>
  <c r="G314" i="14"/>
  <c r="F314" i="14"/>
  <c r="E314" i="14"/>
  <c r="D314" i="14"/>
  <c r="C314" i="14"/>
  <c r="B314" i="14"/>
  <c r="A314" i="14"/>
  <c r="AL313" i="14"/>
  <c r="AK313" i="14"/>
  <c r="AJ313" i="14"/>
  <c r="AI313" i="14"/>
  <c r="AH313" i="14"/>
  <c r="AG313" i="14"/>
  <c r="AF313" i="14"/>
  <c r="AE313" i="14"/>
  <c r="AD313" i="14"/>
  <c r="AC313" i="14"/>
  <c r="AB313" i="14"/>
  <c r="AA313" i="14"/>
  <c r="Z313" i="14"/>
  <c r="Y313" i="14"/>
  <c r="X313" i="14"/>
  <c r="W313" i="14"/>
  <c r="V313" i="14"/>
  <c r="U313" i="14"/>
  <c r="T313" i="14"/>
  <c r="S313" i="14"/>
  <c r="R313" i="14"/>
  <c r="Q313" i="14"/>
  <c r="P313" i="14"/>
  <c r="O313" i="14"/>
  <c r="N313" i="14"/>
  <c r="M313" i="14"/>
  <c r="L313" i="14"/>
  <c r="K313" i="14"/>
  <c r="J313" i="14"/>
  <c r="I313" i="14"/>
  <c r="H313" i="14"/>
  <c r="G313" i="14"/>
  <c r="F313" i="14"/>
  <c r="E313" i="14"/>
  <c r="D313" i="14"/>
  <c r="C313" i="14"/>
  <c r="B313" i="14"/>
  <c r="A313" i="14"/>
  <c r="AL312" i="14"/>
  <c r="AK312" i="14"/>
  <c r="AJ312" i="14"/>
  <c r="AI312" i="14"/>
  <c r="AH312" i="14"/>
  <c r="AG312" i="14"/>
  <c r="AF312" i="14"/>
  <c r="AE312" i="14"/>
  <c r="AD312" i="14"/>
  <c r="AC312" i="14"/>
  <c r="AB312" i="14"/>
  <c r="AA312" i="14"/>
  <c r="Z312" i="14"/>
  <c r="Y312" i="14"/>
  <c r="X312" i="14"/>
  <c r="W312" i="14"/>
  <c r="V312" i="14"/>
  <c r="U312" i="14"/>
  <c r="T312" i="14"/>
  <c r="S312" i="14"/>
  <c r="R312" i="14"/>
  <c r="Q312" i="14"/>
  <c r="P312" i="14"/>
  <c r="O312" i="14"/>
  <c r="N312" i="14"/>
  <c r="M312" i="14"/>
  <c r="L312" i="14"/>
  <c r="K312" i="14"/>
  <c r="J312" i="14"/>
  <c r="I312" i="14"/>
  <c r="H312" i="14"/>
  <c r="G312" i="14"/>
  <c r="F312" i="14"/>
  <c r="E312" i="14"/>
  <c r="D312" i="14"/>
  <c r="C312" i="14"/>
  <c r="B312" i="14"/>
  <c r="A312" i="14"/>
  <c r="AL311" i="14"/>
  <c r="AK311" i="14"/>
  <c r="AJ311" i="14"/>
  <c r="AI311" i="14"/>
  <c r="AH311" i="14"/>
  <c r="AG311" i="14"/>
  <c r="AF311" i="14"/>
  <c r="AE311" i="14"/>
  <c r="AD311" i="14"/>
  <c r="AC311" i="14"/>
  <c r="AB311" i="14"/>
  <c r="AA311" i="14"/>
  <c r="Z311" i="14"/>
  <c r="Y311" i="14"/>
  <c r="X311" i="14"/>
  <c r="W311" i="14"/>
  <c r="V311" i="14"/>
  <c r="U311" i="14"/>
  <c r="T311" i="14"/>
  <c r="S311" i="14"/>
  <c r="R311" i="14"/>
  <c r="Q311" i="14"/>
  <c r="P311" i="14"/>
  <c r="O311" i="14"/>
  <c r="N311" i="14"/>
  <c r="M311" i="14"/>
  <c r="L311" i="14"/>
  <c r="K311" i="14"/>
  <c r="J311" i="14"/>
  <c r="I311" i="14"/>
  <c r="H311" i="14"/>
  <c r="G311" i="14"/>
  <c r="F311" i="14"/>
  <c r="E311" i="14"/>
  <c r="D311" i="14"/>
  <c r="C311" i="14"/>
  <c r="B311" i="14"/>
  <c r="A311" i="14"/>
  <c r="AL310" i="14"/>
  <c r="AK310" i="14"/>
  <c r="AJ310" i="14"/>
  <c r="AI310" i="14"/>
  <c r="AH310" i="14"/>
  <c r="AG310" i="14"/>
  <c r="AF310" i="14"/>
  <c r="AE310" i="14"/>
  <c r="AD310" i="14"/>
  <c r="AC310" i="14"/>
  <c r="AB310" i="14"/>
  <c r="AA310" i="14"/>
  <c r="Z310" i="14"/>
  <c r="Y310" i="14"/>
  <c r="X310" i="14"/>
  <c r="W310" i="14"/>
  <c r="V310" i="14"/>
  <c r="U310" i="14"/>
  <c r="T310" i="14"/>
  <c r="S310" i="14"/>
  <c r="R310" i="14"/>
  <c r="Q310" i="14"/>
  <c r="P310" i="14"/>
  <c r="O310" i="14"/>
  <c r="N310" i="14"/>
  <c r="M310" i="14"/>
  <c r="L310" i="14"/>
  <c r="K310" i="14"/>
  <c r="J310" i="14"/>
  <c r="I310" i="14"/>
  <c r="H310" i="14"/>
  <c r="G310" i="14"/>
  <c r="F310" i="14"/>
  <c r="E310" i="14"/>
  <c r="D310" i="14"/>
  <c r="C310" i="14"/>
  <c r="B310" i="14"/>
  <c r="A310" i="14"/>
  <c r="AL309" i="14"/>
  <c r="AK309" i="14"/>
  <c r="AJ309" i="14"/>
  <c r="AI309" i="14"/>
  <c r="AH309" i="14"/>
  <c r="AG309" i="14"/>
  <c r="AF309" i="14"/>
  <c r="AE309" i="14"/>
  <c r="AD309" i="14"/>
  <c r="AC309" i="14"/>
  <c r="AB309" i="14"/>
  <c r="AA309" i="14"/>
  <c r="Z309" i="14"/>
  <c r="Y309" i="14"/>
  <c r="X309" i="14"/>
  <c r="W309" i="14"/>
  <c r="V309" i="14"/>
  <c r="U309" i="14"/>
  <c r="T309" i="14"/>
  <c r="S309" i="14"/>
  <c r="R309" i="14"/>
  <c r="Q309" i="14"/>
  <c r="P309" i="14"/>
  <c r="O309" i="14"/>
  <c r="N309" i="14"/>
  <c r="M309" i="14"/>
  <c r="L309" i="14"/>
  <c r="K309" i="14"/>
  <c r="J309" i="14"/>
  <c r="I309" i="14"/>
  <c r="H309" i="14"/>
  <c r="G309" i="14"/>
  <c r="F309" i="14"/>
  <c r="E309" i="14"/>
  <c r="D309" i="14"/>
  <c r="C309" i="14"/>
  <c r="B309" i="14"/>
  <c r="A309" i="14"/>
  <c r="AL308" i="14"/>
  <c r="AK308" i="14"/>
  <c r="AJ308" i="14"/>
  <c r="AI308" i="14"/>
  <c r="AH308" i="14"/>
  <c r="AG308" i="14"/>
  <c r="AF308" i="14"/>
  <c r="AE308" i="14"/>
  <c r="AD308" i="14"/>
  <c r="AC308" i="14"/>
  <c r="AB308" i="14"/>
  <c r="AA308" i="14"/>
  <c r="Z308" i="14"/>
  <c r="Y308" i="14"/>
  <c r="X308" i="14"/>
  <c r="W308" i="14"/>
  <c r="V308" i="14"/>
  <c r="U308" i="14"/>
  <c r="T308" i="14"/>
  <c r="S308" i="14"/>
  <c r="R308" i="14"/>
  <c r="Q308" i="14"/>
  <c r="P308" i="14"/>
  <c r="O308" i="14"/>
  <c r="N308" i="14"/>
  <c r="M308" i="14"/>
  <c r="L308" i="14"/>
  <c r="K308" i="14"/>
  <c r="J308" i="14"/>
  <c r="I308" i="14"/>
  <c r="H308" i="14"/>
  <c r="G308" i="14"/>
  <c r="F308" i="14"/>
  <c r="E308" i="14"/>
  <c r="D308" i="14"/>
  <c r="C308" i="14"/>
  <c r="B308" i="14"/>
  <c r="A308" i="14"/>
  <c r="AL307" i="14"/>
  <c r="AK307" i="14"/>
  <c r="AJ307" i="14"/>
  <c r="AI307" i="14"/>
  <c r="AH307" i="14"/>
  <c r="AG307" i="14"/>
  <c r="AF307" i="14"/>
  <c r="AE307" i="14"/>
  <c r="AD307" i="14"/>
  <c r="AC307" i="14"/>
  <c r="AB307" i="14"/>
  <c r="AA307" i="14"/>
  <c r="Z307" i="14"/>
  <c r="Y307" i="14"/>
  <c r="X307" i="14"/>
  <c r="W307" i="14"/>
  <c r="V307" i="14"/>
  <c r="U307" i="14"/>
  <c r="T307" i="14"/>
  <c r="S307" i="14"/>
  <c r="R307" i="14"/>
  <c r="Q307" i="14"/>
  <c r="P307" i="14"/>
  <c r="O307" i="14"/>
  <c r="N307" i="14"/>
  <c r="M307" i="14"/>
  <c r="L307" i="14"/>
  <c r="K307" i="14"/>
  <c r="J307" i="14"/>
  <c r="I307" i="14"/>
  <c r="H307" i="14"/>
  <c r="G307" i="14"/>
  <c r="F307" i="14"/>
  <c r="E307" i="14"/>
  <c r="D307" i="14"/>
  <c r="C307" i="14"/>
  <c r="B307" i="14"/>
  <c r="A307" i="14"/>
  <c r="AL306" i="14"/>
  <c r="AK306" i="14"/>
  <c r="AJ306" i="14"/>
  <c r="AI306" i="14"/>
  <c r="AH306" i="14"/>
  <c r="AG306" i="14"/>
  <c r="AF306" i="14"/>
  <c r="AE306" i="14"/>
  <c r="AD306" i="14"/>
  <c r="AC306" i="14"/>
  <c r="AB306" i="14"/>
  <c r="AA306" i="14"/>
  <c r="Z306" i="14"/>
  <c r="Y306" i="14"/>
  <c r="X306" i="14"/>
  <c r="W306" i="14"/>
  <c r="V306" i="14"/>
  <c r="U306" i="14"/>
  <c r="T306" i="14"/>
  <c r="S306" i="14"/>
  <c r="R306" i="14"/>
  <c r="Q306" i="14"/>
  <c r="P306" i="14"/>
  <c r="O306" i="14"/>
  <c r="N306" i="14"/>
  <c r="M306" i="14"/>
  <c r="L306" i="14"/>
  <c r="K306" i="14"/>
  <c r="J306" i="14"/>
  <c r="I306" i="14"/>
  <c r="H306" i="14"/>
  <c r="G306" i="14"/>
  <c r="F306" i="14"/>
  <c r="E306" i="14"/>
  <c r="D306" i="14"/>
  <c r="C306" i="14"/>
  <c r="B306" i="14"/>
  <c r="A306" i="14"/>
  <c r="AL305" i="14"/>
  <c r="AK305" i="14"/>
  <c r="AJ305" i="14"/>
  <c r="AI305" i="14"/>
  <c r="AH305" i="14"/>
  <c r="AG305" i="14"/>
  <c r="AF305" i="14"/>
  <c r="AE305" i="14"/>
  <c r="AD305" i="14"/>
  <c r="AC305" i="14"/>
  <c r="AB305" i="14"/>
  <c r="AA305" i="14"/>
  <c r="Z305" i="14"/>
  <c r="Y305" i="14"/>
  <c r="X305" i="14"/>
  <c r="W305" i="14"/>
  <c r="V305" i="14"/>
  <c r="U305" i="14"/>
  <c r="T305" i="14"/>
  <c r="S305" i="14"/>
  <c r="R305" i="14"/>
  <c r="Q305" i="14"/>
  <c r="P305" i="14"/>
  <c r="O305" i="14"/>
  <c r="N305" i="14"/>
  <c r="M305" i="14"/>
  <c r="L305" i="14"/>
  <c r="K305" i="14"/>
  <c r="J305" i="14"/>
  <c r="I305" i="14"/>
  <c r="H305" i="14"/>
  <c r="G305" i="14"/>
  <c r="F305" i="14"/>
  <c r="E305" i="14"/>
  <c r="D305" i="14"/>
  <c r="C305" i="14"/>
  <c r="B305" i="14"/>
  <c r="A305" i="14"/>
  <c r="AL304" i="14"/>
  <c r="AK304" i="14"/>
  <c r="AJ304" i="14"/>
  <c r="AI304" i="14"/>
  <c r="AH304" i="14"/>
  <c r="AG304" i="14"/>
  <c r="AF304" i="14"/>
  <c r="AE304" i="14"/>
  <c r="AD304" i="14"/>
  <c r="AC304" i="14"/>
  <c r="AB304" i="14"/>
  <c r="AA304" i="14"/>
  <c r="Z304" i="14"/>
  <c r="Y304" i="14"/>
  <c r="X304" i="14"/>
  <c r="W304" i="14"/>
  <c r="V304" i="14"/>
  <c r="U304" i="14"/>
  <c r="T304" i="14"/>
  <c r="S304" i="14"/>
  <c r="R304" i="14"/>
  <c r="Q304" i="14"/>
  <c r="P304" i="14"/>
  <c r="O304" i="14"/>
  <c r="N304" i="14"/>
  <c r="M304" i="14"/>
  <c r="L304" i="14"/>
  <c r="K304" i="14"/>
  <c r="J304" i="14"/>
  <c r="I304" i="14"/>
  <c r="H304" i="14"/>
  <c r="G304" i="14"/>
  <c r="F304" i="14"/>
  <c r="E304" i="14"/>
  <c r="D304" i="14"/>
  <c r="C304" i="14"/>
  <c r="B304" i="14"/>
  <c r="A304" i="14"/>
  <c r="AL303" i="14"/>
  <c r="AK303" i="14"/>
  <c r="AJ303" i="14"/>
  <c r="AI303" i="14"/>
  <c r="AH303" i="14"/>
  <c r="AG303" i="14"/>
  <c r="AF303" i="14"/>
  <c r="AE303" i="14"/>
  <c r="AD303" i="14"/>
  <c r="AC303" i="14"/>
  <c r="AB303" i="14"/>
  <c r="AA303" i="14"/>
  <c r="Z303" i="14"/>
  <c r="Y303" i="14"/>
  <c r="X303" i="14"/>
  <c r="W303" i="14"/>
  <c r="V303" i="14"/>
  <c r="U303" i="14"/>
  <c r="T303" i="14"/>
  <c r="S303" i="14"/>
  <c r="R303" i="14"/>
  <c r="Q303" i="14"/>
  <c r="P303" i="14"/>
  <c r="O303" i="14"/>
  <c r="N303" i="14"/>
  <c r="M303" i="14"/>
  <c r="L303" i="14"/>
  <c r="K303" i="14"/>
  <c r="J303" i="14"/>
  <c r="I303" i="14"/>
  <c r="H303" i="14"/>
  <c r="G303" i="14"/>
  <c r="F303" i="14"/>
  <c r="E303" i="14"/>
  <c r="D303" i="14"/>
  <c r="C303" i="14"/>
  <c r="B303" i="14"/>
  <c r="A303" i="14"/>
  <c r="AL302" i="14"/>
  <c r="AK302" i="14"/>
  <c r="AJ302" i="14"/>
  <c r="AI302" i="14"/>
  <c r="AH302" i="14"/>
  <c r="AG302" i="14"/>
  <c r="AF302" i="14"/>
  <c r="AE302" i="14"/>
  <c r="AD302" i="14"/>
  <c r="AC302" i="14"/>
  <c r="AB302" i="14"/>
  <c r="AA302" i="14"/>
  <c r="Z302" i="14"/>
  <c r="Y302" i="14"/>
  <c r="X302" i="14"/>
  <c r="W302" i="14"/>
  <c r="V302" i="14"/>
  <c r="U302" i="14"/>
  <c r="T302" i="14"/>
  <c r="S302" i="14"/>
  <c r="R302" i="14"/>
  <c r="Q302" i="14"/>
  <c r="P302" i="14"/>
  <c r="O302" i="14"/>
  <c r="N302" i="14"/>
  <c r="M302" i="14"/>
  <c r="L302" i="14"/>
  <c r="K302" i="14"/>
  <c r="J302" i="14"/>
  <c r="I302" i="14"/>
  <c r="H302" i="14"/>
  <c r="G302" i="14"/>
  <c r="F302" i="14"/>
  <c r="E302" i="14"/>
  <c r="D302" i="14"/>
  <c r="C302" i="14"/>
  <c r="B302" i="14"/>
  <c r="A302" i="14"/>
  <c r="AL301" i="14"/>
  <c r="AK301" i="14"/>
  <c r="AJ301" i="14"/>
  <c r="AI301" i="14"/>
  <c r="AH301" i="14"/>
  <c r="AG301" i="14"/>
  <c r="AF301" i="14"/>
  <c r="AE301" i="14"/>
  <c r="AD301" i="14"/>
  <c r="AC301" i="14"/>
  <c r="AB301" i="14"/>
  <c r="AA301" i="14"/>
  <c r="Z301" i="14"/>
  <c r="Y301" i="14"/>
  <c r="X301" i="14"/>
  <c r="W301" i="14"/>
  <c r="V301" i="14"/>
  <c r="U301" i="14"/>
  <c r="T301" i="14"/>
  <c r="S301" i="14"/>
  <c r="R301" i="14"/>
  <c r="Q301" i="14"/>
  <c r="P301" i="14"/>
  <c r="O301" i="14"/>
  <c r="N301" i="14"/>
  <c r="M301" i="14"/>
  <c r="L301" i="14"/>
  <c r="K301" i="14"/>
  <c r="J301" i="14"/>
  <c r="I301" i="14"/>
  <c r="H301" i="14"/>
  <c r="G301" i="14"/>
  <c r="F301" i="14"/>
  <c r="E301" i="14"/>
  <c r="D301" i="14"/>
  <c r="C301" i="14"/>
  <c r="B301" i="14"/>
  <c r="A301" i="14"/>
  <c r="AL300" i="14"/>
  <c r="AK300" i="14"/>
  <c r="AJ300" i="14"/>
  <c r="AI300" i="14"/>
  <c r="AH300" i="14"/>
  <c r="AG300" i="14"/>
  <c r="AF300" i="14"/>
  <c r="AE300" i="14"/>
  <c r="AD300" i="14"/>
  <c r="AC300" i="14"/>
  <c r="AB300" i="14"/>
  <c r="AA300" i="14"/>
  <c r="Z300" i="14"/>
  <c r="Y300" i="14"/>
  <c r="X300" i="14"/>
  <c r="W300" i="14"/>
  <c r="V300" i="14"/>
  <c r="U300" i="14"/>
  <c r="T300" i="14"/>
  <c r="S300" i="14"/>
  <c r="R300" i="14"/>
  <c r="Q300" i="14"/>
  <c r="P300" i="14"/>
  <c r="O300" i="14"/>
  <c r="N300" i="14"/>
  <c r="M300" i="14"/>
  <c r="L300" i="14"/>
  <c r="K300" i="14"/>
  <c r="J300" i="14"/>
  <c r="I300" i="14"/>
  <c r="H300" i="14"/>
  <c r="G300" i="14"/>
  <c r="F300" i="14"/>
  <c r="E300" i="14"/>
  <c r="D300" i="14"/>
  <c r="C300" i="14"/>
  <c r="B300" i="14"/>
  <c r="A300" i="14"/>
  <c r="AL299" i="14"/>
  <c r="AK299" i="14"/>
  <c r="AJ299" i="14"/>
  <c r="AI299" i="14"/>
  <c r="AH299" i="14"/>
  <c r="AG299" i="14"/>
  <c r="AF299" i="14"/>
  <c r="AE299" i="14"/>
  <c r="AD299" i="14"/>
  <c r="AC299" i="14"/>
  <c r="AB299" i="14"/>
  <c r="AA299" i="14"/>
  <c r="Z299" i="14"/>
  <c r="Y299" i="14"/>
  <c r="X299" i="14"/>
  <c r="W299" i="14"/>
  <c r="V299" i="14"/>
  <c r="U299" i="14"/>
  <c r="T299" i="14"/>
  <c r="S299" i="14"/>
  <c r="R299" i="14"/>
  <c r="Q299" i="14"/>
  <c r="P299" i="14"/>
  <c r="O299" i="14"/>
  <c r="N299" i="14"/>
  <c r="M299" i="14"/>
  <c r="L299" i="14"/>
  <c r="K299" i="14"/>
  <c r="J299" i="14"/>
  <c r="I299" i="14"/>
  <c r="H299" i="14"/>
  <c r="G299" i="14"/>
  <c r="F299" i="14"/>
  <c r="E299" i="14"/>
  <c r="D299" i="14"/>
  <c r="C299" i="14"/>
  <c r="B299" i="14"/>
  <c r="A299" i="14"/>
  <c r="AL298" i="14"/>
  <c r="AK298" i="14"/>
  <c r="AJ298" i="14"/>
  <c r="AI298" i="14"/>
  <c r="AH298" i="14"/>
  <c r="AG298" i="14"/>
  <c r="AF298" i="14"/>
  <c r="AE298" i="14"/>
  <c r="AD298" i="14"/>
  <c r="AC298" i="14"/>
  <c r="AB298" i="14"/>
  <c r="AA298" i="14"/>
  <c r="Z298" i="14"/>
  <c r="Y298" i="14"/>
  <c r="X298" i="14"/>
  <c r="W298" i="14"/>
  <c r="V298" i="14"/>
  <c r="U298" i="14"/>
  <c r="T298" i="14"/>
  <c r="S298" i="14"/>
  <c r="R298" i="14"/>
  <c r="Q298" i="14"/>
  <c r="P298" i="14"/>
  <c r="O298" i="14"/>
  <c r="N298" i="14"/>
  <c r="M298" i="14"/>
  <c r="L298" i="14"/>
  <c r="K298" i="14"/>
  <c r="J298" i="14"/>
  <c r="I298" i="14"/>
  <c r="H298" i="14"/>
  <c r="G298" i="14"/>
  <c r="F298" i="14"/>
  <c r="E298" i="14"/>
  <c r="D298" i="14"/>
  <c r="C298" i="14"/>
  <c r="B298" i="14"/>
  <c r="A298" i="14"/>
  <c r="AL297" i="14"/>
  <c r="AK297" i="14"/>
  <c r="AJ297" i="14"/>
  <c r="AI297" i="14"/>
  <c r="AH297" i="14"/>
  <c r="AG297" i="14"/>
  <c r="AF297" i="14"/>
  <c r="AE297" i="14"/>
  <c r="AD297" i="14"/>
  <c r="AC297" i="14"/>
  <c r="AB297" i="14"/>
  <c r="AA297" i="14"/>
  <c r="Z297" i="14"/>
  <c r="Y297" i="14"/>
  <c r="X297" i="14"/>
  <c r="W297" i="14"/>
  <c r="V297" i="14"/>
  <c r="U297" i="14"/>
  <c r="T297" i="14"/>
  <c r="S297" i="14"/>
  <c r="R297" i="14"/>
  <c r="Q297" i="14"/>
  <c r="P297" i="14"/>
  <c r="O297" i="14"/>
  <c r="N297" i="14"/>
  <c r="M297" i="14"/>
  <c r="L297" i="14"/>
  <c r="K297" i="14"/>
  <c r="J297" i="14"/>
  <c r="I297" i="14"/>
  <c r="H297" i="14"/>
  <c r="G297" i="14"/>
  <c r="F297" i="14"/>
  <c r="E297" i="14"/>
  <c r="D297" i="14"/>
  <c r="C297" i="14"/>
  <c r="B297" i="14"/>
  <c r="A297" i="14"/>
  <c r="AL296" i="14"/>
  <c r="AK296" i="14"/>
  <c r="AJ296" i="14"/>
  <c r="AI296" i="14"/>
  <c r="AH296" i="14"/>
  <c r="AG296" i="14"/>
  <c r="AF296" i="14"/>
  <c r="AE296" i="14"/>
  <c r="AD296" i="14"/>
  <c r="AC296" i="14"/>
  <c r="AB296" i="14"/>
  <c r="AA296" i="14"/>
  <c r="Z296" i="14"/>
  <c r="Y296" i="14"/>
  <c r="X296" i="14"/>
  <c r="W296" i="14"/>
  <c r="V296" i="14"/>
  <c r="U296" i="14"/>
  <c r="T296" i="14"/>
  <c r="S296" i="14"/>
  <c r="R296" i="14"/>
  <c r="Q296" i="14"/>
  <c r="P296" i="14"/>
  <c r="O296" i="14"/>
  <c r="N296" i="14"/>
  <c r="M296" i="14"/>
  <c r="L296" i="14"/>
  <c r="K296" i="14"/>
  <c r="J296" i="14"/>
  <c r="I296" i="14"/>
  <c r="H296" i="14"/>
  <c r="G296" i="14"/>
  <c r="F296" i="14"/>
  <c r="E296" i="14"/>
  <c r="D296" i="14"/>
  <c r="C296" i="14"/>
  <c r="B296" i="14"/>
  <c r="A296" i="14"/>
  <c r="AL295" i="14"/>
  <c r="AK295" i="14"/>
  <c r="AJ295" i="14"/>
  <c r="AI295" i="14"/>
  <c r="AH295" i="14"/>
  <c r="AG295" i="14"/>
  <c r="AF295" i="14"/>
  <c r="AE295" i="14"/>
  <c r="AD295" i="14"/>
  <c r="AC295" i="14"/>
  <c r="AB295" i="14"/>
  <c r="AA295" i="14"/>
  <c r="Z295" i="14"/>
  <c r="Y295" i="14"/>
  <c r="X295" i="14"/>
  <c r="W295" i="14"/>
  <c r="V295" i="14"/>
  <c r="U295" i="14"/>
  <c r="T295" i="14"/>
  <c r="S295" i="14"/>
  <c r="R295" i="14"/>
  <c r="Q295" i="14"/>
  <c r="P295" i="14"/>
  <c r="O295" i="14"/>
  <c r="N295" i="14"/>
  <c r="M295" i="14"/>
  <c r="L295" i="14"/>
  <c r="K295" i="14"/>
  <c r="J295" i="14"/>
  <c r="I295" i="14"/>
  <c r="H295" i="14"/>
  <c r="G295" i="14"/>
  <c r="F295" i="14"/>
  <c r="E295" i="14"/>
  <c r="D295" i="14"/>
  <c r="C295" i="14"/>
  <c r="B295" i="14"/>
  <c r="A295" i="14"/>
  <c r="AL294" i="14"/>
  <c r="AK294" i="14"/>
  <c r="AJ294" i="14"/>
  <c r="AI294" i="14"/>
  <c r="AH294" i="14"/>
  <c r="AG294" i="14"/>
  <c r="AF294" i="14"/>
  <c r="AE294" i="14"/>
  <c r="AD294" i="14"/>
  <c r="AC294" i="14"/>
  <c r="AB294" i="14"/>
  <c r="AA294" i="14"/>
  <c r="Z294" i="14"/>
  <c r="Y294" i="14"/>
  <c r="X294" i="14"/>
  <c r="W294" i="14"/>
  <c r="V294" i="14"/>
  <c r="U294" i="14"/>
  <c r="T294" i="14"/>
  <c r="S294" i="14"/>
  <c r="R294" i="14"/>
  <c r="Q294" i="14"/>
  <c r="P294" i="14"/>
  <c r="O294" i="14"/>
  <c r="N294" i="14"/>
  <c r="M294" i="14"/>
  <c r="L294" i="14"/>
  <c r="K294" i="14"/>
  <c r="J294" i="14"/>
  <c r="I294" i="14"/>
  <c r="H294" i="14"/>
  <c r="G294" i="14"/>
  <c r="F294" i="14"/>
  <c r="E294" i="14"/>
  <c r="D294" i="14"/>
  <c r="C294" i="14"/>
  <c r="B294" i="14"/>
  <c r="A294" i="14"/>
  <c r="AL293" i="14"/>
  <c r="AK293" i="14"/>
  <c r="AJ293" i="14"/>
  <c r="AI293" i="14"/>
  <c r="AH293" i="14"/>
  <c r="AG293" i="14"/>
  <c r="AF293" i="14"/>
  <c r="AE293" i="14"/>
  <c r="AD293" i="14"/>
  <c r="AC293" i="14"/>
  <c r="AB293" i="14"/>
  <c r="AA293" i="14"/>
  <c r="Z293" i="14"/>
  <c r="Y293" i="14"/>
  <c r="X293" i="14"/>
  <c r="W293" i="14"/>
  <c r="V293" i="14"/>
  <c r="U293" i="14"/>
  <c r="T293" i="14"/>
  <c r="S293" i="14"/>
  <c r="R293" i="14"/>
  <c r="Q293" i="14"/>
  <c r="P293" i="14"/>
  <c r="O293" i="14"/>
  <c r="N293" i="14"/>
  <c r="M293" i="14"/>
  <c r="L293" i="14"/>
  <c r="K293" i="14"/>
  <c r="J293" i="14"/>
  <c r="I293" i="14"/>
  <c r="H293" i="14"/>
  <c r="G293" i="14"/>
  <c r="F293" i="14"/>
  <c r="E293" i="14"/>
  <c r="D293" i="14"/>
  <c r="C293" i="14"/>
  <c r="B293" i="14"/>
  <c r="A293" i="14"/>
  <c r="AL292" i="14"/>
  <c r="AK292" i="14"/>
  <c r="AJ292" i="14"/>
  <c r="AI292" i="14"/>
  <c r="AH292" i="14"/>
  <c r="AG292" i="14"/>
  <c r="AF292" i="14"/>
  <c r="AE292" i="14"/>
  <c r="AD292" i="14"/>
  <c r="AC292" i="14"/>
  <c r="AB292" i="14"/>
  <c r="AA292" i="14"/>
  <c r="Z292" i="14"/>
  <c r="Y292" i="14"/>
  <c r="X292" i="14"/>
  <c r="W292" i="14"/>
  <c r="V292" i="14"/>
  <c r="U292" i="14"/>
  <c r="T292" i="14"/>
  <c r="S292" i="14"/>
  <c r="R292" i="14"/>
  <c r="Q292" i="14"/>
  <c r="P292" i="14"/>
  <c r="O292" i="14"/>
  <c r="N292" i="14"/>
  <c r="M292" i="14"/>
  <c r="L292" i="14"/>
  <c r="K292" i="14"/>
  <c r="J292" i="14"/>
  <c r="I292" i="14"/>
  <c r="H292" i="14"/>
  <c r="G292" i="14"/>
  <c r="F292" i="14"/>
  <c r="E292" i="14"/>
  <c r="D292" i="14"/>
  <c r="C292" i="14"/>
  <c r="B292" i="14"/>
  <c r="A292" i="14"/>
  <c r="AL291" i="14"/>
  <c r="AK291" i="14"/>
  <c r="AJ291" i="14"/>
  <c r="AI291" i="14"/>
  <c r="AH291" i="14"/>
  <c r="AG291" i="14"/>
  <c r="AF291" i="14"/>
  <c r="AE291" i="14"/>
  <c r="AD291" i="14"/>
  <c r="AC291" i="14"/>
  <c r="AB291" i="14"/>
  <c r="AA291" i="14"/>
  <c r="Z291" i="14"/>
  <c r="Y291" i="14"/>
  <c r="X291" i="14"/>
  <c r="W291" i="14"/>
  <c r="V291" i="14"/>
  <c r="U291" i="14"/>
  <c r="T291" i="14"/>
  <c r="S291" i="14"/>
  <c r="R291" i="14"/>
  <c r="Q291" i="14"/>
  <c r="P291" i="14"/>
  <c r="O291" i="14"/>
  <c r="N291" i="14"/>
  <c r="M291" i="14"/>
  <c r="L291" i="14"/>
  <c r="K291" i="14"/>
  <c r="J291" i="14"/>
  <c r="I291" i="14"/>
  <c r="H291" i="14"/>
  <c r="G291" i="14"/>
  <c r="F291" i="14"/>
  <c r="E291" i="14"/>
  <c r="D291" i="14"/>
  <c r="C291" i="14"/>
  <c r="B291" i="14"/>
  <c r="A291" i="14"/>
  <c r="AL290" i="14"/>
  <c r="AK290" i="14"/>
  <c r="AJ290" i="14"/>
  <c r="AI290" i="14"/>
  <c r="AH290" i="14"/>
  <c r="AG290" i="14"/>
  <c r="AF290" i="14"/>
  <c r="AE290" i="14"/>
  <c r="AD290" i="14"/>
  <c r="AC290" i="14"/>
  <c r="AB290" i="14"/>
  <c r="AA290" i="14"/>
  <c r="Z290" i="14"/>
  <c r="Y290" i="14"/>
  <c r="X290" i="14"/>
  <c r="W290" i="14"/>
  <c r="V290" i="14"/>
  <c r="U290" i="14"/>
  <c r="T290" i="14"/>
  <c r="S290" i="14"/>
  <c r="R290" i="14"/>
  <c r="Q290" i="14"/>
  <c r="P290" i="14"/>
  <c r="O290" i="14"/>
  <c r="N290" i="14"/>
  <c r="M290" i="14"/>
  <c r="L290" i="14"/>
  <c r="K290" i="14"/>
  <c r="J290" i="14"/>
  <c r="I290" i="14"/>
  <c r="H290" i="14"/>
  <c r="G290" i="14"/>
  <c r="F290" i="14"/>
  <c r="E290" i="14"/>
  <c r="D290" i="14"/>
  <c r="C290" i="14"/>
  <c r="B290" i="14"/>
  <c r="A290" i="14"/>
  <c r="AL289" i="14"/>
  <c r="AK289" i="14"/>
  <c r="AJ289" i="14"/>
  <c r="AI289" i="14"/>
  <c r="AH289" i="14"/>
  <c r="AG289" i="14"/>
  <c r="AF289" i="14"/>
  <c r="AE289" i="14"/>
  <c r="AD289" i="14"/>
  <c r="AC289" i="14"/>
  <c r="AB289" i="14"/>
  <c r="AA289" i="14"/>
  <c r="Z289" i="14"/>
  <c r="Y289" i="14"/>
  <c r="X289" i="14"/>
  <c r="W289" i="14"/>
  <c r="V289" i="14"/>
  <c r="U289" i="14"/>
  <c r="T289" i="14"/>
  <c r="S289" i="14"/>
  <c r="R289" i="14"/>
  <c r="Q289" i="14"/>
  <c r="P289" i="14"/>
  <c r="O289" i="14"/>
  <c r="N289" i="14"/>
  <c r="M289" i="14"/>
  <c r="L289" i="14"/>
  <c r="K289" i="14"/>
  <c r="J289" i="14"/>
  <c r="I289" i="14"/>
  <c r="H289" i="14"/>
  <c r="G289" i="14"/>
  <c r="F289" i="14"/>
  <c r="E289" i="14"/>
  <c r="D289" i="14"/>
  <c r="C289" i="14"/>
  <c r="B289" i="14"/>
  <c r="A289" i="14"/>
  <c r="AL288" i="14"/>
  <c r="AK288" i="14"/>
  <c r="AJ288" i="14"/>
  <c r="AI288" i="14"/>
  <c r="AH288" i="14"/>
  <c r="AG288" i="14"/>
  <c r="AF288" i="14"/>
  <c r="AE288" i="14"/>
  <c r="AD288" i="14"/>
  <c r="AC288" i="14"/>
  <c r="AB288" i="14"/>
  <c r="AA288" i="14"/>
  <c r="Z288" i="14"/>
  <c r="Y288" i="14"/>
  <c r="X288" i="14"/>
  <c r="W288" i="14"/>
  <c r="V288" i="14"/>
  <c r="U288" i="14"/>
  <c r="T288" i="14"/>
  <c r="S288" i="14"/>
  <c r="R288" i="14"/>
  <c r="Q288" i="14"/>
  <c r="P288" i="14"/>
  <c r="O288" i="14"/>
  <c r="N288" i="14"/>
  <c r="M288" i="14"/>
  <c r="L288" i="14"/>
  <c r="K288" i="14"/>
  <c r="J288" i="14"/>
  <c r="I288" i="14"/>
  <c r="H288" i="14"/>
  <c r="G288" i="14"/>
  <c r="F288" i="14"/>
  <c r="E288" i="14"/>
  <c r="D288" i="14"/>
  <c r="C288" i="14"/>
  <c r="B288" i="14"/>
  <c r="A288" i="14"/>
  <c r="AL287" i="14"/>
  <c r="AK287" i="14"/>
  <c r="AJ287" i="14"/>
  <c r="AI287" i="14"/>
  <c r="AH287" i="14"/>
  <c r="AG287" i="14"/>
  <c r="AF287" i="14"/>
  <c r="AE287" i="14"/>
  <c r="AD287" i="14"/>
  <c r="AC287" i="14"/>
  <c r="AB287" i="14"/>
  <c r="AA287" i="14"/>
  <c r="Z287" i="14"/>
  <c r="Y287" i="14"/>
  <c r="X287" i="14"/>
  <c r="W287" i="14"/>
  <c r="V287" i="14"/>
  <c r="U287" i="14"/>
  <c r="T287" i="14"/>
  <c r="S287" i="14"/>
  <c r="R287" i="14"/>
  <c r="Q287" i="14"/>
  <c r="P287" i="14"/>
  <c r="O287" i="14"/>
  <c r="N287" i="14"/>
  <c r="M287" i="14"/>
  <c r="L287" i="14"/>
  <c r="K287" i="14"/>
  <c r="J287" i="14"/>
  <c r="I287" i="14"/>
  <c r="H287" i="14"/>
  <c r="G287" i="14"/>
  <c r="F287" i="14"/>
  <c r="E287" i="14"/>
  <c r="D287" i="14"/>
  <c r="C287" i="14"/>
  <c r="B287" i="14"/>
  <c r="A287" i="14"/>
  <c r="AL286" i="14"/>
  <c r="AK286" i="14"/>
  <c r="AJ286" i="14"/>
  <c r="AI286" i="14"/>
  <c r="AH286" i="14"/>
  <c r="AG286" i="14"/>
  <c r="AF286" i="14"/>
  <c r="AE286" i="14"/>
  <c r="AD286" i="14"/>
  <c r="AC286" i="14"/>
  <c r="AB286" i="14"/>
  <c r="AA286" i="14"/>
  <c r="Z286" i="14"/>
  <c r="Y286" i="14"/>
  <c r="X286" i="14"/>
  <c r="W286" i="14"/>
  <c r="V286" i="14"/>
  <c r="U286" i="14"/>
  <c r="T286" i="14"/>
  <c r="S286" i="14"/>
  <c r="R286" i="14"/>
  <c r="Q286" i="14"/>
  <c r="P286" i="14"/>
  <c r="O286" i="14"/>
  <c r="N286" i="14"/>
  <c r="M286" i="14"/>
  <c r="L286" i="14"/>
  <c r="K286" i="14"/>
  <c r="J286" i="14"/>
  <c r="I286" i="14"/>
  <c r="H286" i="14"/>
  <c r="G286" i="14"/>
  <c r="F286" i="14"/>
  <c r="E286" i="14"/>
  <c r="D286" i="14"/>
  <c r="C286" i="14"/>
  <c r="B286" i="14"/>
  <c r="A286" i="14"/>
  <c r="AL285" i="14"/>
  <c r="AK285" i="14"/>
  <c r="AJ285" i="14"/>
  <c r="AI285" i="14"/>
  <c r="AH285" i="14"/>
  <c r="AG285" i="14"/>
  <c r="AF285" i="14"/>
  <c r="AE285" i="14"/>
  <c r="AD285" i="14"/>
  <c r="AC285" i="14"/>
  <c r="AB285" i="14"/>
  <c r="AA285" i="14"/>
  <c r="Z285" i="14"/>
  <c r="Y285" i="14"/>
  <c r="X285" i="14"/>
  <c r="W285" i="14"/>
  <c r="V285" i="14"/>
  <c r="U285" i="14"/>
  <c r="T285" i="14"/>
  <c r="S285" i="14"/>
  <c r="R285" i="14"/>
  <c r="Q285" i="14"/>
  <c r="P285" i="14"/>
  <c r="O285" i="14"/>
  <c r="N285" i="14"/>
  <c r="M285" i="14"/>
  <c r="L285" i="14"/>
  <c r="K285" i="14"/>
  <c r="J285" i="14"/>
  <c r="I285" i="14"/>
  <c r="H285" i="14"/>
  <c r="G285" i="14"/>
  <c r="F285" i="14"/>
  <c r="E285" i="14"/>
  <c r="D285" i="14"/>
  <c r="C285" i="14"/>
  <c r="B285" i="14"/>
  <c r="A285" i="14"/>
  <c r="AL284" i="14"/>
  <c r="AK284" i="14"/>
  <c r="AJ284" i="14"/>
  <c r="AI284" i="14"/>
  <c r="AH284" i="14"/>
  <c r="AG284" i="14"/>
  <c r="AF284" i="14"/>
  <c r="AE284" i="14"/>
  <c r="AD284" i="14"/>
  <c r="AC284" i="14"/>
  <c r="AB284" i="14"/>
  <c r="AA284" i="14"/>
  <c r="Z284" i="14"/>
  <c r="Y284" i="14"/>
  <c r="X284" i="14"/>
  <c r="W284" i="14"/>
  <c r="V284" i="14"/>
  <c r="U284" i="14"/>
  <c r="T284" i="14"/>
  <c r="S284" i="14"/>
  <c r="R284" i="14"/>
  <c r="Q284" i="14"/>
  <c r="P284" i="14"/>
  <c r="O284" i="14"/>
  <c r="N284" i="14"/>
  <c r="M284" i="14"/>
  <c r="L284" i="14"/>
  <c r="K284" i="14"/>
  <c r="J284" i="14"/>
  <c r="I284" i="14"/>
  <c r="H284" i="14"/>
  <c r="G284" i="14"/>
  <c r="F284" i="14"/>
  <c r="E284" i="14"/>
  <c r="D284" i="14"/>
  <c r="C284" i="14"/>
  <c r="B284" i="14"/>
  <c r="A284" i="14"/>
  <c r="AL283" i="14"/>
  <c r="AK283" i="14"/>
  <c r="AJ283" i="14"/>
  <c r="AI283" i="14"/>
  <c r="AH283" i="14"/>
  <c r="AG283" i="14"/>
  <c r="AF283" i="14"/>
  <c r="AE283" i="14"/>
  <c r="AD283" i="14"/>
  <c r="AC283" i="14"/>
  <c r="AB283" i="14"/>
  <c r="AA283" i="14"/>
  <c r="Z283" i="14"/>
  <c r="Y283" i="14"/>
  <c r="X283" i="14"/>
  <c r="W283" i="14"/>
  <c r="V283" i="14"/>
  <c r="U283" i="14"/>
  <c r="T283" i="14"/>
  <c r="S283" i="14"/>
  <c r="R283" i="14"/>
  <c r="Q283" i="14"/>
  <c r="P283" i="14"/>
  <c r="O283" i="14"/>
  <c r="N283" i="14"/>
  <c r="M283" i="14"/>
  <c r="L283" i="14"/>
  <c r="K283" i="14"/>
  <c r="J283" i="14"/>
  <c r="I283" i="14"/>
  <c r="H283" i="14"/>
  <c r="G283" i="14"/>
  <c r="F283" i="14"/>
  <c r="E283" i="14"/>
  <c r="D283" i="14"/>
  <c r="C283" i="14"/>
  <c r="B283" i="14"/>
  <c r="A283" i="14"/>
  <c r="AL282" i="14"/>
  <c r="AK282" i="14"/>
  <c r="AJ282" i="14"/>
  <c r="AI282" i="14"/>
  <c r="AH282" i="14"/>
  <c r="AG282" i="14"/>
  <c r="AF282" i="14"/>
  <c r="AE282" i="14"/>
  <c r="AD282" i="14"/>
  <c r="AC282" i="14"/>
  <c r="AB282" i="14"/>
  <c r="AA282" i="14"/>
  <c r="Z282" i="14"/>
  <c r="Y282" i="14"/>
  <c r="X282" i="14"/>
  <c r="W282" i="14"/>
  <c r="V282" i="14"/>
  <c r="U282" i="14"/>
  <c r="T282" i="14"/>
  <c r="S282" i="14"/>
  <c r="R282" i="14"/>
  <c r="Q282" i="14"/>
  <c r="P282" i="14"/>
  <c r="O282" i="14"/>
  <c r="N282" i="14"/>
  <c r="M282" i="14"/>
  <c r="L282" i="14"/>
  <c r="K282" i="14"/>
  <c r="J282" i="14"/>
  <c r="I282" i="14"/>
  <c r="H282" i="14"/>
  <c r="G282" i="14"/>
  <c r="F282" i="14"/>
  <c r="E282" i="14"/>
  <c r="D282" i="14"/>
  <c r="C282" i="14"/>
  <c r="B282" i="14"/>
  <c r="A282" i="14"/>
  <c r="AL281" i="14"/>
  <c r="AK281" i="14"/>
  <c r="AJ281" i="14"/>
  <c r="AI281" i="14"/>
  <c r="AH281" i="14"/>
  <c r="AG281" i="14"/>
  <c r="AF281" i="14"/>
  <c r="AE281" i="14"/>
  <c r="AD281" i="14"/>
  <c r="AC281" i="14"/>
  <c r="AB281" i="14"/>
  <c r="AA281" i="14"/>
  <c r="Z281" i="14"/>
  <c r="Y281" i="14"/>
  <c r="X281" i="14"/>
  <c r="W281" i="14"/>
  <c r="V281" i="14"/>
  <c r="U281" i="14"/>
  <c r="T281" i="14"/>
  <c r="S281" i="14"/>
  <c r="R281" i="14"/>
  <c r="Q281" i="14"/>
  <c r="P281" i="14"/>
  <c r="O281" i="14"/>
  <c r="N281" i="14"/>
  <c r="M281" i="14"/>
  <c r="L281" i="14"/>
  <c r="K281" i="14"/>
  <c r="J281" i="14"/>
  <c r="I281" i="14"/>
  <c r="H281" i="14"/>
  <c r="G281" i="14"/>
  <c r="F281" i="14"/>
  <c r="E281" i="14"/>
  <c r="D281" i="14"/>
  <c r="C281" i="14"/>
  <c r="B281" i="14"/>
  <c r="A281" i="14"/>
  <c r="AL280" i="14"/>
  <c r="AK280" i="14"/>
  <c r="AJ280" i="14"/>
  <c r="AI280" i="14"/>
  <c r="AH280" i="14"/>
  <c r="AG280" i="14"/>
  <c r="AF280" i="14"/>
  <c r="AE280" i="14"/>
  <c r="AD280" i="14"/>
  <c r="AC280" i="14"/>
  <c r="AB280" i="14"/>
  <c r="AA280" i="14"/>
  <c r="Z280" i="14"/>
  <c r="Y280" i="14"/>
  <c r="X280" i="14"/>
  <c r="W280" i="14"/>
  <c r="V280" i="14"/>
  <c r="U280" i="14"/>
  <c r="T280" i="14"/>
  <c r="S280" i="14"/>
  <c r="R280" i="14"/>
  <c r="Q280" i="14"/>
  <c r="P280" i="14"/>
  <c r="O280" i="14"/>
  <c r="N280" i="14"/>
  <c r="M280" i="14"/>
  <c r="L280" i="14"/>
  <c r="K280" i="14"/>
  <c r="J280" i="14"/>
  <c r="I280" i="14"/>
  <c r="H280" i="14"/>
  <c r="G280" i="14"/>
  <c r="F280" i="14"/>
  <c r="E280" i="14"/>
  <c r="D280" i="14"/>
  <c r="C280" i="14"/>
  <c r="B280" i="14"/>
  <c r="A280" i="14"/>
  <c r="AL279" i="14"/>
  <c r="AK279" i="14"/>
  <c r="AJ279" i="14"/>
  <c r="AI279" i="14"/>
  <c r="AH279" i="14"/>
  <c r="AG279" i="14"/>
  <c r="AF279" i="14"/>
  <c r="AE279" i="14"/>
  <c r="AD279" i="14"/>
  <c r="AC279" i="14"/>
  <c r="AB279" i="14"/>
  <c r="AA279" i="14"/>
  <c r="Z279" i="14"/>
  <c r="Y279" i="14"/>
  <c r="X279" i="14"/>
  <c r="W279" i="14"/>
  <c r="V279" i="14"/>
  <c r="U279" i="14"/>
  <c r="T279" i="14"/>
  <c r="S279" i="14"/>
  <c r="R279" i="14"/>
  <c r="Q279" i="14"/>
  <c r="P279" i="14"/>
  <c r="O279" i="14"/>
  <c r="N279" i="14"/>
  <c r="M279" i="14"/>
  <c r="L279" i="14"/>
  <c r="K279" i="14"/>
  <c r="J279" i="14"/>
  <c r="I279" i="14"/>
  <c r="H279" i="14"/>
  <c r="G279" i="14"/>
  <c r="F279" i="14"/>
  <c r="E279" i="14"/>
  <c r="D279" i="14"/>
  <c r="C279" i="14"/>
  <c r="B279" i="14"/>
  <c r="A279" i="14"/>
  <c r="AL278" i="14"/>
  <c r="AK278" i="14"/>
  <c r="AJ278" i="14"/>
  <c r="AI278" i="14"/>
  <c r="AH278" i="14"/>
  <c r="AG278" i="14"/>
  <c r="AF278" i="14"/>
  <c r="AE278" i="14"/>
  <c r="AD278" i="14"/>
  <c r="AC278" i="14"/>
  <c r="AB278" i="14"/>
  <c r="AA278" i="14"/>
  <c r="Z278" i="14"/>
  <c r="Y278" i="14"/>
  <c r="X278" i="14"/>
  <c r="W278" i="14"/>
  <c r="V278" i="14"/>
  <c r="U278" i="14"/>
  <c r="T278" i="14"/>
  <c r="S278" i="14"/>
  <c r="R278" i="14"/>
  <c r="Q278" i="14"/>
  <c r="P278" i="14"/>
  <c r="O278" i="14"/>
  <c r="N278" i="14"/>
  <c r="M278" i="14"/>
  <c r="L278" i="14"/>
  <c r="K278" i="14"/>
  <c r="J278" i="14"/>
  <c r="I278" i="14"/>
  <c r="H278" i="14"/>
  <c r="G278" i="14"/>
  <c r="F278" i="14"/>
  <c r="E278" i="14"/>
  <c r="D278" i="14"/>
  <c r="C278" i="14"/>
  <c r="B278" i="14"/>
  <c r="A278" i="14"/>
  <c r="AL277" i="14"/>
  <c r="AK277" i="14"/>
  <c r="AJ277" i="14"/>
  <c r="AI277" i="14"/>
  <c r="AH277" i="14"/>
  <c r="AG277" i="14"/>
  <c r="AF277" i="14"/>
  <c r="AE277" i="14"/>
  <c r="AD277" i="14"/>
  <c r="AC277" i="14"/>
  <c r="AB277" i="14"/>
  <c r="AA277" i="14"/>
  <c r="Z277" i="14"/>
  <c r="Y277" i="14"/>
  <c r="X277" i="14"/>
  <c r="W277" i="14"/>
  <c r="V277" i="14"/>
  <c r="U277" i="14"/>
  <c r="T277" i="14"/>
  <c r="S277" i="14"/>
  <c r="R277" i="14"/>
  <c r="Q277" i="14"/>
  <c r="P277" i="14"/>
  <c r="O277" i="14"/>
  <c r="N277" i="14"/>
  <c r="M277" i="14"/>
  <c r="L277" i="14"/>
  <c r="K277" i="14"/>
  <c r="J277" i="14"/>
  <c r="I277" i="14"/>
  <c r="H277" i="14"/>
  <c r="G277" i="14"/>
  <c r="F277" i="14"/>
  <c r="E277" i="14"/>
  <c r="D277" i="14"/>
  <c r="C277" i="14"/>
  <c r="B277" i="14"/>
  <c r="A277" i="14"/>
  <c r="AL276" i="14"/>
  <c r="AK276" i="14"/>
  <c r="AJ276" i="14"/>
  <c r="AI276" i="14"/>
  <c r="AH276" i="14"/>
  <c r="AG276" i="14"/>
  <c r="AF276" i="14"/>
  <c r="AE276" i="14"/>
  <c r="AD276" i="14"/>
  <c r="AC276" i="14"/>
  <c r="AB276" i="14"/>
  <c r="AA276" i="14"/>
  <c r="Z276" i="14"/>
  <c r="Y276" i="14"/>
  <c r="X276" i="14"/>
  <c r="W276" i="14"/>
  <c r="V276" i="14"/>
  <c r="U276" i="14"/>
  <c r="T276" i="14"/>
  <c r="S276" i="14"/>
  <c r="R276" i="14"/>
  <c r="Q276" i="14"/>
  <c r="P276" i="14"/>
  <c r="O276" i="14"/>
  <c r="N276" i="14"/>
  <c r="M276" i="14"/>
  <c r="L276" i="14"/>
  <c r="K276" i="14"/>
  <c r="J276" i="14"/>
  <c r="I276" i="14"/>
  <c r="H276" i="14"/>
  <c r="G276" i="14"/>
  <c r="F276" i="14"/>
  <c r="E276" i="14"/>
  <c r="D276" i="14"/>
  <c r="C276" i="14"/>
  <c r="B276" i="14"/>
  <c r="A276" i="14"/>
  <c r="AL275" i="14"/>
  <c r="AK275" i="14"/>
  <c r="AJ275" i="14"/>
  <c r="AI275" i="14"/>
  <c r="AH275" i="14"/>
  <c r="AG275" i="14"/>
  <c r="AF275" i="14"/>
  <c r="AE275" i="14"/>
  <c r="AD275" i="14"/>
  <c r="AC275" i="14"/>
  <c r="AB275" i="14"/>
  <c r="AA275" i="14"/>
  <c r="Z275" i="14"/>
  <c r="Y275" i="14"/>
  <c r="X275" i="14"/>
  <c r="W275" i="14"/>
  <c r="V275" i="14"/>
  <c r="U275" i="14"/>
  <c r="T275" i="14"/>
  <c r="S275" i="14"/>
  <c r="R275" i="14"/>
  <c r="Q275" i="14"/>
  <c r="P275" i="14"/>
  <c r="O275" i="14"/>
  <c r="N275" i="14"/>
  <c r="M275" i="14"/>
  <c r="L275" i="14"/>
  <c r="K275" i="14"/>
  <c r="J275" i="14"/>
  <c r="I275" i="14"/>
  <c r="H275" i="14"/>
  <c r="G275" i="14"/>
  <c r="F275" i="14"/>
  <c r="E275" i="14"/>
  <c r="D275" i="14"/>
  <c r="C275" i="14"/>
  <c r="B275" i="14"/>
  <c r="A275" i="14"/>
  <c r="AL274" i="14"/>
  <c r="AK274" i="14"/>
  <c r="AJ274" i="14"/>
  <c r="AI274" i="14"/>
  <c r="AH274" i="14"/>
  <c r="AG274" i="14"/>
  <c r="AF274" i="14"/>
  <c r="AE274" i="14"/>
  <c r="AD274" i="14"/>
  <c r="AC274" i="14"/>
  <c r="AB274" i="14"/>
  <c r="AA274" i="14"/>
  <c r="Z274" i="14"/>
  <c r="Y274" i="14"/>
  <c r="X274" i="14"/>
  <c r="W274" i="14"/>
  <c r="V274" i="14"/>
  <c r="U274" i="14"/>
  <c r="T274" i="14"/>
  <c r="S274" i="14"/>
  <c r="R274" i="14"/>
  <c r="Q274" i="14"/>
  <c r="P274" i="14"/>
  <c r="O274" i="14"/>
  <c r="N274" i="14"/>
  <c r="M274" i="14"/>
  <c r="L274" i="14"/>
  <c r="K274" i="14"/>
  <c r="J274" i="14"/>
  <c r="I274" i="14"/>
  <c r="H274" i="14"/>
  <c r="G274" i="14"/>
  <c r="F274" i="14"/>
  <c r="E274" i="14"/>
  <c r="D274" i="14"/>
  <c r="C274" i="14"/>
  <c r="B274" i="14"/>
  <c r="A274" i="14"/>
  <c r="AL273" i="14"/>
  <c r="AK273" i="14"/>
  <c r="AJ273" i="14"/>
  <c r="AI273" i="14"/>
  <c r="AH273" i="14"/>
  <c r="AG273" i="14"/>
  <c r="AF273" i="14"/>
  <c r="AE273" i="14"/>
  <c r="AD273" i="14"/>
  <c r="AC273" i="14"/>
  <c r="AB273" i="14"/>
  <c r="AA273" i="14"/>
  <c r="Z273" i="14"/>
  <c r="Y273" i="14"/>
  <c r="X273" i="14"/>
  <c r="W273" i="14"/>
  <c r="V273" i="14"/>
  <c r="U273" i="14"/>
  <c r="T273" i="14"/>
  <c r="S273" i="14"/>
  <c r="R273" i="14"/>
  <c r="Q273" i="14"/>
  <c r="P273" i="14"/>
  <c r="O273" i="14"/>
  <c r="N273" i="14"/>
  <c r="M273" i="14"/>
  <c r="L273" i="14"/>
  <c r="K273" i="14"/>
  <c r="J273" i="14"/>
  <c r="I273" i="14"/>
  <c r="H273" i="14"/>
  <c r="G273" i="14"/>
  <c r="F273" i="14"/>
  <c r="E273" i="14"/>
  <c r="D273" i="14"/>
  <c r="C273" i="14"/>
  <c r="B273" i="14"/>
  <c r="A273" i="14"/>
  <c r="AL272" i="14"/>
  <c r="AK272" i="14"/>
  <c r="AJ272" i="14"/>
  <c r="AI272" i="14"/>
  <c r="AH272" i="14"/>
  <c r="AG272" i="14"/>
  <c r="AF272" i="14"/>
  <c r="AE272" i="14"/>
  <c r="AD272" i="14"/>
  <c r="AC272" i="14"/>
  <c r="AB272" i="14"/>
  <c r="AA272" i="14"/>
  <c r="Z272" i="14"/>
  <c r="Y272" i="14"/>
  <c r="X272" i="14"/>
  <c r="W272" i="14"/>
  <c r="V272" i="14"/>
  <c r="U272" i="14"/>
  <c r="T272" i="14"/>
  <c r="S272" i="14"/>
  <c r="R272" i="14"/>
  <c r="Q272" i="14"/>
  <c r="P272" i="14"/>
  <c r="O272" i="14"/>
  <c r="N272" i="14"/>
  <c r="M272" i="14"/>
  <c r="L272" i="14"/>
  <c r="K272" i="14"/>
  <c r="J272" i="14"/>
  <c r="I272" i="14"/>
  <c r="H272" i="14"/>
  <c r="G272" i="14"/>
  <c r="F272" i="14"/>
  <c r="E272" i="14"/>
  <c r="D272" i="14"/>
  <c r="C272" i="14"/>
  <c r="B272" i="14"/>
  <c r="A272" i="14"/>
  <c r="AL271" i="14"/>
  <c r="AK271" i="14"/>
  <c r="AJ271" i="14"/>
  <c r="AI271" i="14"/>
  <c r="AH271" i="14"/>
  <c r="AG271" i="14"/>
  <c r="AF271" i="14"/>
  <c r="AE271" i="14"/>
  <c r="AD271" i="14"/>
  <c r="AC271" i="14"/>
  <c r="AB271" i="14"/>
  <c r="AA271" i="14"/>
  <c r="Z271" i="14"/>
  <c r="Y271" i="14"/>
  <c r="X271" i="14"/>
  <c r="W271" i="14"/>
  <c r="V271" i="14"/>
  <c r="U271" i="14"/>
  <c r="T271" i="14"/>
  <c r="S271" i="14"/>
  <c r="R271" i="14"/>
  <c r="Q271" i="14"/>
  <c r="P271" i="14"/>
  <c r="O271" i="14"/>
  <c r="N271" i="14"/>
  <c r="M271" i="14"/>
  <c r="L271" i="14"/>
  <c r="K271" i="14"/>
  <c r="J271" i="14"/>
  <c r="I271" i="14"/>
  <c r="H271" i="14"/>
  <c r="G271" i="14"/>
  <c r="F271" i="14"/>
  <c r="E271" i="14"/>
  <c r="D271" i="14"/>
  <c r="C271" i="14"/>
  <c r="B271" i="14"/>
  <c r="A271" i="14"/>
  <c r="AL270" i="14"/>
  <c r="AK270" i="14"/>
  <c r="AJ270" i="14"/>
  <c r="AI270" i="14"/>
  <c r="AH270" i="14"/>
  <c r="AG270" i="14"/>
  <c r="AF270" i="14"/>
  <c r="AE270" i="14"/>
  <c r="AD270" i="14"/>
  <c r="AC270" i="14"/>
  <c r="AB270" i="14"/>
  <c r="AA270" i="14"/>
  <c r="Z270" i="14"/>
  <c r="Y270" i="14"/>
  <c r="X270" i="14"/>
  <c r="W270" i="14"/>
  <c r="V270" i="14"/>
  <c r="U270" i="14"/>
  <c r="T270" i="14"/>
  <c r="S270" i="14"/>
  <c r="R270" i="14"/>
  <c r="Q270" i="14"/>
  <c r="P270" i="14"/>
  <c r="O270" i="14"/>
  <c r="N270" i="14"/>
  <c r="M270" i="14"/>
  <c r="L270" i="14"/>
  <c r="K270" i="14"/>
  <c r="J270" i="14"/>
  <c r="I270" i="14"/>
  <c r="H270" i="14"/>
  <c r="G270" i="14"/>
  <c r="F270" i="14"/>
  <c r="E270" i="14"/>
  <c r="D270" i="14"/>
  <c r="C270" i="14"/>
  <c r="B270" i="14"/>
  <c r="A270" i="14"/>
  <c r="AL269" i="14"/>
  <c r="AK269" i="14"/>
  <c r="AJ269" i="14"/>
  <c r="AI269" i="14"/>
  <c r="AH269" i="14"/>
  <c r="AG269" i="14"/>
  <c r="AF269" i="14"/>
  <c r="AE269" i="14"/>
  <c r="AD269" i="14"/>
  <c r="AC269" i="14"/>
  <c r="AB269" i="14"/>
  <c r="AA269" i="14"/>
  <c r="Z269" i="14"/>
  <c r="Y269" i="14"/>
  <c r="X269" i="14"/>
  <c r="W269" i="14"/>
  <c r="V269" i="14"/>
  <c r="U269" i="14"/>
  <c r="T269" i="14"/>
  <c r="S269" i="14"/>
  <c r="R269" i="14"/>
  <c r="Q269" i="14"/>
  <c r="P269" i="14"/>
  <c r="O269" i="14"/>
  <c r="N269" i="14"/>
  <c r="M269" i="14"/>
  <c r="L269" i="14"/>
  <c r="K269" i="14"/>
  <c r="J269" i="14"/>
  <c r="I269" i="14"/>
  <c r="H269" i="14"/>
  <c r="G269" i="14"/>
  <c r="F269" i="14"/>
  <c r="E269" i="14"/>
  <c r="D269" i="14"/>
  <c r="C269" i="14"/>
  <c r="B269" i="14"/>
  <c r="A269" i="14"/>
  <c r="AL268" i="14"/>
  <c r="AK268" i="14"/>
  <c r="AJ268" i="14"/>
  <c r="AI268" i="14"/>
  <c r="AH268" i="14"/>
  <c r="AG268" i="14"/>
  <c r="AF268" i="14"/>
  <c r="AE268" i="14"/>
  <c r="AD268" i="14"/>
  <c r="AC268" i="14"/>
  <c r="AB268" i="14"/>
  <c r="AA268" i="14"/>
  <c r="Z268" i="14"/>
  <c r="Y268" i="14"/>
  <c r="X268" i="14"/>
  <c r="W268" i="14"/>
  <c r="V268" i="14"/>
  <c r="U268" i="14"/>
  <c r="T268" i="14"/>
  <c r="S268" i="14"/>
  <c r="R268" i="14"/>
  <c r="Q268" i="14"/>
  <c r="P268" i="14"/>
  <c r="O268" i="14"/>
  <c r="N268" i="14"/>
  <c r="M268" i="14"/>
  <c r="L268" i="14"/>
  <c r="K268" i="14"/>
  <c r="J268" i="14"/>
  <c r="I268" i="14"/>
  <c r="H268" i="14"/>
  <c r="G268" i="14"/>
  <c r="F268" i="14"/>
  <c r="E268" i="14"/>
  <c r="D268" i="14"/>
  <c r="C268" i="14"/>
  <c r="B268" i="14"/>
  <c r="A268" i="14"/>
  <c r="AL267" i="14"/>
  <c r="AK267" i="14"/>
  <c r="AJ267" i="14"/>
  <c r="AI267" i="14"/>
  <c r="AH267" i="14"/>
  <c r="AG267" i="14"/>
  <c r="AF267" i="14"/>
  <c r="AE267" i="14"/>
  <c r="AD267" i="14"/>
  <c r="AC267" i="14"/>
  <c r="AB267" i="14"/>
  <c r="AA267" i="14"/>
  <c r="Z267" i="14"/>
  <c r="Y267" i="14"/>
  <c r="X267" i="14"/>
  <c r="W267" i="14"/>
  <c r="V267" i="14"/>
  <c r="U267" i="14"/>
  <c r="T267" i="14"/>
  <c r="S267" i="14"/>
  <c r="R267" i="14"/>
  <c r="Q267" i="14"/>
  <c r="P267" i="14"/>
  <c r="O267" i="14"/>
  <c r="N267" i="14"/>
  <c r="M267" i="14"/>
  <c r="L267" i="14"/>
  <c r="K267" i="14"/>
  <c r="J267" i="14"/>
  <c r="I267" i="14"/>
  <c r="H267" i="14"/>
  <c r="G267" i="14"/>
  <c r="F267" i="14"/>
  <c r="E267" i="14"/>
  <c r="D267" i="14"/>
  <c r="C267" i="14"/>
  <c r="B267" i="14"/>
  <c r="A267" i="14"/>
  <c r="AL266" i="14"/>
  <c r="AK266" i="14"/>
  <c r="AJ266" i="14"/>
  <c r="AI266" i="14"/>
  <c r="AH266" i="14"/>
  <c r="AG266" i="14"/>
  <c r="AF266" i="14"/>
  <c r="AE266" i="14"/>
  <c r="AD266" i="14"/>
  <c r="AC266" i="14"/>
  <c r="AB266" i="14"/>
  <c r="AA266" i="14"/>
  <c r="Z266" i="14"/>
  <c r="Y266" i="14"/>
  <c r="X266" i="14"/>
  <c r="W266" i="14"/>
  <c r="V266" i="14"/>
  <c r="U266" i="14"/>
  <c r="T266" i="14"/>
  <c r="S266" i="14"/>
  <c r="R266" i="14"/>
  <c r="Q266" i="14"/>
  <c r="P266" i="14"/>
  <c r="O266" i="14"/>
  <c r="N266" i="14"/>
  <c r="M266" i="14"/>
  <c r="L266" i="14"/>
  <c r="K266" i="14"/>
  <c r="J266" i="14"/>
  <c r="I266" i="14"/>
  <c r="H266" i="14"/>
  <c r="G266" i="14"/>
  <c r="F266" i="14"/>
  <c r="E266" i="14"/>
  <c r="D266" i="14"/>
  <c r="C266" i="14"/>
  <c r="B266" i="14"/>
  <c r="A266" i="14"/>
  <c r="AL265" i="14"/>
  <c r="AK265" i="14"/>
  <c r="AJ265" i="14"/>
  <c r="AI265" i="14"/>
  <c r="AH265" i="14"/>
  <c r="AG265" i="14"/>
  <c r="AF265" i="14"/>
  <c r="AE265" i="14"/>
  <c r="AD265" i="14"/>
  <c r="AC265" i="14"/>
  <c r="AB265" i="14"/>
  <c r="AA265" i="14"/>
  <c r="Z265" i="14"/>
  <c r="Y265" i="14"/>
  <c r="X265" i="14"/>
  <c r="W265" i="14"/>
  <c r="V265" i="14"/>
  <c r="U265" i="14"/>
  <c r="T265" i="14"/>
  <c r="S265" i="14"/>
  <c r="R265" i="14"/>
  <c r="Q265" i="14"/>
  <c r="P265" i="14"/>
  <c r="O265" i="14"/>
  <c r="N265" i="14"/>
  <c r="M265" i="14"/>
  <c r="L265" i="14"/>
  <c r="K265" i="14"/>
  <c r="J265" i="14"/>
  <c r="I265" i="14"/>
  <c r="H265" i="14"/>
  <c r="G265" i="14"/>
  <c r="F265" i="14"/>
  <c r="E265" i="14"/>
  <c r="D265" i="14"/>
  <c r="C265" i="14"/>
  <c r="B265" i="14"/>
  <c r="A265" i="14"/>
  <c r="AL264" i="14"/>
  <c r="AK264" i="14"/>
  <c r="AJ264" i="14"/>
  <c r="AI264" i="14"/>
  <c r="AH264" i="14"/>
  <c r="AG264" i="14"/>
  <c r="AF264" i="14"/>
  <c r="AE264" i="14"/>
  <c r="AD264" i="14"/>
  <c r="AC264" i="14"/>
  <c r="AB264" i="14"/>
  <c r="AA264" i="14"/>
  <c r="Z264" i="14"/>
  <c r="Y264" i="14"/>
  <c r="X264" i="14"/>
  <c r="W264" i="14"/>
  <c r="V264" i="14"/>
  <c r="U264" i="14"/>
  <c r="T264" i="14"/>
  <c r="S264" i="14"/>
  <c r="R264" i="14"/>
  <c r="Q264" i="14"/>
  <c r="P264" i="14"/>
  <c r="O264" i="14"/>
  <c r="N264" i="14"/>
  <c r="M264" i="14"/>
  <c r="L264" i="14"/>
  <c r="K264" i="14"/>
  <c r="J264" i="14"/>
  <c r="I264" i="14"/>
  <c r="H264" i="14"/>
  <c r="G264" i="14"/>
  <c r="F264" i="14"/>
  <c r="E264" i="14"/>
  <c r="D264" i="14"/>
  <c r="C264" i="14"/>
  <c r="B264" i="14"/>
  <c r="A264" i="14"/>
  <c r="AL263" i="14"/>
  <c r="AK263" i="14"/>
  <c r="AJ263" i="14"/>
  <c r="AI263" i="14"/>
  <c r="AH263" i="14"/>
  <c r="AG263" i="14"/>
  <c r="AF263" i="14"/>
  <c r="AE263" i="14"/>
  <c r="AD263" i="14"/>
  <c r="AC263" i="14"/>
  <c r="AB263" i="14"/>
  <c r="AA263" i="14"/>
  <c r="Z263" i="14"/>
  <c r="Y263" i="14"/>
  <c r="X263" i="14"/>
  <c r="W263" i="14"/>
  <c r="V263" i="14"/>
  <c r="U263" i="14"/>
  <c r="T263" i="14"/>
  <c r="S263" i="14"/>
  <c r="R263" i="14"/>
  <c r="Q263" i="14"/>
  <c r="P263" i="14"/>
  <c r="O263" i="14"/>
  <c r="N263" i="14"/>
  <c r="M263" i="14"/>
  <c r="L263" i="14"/>
  <c r="K263" i="14"/>
  <c r="J263" i="14"/>
  <c r="I263" i="14"/>
  <c r="H263" i="14"/>
  <c r="G263" i="14"/>
  <c r="F263" i="14"/>
  <c r="E263" i="14"/>
  <c r="D263" i="14"/>
  <c r="C263" i="14"/>
  <c r="B263" i="14"/>
  <c r="A263" i="14"/>
  <c r="AL262" i="14"/>
  <c r="AK262" i="14"/>
  <c r="AJ262" i="14"/>
  <c r="AI262" i="14"/>
  <c r="AH262" i="14"/>
  <c r="AG262" i="14"/>
  <c r="AF262" i="14"/>
  <c r="AE262" i="14"/>
  <c r="AD262" i="14"/>
  <c r="AC262" i="14"/>
  <c r="AB262" i="14"/>
  <c r="AA262" i="14"/>
  <c r="Z262" i="14"/>
  <c r="Y262" i="14"/>
  <c r="X262" i="14"/>
  <c r="W262" i="14"/>
  <c r="V262" i="14"/>
  <c r="U262" i="14"/>
  <c r="T262" i="14"/>
  <c r="S262" i="14"/>
  <c r="R262" i="14"/>
  <c r="Q262" i="14"/>
  <c r="P262" i="14"/>
  <c r="O262" i="14"/>
  <c r="N262" i="14"/>
  <c r="M262" i="14"/>
  <c r="L262" i="14"/>
  <c r="K262" i="14"/>
  <c r="J262" i="14"/>
  <c r="I262" i="14"/>
  <c r="H262" i="14"/>
  <c r="G262" i="14"/>
  <c r="F262" i="14"/>
  <c r="E262" i="14"/>
  <c r="D262" i="14"/>
  <c r="C262" i="14"/>
  <c r="B262" i="14"/>
  <c r="A262" i="14"/>
  <c r="AL261" i="14"/>
  <c r="AK261" i="14"/>
  <c r="AJ261" i="14"/>
  <c r="AI261" i="14"/>
  <c r="AH261" i="14"/>
  <c r="AG261" i="14"/>
  <c r="AF261" i="14"/>
  <c r="AE261" i="14"/>
  <c r="AD261" i="14"/>
  <c r="AC261" i="14"/>
  <c r="AB261" i="14"/>
  <c r="AA261" i="14"/>
  <c r="Z261" i="14"/>
  <c r="Y261" i="14"/>
  <c r="X261" i="14"/>
  <c r="W261" i="14"/>
  <c r="V261" i="14"/>
  <c r="U261" i="14"/>
  <c r="T261" i="14"/>
  <c r="S261" i="14"/>
  <c r="R261" i="14"/>
  <c r="Q261" i="14"/>
  <c r="P261" i="14"/>
  <c r="O261" i="14"/>
  <c r="N261" i="14"/>
  <c r="M261" i="14"/>
  <c r="L261" i="14"/>
  <c r="K261" i="14"/>
  <c r="J261" i="14"/>
  <c r="I261" i="14"/>
  <c r="H261" i="14"/>
  <c r="G261" i="14"/>
  <c r="F261" i="14"/>
  <c r="E261" i="14"/>
  <c r="D261" i="14"/>
  <c r="C261" i="14"/>
  <c r="B261" i="14"/>
  <c r="A261" i="14"/>
  <c r="AL260" i="14"/>
  <c r="AK260" i="14"/>
  <c r="AJ260" i="14"/>
  <c r="AI260" i="14"/>
  <c r="AH260" i="14"/>
  <c r="AG260" i="14"/>
  <c r="AF260" i="14"/>
  <c r="AE260" i="14"/>
  <c r="AD260" i="14"/>
  <c r="AC260" i="14"/>
  <c r="AB260" i="14"/>
  <c r="AA260" i="14"/>
  <c r="Z260" i="14"/>
  <c r="Y260" i="14"/>
  <c r="X260" i="14"/>
  <c r="W260" i="14"/>
  <c r="V260" i="14"/>
  <c r="U260" i="14"/>
  <c r="T260" i="14"/>
  <c r="S260" i="14"/>
  <c r="R260" i="14"/>
  <c r="Q260" i="14"/>
  <c r="P260" i="14"/>
  <c r="O260" i="14"/>
  <c r="N260" i="14"/>
  <c r="M260" i="14"/>
  <c r="L260" i="14"/>
  <c r="K260" i="14"/>
  <c r="J260" i="14"/>
  <c r="I260" i="14"/>
  <c r="H260" i="14"/>
  <c r="G260" i="14"/>
  <c r="F260" i="14"/>
  <c r="E260" i="14"/>
  <c r="D260" i="14"/>
  <c r="C260" i="14"/>
  <c r="B260" i="14"/>
  <c r="A260" i="14"/>
  <c r="AL259" i="14"/>
  <c r="AK259" i="14"/>
  <c r="AJ259" i="14"/>
  <c r="AI259" i="14"/>
  <c r="AH259" i="14"/>
  <c r="AG259" i="14"/>
  <c r="AF259" i="14"/>
  <c r="AE259" i="14"/>
  <c r="AD259" i="14"/>
  <c r="AC259" i="14"/>
  <c r="AB259" i="14"/>
  <c r="AA259" i="14"/>
  <c r="Z259" i="14"/>
  <c r="Y259" i="14"/>
  <c r="X259" i="14"/>
  <c r="W259" i="14"/>
  <c r="V259" i="14"/>
  <c r="U259" i="14"/>
  <c r="T259" i="14"/>
  <c r="S259" i="14"/>
  <c r="R259" i="14"/>
  <c r="Q259" i="14"/>
  <c r="P259" i="14"/>
  <c r="O259" i="14"/>
  <c r="N259" i="14"/>
  <c r="M259" i="14"/>
  <c r="L259" i="14"/>
  <c r="K259" i="14"/>
  <c r="J259" i="14"/>
  <c r="I259" i="14"/>
  <c r="H259" i="14"/>
  <c r="G259" i="14"/>
  <c r="F259" i="14"/>
  <c r="E259" i="14"/>
  <c r="D259" i="14"/>
  <c r="C259" i="14"/>
  <c r="B259" i="14"/>
  <c r="A259" i="14"/>
  <c r="AL258" i="14"/>
  <c r="AK258" i="14"/>
  <c r="AJ258" i="14"/>
  <c r="AI258" i="14"/>
  <c r="AH258" i="14"/>
  <c r="AG258" i="14"/>
  <c r="AF258" i="14"/>
  <c r="AE258" i="14"/>
  <c r="AD258" i="14"/>
  <c r="AC258" i="14"/>
  <c r="AB258" i="14"/>
  <c r="AA258" i="14"/>
  <c r="Z258" i="14"/>
  <c r="Y258" i="14"/>
  <c r="X258" i="14"/>
  <c r="W258" i="14"/>
  <c r="V258" i="14"/>
  <c r="U258" i="14"/>
  <c r="T258" i="14"/>
  <c r="S258" i="14"/>
  <c r="R258" i="14"/>
  <c r="Q258" i="14"/>
  <c r="P258" i="14"/>
  <c r="O258" i="14"/>
  <c r="N258" i="14"/>
  <c r="M258" i="14"/>
  <c r="L258" i="14"/>
  <c r="K258" i="14"/>
  <c r="J258" i="14"/>
  <c r="I258" i="14"/>
  <c r="H258" i="14"/>
  <c r="G258" i="14"/>
  <c r="F258" i="14"/>
  <c r="E258" i="14"/>
  <c r="D258" i="14"/>
  <c r="C258" i="14"/>
  <c r="B258" i="14"/>
  <c r="A258" i="14"/>
  <c r="AL257" i="14"/>
  <c r="AK257" i="14"/>
  <c r="AJ257" i="14"/>
  <c r="AI257" i="14"/>
  <c r="AH257" i="14"/>
  <c r="AG257" i="14"/>
  <c r="AF257" i="14"/>
  <c r="AE257" i="14"/>
  <c r="AD257" i="14"/>
  <c r="AC257" i="14"/>
  <c r="AB257" i="14"/>
  <c r="AA257" i="14"/>
  <c r="Z257" i="14"/>
  <c r="Y257" i="14"/>
  <c r="X257" i="14"/>
  <c r="W257" i="14"/>
  <c r="V257" i="14"/>
  <c r="U257" i="14"/>
  <c r="T257" i="14"/>
  <c r="S257" i="14"/>
  <c r="R257" i="14"/>
  <c r="Q257" i="14"/>
  <c r="P257" i="14"/>
  <c r="O257" i="14"/>
  <c r="N257" i="14"/>
  <c r="M257" i="14"/>
  <c r="L257" i="14"/>
  <c r="K257" i="14"/>
  <c r="J257" i="14"/>
  <c r="I257" i="14"/>
  <c r="H257" i="14"/>
  <c r="G257" i="14"/>
  <c r="F257" i="14"/>
  <c r="E257" i="14"/>
  <c r="D257" i="14"/>
  <c r="C257" i="14"/>
  <c r="B257" i="14"/>
  <c r="A257" i="14"/>
  <c r="AL256" i="14"/>
  <c r="AK256" i="14"/>
  <c r="AJ256" i="14"/>
  <c r="AI256" i="14"/>
  <c r="AH256" i="14"/>
  <c r="AG256" i="14"/>
  <c r="AF256" i="14"/>
  <c r="AE256" i="14"/>
  <c r="AD256" i="14"/>
  <c r="AC256" i="14"/>
  <c r="AB256" i="14"/>
  <c r="AA256" i="14"/>
  <c r="Z256" i="14"/>
  <c r="Y256" i="14"/>
  <c r="X256" i="14"/>
  <c r="W256" i="14"/>
  <c r="V256" i="14"/>
  <c r="U256" i="14"/>
  <c r="T256" i="14"/>
  <c r="S256" i="14"/>
  <c r="R256" i="14"/>
  <c r="Q256" i="14"/>
  <c r="P256" i="14"/>
  <c r="O256" i="14"/>
  <c r="N256" i="14"/>
  <c r="M256" i="14"/>
  <c r="L256" i="14"/>
  <c r="K256" i="14"/>
  <c r="J256" i="14"/>
  <c r="I256" i="14"/>
  <c r="H256" i="14"/>
  <c r="G256" i="14"/>
  <c r="F256" i="14"/>
  <c r="E256" i="14"/>
  <c r="D256" i="14"/>
  <c r="C256" i="14"/>
  <c r="B256" i="14"/>
  <c r="A256" i="14"/>
  <c r="AL255" i="14"/>
  <c r="AK255" i="14"/>
  <c r="AJ255" i="14"/>
  <c r="AI255" i="14"/>
  <c r="AH255" i="14"/>
  <c r="AG255" i="14"/>
  <c r="AF255" i="14"/>
  <c r="AE255" i="14"/>
  <c r="AD255" i="14"/>
  <c r="AC255" i="14"/>
  <c r="AB255" i="14"/>
  <c r="AA255" i="14"/>
  <c r="Z255" i="14"/>
  <c r="Y255" i="14"/>
  <c r="X255" i="14"/>
  <c r="W255" i="14"/>
  <c r="V255" i="14"/>
  <c r="U255" i="14"/>
  <c r="T255" i="14"/>
  <c r="S255" i="14"/>
  <c r="R255" i="14"/>
  <c r="Q255" i="14"/>
  <c r="P255" i="14"/>
  <c r="O255" i="14"/>
  <c r="N255" i="14"/>
  <c r="M255" i="14"/>
  <c r="L255" i="14"/>
  <c r="K255" i="14"/>
  <c r="J255" i="14"/>
  <c r="I255" i="14"/>
  <c r="H255" i="14"/>
  <c r="G255" i="14"/>
  <c r="F255" i="14"/>
  <c r="E255" i="14"/>
  <c r="D255" i="14"/>
  <c r="C255" i="14"/>
  <c r="B255" i="14"/>
  <c r="A255" i="14"/>
  <c r="AL254" i="14"/>
  <c r="AK254" i="14"/>
  <c r="AJ254" i="14"/>
  <c r="AI254" i="14"/>
  <c r="AH254" i="14"/>
  <c r="AG254" i="14"/>
  <c r="AF254" i="14"/>
  <c r="AE254" i="14"/>
  <c r="AD254" i="14"/>
  <c r="AC254" i="14"/>
  <c r="AB254" i="14"/>
  <c r="AA254" i="14"/>
  <c r="Z254" i="14"/>
  <c r="Y254" i="14"/>
  <c r="X254" i="14"/>
  <c r="W254" i="14"/>
  <c r="V254" i="14"/>
  <c r="U254" i="14"/>
  <c r="T254" i="14"/>
  <c r="S254" i="14"/>
  <c r="R254" i="14"/>
  <c r="Q254" i="14"/>
  <c r="P254" i="14"/>
  <c r="O254" i="14"/>
  <c r="N254" i="14"/>
  <c r="M254" i="14"/>
  <c r="L254" i="14"/>
  <c r="K254" i="14"/>
  <c r="J254" i="14"/>
  <c r="I254" i="14"/>
  <c r="H254" i="14"/>
  <c r="G254" i="14"/>
  <c r="F254" i="14"/>
  <c r="E254" i="14"/>
  <c r="D254" i="14"/>
  <c r="C254" i="14"/>
  <c r="B254" i="14"/>
  <c r="A254" i="14"/>
  <c r="AL253" i="14"/>
  <c r="AK253" i="14"/>
  <c r="AJ253" i="14"/>
  <c r="AI253" i="14"/>
  <c r="AH253" i="14"/>
  <c r="AG253" i="14"/>
  <c r="AF253" i="14"/>
  <c r="AE253" i="14"/>
  <c r="AD253" i="14"/>
  <c r="AC253" i="14"/>
  <c r="AB253" i="14"/>
  <c r="AA253" i="14"/>
  <c r="Z253" i="14"/>
  <c r="Y253" i="14"/>
  <c r="X253" i="14"/>
  <c r="W253" i="14"/>
  <c r="V253" i="14"/>
  <c r="U253" i="14"/>
  <c r="T253" i="14"/>
  <c r="S253" i="14"/>
  <c r="R253" i="14"/>
  <c r="Q253" i="14"/>
  <c r="P253" i="14"/>
  <c r="O253" i="14"/>
  <c r="N253" i="14"/>
  <c r="M253" i="14"/>
  <c r="L253" i="14"/>
  <c r="K253" i="14"/>
  <c r="J253" i="14"/>
  <c r="I253" i="14"/>
  <c r="H253" i="14"/>
  <c r="G253" i="14"/>
  <c r="F253" i="14"/>
  <c r="E253" i="14"/>
  <c r="D253" i="14"/>
  <c r="C253" i="14"/>
  <c r="B253" i="14"/>
  <c r="A253" i="14"/>
  <c r="AL252" i="14"/>
  <c r="AK252" i="14"/>
  <c r="AJ252" i="14"/>
  <c r="AI252" i="14"/>
  <c r="AH252" i="14"/>
  <c r="AG252" i="14"/>
  <c r="AF252" i="14"/>
  <c r="AE252" i="14"/>
  <c r="AD252" i="14"/>
  <c r="AC252" i="14"/>
  <c r="AB252" i="14"/>
  <c r="AA252" i="14"/>
  <c r="Z252" i="14"/>
  <c r="Y252" i="14"/>
  <c r="X252" i="14"/>
  <c r="W252" i="14"/>
  <c r="V252" i="14"/>
  <c r="U252" i="14"/>
  <c r="T252" i="14"/>
  <c r="S252" i="14"/>
  <c r="R252" i="14"/>
  <c r="Q252" i="14"/>
  <c r="P252" i="14"/>
  <c r="O252" i="14"/>
  <c r="N252" i="14"/>
  <c r="M252" i="14"/>
  <c r="L252" i="14"/>
  <c r="K252" i="14"/>
  <c r="J252" i="14"/>
  <c r="I252" i="14"/>
  <c r="H252" i="14"/>
  <c r="G252" i="14"/>
  <c r="F252" i="14"/>
  <c r="E252" i="14"/>
  <c r="D252" i="14"/>
  <c r="C252" i="14"/>
  <c r="B252" i="14"/>
  <c r="A252" i="14"/>
  <c r="AL251" i="14"/>
  <c r="AK251" i="14"/>
  <c r="AJ251" i="14"/>
  <c r="AI251" i="14"/>
  <c r="AH251" i="14"/>
  <c r="AG251" i="14"/>
  <c r="AF251" i="14"/>
  <c r="AE251" i="14"/>
  <c r="AD251" i="14"/>
  <c r="AC251" i="14"/>
  <c r="AB251" i="14"/>
  <c r="AA251" i="14"/>
  <c r="Z251" i="14"/>
  <c r="Y251" i="14"/>
  <c r="X251" i="14"/>
  <c r="W251" i="14"/>
  <c r="V251" i="14"/>
  <c r="U251" i="14"/>
  <c r="T251" i="14"/>
  <c r="S251" i="14"/>
  <c r="R251" i="14"/>
  <c r="Q251" i="14"/>
  <c r="P251" i="14"/>
  <c r="O251" i="14"/>
  <c r="N251" i="14"/>
  <c r="M251" i="14"/>
  <c r="L251" i="14"/>
  <c r="K251" i="14"/>
  <c r="J251" i="14"/>
  <c r="I251" i="14"/>
  <c r="H251" i="14"/>
  <c r="G251" i="14"/>
  <c r="F251" i="14"/>
  <c r="E251" i="14"/>
  <c r="D251" i="14"/>
  <c r="C251" i="14"/>
  <c r="B251" i="14"/>
  <c r="A251" i="14"/>
  <c r="AL250" i="14"/>
  <c r="AK250" i="14"/>
  <c r="AJ250" i="14"/>
  <c r="AI250" i="14"/>
  <c r="AH250" i="14"/>
  <c r="AG250" i="14"/>
  <c r="AF250" i="14"/>
  <c r="AE250" i="14"/>
  <c r="AD250" i="14"/>
  <c r="AC250" i="14"/>
  <c r="AB250" i="14"/>
  <c r="AA250" i="14"/>
  <c r="Z250" i="14"/>
  <c r="Y250" i="14"/>
  <c r="X250" i="14"/>
  <c r="W250" i="14"/>
  <c r="V250" i="14"/>
  <c r="U250" i="14"/>
  <c r="T250" i="14"/>
  <c r="S250" i="14"/>
  <c r="R250" i="14"/>
  <c r="Q250" i="14"/>
  <c r="P250" i="14"/>
  <c r="O250" i="14"/>
  <c r="N250" i="14"/>
  <c r="M250" i="14"/>
  <c r="L250" i="14"/>
  <c r="K250" i="14"/>
  <c r="J250" i="14"/>
  <c r="I250" i="14"/>
  <c r="H250" i="14"/>
  <c r="G250" i="14"/>
  <c r="F250" i="14"/>
  <c r="E250" i="14"/>
  <c r="D250" i="14"/>
  <c r="C250" i="14"/>
  <c r="B250" i="14"/>
  <c r="A250" i="14"/>
  <c r="AL249" i="14"/>
  <c r="AK249" i="14"/>
  <c r="AJ249" i="14"/>
  <c r="AI249" i="14"/>
  <c r="AH249" i="14"/>
  <c r="AG249" i="14"/>
  <c r="AF249" i="14"/>
  <c r="AE249" i="14"/>
  <c r="AD249" i="14"/>
  <c r="AC249" i="14"/>
  <c r="AB249" i="14"/>
  <c r="AA249" i="14"/>
  <c r="Z249" i="14"/>
  <c r="Y249" i="14"/>
  <c r="X249" i="14"/>
  <c r="W249" i="14"/>
  <c r="V249" i="14"/>
  <c r="U249" i="14"/>
  <c r="T249" i="14"/>
  <c r="S249" i="14"/>
  <c r="R249" i="14"/>
  <c r="Q249" i="14"/>
  <c r="P249" i="14"/>
  <c r="O249" i="14"/>
  <c r="N249" i="14"/>
  <c r="M249" i="14"/>
  <c r="L249" i="14"/>
  <c r="K249" i="14"/>
  <c r="J249" i="14"/>
  <c r="I249" i="14"/>
  <c r="H249" i="14"/>
  <c r="G249" i="14"/>
  <c r="F249" i="14"/>
  <c r="E249" i="14"/>
  <c r="D249" i="14"/>
  <c r="C249" i="14"/>
  <c r="B249" i="14"/>
  <c r="A249" i="14"/>
  <c r="AL248" i="14"/>
  <c r="AK248" i="14"/>
  <c r="AJ248" i="14"/>
  <c r="AI248" i="14"/>
  <c r="AH248" i="14"/>
  <c r="AG248" i="14"/>
  <c r="AF248" i="14"/>
  <c r="AE248" i="14"/>
  <c r="AD248" i="14"/>
  <c r="AC248" i="14"/>
  <c r="AB248" i="14"/>
  <c r="AA248" i="14"/>
  <c r="Z248" i="14"/>
  <c r="Y248" i="14"/>
  <c r="X248" i="14"/>
  <c r="W248" i="14"/>
  <c r="V248" i="14"/>
  <c r="U248" i="14"/>
  <c r="T248" i="14"/>
  <c r="S248" i="14"/>
  <c r="R248" i="14"/>
  <c r="Q248" i="14"/>
  <c r="P248" i="14"/>
  <c r="O248" i="14"/>
  <c r="N248" i="14"/>
  <c r="M248" i="14"/>
  <c r="L248" i="14"/>
  <c r="K248" i="14"/>
  <c r="J248" i="14"/>
  <c r="I248" i="14"/>
  <c r="H248" i="14"/>
  <c r="G248" i="14"/>
  <c r="F248" i="14"/>
  <c r="E248" i="14"/>
  <c r="D248" i="14"/>
  <c r="C248" i="14"/>
  <c r="B248" i="14"/>
  <c r="A248" i="14"/>
  <c r="AL247" i="14"/>
  <c r="AK247" i="14"/>
  <c r="AJ247" i="14"/>
  <c r="AI247" i="14"/>
  <c r="AH247" i="14"/>
  <c r="AG247" i="14"/>
  <c r="AF247" i="14"/>
  <c r="AE247" i="14"/>
  <c r="AD247" i="14"/>
  <c r="AC247" i="14"/>
  <c r="AB247" i="14"/>
  <c r="AA247" i="14"/>
  <c r="Z247" i="14"/>
  <c r="Y247" i="14"/>
  <c r="X247" i="14"/>
  <c r="W247" i="14"/>
  <c r="V247" i="14"/>
  <c r="U247" i="14"/>
  <c r="T247" i="14"/>
  <c r="S247" i="14"/>
  <c r="R247" i="14"/>
  <c r="Q247" i="14"/>
  <c r="P247" i="14"/>
  <c r="O247" i="14"/>
  <c r="N247" i="14"/>
  <c r="M247" i="14"/>
  <c r="L247" i="14"/>
  <c r="K247" i="14"/>
  <c r="J247" i="14"/>
  <c r="I247" i="14"/>
  <c r="H247" i="14"/>
  <c r="G247" i="14"/>
  <c r="F247" i="14"/>
  <c r="E247" i="14"/>
  <c r="D247" i="14"/>
  <c r="C247" i="14"/>
  <c r="B247" i="14"/>
  <c r="A247" i="14"/>
  <c r="AL246" i="14"/>
  <c r="AK246" i="14"/>
  <c r="AJ246" i="14"/>
  <c r="AI246" i="14"/>
  <c r="AH246" i="14"/>
  <c r="AG246" i="14"/>
  <c r="AF246" i="14"/>
  <c r="AE246" i="14"/>
  <c r="AD246" i="14"/>
  <c r="AC246" i="14"/>
  <c r="AB246" i="14"/>
  <c r="AA246" i="14"/>
  <c r="Z246" i="14"/>
  <c r="Y246" i="14"/>
  <c r="X246" i="14"/>
  <c r="W246" i="14"/>
  <c r="V246" i="14"/>
  <c r="U246" i="14"/>
  <c r="T246" i="14"/>
  <c r="S246" i="14"/>
  <c r="R246" i="14"/>
  <c r="Q246" i="14"/>
  <c r="P246" i="14"/>
  <c r="O246" i="14"/>
  <c r="N246" i="14"/>
  <c r="M246" i="14"/>
  <c r="L246" i="14"/>
  <c r="K246" i="14"/>
  <c r="J246" i="14"/>
  <c r="I246" i="14"/>
  <c r="H246" i="14"/>
  <c r="G246" i="14"/>
  <c r="F246" i="14"/>
  <c r="E246" i="14"/>
  <c r="D246" i="14"/>
  <c r="C246" i="14"/>
  <c r="B246" i="14"/>
  <c r="A246" i="14"/>
  <c r="AL245" i="14"/>
  <c r="AK245" i="14"/>
  <c r="AJ245" i="14"/>
  <c r="AI245" i="14"/>
  <c r="AH245" i="14"/>
  <c r="AG245" i="14"/>
  <c r="AF245" i="14"/>
  <c r="AE245" i="14"/>
  <c r="AD245" i="14"/>
  <c r="AC245" i="14"/>
  <c r="AB245" i="14"/>
  <c r="AA245" i="14"/>
  <c r="Z245" i="14"/>
  <c r="Y245" i="14"/>
  <c r="X245" i="14"/>
  <c r="W245" i="14"/>
  <c r="V245" i="14"/>
  <c r="U245" i="14"/>
  <c r="T245" i="14"/>
  <c r="S245" i="14"/>
  <c r="R245" i="14"/>
  <c r="Q245" i="14"/>
  <c r="P245" i="14"/>
  <c r="O245" i="14"/>
  <c r="N245" i="14"/>
  <c r="M245" i="14"/>
  <c r="L245" i="14"/>
  <c r="K245" i="14"/>
  <c r="J245" i="14"/>
  <c r="I245" i="14"/>
  <c r="H245" i="14"/>
  <c r="G245" i="14"/>
  <c r="F245" i="14"/>
  <c r="E245" i="14"/>
  <c r="D245" i="14"/>
  <c r="C245" i="14"/>
  <c r="B245" i="14"/>
  <c r="A245" i="14"/>
  <c r="AL244" i="14"/>
  <c r="AK244" i="14"/>
  <c r="AJ244" i="14"/>
  <c r="AI244" i="14"/>
  <c r="AH244" i="14"/>
  <c r="AG244" i="14"/>
  <c r="AF244" i="14"/>
  <c r="AE244" i="14"/>
  <c r="AD244" i="14"/>
  <c r="AC244" i="14"/>
  <c r="AB244" i="14"/>
  <c r="AA244" i="14"/>
  <c r="Z244" i="14"/>
  <c r="Y244" i="14"/>
  <c r="X244" i="14"/>
  <c r="W244" i="14"/>
  <c r="V244" i="14"/>
  <c r="U244" i="14"/>
  <c r="T244" i="14"/>
  <c r="S244" i="14"/>
  <c r="R244" i="14"/>
  <c r="Q244" i="14"/>
  <c r="P244" i="14"/>
  <c r="O244" i="14"/>
  <c r="N244" i="14"/>
  <c r="M244" i="14"/>
  <c r="L244" i="14"/>
  <c r="K244" i="14"/>
  <c r="J244" i="14"/>
  <c r="I244" i="14"/>
  <c r="H244" i="14"/>
  <c r="G244" i="14"/>
  <c r="F244" i="14"/>
  <c r="E244" i="14"/>
  <c r="D244" i="14"/>
  <c r="C244" i="14"/>
  <c r="B244" i="14"/>
  <c r="A244" i="14"/>
  <c r="AL243" i="14"/>
  <c r="AK243" i="14"/>
  <c r="AJ243" i="14"/>
  <c r="AI243" i="14"/>
  <c r="AH243" i="14"/>
  <c r="AG243" i="14"/>
  <c r="AF243" i="14"/>
  <c r="AE243" i="14"/>
  <c r="AD243" i="14"/>
  <c r="AC243" i="14"/>
  <c r="AB243" i="14"/>
  <c r="AA243" i="14"/>
  <c r="Z243" i="14"/>
  <c r="Y243" i="14"/>
  <c r="X243" i="14"/>
  <c r="W243" i="14"/>
  <c r="V243" i="14"/>
  <c r="U243" i="14"/>
  <c r="T243" i="14"/>
  <c r="S243" i="14"/>
  <c r="R243" i="14"/>
  <c r="Q243" i="14"/>
  <c r="P243" i="14"/>
  <c r="O243" i="14"/>
  <c r="N243" i="14"/>
  <c r="M243" i="14"/>
  <c r="L243" i="14"/>
  <c r="K243" i="14"/>
  <c r="J243" i="14"/>
  <c r="I243" i="14"/>
  <c r="H243" i="14"/>
  <c r="G243" i="14"/>
  <c r="F243" i="14"/>
  <c r="E243" i="14"/>
  <c r="D243" i="14"/>
  <c r="C243" i="14"/>
  <c r="B243" i="14"/>
  <c r="A243" i="14"/>
  <c r="AL242" i="14"/>
  <c r="AK242" i="14"/>
  <c r="AJ242" i="14"/>
  <c r="AI242" i="14"/>
  <c r="AH242" i="14"/>
  <c r="AG242" i="14"/>
  <c r="AF242" i="14"/>
  <c r="AE242" i="14"/>
  <c r="AD242" i="14"/>
  <c r="AC242" i="14"/>
  <c r="AB242" i="14"/>
  <c r="AA242" i="14"/>
  <c r="Z242" i="14"/>
  <c r="Y242" i="14"/>
  <c r="X242" i="14"/>
  <c r="W242" i="14"/>
  <c r="V242" i="14"/>
  <c r="U242" i="14"/>
  <c r="T242" i="14"/>
  <c r="S242" i="14"/>
  <c r="R242" i="14"/>
  <c r="Q242" i="14"/>
  <c r="P242" i="14"/>
  <c r="O242" i="14"/>
  <c r="N242" i="14"/>
  <c r="M242" i="14"/>
  <c r="L242" i="14"/>
  <c r="K242" i="14"/>
  <c r="J242" i="14"/>
  <c r="I242" i="14"/>
  <c r="H242" i="14"/>
  <c r="G242" i="14"/>
  <c r="F242" i="14"/>
  <c r="E242" i="14"/>
  <c r="D242" i="14"/>
  <c r="C242" i="14"/>
  <c r="B242" i="14"/>
  <c r="A242" i="14"/>
  <c r="AL241" i="14"/>
  <c r="AK241" i="14"/>
  <c r="AJ241" i="14"/>
  <c r="AI241" i="14"/>
  <c r="AH241" i="14"/>
  <c r="AG241" i="14"/>
  <c r="AF241" i="14"/>
  <c r="AE241" i="14"/>
  <c r="AD241" i="14"/>
  <c r="AC241" i="14"/>
  <c r="AB241" i="14"/>
  <c r="AA241" i="14"/>
  <c r="Z241" i="14"/>
  <c r="Y241" i="14"/>
  <c r="X241" i="14"/>
  <c r="W241" i="14"/>
  <c r="V241" i="14"/>
  <c r="U241" i="14"/>
  <c r="T241" i="14"/>
  <c r="S241" i="14"/>
  <c r="R241" i="14"/>
  <c r="Q241" i="14"/>
  <c r="P241" i="14"/>
  <c r="O241" i="14"/>
  <c r="N241" i="14"/>
  <c r="M241" i="14"/>
  <c r="L241" i="14"/>
  <c r="K241" i="14"/>
  <c r="J241" i="14"/>
  <c r="I241" i="14"/>
  <c r="H241" i="14"/>
  <c r="G241" i="14"/>
  <c r="F241" i="14"/>
  <c r="E241" i="14"/>
  <c r="D241" i="14"/>
  <c r="C241" i="14"/>
  <c r="B241" i="14"/>
  <c r="A241" i="14"/>
  <c r="AL240" i="14"/>
  <c r="AK240" i="14"/>
  <c r="AJ240" i="14"/>
  <c r="AI240" i="14"/>
  <c r="AH240" i="14"/>
  <c r="AG240" i="14"/>
  <c r="AF240" i="14"/>
  <c r="AE240" i="14"/>
  <c r="AD240" i="14"/>
  <c r="AC240" i="14"/>
  <c r="AB240" i="14"/>
  <c r="AA240" i="14"/>
  <c r="Z240" i="14"/>
  <c r="Y240" i="14"/>
  <c r="X240" i="14"/>
  <c r="W240" i="14"/>
  <c r="V240" i="14"/>
  <c r="U240" i="14"/>
  <c r="T240" i="14"/>
  <c r="S240" i="14"/>
  <c r="R240" i="14"/>
  <c r="Q240" i="14"/>
  <c r="P240" i="14"/>
  <c r="O240" i="14"/>
  <c r="N240" i="14"/>
  <c r="M240" i="14"/>
  <c r="L240" i="14"/>
  <c r="K240" i="14"/>
  <c r="J240" i="14"/>
  <c r="I240" i="14"/>
  <c r="H240" i="14"/>
  <c r="G240" i="14"/>
  <c r="F240" i="14"/>
  <c r="E240" i="14"/>
  <c r="D240" i="14"/>
  <c r="C240" i="14"/>
  <c r="B240" i="14"/>
  <c r="A240" i="14"/>
  <c r="AL239" i="14"/>
  <c r="AK239" i="14"/>
  <c r="AJ239" i="14"/>
  <c r="AI239" i="14"/>
  <c r="AH239" i="14"/>
  <c r="AG239" i="14"/>
  <c r="AF239" i="14"/>
  <c r="AE239" i="14"/>
  <c r="AD239" i="14"/>
  <c r="AC239" i="14"/>
  <c r="AB239" i="14"/>
  <c r="AA239" i="14"/>
  <c r="Z239" i="14"/>
  <c r="Y239" i="14"/>
  <c r="X239" i="14"/>
  <c r="W239" i="14"/>
  <c r="V239" i="14"/>
  <c r="U239" i="14"/>
  <c r="T239" i="14"/>
  <c r="S239" i="14"/>
  <c r="R239" i="14"/>
  <c r="Q239" i="14"/>
  <c r="P239" i="14"/>
  <c r="O239" i="14"/>
  <c r="N239" i="14"/>
  <c r="M239" i="14"/>
  <c r="L239" i="14"/>
  <c r="K239" i="14"/>
  <c r="J239" i="14"/>
  <c r="I239" i="14"/>
  <c r="H239" i="14"/>
  <c r="G239" i="14"/>
  <c r="F239" i="14"/>
  <c r="E239" i="14"/>
  <c r="D239" i="14"/>
  <c r="C239" i="14"/>
  <c r="B239" i="14"/>
  <c r="A239" i="14"/>
  <c r="AL238" i="14"/>
  <c r="AK238" i="14"/>
  <c r="AJ238" i="14"/>
  <c r="AI238" i="14"/>
  <c r="AH238" i="14"/>
  <c r="AG238" i="14"/>
  <c r="AF238" i="14"/>
  <c r="AE238" i="14"/>
  <c r="AD238" i="14"/>
  <c r="AC238" i="14"/>
  <c r="AB238" i="14"/>
  <c r="AA238" i="14"/>
  <c r="Z238" i="14"/>
  <c r="Y238" i="14"/>
  <c r="X238" i="14"/>
  <c r="W238" i="14"/>
  <c r="V238" i="14"/>
  <c r="U238" i="14"/>
  <c r="T238" i="14"/>
  <c r="S238" i="14"/>
  <c r="R238" i="14"/>
  <c r="Q238" i="14"/>
  <c r="P238" i="14"/>
  <c r="O238" i="14"/>
  <c r="N238" i="14"/>
  <c r="M238" i="14"/>
  <c r="L238" i="14"/>
  <c r="K238" i="14"/>
  <c r="J238" i="14"/>
  <c r="I238" i="14"/>
  <c r="H238" i="14"/>
  <c r="G238" i="14"/>
  <c r="F238" i="14"/>
  <c r="E238" i="14"/>
  <c r="D238" i="14"/>
  <c r="C238" i="14"/>
  <c r="B238" i="14"/>
  <c r="A238" i="14"/>
  <c r="AL237" i="14"/>
  <c r="AK237" i="14"/>
  <c r="AJ237" i="14"/>
  <c r="AI237" i="14"/>
  <c r="AH237" i="14"/>
  <c r="AG237" i="14"/>
  <c r="AF237" i="14"/>
  <c r="AE237" i="14"/>
  <c r="AD237" i="14"/>
  <c r="AC237" i="14"/>
  <c r="AB237" i="14"/>
  <c r="AA237" i="14"/>
  <c r="Z237" i="14"/>
  <c r="Y237" i="14"/>
  <c r="X237" i="14"/>
  <c r="W237" i="14"/>
  <c r="V237" i="14"/>
  <c r="U237" i="14"/>
  <c r="T237" i="14"/>
  <c r="S237" i="14"/>
  <c r="R237" i="14"/>
  <c r="Q237" i="14"/>
  <c r="P237" i="14"/>
  <c r="O237" i="14"/>
  <c r="N237" i="14"/>
  <c r="M237" i="14"/>
  <c r="L237" i="14"/>
  <c r="K237" i="14"/>
  <c r="J237" i="14"/>
  <c r="I237" i="14"/>
  <c r="H237" i="14"/>
  <c r="G237" i="14"/>
  <c r="F237" i="14"/>
  <c r="E237" i="14"/>
  <c r="D237" i="14"/>
  <c r="C237" i="14"/>
  <c r="B237" i="14"/>
  <c r="A237" i="14"/>
  <c r="AL236" i="14"/>
  <c r="AK236" i="14"/>
  <c r="AJ236" i="14"/>
  <c r="AI236" i="14"/>
  <c r="AH236" i="14"/>
  <c r="AG236" i="14"/>
  <c r="AF236" i="14"/>
  <c r="AE236" i="14"/>
  <c r="AD236" i="14"/>
  <c r="AC236" i="14"/>
  <c r="AB236" i="14"/>
  <c r="AA236" i="14"/>
  <c r="Z236" i="14"/>
  <c r="Y236" i="14"/>
  <c r="X236" i="14"/>
  <c r="W236" i="14"/>
  <c r="V236" i="14"/>
  <c r="U236" i="14"/>
  <c r="T236" i="14"/>
  <c r="S236" i="14"/>
  <c r="R236" i="14"/>
  <c r="Q236" i="14"/>
  <c r="P236" i="14"/>
  <c r="O236" i="14"/>
  <c r="N236" i="14"/>
  <c r="M236" i="14"/>
  <c r="L236" i="14"/>
  <c r="K236" i="14"/>
  <c r="J236" i="14"/>
  <c r="I236" i="14"/>
  <c r="H236" i="14"/>
  <c r="G236" i="14"/>
  <c r="F236" i="14"/>
  <c r="E236" i="14"/>
  <c r="D236" i="14"/>
  <c r="C236" i="14"/>
  <c r="B236" i="14"/>
  <c r="A236" i="14"/>
  <c r="AL235" i="14"/>
  <c r="AK235" i="14"/>
  <c r="AJ235" i="14"/>
  <c r="AI235" i="14"/>
  <c r="AH235" i="14"/>
  <c r="AG235" i="14"/>
  <c r="AF235" i="14"/>
  <c r="AE235" i="14"/>
  <c r="AD235" i="14"/>
  <c r="AC235" i="14"/>
  <c r="AB235" i="14"/>
  <c r="AA235" i="14"/>
  <c r="Z235" i="14"/>
  <c r="Y235" i="14"/>
  <c r="X235" i="14"/>
  <c r="W235" i="14"/>
  <c r="V235" i="14"/>
  <c r="U235" i="14"/>
  <c r="T235" i="14"/>
  <c r="S235" i="14"/>
  <c r="R235" i="14"/>
  <c r="Q235" i="14"/>
  <c r="P235" i="14"/>
  <c r="O235" i="14"/>
  <c r="N235" i="14"/>
  <c r="M235" i="14"/>
  <c r="L235" i="14"/>
  <c r="K235" i="14"/>
  <c r="J235" i="14"/>
  <c r="I235" i="14"/>
  <c r="H235" i="14"/>
  <c r="G235" i="14"/>
  <c r="F235" i="14"/>
  <c r="E235" i="14"/>
  <c r="D235" i="14"/>
  <c r="C235" i="14"/>
  <c r="B235" i="14"/>
  <c r="A235" i="14"/>
  <c r="AL234" i="14"/>
  <c r="AK234" i="14"/>
  <c r="AJ234" i="14"/>
  <c r="AI234" i="14"/>
  <c r="AH234" i="14"/>
  <c r="AG234" i="14"/>
  <c r="AF234" i="14"/>
  <c r="AE234" i="14"/>
  <c r="AD234" i="14"/>
  <c r="AC234" i="14"/>
  <c r="AB234" i="14"/>
  <c r="AA234" i="14"/>
  <c r="Z234" i="14"/>
  <c r="Y234" i="14"/>
  <c r="X234" i="14"/>
  <c r="W234" i="14"/>
  <c r="V234" i="14"/>
  <c r="U234" i="14"/>
  <c r="T234" i="14"/>
  <c r="S234" i="14"/>
  <c r="R234" i="14"/>
  <c r="Q234" i="14"/>
  <c r="P234" i="14"/>
  <c r="O234" i="14"/>
  <c r="N234" i="14"/>
  <c r="M234" i="14"/>
  <c r="L234" i="14"/>
  <c r="K234" i="14"/>
  <c r="J234" i="14"/>
  <c r="I234" i="14"/>
  <c r="H234" i="14"/>
  <c r="G234" i="14"/>
  <c r="F234" i="14"/>
  <c r="E234" i="14"/>
  <c r="D234" i="14"/>
  <c r="C234" i="14"/>
  <c r="B234" i="14"/>
  <c r="A234" i="14"/>
  <c r="AL233" i="14"/>
  <c r="AK233" i="14"/>
  <c r="AJ233" i="14"/>
  <c r="AI233" i="14"/>
  <c r="AH233" i="14"/>
  <c r="AG233" i="14"/>
  <c r="AF233" i="14"/>
  <c r="AE233" i="14"/>
  <c r="AD233" i="14"/>
  <c r="AC233" i="14"/>
  <c r="AB233" i="14"/>
  <c r="AA233" i="14"/>
  <c r="Z233" i="14"/>
  <c r="Y233" i="14"/>
  <c r="X233" i="14"/>
  <c r="W233" i="14"/>
  <c r="V233" i="14"/>
  <c r="U233" i="14"/>
  <c r="T233" i="14"/>
  <c r="S233" i="14"/>
  <c r="R233" i="14"/>
  <c r="Q233" i="14"/>
  <c r="P233" i="14"/>
  <c r="O233" i="14"/>
  <c r="N233" i="14"/>
  <c r="M233" i="14"/>
  <c r="L233" i="14"/>
  <c r="K233" i="14"/>
  <c r="J233" i="14"/>
  <c r="I233" i="14"/>
  <c r="H233" i="14"/>
  <c r="G233" i="14"/>
  <c r="F233" i="14"/>
  <c r="E233" i="14"/>
  <c r="D233" i="14"/>
  <c r="C233" i="14"/>
  <c r="B233" i="14"/>
  <c r="A233" i="14"/>
  <c r="AL232" i="14"/>
  <c r="AK232" i="14"/>
  <c r="AJ232" i="14"/>
  <c r="AI232" i="14"/>
  <c r="AH232" i="14"/>
  <c r="AG232" i="14"/>
  <c r="AF232" i="14"/>
  <c r="AE232" i="14"/>
  <c r="AD232" i="14"/>
  <c r="AC232" i="14"/>
  <c r="AB232" i="14"/>
  <c r="AA232" i="14"/>
  <c r="Z232" i="14"/>
  <c r="Y232" i="14"/>
  <c r="X232" i="14"/>
  <c r="W232" i="14"/>
  <c r="V232" i="14"/>
  <c r="U232" i="14"/>
  <c r="T232" i="14"/>
  <c r="S232" i="14"/>
  <c r="R232" i="14"/>
  <c r="Q232" i="14"/>
  <c r="P232" i="14"/>
  <c r="O232" i="14"/>
  <c r="N232" i="14"/>
  <c r="M232" i="14"/>
  <c r="L232" i="14"/>
  <c r="K232" i="14"/>
  <c r="J232" i="14"/>
  <c r="I232" i="14"/>
  <c r="H232" i="14"/>
  <c r="G232" i="14"/>
  <c r="F232" i="14"/>
  <c r="E232" i="14"/>
  <c r="D232" i="14"/>
  <c r="C232" i="14"/>
  <c r="B232" i="14"/>
  <c r="A232" i="14"/>
  <c r="AL231" i="14"/>
  <c r="AK231" i="14"/>
  <c r="AJ231" i="14"/>
  <c r="AI231" i="14"/>
  <c r="AH231" i="14"/>
  <c r="AG231" i="14"/>
  <c r="AF231" i="14"/>
  <c r="AE231" i="14"/>
  <c r="AD231" i="14"/>
  <c r="AC231" i="14"/>
  <c r="AB231" i="14"/>
  <c r="AA231" i="14"/>
  <c r="Z231" i="14"/>
  <c r="Y231" i="14"/>
  <c r="X231" i="14"/>
  <c r="W231" i="14"/>
  <c r="V231" i="14"/>
  <c r="U231" i="14"/>
  <c r="T231" i="14"/>
  <c r="S231" i="14"/>
  <c r="R231" i="14"/>
  <c r="Q231" i="14"/>
  <c r="P231" i="14"/>
  <c r="O231" i="14"/>
  <c r="N231" i="14"/>
  <c r="M231" i="14"/>
  <c r="L231" i="14"/>
  <c r="K231" i="14"/>
  <c r="J231" i="14"/>
  <c r="I231" i="14"/>
  <c r="H231" i="14"/>
  <c r="G231" i="14"/>
  <c r="F231" i="14"/>
  <c r="E231" i="14"/>
  <c r="D231" i="14"/>
  <c r="C231" i="14"/>
  <c r="B231" i="14"/>
  <c r="A231" i="14"/>
  <c r="AL230" i="14"/>
  <c r="AK230" i="14"/>
  <c r="AJ230" i="14"/>
  <c r="AI230" i="14"/>
  <c r="AH230" i="14"/>
  <c r="AG230" i="14"/>
  <c r="AF230" i="14"/>
  <c r="AE230" i="14"/>
  <c r="AD230" i="14"/>
  <c r="AC230" i="14"/>
  <c r="AB230" i="14"/>
  <c r="AA230" i="14"/>
  <c r="Z230" i="14"/>
  <c r="Y230" i="14"/>
  <c r="X230" i="14"/>
  <c r="W230" i="14"/>
  <c r="V230" i="14"/>
  <c r="U230" i="14"/>
  <c r="T230" i="14"/>
  <c r="S230" i="14"/>
  <c r="R230" i="14"/>
  <c r="Q230" i="14"/>
  <c r="P230" i="14"/>
  <c r="O230" i="14"/>
  <c r="N230" i="14"/>
  <c r="M230" i="14"/>
  <c r="L230" i="14"/>
  <c r="K230" i="14"/>
  <c r="J230" i="14"/>
  <c r="I230" i="14"/>
  <c r="H230" i="14"/>
  <c r="G230" i="14"/>
  <c r="F230" i="14"/>
  <c r="E230" i="14"/>
  <c r="D230" i="14"/>
  <c r="C230" i="14"/>
  <c r="B230" i="14"/>
  <c r="A230" i="14"/>
  <c r="AL229" i="14"/>
  <c r="AK229" i="14"/>
  <c r="AJ229" i="14"/>
  <c r="AI229" i="14"/>
  <c r="AH229" i="14"/>
  <c r="AG229" i="14"/>
  <c r="AF229" i="14"/>
  <c r="AE229" i="14"/>
  <c r="AD229" i="14"/>
  <c r="AC229" i="14"/>
  <c r="AB229" i="14"/>
  <c r="AA229" i="14"/>
  <c r="Z229" i="14"/>
  <c r="Y229" i="14"/>
  <c r="X229" i="14"/>
  <c r="W229" i="14"/>
  <c r="V229" i="14"/>
  <c r="U229" i="14"/>
  <c r="T229" i="14"/>
  <c r="S229" i="14"/>
  <c r="R229" i="14"/>
  <c r="Q229" i="14"/>
  <c r="P229" i="14"/>
  <c r="O229" i="14"/>
  <c r="N229" i="14"/>
  <c r="M229" i="14"/>
  <c r="L229" i="14"/>
  <c r="K229" i="14"/>
  <c r="J229" i="14"/>
  <c r="I229" i="14"/>
  <c r="H229" i="14"/>
  <c r="G229" i="14"/>
  <c r="F229" i="14"/>
  <c r="E229" i="14"/>
  <c r="D229" i="14"/>
  <c r="C229" i="14"/>
  <c r="B229" i="14"/>
  <c r="A229" i="14"/>
  <c r="AL228" i="14"/>
  <c r="AK228" i="14"/>
  <c r="AJ228" i="14"/>
  <c r="AI228" i="14"/>
  <c r="AH228" i="14"/>
  <c r="AG228" i="14"/>
  <c r="AF228" i="14"/>
  <c r="AE228" i="14"/>
  <c r="AD228" i="14"/>
  <c r="AC228" i="14"/>
  <c r="AB228" i="14"/>
  <c r="AA228" i="14"/>
  <c r="Z228" i="14"/>
  <c r="Y228" i="14"/>
  <c r="X228" i="14"/>
  <c r="W228" i="14"/>
  <c r="V228" i="14"/>
  <c r="U228" i="14"/>
  <c r="T228" i="14"/>
  <c r="S228" i="14"/>
  <c r="R228" i="14"/>
  <c r="Q228" i="14"/>
  <c r="P228" i="14"/>
  <c r="O228" i="14"/>
  <c r="N228" i="14"/>
  <c r="M228" i="14"/>
  <c r="L228" i="14"/>
  <c r="K228" i="14"/>
  <c r="J228" i="14"/>
  <c r="I228" i="14"/>
  <c r="H228" i="14"/>
  <c r="G228" i="14"/>
  <c r="F228" i="14"/>
  <c r="E228" i="14"/>
  <c r="D228" i="14"/>
  <c r="C228" i="14"/>
  <c r="B228" i="14"/>
  <c r="A228" i="14"/>
  <c r="AL227" i="14"/>
  <c r="AK227" i="14"/>
  <c r="AJ227" i="14"/>
  <c r="AI227" i="14"/>
  <c r="AH227" i="14"/>
  <c r="AG227" i="14"/>
  <c r="AF227" i="14"/>
  <c r="AE227" i="14"/>
  <c r="AD227" i="14"/>
  <c r="AC227" i="14"/>
  <c r="AB227" i="14"/>
  <c r="AA227" i="14"/>
  <c r="Z227" i="14"/>
  <c r="Y227" i="14"/>
  <c r="X227" i="14"/>
  <c r="W227" i="14"/>
  <c r="V227" i="14"/>
  <c r="U227" i="14"/>
  <c r="T227" i="14"/>
  <c r="S227" i="14"/>
  <c r="R227" i="14"/>
  <c r="Q227" i="14"/>
  <c r="P227" i="14"/>
  <c r="O227" i="14"/>
  <c r="N227" i="14"/>
  <c r="M227" i="14"/>
  <c r="L227" i="14"/>
  <c r="K227" i="14"/>
  <c r="J227" i="14"/>
  <c r="I227" i="14"/>
  <c r="H227" i="14"/>
  <c r="G227" i="14"/>
  <c r="F227" i="14"/>
  <c r="E227" i="14"/>
  <c r="D227" i="14"/>
  <c r="C227" i="14"/>
  <c r="B227" i="14"/>
  <c r="A227" i="14"/>
  <c r="AL226" i="14"/>
  <c r="AK226" i="14"/>
  <c r="AJ226" i="14"/>
  <c r="AI226" i="14"/>
  <c r="AH226" i="14"/>
  <c r="AG226" i="14"/>
  <c r="AF226" i="14"/>
  <c r="AE226" i="14"/>
  <c r="AD226" i="14"/>
  <c r="AC226" i="14"/>
  <c r="AB226" i="14"/>
  <c r="AA226" i="14"/>
  <c r="Z226" i="14"/>
  <c r="Y226" i="14"/>
  <c r="X226" i="14"/>
  <c r="W226" i="14"/>
  <c r="V226" i="14"/>
  <c r="U226" i="14"/>
  <c r="T226" i="14"/>
  <c r="S226" i="14"/>
  <c r="R226" i="14"/>
  <c r="Q226" i="14"/>
  <c r="P226" i="14"/>
  <c r="O226" i="14"/>
  <c r="N226" i="14"/>
  <c r="M226" i="14"/>
  <c r="L226" i="14"/>
  <c r="K226" i="14"/>
  <c r="J226" i="14"/>
  <c r="I226" i="14"/>
  <c r="H226" i="14"/>
  <c r="G226" i="14"/>
  <c r="F226" i="14"/>
  <c r="E226" i="14"/>
  <c r="D226" i="14"/>
  <c r="C226" i="14"/>
  <c r="B226" i="14"/>
  <c r="A226" i="14"/>
  <c r="AL225" i="14"/>
  <c r="AK225" i="14"/>
  <c r="AJ225" i="14"/>
  <c r="AI225" i="14"/>
  <c r="AH225" i="14"/>
  <c r="AG225" i="14"/>
  <c r="AF225" i="14"/>
  <c r="AE225" i="14"/>
  <c r="AD225" i="14"/>
  <c r="AC225" i="14"/>
  <c r="AB225" i="14"/>
  <c r="AA225" i="14"/>
  <c r="Z225" i="14"/>
  <c r="Y225" i="14"/>
  <c r="X225" i="14"/>
  <c r="W225" i="14"/>
  <c r="V225" i="14"/>
  <c r="U225" i="14"/>
  <c r="T225" i="14"/>
  <c r="S225" i="14"/>
  <c r="R225" i="14"/>
  <c r="Q225" i="14"/>
  <c r="P225" i="14"/>
  <c r="O225" i="14"/>
  <c r="N225" i="14"/>
  <c r="M225" i="14"/>
  <c r="L225" i="14"/>
  <c r="K225" i="14"/>
  <c r="J225" i="14"/>
  <c r="I225" i="14"/>
  <c r="H225" i="14"/>
  <c r="G225" i="14"/>
  <c r="F225" i="14"/>
  <c r="E225" i="14"/>
  <c r="D225" i="14"/>
  <c r="C225" i="14"/>
  <c r="B225" i="14"/>
  <c r="A225" i="14"/>
  <c r="AL224" i="14"/>
  <c r="AK224" i="14"/>
  <c r="AJ224" i="14"/>
  <c r="AI224" i="14"/>
  <c r="AH224" i="14"/>
  <c r="AG224" i="14"/>
  <c r="AF224" i="14"/>
  <c r="AE224" i="14"/>
  <c r="AD224" i="14"/>
  <c r="AC224" i="14"/>
  <c r="AB224" i="14"/>
  <c r="AA224" i="14"/>
  <c r="Z224" i="14"/>
  <c r="Y224" i="14"/>
  <c r="X224" i="14"/>
  <c r="W224" i="14"/>
  <c r="V224" i="14"/>
  <c r="U224" i="14"/>
  <c r="T224" i="14"/>
  <c r="S224" i="14"/>
  <c r="R224" i="14"/>
  <c r="Q224" i="14"/>
  <c r="P224" i="14"/>
  <c r="O224" i="14"/>
  <c r="N224" i="14"/>
  <c r="M224" i="14"/>
  <c r="L224" i="14"/>
  <c r="K224" i="14"/>
  <c r="J224" i="14"/>
  <c r="I224" i="14"/>
  <c r="H224" i="14"/>
  <c r="G224" i="14"/>
  <c r="F224" i="14"/>
  <c r="E224" i="14"/>
  <c r="D224" i="14"/>
  <c r="C224" i="14"/>
  <c r="B224" i="14"/>
  <c r="A224" i="14"/>
  <c r="AL223" i="14"/>
  <c r="AK223" i="14"/>
  <c r="AJ223" i="14"/>
  <c r="AI223" i="14"/>
  <c r="AH223" i="14"/>
  <c r="AG223" i="14"/>
  <c r="AF223" i="14"/>
  <c r="AE223" i="14"/>
  <c r="AD223" i="14"/>
  <c r="AC223" i="14"/>
  <c r="AB223" i="14"/>
  <c r="AA223" i="14"/>
  <c r="Z223" i="14"/>
  <c r="Y223" i="14"/>
  <c r="X223" i="14"/>
  <c r="W223" i="14"/>
  <c r="V223" i="14"/>
  <c r="U223" i="14"/>
  <c r="T223" i="14"/>
  <c r="S223" i="14"/>
  <c r="R223" i="14"/>
  <c r="Q223" i="14"/>
  <c r="P223" i="14"/>
  <c r="O223" i="14"/>
  <c r="N223" i="14"/>
  <c r="M223" i="14"/>
  <c r="L223" i="14"/>
  <c r="K223" i="14"/>
  <c r="J223" i="14"/>
  <c r="I223" i="14"/>
  <c r="H223" i="14"/>
  <c r="G223" i="14"/>
  <c r="F223" i="14"/>
  <c r="E223" i="14"/>
  <c r="D223" i="14"/>
  <c r="C223" i="14"/>
  <c r="B223" i="14"/>
  <c r="A223" i="14"/>
  <c r="AL222" i="14"/>
  <c r="AK222" i="14"/>
  <c r="AJ222" i="14"/>
  <c r="AI222" i="14"/>
  <c r="AH222" i="14"/>
  <c r="AG222" i="14"/>
  <c r="AF222" i="14"/>
  <c r="AE222" i="14"/>
  <c r="AD222" i="14"/>
  <c r="AC222" i="14"/>
  <c r="AB222" i="14"/>
  <c r="AA222" i="14"/>
  <c r="Z222" i="14"/>
  <c r="Y222" i="14"/>
  <c r="X222" i="14"/>
  <c r="W222" i="14"/>
  <c r="V222" i="14"/>
  <c r="U222" i="14"/>
  <c r="T222" i="14"/>
  <c r="S222" i="14"/>
  <c r="R222" i="14"/>
  <c r="Q222" i="14"/>
  <c r="P222" i="14"/>
  <c r="O222" i="14"/>
  <c r="N222" i="14"/>
  <c r="M222" i="14"/>
  <c r="L222" i="14"/>
  <c r="K222" i="14"/>
  <c r="J222" i="14"/>
  <c r="I222" i="14"/>
  <c r="H222" i="14"/>
  <c r="G222" i="14"/>
  <c r="F222" i="14"/>
  <c r="E222" i="14"/>
  <c r="D222" i="14"/>
  <c r="C222" i="14"/>
  <c r="B222" i="14"/>
  <c r="A222" i="14"/>
  <c r="AL221" i="14"/>
  <c r="AK221" i="14"/>
  <c r="AJ221" i="14"/>
  <c r="AI221" i="14"/>
  <c r="AH221" i="14"/>
  <c r="AG221" i="14"/>
  <c r="AF221" i="14"/>
  <c r="AE221" i="14"/>
  <c r="AD221" i="14"/>
  <c r="AC221" i="14"/>
  <c r="AB221" i="14"/>
  <c r="AA221" i="14"/>
  <c r="Z221" i="14"/>
  <c r="Y221" i="14"/>
  <c r="X221" i="14"/>
  <c r="W221" i="14"/>
  <c r="V221" i="14"/>
  <c r="U221" i="14"/>
  <c r="T221" i="14"/>
  <c r="S221" i="14"/>
  <c r="R221" i="14"/>
  <c r="Q221" i="14"/>
  <c r="P221" i="14"/>
  <c r="O221" i="14"/>
  <c r="N221" i="14"/>
  <c r="M221" i="14"/>
  <c r="L221" i="14"/>
  <c r="K221" i="14"/>
  <c r="J221" i="14"/>
  <c r="I221" i="14"/>
  <c r="H221" i="14"/>
  <c r="G221" i="14"/>
  <c r="F221" i="14"/>
  <c r="E221" i="14"/>
  <c r="D221" i="14"/>
  <c r="C221" i="14"/>
  <c r="B221" i="14"/>
  <c r="A221" i="14"/>
  <c r="AL220" i="14"/>
  <c r="AK220" i="14"/>
  <c r="AJ220" i="14"/>
  <c r="AI220" i="14"/>
  <c r="AH220" i="14"/>
  <c r="AG220" i="14"/>
  <c r="AF220" i="14"/>
  <c r="AE220" i="14"/>
  <c r="AD220" i="14"/>
  <c r="AC220" i="14"/>
  <c r="AB220" i="14"/>
  <c r="AA220" i="14"/>
  <c r="Z220" i="14"/>
  <c r="Y220" i="14"/>
  <c r="X220" i="14"/>
  <c r="W220" i="14"/>
  <c r="V220" i="14"/>
  <c r="U220" i="14"/>
  <c r="T220" i="14"/>
  <c r="S220" i="14"/>
  <c r="R220" i="14"/>
  <c r="Q220" i="14"/>
  <c r="P220" i="14"/>
  <c r="O220" i="14"/>
  <c r="N220" i="14"/>
  <c r="M220" i="14"/>
  <c r="L220" i="14"/>
  <c r="K220" i="14"/>
  <c r="J220" i="14"/>
  <c r="I220" i="14"/>
  <c r="H220" i="14"/>
  <c r="G220" i="14"/>
  <c r="F220" i="14"/>
  <c r="E220" i="14"/>
  <c r="D220" i="14"/>
  <c r="C220" i="14"/>
  <c r="B220" i="14"/>
  <c r="A220" i="14"/>
  <c r="AL219" i="14"/>
  <c r="AK219" i="14"/>
  <c r="AJ219" i="14"/>
  <c r="AI219" i="14"/>
  <c r="AH219" i="14"/>
  <c r="AG219" i="14"/>
  <c r="AF219" i="14"/>
  <c r="AE219" i="14"/>
  <c r="AD219" i="14"/>
  <c r="AC219" i="14"/>
  <c r="AB219" i="14"/>
  <c r="AA219" i="14"/>
  <c r="Z219" i="14"/>
  <c r="Y219" i="14"/>
  <c r="X219" i="14"/>
  <c r="W219" i="14"/>
  <c r="V219" i="14"/>
  <c r="U219" i="14"/>
  <c r="T219" i="14"/>
  <c r="S219" i="14"/>
  <c r="R219" i="14"/>
  <c r="Q219" i="14"/>
  <c r="P219" i="14"/>
  <c r="O219" i="14"/>
  <c r="N219" i="14"/>
  <c r="M219" i="14"/>
  <c r="L219" i="14"/>
  <c r="K219" i="14"/>
  <c r="J219" i="14"/>
  <c r="I219" i="14"/>
  <c r="H219" i="14"/>
  <c r="G219" i="14"/>
  <c r="F219" i="14"/>
  <c r="E219" i="14"/>
  <c r="D219" i="14"/>
  <c r="C219" i="14"/>
  <c r="B219" i="14"/>
  <c r="A219" i="14"/>
  <c r="AL218" i="14"/>
  <c r="AK218" i="14"/>
  <c r="AJ218" i="14"/>
  <c r="AI218" i="14"/>
  <c r="AH218" i="14"/>
  <c r="AG218" i="14"/>
  <c r="AF218" i="14"/>
  <c r="AE218" i="14"/>
  <c r="AD218" i="14"/>
  <c r="AC218" i="14"/>
  <c r="AB218" i="14"/>
  <c r="AA218" i="14"/>
  <c r="Z218" i="14"/>
  <c r="Y218" i="14"/>
  <c r="X218" i="14"/>
  <c r="W218" i="14"/>
  <c r="V218" i="14"/>
  <c r="U218" i="14"/>
  <c r="T218" i="14"/>
  <c r="S218" i="14"/>
  <c r="R218" i="14"/>
  <c r="Q218" i="14"/>
  <c r="P218" i="14"/>
  <c r="O218" i="14"/>
  <c r="N218" i="14"/>
  <c r="M218" i="14"/>
  <c r="L218" i="14"/>
  <c r="K218" i="14"/>
  <c r="J218" i="14"/>
  <c r="I218" i="14"/>
  <c r="H218" i="14"/>
  <c r="G218" i="14"/>
  <c r="F218" i="14"/>
  <c r="E218" i="14"/>
  <c r="D218" i="14"/>
  <c r="C218" i="14"/>
  <c r="B218" i="14"/>
  <c r="A218" i="14"/>
  <c r="AL217" i="14"/>
  <c r="AK217" i="14"/>
  <c r="AJ217" i="14"/>
  <c r="AI217" i="14"/>
  <c r="AH217" i="14"/>
  <c r="AG217" i="14"/>
  <c r="AF217" i="14"/>
  <c r="AE217" i="14"/>
  <c r="AD217" i="14"/>
  <c r="AC217" i="14"/>
  <c r="AB217" i="14"/>
  <c r="AA217" i="14"/>
  <c r="Z217" i="14"/>
  <c r="Y217" i="14"/>
  <c r="X217" i="14"/>
  <c r="W217" i="14"/>
  <c r="V217" i="14"/>
  <c r="U217" i="14"/>
  <c r="T217" i="14"/>
  <c r="S217" i="14"/>
  <c r="R217" i="14"/>
  <c r="Q217" i="14"/>
  <c r="P217" i="14"/>
  <c r="O217" i="14"/>
  <c r="N217" i="14"/>
  <c r="M217" i="14"/>
  <c r="L217" i="14"/>
  <c r="K217" i="14"/>
  <c r="J217" i="14"/>
  <c r="I217" i="14"/>
  <c r="H217" i="14"/>
  <c r="G217" i="14"/>
  <c r="F217" i="14"/>
  <c r="E217" i="14"/>
  <c r="D217" i="14"/>
  <c r="C217" i="14"/>
  <c r="B217" i="14"/>
  <c r="A217" i="14"/>
  <c r="AL216" i="14"/>
  <c r="AK216" i="14"/>
  <c r="AJ216" i="14"/>
  <c r="AI216" i="14"/>
  <c r="AH216" i="14"/>
  <c r="AG216" i="14"/>
  <c r="AF216" i="14"/>
  <c r="AE216" i="14"/>
  <c r="AD216" i="14"/>
  <c r="AC216" i="14"/>
  <c r="AB216" i="14"/>
  <c r="AA216" i="14"/>
  <c r="Z216" i="14"/>
  <c r="Y216" i="14"/>
  <c r="X216" i="14"/>
  <c r="W216" i="14"/>
  <c r="V216" i="14"/>
  <c r="U216" i="14"/>
  <c r="T216" i="14"/>
  <c r="S216" i="14"/>
  <c r="R216" i="14"/>
  <c r="Q216" i="14"/>
  <c r="P216" i="14"/>
  <c r="O216" i="14"/>
  <c r="N216" i="14"/>
  <c r="M216" i="14"/>
  <c r="L216" i="14"/>
  <c r="K216" i="14"/>
  <c r="J216" i="14"/>
  <c r="I216" i="14"/>
  <c r="H216" i="14"/>
  <c r="G216" i="14"/>
  <c r="F216" i="14"/>
  <c r="E216" i="14"/>
  <c r="D216" i="14"/>
  <c r="C216" i="14"/>
  <c r="B216" i="14"/>
  <c r="A216" i="14"/>
  <c r="AL215" i="14"/>
  <c r="AK215" i="14"/>
  <c r="AJ215" i="14"/>
  <c r="AI215" i="14"/>
  <c r="AH215" i="14"/>
  <c r="AG215" i="14"/>
  <c r="AF215" i="14"/>
  <c r="AE215" i="14"/>
  <c r="AD215" i="14"/>
  <c r="AC215" i="14"/>
  <c r="AB215" i="14"/>
  <c r="AA215" i="14"/>
  <c r="Z215" i="14"/>
  <c r="Y215" i="14"/>
  <c r="X215" i="14"/>
  <c r="W215" i="14"/>
  <c r="V215" i="14"/>
  <c r="U215" i="14"/>
  <c r="T215" i="14"/>
  <c r="S215" i="14"/>
  <c r="R215" i="14"/>
  <c r="Q215" i="14"/>
  <c r="P215" i="14"/>
  <c r="O215" i="14"/>
  <c r="N215" i="14"/>
  <c r="M215" i="14"/>
  <c r="L215" i="14"/>
  <c r="K215" i="14"/>
  <c r="J215" i="14"/>
  <c r="I215" i="14"/>
  <c r="H215" i="14"/>
  <c r="G215" i="14"/>
  <c r="F215" i="14"/>
  <c r="E215" i="14"/>
  <c r="D215" i="14"/>
  <c r="C215" i="14"/>
  <c r="B215" i="14"/>
  <c r="A215" i="14"/>
  <c r="AL214" i="14"/>
  <c r="AK214" i="14"/>
  <c r="AJ214" i="14"/>
  <c r="AI214" i="14"/>
  <c r="AH214" i="14"/>
  <c r="AG214" i="14"/>
  <c r="AF214" i="14"/>
  <c r="AE214" i="14"/>
  <c r="AD214" i="14"/>
  <c r="AC214" i="14"/>
  <c r="AB214" i="14"/>
  <c r="AA214" i="14"/>
  <c r="Z214" i="14"/>
  <c r="Y214" i="14"/>
  <c r="X214" i="14"/>
  <c r="W214" i="14"/>
  <c r="V214" i="14"/>
  <c r="U214" i="14"/>
  <c r="T214" i="14"/>
  <c r="S214" i="14"/>
  <c r="R214" i="14"/>
  <c r="Q214" i="14"/>
  <c r="P214" i="14"/>
  <c r="O214" i="14"/>
  <c r="N214" i="14"/>
  <c r="M214" i="14"/>
  <c r="L214" i="14"/>
  <c r="K214" i="14"/>
  <c r="J214" i="14"/>
  <c r="I214" i="14"/>
  <c r="H214" i="14"/>
  <c r="G214" i="14"/>
  <c r="F214" i="14"/>
  <c r="E214" i="14"/>
  <c r="D214" i="14"/>
  <c r="C214" i="14"/>
  <c r="B214" i="14"/>
  <c r="A214" i="14"/>
  <c r="AL213" i="14"/>
  <c r="AK213" i="14"/>
  <c r="AJ213" i="14"/>
  <c r="AI213" i="14"/>
  <c r="AH213" i="14"/>
  <c r="AG213" i="14"/>
  <c r="AF213" i="14"/>
  <c r="AE213" i="14"/>
  <c r="AD213" i="14"/>
  <c r="AC213" i="14"/>
  <c r="AB213" i="14"/>
  <c r="AA213" i="14"/>
  <c r="Z213" i="14"/>
  <c r="Y213" i="14"/>
  <c r="X213" i="14"/>
  <c r="W213" i="14"/>
  <c r="V213" i="14"/>
  <c r="U213" i="14"/>
  <c r="T213" i="14"/>
  <c r="S213" i="14"/>
  <c r="R213" i="14"/>
  <c r="Q213" i="14"/>
  <c r="P213" i="14"/>
  <c r="O213" i="14"/>
  <c r="N213" i="14"/>
  <c r="M213" i="14"/>
  <c r="L213" i="14"/>
  <c r="K213" i="14"/>
  <c r="J213" i="14"/>
  <c r="I213" i="14"/>
  <c r="H213" i="14"/>
  <c r="G213" i="14"/>
  <c r="F213" i="14"/>
  <c r="E213" i="14"/>
  <c r="D213" i="14"/>
  <c r="C213" i="14"/>
  <c r="B213" i="14"/>
  <c r="A213" i="14"/>
  <c r="AL212" i="14"/>
  <c r="AK212" i="14"/>
  <c r="AJ212" i="14"/>
  <c r="AI212" i="14"/>
  <c r="AH212" i="14"/>
  <c r="AG212" i="14"/>
  <c r="AF212" i="14"/>
  <c r="AE212" i="14"/>
  <c r="AD212" i="14"/>
  <c r="AC212" i="14"/>
  <c r="AB212" i="14"/>
  <c r="AA212" i="14"/>
  <c r="Z212" i="14"/>
  <c r="Y212" i="14"/>
  <c r="X212" i="14"/>
  <c r="W212" i="14"/>
  <c r="V212" i="14"/>
  <c r="U212" i="14"/>
  <c r="T212" i="14"/>
  <c r="S212" i="14"/>
  <c r="R212" i="14"/>
  <c r="Q212" i="14"/>
  <c r="P212" i="14"/>
  <c r="O212" i="14"/>
  <c r="N212" i="14"/>
  <c r="M212" i="14"/>
  <c r="L212" i="14"/>
  <c r="K212" i="14"/>
  <c r="J212" i="14"/>
  <c r="I212" i="14"/>
  <c r="H212" i="14"/>
  <c r="G212" i="14"/>
  <c r="F212" i="14"/>
  <c r="E212" i="14"/>
  <c r="D212" i="14"/>
  <c r="C212" i="14"/>
  <c r="B212" i="14"/>
  <c r="A212" i="14"/>
  <c r="AL211" i="14"/>
  <c r="AK211" i="14"/>
  <c r="AJ211" i="14"/>
  <c r="AI211" i="14"/>
  <c r="AH211" i="14"/>
  <c r="AG211" i="14"/>
  <c r="AF211" i="14"/>
  <c r="AE211" i="14"/>
  <c r="AD211" i="14"/>
  <c r="AC211" i="14"/>
  <c r="AB211" i="14"/>
  <c r="AA211" i="14"/>
  <c r="Z211" i="14"/>
  <c r="Y211" i="14"/>
  <c r="X211" i="14"/>
  <c r="W211" i="14"/>
  <c r="V211" i="14"/>
  <c r="U211" i="14"/>
  <c r="T211" i="14"/>
  <c r="S211" i="14"/>
  <c r="R211" i="14"/>
  <c r="Q211" i="14"/>
  <c r="P211" i="14"/>
  <c r="O211" i="14"/>
  <c r="N211" i="14"/>
  <c r="M211" i="14"/>
  <c r="L211" i="14"/>
  <c r="K211" i="14"/>
  <c r="J211" i="14"/>
  <c r="I211" i="14"/>
  <c r="H211" i="14"/>
  <c r="G211" i="14"/>
  <c r="F211" i="14"/>
  <c r="E211" i="14"/>
  <c r="D211" i="14"/>
  <c r="C211" i="14"/>
  <c r="B211" i="14"/>
  <c r="A211" i="14"/>
  <c r="AL210" i="14"/>
  <c r="AK210" i="14"/>
  <c r="AJ210" i="14"/>
  <c r="AI210" i="14"/>
  <c r="AH210" i="14"/>
  <c r="AG210" i="14"/>
  <c r="AF210" i="14"/>
  <c r="AE210" i="14"/>
  <c r="AD210" i="14"/>
  <c r="AC210" i="14"/>
  <c r="AB210" i="14"/>
  <c r="AA210" i="14"/>
  <c r="Z210" i="14"/>
  <c r="Y210" i="14"/>
  <c r="X210" i="14"/>
  <c r="W210" i="14"/>
  <c r="V210" i="14"/>
  <c r="U210" i="14"/>
  <c r="T210" i="14"/>
  <c r="S210" i="14"/>
  <c r="R210" i="14"/>
  <c r="Q210" i="14"/>
  <c r="P210" i="14"/>
  <c r="O210" i="14"/>
  <c r="N210" i="14"/>
  <c r="M210" i="14"/>
  <c r="L210" i="14"/>
  <c r="K210" i="14"/>
  <c r="J210" i="14"/>
  <c r="I210" i="14"/>
  <c r="H210" i="14"/>
  <c r="G210" i="14"/>
  <c r="F210" i="14"/>
  <c r="E210" i="14"/>
  <c r="D210" i="14"/>
  <c r="C210" i="14"/>
  <c r="B210" i="14"/>
  <c r="A210" i="14"/>
  <c r="AL209" i="14"/>
  <c r="AK209" i="14"/>
  <c r="AJ209" i="14"/>
  <c r="AI209" i="14"/>
  <c r="AH209" i="14"/>
  <c r="AG209" i="14"/>
  <c r="AF209" i="14"/>
  <c r="AE209" i="14"/>
  <c r="AD209" i="14"/>
  <c r="AC209" i="14"/>
  <c r="AB209" i="14"/>
  <c r="AA209" i="14"/>
  <c r="Z209" i="14"/>
  <c r="Y209" i="14"/>
  <c r="X209" i="14"/>
  <c r="W209" i="14"/>
  <c r="V209" i="14"/>
  <c r="U209" i="14"/>
  <c r="T209" i="14"/>
  <c r="S209" i="14"/>
  <c r="R209" i="14"/>
  <c r="Q209" i="14"/>
  <c r="P209" i="14"/>
  <c r="O209" i="14"/>
  <c r="N209" i="14"/>
  <c r="M209" i="14"/>
  <c r="L209" i="14"/>
  <c r="K209" i="14"/>
  <c r="J209" i="14"/>
  <c r="I209" i="14"/>
  <c r="H209" i="14"/>
  <c r="G209" i="14"/>
  <c r="F209" i="14"/>
  <c r="E209" i="14"/>
  <c r="D209" i="14"/>
  <c r="C209" i="14"/>
  <c r="B209" i="14"/>
  <c r="A209" i="14"/>
  <c r="AL208" i="14"/>
  <c r="AK208" i="14"/>
  <c r="AJ208" i="14"/>
  <c r="AI208" i="14"/>
  <c r="AH208" i="14"/>
  <c r="AG208" i="14"/>
  <c r="AF208" i="14"/>
  <c r="AE208" i="14"/>
  <c r="AD208" i="14"/>
  <c r="AC208" i="14"/>
  <c r="AB208" i="14"/>
  <c r="AA208" i="14"/>
  <c r="Z208" i="14"/>
  <c r="Y208" i="14"/>
  <c r="X208" i="14"/>
  <c r="W208" i="14"/>
  <c r="V208" i="14"/>
  <c r="U208" i="14"/>
  <c r="T208" i="14"/>
  <c r="S208" i="14"/>
  <c r="R208" i="14"/>
  <c r="Q208" i="14"/>
  <c r="P208" i="14"/>
  <c r="O208" i="14"/>
  <c r="N208" i="14"/>
  <c r="M208" i="14"/>
  <c r="L208" i="14"/>
  <c r="K208" i="14"/>
  <c r="J208" i="14"/>
  <c r="I208" i="14"/>
  <c r="H208" i="14"/>
  <c r="G208" i="14"/>
  <c r="F208" i="14"/>
  <c r="E208" i="14"/>
  <c r="D208" i="14"/>
  <c r="C208" i="14"/>
  <c r="B208" i="14"/>
  <c r="A208" i="14"/>
  <c r="AL207" i="14"/>
  <c r="AK207" i="14"/>
  <c r="AJ207" i="14"/>
  <c r="AI207" i="14"/>
  <c r="AH207" i="14"/>
  <c r="AG207" i="14"/>
  <c r="AF207" i="14"/>
  <c r="AE207" i="14"/>
  <c r="AD207" i="14"/>
  <c r="AC207" i="14"/>
  <c r="AB207" i="14"/>
  <c r="AA207" i="14"/>
  <c r="Z207" i="14"/>
  <c r="Y207" i="14"/>
  <c r="X207" i="14"/>
  <c r="W207" i="14"/>
  <c r="V207" i="14"/>
  <c r="U207" i="14"/>
  <c r="T207" i="14"/>
  <c r="S207" i="14"/>
  <c r="R207" i="14"/>
  <c r="Q207" i="14"/>
  <c r="P207" i="14"/>
  <c r="O207" i="14"/>
  <c r="N207" i="14"/>
  <c r="M207" i="14"/>
  <c r="L207" i="14"/>
  <c r="K207" i="14"/>
  <c r="J207" i="14"/>
  <c r="I207" i="14"/>
  <c r="H207" i="14"/>
  <c r="G207" i="14"/>
  <c r="F207" i="14"/>
  <c r="E207" i="14"/>
  <c r="D207" i="14"/>
  <c r="C207" i="14"/>
  <c r="B207" i="14"/>
  <c r="A207" i="14"/>
  <c r="AL206" i="14"/>
  <c r="AK206" i="14"/>
  <c r="AJ206" i="14"/>
  <c r="AI206" i="14"/>
  <c r="AH206" i="14"/>
  <c r="AG206" i="14"/>
  <c r="AF206" i="14"/>
  <c r="AE206" i="14"/>
  <c r="AD206" i="14"/>
  <c r="AC206" i="14"/>
  <c r="AB206" i="14"/>
  <c r="AA206" i="14"/>
  <c r="Z206" i="14"/>
  <c r="Y206" i="14"/>
  <c r="X206" i="14"/>
  <c r="W206" i="14"/>
  <c r="V206" i="14"/>
  <c r="U206" i="14"/>
  <c r="T206" i="14"/>
  <c r="S206" i="14"/>
  <c r="R206" i="14"/>
  <c r="Q206" i="14"/>
  <c r="P206" i="14"/>
  <c r="O206" i="14"/>
  <c r="N206" i="14"/>
  <c r="M206" i="14"/>
  <c r="L206" i="14"/>
  <c r="K206" i="14"/>
  <c r="J206" i="14"/>
  <c r="I206" i="14"/>
  <c r="H206" i="14"/>
  <c r="G206" i="14"/>
  <c r="F206" i="14"/>
  <c r="E206" i="14"/>
  <c r="D206" i="14"/>
  <c r="C206" i="14"/>
  <c r="B206" i="14"/>
  <c r="A206" i="14"/>
  <c r="AL205" i="14"/>
  <c r="AK205" i="14"/>
  <c r="AJ205" i="14"/>
  <c r="AI205" i="14"/>
  <c r="AH205" i="14"/>
  <c r="AG205" i="14"/>
  <c r="AF205" i="14"/>
  <c r="AE205" i="14"/>
  <c r="AD205" i="14"/>
  <c r="AC205" i="14"/>
  <c r="AB205" i="14"/>
  <c r="AA205" i="14"/>
  <c r="Z205" i="14"/>
  <c r="Y205" i="14"/>
  <c r="X205" i="14"/>
  <c r="W205" i="14"/>
  <c r="V205" i="14"/>
  <c r="U205" i="14"/>
  <c r="T205" i="14"/>
  <c r="S205" i="14"/>
  <c r="R205" i="14"/>
  <c r="Q205" i="14"/>
  <c r="P205" i="14"/>
  <c r="O205" i="14"/>
  <c r="N205" i="14"/>
  <c r="M205" i="14"/>
  <c r="L205" i="14"/>
  <c r="K205" i="14"/>
  <c r="J205" i="14"/>
  <c r="I205" i="14"/>
  <c r="H205" i="14"/>
  <c r="G205" i="14"/>
  <c r="F205" i="14"/>
  <c r="E205" i="14"/>
  <c r="D205" i="14"/>
  <c r="C205" i="14"/>
  <c r="B205" i="14"/>
  <c r="A205" i="14"/>
  <c r="AL204" i="14"/>
  <c r="AK204" i="14"/>
  <c r="AJ204" i="14"/>
  <c r="AI204" i="14"/>
  <c r="AH204" i="14"/>
  <c r="AG204" i="14"/>
  <c r="AF204" i="14"/>
  <c r="AE204" i="14"/>
  <c r="AD204" i="14"/>
  <c r="AC204" i="14"/>
  <c r="AB204" i="14"/>
  <c r="AA204" i="14"/>
  <c r="Z204" i="14"/>
  <c r="Y204" i="14"/>
  <c r="X204" i="14"/>
  <c r="W204" i="14"/>
  <c r="V204" i="14"/>
  <c r="U204" i="14"/>
  <c r="T204" i="14"/>
  <c r="S204" i="14"/>
  <c r="R204" i="14"/>
  <c r="Q204" i="14"/>
  <c r="P204" i="14"/>
  <c r="O204" i="14"/>
  <c r="N204" i="14"/>
  <c r="M204" i="14"/>
  <c r="L204" i="14"/>
  <c r="K204" i="14"/>
  <c r="J204" i="14"/>
  <c r="I204" i="14"/>
  <c r="H204" i="14"/>
  <c r="G204" i="14"/>
  <c r="F204" i="14"/>
  <c r="E204" i="14"/>
  <c r="D204" i="14"/>
  <c r="C204" i="14"/>
  <c r="B204" i="14"/>
  <c r="A204" i="14"/>
  <c r="AL203" i="14"/>
  <c r="AK203" i="14"/>
  <c r="AJ203" i="14"/>
  <c r="AI203" i="14"/>
  <c r="AH203" i="14"/>
  <c r="AG203" i="14"/>
  <c r="AF203" i="14"/>
  <c r="AE203" i="14"/>
  <c r="AD203" i="14"/>
  <c r="AC203" i="14"/>
  <c r="AB203" i="14"/>
  <c r="AA203" i="14"/>
  <c r="Z203" i="14"/>
  <c r="Y203" i="14"/>
  <c r="X203" i="14"/>
  <c r="W203" i="14"/>
  <c r="V203" i="14"/>
  <c r="U203" i="14"/>
  <c r="T203" i="14"/>
  <c r="S203" i="14"/>
  <c r="R203" i="14"/>
  <c r="Q203" i="14"/>
  <c r="P203" i="14"/>
  <c r="O203" i="14"/>
  <c r="N203" i="14"/>
  <c r="M203" i="14"/>
  <c r="L203" i="14"/>
  <c r="K203" i="14"/>
  <c r="J203" i="14"/>
  <c r="I203" i="14"/>
  <c r="H203" i="14"/>
  <c r="G203" i="14"/>
  <c r="F203" i="14"/>
  <c r="E203" i="14"/>
  <c r="D203" i="14"/>
  <c r="C203" i="14"/>
  <c r="B203" i="14"/>
  <c r="A203" i="14"/>
  <c r="AL202" i="14"/>
  <c r="AK202" i="14"/>
  <c r="AJ202" i="14"/>
  <c r="AI202" i="14"/>
  <c r="AH202" i="14"/>
  <c r="AG202" i="14"/>
  <c r="AF202" i="14"/>
  <c r="AE202" i="14"/>
  <c r="AD202" i="14"/>
  <c r="AC202" i="14"/>
  <c r="AB202" i="14"/>
  <c r="AA202" i="14"/>
  <c r="Z202" i="14"/>
  <c r="Y202" i="14"/>
  <c r="X202" i="14"/>
  <c r="W202" i="14"/>
  <c r="V202" i="14"/>
  <c r="U202" i="14"/>
  <c r="T202" i="14"/>
  <c r="S202" i="14"/>
  <c r="R202" i="14"/>
  <c r="Q202" i="14"/>
  <c r="P202" i="14"/>
  <c r="O202" i="14"/>
  <c r="N202" i="14"/>
  <c r="M202" i="14"/>
  <c r="L202" i="14"/>
  <c r="K202" i="14"/>
  <c r="J202" i="14"/>
  <c r="I202" i="14"/>
  <c r="H202" i="14"/>
  <c r="G202" i="14"/>
  <c r="F202" i="14"/>
  <c r="E202" i="14"/>
  <c r="D202" i="14"/>
  <c r="C202" i="14"/>
  <c r="B202" i="14"/>
  <c r="A202" i="14"/>
  <c r="AL201" i="14"/>
  <c r="AK201" i="14"/>
  <c r="AJ201" i="14"/>
  <c r="AI201" i="14"/>
  <c r="AH201" i="14"/>
  <c r="AG201" i="14"/>
  <c r="AF201" i="14"/>
  <c r="AE201" i="14"/>
  <c r="AD201" i="14"/>
  <c r="AC201" i="14"/>
  <c r="AB201" i="14"/>
  <c r="AA201" i="14"/>
  <c r="Z201" i="14"/>
  <c r="Y201" i="14"/>
  <c r="X201" i="14"/>
  <c r="W201" i="14"/>
  <c r="V201" i="14"/>
  <c r="U201" i="14"/>
  <c r="T201" i="14"/>
  <c r="S201" i="14"/>
  <c r="R201" i="14"/>
  <c r="Q201" i="14"/>
  <c r="P201" i="14"/>
  <c r="O201" i="14"/>
  <c r="N201" i="14"/>
  <c r="M201" i="14"/>
  <c r="L201" i="14"/>
  <c r="K201" i="14"/>
  <c r="J201" i="14"/>
  <c r="I201" i="14"/>
  <c r="H201" i="14"/>
  <c r="G201" i="14"/>
  <c r="F201" i="14"/>
  <c r="E201" i="14"/>
  <c r="D201" i="14"/>
  <c r="C201" i="14"/>
  <c r="B201" i="14"/>
  <c r="A201" i="14"/>
  <c r="AL200" i="14"/>
  <c r="AK200" i="14"/>
  <c r="AJ200" i="14"/>
  <c r="AI200" i="14"/>
  <c r="AH200" i="14"/>
  <c r="AG200" i="14"/>
  <c r="AF200" i="14"/>
  <c r="AE200" i="14"/>
  <c r="AD200" i="14"/>
  <c r="AC200" i="14"/>
  <c r="AB200" i="14"/>
  <c r="AA200" i="14"/>
  <c r="Z200" i="14"/>
  <c r="Y200" i="14"/>
  <c r="X200" i="14"/>
  <c r="W200" i="14"/>
  <c r="V200" i="14"/>
  <c r="U200" i="14"/>
  <c r="T200" i="14"/>
  <c r="S200" i="14"/>
  <c r="R200" i="14"/>
  <c r="Q200" i="14"/>
  <c r="P200" i="14"/>
  <c r="O200" i="14"/>
  <c r="N200" i="14"/>
  <c r="M200" i="14"/>
  <c r="L200" i="14"/>
  <c r="K200" i="14"/>
  <c r="J200" i="14"/>
  <c r="I200" i="14"/>
  <c r="H200" i="14"/>
  <c r="G200" i="14"/>
  <c r="F200" i="14"/>
  <c r="E200" i="14"/>
  <c r="D200" i="14"/>
  <c r="C200" i="14"/>
  <c r="B200" i="14"/>
  <c r="A200" i="14"/>
  <c r="AL199" i="14"/>
  <c r="AK199" i="14"/>
  <c r="AJ199" i="14"/>
  <c r="AI199" i="14"/>
  <c r="AH199" i="14"/>
  <c r="AG199" i="14"/>
  <c r="AF199" i="14"/>
  <c r="AE199" i="14"/>
  <c r="AD199" i="14"/>
  <c r="AC199" i="14"/>
  <c r="AB199" i="14"/>
  <c r="AA199" i="14"/>
  <c r="Z199" i="14"/>
  <c r="Y199" i="14"/>
  <c r="X199" i="14"/>
  <c r="W199" i="14"/>
  <c r="V199" i="14"/>
  <c r="U199" i="14"/>
  <c r="T199" i="14"/>
  <c r="S199" i="14"/>
  <c r="R199" i="14"/>
  <c r="Q199" i="14"/>
  <c r="P199" i="14"/>
  <c r="O199" i="14"/>
  <c r="N199" i="14"/>
  <c r="M199" i="14"/>
  <c r="L199" i="14"/>
  <c r="K199" i="14"/>
  <c r="J199" i="14"/>
  <c r="I199" i="14"/>
  <c r="H199" i="14"/>
  <c r="G199" i="14"/>
  <c r="F199" i="14"/>
  <c r="E199" i="14"/>
  <c r="D199" i="14"/>
  <c r="C199" i="14"/>
  <c r="B199" i="14"/>
  <c r="A199" i="14"/>
  <c r="AL198" i="14"/>
  <c r="AK198" i="14"/>
  <c r="AJ198" i="14"/>
  <c r="AI198" i="14"/>
  <c r="AH198" i="14"/>
  <c r="AG198" i="14"/>
  <c r="AF198" i="14"/>
  <c r="AE198" i="14"/>
  <c r="AD198" i="14"/>
  <c r="AC198" i="14"/>
  <c r="AB198" i="14"/>
  <c r="AA198" i="14"/>
  <c r="Z198" i="14"/>
  <c r="Y198" i="14"/>
  <c r="X198" i="14"/>
  <c r="W198" i="14"/>
  <c r="V198" i="14"/>
  <c r="U198" i="14"/>
  <c r="T198" i="14"/>
  <c r="S198" i="14"/>
  <c r="R198" i="14"/>
  <c r="Q198" i="14"/>
  <c r="P198" i="14"/>
  <c r="O198" i="14"/>
  <c r="N198" i="14"/>
  <c r="M198" i="14"/>
  <c r="L198" i="14"/>
  <c r="K198" i="14"/>
  <c r="J198" i="14"/>
  <c r="I198" i="14"/>
  <c r="H198" i="14"/>
  <c r="G198" i="14"/>
  <c r="F198" i="14"/>
  <c r="E198" i="14"/>
  <c r="D198" i="14"/>
  <c r="C198" i="14"/>
  <c r="B198" i="14"/>
  <c r="A198" i="14"/>
  <c r="AL197" i="14"/>
  <c r="AK197" i="14"/>
  <c r="AJ197" i="14"/>
  <c r="AI197" i="14"/>
  <c r="AH197" i="14"/>
  <c r="AG197" i="14"/>
  <c r="AF197" i="14"/>
  <c r="AE197" i="14"/>
  <c r="AD197" i="14"/>
  <c r="AC197" i="14"/>
  <c r="AB197" i="14"/>
  <c r="AA197" i="14"/>
  <c r="Z197" i="14"/>
  <c r="Y197" i="14"/>
  <c r="X197" i="14"/>
  <c r="W197" i="14"/>
  <c r="V197" i="14"/>
  <c r="U197" i="14"/>
  <c r="T197" i="14"/>
  <c r="S197" i="14"/>
  <c r="R197" i="14"/>
  <c r="Q197" i="14"/>
  <c r="P197" i="14"/>
  <c r="O197" i="14"/>
  <c r="N197" i="14"/>
  <c r="M197" i="14"/>
  <c r="L197" i="14"/>
  <c r="K197" i="14"/>
  <c r="J197" i="14"/>
  <c r="I197" i="14"/>
  <c r="H197" i="14"/>
  <c r="G197" i="14"/>
  <c r="F197" i="14"/>
  <c r="E197" i="14"/>
  <c r="D197" i="14"/>
  <c r="C197" i="14"/>
  <c r="B197" i="14"/>
  <c r="A197" i="14"/>
  <c r="AL196" i="14"/>
  <c r="AK196" i="14"/>
  <c r="AJ196" i="14"/>
  <c r="AI196" i="14"/>
  <c r="AH196" i="14"/>
  <c r="AG196" i="14"/>
  <c r="AF196" i="14"/>
  <c r="AE196" i="14"/>
  <c r="AD196" i="14"/>
  <c r="AC196" i="14"/>
  <c r="AB196" i="14"/>
  <c r="AA196" i="14"/>
  <c r="Z196" i="14"/>
  <c r="Y196" i="14"/>
  <c r="X196" i="14"/>
  <c r="W196" i="14"/>
  <c r="V196" i="14"/>
  <c r="U196" i="14"/>
  <c r="T196" i="14"/>
  <c r="S196" i="14"/>
  <c r="R196" i="14"/>
  <c r="Q196" i="14"/>
  <c r="P196" i="14"/>
  <c r="O196" i="14"/>
  <c r="N196" i="14"/>
  <c r="M196" i="14"/>
  <c r="L196" i="14"/>
  <c r="K196" i="14"/>
  <c r="J196" i="14"/>
  <c r="I196" i="14"/>
  <c r="H196" i="14"/>
  <c r="G196" i="14"/>
  <c r="F196" i="14"/>
  <c r="E196" i="14"/>
  <c r="D196" i="14"/>
  <c r="C196" i="14"/>
  <c r="B196" i="14"/>
  <c r="A196" i="14"/>
  <c r="AL195" i="14"/>
  <c r="AK195" i="14"/>
  <c r="AJ195" i="14"/>
  <c r="AI195" i="14"/>
  <c r="AH195" i="14"/>
  <c r="AG195" i="14"/>
  <c r="AF195" i="14"/>
  <c r="AE195" i="14"/>
  <c r="AD195" i="14"/>
  <c r="AC195" i="14"/>
  <c r="AB195" i="14"/>
  <c r="AA195" i="14"/>
  <c r="Z195" i="14"/>
  <c r="Y195" i="14"/>
  <c r="X195" i="14"/>
  <c r="W195" i="14"/>
  <c r="V195" i="14"/>
  <c r="U195" i="14"/>
  <c r="T195" i="14"/>
  <c r="S195" i="14"/>
  <c r="R195" i="14"/>
  <c r="Q195" i="14"/>
  <c r="P195" i="14"/>
  <c r="O195" i="14"/>
  <c r="N195" i="14"/>
  <c r="M195" i="14"/>
  <c r="L195" i="14"/>
  <c r="K195" i="14"/>
  <c r="J195" i="14"/>
  <c r="I195" i="14"/>
  <c r="H195" i="14"/>
  <c r="G195" i="14"/>
  <c r="F195" i="14"/>
  <c r="E195" i="14"/>
  <c r="D195" i="14"/>
  <c r="C195" i="14"/>
  <c r="B195" i="14"/>
  <c r="A195" i="14"/>
  <c r="AL194" i="14"/>
  <c r="AK194" i="14"/>
  <c r="AJ194" i="14"/>
  <c r="AI194" i="14"/>
  <c r="AH194" i="14"/>
  <c r="AG194" i="14"/>
  <c r="AF194" i="14"/>
  <c r="AE194" i="14"/>
  <c r="AD194" i="14"/>
  <c r="AC194" i="14"/>
  <c r="AB194" i="14"/>
  <c r="AA194" i="14"/>
  <c r="Z194" i="14"/>
  <c r="Y194" i="14"/>
  <c r="X194" i="14"/>
  <c r="W194" i="14"/>
  <c r="V194" i="14"/>
  <c r="U194" i="14"/>
  <c r="T194" i="14"/>
  <c r="S194" i="14"/>
  <c r="R194" i="14"/>
  <c r="Q194" i="14"/>
  <c r="P194" i="14"/>
  <c r="O194" i="14"/>
  <c r="N194" i="14"/>
  <c r="M194" i="14"/>
  <c r="L194" i="14"/>
  <c r="K194" i="14"/>
  <c r="J194" i="14"/>
  <c r="I194" i="14"/>
  <c r="H194" i="14"/>
  <c r="G194" i="14"/>
  <c r="F194" i="14"/>
  <c r="E194" i="14"/>
  <c r="D194" i="14"/>
  <c r="C194" i="14"/>
  <c r="B194" i="14"/>
  <c r="A194" i="14"/>
  <c r="AL193" i="14"/>
  <c r="AK193" i="14"/>
  <c r="AJ193" i="14"/>
  <c r="AI193" i="14"/>
  <c r="AH193" i="14"/>
  <c r="AG193" i="14"/>
  <c r="AF193" i="14"/>
  <c r="AE193" i="14"/>
  <c r="AD193" i="14"/>
  <c r="AC193" i="14"/>
  <c r="AB193" i="14"/>
  <c r="AA193" i="14"/>
  <c r="Z193" i="14"/>
  <c r="Y193" i="14"/>
  <c r="X193" i="14"/>
  <c r="W193" i="14"/>
  <c r="V193" i="14"/>
  <c r="U193" i="14"/>
  <c r="T193" i="14"/>
  <c r="S193" i="14"/>
  <c r="R193" i="14"/>
  <c r="Q193" i="14"/>
  <c r="P193" i="14"/>
  <c r="O193" i="14"/>
  <c r="N193" i="14"/>
  <c r="M193" i="14"/>
  <c r="L193" i="14"/>
  <c r="K193" i="14"/>
  <c r="J193" i="14"/>
  <c r="I193" i="14"/>
  <c r="H193" i="14"/>
  <c r="G193" i="14"/>
  <c r="F193" i="14"/>
  <c r="E193" i="14"/>
  <c r="D193" i="14"/>
  <c r="C193" i="14"/>
  <c r="B193" i="14"/>
  <c r="A193" i="14"/>
  <c r="AL192" i="14"/>
  <c r="AK192" i="14"/>
  <c r="AJ192" i="14"/>
  <c r="AI192" i="14"/>
  <c r="AH192" i="14"/>
  <c r="AG192" i="14"/>
  <c r="AF192" i="14"/>
  <c r="AE192" i="14"/>
  <c r="AD192" i="14"/>
  <c r="AC192" i="14"/>
  <c r="AB192" i="14"/>
  <c r="AA192" i="14"/>
  <c r="Z192" i="14"/>
  <c r="Y192" i="14"/>
  <c r="X192" i="14"/>
  <c r="W192" i="14"/>
  <c r="V192" i="14"/>
  <c r="U192" i="14"/>
  <c r="T192" i="14"/>
  <c r="S192" i="14"/>
  <c r="R192" i="14"/>
  <c r="Q192" i="14"/>
  <c r="P192" i="14"/>
  <c r="O192" i="14"/>
  <c r="N192" i="14"/>
  <c r="M192" i="14"/>
  <c r="L192" i="14"/>
  <c r="K192" i="14"/>
  <c r="J192" i="14"/>
  <c r="I192" i="14"/>
  <c r="H192" i="14"/>
  <c r="G192" i="14"/>
  <c r="F192" i="14"/>
  <c r="E192" i="14"/>
  <c r="D192" i="14"/>
  <c r="C192" i="14"/>
  <c r="B192" i="14"/>
  <c r="A192" i="14"/>
  <c r="AL191" i="14"/>
  <c r="AK191" i="14"/>
  <c r="AJ191" i="14"/>
  <c r="AI191" i="14"/>
  <c r="AH191" i="14"/>
  <c r="AG191" i="14"/>
  <c r="AF191" i="14"/>
  <c r="AE191" i="14"/>
  <c r="AD191" i="14"/>
  <c r="AC191" i="14"/>
  <c r="AB191" i="14"/>
  <c r="AA191" i="14"/>
  <c r="Z191" i="14"/>
  <c r="Y191" i="14"/>
  <c r="X191" i="14"/>
  <c r="W191" i="14"/>
  <c r="V191" i="14"/>
  <c r="U191" i="14"/>
  <c r="T191" i="14"/>
  <c r="S191" i="14"/>
  <c r="R191" i="14"/>
  <c r="Q191" i="14"/>
  <c r="P191" i="14"/>
  <c r="O191" i="14"/>
  <c r="N191" i="14"/>
  <c r="M191" i="14"/>
  <c r="L191" i="14"/>
  <c r="K191" i="14"/>
  <c r="J191" i="14"/>
  <c r="I191" i="14"/>
  <c r="H191" i="14"/>
  <c r="G191" i="14"/>
  <c r="F191" i="14"/>
  <c r="E191" i="14"/>
  <c r="D191" i="14"/>
  <c r="C191" i="14"/>
  <c r="B191" i="14"/>
  <c r="A191" i="14"/>
  <c r="AL190" i="14"/>
  <c r="AK190" i="14"/>
  <c r="AJ190" i="14"/>
  <c r="AI190" i="14"/>
  <c r="AH190" i="14"/>
  <c r="AG190" i="14"/>
  <c r="AF190" i="14"/>
  <c r="AE190" i="14"/>
  <c r="AD190" i="14"/>
  <c r="AC190" i="14"/>
  <c r="AB190" i="14"/>
  <c r="AA190" i="14"/>
  <c r="Z190" i="14"/>
  <c r="Y190" i="14"/>
  <c r="X190" i="14"/>
  <c r="W190" i="14"/>
  <c r="V190" i="14"/>
  <c r="U190" i="14"/>
  <c r="T190" i="14"/>
  <c r="S190" i="14"/>
  <c r="R190" i="14"/>
  <c r="Q190" i="14"/>
  <c r="P190" i="14"/>
  <c r="O190" i="14"/>
  <c r="N190" i="14"/>
  <c r="M190" i="14"/>
  <c r="L190" i="14"/>
  <c r="K190" i="14"/>
  <c r="J190" i="14"/>
  <c r="I190" i="14"/>
  <c r="H190" i="14"/>
  <c r="G190" i="14"/>
  <c r="F190" i="14"/>
  <c r="E190" i="14"/>
  <c r="D190" i="14"/>
  <c r="C190" i="14"/>
  <c r="B190" i="14"/>
  <c r="A190" i="14"/>
  <c r="AL189" i="14"/>
  <c r="AK189" i="14"/>
  <c r="AJ189" i="14"/>
  <c r="AI189" i="14"/>
  <c r="AH189" i="14"/>
  <c r="AG189" i="14"/>
  <c r="AF189" i="14"/>
  <c r="AE189" i="14"/>
  <c r="AD189" i="14"/>
  <c r="AC189" i="14"/>
  <c r="AB189" i="14"/>
  <c r="AA189" i="14"/>
  <c r="Z189" i="14"/>
  <c r="Y189" i="14"/>
  <c r="X189" i="14"/>
  <c r="W189" i="14"/>
  <c r="V189" i="14"/>
  <c r="U189" i="14"/>
  <c r="T189" i="14"/>
  <c r="S189" i="14"/>
  <c r="R189" i="14"/>
  <c r="Q189" i="14"/>
  <c r="P189" i="14"/>
  <c r="O189" i="14"/>
  <c r="N189" i="14"/>
  <c r="M189" i="14"/>
  <c r="L189" i="14"/>
  <c r="K189" i="14"/>
  <c r="J189" i="14"/>
  <c r="I189" i="14"/>
  <c r="H189" i="14"/>
  <c r="G189" i="14"/>
  <c r="F189" i="14"/>
  <c r="E189" i="14"/>
  <c r="D189" i="14"/>
  <c r="C189" i="14"/>
  <c r="B189" i="14"/>
  <c r="A189" i="14"/>
  <c r="AL188" i="14"/>
  <c r="AK188" i="14"/>
  <c r="AJ188" i="14"/>
  <c r="AI188" i="14"/>
  <c r="AH188" i="14"/>
  <c r="AG188" i="14"/>
  <c r="AF188" i="14"/>
  <c r="AE188" i="14"/>
  <c r="AD188" i="14"/>
  <c r="AC188" i="14"/>
  <c r="AB188" i="14"/>
  <c r="AA188" i="14"/>
  <c r="Z188" i="14"/>
  <c r="Y188" i="14"/>
  <c r="X188" i="14"/>
  <c r="W188" i="14"/>
  <c r="V188" i="14"/>
  <c r="U188" i="14"/>
  <c r="T188" i="14"/>
  <c r="S188" i="14"/>
  <c r="R188" i="14"/>
  <c r="Q188" i="14"/>
  <c r="P188" i="14"/>
  <c r="O188" i="14"/>
  <c r="N188" i="14"/>
  <c r="M188" i="14"/>
  <c r="L188" i="14"/>
  <c r="K188" i="14"/>
  <c r="J188" i="14"/>
  <c r="I188" i="14"/>
  <c r="H188" i="14"/>
  <c r="G188" i="14"/>
  <c r="F188" i="14"/>
  <c r="E188" i="14"/>
  <c r="D188" i="14"/>
  <c r="C188" i="14"/>
  <c r="B188" i="14"/>
  <c r="A188" i="14"/>
  <c r="AL187" i="14"/>
  <c r="AK187" i="14"/>
  <c r="AJ187" i="14"/>
  <c r="AI187" i="14"/>
  <c r="AH187" i="14"/>
  <c r="AG187" i="14"/>
  <c r="AF187" i="14"/>
  <c r="AE187" i="14"/>
  <c r="AD187" i="14"/>
  <c r="AC187" i="14"/>
  <c r="AB187" i="14"/>
  <c r="AA187" i="14"/>
  <c r="Z187" i="14"/>
  <c r="Y187" i="14"/>
  <c r="X187" i="14"/>
  <c r="W187" i="14"/>
  <c r="V187" i="14"/>
  <c r="U187" i="14"/>
  <c r="T187" i="14"/>
  <c r="S187" i="14"/>
  <c r="R187" i="14"/>
  <c r="Q187" i="14"/>
  <c r="P187" i="14"/>
  <c r="O187" i="14"/>
  <c r="N187" i="14"/>
  <c r="M187" i="14"/>
  <c r="L187" i="14"/>
  <c r="K187" i="14"/>
  <c r="J187" i="14"/>
  <c r="I187" i="14"/>
  <c r="H187" i="14"/>
  <c r="G187" i="14"/>
  <c r="F187" i="14"/>
  <c r="E187" i="14"/>
  <c r="D187" i="14"/>
  <c r="C187" i="14"/>
  <c r="B187" i="14"/>
  <c r="A187" i="14"/>
  <c r="AL186" i="14"/>
  <c r="AK186" i="14"/>
  <c r="AJ186" i="14"/>
  <c r="AI186" i="14"/>
  <c r="AH186" i="14"/>
  <c r="AG186" i="14"/>
  <c r="AF186" i="14"/>
  <c r="AE186" i="14"/>
  <c r="AD186" i="14"/>
  <c r="AC186" i="14"/>
  <c r="AB186" i="14"/>
  <c r="AA186" i="14"/>
  <c r="Z186" i="14"/>
  <c r="Y186" i="14"/>
  <c r="X186" i="14"/>
  <c r="W186" i="14"/>
  <c r="V186" i="14"/>
  <c r="U186" i="14"/>
  <c r="T186" i="14"/>
  <c r="S186" i="14"/>
  <c r="R186" i="14"/>
  <c r="Q186" i="14"/>
  <c r="P186" i="14"/>
  <c r="O186" i="14"/>
  <c r="N186" i="14"/>
  <c r="M186" i="14"/>
  <c r="L186" i="14"/>
  <c r="K186" i="14"/>
  <c r="J186" i="14"/>
  <c r="I186" i="14"/>
  <c r="H186" i="14"/>
  <c r="G186" i="14"/>
  <c r="F186" i="14"/>
  <c r="E186" i="14"/>
  <c r="D186" i="14"/>
  <c r="C186" i="14"/>
  <c r="B186" i="14"/>
  <c r="A186" i="14"/>
  <c r="AL185" i="14"/>
  <c r="AK185" i="14"/>
  <c r="AJ185" i="14"/>
  <c r="AI185" i="14"/>
  <c r="AH185" i="14"/>
  <c r="AG185" i="14"/>
  <c r="AF185" i="14"/>
  <c r="AE185" i="14"/>
  <c r="AD185" i="14"/>
  <c r="AC185" i="14"/>
  <c r="AB185" i="14"/>
  <c r="AA185" i="14"/>
  <c r="Z185" i="14"/>
  <c r="Y185" i="14"/>
  <c r="X185" i="14"/>
  <c r="W185" i="14"/>
  <c r="V185" i="14"/>
  <c r="U185" i="14"/>
  <c r="T185" i="14"/>
  <c r="S185" i="14"/>
  <c r="R185" i="14"/>
  <c r="Q185" i="14"/>
  <c r="P185" i="14"/>
  <c r="O185" i="14"/>
  <c r="N185" i="14"/>
  <c r="M185" i="14"/>
  <c r="L185" i="14"/>
  <c r="K185" i="14"/>
  <c r="J185" i="14"/>
  <c r="I185" i="14"/>
  <c r="H185" i="14"/>
  <c r="G185" i="14"/>
  <c r="F185" i="14"/>
  <c r="E185" i="14"/>
  <c r="D185" i="14"/>
  <c r="C185" i="14"/>
  <c r="B185" i="14"/>
  <c r="A185" i="14"/>
  <c r="AL184" i="14"/>
  <c r="AK184" i="14"/>
  <c r="AJ184" i="14"/>
  <c r="AI184" i="14"/>
  <c r="AH184" i="14"/>
  <c r="AG184" i="14"/>
  <c r="AF184" i="14"/>
  <c r="AE184" i="14"/>
  <c r="AD184" i="14"/>
  <c r="AC184" i="14"/>
  <c r="AB184" i="14"/>
  <c r="AA184" i="14"/>
  <c r="Z184" i="14"/>
  <c r="Y184" i="14"/>
  <c r="X184" i="14"/>
  <c r="W184" i="14"/>
  <c r="V184" i="14"/>
  <c r="U184" i="14"/>
  <c r="T184" i="14"/>
  <c r="S184" i="14"/>
  <c r="R184" i="14"/>
  <c r="Q184" i="14"/>
  <c r="P184" i="14"/>
  <c r="O184" i="14"/>
  <c r="N184" i="14"/>
  <c r="M184" i="14"/>
  <c r="L184" i="14"/>
  <c r="K184" i="14"/>
  <c r="J184" i="14"/>
  <c r="I184" i="14"/>
  <c r="H184" i="14"/>
  <c r="G184" i="14"/>
  <c r="F184" i="14"/>
  <c r="E184" i="14"/>
  <c r="D184" i="14"/>
  <c r="C184" i="14"/>
  <c r="B184" i="14"/>
  <c r="A184" i="14"/>
  <c r="AL183" i="14"/>
  <c r="AK183" i="14"/>
  <c r="AJ183" i="14"/>
  <c r="AI183" i="14"/>
  <c r="AH183" i="14"/>
  <c r="AG183" i="14"/>
  <c r="AF183" i="14"/>
  <c r="AE183" i="14"/>
  <c r="AD183" i="14"/>
  <c r="AC183" i="14"/>
  <c r="AB183" i="14"/>
  <c r="AA183" i="14"/>
  <c r="Z183" i="14"/>
  <c r="Y183" i="14"/>
  <c r="X183" i="14"/>
  <c r="W183" i="14"/>
  <c r="V183" i="14"/>
  <c r="U183" i="14"/>
  <c r="T183" i="14"/>
  <c r="S183" i="14"/>
  <c r="R183" i="14"/>
  <c r="Q183" i="14"/>
  <c r="P183" i="14"/>
  <c r="O183" i="14"/>
  <c r="N183" i="14"/>
  <c r="M183" i="14"/>
  <c r="L183" i="14"/>
  <c r="K183" i="14"/>
  <c r="J183" i="14"/>
  <c r="I183" i="14"/>
  <c r="H183" i="14"/>
  <c r="G183" i="14"/>
  <c r="F183" i="14"/>
  <c r="E183" i="14"/>
  <c r="D183" i="14"/>
  <c r="C183" i="14"/>
  <c r="B183" i="14"/>
  <c r="A183" i="14"/>
  <c r="AL182" i="14"/>
  <c r="AK182" i="14"/>
  <c r="AJ182" i="14"/>
  <c r="AI182" i="14"/>
  <c r="AH182" i="14"/>
  <c r="AG182" i="14"/>
  <c r="AF182" i="14"/>
  <c r="AE182" i="14"/>
  <c r="AD182" i="14"/>
  <c r="AC182" i="14"/>
  <c r="AB182" i="14"/>
  <c r="AA182" i="14"/>
  <c r="Z182" i="14"/>
  <c r="Y182" i="14"/>
  <c r="X182" i="14"/>
  <c r="W182" i="14"/>
  <c r="V182" i="14"/>
  <c r="U182" i="14"/>
  <c r="T182" i="14"/>
  <c r="S182" i="14"/>
  <c r="R182" i="14"/>
  <c r="Q182" i="14"/>
  <c r="P182" i="14"/>
  <c r="O182" i="14"/>
  <c r="N182" i="14"/>
  <c r="M182" i="14"/>
  <c r="L182" i="14"/>
  <c r="K182" i="14"/>
  <c r="J182" i="14"/>
  <c r="I182" i="14"/>
  <c r="H182" i="14"/>
  <c r="G182" i="14"/>
  <c r="F182" i="14"/>
  <c r="E182" i="14"/>
  <c r="D182" i="14"/>
  <c r="C182" i="14"/>
  <c r="B182" i="14"/>
  <c r="A182" i="14"/>
  <c r="AL181" i="14"/>
  <c r="AK181" i="14"/>
  <c r="AJ181" i="14"/>
  <c r="AI181" i="14"/>
  <c r="AH181" i="14"/>
  <c r="AG181" i="14"/>
  <c r="AF181" i="14"/>
  <c r="AE181" i="14"/>
  <c r="AD181" i="14"/>
  <c r="AC181" i="14"/>
  <c r="AB181" i="14"/>
  <c r="AA181" i="14"/>
  <c r="Z181" i="14"/>
  <c r="Y181" i="14"/>
  <c r="X181" i="14"/>
  <c r="W181" i="14"/>
  <c r="V181" i="14"/>
  <c r="U181" i="14"/>
  <c r="T181" i="14"/>
  <c r="S181" i="14"/>
  <c r="R181" i="14"/>
  <c r="Q181" i="14"/>
  <c r="P181" i="14"/>
  <c r="O181" i="14"/>
  <c r="N181" i="14"/>
  <c r="M181" i="14"/>
  <c r="L181" i="14"/>
  <c r="K181" i="14"/>
  <c r="J181" i="14"/>
  <c r="I181" i="14"/>
  <c r="H181" i="14"/>
  <c r="G181" i="14"/>
  <c r="F181" i="14"/>
  <c r="E181" i="14"/>
  <c r="D181" i="14"/>
  <c r="C181" i="14"/>
  <c r="B181" i="14"/>
  <c r="A181" i="14"/>
  <c r="AL180" i="14"/>
  <c r="AK180" i="14"/>
  <c r="AJ180" i="14"/>
  <c r="AI180" i="14"/>
  <c r="AH180" i="14"/>
  <c r="AG180" i="14"/>
  <c r="AF180" i="14"/>
  <c r="AE180" i="14"/>
  <c r="AD180" i="14"/>
  <c r="AC180" i="14"/>
  <c r="AB180" i="14"/>
  <c r="AA180" i="14"/>
  <c r="Z180" i="14"/>
  <c r="Y180" i="14"/>
  <c r="X180" i="14"/>
  <c r="W180" i="14"/>
  <c r="V180" i="14"/>
  <c r="U180" i="14"/>
  <c r="T180" i="14"/>
  <c r="S180" i="14"/>
  <c r="R180" i="14"/>
  <c r="Q180" i="14"/>
  <c r="P180" i="14"/>
  <c r="O180" i="14"/>
  <c r="N180" i="14"/>
  <c r="M180" i="14"/>
  <c r="L180" i="14"/>
  <c r="K180" i="14"/>
  <c r="J180" i="14"/>
  <c r="I180" i="14"/>
  <c r="H180" i="14"/>
  <c r="G180" i="14"/>
  <c r="F180" i="14"/>
  <c r="E180" i="14"/>
  <c r="D180" i="14"/>
  <c r="C180" i="14"/>
  <c r="B180" i="14"/>
  <c r="A180" i="14"/>
  <c r="AL179" i="14"/>
  <c r="AK179" i="14"/>
  <c r="AJ179" i="14"/>
  <c r="AI179" i="14"/>
  <c r="AH179" i="14"/>
  <c r="AG179" i="14"/>
  <c r="AF179" i="14"/>
  <c r="AE179" i="14"/>
  <c r="AD179" i="14"/>
  <c r="AC179" i="14"/>
  <c r="AB179" i="14"/>
  <c r="AA179" i="14"/>
  <c r="Z179" i="14"/>
  <c r="Y179" i="14"/>
  <c r="X179" i="14"/>
  <c r="W179" i="14"/>
  <c r="V179" i="14"/>
  <c r="U179" i="14"/>
  <c r="T179" i="14"/>
  <c r="S179" i="14"/>
  <c r="R179" i="14"/>
  <c r="Q179" i="14"/>
  <c r="P179" i="14"/>
  <c r="O179" i="14"/>
  <c r="N179" i="14"/>
  <c r="M179" i="14"/>
  <c r="L179" i="14"/>
  <c r="K179" i="14"/>
  <c r="J179" i="14"/>
  <c r="I179" i="14"/>
  <c r="H179" i="14"/>
  <c r="G179" i="14"/>
  <c r="F179" i="14"/>
  <c r="E179" i="14"/>
  <c r="D179" i="14"/>
  <c r="C179" i="14"/>
  <c r="B179" i="14"/>
  <c r="A179" i="14"/>
  <c r="AL178" i="14"/>
  <c r="AK178" i="14"/>
  <c r="AJ178" i="14"/>
  <c r="AI178" i="14"/>
  <c r="AH178" i="14"/>
  <c r="AG178" i="14"/>
  <c r="AF178" i="14"/>
  <c r="AE178" i="14"/>
  <c r="AD178" i="14"/>
  <c r="AC178" i="14"/>
  <c r="AB178" i="14"/>
  <c r="AA178" i="14"/>
  <c r="Z178" i="14"/>
  <c r="Y178" i="14"/>
  <c r="X178" i="14"/>
  <c r="W178" i="14"/>
  <c r="V178" i="14"/>
  <c r="U178" i="14"/>
  <c r="T178" i="14"/>
  <c r="S178" i="14"/>
  <c r="R178" i="14"/>
  <c r="Q178" i="14"/>
  <c r="P178" i="14"/>
  <c r="O178" i="14"/>
  <c r="N178" i="14"/>
  <c r="M178" i="14"/>
  <c r="L178" i="14"/>
  <c r="K178" i="14"/>
  <c r="J178" i="14"/>
  <c r="I178" i="14"/>
  <c r="H178" i="14"/>
  <c r="G178" i="14"/>
  <c r="F178" i="14"/>
  <c r="E178" i="14"/>
  <c r="D178" i="14"/>
  <c r="C178" i="14"/>
  <c r="B178" i="14"/>
  <c r="A178" i="14"/>
  <c r="AL177" i="14"/>
  <c r="AK177" i="14"/>
  <c r="AJ177" i="14"/>
  <c r="AI177" i="14"/>
  <c r="AH177" i="14"/>
  <c r="AG177" i="14"/>
  <c r="AF177" i="14"/>
  <c r="AE177" i="14"/>
  <c r="AD177" i="14"/>
  <c r="AC177" i="14"/>
  <c r="AB177" i="14"/>
  <c r="AA177" i="14"/>
  <c r="Z177" i="14"/>
  <c r="Y177" i="14"/>
  <c r="X177" i="14"/>
  <c r="W177" i="14"/>
  <c r="V177" i="14"/>
  <c r="U177" i="14"/>
  <c r="T177" i="14"/>
  <c r="S177" i="14"/>
  <c r="R177" i="14"/>
  <c r="Q177" i="14"/>
  <c r="P177" i="14"/>
  <c r="O177" i="14"/>
  <c r="N177" i="14"/>
  <c r="M177" i="14"/>
  <c r="L177" i="14"/>
  <c r="K177" i="14"/>
  <c r="J177" i="14"/>
  <c r="I177" i="14"/>
  <c r="H177" i="14"/>
  <c r="G177" i="14"/>
  <c r="F177" i="14"/>
  <c r="E177" i="14"/>
  <c r="D177" i="14"/>
  <c r="C177" i="14"/>
  <c r="B177" i="14"/>
  <c r="A177" i="14"/>
  <c r="AL176" i="14"/>
  <c r="AK176" i="14"/>
  <c r="AJ176" i="14"/>
  <c r="AI176" i="14"/>
  <c r="AH176" i="14"/>
  <c r="AG176" i="14"/>
  <c r="AF176" i="14"/>
  <c r="AE176" i="14"/>
  <c r="AD176" i="14"/>
  <c r="AC176" i="14"/>
  <c r="AB176" i="14"/>
  <c r="AA176" i="14"/>
  <c r="Z176" i="14"/>
  <c r="Y176" i="14"/>
  <c r="X176" i="14"/>
  <c r="W176" i="14"/>
  <c r="V176" i="14"/>
  <c r="U176" i="14"/>
  <c r="T176" i="14"/>
  <c r="S176" i="14"/>
  <c r="R176" i="14"/>
  <c r="Q176" i="14"/>
  <c r="P176" i="14"/>
  <c r="O176" i="14"/>
  <c r="N176" i="14"/>
  <c r="M176" i="14"/>
  <c r="L176" i="14"/>
  <c r="K176" i="14"/>
  <c r="J176" i="14"/>
  <c r="I176" i="14"/>
  <c r="H176" i="14"/>
  <c r="G176" i="14"/>
  <c r="F176" i="14"/>
  <c r="E176" i="14"/>
  <c r="D176" i="14"/>
  <c r="C176" i="14"/>
  <c r="B176" i="14"/>
  <c r="A176" i="14"/>
  <c r="AL175" i="14"/>
  <c r="AK175" i="14"/>
  <c r="AJ175" i="14"/>
  <c r="AI175" i="14"/>
  <c r="AH175" i="14"/>
  <c r="AG175" i="14"/>
  <c r="AF175" i="14"/>
  <c r="AE175" i="14"/>
  <c r="AD175" i="14"/>
  <c r="AC175" i="14"/>
  <c r="AB175" i="14"/>
  <c r="AA175" i="14"/>
  <c r="Z175" i="14"/>
  <c r="Y175" i="14"/>
  <c r="X175" i="14"/>
  <c r="W175" i="14"/>
  <c r="V175" i="14"/>
  <c r="U175" i="14"/>
  <c r="T175" i="14"/>
  <c r="S175" i="14"/>
  <c r="R175" i="14"/>
  <c r="Q175" i="14"/>
  <c r="P175" i="14"/>
  <c r="O175" i="14"/>
  <c r="N175" i="14"/>
  <c r="M175" i="14"/>
  <c r="L175" i="14"/>
  <c r="K175" i="14"/>
  <c r="J175" i="14"/>
  <c r="I175" i="14"/>
  <c r="H175" i="14"/>
  <c r="G175" i="14"/>
  <c r="F175" i="14"/>
  <c r="E175" i="14"/>
  <c r="D175" i="14"/>
  <c r="C175" i="14"/>
  <c r="B175" i="14"/>
  <c r="A175" i="14"/>
  <c r="AL174" i="14"/>
  <c r="AK174" i="14"/>
  <c r="AJ174" i="14"/>
  <c r="AI174" i="14"/>
  <c r="AH174" i="14"/>
  <c r="AG174" i="14"/>
  <c r="AF174" i="14"/>
  <c r="AE174" i="14"/>
  <c r="AD174" i="14"/>
  <c r="AC174" i="14"/>
  <c r="AB174" i="14"/>
  <c r="AA174" i="14"/>
  <c r="Z174" i="14"/>
  <c r="Y174" i="14"/>
  <c r="X174" i="14"/>
  <c r="W174" i="14"/>
  <c r="V174" i="14"/>
  <c r="U174" i="14"/>
  <c r="T174" i="14"/>
  <c r="S174" i="14"/>
  <c r="R174" i="14"/>
  <c r="Q174" i="14"/>
  <c r="P174" i="14"/>
  <c r="O174" i="14"/>
  <c r="N174" i="14"/>
  <c r="M174" i="14"/>
  <c r="L174" i="14"/>
  <c r="K174" i="14"/>
  <c r="J174" i="14"/>
  <c r="I174" i="14"/>
  <c r="H174" i="14"/>
  <c r="G174" i="14"/>
  <c r="F174" i="14"/>
  <c r="E174" i="14"/>
  <c r="D174" i="14"/>
  <c r="C174" i="14"/>
  <c r="B174" i="14"/>
  <c r="A174" i="14"/>
  <c r="AL173" i="14"/>
  <c r="AK173" i="14"/>
  <c r="AJ173" i="14"/>
  <c r="AI173" i="14"/>
  <c r="AH173" i="14"/>
  <c r="AG173" i="14"/>
  <c r="AF173" i="14"/>
  <c r="AE173" i="14"/>
  <c r="AD173" i="14"/>
  <c r="AC173" i="14"/>
  <c r="AB173" i="14"/>
  <c r="AA173" i="14"/>
  <c r="Z173" i="14"/>
  <c r="Y173" i="14"/>
  <c r="X173" i="14"/>
  <c r="W173" i="14"/>
  <c r="V173" i="14"/>
  <c r="U173" i="14"/>
  <c r="T173" i="14"/>
  <c r="S173" i="14"/>
  <c r="R173" i="14"/>
  <c r="Q173" i="14"/>
  <c r="P173" i="14"/>
  <c r="O173" i="14"/>
  <c r="N173" i="14"/>
  <c r="M173" i="14"/>
  <c r="L173" i="14"/>
  <c r="K173" i="14"/>
  <c r="J173" i="14"/>
  <c r="I173" i="14"/>
  <c r="H173" i="14"/>
  <c r="G173" i="14"/>
  <c r="F173" i="14"/>
  <c r="E173" i="14"/>
  <c r="D173" i="14"/>
  <c r="C173" i="14"/>
  <c r="B173" i="14"/>
  <c r="A173" i="14"/>
  <c r="AL172" i="14"/>
  <c r="AK172" i="14"/>
  <c r="AJ172" i="14"/>
  <c r="AI172" i="14"/>
  <c r="AH172" i="14"/>
  <c r="AG172" i="14"/>
  <c r="AF172" i="14"/>
  <c r="AE172" i="14"/>
  <c r="AD172" i="14"/>
  <c r="AC172" i="14"/>
  <c r="AB172" i="14"/>
  <c r="AA172" i="14"/>
  <c r="Z172" i="14"/>
  <c r="Y172" i="14"/>
  <c r="X172" i="14"/>
  <c r="W172" i="14"/>
  <c r="V172" i="14"/>
  <c r="U172" i="14"/>
  <c r="T172" i="14"/>
  <c r="S172" i="14"/>
  <c r="R172" i="14"/>
  <c r="Q172" i="14"/>
  <c r="P172" i="14"/>
  <c r="O172" i="14"/>
  <c r="N172" i="14"/>
  <c r="M172" i="14"/>
  <c r="L172" i="14"/>
  <c r="K172" i="14"/>
  <c r="J172" i="14"/>
  <c r="I172" i="14"/>
  <c r="H172" i="14"/>
  <c r="G172" i="14"/>
  <c r="F172" i="14"/>
  <c r="E172" i="14"/>
  <c r="D172" i="14"/>
  <c r="C172" i="14"/>
  <c r="B172" i="14"/>
  <c r="A172" i="14"/>
  <c r="AL171" i="14"/>
  <c r="AK171" i="14"/>
  <c r="AJ171" i="14"/>
  <c r="AI171" i="14"/>
  <c r="AH171" i="14"/>
  <c r="AG171" i="14"/>
  <c r="AF171" i="14"/>
  <c r="AE171" i="14"/>
  <c r="AD171" i="14"/>
  <c r="AC171" i="14"/>
  <c r="AB171" i="14"/>
  <c r="AA171" i="14"/>
  <c r="Z171" i="14"/>
  <c r="Y171" i="14"/>
  <c r="X171" i="14"/>
  <c r="W171" i="14"/>
  <c r="V171" i="14"/>
  <c r="U171" i="14"/>
  <c r="T171" i="14"/>
  <c r="S171" i="14"/>
  <c r="R171" i="14"/>
  <c r="Q171" i="14"/>
  <c r="P171" i="14"/>
  <c r="O171" i="14"/>
  <c r="N171" i="14"/>
  <c r="M171" i="14"/>
  <c r="L171" i="14"/>
  <c r="K171" i="14"/>
  <c r="J171" i="14"/>
  <c r="I171" i="14"/>
  <c r="H171" i="14"/>
  <c r="G171" i="14"/>
  <c r="F171" i="14"/>
  <c r="E171" i="14"/>
  <c r="D171" i="14"/>
  <c r="C171" i="14"/>
  <c r="B171" i="14"/>
  <c r="A171" i="14"/>
  <c r="AL170" i="14"/>
  <c r="AK170" i="14"/>
  <c r="AJ170" i="14"/>
  <c r="AI170" i="14"/>
  <c r="AH170" i="14"/>
  <c r="AG170" i="14"/>
  <c r="AF170" i="14"/>
  <c r="AE170" i="14"/>
  <c r="AD170" i="14"/>
  <c r="AC170" i="14"/>
  <c r="AB170" i="14"/>
  <c r="AA170" i="14"/>
  <c r="Z170" i="14"/>
  <c r="Y170" i="14"/>
  <c r="X170" i="14"/>
  <c r="W170" i="14"/>
  <c r="V170" i="14"/>
  <c r="U170" i="14"/>
  <c r="T170" i="14"/>
  <c r="S170" i="14"/>
  <c r="R170" i="14"/>
  <c r="Q170" i="14"/>
  <c r="P170" i="14"/>
  <c r="O170" i="14"/>
  <c r="N170" i="14"/>
  <c r="M170" i="14"/>
  <c r="L170" i="14"/>
  <c r="K170" i="14"/>
  <c r="J170" i="14"/>
  <c r="I170" i="14"/>
  <c r="H170" i="14"/>
  <c r="G170" i="14"/>
  <c r="F170" i="14"/>
  <c r="E170" i="14"/>
  <c r="D170" i="14"/>
  <c r="C170" i="14"/>
  <c r="B170" i="14"/>
  <c r="A170" i="14"/>
  <c r="AL169" i="14"/>
  <c r="AK169" i="14"/>
  <c r="AJ169" i="14"/>
  <c r="AI169" i="14"/>
  <c r="AH169" i="14"/>
  <c r="AG169" i="14"/>
  <c r="AF169" i="14"/>
  <c r="AE169" i="14"/>
  <c r="AD169" i="14"/>
  <c r="AC169" i="14"/>
  <c r="AB169" i="14"/>
  <c r="AA169" i="14"/>
  <c r="Z169" i="14"/>
  <c r="Y169" i="14"/>
  <c r="X169" i="14"/>
  <c r="W169" i="14"/>
  <c r="V169" i="14"/>
  <c r="U169" i="14"/>
  <c r="T169" i="14"/>
  <c r="S169" i="14"/>
  <c r="R169" i="14"/>
  <c r="Q169" i="14"/>
  <c r="P169" i="14"/>
  <c r="O169" i="14"/>
  <c r="N169" i="14"/>
  <c r="M169" i="14"/>
  <c r="L169" i="14"/>
  <c r="K169" i="14"/>
  <c r="J169" i="14"/>
  <c r="I169" i="14"/>
  <c r="H169" i="14"/>
  <c r="G169" i="14"/>
  <c r="F169" i="14"/>
  <c r="E169" i="14"/>
  <c r="D169" i="14"/>
  <c r="C169" i="14"/>
  <c r="B169" i="14"/>
  <c r="A169" i="14"/>
  <c r="AL168" i="14"/>
  <c r="AK168" i="14"/>
  <c r="AJ168" i="14"/>
  <c r="AI168" i="14"/>
  <c r="AH168" i="14"/>
  <c r="AG168" i="14"/>
  <c r="AF168" i="14"/>
  <c r="AE168" i="14"/>
  <c r="AD168" i="14"/>
  <c r="AC168" i="14"/>
  <c r="AB168" i="14"/>
  <c r="AA168" i="14"/>
  <c r="Z168" i="14"/>
  <c r="Y168" i="14"/>
  <c r="X168" i="14"/>
  <c r="W168" i="14"/>
  <c r="V168" i="14"/>
  <c r="U168" i="14"/>
  <c r="T168" i="14"/>
  <c r="S168" i="14"/>
  <c r="R168" i="14"/>
  <c r="Q168" i="14"/>
  <c r="P168" i="14"/>
  <c r="O168" i="14"/>
  <c r="N168" i="14"/>
  <c r="M168" i="14"/>
  <c r="L168" i="14"/>
  <c r="K168" i="14"/>
  <c r="J168" i="14"/>
  <c r="I168" i="14"/>
  <c r="H168" i="14"/>
  <c r="G168" i="14"/>
  <c r="F168" i="14"/>
  <c r="E168" i="14"/>
  <c r="D168" i="14"/>
  <c r="C168" i="14"/>
  <c r="B168" i="14"/>
  <c r="A168" i="14"/>
  <c r="AL167" i="14"/>
  <c r="AK167" i="14"/>
  <c r="AJ167" i="14"/>
  <c r="AI167" i="14"/>
  <c r="AH167" i="14"/>
  <c r="AG167" i="14"/>
  <c r="AF167" i="14"/>
  <c r="AE167" i="14"/>
  <c r="AD167" i="14"/>
  <c r="AC167" i="14"/>
  <c r="AB167" i="14"/>
  <c r="AA167" i="14"/>
  <c r="Z167" i="14"/>
  <c r="Y167" i="14"/>
  <c r="X167" i="14"/>
  <c r="W167" i="14"/>
  <c r="V167" i="14"/>
  <c r="U167" i="14"/>
  <c r="T167" i="14"/>
  <c r="S167" i="14"/>
  <c r="R167" i="14"/>
  <c r="Q167" i="14"/>
  <c r="P167" i="14"/>
  <c r="O167" i="14"/>
  <c r="N167" i="14"/>
  <c r="M167" i="14"/>
  <c r="L167" i="14"/>
  <c r="K167" i="14"/>
  <c r="J167" i="14"/>
  <c r="I167" i="14"/>
  <c r="H167" i="14"/>
  <c r="G167" i="14"/>
  <c r="F167" i="14"/>
  <c r="E167" i="14"/>
  <c r="D167" i="14"/>
  <c r="C167" i="14"/>
  <c r="B167" i="14"/>
  <c r="A167" i="14"/>
  <c r="AL166" i="14"/>
  <c r="AK166" i="14"/>
  <c r="AJ166" i="14"/>
  <c r="AI166" i="14"/>
  <c r="AH166" i="14"/>
  <c r="AG166" i="14"/>
  <c r="AF166" i="14"/>
  <c r="AE166" i="14"/>
  <c r="AD166" i="14"/>
  <c r="AC166" i="14"/>
  <c r="AB166" i="14"/>
  <c r="AA166" i="14"/>
  <c r="Z166" i="14"/>
  <c r="Y166" i="14"/>
  <c r="X166" i="14"/>
  <c r="W166" i="14"/>
  <c r="V166" i="14"/>
  <c r="U166" i="14"/>
  <c r="T166" i="14"/>
  <c r="S166" i="14"/>
  <c r="R166" i="14"/>
  <c r="Q166" i="14"/>
  <c r="P166" i="14"/>
  <c r="O166" i="14"/>
  <c r="N166" i="14"/>
  <c r="M166" i="14"/>
  <c r="L166" i="14"/>
  <c r="K166" i="14"/>
  <c r="J166" i="14"/>
  <c r="I166" i="14"/>
  <c r="H166" i="14"/>
  <c r="G166" i="14"/>
  <c r="F166" i="14"/>
  <c r="E166" i="14"/>
  <c r="D166" i="14"/>
  <c r="C166" i="14"/>
  <c r="B166" i="14"/>
  <c r="A166" i="14"/>
  <c r="AL165" i="14"/>
  <c r="AK165" i="14"/>
  <c r="AJ165" i="14"/>
  <c r="AI165" i="14"/>
  <c r="AH165" i="14"/>
  <c r="AG165" i="14"/>
  <c r="AF165" i="14"/>
  <c r="AE165" i="14"/>
  <c r="AD165" i="14"/>
  <c r="AC165" i="14"/>
  <c r="AB165" i="14"/>
  <c r="AA165" i="14"/>
  <c r="Z165" i="14"/>
  <c r="Y165" i="14"/>
  <c r="X165" i="14"/>
  <c r="W165" i="14"/>
  <c r="V165" i="14"/>
  <c r="U165" i="14"/>
  <c r="T165" i="14"/>
  <c r="S165" i="14"/>
  <c r="R165" i="14"/>
  <c r="Q165" i="14"/>
  <c r="P165" i="14"/>
  <c r="O165" i="14"/>
  <c r="N165" i="14"/>
  <c r="M165" i="14"/>
  <c r="L165" i="14"/>
  <c r="K165" i="14"/>
  <c r="J165" i="14"/>
  <c r="I165" i="14"/>
  <c r="H165" i="14"/>
  <c r="G165" i="14"/>
  <c r="F165" i="14"/>
  <c r="E165" i="14"/>
  <c r="D165" i="14"/>
  <c r="C165" i="14"/>
  <c r="B165" i="14"/>
  <c r="A165" i="14"/>
  <c r="AL164" i="14"/>
  <c r="AK164" i="14"/>
  <c r="AJ164" i="14"/>
  <c r="AI164" i="14"/>
  <c r="AH164" i="14"/>
  <c r="AG164" i="14"/>
  <c r="AF164" i="14"/>
  <c r="AE164" i="14"/>
  <c r="AD164" i="14"/>
  <c r="AC164" i="14"/>
  <c r="AB164" i="14"/>
  <c r="AA164" i="14"/>
  <c r="Z164" i="14"/>
  <c r="Y164" i="14"/>
  <c r="X164" i="14"/>
  <c r="W164" i="14"/>
  <c r="V164" i="14"/>
  <c r="U164" i="14"/>
  <c r="T164" i="14"/>
  <c r="S164" i="14"/>
  <c r="R164" i="14"/>
  <c r="Q164" i="14"/>
  <c r="P164" i="14"/>
  <c r="O164" i="14"/>
  <c r="N164" i="14"/>
  <c r="M164" i="14"/>
  <c r="L164" i="14"/>
  <c r="K164" i="14"/>
  <c r="J164" i="14"/>
  <c r="I164" i="14"/>
  <c r="H164" i="14"/>
  <c r="G164" i="14"/>
  <c r="F164" i="14"/>
  <c r="E164" i="14"/>
  <c r="D164" i="14"/>
  <c r="C164" i="14"/>
  <c r="B164" i="14"/>
  <c r="A164" i="14"/>
  <c r="AL163" i="14"/>
  <c r="AK163" i="14"/>
  <c r="AJ163" i="14"/>
  <c r="AI163" i="14"/>
  <c r="AH163" i="14"/>
  <c r="AG163" i="14"/>
  <c r="AF163" i="14"/>
  <c r="AE163" i="14"/>
  <c r="AD163" i="14"/>
  <c r="AC163" i="14"/>
  <c r="AB163" i="14"/>
  <c r="AA163" i="14"/>
  <c r="Z163" i="14"/>
  <c r="Y163" i="14"/>
  <c r="X163" i="14"/>
  <c r="W163" i="14"/>
  <c r="V163" i="14"/>
  <c r="U163" i="14"/>
  <c r="T163" i="14"/>
  <c r="S163" i="14"/>
  <c r="R163" i="14"/>
  <c r="Q163" i="14"/>
  <c r="P163" i="14"/>
  <c r="O163" i="14"/>
  <c r="N163" i="14"/>
  <c r="M163" i="14"/>
  <c r="L163" i="14"/>
  <c r="K163" i="14"/>
  <c r="J163" i="14"/>
  <c r="I163" i="14"/>
  <c r="H163" i="14"/>
  <c r="G163" i="14"/>
  <c r="F163" i="14"/>
  <c r="E163" i="14"/>
  <c r="D163" i="14"/>
  <c r="C163" i="14"/>
  <c r="B163" i="14"/>
  <c r="A163" i="14"/>
  <c r="AL162" i="14"/>
  <c r="AK162" i="14"/>
  <c r="AJ162" i="14"/>
  <c r="AI162" i="14"/>
  <c r="AH162" i="14"/>
  <c r="AG162" i="14"/>
  <c r="AF162" i="14"/>
  <c r="AE162" i="14"/>
  <c r="AD162" i="14"/>
  <c r="AC162" i="14"/>
  <c r="AB162" i="14"/>
  <c r="AA162" i="14"/>
  <c r="Z162" i="14"/>
  <c r="Y162" i="14"/>
  <c r="X162" i="14"/>
  <c r="W162" i="14"/>
  <c r="V162" i="14"/>
  <c r="U162" i="14"/>
  <c r="T162" i="14"/>
  <c r="S162" i="14"/>
  <c r="R162" i="14"/>
  <c r="Q162" i="14"/>
  <c r="P162" i="14"/>
  <c r="O162" i="14"/>
  <c r="N162" i="14"/>
  <c r="M162" i="14"/>
  <c r="L162" i="14"/>
  <c r="K162" i="14"/>
  <c r="J162" i="14"/>
  <c r="I162" i="14"/>
  <c r="H162" i="14"/>
  <c r="G162" i="14"/>
  <c r="F162" i="14"/>
  <c r="E162" i="14"/>
  <c r="D162" i="14"/>
  <c r="C162" i="14"/>
  <c r="B162" i="14"/>
  <c r="A162" i="14"/>
  <c r="AL161" i="14"/>
  <c r="AK161" i="14"/>
  <c r="AJ161" i="14"/>
  <c r="AI161" i="14"/>
  <c r="AH161" i="14"/>
  <c r="AG161" i="14"/>
  <c r="AF161" i="14"/>
  <c r="AE161" i="14"/>
  <c r="AD161" i="14"/>
  <c r="AC161" i="14"/>
  <c r="AB161" i="14"/>
  <c r="AA161" i="14"/>
  <c r="Z161" i="14"/>
  <c r="Y161" i="14"/>
  <c r="X161" i="14"/>
  <c r="W161" i="14"/>
  <c r="V161" i="14"/>
  <c r="U161" i="14"/>
  <c r="T161" i="14"/>
  <c r="S161" i="14"/>
  <c r="R161" i="14"/>
  <c r="Q161" i="14"/>
  <c r="P161" i="14"/>
  <c r="O161" i="14"/>
  <c r="N161" i="14"/>
  <c r="M161" i="14"/>
  <c r="L161" i="14"/>
  <c r="K161" i="14"/>
  <c r="J161" i="14"/>
  <c r="I161" i="14"/>
  <c r="H161" i="14"/>
  <c r="G161" i="14"/>
  <c r="F161" i="14"/>
  <c r="E161" i="14"/>
  <c r="D161" i="14"/>
  <c r="C161" i="14"/>
  <c r="B161" i="14"/>
  <c r="A161" i="14"/>
  <c r="AL160" i="14"/>
  <c r="AK160" i="14"/>
  <c r="AJ160" i="14"/>
  <c r="AI160" i="14"/>
  <c r="AH160" i="14"/>
  <c r="AG160" i="14"/>
  <c r="AF160" i="14"/>
  <c r="AE160" i="14"/>
  <c r="AD160" i="14"/>
  <c r="AC160" i="14"/>
  <c r="AB160" i="14"/>
  <c r="AA160" i="14"/>
  <c r="Z160" i="14"/>
  <c r="Y160" i="14"/>
  <c r="X160" i="14"/>
  <c r="W160" i="14"/>
  <c r="V160" i="14"/>
  <c r="U160" i="14"/>
  <c r="T160" i="14"/>
  <c r="S160" i="14"/>
  <c r="R160" i="14"/>
  <c r="Q160" i="14"/>
  <c r="P160" i="14"/>
  <c r="O160" i="14"/>
  <c r="N160" i="14"/>
  <c r="M160" i="14"/>
  <c r="L160" i="14"/>
  <c r="K160" i="14"/>
  <c r="J160" i="14"/>
  <c r="I160" i="14"/>
  <c r="H160" i="14"/>
  <c r="G160" i="14"/>
  <c r="F160" i="14"/>
  <c r="E160" i="14"/>
  <c r="D160" i="14"/>
  <c r="C160" i="14"/>
  <c r="B160" i="14"/>
  <c r="A160" i="14"/>
  <c r="AL159" i="14"/>
  <c r="AK159" i="14"/>
  <c r="AJ159" i="14"/>
  <c r="AI159" i="14"/>
  <c r="AH159" i="14"/>
  <c r="AG159" i="14"/>
  <c r="AF159" i="14"/>
  <c r="AE159" i="14"/>
  <c r="AD159" i="14"/>
  <c r="AC159" i="14"/>
  <c r="AB159" i="14"/>
  <c r="AA159" i="14"/>
  <c r="Z159" i="14"/>
  <c r="Y159" i="14"/>
  <c r="X159" i="14"/>
  <c r="W159" i="14"/>
  <c r="V159" i="14"/>
  <c r="U159" i="14"/>
  <c r="T159" i="14"/>
  <c r="S159" i="14"/>
  <c r="R159" i="14"/>
  <c r="Q159" i="14"/>
  <c r="P159" i="14"/>
  <c r="O159" i="14"/>
  <c r="N159" i="14"/>
  <c r="M159" i="14"/>
  <c r="L159" i="14"/>
  <c r="K159" i="14"/>
  <c r="J159" i="14"/>
  <c r="I159" i="14"/>
  <c r="H159" i="14"/>
  <c r="G159" i="14"/>
  <c r="F159" i="14"/>
  <c r="E159" i="14"/>
  <c r="D159" i="14"/>
  <c r="C159" i="14"/>
  <c r="B159" i="14"/>
  <c r="A159" i="14"/>
  <c r="AL158" i="14"/>
  <c r="AK158" i="14"/>
  <c r="AJ158" i="14"/>
  <c r="AI158" i="14"/>
  <c r="AH158" i="14"/>
  <c r="AG158" i="14"/>
  <c r="AF158" i="14"/>
  <c r="AE158" i="14"/>
  <c r="AD158" i="14"/>
  <c r="AC158" i="14"/>
  <c r="AB158" i="14"/>
  <c r="AA158" i="14"/>
  <c r="Z158" i="14"/>
  <c r="Y158" i="14"/>
  <c r="X158" i="14"/>
  <c r="W158" i="14"/>
  <c r="V158" i="14"/>
  <c r="U158" i="14"/>
  <c r="T158" i="14"/>
  <c r="S158" i="14"/>
  <c r="R158" i="14"/>
  <c r="Q158" i="14"/>
  <c r="P158" i="14"/>
  <c r="O158" i="14"/>
  <c r="N158" i="14"/>
  <c r="M158" i="14"/>
  <c r="L158" i="14"/>
  <c r="K158" i="14"/>
  <c r="J158" i="14"/>
  <c r="I158" i="14"/>
  <c r="H158" i="14"/>
  <c r="G158" i="14"/>
  <c r="F158" i="14"/>
  <c r="E158" i="14"/>
  <c r="D158" i="14"/>
  <c r="C158" i="14"/>
  <c r="B158" i="14"/>
  <c r="A158" i="14"/>
  <c r="AL157" i="14"/>
  <c r="AK157" i="14"/>
  <c r="AJ157" i="14"/>
  <c r="AI157" i="14"/>
  <c r="AH157" i="14"/>
  <c r="AG157" i="14"/>
  <c r="AF157" i="14"/>
  <c r="AE157" i="14"/>
  <c r="AD157" i="14"/>
  <c r="AC157" i="14"/>
  <c r="AB157" i="14"/>
  <c r="AA157" i="14"/>
  <c r="Z157" i="14"/>
  <c r="Y157" i="14"/>
  <c r="X157" i="14"/>
  <c r="W157" i="14"/>
  <c r="V157" i="14"/>
  <c r="U157" i="14"/>
  <c r="T157" i="14"/>
  <c r="S157" i="14"/>
  <c r="R157" i="14"/>
  <c r="Q157" i="14"/>
  <c r="P157" i="14"/>
  <c r="O157" i="14"/>
  <c r="N157" i="14"/>
  <c r="M157" i="14"/>
  <c r="L157" i="14"/>
  <c r="K157" i="14"/>
  <c r="J157" i="14"/>
  <c r="I157" i="14"/>
  <c r="H157" i="14"/>
  <c r="G157" i="14"/>
  <c r="F157" i="14"/>
  <c r="E157" i="14"/>
  <c r="D157" i="14"/>
  <c r="C157" i="14"/>
  <c r="B157" i="14"/>
  <c r="A157" i="14"/>
  <c r="AL156" i="14"/>
  <c r="AK156" i="14"/>
  <c r="AJ156" i="14"/>
  <c r="AI156" i="14"/>
  <c r="AH156" i="14"/>
  <c r="AG156" i="14"/>
  <c r="AF156" i="14"/>
  <c r="AE156" i="14"/>
  <c r="AD156" i="14"/>
  <c r="AC156" i="14"/>
  <c r="AB156" i="14"/>
  <c r="AA156" i="14"/>
  <c r="Z156" i="14"/>
  <c r="Y156" i="14"/>
  <c r="X156" i="14"/>
  <c r="W156" i="14"/>
  <c r="V156" i="14"/>
  <c r="U156" i="14"/>
  <c r="T156" i="14"/>
  <c r="S156" i="14"/>
  <c r="R156" i="14"/>
  <c r="Q156" i="14"/>
  <c r="P156" i="14"/>
  <c r="O156" i="14"/>
  <c r="N156" i="14"/>
  <c r="M156" i="14"/>
  <c r="L156" i="14"/>
  <c r="K156" i="14"/>
  <c r="J156" i="14"/>
  <c r="I156" i="14"/>
  <c r="H156" i="14"/>
  <c r="G156" i="14"/>
  <c r="F156" i="14"/>
  <c r="E156" i="14"/>
  <c r="D156" i="14"/>
  <c r="C156" i="14"/>
  <c r="B156" i="14"/>
  <c r="A156" i="14"/>
  <c r="AL155" i="14"/>
  <c r="AK155" i="14"/>
  <c r="AJ155" i="14"/>
  <c r="AI155" i="14"/>
  <c r="AH155" i="14"/>
  <c r="AG155" i="14"/>
  <c r="AF155" i="14"/>
  <c r="AE155" i="14"/>
  <c r="AD155" i="14"/>
  <c r="AC155" i="14"/>
  <c r="AB155" i="14"/>
  <c r="AA155" i="14"/>
  <c r="Z155" i="14"/>
  <c r="Y155" i="14"/>
  <c r="X155" i="14"/>
  <c r="W155" i="14"/>
  <c r="V155" i="14"/>
  <c r="U155" i="14"/>
  <c r="T155" i="14"/>
  <c r="S155" i="14"/>
  <c r="R155" i="14"/>
  <c r="Q155" i="14"/>
  <c r="P155" i="14"/>
  <c r="O155" i="14"/>
  <c r="N155" i="14"/>
  <c r="M155" i="14"/>
  <c r="L155" i="14"/>
  <c r="K155" i="14"/>
  <c r="J155" i="14"/>
  <c r="I155" i="14"/>
  <c r="H155" i="14"/>
  <c r="G155" i="14"/>
  <c r="F155" i="14"/>
  <c r="E155" i="14"/>
  <c r="D155" i="14"/>
  <c r="C155" i="14"/>
  <c r="B155" i="14"/>
  <c r="A155" i="14"/>
  <c r="AL154" i="14"/>
  <c r="AK154" i="14"/>
  <c r="AJ154" i="14"/>
  <c r="AI154" i="14"/>
  <c r="AH154" i="14"/>
  <c r="AG154" i="14"/>
  <c r="AF154" i="14"/>
  <c r="AE154" i="14"/>
  <c r="AD154" i="14"/>
  <c r="AC154" i="14"/>
  <c r="AB154" i="14"/>
  <c r="AA154" i="14"/>
  <c r="Z154" i="14"/>
  <c r="Y154" i="14"/>
  <c r="X154" i="14"/>
  <c r="W154" i="14"/>
  <c r="V154" i="14"/>
  <c r="U154" i="14"/>
  <c r="T154" i="14"/>
  <c r="S154" i="14"/>
  <c r="R154" i="14"/>
  <c r="Q154" i="14"/>
  <c r="P154" i="14"/>
  <c r="O154" i="14"/>
  <c r="N154" i="14"/>
  <c r="M154" i="14"/>
  <c r="L154" i="14"/>
  <c r="K154" i="14"/>
  <c r="J154" i="14"/>
  <c r="I154" i="14"/>
  <c r="H154" i="14"/>
  <c r="G154" i="14"/>
  <c r="F154" i="14"/>
  <c r="E154" i="14"/>
  <c r="D154" i="14"/>
  <c r="C154" i="14"/>
  <c r="B154" i="14"/>
  <c r="A154" i="14"/>
  <c r="AL153" i="14"/>
  <c r="AK153" i="14"/>
  <c r="AJ153" i="14"/>
  <c r="AI153" i="14"/>
  <c r="AH153" i="14"/>
  <c r="AG153" i="14"/>
  <c r="AF153" i="14"/>
  <c r="AE153" i="14"/>
  <c r="AD153" i="14"/>
  <c r="AC153" i="14"/>
  <c r="AB153" i="14"/>
  <c r="AA153" i="14"/>
  <c r="Z153" i="14"/>
  <c r="Y153" i="14"/>
  <c r="X153" i="14"/>
  <c r="W153" i="14"/>
  <c r="V153" i="14"/>
  <c r="U153" i="14"/>
  <c r="T153" i="14"/>
  <c r="S153" i="14"/>
  <c r="R153" i="14"/>
  <c r="Q153" i="14"/>
  <c r="P153" i="14"/>
  <c r="O153" i="14"/>
  <c r="N153" i="14"/>
  <c r="M153" i="14"/>
  <c r="L153" i="14"/>
  <c r="K153" i="14"/>
  <c r="J153" i="14"/>
  <c r="I153" i="14"/>
  <c r="H153" i="14"/>
  <c r="G153" i="14"/>
  <c r="F153" i="14"/>
  <c r="E153" i="14"/>
  <c r="D153" i="14"/>
  <c r="C153" i="14"/>
  <c r="B153" i="14"/>
  <c r="A153" i="14"/>
  <c r="AL152" i="14"/>
  <c r="AK152" i="14"/>
  <c r="AJ152" i="14"/>
  <c r="AI152" i="14"/>
  <c r="AH152" i="14"/>
  <c r="AG152" i="14"/>
  <c r="AF152" i="14"/>
  <c r="AE152" i="14"/>
  <c r="AD152" i="14"/>
  <c r="AC152" i="14"/>
  <c r="AB152" i="14"/>
  <c r="AA152" i="14"/>
  <c r="Z152" i="14"/>
  <c r="Y152" i="14"/>
  <c r="X152" i="14"/>
  <c r="W152" i="14"/>
  <c r="V152" i="14"/>
  <c r="U152" i="14"/>
  <c r="T152" i="14"/>
  <c r="S152" i="14"/>
  <c r="R152" i="14"/>
  <c r="Q152" i="14"/>
  <c r="P152" i="14"/>
  <c r="O152" i="14"/>
  <c r="N152" i="14"/>
  <c r="M152" i="14"/>
  <c r="L152" i="14"/>
  <c r="K152" i="14"/>
  <c r="J152" i="14"/>
  <c r="I152" i="14"/>
  <c r="H152" i="14"/>
  <c r="G152" i="14"/>
  <c r="F152" i="14"/>
  <c r="E152" i="14"/>
  <c r="D152" i="14"/>
  <c r="C152" i="14"/>
  <c r="B152" i="14"/>
  <c r="A152" i="14"/>
  <c r="AL151" i="14"/>
  <c r="AK151" i="14"/>
  <c r="AJ151" i="14"/>
  <c r="AI151" i="14"/>
  <c r="AH151" i="14"/>
  <c r="AG151" i="14"/>
  <c r="AF151" i="14"/>
  <c r="AE151" i="14"/>
  <c r="AD151" i="14"/>
  <c r="AC151" i="14"/>
  <c r="AB151" i="14"/>
  <c r="AA151" i="14"/>
  <c r="Z151" i="14"/>
  <c r="Y151" i="14"/>
  <c r="X151" i="14"/>
  <c r="W151" i="14"/>
  <c r="V151" i="14"/>
  <c r="U151" i="14"/>
  <c r="T151" i="14"/>
  <c r="S151" i="14"/>
  <c r="R151" i="14"/>
  <c r="Q151" i="14"/>
  <c r="P151" i="14"/>
  <c r="O151" i="14"/>
  <c r="N151" i="14"/>
  <c r="M151" i="14"/>
  <c r="L151" i="14"/>
  <c r="K151" i="14"/>
  <c r="J151" i="14"/>
  <c r="I151" i="14"/>
  <c r="H151" i="14"/>
  <c r="G151" i="14"/>
  <c r="F151" i="14"/>
  <c r="E151" i="14"/>
  <c r="D151" i="14"/>
  <c r="C151" i="14"/>
  <c r="B151" i="14"/>
  <c r="A151" i="14"/>
  <c r="AL150" i="14"/>
  <c r="AK150" i="14"/>
  <c r="AJ150" i="14"/>
  <c r="AI150" i="14"/>
  <c r="AH150" i="14"/>
  <c r="AG150" i="14"/>
  <c r="AF150" i="14"/>
  <c r="AE150" i="14"/>
  <c r="AD150" i="14"/>
  <c r="AC150" i="14"/>
  <c r="AB150" i="14"/>
  <c r="AA150" i="14"/>
  <c r="Z150" i="14"/>
  <c r="Y150" i="14"/>
  <c r="X150" i="14"/>
  <c r="W150" i="14"/>
  <c r="V150" i="14"/>
  <c r="U150" i="14"/>
  <c r="T150" i="14"/>
  <c r="S150" i="14"/>
  <c r="R150" i="14"/>
  <c r="Q150" i="14"/>
  <c r="P150" i="14"/>
  <c r="O150" i="14"/>
  <c r="N150" i="14"/>
  <c r="M150" i="14"/>
  <c r="L150" i="14"/>
  <c r="K150" i="14"/>
  <c r="J150" i="14"/>
  <c r="I150" i="14"/>
  <c r="H150" i="14"/>
  <c r="G150" i="14"/>
  <c r="F150" i="14"/>
  <c r="E150" i="14"/>
  <c r="D150" i="14"/>
  <c r="C150" i="14"/>
  <c r="B150" i="14"/>
  <c r="A150" i="14"/>
  <c r="AL149" i="14"/>
  <c r="AK149" i="14"/>
  <c r="AJ149" i="14"/>
  <c r="AI149" i="14"/>
  <c r="AH149" i="14"/>
  <c r="AG149" i="14"/>
  <c r="AF149" i="14"/>
  <c r="AE149" i="14"/>
  <c r="AD149" i="14"/>
  <c r="AC149" i="14"/>
  <c r="AB149" i="14"/>
  <c r="AA149" i="14"/>
  <c r="Z149" i="14"/>
  <c r="Y149" i="14"/>
  <c r="X149" i="14"/>
  <c r="W149" i="14"/>
  <c r="V149" i="14"/>
  <c r="U149" i="14"/>
  <c r="T149" i="14"/>
  <c r="S149" i="14"/>
  <c r="R149" i="14"/>
  <c r="Q149" i="14"/>
  <c r="P149" i="14"/>
  <c r="O149" i="14"/>
  <c r="N149" i="14"/>
  <c r="M149" i="14"/>
  <c r="L149" i="14"/>
  <c r="K149" i="14"/>
  <c r="J149" i="14"/>
  <c r="I149" i="14"/>
  <c r="H149" i="14"/>
  <c r="G149" i="14"/>
  <c r="F149" i="14"/>
  <c r="E149" i="14"/>
  <c r="D149" i="14"/>
  <c r="C149" i="14"/>
  <c r="B149" i="14"/>
  <c r="A149" i="14"/>
  <c r="AL148" i="14"/>
  <c r="AK148" i="14"/>
  <c r="AJ148" i="14"/>
  <c r="AI148" i="14"/>
  <c r="AH148" i="14"/>
  <c r="AG148" i="14"/>
  <c r="AF148" i="14"/>
  <c r="AE148" i="14"/>
  <c r="AD148" i="14"/>
  <c r="AC148" i="14"/>
  <c r="AB148" i="14"/>
  <c r="AA148" i="14"/>
  <c r="Z148" i="14"/>
  <c r="Y148" i="14"/>
  <c r="X148" i="14"/>
  <c r="W148" i="14"/>
  <c r="V148" i="14"/>
  <c r="U148" i="14"/>
  <c r="T148" i="14"/>
  <c r="S148" i="14"/>
  <c r="R148" i="14"/>
  <c r="Q148" i="14"/>
  <c r="P148" i="14"/>
  <c r="O148" i="14"/>
  <c r="N148" i="14"/>
  <c r="M148" i="14"/>
  <c r="L148" i="14"/>
  <c r="K148" i="14"/>
  <c r="J148" i="14"/>
  <c r="I148" i="14"/>
  <c r="H148" i="14"/>
  <c r="G148" i="14"/>
  <c r="F148" i="14"/>
  <c r="E148" i="14"/>
  <c r="D148" i="14"/>
  <c r="C148" i="14"/>
  <c r="B148" i="14"/>
  <c r="A148" i="14"/>
  <c r="AL147" i="14"/>
  <c r="AK147" i="14"/>
  <c r="AJ147" i="14"/>
  <c r="AI147" i="14"/>
  <c r="AH147" i="14"/>
  <c r="AG147" i="14"/>
  <c r="AF147" i="14"/>
  <c r="AE147" i="14"/>
  <c r="AD147" i="14"/>
  <c r="AC147" i="14"/>
  <c r="AB147" i="14"/>
  <c r="AA147" i="14"/>
  <c r="Z147" i="14"/>
  <c r="Y147" i="14"/>
  <c r="X147" i="14"/>
  <c r="W147" i="14"/>
  <c r="V147" i="14"/>
  <c r="U147" i="14"/>
  <c r="T147" i="14"/>
  <c r="S147" i="14"/>
  <c r="R147" i="14"/>
  <c r="Q147" i="14"/>
  <c r="P147" i="14"/>
  <c r="O147" i="14"/>
  <c r="N147" i="14"/>
  <c r="M147" i="14"/>
  <c r="L147" i="14"/>
  <c r="K147" i="14"/>
  <c r="J147" i="14"/>
  <c r="I147" i="14"/>
  <c r="H147" i="14"/>
  <c r="G147" i="14"/>
  <c r="F147" i="14"/>
  <c r="E147" i="14"/>
  <c r="D147" i="14"/>
  <c r="C147" i="14"/>
  <c r="B147" i="14"/>
  <c r="A147" i="14"/>
  <c r="AL146" i="14"/>
  <c r="AK146" i="14"/>
  <c r="AJ146" i="14"/>
  <c r="AI146" i="14"/>
  <c r="AH146" i="14"/>
  <c r="AG146" i="14"/>
  <c r="AF146" i="14"/>
  <c r="AE146" i="14"/>
  <c r="AD146" i="14"/>
  <c r="AC146" i="14"/>
  <c r="AB146" i="14"/>
  <c r="AA146" i="14"/>
  <c r="Z146" i="14"/>
  <c r="Y146" i="14"/>
  <c r="X146" i="14"/>
  <c r="W146" i="14"/>
  <c r="V146" i="14"/>
  <c r="U146" i="14"/>
  <c r="T146" i="14"/>
  <c r="S146" i="14"/>
  <c r="R146" i="14"/>
  <c r="Q146" i="14"/>
  <c r="P146" i="14"/>
  <c r="O146" i="14"/>
  <c r="N146" i="14"/>
  <c r="M146" i="14"/>
  <c r="L146" i="14"/>
  <c r="K146" i="14"/>
  <c r="J146" i="14"/>
  <c r="I146" i="14"/>
  <c r="H146" i="14"/>
  <c r="G146" i="14"/>
  <c r="F146" i="14"/>
  <c r="E146" i="14"/>
  <c r="D146" i="14"/>
  <c r="C146" i="14"/>
  <c r="B146" i="14"/>
  <c r="A146" i="14"/>
  <c r="AL145" i="14"/>
  <c r="AK145" i="14"/>
  <c r="AJ145" i="14"/>
  <c r="AI145" i="14"/>
  <c r="AH145" i="14"/>
  <c r="AG145" i="14"/>
  <c r="AF145" i="14"/>
  <c r="AE145" i="14"/>
  <c r="AD145" i="14"/>
  <c r="AC145" i="14"/>
  <c r="AB145" i="14"/>
  <c r="AA145" i="14"/>
  <c r="Z145" i="14"/>
  <c r="Y145" i="14"/>
  <c r="X145" i="14"/>
  <c r="W145" i="14"/>
  <c r="V145" i="14"/>
  <c r="U145" i="14"/>
  <c r="T145" i="14"/>
  <c r="S145" i="14"/>
  <c r="R145" i="14"/>
  <c r="Q145" i="14"/>
  <c r="P145" i="14"/>
  <c r="O145" i="14"/>
  <c r="N145" i="14"/>
  <c r="M145" i="14"/>
  <c r="L145" i="14"/>
  <c r="K145" i="14"/>
  <c r="J145" i="14"/>
  <c r="I145" i="14"/>
  <c r="H145" i="14"/>
  <c r="G145" i="14"/>
  <c r="F145" i="14"/>
  <c r="E145" i="14"/>
  <c r="D145" i="14"/>
  <c r="C145" i="14"/>
  <c r="B145" i="14"/>
  <c r="A145" i="14"/>
  <c r="AL144" i="14"/>
  <c r="AK144" i="14"/>
  <c r="AJ144" i="14"/>
  <c r="AI144" i="14"/>
  <c r="AH144" i="14"/>
  <c r="AG144" i="14"/>
  <c r="AF144" i="14"/>
  <c r="AE144" i="14"/>
  <c r="AD144" i="14"/>
  <c r="AC144" i="14"/>
  <c r="AB144" i="14"/>
  <c r="AA144" i="14"/>
  <c r="Z144" i="14"/>
  <c r="Y144" i="14"/>
  <c r="X144" i="14"/>
  <c r="W144" i="14"/>
  <c r="V144" i="14"/>
  <c r="U144" i="14"/>
  <c r="T144" i="14"/>
  <c r="S144" i="14"/>
  <c r="R144" i="14"/>
  <c r="Q144" i="14"/>
  <c r="P144" i="14"/>
  <c r="O144" i="14"/>
  <c r="N144" i="14"/>
  <c r="M144" i="14"/>
  <c r="L144" i="14"/>
  <c r="K144" i="14"/>
  <c r="J144" i="14"/>
  <c r="I144" i="14"/>
  <c r="H144" i="14"/>
  <c r="G144" i="14"/>
  <c r="F144" i="14"/>
  <c r="E144" i="14"/>
  <c r="D144" i="14"/>
  <c r="C144" i="14"/>
  <c r="B144" i="14"/>
  <c r="A144" i="14"/>
  <c r="AL143" i="14"/>
  <c r="AK143" i="14"/>
  <c r="AJ143" i="14"/>
  <c r="AI143" i="14"/>
  <c r="AH143" i="14"/>
  <c r="AG143" i="14"/>
  <c r="AF143" i="14"/>
  <c r="AE143" i="14"/>
  <c r="AD143" i="14"/>
  <c r="AC143" i="14"/>
  <c r="AB143" i="14"/>
  <c r="AA143" i="14"/>
  <c r="Z143" i="14"/>
  <c r="Y143" i="14"/>
  <c r="X143" i="14"/>
  <c r="W143" i="14"/>
  <c r="V143" i="14"/>
  <c r="U143" i="14"/>
  <c r="T143" i="14"/>
  <c r="S143" i="14"/>
  <c r="R143" i="14"/>
  <c r="Q143" i="14"/>
  <c r="P143" i="14"/>
  <c r="O143" i="14"/>
  <c r="N143" i="14"/>
  <c r="M143" i="14"/>
  <c r="L143" i="14"/>
  <c r="K143" i="14"/>
  <c r="J143" i="14"/>
  <c r="I143" i="14"/>
  <c r="H143" i="14"/>
  <c r="G143" i="14"/>
  <c r="F143" i="14"/>
  <c r="E143" i="14"/>
  <c r="D143" i="14"/>
  <c r="C143" i="14"/>
  <c r="B143" i="14"/>
  <c r="A143" i="14"/>
  <c r="AL142" i="14"/>
  <c r="AK142" i="14"/>
  <c r="AJ142" i="14"/>
  <c r="AI142" i="14"/>
  <c r="AH142" i="14"/>
  <c r="AG142" i="14"/>
  <c r="AF142" i="14"/>
  <c r="AE142" i="14"/>
  <c r="AD142" i="14"/>
  <c r="AC142" i="14"/>
  <c r="AB142" i="14"/>
  <c r="AA142" i="14"/>
  <c r="Z142" i="14"/>
  <c r="Y142" i="14"/>
  <c r="X142" i="14"/>
  <c r="W142" i="14"/>
  <c r="V142" i="14"/>
  <c r="U142" i="14"/>
  <c r="T142" i="14"/>
  <c r="S142" i="14"/>
  <c r="R142" i="14"/>
  <c r="Q142" i="14"/>
  <c r="P142" i="14"/>
  <c r="O142" i="14"/>
  <c r="N142" i="14"/>
  <c r="M142" i="14"/>
  <c r="L142" i="14"/>
  <c r="K142" i="14"/>
  <c r="J142" i="14"/>
  <c r="I142" i="14"/>
  <c r="H142" i="14"/>
  <c r="G142" i="14"/>
  <c r="F142" i="14"/>
  <c r="E142" i="14"/>
  <c r="D142" i="14"/>
  <c r="C142" i="14"/>
  <c r="B142" i="14"/>
  <c r="A142" i="14"/>
  <c r="AL141" i="14"/>
  <c r="AK141" i="14"/>
  <c r="AJ141" i="14"/>
  <c r="AI141" i="14"/>
  <c r="AH141" i="14"/>
  <c r="AG141" i="14"/>
  <c r="AF141" i="14"/>
  <c r="AE141" i="14"/>
  <c r="AD141" i="14"/>
  <c r="AC141" i="14"/>
  <c r="AB141" i="14"/>
  <c r="AA141" i="14"/>
  <c r="Z141" i="14"/>
  <c r="Y141" i="14"/>
  <c r="X141" i="14"/>
  <c r="W141" i="14"/>
  <c r="V141" i="14"/>
  <c r="U141" i="14"/>
  <c r="T141" i="14"/>
  <c r="S141" i="14"/>
  <c r="R141" i="14"/>
  <c r="Q141" i="14"/>
  <c r="P141" i="14"/>
  <c r="O141" i="14"/>
  <c r="N141" i="14"/>
  <c r="M141" i="14"/>
  <c r="L141" i="14"/>
  <c r="K141" i="14"/>
  <c r="J141" i="14"/>
  <c r="I141" i="14"/>
  <c r="H141" i="14"/>
  <c r="G141" i="14"/>
  <c r="F141" i="14"/>
  <c r="E141" i="14"/>
  <c r="D141" i="14"/>
  <c r="C141" i="14"/>
  <c r="B141" i="14"/>
  <c r="A141" i="14"/>
  <c r="AL140" i="14"/>
  <c r="AK140" i="14"/>
  <c r="AJ140" i="14"/>
  <c r="AI140" i="14"/>
  <c r="AH140" i="14"/>
  <c r="AG140" i="14"/>
  <c r="AF140" i="14"/>
  <c r="AE140" i="14"/>
  <c r="AD140" i="14"/>
  <c r="AC140" i="14"/>
  <c r="AB140" i="14"/>
  <c r="AA140" i="14"/>
  <c r="Z140" i="14"/>
  <c r="Y140" i="14"/>
  <c r="X140" i="14"/>
  <c r="W140" i="14"/>
  <c r="V140" i="14"/>
  <c r="U140" i="14"/>
  <c r="T140" i="14"/>
  <c r="S140" i="14"/>
  <c r="R140" i="14"/>
  <c r="Q140" i="14"/>
  <c r="P140" i="14"/>
  <c r="O140" i="14"/>
  <c r="N140" i="14"/>
  <c r="M140" i="14"/>
  <c r="L140" i="14"/>
  <c r="K140" i="14"/>
  <c r="J140" i="14"/>
  <c r="I140" i="14"/>
  <c r="H140" i="14"/>
  <c r="G140" i="14"/>
  <c r="F140" i="14"/>
  <c r="E140" i="14"/>
  <c r="D140" i="14"/>
  <c r="C140" i="14"/>
  <c r="B140" i="14"/>
  <c r="A140" i="14"/>
  <c r="AL139" i="14"/>
  <c r="AK139" i="14"/>
  <c r="AJ139" i="14"/>
  <c r="AI139" i="14"/>
  <c r="AH139" i="14"/>
  <c r="AG139" i="14"/>
  <c r="AF139" i="14"/>
  <c r="AE139" i="14"/>
  <c r="AD139" i="14"/>
  <c r="AC139" i="14"/>
  <c r="AB139" i="14"/>
  <c r="AA139" i="14"/>
  <c r="Z139" i="14"/>
  <c r="Y139" i="14"/>
  <c r="X139" i="14"/>
  <c r="W139" i="14"/>
  <c r="V139" i="14"/>
  <c r="U139" i="14"/>
  <c r="T139" i="14"/>
  <c r="S139" i="14"/>
  <c r="R139" i="14"/>
  <c r="Q139" i="14"/>
  <c r="P139" i="14"/>
  <c r="O139" i="14"/>
  <c r="N139" i="14"/>
  <c r="M139" i="14"/>
  <c r="L139" i="14"/>
  <c r="K139" i="14"/>
  <c r="J139" i="14"/>
  <c r="I139" i="14"/>
  <c r="H139" i="14"/>
  <c r="G139" i="14"/>
  <c r="F139" i="14"/>
  <c r="E139" i="14"/>
  <c r="D139" i="14"/>
  <c r="C139" i="14"/>
  <c r="B139" i="14"/>
  <c r="A139" i="14"/>
  <c r="AL138" i="14"/>
  <c r="AK138" i="14"/>
  <c r="AJ138" i="14"/>
  <c r="AI138" i="14"/>
  <c r="AH138" i="14"/>
  <c r="AG138" i="14"/>
  <c r="AF138" i="14"/>
  <c r="AE138" i="14"/>
  <c r="AD138" i="14"/>
  <c r="AC138" i="14"/>
  <c r="AB138" i="14"/>
  <c r="AA138" i="14"/>
  <c r="Z138" i="14"/>
  <c r="Y138" i="14"/>
  <c r="X138" i="14"/>
  <c r="W138" i="14"/>
  <c r="V138" i="14"/>
  <c r="U138" i="14"/>
  <c r="T138" i="14"/>
  <c r="S138" i="14"/>
  <c r="R138" i="14"/>
  <c r="Q138" i="14"/>
  <c r="P138" i="14"/>
  <c r="O138" i="14"/>
  <c r="N138" i="14"/>
  <c r="M138" i="14"/>
  <c r="L138" i="14"/>
  <c r="K138" i="14"/>
  <c r="J138" i="14"/>
  <c r="I138" i="14"/>
  <c r="H138" i="14"/>
  <c r="G138" i="14"/>
  <c r="F138" i="14"/>
  <c r="E138" i="14"/>
  <c r="D138" i="14"/>
  <c r="C138" i="14"/>
  <c r="B138" i="14"/>
  <c r="A138" i="14"/>
  <c r="AL137" i="14"/>
  <c r="AK137" i="14"/>
  <c r="AJ137" i="14"/>
  <c r="AI137" i="14"/>
  <c r="AH137" i="14"/>
  <c r="AG137" i="14"/>
  <c r="AF137" i="14"/>
  <c r="AE137" i="14"/>
  <c r="AD137" i="14"/>
  <c r="AC137" i="14"/>
  <c r="AB137" i="14"/>
  <c r="AA137" i="14"/>
  <c r="Z137" i="14"/>
  <c r="Y137" i="14"/>
  <c r="X137" i="14"/>
  <c r="W137" i="14"/>
  <c r="V137" i="14"/>
  <c r="U137" i="14"/>
  <c r="T137" i="14"/>
  <c r="S137" i="14"/>
  <c r="R137" i="14"/>
  <c r="Q137" i="14"/>
  <c r="P137" i="14"/>
  <c r="O137" i="14"/>
  <c r="N137" i="14"/>
  <c r="M137" i="14"/>
  <c r="L137" i="14"/>
  <c r="K137" i="14"/>
  <c r="J137" i="14"/>
  <c r="I137" i="14"/>
  <c r="H137" i="14"/>
  <c r="G137" i="14"/>
  <c r="F137" i="14"/>
  <c r="E137" i="14"/>
  <c r="D137" i="14"/>
  <c r="C137" i="14"/>
  <c r="B137" i="14"/>
  <c r="A137" i="14"/>
  <c r="AL136" i="14"/>
  <c r="AK136" i="14"/>
  <c r="AJ136" i="14"/>
  <c r="AI136" i="14"/>
  <c r="AH136" i="14"/>
  <c r="AG136" i="14"/>
  <c r="AF136" i="14"/>
  <c r="AE136" i="14"/>
  <c r="AD136" i="14"/>
  <c r="AC136" i="14"/>
  <c r="AB136" i="14"/>
  <c r="AA136" i="14"/>
  <c r="Z136" i="14"/>
  <c r="Y136" i="14"/>
  <c r="X136" i="14"/>
  <c r="W136" i="14"/>
  <c r="V136" i="14"/>
  <c r="U136" i="14"/>
  <c r="T136" i="14"/>
  <c r="S136" i="14"/>
  <c r="R136" i="14"/>
  <c r="Q136" i="14"/>
  <c r="P136" i="14"/>
  <c r="O136" i="14"/>
  <c r="N136" i="14"/>
  <c r="M136" i="14"/>
  <c r="L136" i="14"/>
  <c r="K136" i="14"/>
  <c r="J136" i="14"/>
  <c r="I136" i="14"/>
  <c r="H136" i="14"/>
  <c r="G136" i="14"/>
  <c r="F136" i="14"/>
  <c r="E136" i="14"/>
  <c r="D136" i="14"/>
  <c r="C136" i="14"/>
  <c r="B136" i="14"/>
  <c r="A136" i="14"/>
  <c r="AL135" i="14"/>
  <c r="AK135" i="14"/>
  <c r="AJ135" i="14"/>
  <c r="AI135" i="14"/>
  <c r="AH135" i="14"/>
  <c r="AG135" i="14"/>
  <c r="AF135" i="14"/>
  <c r="AE135" i="14"/>
  <c r="AD135" i="14"/>
  <c r="AC135" i="14"/>
  <c r="AB135" i="14"/>
  <c r="AA135" i="14"/>
  <c r="Z135" i="14"/>
  <c r="Y135" i="14"/>
  <c r="X135" i="14"/>
  <c r="W135" i="14"/>
  <c r="V135" i="14"/>
  <c r="U135" i="14"/>
  <c r="T135" i="14"/>
  <c r="S135" i="14"/>
  <c r="R135" i="14"/>
  <c r="Q135" i="14"/>
  <c r="P135" i="14"/>
  <c r="O135" i="14"/>
  <c r="N135" i="14"/>
  <c r="M135" i="14"/>
  <c r="L135" i="14"/>
  <c r="K135" i="14"/>
  <c r="J135" i="14"/>
  <c r="I135" i="14"/>
  <c r="H135" i="14"/>
  <c r="G135" i="14"/>
  <c r="F135" i="14"/>
  <c r="E135" i="14"/>
  <c r="D135" i="14"/>
  <c r="C135" i="14"/>
  <c r="B135" i="14"/>
  <c r="A135" i="14"/>
  <c r="AL134" i="14"/>
  <c r="AK134" i="14"/>
  <c r="AJ134" i="14"/>
  <c r="AI134" i="14"/>
  <c r="AH134" i="14"/>
  <c r="AG134" i="14"/>
  <c r="AF134" i="14"/>
  <c r="AE134" i="14"/>
  <c r="AD134" i="14"/>
  <c r="AC134" i="14"/>
  <c r="AB134" i="14"/>
  <c r="AA134" i="14"/>
  <c r="Z134" i="14"/>
  <c r="Y134" i="14"/>
  <c r="X134" i="14"/>
  <c r="W134" i="14"/>
  <c r="V134" i="14"/>
  <c r="U134" i="14"/>
  <c r="T134" i="14"/>
  <c r="S134" i="14"/>
  <c r="R134" i="14"/>
  <c r="Q134" i="14"/>
  <c r="P134" i="14"/>
  <c r="O134" i="14"/>
  <c r="N134" i="14"/>
  <c r="M134" i="14"/>
  <c r="L134" i="14"/>
  <c r="K134" i="14"/>
  <c r="J134" i="14"/>
  <c r="I134" i="14"/>
  <c r="H134" i="14"/>
  <c r="G134" i="14"/>
  <c r="F134" i="14"/>
  <c r="E134" i="14"/>
  <c r="D134" i="14"/>
  <c r="C134" i="14"/>
  <c r="B134" i="14"/>
  <c r="A134" i="14"/>
  <c r="AL133" i="14"/>
  <c r="AK133" i="14"/>
  <c r="AJ133" i="14"/>
  <c r="AI133" i="14"/>
  <c r="AH133" i="14"/>
  <c r="AG133" i="14"/>
  <c r="AF133" i="14"/>
  <c r="AE133" i="14"/>
  <c r="AD133" i="14"/>
  <c r="AC133" i="14"/>
  <c r="AB133" i="14"/>
  <c r="AA133" i="14"/>
  <c r="Z133" i="14"/>
  <c r="Y133" i="14"/>
  <c r="X133" i="14"/>
  <c r="W133" i="14"/>
  <c r="V133" i="14"/>
  <c r="U133" i="14"/>
  <c r="T133" i="14"/>
  <c r="S133" i="14"/>
  <c r="R133" i="14"/>
  <c r="Q133" i="14"/>
  <c r="P133" i="14"/>
  <c r="O133" i="14"/>
  <c r="N133" i="14"/>
  <c r="M133" i="14"/>
  <c r="L133" i="14"/>
  <c r="K133" i="14"/>
  <c r="J133" i="14"/>
  <c r="I133" i="14"/>
  <c r="H133" i="14"/>
  <c r="G133" i="14"/>
  <c r="F133" i="14"/>
  <c r="E133" i="14"/>
  <c r="D133" i="14"/>
  <c r="C133" i="14"/>
  <c r="B133" i="14"/>
  <c r="A133" i="14"/>
  <c r="AL132" i="14"/>
  <c r="AK132" i="14"/>
  <c r="AJ132" i="14"/>
  <c r="AI132" i="14"/>
  <c r="AH132" i="14"/>
  <c r="AG132" i="14"/>
  <c r="AF132" i="14"/>
  <c r="AE132" i="14"/>
  <c r="AD132" i="14"/>
  <c r="AC132" i="14"/>
  <c r="AB132" i="14"/>
  <c r="AA132" i="14"/>
  <c r="Z132" i="14"/>
  <c r="Y132" i="14"/>
  <c r="X132" i="14"/>
  <c r="W132" i="14"/>
  <c r="V132" i="14"/>
  <c r="U132" i="14"/>
  <c r="T132" i="14"/>
  <c r="S132" i="14"/>
  <c r="R132" i="14"/>
  <c r="Q132" i="14"/>
  <c r="P132" i="14"/>
  <c r="O132" i="14"/>
  <c r="N132" i="14"/>
  <c r="M132" i="14"/>
  <c r="L132" i="14"/>
  <c r="K132" i="14"/>
  <c r="J132" i="14"/>
  <c r="I132" i="14"/>
  <c r="H132" i="14"/>
  <c r="G132" i="14"/>
  <c r="F132" i="14"/>
  <c r="E132" i="14"/>
  <c r="D132" i="14"/>
  <c r="C132" i="14"/>
  <c r="B132" i="14"/>
  <c r="A132" i="14"/>
  <c r="AL131" i="14"/>
  <c r="AK131" i="14"/>
  <c r="AJ131" i="14"/>
  <c r="AI131" i="14"/>
  <c r="AH131" i="14"/>
  <c r="AG131" i="14"/>
  <c r="AF131" i="14"/>
  <c r="AE131" i="14"/>
  <c r="AD131" i="14"/>
  <c r="AC131" i="14"/>
  <c r="AB131" i="14"/>
  <c r="AA131" i="14"/>
  <c r="Z131" i="14"/>
  <c r="Y131" i="14"/>
  <c r="X131" i="14"/>
  <c r="W131" i="14"/>
  <c r="V131" i="14"/>
  <c r="U131" i="14"/>
  <c r="T131" i="14"/>
  <c r="S131" i="14"/>
  <c r="R131" i="14"/>
  <c r="Q131" i="14"/>
  <c r="P131" i="14"/>
  <c r="O131" i="14"/>
  <c r="N131" i="14"/>
  <c r="M131" i="14"/>
  <c r="L131" i="14"/>
  <c r="K131" i="14"/>
  <c r="J131" i="14"/>
  <c r="I131" i="14"/>
  <c r="H131" i="14"/>
  <c r="G131" i="14"/>
  <c r="F131" i="14"/>
  <c r="E131" i="14"/>
  <c r="D131" i="14"/>
  <c r="C131" i="14"/>
  <c r="B131" i="14"/>
  <c r="A131" i="14"/>
  <c r="AL130" i="14"/>
  <c r="AK130" i="14"/>
  <c r="AJ130" i="14"/>
  <c r="AI130" i="14"/>
  <c r="AH130" i="14"/>
  <c r="AG130" i="14"/>
  <c r="AF130" i="14"/>
  <c r="AE130" i="14"/>
  <c r="AD130" i="14"/>
  <c r="AC130" i="14"/>
  <c r="AB130" i="14"/>
  <c r="AA130" i="14"/>
  <c r="Z130" i="14"/>
  <c r="Y130" i="14"/>
  <c r="X130" i="14"/>
  <c r="W130" i="14"/>
  <c r="V130" i="14"/>
  <c r="U130" i="14"/>
  <c r="T130" i="14"/>
  <c r="S130" i="14"/>
  <c r="R130" i="14"/>
  <c r="Q130" i="14"/>
  <c r="P130" i="14"/>
  <c r="O130" i="14"/>
  <c r="N130" i="14"/>
  <c r="M130" i="14"/>
  <c r="L130" i="14"/>
  <c r="K130" i="14"/>
  <c r="J130" i="14"/>
  <c r="I130" i="14"/>
  <c r="H130" i="14"/>
  <c r="G130" i="14"/>
  <c r="F130" i="14"/>
  <c r="E130" i="14"/>
  <c r="D130" i="14"/>
  <c r="C130" i="14"/>
  <c r="B130" i="14"/>
  <c r="A130" i="14"/>
  <c r="AL129" i="14"/>
  <c r="AK129" i="14"/>
  <c r="AJ129" i="14"/>
  <c r="AI129" i="14"/>
  <c r="AH129" i="14"/>
  <c r="AG129" i="14"/>
  <c r="AF129" i="14"/>
  <c r="AE129" i="14"/>
  <c r="AD129" i="14"/>
  <c r="AC129" i="14"/>
  <c r="AB129" i="14"/>
  <c r="AA129" i="14"/>
  <c r="Z129" i="14"/>
  <c r="Y129" i="14"/>
  <c r="X129" i="14"/>
  <c r="W129" i="14"/>
  <c r="V129" i="14"/>
  <c r="U129" i="14"/>
  <c r="T129" i="14"/>
  <c r="S129" i="14"/>
  <c r="R129" i="14"/>
  <c r="Q129" i="14"/>
  <c r="P129" i="14"/>
  <c r="O129" i="14"/>
  <c r="N129" i="14"/>
  <c r="M129" i="14"/>
  <c r="L129" i="14"/>
  <c r="K129" i="14"/>
  <c r="J129" i="14"/>
  <c r="I129" i="14"/>
  <c r="H129" i="14"/>
  <c r="G129" i="14"/>
  <c r="F129" i="14"/>
  <c r="E129" i="14"/>
  <c r="D129" i="14"/>
  <c r="C129" i="14"/>
  <c r="B129" i="14"/>
  <c r="A129" i="14"/>
  <c r="AL128" i="14"/>
  <c r="AK128" i="14"/>
  <c r="AJ128" i="14"/>
  <c r="AI128" i="14"/>
  <c r="AH128" i="14"/>
  <c r="AG128" i="14"/>
  <c r="AF128" i="14"/>
  <c r="AE128" i="14"/>
  <c r="AD128" i="14"/>
  <c r="AC128" i="14"/>
  <c r="AB128" i="14"/>
  <c r="AA128" i="14"/>
  <c r="Z128" i="14"/>
  <c r="Y128" i="14"/>
  <c r="X128" i="14"/>
  <c r="W128" i="14"/>
  <c r="V128" i="14"/>
  <c r="U128" i="14"/>
  <c r="T128" i="14"/>
  <c r="S128" i="14"/>
  <c r="R128" i="14"/>
  <c r="Q128" i="14"/>
  <c r="P128" i="14"/>
  <c r="O128" i="14"/>
  <c r="N128" i="14"/>
  <c r="M128" i="14"/>
  <c r="L128" i="14"/>
  <c r="K128" i="14"/>
  <c r="J128" i="14"/>
  <c r="I128" i="14"/>
  <c r="H128" i="14"/>
  <c r="G128" i="14"/>
  <c r="F128" i="14"/>
  <c r="E128" i="14"/>
  <c r="D128" i="14"/>
  <c r="C128" i="14"/>
  <c r="B128" i="14"/>
  <c r="A128" i="14"/>
  <c r="AL127" i="14"/>
  <c r="AK127" i="14"/>
  <c r="AJ127" i="14"/>
  <c r="AI127" i="14"/>
  <c r="AH127" i="14"/>
  <c r="AG127" i="14"/>
  <c r="AF127" i="14"/>
  <c r="AE127" i="14"/>
  <c r="AD127" i="14"/>
  <c r="AC127" i="14"/>
  <c r="AB127" i="14"/>
  <c r="AA127" i="14"/>
  <c r="Z127" i="14"/>
  <c r="Y127" i="14"/>
  <c r="X127" i="14"/>
  <c r="W127" i="14"/>
  <c r="V127" i="14"/>
  <c r="U127" i="14"/>
  <c r="T127" i="14"/>
  <c r="S127" i="14"/>
  <c r="R127" i="14"/>
  <c r="Q127" i="14"/>
  <c r="P127" i="14"/>
  <c r="O127" i="14"/>
  <c r="N127" i="14"/>
  <c r="M127" i="14"/>
  <c r="L127" i="14"/>
  <c r="K127" i="14"/>
  <c r="J127" i="14"/>
  <c r="I127" i="14"/>
  <c r="H127" i="14"/>
  <c r="G127" i="14"/>
  <c r="F127" i="14"/>
  <c r="E127" i="14"/>
  <c r="D127" i="14"/>
  <c r="C127" i="14"/>
  <c r="B127" i="14"/>
  <c r="A127" i="14"/>
  <c r="AL126" i="14"/>
  <c r="AK126" i="14"/>
  <c r="AJ126" i="14"/>
  <c r="AI126" i="14"/>
  <c r="AH126" i="14"/>
  <c r="AG126" i="14"/>
  <c r="AF126" i="14"/>
  <c r="AE126" i="14"/>
  <c r="AD126" i="14"/>
  <c r="AC126" i="14"/>
  <c r="AB126" i="14"/>
  <c r="AA126" i="14"/>
  <c r="Z126" i="14"/>
  <c r="Y126" i="14"/>
  <c r="X126" i="14"/>
  <c r="W126" i="14"/>
  <c r="V126" i="14"/>
  <c r="U126" i="14"/>
  <c r="T126" i="14"/>
  <c r="S126" i="14"/>
  <c r="R126" i="14"/>
  <c r="Q126" i="14"/>
  <c r="P126" i="14"/>
  <c r="O126" i="14"/>
  <c r="N126" i="14"/>
  <c r="M126" i="14"/>
  <c r="L126" i="14"/>
  <c r="K126" i="14"/>
  <c r="J126" i="14"/>
  <c r="I126" i="14"/>
  <c r="H126" i="14"/>
  <c r="G126" i="14"/>
  <c r="F126" i="14"/>
  <c r="E126" i="14"/>
  <c r="D126" i="14"/>
  <c r="C126" i="14"/>
  <c r="B126" i="14"/>
  <c r="A126" i="14"/>
  <c r="AL125" i="14"/>
  <c r="AK125" i="14"/>
  <c r="AJ125" i="14"/>
  <c r="AI125" i="14"/>
  <c r="AH125" i="14"/>
  <c r="AG125" i="14"/>
  <c r="AF125" i="14"/>
  <c r="AE125" i="14"/>
  <c r="AD125" i="14"/>
  <c r="AC125" i="14"/>
  <c r="AB125" i="14"/>
  <c r="AA125" i="14"/>
  <c r="Z125" i="14"/>
  <c r="Y125" i="14"/>
  <c r="X125" i="14"/>
  <c r="W125" i="14"/>
  <c r="V125" i="14"/>
  <c r="U125" i="14"/>
  <c r="T125" i="14"/>
  <c r="S125" i="14"/>
  <c r="R125" i="14"/>
  <c r="Q125" i="14"/>
  <c r="P125" i="14"/>
  <c r="O125" i="14"/>
  <c r="N125" i="14"/>
  <c r="M125" i="14"/>
  <c r="L125" i="14"/>
  <c r="K125" i="14"/>
  <c r="J125" i="14"/>
  <c r="I125" i="14"/>
  <c r="H125" i="14"/>
  <c r="G125" i="14"/>
  <c r="F125" i="14"/>
  <c r="E125" i="14"/>
  <c r="D125" i="14"/>
  <c r="C125" i="14"/>
  <c r="B125" i="14"/>
  <c r="A125" i="14"/>
  <c r="AL124" i="14"/>
  <c r="AK124" i="14"/>
  <c r="AJ124" i="14"/>
  <c r="AI124" i="14"/>
  <c r="AH124" i="14"/>
  <c r="AG124" i="14"/>
  <c r="AF124" i="14"/>
  <c r="AE124" i="14"/>
  <c r="AD124" i="14"/>
  <c r="AC124" i="14"/>
  <c r="AB124" i="14"/>
  <c r="AA124" i="14"/>
  <c r="Z124" i="14"/>
  <c r="Y124" i="14"/>
  <c r="X124" i="14"/>
  <c r="W124" i="14"/>
  <c r="V124" i="14"/>
  <c r="U124" i="14"/>
  <c r="T124" i="14"/>
  <c r="S124" i="14"/>
  <c r="R124" i="14"/>
  <c r="Q124" i="14"/>
  <c r="P124" i="14"/>
  <c r="O124" i="14"/>
  <c r="N124" i="14"/>
  <c r="M124" i="14"/>
  <c r="L124" i="14"/>
  <c r="K124" i="14"/>
  <c r="J124" i="14"/>
  <c r="I124" i="14"/>
  <c r="H124" i="14"/>
  <c r="G124" i="14"/>
  <c r="F124" i="14"/>
  <c r="E124" i="14"/>
  <c r="D124" i="14"/>
  <c r="C124" i="14"/>
  <c r="B124" i="14"/>
  <c r="A124" i="14"/>
  <c r="AL123" i="14"/>
  <c r="AK123" i="14"/>
  <c r="AJ123" i="14"/>
  <c r="AI123" i="14"/>
  <c r="AH123" i="14"/>
  <c r="AG123" i="14"/>
  <c r="AF123" i="14"/>
  <c r="AE123" i="14"/>
  <c r="AD123" i="14"/>
  <c r="AC123" i="14"/>
  <c r="AB123" i="14"/>
  <c r="AA123" i="14"/>
  <c r="Z123" i="14"/>
  <c r="Y123" i="14"/>
  <c r="X123" i="14"/>
  <c r="W123" i="14"/>
  <c r="V123" i="14"/>
  <c r="U123" i="14"/>
  <c r="T123" i="14"/>
  <c r="S123" i="14"/>
  <c r="R123" i="14"/>
  <c r="Q123" i="14"/>
  <c r="P123" i="14"/>
  <c r="O123" i="14"/>
  <c r="N123" i="14"/>
  <c r="M123" i="14"/>
  <c r="L123" i="14"/>
  <c r="K123" i="14"/>
  <c r="J123" i="14"/>
  <c r="I123" i="14"/>
  <c r="H123" i="14"/>
  <c r="G123" i="14"/>
  <c r="F123" i="14"/>
  <c r="E123" i="14"/>
  <c r="D123" i="14"/>
  <c r="C123" i="14"/>
  <c r="B123" i="14"/>
  <c r="A123" i="14"/>
  <c r="AL122" i="14"/>
  <c r="AK122" i="14"/>
  <c r="AJ122" i="14"/>
  <c r="AI122" i="14"/>
  <c r="AH122" i="14"/>
  <c r="AG122" i="14"/>
  <c r="AF122" i="14"/>
  <c r="AE122" i="14"/>
  <c r="AD122" i="14"/>
  <c r="AC122" i="14"/>
  <c r="AB122" i="14"/>
  <c r="AA122" i="14"/>
  <c r="Z122" i="14"/>
  <c r="Y122" i="14"/>
  <c r="X122" i="14"/>
  <c r="W122" i="14"/>
  <c r="V122" i="14"/>
  <c r="U122" i="14"/>
  <c r="T122" i="14"/>
  <c r="S122" i="14"/>
  <c r="R122" i="14"/>
  <c r="Q122" i="14"/>
  <c r="P122" i="14"/>
  <c r="O122" i="14"/>
  <c r="N122" i="14"/>
  <c r="M122" i="14"/>
  <c r="L122" i="14"/>
  <c r="K122" i="14"/>
  <c r="J122" i="14"/>
  <c r="I122" i="14"/>
  <c r="H122" i="14"/>
  <c r="G122" i="14"/>
  <c r="F122" i="14"/>
  <c r="E122" i="14"/>
  <c r="D122" i="14"/>
  <c r="C122" i="14"/>
  <c r="B122" i="14"/>
  <c r="A122" i="14"/>
  <c r="AL121" i="14"/>
  <c r="AK121" i="14"/>
  <c r="AJ121" i="14"/>
  <c r="AI121" i="14"/>
  <c r="AH121" i="14"/>
  <c r="AG121" i="14"/>
  <c r="AF121" i="14"/>
  <c r="AE121" i="14"/>
  <c r="AD121" i="14"/>
  <c r="AC121" i="14"/>
  <c r="AB121" i="14"/>
  <c r="AA121" i="14"/>
  <c r="Z121" i="14"/>
  <c r="Y121" i="14"/>
  <c r="X121" i="14"/>
  <c r="W121" i="14"/>
  <c r="V121" i="14"/>
  <c r="U121" i="14"/>
  <c r="T121" i="14"/>
  <c r="S121" i="14"/>
  <c r="R121" i="14"/>
  <c r="Q121" i="14"/>
  <c r="P121" i="14"/>
  <c r="O121" i="14"/>
  <c r="N121" i="14"/>
  <c r="M121" i="14"/>
  <c r="L121" i="14"/>
  <c r="K121" i="14"/>
  <c r="J121" i="14"/>
  <c r="I121" i="14"/>
  <c r="H121" i="14"/>
  <c r="G121" i="14"/>
  <c r="F121" i="14"/>
  <c r="E121" i="14"/>
  <c r="D121" i="14"/>
  <c r="C121" i="14"/>
  <c r="B121" i="14"/>
  <c r="A121" i="14"/>
  <c r="AL120" i="14"/>
  <c r="AK120" i="14"/>
  <c r="AJ120" i="14"/>
  <c r="AI120" i="14"/>
  <c r="AH120" i="14"/>
  <c r="AG120" i="14"/>
  <c r="AF120" i="14"/>
  <c r="AE120" i="14"/>
  <c r="AD120" i="14"/>
  <c r="AC120" i="14"/>
  <c r="AB120" i="14"/>
  <c r="AA120" i="14"/>
  <c r="Z120" i="14"/>
  <c r="Y120" i="14"/>
  <c r="X120" i="14"/>
  <c r="W120" i="14"/>
  <c r="V120" i="14"/>
  <c r="U120" i="14"/>
  <c r="T120" i="14"/>
  <c r="S120" i="14"/>
  <c r="R120" i="14"/>
  <c r="Q120" i="14"/>
  <c r="P120" i="14"/>
  <c r="O120" i="14"/>
  <c r="N120" i="14"/>
  <c r="M120" i="14"/>
  <c r="L120" i="14"/>
  <c r="K120" i="14"/>
  <c r="J120" i="14"/>
  <c r="I120" i="14"/>
  <c r="H120" i="14"/>
  <c r="G120" i="14"/>
  <c r="F120" i="14"/>
  <c r="E120" i="14"/>
  <c r="D120" i="14"/>
  <c r="C120" i="14"/>
  <c r="B120" i="14"/>
  <c r="A120" i="14"/>
  <c r="AL119" i="14"/>
  <c r="AK119" i="14"/>
  <c r="AJ119" i="14"/>
  <c r="AI119" i="14"/>
  <c r="AH119" i="14"/>
  <c r="AG119" i="14"/>
  <c r="AF119" i="14"/>
  <c r="AE119" i="14"/>
  <c r="AD119" i="14"/>
  <c r="AC119" i="14"/>
  <c r="AB119" i="14"/>
  <c r="AA119" i="14"/>
  <c r="Z119" i="14"/>
  <c r="Y119" i="14"/>
  <c r="X119" i="14"/>
  <c r="W119" i="14"/>
  <c r="V119" i="14"/>
  <c r="U119" i="14"/>
  <c r="T119" i="14"/>
  <c r="S119" i="14"/>
  <c r="R119" i="14"/>
  <c r="Q119" i="14"/>
  <c r="P119" i="14"/>
  <c r="O119" i="14"/>
  <c r="N119" i="14"/>
  <c r="M119" i="14"/>
  <c r="L119" i="14"/>
  <c r="K119" i="14"/>
  <c r="J119" i="14"/>
  <c r="I119" i="14"/>
  <c r="H119" i="14"/>
  <c r="G119" i="14"/>
  <c r="F119" i="14"/>
  <c r="E119" i="14"/>
  <c r="D119" i="14"/>
  <c r="C119" i="14"/>
  <c r="B119" i="14"/>
  <c r="A119" i="14"/>
  <c r="AL118" i="14"/>
  <c r="AK118" i="14"/>
  <c r="AJ118" i="14"/>
  <c r="AI118" i="14"/>
  <c r="AH118" i="14"/>
  <c r="AG118" i="14"/>
  <c r="AF118" i="14"/>
  <c r="AE118" i="14"/>
  <c r="AD118" i="14"/>
  <c r="AC118" i="14"/>
  <c r="AB118" i="14"/>
  <c r="AA118" i="14"/>
  <c r="Z118" i="14"/>
  <c r="Y118" i="14"/>
  <c r="X118" i="14"/>
  <c r="W118" i="14"/>
  <c r="V118" i="14"/>
  <c r="U118" i="14"/>
  <c r="T118" i="14"/>
  <c r="S118" i="14"/>
  <c r="R118" i="14"/>
  <c r="Q118" i="14"/>
  <c r="P118" i="14"/>
  <c r="O118" i="14"/>
  <c r="N118" i="14"/>
  <c r="M118" i="14"/>
  <c r="L118" i="14"/>
  <c r="K118" i="14"/>
  <c r="J118" i="14"/>
  <c r="I118" i="14"/>
  <c r="H118" i="14"/>
  <c r="G118" i="14"/>
  <c r="F118" i="14"/>
  <c r="E118" i="14"/>
  <c r="D118" i="14"/>
  <c r="C118" i="14"/>
  <c r="B118" i="14"/>
  <c r="A118" i="14"/>
  <c r="AL117" i="14"/>
  <c r="AK117" i="14"/>
  <c r="AJ117" i="14"/>
  <c r="AI117" i="14"/>
  <c r="AH117" i="14"/>
  <c r="AG117" i="14"/>
  <c r="AF117" i="14"/>
  <c r="AE117" i="14"/>
  <c r="AD117" i="14"/>
  <c r="AC117" i="14"/>
  <c r="AB117" i="14"/>
  <c r="AA117" i="14"/>
  <c r="Z117" i="14"/>
  <c r="Y117" i="14"/>
  <c r="X117" i="14"/>
  <c r="W117" i="14"/>
  <c r="V117" i="14"/>
  <c r="U117" i="14"/>
  <c r="T117" i="14"/>
  <c r="S117" i="14"/>
  <c r="R117" i="14"/>
  <c r="Q117" i="14"/>
  <c r="P117" i="14"/>
  <c r="O117" i="14"/>
  <c r="N117" i="14"/>
  <c r="M117" i="14"/>
  <c r="L117" i="14"/>
  <c r="K117" i="14"/>
  <c r="J117" i="14"/>
  <c r="I117" i="14"/>
  <c r="H117" i="14"/>
  <c r="G117" i="14"/>
  <c r="F117" i="14"/>
  <c r="E117" i="14"/>
  <c r="D117" i="14"/>
  <c r="C117" i="14"/>
  <c r="B117" i="14"/>
  <c r="A117" i="14"/>
  <c r="AL116" i="14"/>
  <c r="AK116" i="14"/>
  <c r="AJ116" i="14"/>
  <c r="AI116" i="14"/>
  <c r="AH116" i="14"/>
  <c r="AG116" i="14"/>
  <c r="AF116" i="14"/>
  <c r="AE116" i="14"/>
  <c r="AD116" i="14"/>
  <c r="AC116" i="14"/>
  <c r="AB116" i="14"/>
  <c r="AA116" i="14"/>
  <c r="Z116" i="14"/>
  <c r="Y116" i="14"/>
  <c r="X116" i="14"/>
  <c r="W116" i="14"/>
  <c r="V116" i="14"/>
  <c r="U116" i="14"/>
  <c r="T116" i="14"/>
  <c r="S116" i="14"/>
  <c r="R116" i="14"/>
  <c r="Q116" i="14"/>
  <c r="P116" i="14"/>
  <c r="O116" i="14"/>
  <c r="N116" i="14"/>
  <c r="M116" i="14"/>
  <c r="L116" i="14"/>
  <c r="K116" i="14"/>
  <c r="J116" i="14"/>
  <c r="I116" i="14"/>
  <c r="H116" i="14"/>
  <c r="G116" i="14"/>
  <c r="F116" i="14"/>
  <c r="E116" i="14"/>
  <c r="D116" i="14"/>
  <c r="C116" i="14"/>
  <c r="B116" i="14"/>
  <c r="A116" i="14"/>
  <c r="AL115" i="14"/>
  <c r="AK115" i="14"/>
  <c r="AJ115" i="14"/>
  <c r="AI115" i="14"/>
  <c r="AH115" i="14"/>
  <c r="AG115" i="14"/>
  <c r="AF115" i="14"/>
  <c r="AE115" i="14"/>
  <c r="AD115" i="14"/>
  <c r="AC115" i="14"/>
  <c r="AB115" i="14"/>
  <c r="AA115" i="14"/>
  <c r="Z115" i="14"/>
  <c r="Y115" i="14"/>
  <c r="X115" i="14"/>
  <c r="W115" i="14"/>
  <c r="V115" i="14"/>
  <c r="U115" i="14"/>
  <c r="T115" i="14"/>
  <c r="S115" i="14"/>
  <c r="R115" i="14"/>
  <c r="Q115" i="14"/>
  <c r="P115" i="14"/>
  <c r="O115" i="14"/>
  <c r="N115" i="14"/>
  <c r="M115" i="14"/>
  <c r="L115" i="14"/>
  <c r="K115" i="14"/>
  <c r="J115" i="14"/>
  <c r="I115" i="14"/>
  <c r="H115" i="14"/>
  <c r="G115" i="14"/>
  <c r="F115" i="14"/>
  <c r="E115" i="14"/>
  <c r="D115" i="14"/>
  <c r="C115" i="14"/>
  <c r="B115" i="14"/>
  <c r="A115" i="14"/>
  <c r="AL114" i="14"/>
  <c r="AK114" i="14"/>
  <c r="AJ114" i="14"/>
  <c r="AI114" i="14"/>
  <c r="AH114" i="14"/>
  <c r="AG114" i="14"/>
  <c r="AF114" i="14"/>
  <c r="AE114" i="14"/>
  <c r="AD114" i="14"/>
  <c r="AC114" i="14"/>
  <c r="AB114" i="14"/>
  <c r="AA114" i="14"/>
  <c r="Z114" i="14"/>
  <c r="Y114" i="14"/>
  <c r="X114" i="14"/>
  <c r="W114" i="14"/>
  <c r="V114" i="14"/>
  <c r="U114" i="14"/>
  <c r="T114" i="14"/>
  <c r="S114" i="14"/>
  <c r="R114" i="14"/>
  <c r="Q114" i="14"/>
  <c r="P114" i="14"/>
  <c r="O114" i="14"/>
  <c r="N114" i="14"/>
  <c r="M114" i="14"/>
  <c r="L114" i="14"/>
  <c r="K114" i="14"/>
  <c r="J114" i="14"/>
  <c r="I114" i="14"/>
  <c r="H114" i="14"/>
  <c r="G114" i="14"/>
  <c r="F114" i="14"/>
  <c r="E114" i="14"/>
  <c r="D114" i="14"/>
  <c r="C114" i="14"/>
  <c r="B114" i="14"/>
  <c r="A114" i="14"/>
  <c r="AL113" i="14"/>
  <c r="AK113" i="14"/>
  <c r="AJ113" i="14"/>
  <c r="AI113" i="14"/>
  <c r="AH113" i="14"/>
  <c r="AG113" i="14"/>
  <c r="AF113" i="14"/>
  <c r="AE113" i="14"/>
  <c r="AD113" i="14"/>
  <c r="AC113" i="14"/>
  <c r="AB113" i="14"/>
  <c r="AA113" i="14"/>
  <c r="Z113" i="14"/>
  <c r="Y113" i="14"/>
  <c r="X113" i="14"/>
  <c r="W113" i="14"/>
  <c r="V113" i="14"/>
  <c r="U113" i="14"/>
  <c r="T113" i="14"/>
  <c r="S113" i="14"/>
  <c r="R113" i="14"/>
  <c r="Q113" i="14"/>
  <c r="P113" i="14"/>
  <c r="O113" i="14"/>
  <c r="N113" i="14"/>
  <c r="M113" i="14"/>
  <c r="L113" i="14"/>
  <c r="K113" i="14"/>
  <c r="J113" i="14"/>
  <c r="I113" i="14"/>
  <c r="H113" i="14"/>
  <c r="G113" i="14"/>
  <c r="F113" i="14"/>
  <c r="E113" i="14"/>
  <c r="D113" i="14"/>
  <c r="C113" i="14"/>
  <c r="B113" i="14"/>
  <c r="A113" i="14"/>
  <c r="AL112" i="14"/>
  <c r="AK112" i="14"/>
  <c r="AJ112" i="14"/>
  <c r="AI112" i="14"/>
  <c r="AH112" i="14"/>
  <c r="AG112" i="14"/>
  <c r="AF112" i="14"/>
  <c r="AE112" i="14"/>
  <c r="AD112" i="14"/>
  <c r="AC112" i="14"/>
  <c r="AB112" i="14"/>
  <c r="AA112" i="14"/>
  <c r="Z112" i="14"/>
  <c r="Y112" i="14"/>
  <c r="X112" i="14"/>
  <c r="W112" i="14"/>
  <c r="V112" i="14"/>
  <c r="U112" i="14"/>
  <c r="T112" i="14"/>
  <c r="S112" i="14"/>
  <c r="R112" i="14"/>
  <c r="Q112" i="14"/>
  <c r="P112" i="14"/>
  <c r="O112" i="14"/>
  <c r="N112" i="14"/>
  <c r="M112" i="14"/>
  <c r="L112" i="14"/>
  <c r="K112" i="14"/>
  <c r="J112" i="14"/>
  <c r="I112" i="14"/>
  <c r="H112" i="14"/>
  <c r="G112" i="14"/>
  <c r="F112" i="14"/>
  <c r="E112" i="14"/>
  <c r="D112" i="14"/>
  <c r="C112" i="14"/>
  <c r="B112" i="14"/>
  <c r="A112" i="14"/>
  <c r="AL111" i="14"/>
  <c r="AK111" i="14"/>
  <c r="AJ111" i="14"/>
  <c r="AI111" i="14"/>
  <c r="AH111" i="14"/>
  <c r="AG111" i="14"/>
  <c r="AF111" i="14"/>
  <c r="AE111" i="14"/>
  <c r="AD111" i="14"/>
  <c r="AC111" i="14"/>
  <c r="AB111" i="14"/>
  <c r="AA111" i="14"/>
  <c r="Z111" i="14"/>
  <c r="Y111" i="14"/>
  <c r="X111" i="14"/>
  <c r="W111" i="14"/>
  <c r="V111" i="14"/>
  <c r="U111" i="14"/>
  <c r="T111" i="14"/>
  <c r="S111" i="14"/>
  <c r="R111" i="14"/>
  <c r="Q111" i="14"/>
  <c r="P111" i="14"/>
  <c r="O111" i="14"/>
  <c r="N111" i="14"/>
  <c r="M111" i="14"/>
  <c r="L111" i="14"/>
  <c r="K111" i="14"/>
  <c r="J111" i="14"/>
  <c r="I111" i="14"/>
  <c r="H111" i="14"/>
  <c r="G111" i="14"/>
  <c r="F111" i="14"/>
  <c r="E111" i="14"/>
  <c r="D111" i="14"/>
  <c r="C111" i="14"/>
  <c r="B111" i="14"/>
  <c r="A111" i="14"/>
  <c r="AL110" i="14"/>
  <c r="AK110" i="14"/>
  <c r="AJ110" i="14"/>
  <c r="AI110" i="14"/>
  <c r="AH110" i="14"/>
  <c r="AG110" i="14"/>
  <c r="AF110" i="14"/>
  <c r="AE110" i="14"/>
  <c r="AD110" i="14"/>
  <c r="AC110" i="14"/>
  <c r="AB110" i="14"/>
  <c r="AA110" i="14"/>
  <c r="Z110" i="14"/>
  <c r="Y110" i="14"/>
  <c r="X110" i="14"/>
  <c r="W110" i="14"/>
  <c r="V110" i="14"/>
  <c r="U110" i="14"/>
  <c r="T110" i="14"/>
  <c r="S110" i="14"/>
  <c r="R110" i="14"/>
  <c r="Q110" i="14"/>
  <c r="P110" i="14"/>
  <c r="O110" i="14"/>
  <c r="N110" i="14"/>
  <c r="M110" i="14"/>
  <c r="L110" i="14"/>
  <c r="K110" i="14"/>
  <c r="J110" i="14"/>
  <c r="I110" i="14"/>
  <c r="H110" i="14"/>
  <c r="G110" i="14"/>
  <c r="F110" i="14"/>
  <c r="E110" i="14"/>
  <c r="D110" i="14"/>
  <c r="C110" i="14"/>
  <c r="B110" i="14"/>
  <c r="A110" i="14"/>
  <c r="AL109" i="14"/>
  <c r="AK109" i="14"/>
  <c r="AJ109" i="14"/>
  <c r="AI109" i="14"/>
  <c r="AH109" i="14"/>
  <c r="AG109" i="14"/>
  <c r="AF109" i="14"/>
  <c r="AE109" i="14"/>
  <c r="AD109" i="14"/>
  <c r="AC109" i="14"/>
  <c r="AB109" i="14"/>
  <c r="AA109" i="14"/>
  <c r="Z109" i="14"/>
  <c r="Y109" i="14"/>
  <c r="X109" i="14"/>
  <c r="W109" i="14"/>
  <c r="V109" i="14"/>
  <c r="U109" i="14"/>
  <c r="T109" i="14"/>
  <c r="S109" i="14"/>
  <c r="R109" i="14"/>
  <c r="Q109" i="14"/>
  <c r="P109" i="14"/>
  <c r="O109" i="14"/>
  <c r="N109" i="14"/>
  <c r="M109" i="14"/>
  <c r="L109" i="14"/>
  <c r="K109" i="14"/>
  <c r="J109" i="14"/>
  <c r="I109" i="14"/>
  <c r="H109" i="14"/>
  <c r="G109" i="14"/>
  <c r="F109" i="14"/>
  <c r="E109" i="14"/>
  <c r="D109" i="14"/>
  <c r="C109" i="14"/>
  <c r="B109" i="14"/>
  <c r="A109" i="14"/>
  <c r="AL108" i="14"/>
  <c r="AK108" i="14"/>
  <c r="AJ108" i="14"/>
  <c r="AI108" i="14"/>
  <c r="AH108" i="14"/>
  <c r="AG108" i="14"/>
  <c r="AF108" i="14"/>
  <c r="AE108" i="14"/>
  <c r="AD108" i="14"/>
  <c r="AC108" i="14"/>
  <c r="AB108" i="14"/>
  <c r="AA108" i="14"/>
  <c r="Z108" i="14"/>
  <c r="Y108" i="14"/>
  <c r="X108" i="14"/>
  <c r="W108" i="14"/>
  <c r="V108" i="14"/>
  <c r="U108" i="14"/>
  <c r="T108" i="14"/>
  <c r="S108" i="14"/>
  <c r="R108" i="14"/>
  <c r="Q108" i="14"/>
  <c r="P108" i="14"/>
  <c r="O108" i="14"/>
  <c r="N108" i="14"/>
  <c r="M108" i="14"/>
  <c r="L108" i="14"/>
  <c r="K108" i="14"/>
  <c r="J108" i="14"/>
  <c r="I108" i="14"/>
  <c r="H108" i="14"/>
  <c r="G108" i="14"/>
  <c r="F108" i="14"/>
  <c r="E108" i="14"/>
  <c r="D108" i="14"/>
  <c r="C108" i="14"/>
  <c r="B108" i="14"/>
  <c r="A108" i="14"/>
  <c r="AL107" i="14"/>
  <c r="AK107" i="14"/>
  <c r="AJ107" i="14"/>
  <c r="AI107" i="14"/>
  <c r="AH107" i="14"/>
  <c r="AG107" i="14"/>
  <c r="AF107" i="14"/>
  <c r="AE107" i="14"/>
  <c r="AD107" i="14"/>
  <c r="AC107" i="14"/>
  <c r="AB107" i="14"/>
  <c r="AA107" i="14"/>
  <c r="Z107" i="14"/>
  <c r="Y107" i="14"/>
  <c r="X107" i="14"/>
  <c r="W107" i="14"/>
  <c r="V107" i="14"/>
  <c r="U107" i="14"/>
  <c r="T107" i="14"/>
  <c r="S107" i="14"/>
  <c r="R107" i="14"/>
  <c r="Q107" i="14"/>
  <c r="P107" i="14"/>
  <c r="O107" i="14"/>
  <c r="N107" i="14"/>
  <c r="M107" i="14"/>
  <c r="L107" i="14"/>
  <c r="K107" i="14"/>
  <c r="J107" i="14"/>
  <c r="I107" i="14"/>
  <c r="H107" i="14"/>
  <c r="G107" i="14"/>
  <c r="F107" i="14"/>
  <c r="E107" i="14"/>
  <c r="D107" i="14"/>
  <c r="C107" i="14"/>
  <c r="B107" i="14"/>
  <c r="A107" i="14"/>
  <c r="AL106" i="14"/>
  <c r="AK106" i="14"/>
  <c r="AJ106" i="14"/>
  <c r="AI106" i="14"/>
  <c r="AH106" i="14"/>
  <c r="AG106" i="14"/>
  <c r="AF106" i="14"/>
  <c r="AE106" i="14"/>
  <c r="AD106" i="14"/>
  <c r="AC106" i="14"/>
  <c r="AB106" i="14"/>
  <c r="AA106" i="14"/>
  <c r="Z106" i="14"/>
  <c r="Y106" i="14"/>
  <c r="X106" i="14"/>
  <c r="W106" i="14"/>
  <c r="V106" i="14"/>
  <c r="U106" i="14"/>
  <c r="T106" i="14"/>
  <c r="S106" i="14"/>
  <c r="R106" i="14"/>
  <c r="Q106" i="14"/>
  <c r="P106" i="14"/>
  <c r="O106" i="14"/>
  <c r="N106" i="14"/>
  <c r="M106" i="14"/>
  <c r="L106" i="14"/>
  <c r="K106" i="14"/>
  <c r="J106" i="14"/>
  <c r="I106" i="14"/>
  <c r="H106" i="14"/>
  <c r="G106" i="14"/>
  <c r="F106" i="14"/>
  <c r="E106" i="14"/>
  <c r="D106" i="14"/>
  <c r="C106" i="14"/>
  <c r="B106" i="14"/>
  <c r="A106" i="14"/>
  <c r="AL105" i="14"/>
  <c r="AK105" i="14"/>
  <c r="AJ105" i="14"/>
  <c r="AI105" i="14"/>
  <c r="AH105" i="14"/>
  <c r="AG105" i="14"/>
  <c r="AF105" i="14"/>
  <c r="AE105" i="14"/>
  <c r="AD105" i="14"/>
  <c r="AC105" i="14"/>
  <c r="AB105" i="14"/>
  <c r="AA105" i="14"/>
  <c r="Z105" i="14"/>
  <c r="Y105" i="14"/>
  <c r="X105" i="14"/>
  <c r="W105" i="14"/>
  <c r="V105" i="14"/>
  <c r="U105" i="14"/>
  <c r="T105" i="14"/>
  <c r="S105" i="14"/>
  <c r="R105" i="14"/>
  <c r="Q105" i="14"/>
  <c r="P105" i="14"/>
  <c r="O105" i="14"/>
  <c r="N105" i="14"/>
  <c r="M105" i="14"/>
  <c r="L105" i="14"/>
  <c r="K105" i="14"/>
  <c r="J105" i="14"/>
  <c r="I105" i="14"/>
  <c r="H105" i="14"/>
  <c r="G105" i="14"/>
  <c r="F105" i="14"/>
  <c r="E105" i="14"/>
  <c r="D105" i="14"/>
  <c r="C105" i="14"/>
  <c r="B105" i="14"/>
  <c r="A105" i="14"/>
  <c r="AL104" i="14"/>
  <c r="AK104" i="14"/>
  <c r="AJ104" i="14"/>
  <c r="AI104" i="14"/>
  <c r="AH104" i="14"/>
  <c r="AG104" i="14"/>
  <c r="AF104" i="14"/>
  <c r="AE104" i="14"/>
  <c r="AD104" i="14"/>
  <c r="AC104" i="14"/>
  <c r="AB104" i="14"/>
  <c r="AA104" i="14"/>
  <c r="Z104" i="14"/>
  <c r="Y104" i="14"/>
  <c r="X104" i="14"/>
  <c r="W104" i="14"/>
  <c r="V104" i="14"/>
  <c r="U104" i="14"/>
  <c r="T104" i="14"/>
  <c r="S104" i="14"/>
  <c r="R104" i="14"/>
  <c r="Q104" i="14"/>
  <c r="P104" i="14"/>
  <c r="O104" i="14"/>
  <c r="N104" i="14"/>
  <c r="M104" i="14"/>
  <c r="L104" i="14"/>
  <c r="K104" i="14"/>
  <c r="J104" i="14"/>
  <c r="I104" i="14"/>
  <c r="H104" i="14"/>
  <c r="G104" i="14"/>
  <c r="F104" i="14"/>
  <c r="E104" i="14"/>
  <c r="D104" i="14"/>
  <c r="C104" i="14"/>
  <c r="B104" i="14"/>
  <c r="A104" i="14"/>
  <c r="AL103" i="14"/>
  <c r="AK103" i="14"/>
  <c r="AJ103" i="14"/>
  <c r="AI103" i="14"/>
  <c r="AH103" i="14"/>
  <c r="AG103" i="14"/>
  <c r="AF103" i="14"/>
  <c r="AE103" i="14"/>
  <c r="AD103" i="14"/>
  <c r="AC103" i="14"/>
  <c r="AB103" i="14"/>
  <c r="AA103" i="14"/>
  <c r="Z103" i="14"/>
  <c r="Y103" i="14"/>
  <c r="X103" i="14"/>
  <c r="W103" i="14"/>
  <c r="V103" i="14"/>
  <c r="U103" i="14"/>
  <c r="T103" i="14"/>
  <c r="S103" i="14"/>
  <c r="R103" i="14"/>
  <c r="Q103" i="14"/>
  <c r="P103" i="14"/>
  <c r="O103" i="14"/>
  <c r="N103" i="14"/>
  <c r="M103" i="14"/>
  <c r="L103" i="14"/>
  <c r="K103" i="14"/>
  <c r="J103" i="14"/>
  <c r="I103" i="14"/>
  <c r="H103" i="14"/>
  <c r="G103" i="14"/>
  <c r="F103" i="14"/>
  <c r="E103" i="14"/>
  <c r="D103" i="14"/>
  <c r="C103" i="14"/>
  <c r="B103" i="14"/>
  <c r="A103" i="14"/>
  <c r="AL102" i="14"/>
  <c r="AK102" i="14"/>
  <c r="AJ102" i="14"/>
  <c r="AI102" i="14"/>
  <c r="AH102" i="14"/>
  <c r="AG102" i="14"/>
  <c r="AF102" i="14"/>
  <c r="AE102" i="14"/>
  <c r="AD102" i="14"/>
  <c r="AC102" i="14"/>
  <c r="AB102" i="14"/>
  <c r="AA102" i="14"/>
  <c r="Z102" i="14"/>
  <c r="Y102" i="14"/>
  <c r="X102" i="14"/>
  <c r="W102" i="14"/>
  <c r="V102" i="14"/>
  <c r="U102" i="14"/>
  <c r="T102" i="14"/>
  <c r="S102" i="14"/>
  <c r="R102" i="14"/>
  <c r="Q102" i="14"/>
  <c r="P102" i="14"/>
  <c r="O102" i="14"/>
  <c r="N102" i="14"/>
  <c r="M102" i="14"/>
  <c r="L102" i="14"/>
  <c r="K102" i="14"/>
  <c r="J102" i="14"/>
  <c r="I102" i="14"/>
  <c r="H102" i="14"/>
  <c r="G102" i="14"/>
  <c r="F102" i="14"/>
  <c r="E102" i="14"/>
  <c r="D102" i="14"/>
  <c r="C102" i="14"/>
  <c r="B102" i="14"/>
  <c r="A102" i="14"/>
  <c r="AL101" i="14"/>
  <c r="AK101" i="14"/>
  <c r="AJ101" i="14"/>
  <c r="AI101" i="14"/>
  <c r="AH101" i="14"/>
  <c r="AG101" i="14"/>
  <c r="AF101" i="14"/>
  <c r="AE101" i="14"/>
  <c r="AD101" i="14"/>
  <c r="AC101" i="14"/>
  <c r="AB101" i="14"/>
  <c r="AA101" i="14"/>
  <c r="Z101" i="14"/>
  <c r="Y101" i="14"/>
  <c r="X101" i="14"/>
  <c r="W101" i="14"/>
  <c r="V101" i="14"/>
  <c r="U101" i="14"/>
  <c r="T101" i="14"/>
  <c r="S101" i="14"/>
  <c r="R101" i="14"/>
  <c r="Q101" i="14"/>
  <c r="P101" i="14"/>
  <c r="O101" i="14"/>
  <c r="N101" i="14"/>
  <c r="M101" i="14"/>
  <c r="L101" i="14"/>
  <c r="K101" i="14"/>
  <c r="J101" i="14"/>
  <c r="I101" i="14"/>
  <c r="H101" i="14"/>
  <c r="G101" i="14"/>
  <c r="F101" i="14"/>
  <c r="E101" i="14"/>
  <c r="D101" i="14"/>
  <c r="C101" i="14"/>
  <c r="B101" i="14"/>
  <c r="A101" i="14"/>
  <c r="AL100" i="14"/>
  <c r="AK100" i="14"/>
  <c r="AJ100" i="14"/>
  <c r="AI100" i="14"/>
  <c r="AH100" i="14"/>
  <c r="AG100" i="14"/>
  <c r="AF100" i="14"/>
  <c r="AE100" i="14"/>
  <c r="AD100" i="14"/>
  <c r="AC100" i="14"/>
  <c r="AB100" i="14"/>
  <c r="AA100" i="14"/>
  <c r="Z100" i="14"/>
  <c r="Y100" i="14"/>
  <c r="X100" i="14"/>
  <c r="W100" i="14"/>
  <c r="V100" i="14"/>
  <c r="U100" i="14"/>
  <c r="T100" i="14"/>
  <c r="S100" i="14"/>
  <c r="R100" i="14"/>
  <c r="Q100" i="14"/>
  <c r="P100" i="14"/>
  <c r="O100" i="14"/>
  <c r="N100" i="14"/>
  <c r="M100" i="14"/>
  <c r="L100" i="14"/>
  <c r="K100" i="14"/>
  <c r="J100" i="14"/>
  <c r="I100" i="14"/>
  <c r="H100" i="14"/>
  <c r="G100" i="14"/>
  <c r="F100" i="14"/>
  <c r="E100" i="14"/>
  <c r="D100" i="14"/>
  <c r="C100" i="14"/>
  <c r="B100" i="14"/>
  <c r="A100" i="14"/>
  <c r="AL99" i="14"/>
  <c r="AK99" i="14"/>
  <c r="AJ99" i="14"/>
  <c r="AI99" i="14"/>
  <c r="AH99" i="14"/>
  <c r="AG99" i="14"/>
  <c r="AF99" i="14"/>
  <c r="AE99" i="14"/>
  <c r="AD99" i="14"/>
  <c r="AC99" i="14"/>
  <c r="AB99" i="14"/>
  <c r="AA99" i="14"/>
  <c r="Z99" i="14"/>
  <c r="Y99" i="14"/>
  <c r="X99" i="14"/>
  <c r="W99" i="14"/>
  <c r="V99" i="14"/>
  <c r="U99" i="14"/>
  <c r="T99" i="14"/>
  <c r="S99" i="14"/>
  <c r="R99" i="14"/>
  <c r="Q99" i="14"/>
  <c r="P99" i="14"/>
  <c r="O99" i="14"/>
  <c r="N99" i="14"/>
  <c r="M99" i="14"/>
  <c r="L99" i="14"/>
  <c r="K99" i="14"/>
  <c r="J99" i="14"/>
  <c r="I99" i="14"/>
  <c r="H99" i="14"/>
  <c r="G99" i="14"/>
  <c r="F99" i="14"/>
  <c r="E99" i="14"/>
  <c r="D99" i="14"/>
  <c r="C99" i="14"/>
  <c r="B99" i="14"/>
  <c r="A99" i="14"/>
  <c r="AL98" i="14"/>
  <c r="AK98" i="14"/>
  <c r="AJ98" i="14"/>
  <c r="AI98" i="14"/>
  <c r="AH98" i="14"/>
  <c r="AG98" i="14"/>
  <c r="AF98" i="14"/>
  <c r="AE98" i="14"/>
  <c r="AD98" i="14"/>
  <c r="AC98" i="14"/>
  <c r="AB98" i="14"/>
  <c r="AA98" i="14"/>
  <c r="Z98" i="14"/>
  <c r="Y98" i="14"/>
  <c r="X98" i="14"/>
  <c r="W98" i="14"/>
  <c r="V98" i="14"/>
  <c r="U98" i="14"/>
  <c r="T98" i="14"/>
  <c r="S98" i="14"/>
  <c r="R98" i="14"/>
  <c r="Q98" i="14"/>
  <c r="P98" i="14"/>
  <c r="O98" i="14"/>
  <c r="N98" i="14"/>
  <c r="M98" i="14"/>
  <c r="L98" i="14"/>
  <c r="K98" i="14"/>
  <c r="J98" i="14"/>
  <c r="I98" i="14"/>
  <c r="H98" i="14"/>
  <c r="G98" i="14"/>
  <c r="F98" i="14"/>
  <c r="E98" i="14"/>
  <c r="D98" i="14"/>
  <c r="C98" i="14"/>
  <c r="B98" i="14"/>
  <c r="A98" i="14"/>
  <c r="AL97" i="14"/>
  <c r="AK97" i="14"/>
  <c r="AJ97" i="14"/>
  <c r="AI97" i="14"/>
  <c r="AH97" i="14"/>
  <c r="AG97" i="14"/>
  <c r="AF97" i="14"/>
  <c r="AE97" i="14"/>
  <c r="AD97" i="14"/>
  <c r="AC97" i="14"/>
  <c r="AB97" i="14"/>
  <c r="AA97" i="14"/>
  <c r="Z97" i="14"/>
  <c r="Y97" i="14"/>
  <c r="X97" i="14"/>
  <c r="W97" i="14"/>
  <c r="V97" i="14"/>
  <c r="U97" i="14"/>
  <c r="T97" i="14"/>
  <c r="S97" i="14"/>
  <c r="R97" i="14"/>
  <c r="Q97" i="14"/>
  <c r="P97" i="14"/>
  <c r="O97" i="14"/>
  <c r="N97" i="14"/>
  <c r="M97" i="14"/>
  <c r="L97" i="14"/>
  <c r="K97" i="14"/>
  <c r="J97" i="14"/>
  <c r="I97" i="14"/>
  <c r="H97" i="14"/>
  <c r="G97" i="14"/>
  <c r="F97" i="14"/>
  <c r="E97" i="14"/>
  <c r="D97" i="14"/>
  <c r="C97" i="14"/>
  <c r="B97" i="14"/>
  <c r="A97" i="14"/>
  <c r="AL96" i="14"/>
  <c r="AK96" i="14"/>
  <c r="AJ96" i="14"/>
  <c r="AI96" i="14"/>
  <c r="AH96" i="14"/>
  <c r="AG96" i="14"/>
  <c r="AF96" i="14"/>
  <c r="AE96" i="14"/>
  <c r="AD96" i="14"/>
  <c r="AC96" i="14"/>
  <c r="AB96" i="14"/>
  <c r="AA96" i="14"/>
  <c r="Z96" i="14"/>
  <c r="Y96" i="14"/>
  <c r="X96" i="14"/>
  <c r="W96" i="14"/>
  <c r="V96" i="14"/>
  <c r="U96" i="14"/>
  <c r="T96" i="14"/>
  <c r="S96" i="14"/>
  <c r="R96" i="14"/>
  <c r="Q96" i="14"/>
  <c r="P96" i="14"/>
  <c r="O96" i="14"/>
  <c r="N96" i="14"/>
  <c r="M96" i="14"/>
  <c r="L96" i="14"/>
  <c r="K96" i="14"/>
  <c r="J96" i="14"/>
  <c r="I96" i="14"/>
  <c r="H96" i="14"/>
  <c r="G96" i="14"/>
  <c r="F96" i="14"/>
  <c r="E96" i="14"/>
  <c r="D96" i="14"/>
  <c r="C96" i="14"/>
  <c r="B96" i="14"/>
  <c r="A96" i="14"/>
  <c r="AL95" i="14"/>
  <c r="AK95" i="14"/>
  <c r="AJ95" i="14"/>
  <c r="AI95" i="14"/>
  <c r="AH95" i="14"/>
  <c r="AG95" i="14"/>
  <c r="AF95" i="14"/>
  <c r="AE95" i="14"/>
  <c r="AD95" i="14"/>
  <c r="AC95" i="14"/>
  <c r="AB95" i="14"/>
  <c r="AA95" i="14"/>
  <c r="Z95" i="14"/>
  <c r="Y95" i="14"/>
  <c r="X95" i="14"/>
  <c r="W95" i="14"/>
  <c r="V95" i="14"/>
  <c r="U95" i="14"/>
  <c r="T95" i="14"/>
  <c r="S95" i="14"/>
  <c r="R95" i="14"/>
  <c r="Q95" i="14"/>
  <c r="P95" i="14"/>
  <c r="O95" i="14"/>
  <c r="N95" i="14"/>
  <c r="M95" i="14"/>
  <c r="L95" i="14"/>
  <c r="K95" i="14"/>
  <c r="J95" i="14"/>
  <c r="I95" i="14"/>
  <c r="H95" i="14"/>
  <c r="G95" i="14"/>
  <c r="F95" i="14"/>
  <c r="E95" i="14"/>
  <c r="D95" i="14"/>
  <c r="C95" i="14"/>
  <c r="B95" i="14"/>
  <c r="A95" i="14"/>
  <c r="AL94" i="14"/>
  <c r="AK94" i="14"/>
  <c r="AJ94" i="14"/>
  <c r="AI94" i="14"/>
  <c r="AH94" i="14"/>
  <c r="AG94" i="14"/>
  <c r="AF94" i="14"/>
  <c r="AE94" i="14"/>
  <c r="AD94" i="14"/>
  <c r="AC94" i="14"/>
  <c r="AB94" i="14"/>
  <c r="AA94" i="14"/>
  <c r="Z94" i="14"/>
  <c r="Y94" i="14"/>
  <c r="X94" i="14"/>
  <c r="W94" i="14"/>
  <c r="V94" i="14"/>
  <c r="U94" i="14"/>
  <c r="T94" i="14"/>
  <c r="S94" i="14"/>
  <c r="R94" i="14"/>
  <c r="Q94" i="14"/>
  <c r="P94" i="14"/>
  <c r="O94" i="14"/>
  <c r="N94" i="14"/>
  <c r="M94" i="14"/>
  <c r="L94" i="14"/>
  <c r="K94" i="14"/>
  <c r="J94" i="14"/>
  <c r="I94" i="14"/>
  <c r="H94" i="14"/>
  <c r="G94" i="14"/>
  <c r="F94" i="14"/>
  <c r="E94" i="14"/>
  <c r="D94" i="14"/>
  <c r="C94" i="14"/>
  <c r="B94" i="14"/>
  <c r="A94" i="14"/>
  <c r="AL93" i="14"/>
  <c r="AK93" i="14"/>
  <c r="AJ93" i="14"/>
  <c r="AI93" i="14"/>
  <c r="AH93" i="14"/>
  <c r="AG93" i="14"/>
  <c r="AF93" i="14"/>
  <c r="AE93" i="14"/>
  <c r="AD93" i="14"/>
  <c r="AC93" i="14"/>
  <c r="AB93" i="14"/>
  <c r="AA93" i="14"/>
  <c r="Z93" i="14"/>
  <c r="Y93" i="14"/>
  <c r="X93" i="14"/>
  <c r="W93" i="14"/>
  <c r="V93" i="14"/>
  <c r="U93" i="14"/>
  <c r="T93" i="14"/>
  <c r="S93" i="14"/>
  <c r="R93" i="14"/>
  <c r="Q93" i="14"/>
  <c r="P93" i="14"/>
  <c r="O93" i="14"/>
  <c r="N93" i="14"/>
  <c r="M93" i="14"/>
  <c r="L93" i="14"/>
  <c r="K93" i="14"/>
  <c r="J93" i="14"/>
  <c r="I93" i="14"/>
  <c r="H93" i="14"/>
  <c r="G93" i="14"/>
  <c r="F93" i="14"/>
  <c r="E93" i="14"/>
  <c r="D93" i="14"/>
  <c r="C93" i="14"/>
  <c r="B93" i="14"/>
  <c r="A93" i="14"/>
  <c r="AL92" i="14"/>
  <c r="AK92" i="14"/>
  <c r="AJ92" i="14"/>
  <c r="AI92" i="14"/>
  <c r="AH92" i="14"/>
  <c r="AG92" i="14"/>
  <c r="AF92" i="14"/>
  <c r="AE92" i="14"/>
  <c r="AD92" i="14"/>
  <c r="AC92" i="14"/>
  <c r="AB92" i="14"/>
  <c r="AA92" i="14"/>
  <c r="Z92" i="14"/>
  <c r="Y92" i="14"/>
  <c r="X92" i="14"/>
  <c r="W92" i="14"/>
  <c r="V92" i="14"/>
  <c r="U92" i="14"/>
  <c r="T92" i="14"/>
  <c r="S92" i="14"/>
  <c r="R92" i="14"/>
  <c r="Q92" i="14"/>
  <c r="P92" i="14"/>
  <c r="O92" i="14"/>
  <c r="N92" i="14"/>
  <c r="M92" i="14"/>
  <c r="L92" i="14"/>
  <c r="K92" i="14"/>
  <c r="J92" i="14"/>
  <c r="I92" i="14"/>
  <c r="H92" i="14"/>
  <c r="G92" i="14"/>
  <c r="F92" i="14"/>
  <c r="E92" i="14"/>
  <c r="D92" i="14"/>
  <c r="C92" i="14"/>
  <c r="B92" i="14"/>
  <c r="A92" i="14"/>
  <c r="AL91" i="14"/>
  <c r="AK91" i="14"/>
  <c r="AJ91" i="14"/>
  <c r="AI91" i="14"/>
  <c r="AH91" i="14"/>
  <c r="AG91" i="14"/>
  <c r="AF91" i="14"/>
  <c r="AE91" i="14"/>
  <c r="AD91" i="14"/>
  <c r="AC91" i="14"/>
  <c r="AB91" i="14"/>
  <c r="AA91" i="14"/>
  <c r="Z91" i="14"/>
  <c r="Y91" i="14"/>
  <c r="X91" i="14"/>
  <c r="W91" i="14"/>
  <c r="V91" i="14"/>
  <c r="U91" i="14"/>
  <c r="T91" i="14"/>
  <c r="S91" i="14"/>
  <c r="R91" i="14"/>
  <c r="Q91" i="14"/>
  <c r="P91" i="14"/>
  <c r="O91" i="14"/>
  <c r="N91" i="14"/>
  <c r="M91" i="14"/>
  <c r="L91" i="14"/>
  <c r="K91" i="14"/>
  <c r="J91" i="14"/>
  <c r="I91" i="14"/>
  <c r="H91" i="14"/>
  <c r="G91" i="14"/>
  <c r="F91" i="14"/>
  <c r="E91" i="14"/>
  <c r="D91" i="14"/>
  <c r="C91" i="14"/>
  <c r="B91" i="14"/>
  <c r="A91" i="14"/>
  <c r="AL90" i="14"/>
  <c r="AK90" i="14"/>
  <c r="AJ90" i="14"/>
  <c r="AI90" i="14"/>
  <c r="AH90" i="14"/>
  <c r="AG90" i="14"/>
  <c r="AF90" i="14"/>
  <c r="AE90" i="14"/>
  <c r="AD90" i="14"/>
  <c r="AC90" i="14"/>
  <c r="AB90" i="14"/>
  <c r="AA90" i="14"/>
  <c r="Z90" i="14"/>
  <c r="Y90" i="14"/>
  <c r="X90" i="14"/>
  <c r="W90" i="14"/>
  <c r="V90" i="14"/>
  <c r="U90" i="14"/>
  <c r="T90" i="14"/>
  <c r="S90" i="14"/>
  <c r="R90" i="14"/>
  <c r="Q90" i="14"/>
  <c r="P90" i="14"/>
  <c r="O90" i="14"/>
  <c r="N90" i="14"/>
  <c r="M90" i="14"/>
  <c r="L90" i="14"/>
  <c r="K90" i="14"/>
  <c r="J90" i="14"/>
  <c r="I90" i="14"/>
  <c r="H90" i="14"/>
  <c r="G90" i="14"/>
  <c r="F90" i="14"/>
  <c r="E90" i="14"/>
  <c r="D90" i="14"/>
  <c r="C90" i="14"/>
  <c r="B90" i="14"/>
  <c r="A90" i="14"/>
  <c r="AL89" i="14"/>
  <c r="AK89" i="14"/>
  <c r="AJ89" i="14"/>
  <c r="AI89" i="14"/>
  <c r="AH89" i="14"/>
  <c r="AG89" i="14"/>
  <c r="AF89" i="14"/>
  <c r="AE89" i="14"/>
  <c r="AD89" i="14"/>
  <c r="AC89" i="14"/>
  <c r="AB89" i="14"/>
  <c r="AA89" i="14"/>
  <c r="Z89" i="14"/>
  <c r="Y89" i="14"/>
  <c r="X89" i="14"/>
  <c r="W89" i="14"/>
  <c r="V89" i="14"/>
  <c r="U89" i="14"/>
  <c r="T89" i="14"/>
  <c r="S89" i="14"/>
  <c r="R89" i="14"/>
  <c r="Q89" i="14"/>
  <c r="P89" i="14"/>
  <c r="O89" i="14"/>
  <c r="N89" i="14"/>
  <c r="M89" i="14"/>
  <c r="L89" i="14"/>
  <c r="K89" i="14"/>
  <c r="J89" i="14"/>
  <c r="I89" i="14"/>
  <c r="H89" i="14"/>
  <c r="G89" i="14"/>
  <c r="F89" i="14"/>
  <c r="E89" i="14"/>
  <c r="D89" i="14"/>
  <c r="C89" i="14"/>
  <c r="B89" i="14"/>
  <c r="A89" i="14"/>
  <c r="AL88" i="14"/>
  <c r="AK88" i="14"/>
  <c r="AJ88" i="14"/>
  <c r="AI88" i="14"/>
  <c r="AH88" i="14"/>
  <c r="AG88" i="14"/>
  <c r="AF88" i="14"/>
  <c r="AE88" i="14"/>
  <c r="AD88" i="14"/>
  <c r="AC88" i="14"/>
  <c r="AB88" i="14"/>
  <c r="AA88" i="14"/>
  <c r="Z88" i="14"/>
  <c r="Y88" i="14"/>
  <c r="X88" i="14"/>
  <c r="W88" i="14"/>
  <c r="V88" i="14"/>
  <c r="U88" i="14"/>
  <c r="T88" i="14"/>
  <c r="S88" i="14"/>
  <c r="R88" i="14"/>
  <c r="Q88" i="14"/>
  <c r="P88" i="14"/>
  <c r="O88" i="14"/>
  <c r="N88" i="14"/>
  <c r="M88" i="14"/>
  <c r="L88" i="14"/>
  <c r="K88" i="14"/>
  <c r="J88" i="14"/>
  <c r="I88" i="14"/>
  <c r="H88" i="14"/>
  <c r="G88" i="14"/>
  <c r="F88" i="14"/>
  <c r="E88" i="14"/>
  <c r="D88" i="14"/>
  <c r="C88" i="14"/>
  <c r="B88" i="14"/>
  <c r="A88" i="14"/>
  <c r="AL87" i="14"/>
  <c r="AK87" i="14"/>
  <c r="AJ87" i="14"/>
  <c r="AI87" i="14"/>
  <c r="AH87" i="14"/>
  <c r="AG87" i="14"/>
  <c r="AF87" i="14"/>
  <c r="AE87" i="14"/>
  <c r="AD87" i="14"/>
  <c r="AC87" i="14"/>
  <c r="AB87" i="14"/>
  <c r="AA87" i="14"/>
  <c r="Z87" i="14"/>
  <c r="Y87" i="14"/>
  <c r="X87" i="14"/>
  <c r="W87" i="14"/>
  <c r="V87" i="14"/>
  <c r="U87" i="14"/>
  <c r="T87" i="14"/>
  <c r="S87" i="14"/>
  <c r="R87" i="14"/>
  <c r="Q87" i="14"/>
  <c r="P87" i="14"/>
  <c r="O87" i="14"/>
  <c r="N87" i="14"/>
  <c r="M87" i="14"/>
  <c r="L87" i="14"/>
  <c r="K87" i="14"/>
  <c r="J87" i="14"/>
  <c r="I87" i="14"/>
  <c r="H87" i="14"/>
  <c r="G87" i="14"/>
  <c r="F87" i="14"/>
  <c r="E87" i="14"/>
  <c r="D87" i="14"/>
  <c r="C87" i="14"/>
  <c r="B87" i="14"/>
  <c r="A87" i="14"/>
  <c r="AL86" i="14"/>
  <c r="AK86" i="14"/>
  <c r="AJ86" i="14"/>
  <c r="AI86" i="14"/>
  <c r="AH86" i="14"/>
  <c r="AG86" i="14"/>
  <c r="AF86" i="14"/>
  <c r="AE86" i="14"/>
  <c r="AD86" i="14"/>
  <c r="AC86" i="14"/>
  <c r="AB86" i="14"/>
  <c r="AA86" i="14"/>
  <c r="Z86" i="14"/>
  <c r="Y86" i="14"/>
  <c r="X86" i="14"/>
  <c r="W86" i="14"/>
  <c r="V86" i="14"/>
  <c r="U86" i="14"/>
  <c r="T86" i="14"/>
  <c r="S86" i="14"/>
  <c r="R86" i="14"/>
  <c r="Q86" i="14"/>
  <c r="P86" i="14"/>
  <c r="O86" i="14"/>
  <c r="N86" i="14"/>
  <c r="M86" i="14"/>
  <c r="L86" i="14"/>
  <c r="K86" i="14"/>
  <c r="J86" i="14"/>
  <c r="I86" i="14"/>
  <c r="H86" i="14"/>
  <c r="G86" i="14"/>
  <c r="F86" i="14"/>
  <c r="E86" i="14"/>
  <c r="D86" i="14"/>
  <c r="C86" i="14"/>
  <c r="B86" i="14"/>
  <c r="A86" i="14"/>
  <c r="AL85" i="14"/>
  <c r="AK85" i="14"/>
  <c r="AJ85" i="14"/>
  <c r="AI85" i="14"/>
  <c r="AH85" i="14"/>
  <c r="AG85" i="14"/>
  <c r="AF85" i="14"/>
  <c r="AE85" i="14"/>
  <c r="AD85" i="14"/>
  <c r="AC85" i="14"/>
  <c r="AB85" i="14"/>
  <c r="AA85" i="14"/>
  <c r="Z85" i="14"/>
  <c r="Y85" i="14"/>
  <c r="X85" i="14"/>
  <c r="W85" i="14"/>
  <c r="V85" i="14"/>
  <c r="U85" i="14"/>
  <c r="T85" i="14"/>
  <c r="S85" i="14"/>
  <c r="R85" i="14"/>
  <c r="Q85" i="14"/>
  <c r="P85" i="14"/>
  <c r="O85" i="14"/>
  <c r="N85" i="14"/>
  <c r="M85" i="14"/>
  <c r="L85" i="14"/>
  <c r="K85" i="14"/>
  <c r="J85" i="14"/>
  <c r="I85" i="14"/>
  <c r="H85" i="14"/>
  <c r="G85" i="14"/>
  <c r="F85" i="14"/>
  <c r="E85" i="14"/>
  <c r="D85" i="14"/>
  <c r="C85" i="14"/>
  <c r="B85" i="14"/>
  <c r="A85" i="14"/>
  <c r="AL84" i="14"/>
  <c r="AK84" i="14"/>
  <c r="AJ84" i="14"/>
  <c r="AI84" i="14"/>
  <c r="AH84" i="14"/>
  <c r="AG84" i="14"/>
  <c r="AF84" i="14"/>
  <c r="AE84" i="14"/>
  <c r="AD84" i="14"/>
  <c r="AC84" i="14"/>
  <c r="AB84" i="14"/>
  <c r="AA84" i="14"/>
  <c r="Z84" i="14"/>
  <c r="Y84" i="14"/>
  <c r="X84" i="14"/>
  <c r="W84" i="14"/>
  <c r="V84" i="14"/>
  <c r="U84" i="14"/>
  <c r="T84" i="14"/>
  <c r="S84" i="14"/>
  <c r="R84" i="14"/>
  <c r="Q84" i="14"/>
  <c r="P84" i="14"/>
  <c r="O84" i="14"/>
  <c r="N84" i="14"/>
  <c r="M84" i="14"/>
  <c r="L84" i="14"/>
  <c r="K84" i="14"/>
  <c r="J84" i="14"/>
  <c r="I84" i="14"/>
  <c r="H84" i="14"/>
  <c r="G84" i="14"/>
  <c r="F84" i="14"/>
  <c r="E84" i="14"/>
  <c r="D84" i="14"/>
  <c r="C84" i="14"/>
  <c r="B84" i="14"/>
  <c r="A84" i="14"/>
  <c r="AL83" i="14"/>
  <c r="AK83" i="14"/>
  <c r="AJ83" i="14"/>
  <c r="AI83" i="14"/>
  <c r="AH83" i="14"/>
  <c r="AG83" i="14"/>
  <c r="AF83" i="14"/>
  <c r="AE83" i="14"/>
  <c r="AD83" i="14"/>
  <c r="AC83" i="14"/>
  <c r="AB83" i="14"/>
  <c r="AA83" i="14"/>
  <c r="Z83" i="14"/>
  <c r="Y83" i="14"/>
  <c r="X83" i="14"/>
  <c r="W83" i="14"/>
  <c r="V83" i="14"/>
  <c r="U83" i="14"/>
  <c r="T83" i="14"/>
  <c r="S83" i="14"/>
  <c r="R83" i="14"/>
  <c r="Q83" i="14"/>
  <c r="P83" i="14"/>
  <c r="O83" i="14"/>
  <c r="N83" i="14"/>
  <c r="M83" i="14"/>
  <c r="L83" i="14"/>
  <c r="K83" i="14"/>
  <c r="J83" i="14"/>
  <c r="I83" i="14"/>
  <c r="H83" i="14"/>
  <c r="G83" i="14"/>
  <c r="F83" i="14"/>
  <c r="E83" i="14"/>
  <c r="D83" i="14"/>
  <c r="C83" i="14"/>
  <c r="B83" i="14"/>
  <c r="A83" i="14"/>
  <c r="AL82" i="14"/>
  <c r="AK82" i="14"/>
  <c r="AJ82" i="14"/>
  <c r="AI82" i="14"/>
  <c r="AH82" i="14"/>
  <c r="AG82" i="14"/>
  <c r="AF82" i="14"/>
  <c r="AE82" i="14"/>
  <c r="AD82" i="14"/>
  <c r="AC82" i="14"/>
  <c r="AB82" i="14"/>
  <c r="AA82" i="14"/>
  <c r="Z82" i="14"/>
  <c r="Y82" i="14"/>
  <c r="X82" i="14"/>
  <c r="W82" i="14"/>
  <c r="V82" i="14"/>
  <c r="U82" i="14"/>
  <c r="T82" i="14"/>
  <c r="S82" i="14"/>
  <c r="R82" i="14"/>
  <c r="Q82" i="14"/>
  <c r="P82" i="14"/>
  <c r="O82" i="14"/>
  <c r="N82" i="14"/>
  <c r="M82" i="14"/>
  <c r="L82" i="14"/>
  <c r="K82" i="14"/>
  <c r="J82" i="14"/>
  <c r="I82" i="14"/>
  <c r="H82" i="14"/>
  <c r="G82" i="14"/>
  <c r="F82" i="14"/>
  <c r="E82" i="14"/>
  <c r="D82" i="14"/>
  <c r="C82" i="14"/>
  <c r="B82" i="14"/>
  <c r="A82" i="14"/>
  <c r="AL81" i="14"/>
  <c r="AK81" i="14"/>
  <c r="AJ81" i="14"/>
  <c r="AI81" i="14"/>
  <c r="AH81" i="14"/>
  <c r="AG81" i="14"/>
  <c r="AF81" i="14"/>
  <c r="AE81" i="14"/>
  <c r="AD81" i="14"/>
  <c r="AC81" i="14"/>
  <c r="AB81" i="14"/>
  <c r="AA81" i="14"/>
  <c r="Z81" i="14"/>
  <c r="Y81" i="14"/>
  <c r="X81" i="14"/>
  <c r="W81" i="14"/>
  <c r="V81" i="14"/>
  <c r="U81" i="14"/>
  <c r="T81" i="14"/>
  <c r="S81" i="14"/>
  <c r="R81" i="14"/>
  <c r="Q81" i="14"/>
  <c r="P81" i="14"/>
  <c r="O81" i="14"/>
  <c r="N81" i="14"/>
  <c r="M81" i="14"/>
  <c r="L81" i="14"/>
  <c r="K81" i="14"/>
  <c r="J81" i="14"/>
  <c r="I81" i="14"/>
  <c r="H81" i="14"/>
  <c r="G81" i="14"/>
  <c r="F81" i="14"/>
  <c r="E81" i="14"/>
  <c r="D81" i="14"/>
  <c r="C81" i="14"/>
  <c r="B81" i="14"/>
  <c r="A81" i="14"/>
  <c r="AL80" i="14"/>
  <c r="AK80" i="14"/>
  <c r="AJ80" i="14"/>
  <c r="AI80" i="14"/>
  <c r="AH80" i="14"/>
  <c r="AG80" i="14"/>
  <c r="AF80" i="14"/>
  <c r="AE80" i="14"/>
  <c r="AD80" i="14"/>
  <c r="AC80" i="14"/>
  <c r="AB80" i="14"/>
  <c r="AA80" i="14"/>
  <c r="Z80" i="14"/>
  <c r="Y80" i="14"/>
  <c r="X80" i="14"/>
  <c r="W80" i="14"/>
  <c r="V80" i="14"/>
  <c r="U80" i="14"/>
  <c r="T80" i="14"/>
  <c r="S80" i="14"/>
  <c r="R80" i="14"/>
  <c r="Q80" i="14"/>
  <c r="P80" i="14"/>
  <c r="O80" i="14"/>
  <c r="N80" i="14"/>
  <c r="M80" i="14"/>
  <c r="L80" i="14"/>
  <c r="K80" i="14"/>
  <c r="J80" i="14"/>
  <c r="I80" i="14"/>
  <c r="H80" i="14"/>
  <c r="G80" i="14"/>
  <c r="F80" i="14"/>
  <c r="E80" i="14"/>
  <c r="D80" i="14"/>
  <c r="C80" i="14"/>
  <c r="B80" i="14"/>
  <c r="A80" i="14"/>
  <c r="AL79" i="14"/>
  <c r="AK79" i="14"/>
  <c r="AJ79" i="14"/>
  <c r="AI79" i="14"/>
  <c r="AH79" i="14"/>
  <c r="AG79" i="14"/>
  <c r="AF79" i="14"/>
  <c r="AE79" i="14"/>
  <c r="AD79" i="14"/>
  <c r="AC79" i="14"/>
  <c r="AB79" i="14"/>
  <c r="AA79" i="14"/>
  <c r="Z79" i="14"/>
  <c r="Y79" i="14"/>
  <c r="X79" i="14"/>
  <c r="W79" i="14"/>
  <c r="V79" i="14"/>
  <c r="U79" i="14"/>
  <c r="T79" i="14"/>
  <c r="S79" i="14"/>
  <c r="R79" i="14"/>
  <c r="Q79" i="14"/>
  <c r="P79" i="14"/>
  <c r="O79" i="14"/>
  <c r="N79" i="14"/>
  <c r="M79" i="14"/>
  <c r="L79" i="14"/>
  <c r="K79" i="14"/>
  <c r="J79" i="14"/>
  <c r="I79" i="14"/>
  <c r="H79" i="14"/>
  <c r="G79" i="14"/>
  <c r="F79" i="14"/>
  <c r="E79" i="14"/>
  <c r="D79" i="14"/>
  <c r="C79" i="14"/>
  <c r="B79" i="14"/>
  <c r="A79" i="14"/>
  <c r="AL78" i="14"/>
  <c r="AK78" i="14"/>
  <c r="AJ78" i="14"/>
  <c r="AI78" i="14"/>
  <c r="AH78" i="14"/>
  <c r="AG78" i="14"/>
  <c r="AF78" i="14"/>
  <c r="AE78" i="14"/>
  <c r="AD78" i="14"/>
  <c r="AC78" i="14"/>
  <c r="AB78" i="14"/>
  <c r="AA78" i="14"/>
  <c r="Z78" i="14"/>
  <c r="Y78" i="14"/>
  <c r="X78" i="14"/>
  <c r="W78" i="14"/>
  <c r="V78" i="14"/>
  <c r="U78" i="14"/>
  <c r="T78" i="14"/>
  <c r="S78" i="14"/>
  <c r="R78" i="14"/>
  <c r="Q78" i="14"/>
  <c r="P78" i="14"/>
  <c r="O78" i="14"/>
  <c r="N78" i="14"/>
  <c r="M78" i="14"/>
  <c r="L78" i="14"/>
  <c r="K78" i="14"/>
  <c r="J78" i="14"/>
  <c r="I78" i="14"/>
  <c r="H78" i="14"/>
  <c r="G78" i="14"/>
  <c r="F78" i="14"/>
  <c r="E78" i="14"/>
  <c r="D78" i="14"/>
  <c r="C78" i="14"/>
  <c r="B78" i="14"/>
  <c r="A78" i="14"/>
  <c r="AL77" i="14"/>
  <c r="AK77" i="14"/>
  <c r="AJ77" i="14"/>
  <c r="AI77" i="14"/>
  <c r="AH77" i="14"/>
  <c r="AG77" i="14"/>
  <c r="AF77" i="14"/>
  <c r="AE77" i="14"/>
  <c r="AD77" i="14"/>
  <c r="AC77" i="14"/>
  <c r="AB77" i="14"/>
  <c r="AA77" i="14"/>
  <c r="Z77" i="14"/>
  <c r="Y77" i="14"/>
  <c r="X77" i="14"/>
  <c r="W77" i="14"/>
  <c r="V77" i="14"/>
  <c r="U77" i="14"/>
  <c r="T77" i="14"/>
  <c r="S77" i="14"/>
  <c r="R77" i="14"/>
  <c r="Q77" i="14"/>
  <c r="P77" i="14"/>
  <c r="O77" i="14"/>
  <c r="N77" i="14"/>
  <c r="M77" i="14"/>
  <c r="L77" i="14"/>
  <c r="K77" i="14"/>
  <c r="J77" i="14"/>
  <c r="I77" i="14"/>
  <c r="H77" i="14"/>
  <c r="G77" i="14"/>
  <c r="F77" i="14"/>
  <c r="E77" i="14"/>
  <c r="D77" i="14"/>
  <c r="C77" i="14"/>
  <c r="B77" i="14"/>
  <c r="A77" i="14"/>
  <c r="AL76" i="14"/>
  <c r="AK76" i="14"/>
  <c r="AJ76" i="14"/>
  <c r="AI76" i="14"/>
  <c r="AH76" i="14"/>
  <c r="AG76" i="14"/>
  <c r="AF76" i="14"/>
  <c r="AE76" i="14"/>
  <c r="AD76" i="14"/>
  <c r="AC76" i="14"/>
  <c r="AB76" i="14"/>
  <c r="AA76" i="14"/>
  <c r="Z76" i="14"/>
  <c r="Y76" i="14"/>
  <c r="X76" i="14"/>
  <c r="W76" i="14"/>
  <c r="V76" i="14"/>
  <c r="U76" i="14"/>
  <c r="T76" i="14"/>
  <c r="S76" i="14"/>
  <c r="R76" i="14"/>
  <c r="Q76" i="14"/>
  <c r="P76" i="14"/>
  <c r="O76" i="14"/>
  <c r="N76" i="14"/>
  <c r="M76" i="14"/>
  <c r="L76" i="14"/>
  <c r="K76" i="14"/>
  <c r="J76" i="14"/>
  <c r="I76" i="14"/>
  <c r="H76" i="14"/>
  <c r="G76" i="14"/>
  <c r="F76" i="14"/>
  <c r="E76" i="14"/>
  <c r="D76" i="14"/>
  <c r="C76" i="14"/>
  <c r="B76" i="14"/>
  <c r="A76" i="14"/>
  <c r="AL75" i="14"/>
  <c r="AK75" i="14"/>
  <c r="AJ75" i="14"/>
  <c r="AI75" i="14"/>
  <c r="AH75" i="14"/>
  <c r="AG75" i="14"/>
  <c r="AF75" i="14"/>
  <c r="AE75" i="14"/>
  <c r="AD75" i="14"/>
  <c r="AC75" i="14"/>
  <c r="AB75" i="14"/>
  <c r="AA75" i="14"/>
  <c r="Z75" i="14"/>
  <c r="Y75" i="14"/>
  <c r="X75" i="14"/>
  <c r="W75" i="14"/>
  <c r="V75" i="14"/>
  <c r="U75" i="14"/>
  <c r="T75" i="14"/>
  <c r="S75" i="14"/>
  <c r="R75" i="14"/>
  <c r="Q75" i="14"/>
  <c r="P75" i="14"/>
  <c r="O75" i="14"/>
  <c r="N75" i="14"/>
  <c r="M75" i="14"/>
  <c r="L75" i="14"/>
  <c r="K75" i="14"/>
  <c r="J75" i="14"/>
  <c r="I75" i="14"/>
  <c r="H75" i="14"/>
  <c r="G75" i="14"/>
  <c r="F75" i="14"/>
  <c r="E75" i="14"/>
  <c r="D75" i="14"/>
  <c r="C75" i="14"/>
  <c r="B75" i="14"/>
  <c r="A75" i="14"/>
  <c r="AL74" i="14"/>
  <c r="AK74" i="14"/>
  <c r="AJ74" i="14"/>
  <c r="AI74" i="14"/>
  <c r="AH74" i="14"/>
  <c r="AG74" i="14"/>
  <c r="AF74" i="14"/>
  <c r="AE74" i="14"/>
  <c r="AD74" i="14"/>
  <c r="AC74" i="14"/>
  <c r="AB74" i="14"/>
  <c r="AA74" i="14"/>
  <c r="Z74" i="14"/>
  <c r="Y74" i="14"/>
  <c r="X74" i="14"/>
  <c r="W74" i="14"/>
  <c r="V74" i="14"/>
  <c r="U74" i="14"/>
  <c r="T74" i="14"/>
  <c r="S74" i="14"/>
  <c r="R74" i="14"/>
  <c r="Q74" i="14"/>
  <c r="P74" i="14"/>
  <c r="O74" i="14"/>
  <c r="N74" i="14"/>
  <c r="M74" i="14"/>
  <c r="L74" i="14"/>
  <c r="K74" i="14"/>
  <c r="J74" i="14"/>
  <c r="I74" i="14"/>
  <c r="H74" i="14"/>
  <c r="G74" i="14"/>
  <c r="F74" i="14"/>
  <c r="E74" i="14"/>
  <c r="D74" i="14"/>
  <c r="C74" i="14"/>
  <c r="B74" i="14"/>
  <c r="A74" i="14"/>
  <c r="AL73" i="14"/>
  <c r="AK73" i="14"/>
  <c r="AJ73" i="14"/>
  <c r="AI73" i="14"/>
  <c r="AH73" i="14"/>
  <c r="AG73" i="14"/>
  <c r="AF73" i="14"/>
  <c r="AE73" i="14"/>
  <c r="AD73" i="14"/>
  <c r="AC73" i="14"/>
  <c r="AB73" i="14"/>
  <c r="AA73" i="14"/>
  <c r="Z73" i="14"/>
  <c r="Y73" i="14"/>
  <c r="X73" i="14"/>
  <c r="W73" i="14"/>
  <c r="V73" i="14"/>
  <c r="U73" i="14"/>
  <c r="T73" i="14"/>
  <c r="S73" i="14"/>
  <c r="R73" i="14"/>
  <c r="Q73" i="14"/>
  <c r="P73" i="14"/>
  <c r="O73" i="14"/>
  <c r="N73" i="14"/>
  <c r="M73" i="14"/>
  <c r="L73" i="14"/>
  <c r="K73" i="14"/>
  <c r="J73" i="14"/>
  <c r="I73" i="14"/>
  <c r="H73" i="14"/>
  <c r="G73" i="14"/>
  <c r="F73" i="14"/>
  <c r="E73" i="14"/>
  <c r="D73" i="14"/>
  <c r="C73" i="14"/>
  <c r="B73" i="14"/>
  <c r="A73" i="14"/>
  <c r="AL72" i="14"/>
  <c r="AK72" i="14"/>
  <c r="AJ72" i="14"/>
  <c r="AI72" i="14"/>
  <c r="AH72" i="14"/>
  <c r="AG72" i="14"/>
  <c r="AF72" i="14"/>
  <c r="AE72" i="14"/>
  <c r="AD72" i="14"/>
  <c r="AC72" i="14"/>
  <c r="AB72" i="14"/>
  <c r="AA72" i="14"/>
  <c r="Z72" i="14"/>
  <c r="Y72" i="14"/>
  <c r="X72" i="14"/>
  <c r="W72" i="14"/>
  <c r="V72" i="14"/>
  <c r="U72" i="14"/>
  <c r="T72" i="14"/>
  <c r="S72" i="14"/>
  <c r="R72" i="14"/>
  <c r="Q72" i="14"/>
  <c r="P72" i="14"/>
  <c r="O72" i="14"/>
  <c r="N72" i="14"/>
  <c r="M72" i="14"/>
  <c r="L72" i="14"/>
  <c r="K72" i="14"/>
  <c r="J72" i="14"/>
  <c r="I72" i="14"/>
  <c r="H72" i="14"/>
  <c r="G72" i="14"/>
  <c r="F72" i="14"/>
  <c r="E72" i="14"/>
  <c r="D72" i="14"/>
  <c r="C72" i="14"/>
  <c r="B72" i="14"/>
  <c r="A72" i="14"/>
  <c r="AL71" i="14"/>
  <c r="AK71" i="14"/>
  <c r="AJ71" i="14"/>
  <c r="AI71" i="14"/>
  <c r="AH71" i="14"/>
  <c r="AG71" i="14"/>
  <c r="AF71" i="14"/>
  <c r="AE71" i="14"/>
  <c r="AD71" i="14"/>
  <c r="AC71" i="14"/>
  <c r="AB71" i="14"/>
  <c r="AA71" i="14"/>
  <c r="Z71" i="14"/>
  <c r="Y71" i="14"/>
  <c r="X71" i="14"/>
  <c r="W71" i="14"/>
  <c r="V71" i="14"/>
  <c r="U71" i="14"/>
  <c r="T71" i="14"/>
  <c r="S71" i="14"/>
  <c r="R71" i="14"/>
  <c r="Q71" i="14"/>
  <c r="P71" i="14"/>
  <c r="O71" i="14"/>
  <c r="N71" i="14"/>
  <c r="M71" i="14"/>
  <c r="L71" i="14"/>
  <c r="K71" i="14"/>
  <c r="J71" i="14"/>
  <c r="I71" i="14"/>
  <c r="H71" i="14"/>
  <c r="G71" i="14"/>
  <c r="F71" i="14"/>
  <c r="E71" i="14"/>
  <c r="D71" i="14"/>
  <c r="C71" i="14"/>
  <c r="B71" i="14"/>
  <c r="A71" i="14"/>
  <c r="AL70" i="14"/>
  <c r="AK70" i="14"/>
  <c r="AJ70" i="14"/>
  <c r="AI70" i="14"/>
  <c r="AH70" i="14"/>
  <c r="AG70" i="14"/>
  <c r="AF70" i="14"/>
  <c r="AE70" i="14"/>
  <c r="AD70" i="14"/>
  <c r="AC70" i="14"/>
  <c r="AB70" i="14"/>
  <c r="AA70" i="14"/>
  <c r="Z70" i="14"/>
  <c r="Y70" i="14"/>
  <c r="X70" i="14"/>
  <c r="W70" i="14"/>
  <c r="V70" i="14"/>
  <c r="U70" i="14"/>
  <c r="T70" i="14"/>
  <c r="S70" i="14"/>
  <c r="R70" i="14"/>
  <c r="Q70" i="14"/>
  <c r="P70" i="14"/>
  <c r="O70" i="14"/>
  <c r="N70" i="14"/>
  <c r="M70" i="14"/>
  <c r="L70" i="14"/>
  <c r="K70" i="14"/>
  <c r="J70" i="14"/>
  <c r="I70" i="14"/>
  <c r="H70" i="14"/>
  <c r="G70" i="14"/>
  <c r="F70" i="14"/>
  <c r="E70" i="14"/>
  <c r="D70" i="14"/>
  <c r="C70" i="14"/>
  <c r="B70" i="14"/>
  <c r="A70" i="14"/>
  <c r="AL69" i="14"/>
  <c r="AK69" i="14"/>
  <c r="AJ69" i="14"/>
  <c r="AI69" i="14"/>
  <c r="AH69" i="14"/>
  <c r="AG69" i="14"/>
  <c r="AF69" i="14"/>
  <c r="AE69" i="14"/>
  <c r="AD69" i="14"/>
  <c r="AC69" i="14"/>
  <c r="AB69" i="14"/>
  <c r="AA69" i="14"/>
  <c r="Z69" i="14"/>
  <c r="Y69" i="14"/>
  <c r="X69" i="14"/>
  <c r="W69" i="14"/>
  <c r="V69" i="14"/>
  <c r="U69" i="14"/>
  <c r="T69" i="14"/>
  <c r="S69" i="14"/>
  <c r="R69" i="14"/>
  <c r="Q69" i="14"/>
  <c r="P69" i="14"/>
  <c r="O69" i="14"/>
  <c r="N69" i="14"/>
  <c r="M69" i="14"/>
  <c r="L69" i="14"/>
  <c r="K69" i="14"/>
  <c r="J69" i="14"/>
  <c r="I69" i="14"/>
  <c r="H69" i="14"/>
  <c r="G69" i="14"/>
  <c r="F69" i="14"/>
  <c r="E69" i="14"/>
  <c r="D69" i="14"/>
  <c r="C69" i="14"/>
  <c r="B69" i="14"/>
  <c r="A69" i="14"/>
  <c r="AL68" i="14"/>
  <c r="AK68" i="14"/>
  <c r="AJ68" i="14"/>
  <c r="AI68" i="14"/>
  <c r="AH68" i="14"/>
  <c r="AG68" i="14"/>
  <c r="AF68" i="14"/>
  <c r="AE68" i="14"/>
  <c r="AD68" i="14"/>
  <c r="AC68" i="14"/>
  <c r="AB68" i="14"/>
  <c r="AA68" i="14"/>
  <c r="Z68" i="14"/>
  <c r="Y68" i="14"/>
  <c r="X68" i="14"/>
  <c r="W68" i="14"/>
  <c r="V68" i="14"/>
  <c r="U68" i="14"/>
  <c r="T68" i="14"/>
  <c r="S68" i="14"/>
  <c r="R68" i="14"/>
  <c r="Q68" i="14"/>
  <c r="P68" i="14"/>
  <c r="O68" i="14"/>
  <c r="N68" i="14"/>
  <c r="M68" i="14"/>
  <c r="L68" i="14"/>
  <c r="K68" i="14"/>
  <c r="J68" i="14"/>
  <c r="I68" i="14"/>
  <c r="H68" i="14"/>
  <c r="G68" i="14"/>
  <c r="F68" i="14"/>
  <c r="E68" i="14"/>
  <c r="D68" i="14"/>
  <c r="C68" i="14"/>
  <c r="B68" i="14"/>
  <c r="A68" i="14"/>
  <c r="AL67" i="14"/>
  <c r="AK67" i="14"/>
  <c r="AJ67" i="14"/>
  <c r="AI67" i="14"/>
  <c r="AH67" i="14"/>
  <c r="AG67" i="14"/>
  <c r="AF67" i="14"/>
  <c r="AE67" i="14"/>
  <c r="AD67" i="14"/>
  <c r="AC67" i="14"/>
  <c r="AB67" i="14"/>
  <c r="AA67" i="14"/>
  <c r="Z67" i="14"/>
  <c r="Y67" i="14"/>
  <c r="X67" i="14"/>
  <c r="W67" i="14"/>
  <c r="V67" i="14"/>
  <c r="U67" i="14"/>
  <c r="T67" i="14"/>
  <c r="S67" i="14"/>
  <c r="R67" i="14"/>
  <c r="Q67" i="14"/>
  <c r="P67" i="14"/>
  <c r="O67" i="14"/>
  <c r="N67" i="14"/>
  <c r="M67" i="14"/>
  <c r="L67" i="14"/>
  <c r="K67" i="14"/>
  <c r="J67" i="14"/>
  <c r="I67" i="14"/>
  <c r="H67" i="14"/>
  <c r="G67" i="14"/>
  <c r="F67" i="14"/>
  <c r="E67" i="14"/>
  <c r="D67" i="14"/>
  <c r="C67" i="14"/>
  <c r="B67" i="14"/>
  <c r="A67" i="14"/>
  <c r="AL66" i="14"/>
  <c r="AK66" i="14"/>
  <c r="AJ66" i="14"/>
  <c r="AI66" i="14"/>
  <c r="AH66" i="14"/>
  <c r="AG66" i="14"/>
  <c r="AF66" i="14"/>
  <c r="AE66" i="14"/>
  <c r="AD66" i="14"/>
  <c r="AC66" i="14"/>
  <c r="AB66" i="14"/>
  <c r="AA66" i="14"/>
  <c r="Z66" i="14"/>
  <c r="Y66" i="14"/>
  <c r="X66" i="14"/>
  <c r="W66" i="14"/>
  <c r="V66" i="14"/>
  <c r="U66" i="14"/>
  <c r="T66" i="14"/>
  <c r="S66" i="14"/>
  <c r="R66" i="14"/>
  <c r="Q66" i="14"/>
  <c r="P66" i="14"/>
  <c r="O66" i="14"/>
  <c r="N66" i="14"/>
  <c r="M66" i="14"/>
  <c r="L66" i="14"/>
  <c r="K66" i="14"/>
  <c r="J66" i="14"/>
  <c r="I66" i="14"/>
  <c r="H66" i="14"/>
  <c r="G66" i="14"/>
  <c r="F66" i="14"/>
  <c r="E66" i="14"/>
  <c r="D66" i="14"/>
  <c r="C66" i="14"/>
  <c r="B66" i="14"/>
  <c r="A66" i="14"/>
  <c r="AL65" i="14"/>
  <c r="AK65" i="14"/>
  <c r="AJ65" i="14"/>
  <c r="AI65" i="14"/>
  <c r="AH65" i="14"/>
  <c r="AG65" i="14"/>
  <c r="AF65" i="14"/>
  <c r="AE65" i="14"/>
  <c r="AD65" i="14"/>
  <c r="AC65" i="14"/>
  <c r="AB65" i="14"/>
  <c r="AA65" i="14"/>
  <c r="Z65" i="14"/>
  <c r="Y65" i="14"/>
  <c r="X65" i="14"/>
  <c r="W65" i="14"/>
  <c r="V65" i="14"/>
  <c r="U65" i="14"/>
  <c r="T65" i="14"/>
  <c r="S65" i="14"/>
  <c r="R65" i="14"/>
  <c r="Q65" i="14"/>
  <c r="P65" i="14"/>
  <c r="O65" i="14"/>
  <c r="N65" i="14"/>
  <c r="M65" i="14"/>
  <c r="L65" i="14"/>
  <c r="K65" i="14"/>
  <c r="J65" i="14"/>
  <c r="I65" i="14"/>
  <c r="H65" i="14"/>
  <c r="G65" i="14"/>
  <c r="F65" i="14"/>
  <c r="E65" i="14"/>
  <c r="D65" i="14"/>
  <c r="C65" i="14"/>
  <c r="B65" i="14"/>
  <c r="A65" i="14"/>
  <c r="AL64" i="14"/>
  <c r="AK64" i="14"/>
  <c r="AJ64" i="14"/>
  <c r="AI64" i="14"/>
  <c r="AH64" i="14"/>
  <c r="AG64" i="14"/>
  <c r="AF64" i="14"/>
  <c r="AE64" i="14"/>
  <c r="AD64" i="14"/>
  <c r="AC64" i="14"/>
  <c r="AB64" i="14"/>
  <c r="AA64" i="14"/>
  <c r="Z64" i="14"/>
  <c r="Y64" i="14"/>
  <c r="X64" i="14"/>
  <c r="W64" i="14"/>
  <c r="V64" i="14"/>
  <c r="U64" i="14"/>
  <c r="T64" i="14"/>
  <c r="S64" i="14"/>
  <c r="R64" i="14"/>
  <c r="Q64" i="14"/>
  <c r="P64" i="14"/>
  <c r="O64" i="14"/>
  <c r="N64" i="14"/>
  <c r="M64" i="14"/>
  <c r="L64" i="14"/>
  <c r="K64" i="14"/>
  <c r="J64" i="14"/>
  <c r="I64" i="14"/>
  <c r="H64" i="14"/>
  <c r="G64" i="14"/>
  <c r="F64" i="14"/>
  <c r="E64" i="14"/>
  <c r="D64" i="14"/>
  <c r="C64" i="14"/>
  <c r="B64" i="14"/>
  <c r="A64" i="14"/>
  <c r="AL63" i="14"/>
  <c r="AK63" i="14"/>
  <c r="AJ63" i="14"/>
  <c r="AI63" i="14"/>
  <c r="AH63" i="14"/>
  <c r="AG63" i="14"/>
  <c r="AF63" i="14"/>
  <c r="AE63" i="14"/>
  <c r="AD63" i="14"/>
  <c r="AC63" i="14"/>
  <c r="AB63" i="14"/>
  <c r="AA63" i="14"/>
  <c r="Z63" i="14"/>
  <c r="Y63" i="14"/>
  <c r="X63" i="14"/>
  <c r="W63" i="14"/>
  <c r="V63" i="14"/>
  <c r="U63" i="14"/>
  <c r="T63" i="14"/>
  <c r="S63" i="14"/>
  <c r="R63" i="14"/>
  <c r="Q63" i="14"/>
  <c r="P63" i="14"/>
  <c r="O63" i="14"/>
  <c r="N63" i="14"/>
  <c r="M63" i="14"/>
  <c r="L63" i="14"/>
  <c r="K63" i="14"/>
  <c r="J63" i="14"/>
  <c r="I63" i="14"/>
  <c r="H63" i="14"/>
  <c r="G63" i="14"/>
  <c r="F63" i="14"/>
  <c r="E63" i="14"/>
  <c r="D63" i="14"/>
  <c r="C63" i="14"/>
  <c r="B63" i="14"/>
  <c r="A63" i="14"/>
  <c r="AL62" i="14"/>
  <c r="AK62" i="14"/>
  <c r="AJ62" i="14"/>
  <c r="AI62" i="14"/>
  <c r="AH62" i="14"/>
  <c r="AG62" i="14"/>
  <c r="AF62" i="14"/>
  <c r="AE62" i="14"/>
  <c r="AD62" i="14"/>
  <c r="AC62" i="14"/>
  <c r="AB62" i="14"/>
  <c r="AA62" i="14"/>
  <c r="Z62" i="14"/>
  <c r="Y62" i="14"/>
  <c r="X62" i="14"/>
  <c r="W62" i="14"/>
  <c r="V62" i="14"/>
  <c r="U62" i="14"/>
  <c r="T62" i="14"/>
  <c r="S62" i="14"/>
  <c r="R62" i="14"/>
  <c r="Q62" i="14"/>
  <c r="P62" i="14"/>
  <c r="O62" i="14"/>
  <c r="N62" i="14"/>
  <c r="M62" i="14"/>
  <c r="L62" i="14"/>
  <c r="K62" i="14"/>
  <c r="J62" i="14"/>
  <c r="I62" i="14"/>
  <c r="H62" i="14"/>
  <c r="G62" i="14"/>
  <c r="F62" i="14"/>
  <c r="E62" i="14"/>
  <c r="D62" i="14"/>
  <c r="C62" i="14"/>
  <c r="B62" i="14"/>
  <c r="A62" i="14"/>
  <c r="AL61" i="14"/>
  <c r="AK61" i="14"/>
  <c r="AJ61" i="14"/>
  <c r="AI61" i="14"/>
  <c r="AH61" i="14"/>
  <c r="AG61" i="14"/>
  <c r="AF61" i="14"/>
  <c r="AE61" i="14"/>
  <c r="AD61" i="14"/>
  <c r="AC61" i="14"/>
  <c r="AB61" i="14"/>
  <c r="AA61" i="14"/>
  <c r="Z61" i="14"/>
  <c r="Y61" i="14"/>
  <c r="X61" i="14"/>
  <c r="W61" i="14"/>
  <c r="V61" i="14"/>
  <c r="U61" i="14"/>
  <c r="T61" i="14"/>
  <c r="S61" i="14"/>
  <c r="R61" i="14"/>
  <c r="Q61" i="14"/>
  <c r="P61" i="14"/>
  <c r="O61" i="14"/>
  <c r="N61" i="14"/>
  <c r="M61" i="14"/>
  <c r="L61" i="14"/>
  <c r="K61" i="14"/>
  <c r="J61" i="14"/>
  <c r="I61" i="14"/>
  <c r="H61" i="14"/>
  <c r="G61" i="14"/>
  <c r="F61" i="14"/>
  <c r="E61" i="14"/>
  <c r="D61" i="14"/>
  <c r="C61" i="14"/>
  <c r="B61" i="14"/>
  <c r="A61" i="14"/>
  <c r="AL60" i="14"/>
  <c r="AK60" i="14"/>
  <c r="AJ60" i="14"/>
  <c r="AI60" i="14"/>
  <c r="AH60" i="14"/>
  <c r="AG60" i="14"/>
  <c r="AF60" i="14"/>
  <c r="AE60" i="14"/>
  <c r="AD60" i="14"/>
  <c r="AC60" i="14"/>
  <c r="AB60" i="14"/>
  <c r="AA60" i="14"/>
  <c r="Z60" i="14"/>
  <c r="Y60" i="14"/>
  <c r="X60" i="14"/>
  <c r="W60" i="14"/>
  <c r="V60" i="14"/>
  <c r="U60" i="14"/>
  <c r="T60" i="14"/>
  <c r="S60" i="14"/>
  <c r="R60" i="14"/>
  <c r="Q60" i="14"/>
  <c r="P60" i="14"/>
  <c r="O60" i="14"/>
  <c r="N60" i="14"/>
  <c r="M60" i="14"/>
  <c r="L60" i="14"/>
  <c r="K60" i="14"/>
  <c r="J60" i="14"/>
  <c r="I60" i="14"/>
  <c r="H60" i="14"/>
  <c r="G60" i="14"/>
  <c r="F60" i="14"/>
  <c r="E60" i="14"/>
  <c r="D60" i="14"/>
  <c r="C60" i="14"/>
  <c r="B60" i="14"/>
  <c r="A60" i="14"/>
  <c r="AL59" i="14"/>
  <c r="AK59" i="14"/>
  <c r="AJ59" i="14"/>
  <c r="AI59" i="14"/>
  <c r="AH59" i="14"/>
  <c r="AG59" i="14"/>
  <c r="AF59" i="14"/>
  <c r="AE59" i="14"/>
  <c r="AD59" i="14"/>
  <c r="AC59" i="14"/>
  <c r="AB59" i="14"/>
  <c r="AA59" i="14"/>
  <c r="Z59" i="14"/>
  <c r="Y59" i="14"/>
  <c r="X59" i="14"/>
  <c r="W59" i="14"/>
  <c r="V59" i="14"/>
  <c r="U59" i="14"/>
  <c r="T59" i="14"/>
  <c r="S59" i="14"/>
  <c r="R59" i="14"/>
  <c r="Q59" i="14"/>
  <c r="P59" i="14"/>
  <c r="O59" i="14"/>
  <c r="N59" i="14"/>
  <c r="M59" i="14"/>
  <c r="L59" i="14"/>
  <c r="K59" i="14"/>
  <c r="J59" i="14"/>
  <c r="I59" i="14"/>
  <c r="H59" i="14"/>
  <c r="G59" i="14"/>
  <c r="F59" i="14"/>
  <c r="E59" i="14"/>
  <c r="D59" i="14"/>
  <c r="C59" i="14"/>
  <c r="B59" i="14"/>
  <c r="A59" i="14"/>
  <c r="AL58" i="14"/>
  <c r="AK58" i="14"/>
  <c r="AJ58" i="14"/>
  <c r="AI58" i="14"/>
  <c r="AH58" i="14"/>
  <c r="AG58" i="14"/>
  <c r="AF58" i="14"/>
  <c r="AE58" i="14"/>
  <c r="AD58" i="14"/>
  <c r="AC58" i="14"/>
  <c r="AB58" i="14"/>
  <c r="AA58" i="14"/>
  <c r="Z58" i="14"/>
  <c r="Y58" i="14"/>
  <c r="X58" i="14"/>
  <c r="W58" i="14"/>
  <c r="V58" i="14"/>
  <c r="U58" i="14"/>
  <c r="T58" i="14"/>
  <c r="S58" i="14"/>
  <c r="R58" i="14"/>
  <c r="Q58" i="14"/>
  <c r="P58" i="14"/>
  <c r="O58" i="14"/>
  <c r="N58" i="14"/>
  <c r="M58" i="14"/>
  <c r="L58" i="14"/>
  <c r="K58" i="14"/>
  <c r="J58" i="14"/>
  <c r="I58" i="14"/>
  <c r="H58" i="14"/>
  <c r="G58" i="14"/>
  <c r="F58" i="14"/>
  <c r="E58" i="14"/>
  <c r="D58" i="14"/>
  <c r="C58" i="14"/>
  <c r="B58" i="14"/>
  <c r="A58" i="14"/>
  <c r="AL57" i="14"/>
  <c r="AK57" i="14"/>
  <c r="AJ57" i="14"/>
  <c r="AI57" i="14"/>
  <c r="AH57" i="14"/>
  <c r="AG57" i="14"/>
  <c r="AF57" i="14"/>
  <c r="AE57" i="14"/>
  <c r="AD57" i="14"/>
  <c r="AC57" i="14"/>
  <c r="AB57" i="14"/>
  <c r="AA57" i="14"/>
  <c r="Z57" i="14"/>
  <c r="Y57" i="14"/>
  <c r="X57" i="14"/>
  <c r="W57" i="14"/>
  <c r="V57" i="14"/>
  <c r="U57" i="14"/>
  <c r="T57" i="14"/>
  <c r="S57" i="14"/>
  <c r="R57" i="14"/>
  <c r="Q57" i="14"/>
  <c r="P57" i="14"/>
  <c r="O57" i="14"/>
  <c r="N57" i="14"/>
  <c r="M57" i="14"/>
  <c r="L57" i="14"/>
  <c r="K57" i="14"/>
  <c r="J57" i="14"/>
  <c r="I57" i="14"/>
  <c r="H57" i="14"/>
  <c r="G57" i="14"/>
  <c r="F57" i="14"/>
  <c r="E57" i="14"/>
  <c r="D57" i="14"/>
  <c r="C57" i="14"/>
  <c r="B57" i="14"/>
  <c r="A57" i="14"/>
  <c r="AL56" i="14"/>
  <c r="AK56" i="14"/>
  <c r="AJ56" i="14"/>
  <c r="AI56" i="14"/>
  <c r="AH56" i="14"/>
  <c r="AG56" i="14"/>
  <c r="AF56" i="14"/>
  <c r="AE56" i="14"/>
  <c r="AD56" i="14"/>
  <c r="AC56" i="14"/>
  <c r="AB56" i="14"/>
  <c r="AA56" i="14"/>
  <c r="Z56" i="14"/>
  <c r="Y56" i="14"/>
  <c r="X56" i="14"/>
  <c r="W56" i="14"/>
  <c r="V56" i="14"/>
  <c r="U56" i="14"/>
  <c r="T56" i="14"/>
  <c r="S56" i="14"/>
  <c r="R56" i="14"/>
  <c r="Q56" i="14"/>
  <c r="P56" i="14"/>
  <c r="O56" i="14"/>
  <c r="N56" i="14"/>
  <c r="M56" i="14"/>
  <c r="L56" i="14"/>
  <c r="K56" i="14"/>
  <c r="J56" i="14"/>
  <c r="I56" i="14"/>
  <c r="H56" i="14"/>
  <c r="G56" i="14"/>
  <c r="F56" i="14"/>
  <c r="E56" i="14"/>
  <c r="D56" i="14"/>
  <c r="C56" i="14"/>
  <c r="B56" i="14"/>
  <c r="A56" i="14"/>
  <c r="AL55" i="14"/>
  <c r="AK55" i="14"/>
  <c r="AJ55" i="14"/>
  <c r="AI55" i="14"/>
  <c r="AH55" i="14"/>
  <c r="AG55" i="14"/>
  <c r="AF55" i="14"/>
  <c r="AE55" i="14"/>
  <c r="AD55" i="14"/>
  <c r="AC55" i="14"/>
  <c r="AB55" i="14"/>
  <c r="AA55" i="14"/>
  <c r="Z55" i="14"/>
  <c r="Y55" i="14"/>
  <c r="X55" i="14"/>
  <c r="W55" i="14"/>
  <c r="V55" i="14"/>
  <c r="U55" i="14"/>
  <c r="T55" i="14"/>
  <c r="S55" i="14"/>
  <c r="R55" i="14"/>
  <c r="Q55" i="14"/>
  <c r="P55" i="14"/>
  <c r="O55" i="14"/>
  <c r="N55" i="14"/>
  <c r="M55" i="14"/>
  <c r="L55" i="14"/>
  <c r="K55" i="14"/>
  <c r="J55" i="14"/>
  <c r="I55" i="14"/>
  <c r="H55" i="14"/>
  <c r="G55" i="14"/>
  <c r="F55" i="14"/>
  <c r="E55" i="14"/>
  <c r="D55" i="14"/>
  <c r="C55" i="14"/>
  <c r="B55" i="14"/>
  <c r="A55" i="14"/>
  <c r="AL54" i="14"/>
  <c r="AK54" i="14"/>
  <c r="AJ54" i="14"/>
  <c r="AI54" i="14"/>
  <c r="AH54" i="14"/>
  <c r="AG54" i="14"/>
  <c r="AF54" i="14"/>
  <c r="AE54" i="14"/>
  <c r="AD54" i="14"/>
  <c r="AC54" i="14"/>
  <c r="AB54" i="14"/>
  <c r="AA54" i="14"/>
  <c r="Z54" i="14"/>
  <c r="Y54" i="14"/>
  <c r="X54" i="14"/>
  <c r="W54" i="14"/>
  <c r="V54" i="14"/>
  <c r="U54" i="14"/>
  <c r="T54" i="14"/>
  <c r="S54" i="14"/>
  <c r="R54" i="14"/>
  <c r="Q54" i="14"/>
  <c r="P54" i="14"/>
  <c r="O54" i="14"/>
  <c r="N54" i="14"/>
  <c r="M54" i="14"/>
  <c r="L54" i="14"/>
  <c r="K54" i="14"/>
  <c r="J54" i="14"/>
  <c r="I54" i="14"/>
  <c r="H54" i="14"/>
  <c r="G54" i="14"/>
  <c r="F54" i="14"/>
  <c r="E54" i="14"/>
  <c r="D54" i="14"/>
  <c r="C54" i="14"/>
  <c r="B54" i="14"/>
  <c r="A54" i="14"/>
  <c r="AL53" i="14"/>
  <c r="AK53" i="14"/>
  <c r="AJ53" i="14"/>
  <c r="AI53" i="14"/>
  <c r="AH53" i="14"/>
  <c r="AG53" i="14"/>
  <c r="AF53" i="14"/>
  <c r="AE53" i="14"/>
  <c r="AD53" i="14"/>
  <c r="AC53" i="14"/>
  <c r="AB53" i="14"/>
  <c r="AA53" i="14"/>
  <c r="Z53" i="14"/>
  <c r="Y53" i="14"/>
  <c r="X53" i="14"/>
  <c r="W53" i="14"/>
  <c r="V53" i="14"/>
  <c r="U53" i="14"/>
  <c r="T53" i="14"/>
  <c r="S53" i="14"/>
  <c r="R53" i="14"/>
  <c r="Q53" i="14"/>
  <c r="P53" i="14"/>
  <c r="O53" i="14"/>
  <c r="N53" i="14"/>
  <c r="M53" i="14"/>
  <c r="L53" i="14"/>
  <c r="K53" i="14"/>
  <c r="J53" i="14"/>
  <c r="I53" i="14"/>
  <c r="H53" i="14"/>
  <c r="G53" i="14"/>
  <c r="F53" i="14"/>
  <c r="E53" i="14"/>
  <c r="D53" i="14"/>
  <c r="C53" i="14"/>
  <c r="B53" i="14"/>
  <c r="A53" i="14"/>
  <c r="AL52" i="14"/>
  <c r="AK52" i="14"/>
  <c r="AJ52" i="14"/>
  <c r="AI52" i="14"/>
  <c r="AH52" i="14"/>
  <c r="AG52" i="14"/>
  <c r="AF52" i="14"/>
  <c r="AE52" i="14"/>
  <c r="AD52" i="14"/>
  <c r="AC52" i="14"/>
  <c r="AB52" i="14"/>
  <c r="AA52" i="14"/>
  <c r="Z52" i="14"/>
  <c r="Y52" i="14"/>
  <c r="X52" i="14"/>
  <c r="W52" i="14"/>
  <c r="V52" i="14"/>
  <c r="U52" i="14"/>
  <c r="T52" i="14"/>
  <c r="S52" i="14"/>
  <c r="R52" i="14"/>
  <c r="Q52" i="14"/>
  <c r="P52" i="14"/>
  <c r="O52" i="14"/>
  <c r="N52" i="14"/>
  <c r="M52" i="14"/>
  <c r="L52" i="14"/>
  <c r="K52" i="14"/>
  <c r="J52" i="14"/>
  <c r="I52" i="14"/>
  <c r="H52" i="14"/>
  <c r="G52" i="14"/>
  <c r="F52" i="14"/>
  <c r="E52" i="14"/>
  <c r="D52" i="14"/>
  <c r="C52" i="14"/>
  <c r="B52" i="14"/>
  <c r="A52" i="14"/>
  <c r="AL51" i="14"/>
  <c r="AK51" i="14"/>
  <c r="AJ51" i="14"/>
  <c r="AI51" i="14"/>
  <c r="AH51" i="14"/>
  <c r="AG51" i="14"/>
  <c r="AF51" i="14"/>
  <c r="AE51" i="14"/>
  <c r="AD51" i="14"/>
  <c r="AC51" i="14"/>
  <c r="AB51" i="14"/>
  <c r="AA51" i="14"/>
  <c r="Z51" i="14"/>
  <c r="Y51" i="14"/>
  <c r="X51" i="14"/>
  <c r="W51" i="14"/>
  <c r="V51" i="14"/>
  <c r="U51" i="14"/>
  <c r="T51" i="14"/>
  <c r="S51" i="14"/>
  <c r="R51" i="14"/>
  <c r="Q51" i="14"/>
  <c r="P51" i="14"/>
  <c r="O51" i="14"/>
  <c r="N51" i="14"/>
  <c r="M51" i="14"/>
  <c r="L51" i="14"/>
  <c r="K51" i="14"/>
  <c r="J51" i="14"/>
  <c r="I51" i="14"/>
  <c r="H51" i="14"/>
  <c r="G51" i="14"/>
  <c r="F51" i="14"/>
  <c r="E51" i="14"/>
  <c r="D51" i="14"/>
  <c r="C51" i="14"/>
  <c r="B51" i="14"/>
  <c r="A51" i="14"/>
  <c r="AL50" i="14"/>
  <c r="AK50" i="14"/>
  <c r="AJ50" i="14"/>
  <c r="AI50" i="14"/>
  <c r="AH50" i="14"/>
  <c r="AG50" i="14"/>
  <c r="AF50" i="14"/>
  <c r="AE50" i="14"/>
  <c r="AD50" i="14"/>
  <c r="AC50" i="14"/>
  <c r="AB50" i="14"/>
  <c r="AA50" i="14"/>
  <c r="Z50" i="14"/>
  <c r="Y50" i="14"/>
  <c r="X50" i="14"/>
  <c r="W50" i="14"/>
  <c r="V50" i="14"/>
  <c r="U50" i="14"/>
  <c r="T50" i="14"/>
  <c r="S50" i="14"/>
  <c r="R50" i="14"/>
  <c r="Q50" i="14"/>
  <c r="P50" i="14"/>
  <c r="O50" i="14"/>
  <c r="N50" i="14"/>
  <c r="M50" i="14"/>
  <c r="L50" i="14"/>
  <c r="K50" i="14"/>
  <c r="J50" i="14"/>
  <c r="I50" i="14"/>
  <c r="H50" i="14"/>
  <c r="G50" i="14"/>
  <c r="F50" i="14"/>
  <c r="E50" i="14"/>
  <c r="D50" i="14"/>
  <c r="C50" i="14"/>
  <c r="B50" i="14"/>
  <c r="A50" i="14"/>
  <c r="AL49" i="14"/>
  <c r="AK49" i="14"/>
  <c r="AJ49" i="14"/>
  <c r="AI49" i="14"/>
  <c r="AH49" i="14"/>
  <c r="AG49" i="14"/>
  <c r="AF49" i="14"/>
  <c r="AE49" i="14"/>
  <c r="AD49" i="14"/>
  <c r="AC49" i="14"/>
  <c r="AB49" i="14"/>
  <c r="AA49" i="14"/>
  <c r="Z49" i="14"/>
  <c r="Y49" i="14"/>
  <c r="X49" i="14"/>
  <c r="W49" i="14"/>
  <c r="V49" i="14"/>
  <c r="U49" i="14"/>
  <c r="T49" i="14"/>
  <c r="S49" i="14"/>
  <c r="R49" i="14"/>
  <c r="Q49" i="14"/>
  <c r="P49" i="14"/>
  <c r="O49" i="14"/>
  <c r="N49" i="14"/>
  <c r="M49" i="14"/>
  <c r="L49" i="14"/>
  <c r="K49" i="14"/>
  <c r="J49" i="14"/>
  <c r="I49" i="14"/>
  <c r="H49" i="14"/>
  <c r="G49" i="14"/>
  <c r="F49" i="14"/>
  <c r="E49" i="14"/>
  <c r="D49" i="14"/>
  <c r="C49" i="14"/>
  <c r="B49" i="14"/>
  <c r="A49" i="14"/>
  <c r="AL48" i="14"/>
  <c r="AK48" i="14"/>
  <c r="AJ48" i="14"/>
  <c r="AI48" i="14"/>
  <c r="AH48" i="14"/>
  <c r="AG48" i="14"/>
  <c r="AF48" i="14"/>
  <c r="AE48" i="14"/>
  <c r="AD48" i="14"/>
  <c r="AC48" i="14"/>
  <c r="AB48" i="14"/>
  <c r="AA48" i="14"/>
  <c r="Z48" i="14"/>
  <c r="Y48" i="14"/>
  <c r="X48" i="14"/>
  <c r="W48" i="14"/>
  <c r="V48" i="14"/>
  <c r="U48" i="14"/>
  <c r="T48" i="14"/>
  <c r="S48" i="14"/>
  <c r="R48" i="14"/>
  <c r="Q48" i="14"/>
  <c r="P48" i="14"/>
  <c r="O48" i="14"/>
  <c r="N48" i="14"/>
  <c r="M48" i="14"/>
  <c r="L48" i="14"/>
  <c r="K48" i="14"/>
  <c r="J48" i="14"/>
  <c r="I48" i="14"/>
  <c r="H48" i="14"/>
  <c r="G48" i="14"/>
  <c r="F48" i="14"/>
  <c r="E48" i="14"/>
  <c r="D48" i="14"/>
  <c r="C48" i="14"/>
  <c r="B48" i="14"/>
  <c r="A48" i="14"/>
  <c r="AL47" i="14"/>
  <c r="AK47" i="14"/>
  <c r="AJ47" i="14"/>
  <c r="AI47" i="14"/>
  <c r="AH47" i="14"/>
  <c r="AG47" i="14"/>
  <c r="AF47" i="14"/>
  <c r="AE47" i="14"/>
  <c r="AD47" i="14"/>
  <c r="AC47" i="14"/>
  <c r="AB47" i="14"/>
  <c r="AA47" i="14"/>
  <c r="Z47" i="14"/>
  <c r="Y47" i="14"/>
  <c r="X47" i="14"/>
  <c r="W47" i="14"/>
  <c r="V47" i="14"/>
  <c r="U47" i="14"/>
  <c r="T47" i="14"/>
  <c r="S47" i="14"/>
  <c r="R47" i="14"/>
  <c r="Q47" i="14"/>
  <c r="P47" i="14"/>
  <c r="O47" i="14"/>
  <c r="N47" i="14"/>
  <c r="M47" i="14"/>
  <c r="L47" i="14"/>
  <c r="K47" i="14"/>
  <c r="J47" i="14"/>
  <c r="I47" i="14"/>
  <c r="H47" i="14"/>
  <c r="G47" i="14"/>
  <c r="F47" i="14"/>
  <c r="E47" i="14"/>
  <c r="D47" i="14"/>
  <c r="C47" i="14"/>
  <c r="B47" i="14"/>
  <c r="A47" i="14"/>
  <c r="AL46" i="14"/>
  <c r="AK46" i="14"/>
  <c r="AJ46" i="14"/>
  <c r="AI46" i="14"/>
  <c r="AH46" i="14"/>
  <c r="AG46" i="14"/>
  <c r="AF46" i="14"/>
  <c r="AE46" i="14"/>
  <c r="AD46" i="14"/>
  <c r="AC46" i="14"/>
  <c r="AB46" i="14"/>
  <c r="AA46" i="14"/>
  <c r="Z46" i="14"/>
  <c r="Y46" i="14"/>
  <c r="X46" i="14"/>
  <c r="W46" i="14"/>
  <c r="V46" i="14"/>
  <c r="U46" i="14"/>
  <c r="T46" i="14"/>
  <c r="S46" i="14"/>
  <c r="R46" i="14"/>
  <c r="Q46" i="14"/>
  <c r="P46" i="14"/>
  <c r="O46" i="14"/>
  <c r="N46" i="14"/>
  <c r="M46" i="14"/>
  <c r="L46" i="14"/>
  <c r="K46" i="14"/>
  <c r="J46" i="14"/>
  <c r="I46" i="14"/>
  <c r="H46" i="14"/>
  <c r="G46" i="14"/>
  <c r="F46" i="14"/>
  <c r="E46" i="14"/>
  <c r="D46" i="14"/>
  <c r="C46" i="14"/>
  <c r="B46" i="14"/>
  <c r="A46" i="14"/>
  <c r="AL45" i="14"/>
  <c r="AK45" i="14"/>
  <c r="AJ45" i="14"/>
  <c r="AI45" i="14"/>
  <c r="AH45" i="14"/>
  <c r="AG45" i="14"/>
  <c r="AF45" i="14"/>
  <c r="AE45" i="14"/>
  <c r="AD45" i="14"/>
  <c r="AC45" i="14"/>
  <c r="AB45" i="14"/>
  <c r="AA45" i="14"/>
  <c r="Z45" i="14"/>
  <c r="Y45" i="14"/>
  <c r="X45" i="14"/>
  <c r="W45" i="14"/>
  <c r="V45" i="14"/>
  <c r="U45" i="14"/>
  <c r="T45" i="14"/>
  <c r="S45" i="14"/>
  <c r="R45" i="14"/>
  <c r="Q45" i="14"/>
  <c r="P45" i="14"/>
  <c r="O45" i="14"/>
  <c r="N45" i="14"/>
  <c r="M45" i="14"/>
  <c r="L45" i="14"/>
  <c r="K45" i="14"/>
  <c r="J45" i="14"/>
  <c r="I45" i="14"/>
  <c r="H45" i="14"/>
  <c r="G45" i="14"/>
  <c r="F45" i="14"/>
  <c r="E45" i="14"/>
  <c r="D45" i="14"/>
  <c r="C45" i="14"/>
  <c r="B45" i="14"/>
  <c r="A45" i="14"/>
  <c r="AL44" i="14"/>
  <c r="AK44" i="14"/>
  <c r="AJ44" i="14"/>
  <c r="AI44" i="14"/>
  <c r="AH44" i="14"/>
  <c r="AG44" i="14"/>
  <c r="AF44" i="14"/>
  <c r="AE44" i="14"/>
  <c r="AD44" i="14"/>
  <c r="AC44" i="14"/>
  <c r="AB44" i="14"/>
  <c r="AA44" i="14"/>
  <c r="Z44" i="14"/>
  <c r="Y44" i="14"/>
  <c r="X44" i="14"/>
  <c r="W44" i="14"/>
  <c r="V44" i="14"/>
  <c r="U44" i="14"/>
  <c r="T44" i="14"/>
  <c r="S44" i="14"/>
  <c r="R44" i="14"/>
  <c r="Q44" i="14"/>
  <c r="P44" i="14"/>
  <c r="O44" i="14"/>
  <c r="N44" i="14"/>
  <c r="M44" i="14"/>
  <c r="L44" i="14"/>
  <c r="K44" i="14"/>
  <c r="J44" i="14"/>
  <c r="I44" i="14"/>
  <c r="H44" i="14"/>
  <c r="G44" i="14"/>
  <c r="F44" i="14"/>
  <c r="E44" i="14"/>
  <c r="D44" i="14"/>
  <c r="C44" i="14"/>
  <c r="B44" i="14"/>
  <c r="A44" i="14"/>
  <c r="AL43" i="14"/>
  <c r="AK43" i="14"/>
  <c r="AJ43" i="14"/>
  <c r="AI43" i="14"/>
  <c r="AH43" i="14"/>
  <c r="AG43" i="14"/>
  <c r="AF43" i="14"/>
  <c r="AE43" i="14"/>
  <c r="AD43" i="14"/>
  <c r="AC43" i="14"/>
  <c r="AB43" i="14"/>
  <c r="AA43" i="14"/>
  <c r="Z43" i="14"/>
  <c r="Y43" i="14"/>
  <c r="X43" i="14"/>
  <c r="W43" i="14"/>
  <c r="V43" i="14"/>
  <c r="U43" i="14"/>
  <c r="T43" i="14"/>
  <c r="S43" i="14"/>
  <c r="R43" i="14"/>
  <c r="Q43" i="14"/>
  <c r="P43" i="14"/>
  <c r="O43" i="14"/>
  <c r="N43" i="14"/>
  <c r="M43" i="14"/>
  <c r="L43" i="14"/>
  <c r="K43" i="14"/>
  <c r="J43" i="14"/>
  <c r="I43" i="14"/>
  <c r="H43" i="14"/>
  <c r="G43" i="14"/>
  <c r="F43" i="14"/>
  <c r="E43" i="14"/>
  <c r="D43" i="14"/>
  <c r="C43" i="14"/>
  <c r="B43" i="14"/>
  <c r="A43" i="14"/>
  <c r="AL42" i="14"/>
  <c r="AK42" i="14"/>
  <c r="AJ42" i="14"/>
  <c r="AI42" i="14"/>
  <c r="AH42" i="14"/>
  <c r="AG42" i="14"/>
  <c r="AF42" i="14"/>
  <c r="AE42" i="14"/>
  <c r="AD42" i="14"/>
  <c r="AC42" i="14"/>
  <c r="AB42" i="14"/>
  <c r="AA42" i="14"/>
  <c r="Z42" i="14"/>
  <c r="Y42" i="14"/>
  <c r="X42" i="14"/>
  <c r="W42" i="14"/>
  <c r="V42" i="14"/>
  <c r="U42" i="14"/>
  <c r="T42" i="14"/>
  <c r="S42" i="14"/>
  <c r="R42" i="14"/>
  <c r="Q42" i="14"/>
  <c r="P42" i="14"/>
  <c r="O42" i="14"/>
  <c r="N42" i="14"/>
  <c r="M42" i="14"/>
  <c r="L42" i="14"/>
  <c r="K42" i="14"/>
  <c r="J42" i="14"/>
  <c r="I42" i="14"/>
  <c r="H42" i="14"/>
  <c r="G42" i="14"/>
  <c r="F42" i="14"/>
  <c r="E42" i="14"/>
  <c r="D42" i="14"/>
  <c r="C42" i="14"/>
  <c r="B42" i="14"/>
  <c r="A42" i="14"/>
  <c r="AL41" i="14"/>
  <c r="AK41" i="14"/>
  <c r="AJ41" i="14"/>
  <c r="AI41" i="14"/>
  <c r="AH41" i="14"/>
  <c r="AG41" i="14"/>
  <c r="AF41" i="14"/>
  <c r="AE41" i="14"/>
  <c r="AD41" i="14"/>
  <c r="AC41" i="14"/>
  <c r="AB41" i="14"/>
  <c r="AA41" i="14"/>
  <c r="Z41" i="14"/>
  <c r="Y41" i="14"/>
  <c r="X41" i="14"/>
  <c r="W41" i="14"/>
  <c r="V41" i="14"/>
  <c r="U41" i="14"/>
  <c r="T41" i="14"/>
  <c r="S41" i="14"/>
  <c r="R41" i="14"/>
  <c r="Q41" i="14"/>
  <c r="P41" i="14"/>
  <c r="O41" i="14"/>
  <c r="N41" i="14"/>
  <c r="M41" i="14"/>
  <c r="L41" i="14"/>
  <c r="K41" i="14"/>
  <c r="J41" i="14"/>
  <c r="I41" i="14"/>
  <c r="H41" i="14"/>
  <c r="G41" i="14"/>
  <c r="F41" i="14"/>
  <c r="E41" i="14"/>
  <c r="D41" i="14"/>
  <c r="C41" i="14"/>
  <c r="B41" i="14"/>
  <c r="A41" i="14"/>
  <c r="AL40" i="14"/>
  <c r="AK40" i="14"/>
  <c r="AJ40" i="14"/>
  <c r="AI40" i="14"/>
  <c r="AH40" i="14"/>
  <c r="AG40" i="14"/>
  <c r="AF40" i="14"/>
  <c r="AE40" i="14"/>
  <c r="AD40" i="14"/>
  <c r="AC40" i="14"/>
  <c r="AB40" i="14"/>
  <c r="AA40" i="14"/>
  <c r="Z40" i="14"/>
  <c r="Y40" i="14"/>
  <c r="X40" i="14"/>
  <c r="W40" i="14"/>
  <c r="V40" i="14"/>
  <c r="U40" i="14"/>
  <c r="T40" i="14"/>
  <c r="S40" i="14"/>
  <c r="R40" i="14"/>
  <c r="Q40" i="14"/>
  <c r="P40" i="14"/>
  <c r="O40" i="14"/>
  <c r="N40" i="14"/>
  <c r="M40" i="14"/>
  <c r="L40" i="14"/>
  <c r="K40" i="14"/>
  <c r="J40" i="14"/>
  <c r="I40" i="14"/>
  <c r="H40" i="14"/>
  <c r="G40" i="14"/>
  <c r="F40" i="14"/>
  <c r="E40" i="14"/>
  <c r="D40" i="14"/>
  <c r="C40" i="14"/>
  <c r="B40" i="14"/>
  <c r="A40" i="14"/>
  <c r="AL39" i="14"/>
  <c r="AK39" i="14"/>
  <c r="AJ39" i="14"/>
  <c r="AI39" i="14"/>
  <c r="AH39" i="14"/>
  <c r="AG39" i="14"/>
  <c r="AF39" i="14"/>
  <c r="AE39" i="14"/>
  <c r="AD39" i="14"/>
  <c r="AC39" i="14"/>
  <c r="AB39" i="14"/>
  <c r="AA39" i="14"/>
  <c r="Z39" i="14"/>
  <c r="Y39" i="14"/>
  <c r="X39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C39" i="14"/>
  <c r="B39" i="14"/>
  <c r="A39" i="14"/>
  <c r="AL38" i="14"/>
  <c r="AK38" i="14"/>
  <c r="AJ38" i="14"/>
  <c r="AI38" i="14"/>
  <c r="AH38" i="14"/>
  <c r="AG38" i="14"/>
  <c r="AF38" i="14"/>
  <c r="AE38" i="14"/>
  <c r="AD38" i="14"/>
  <c r="AC38" i="14"/>
  <c r="AB38" i="14"/>
  <c r="AA38" i="14"/>
  <c r="Z38" i="14"/>
  <c r="Y38" i="14"/>
  <c r="X38" i="14"/>
  <c r="W38" i="14"/>
  <c r="V38" i="14"/>
  <c r="U38" i="14"/>
  <c r="T38" i="14"/>
  <c r="S38" i="14"/>
  <c r="R38" i="14"/>
  <c r="Q38" i="14"/>
  <c r="P38" i="14"/>
  <c r="O38" i="14"/>
  <c r="N38" i="14"/>
  <c r="M38" i="14"/>
  <c r="L38" i="14"/>
  <c r="K38" i="14"/>
  <c r="J38" i="14"/>
  <c r="I38" i="14"/>
  <c r="H38" i="14"/>
  <c r="G38" i="14"/>
  <c r="F38" i="14"/>
  <c r="E38" i="14"/>
  <c r="D38" i="14"/>
  <c r="C38" i="14"/>
  <c r="B38" i="14"/>
  <c r="A38" i="14"/>
  <c r="AL37" i="14"/>
  <c r="AK37" i="14"/>
  <c r="AJ37" i="14"/>
  <c r="AI37" i="14"/>
  <c r="AH37" i="14"/>
  <c r="AG37" i="14"/>
  <c r="AF37" i="14"/>
  <c r="AE37" i="14"/>
  <c r="AD37" i="14"/>
  <c r="AC37" i="14"/>
  <c r="AB37" i="14"/>
  <c r="AA37" i="14"/>
  <c r="Z37" i="14"/>
  <c r="Y37" i="14"/>
  <c r="X37" i="14"/>
  <c r="W37" i="14"/>
  <c r="V37" i="14"/>
  <c r="U37" i="14"/>
  <c r="T37" i="14"/>
  <c r="S37" i="14"/>
  <c r="R37" i="14"/>
  <c r="Q37" i="14"/>
  <c r="P37" i="14"/>
  <c r="O37" i="14"/>
  <c r="N37" i="14"/>
  <c r="M37" i="14"/>
  <c r="L37" i="14"/>
  <c r="K37" i="14"/>
  <c r="J37" i="14"/>
  <c r="I37" i="14"/>
  <c r="H37" i="14"/>
  <c r="G37" i="14"/>
  <c r="F37" i="14"/>
  <c r="E37" i="14"/>
  <c r="D37" i="14"/>
  <c r="C37" i="14"/>
  <c r="B37" i="14"/>
  <c r="A37" i="14"/>
  <c r="AL36" i="14"/>
  <c r="AK36" i="14"/>
  <c r="AJ36" i="14"/>
  <c r="AI36" i="14"/>
  <c r="AH36" i="14"/>
  <c r="AG36" i="14"/>
  <c r="AF36" i="14"/>
  <c r="AE36" i="14"/>
  <c r="AD36" i="14"/>
  <c r="AC36" i="14"/>
  <c r="AB36" i="14"/>
  <c r="AA36" i="14"/>
  <c r="Z36" i="14"/>
  <c r="Y36" i="14"/>
  <c r="X36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B36" i="14"/>
  <c r="A36" i="14"/>
  <c r="AL35" i="14"/>
  <c r="AK35" i="14"/>
  <c r="AJ35" i="14"/>
  <c r="AI35" i="14"/>
  <c r="AH35" i="14"/>
  <c r="AG35" i="14"/>
  <c r="AF35" i="14"/>
  <c r="AE35" i="14"/>
  <c r="AD35" i="14"/>
  <c r="AC35" i="14"/>
  <c r="AB35" i="14"/>
  <c r="AA35" i="14"/>
  <c r="Z35" i="14"/>
  <c r="Y35" i="14"/>
  <c r="X35" i="14"/>
  <c r="W35" i="14"/>
  <c r="V35" i="14"/>
  <c r="U35" i="14"/>
  <c r="T35" i="14"/>
  <c r="S35" i="14"/>
  <c r="R35" i="14"/>
  <c r="Q35" i="14"/>
  <c r="P35" i="14"/>
  <c r="O35" i="14"/>
  <c r="N35" i="14"/>
  <c r="M35" i="14"/>
  <c r="L35" i="14"/>
  <c r="K35" i="14"/>
  <c r="J35" i="14"/>
  <c r="I35" i="14"/>
  <c r="H35" i="14"/>
  <c r="G35" i="14"/>
  <c r="F35" i="14"/>
  <c r="E35" i="14"/>
  <c r="D35" i="14"/>
  <c r="C35" i="14"/>
  <c r="B35" i="14"/>
  <c r="A35" i="14"/>
  <c r="AL34" i="14"/>
  <c r="AK34" i="14"/>
  <c r="AJ34" i="14"/>
  <c r="AI34" i="14"/>
  <c r="AH34" i="14"/>
  <c r="AG34" i="14"/>
  <c r="AF34" i="14"/>
  <c r="AE34" i="14"/>
  <c r="AD34" i="14"/>
  <c r="AC34" i="14"/>
  <c r="AB34" i="14"/>
  <c r="AA34" i="14"/>
  <c r="Z34" i="14"/>
  <c r="Y34" i="14"/>
  <c r="X34" i="14"/>
  <c r="W34" i="14"/>
  <c r="V34" i="14"/>
  <c r="U34" i="14"/>
  <c r="T34" i="14"/>
  <c r="S34" i="14"/>
  <c r="R34" i="14"/>
  <c r="Q34" i="14"/>
  <c r="P34" i="14"/>
  <c r="O34" i="14"/>
  <c r="N34" i="14"/>
  <c r="M34" i="14"/>
  <c r="L34" i="14"/>
  <c r="K34" i="14"/>
  <c r="J34" i="14"/>
  <c r="I34" i="14"/>
  <c r="H34" i="14"/>
  <c r="G34" i="14"/>
  <c r="F34" i="14"/>
  <c r="E34" i="14"/>
  <c r="D34" i="14"/>
  <c r="C34" i="14"/>
  <c r="B34" i="14"/>
  <c r="A34" i="14"/>
  <c r="AL33" i="14"/>
  <c r="AK33" i="14"/>
  <c r="AJ33" i="14"/>
  <c r="AI33" i="14"/>
  <c r="AH33" i="14"/>
  <c r="AG33" i="14"/>
  <c r="AF33" i="14"/>
  <c r="AE33" i="14"/>
  <c r="AD33" i="14"/>
  <c r="AC33" i="14"/>
  <c r="AB33" i="14"/>
  <c r="AA33" i="14"/>
  <c r="Z33" i="14"/>
  <c r="Y33" i="14"/>
  <c r="X33" i="14"/>
  <c r="W33" i="14"/>
  <c r="V33" i="14"/>
  <c r="U33" i="14"/>
  <c r="T33" i="14"/>
  <c r="S33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D33" i="14"/>
  <c r="C33" i="14"/>
  <c r="B33" i="14"/>
  <c r="A33" i="14"/>
  <c r="AL32" i="14"/>
  <c r="AK32" i="14"/>
  <c r="AJ32" i="14"/>
  <c r="AI32" i="14"/>
  <c r="AH32" i="14"/>
  <c r="AG32" i="14"/>
  <c r="AF32" i="14"/>
  <c r="AE32" i="14"/>
  <c r="AD32" i="14"/>
  <c r="AC32" i="14"/>
  <c r="AB32" i="14"/>
  <c r="AA32" i="14"/>
  <c r="Z32" i="14"/>
  <c r="Y32" i="14"/>
  <c r="X32" i="14"/>
  <c r="W32" i="14"/>
  <c r="V32" i="14"/>
  <c r="U32" i="14"/>
  <c r="T32" i="14"/>
  <c r="S32" i="14"/>
  <c r="R32" i="14"/>
  <c r="Q32" i="14"/>
  <c r="P32" i="14"/>
  <c r="O32" i="14"/>
  <c r="N32" i="14"/>
  <c r="M32" i="14"/>
  <c r="L32" i="14"/>
  <c r="K32" i="14"/>
  <c r="J32" i="14"/>
  <c r="I32" i="14"/>
  <c r="H32" i="14"/>
  <c r="G32" i="14"/>
  <c r="F32" i="14"/>
  <c r="E32" i="14"/>
  <c r="D32" i="14"/>
  <c r="C32" i="14"/>
  <c r="B32" i="14"/>
  <c r="A32" i="14"/>
  <c r="AL31" i="14"/>
  <c r="AK31" i="14"/>
  <c r="AJ31" i="14"/>
  <c r="AI31" i="14"/>
  <c r="AH31" i="14"/>
  <c r="AG31" i="14"/>
  <c r="AF31" i="14"/>
  <c r="AE31" i="14"/>
  <c r="AD31" i="14"/>
  <c r="AC31" i="14"/>
  <c r="AB31" i="14"/>
  <c r="AA31" i="14"/>
  <c r="Z31" i="14"/>
  <c r="Y31" i="14"/>
  <c r="X31" i="14"/>
  <c r="W31" i="14"/>
  <c r="V31" i="14"/>
  <c r="U31" i="14"/>
  <c r="T31" i="14"/>
  <c r="S31" i="14"/>
  <c r="R31" i="14"/>
  <c r="Q31" i="14"/>
  <c r="P31" i="14"/>
  <c r="O31" i="14"/>
  <c r="N31" i="14"/>
  <c r="M31" i="14"/>
  <c r="L31" i="14"/>
  <c r="K31" i="14"/>
  <c r="J31" i="14"/>
  <c r="I31" i="14"/>
  <c r="H31" i="14"/>
  <c r="G31" i="14"/>
  <c r="F31" i="14"/>
  <c r="E31" i="14"/>
  <c r="D31" i="14"/>
  <c r="C31" i="14"/>
  <c r="B31" i="14"/>
  <c r="A31" i="14"/>
  <c r="AL30" i="14"/>
  <c r="AK30" i="14"/>
  <c r="AJ30" i="14"/>
  <c r="AI30" i="14"/>
  <c r="AH30" i="14"/>
  <c r="AG30" i="14"/>
  <c r="AF30" i="14"/>
  <c r="AE30" i="14"/>
  <c r="AD30" i="14"/>
  <c r="AC30" i="14"/>
  <c r="AB30" i="14"/>
  <c r="AA30" i="14"/>
  <c r="Z30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D30" i="14"/>
  <c r="C30" i="14"/>
  <c r="B30" i="14"/>
  <c r="A30" i="14"/>
  <c r="AL29" i="14"/>
  <c r="AK29" i="14"/>
  <c r="AJ29" i="14"/>
  <c r="AI29" i="14"/>
  <c r="AH29" i="14"/>
  <c r="AG29" i="14"/>
  <c r="AF29" i="14"/>
  <c r="AE29" i="14"/>
  <c r="AD29" i="14"/>
  <c r="AC29" i="14"/>
  <c r="AB29" i="14"/>
  <c r="AA29" i="14"/>
  <c r="Z29" i="14"/>
  <c r="Y29" i="14"/>
  <c r="X29" i="14"/>
  <c r="W29" i="14"/>
  <c r="V29" i="14"/>
  <c r="U29" i="14"/>
  <c r="T29" i="14"/>
  <c r="S29" i="14"/>
  <c r="R29" i="14"/>
  <c r="Q29" i="14"/>
  <c r="P29" i="14"/>
  <c r="O29" i="14"/>
  <c r="N29" i="14"/>
  <c r="M29" i="14"/>
  <c r="L29" i="14"/>
  <c r="K29" i="14"/>
  <c r="J29" i="14"/>
  <c r="I29" i="14"/>
  <c r="H29" i="14"/>
  <c r="G29" i="14"/>
  <c r="F29" i="14"/>
  <c r="E29" i="14"/>
  <c r="D29" i="14"/>
  <c r="C29" i="14"/>
  <c r="B29" i="14"/>
  <c r="A29" i="14"/>
  <c r="AL28" i="14"/>
  <c r="AK28" i="14"/>
  <c r="AJ28" i="14"/>
  <c r="AI28" i="14"/>
  <c r="AH28" i="14"/>
  <c r="AG28" i="14"/>
  <c r="AF28" i="14"/>
  <c r="AE28" i="14"/>
  <c r="AD28" i="14"/>
  <c r="AC28" i="14"/>
  <c r="AB28" i="14"/>
  <c r="AA28" i="14"/>
  <c r="Z28" i="14"/>
  <c r="Y28" i="14"/>
  <c r="X28" i="14"/>
  <c r="W28" i="14"/>
  <c r="V28" i="14"/>
  <c r="U28" i="14"/>
  <c r="T28" i="14"/>
  <c r="S28" i="14"/>
  <c r="R28" i="14"/>
  <c r="Q28" i="14"/>
  <c r="P28" i="14"/>
  <c r="O28" i="14"/>
  <c r="N28" i="14"/>
  <c r="M28" i="14"/>
  <c r="L28" i="14"/>
  <c r="K28" i="14"/>
  <c r="J28" i="14"/>
  <c r="I28" i="14"/>
  <c r="H28" i="14"/>
  <c r="G28" i="14"/>
  <c r="F28" i="14"/>
  <c r="E28" i="14"/>
  <c r="D28" i="14"/>
  <c r="C28" i="14"/>
  <c r="B28" i="14"/>
  <c r="A28" i="14"/>
  <c r="AL27" i="14"/>
  <c r="AK27" i="14"/>
  <c r="AJ27" i="14"/>
  <c r="AI27" i="14"/>
  <c r="AH27" i="14"/>
  <c r="AG27" i="14"/>
  <c r="AF27" i="14"/>
  <c r="AE27" i="14"/>
  <c r="AD27" i="14"/>
  <c r="AC27" i="14"/>
  <c r="AB27" i="14"/>
  <c r="AA27" i="14"/>
  <c r="Z27" i="14"/>
  <c r="Y27" i="14"/>
  <c r="X27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D27" i="14"/>
  <c r="C27" i="14"/>
  <c r="B27" i="14"/>
  <c r="A27" i="14"/>
  <c r="AL26" i="14"/>
  <c r="AK26" i="14"/>
  <c r="AJ26" i="14"/>
  <c r="AI26" i="14"/>
  <c r="AH26" i="14"/>
  <c r="AG26" i="14"/>
  <c r="AF26" i="14"/>
  <c r="AE26" i="14"/>
  <c r="AD26" i="14"/>
  <c r="AC26" i="14"/>
  <c r="AB26" i="14"/>
  <c r="AA26" i="14"/>
  <c r="Z26" i="14"/>
  <c r="Y26" i="14"/>
  <c r="X26" i="14"/>
  <c r="W26" i="14"/>
  <c r="V26" i="14"/>
  <c r="U26" i="14"/>
  <c r="T26" i="14"/>
  <c r="S26" i="14"/>
  <c r="R26" i="14"/>
  <c r="Q26" i="14"/>
  <c r="P26" i="14"/>
  <c r="O26" i="14"/>
  <c r="N26" i="14"/>
  <c r="M26" i="14"/>
  <c r="L26" i="14"/>
  <c r="K26" i="14"/>
  <c r="J26" i="14"/>
  <c r="I26" i="14"/>
  <c r="H26" i="14"/>
  <c r="G26" i="14"/>
  <c r="F26" i="14"/>
  <c r="E26" i="14"/>
  <c r="D26" i="14"/>
  <c r="C26" i="14"/>
  <c r="B26" i="14"/>
  <c r="A26" i="14"/>
  <c r="AL25" i="14"/>
  <c r="AK25" i="14"/>
  <c r="AJ25" i="14"/>
  <c r="AI25" i="14"/>
  <c r="AH25" i="14"/>
  <c r="AG25" i="14"/>
  <c r="AF25" i="14"/>
  <c r="AE25" i="14"/>
  <c r="AD25" i="14"/>
  <c r="AC25" i="14"/>
  <c r="AB25" i="14"/>
  <c r="AA25" i="14"/>
  <c r="Z25" i="14"/>
  <c r="Y25" i="14"/>
  <c r="X25" i="14"/>
  <c r="W25" i="14"/>
  <c r="V25" i="14"/>
  <c r="U25" i="14"/>
  <c r="T25" i="14"/>
  <c r="S25" i="14"/>
  <c r="R25" i="14"/>
  <c r="Q25" i="14"/>
  <c r="P25" i="14"/>
  <c r="O25" i="14"/>
  <c r="N25" i="14"/>
  <c r="M25" i="14"/>
  <c r="L25" i="14"/>
  <c r="K25" i="14"/>
  <c r="J25" i="14"/>
  <c r="I25" i="14"/>
  <c r="H25" i="14"/>
  <c r="G25" i="14"/>
  <c r="F25" i="14"/>
  <c r="E25" i="14"/>
  <c r="D25" i="14"/>
  <c r="C25" i="14"/>
  <c r="B25" i="14"/>
  <c r="A25" i="14"/>
  <c r="AL24" i="14"/>
  <c r="AK24" i="14"/>
  <c r="AJ24" i="14"/>
  <c r="AI24" i="14"/>
  <c r="AH24" i="14"/>
  <c r="AG24" i="14"/>
  <c r="AF24" i="14"/>
  <c r="AE24" i="14"/>
  <c r="AD24" i="14"/>
  <c r="AC24" i="14"/>
  <c r="AB24" i="14"/>
  <c r="AA24" i="14"/>
  <c r="Z24" i="14"/>
  <c r="Y24" i="14"/>
  <c r="X24" i="14"/>
  <c r="W24" i="14"/>
  <c r="V24" i="14"/>
  <c r="U24" i="14"/>
  <c r="T24" i="14"/>
  <c r="S24" i="14"/>
  <c r="R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B24" i="14"/>
  <c r="A24" i="14"/>
  <c r="AL23" i="14"/>
  <c r="AK23" i="14"/>
  <c r="AJ23" i="14"/>
  <c r="AI23" i="14"/>
  <c r="AH23" i="14"/>
  <c r="AG23" i="14"/>
  <c r="AF23" i="14"/>
  <c r="AE23" i="14"/>
  <c r="AD23" i="14"/>
  <c r="AC23" i="14"/>
  <c r="AB23" i="14"/>
  <c r="AA23" i="14"/>
  <c r="Z23" i="14"/>
  <c r="Y23" i="14"/>
  <c r="X23" i="14"/>
  <c r="W23" i="14"/>
  <c r="V23" i="14"/>
  <c r="U23" i="14"/>
  <c r="T23" i="14"/>
  <c r="S23" i="14"/>
  <c r="R23" i="14"/>
  <c r="Q23" i="14"/>
  <c r="P23" i="14"/>
  <c r="O23" i="14"/>
  <c r="N23" i="14"/>
  <c r="M23" i="14"/>
  <c r="L23" i="14"/>
  <c r="K23" i="14"/>
  <c r="J23" i="14"/>
  <c r="I23" i="14"/>
  <c r="H23" i="14"/>
  <c r="G23" i="14"/>
  <c r="F23" i="14"/>
  <c r="E23" i="14"/>
  <c r="D23" i="14"/>
  <c r="C23" i="14"/>
  <c r="B23" i="14"/>
  <c r="A23" i="14"/>
  <c r="AL22" i="14"/>
  <c r="AK22" i="14"/>
  <c r="AJ22" i="14"/>
  <c r="AI22" i="14"/>
  <c r="AH22" i="14"/>
  <c r="AG22" i="14"/>
  <c r="AF22" i="14"/>
  <c r="AE22" i="14"/>
  <c r="AD22" i="14"/>
  <c r="AC22" i="14"/>
  <c r="AB22" i="14"/>
  <c r="AA22" i="14"/>
  <c r="Z22" i="14"/>
  <c r="Y22" i="14"/>
  <c r="X22" i="14"/>
  <c r="W22" i="14"/>
  <c r="V22" i="14"/>
  <c r="U22" i="14"/>
  <c r="T22" i="14"/>
  <c r="S22" i="14"/>
  <c r="R22" i="14"/>
  <c r="Q22" i="14"/>
  <c r="P22" i="14"/>
  <c r="O22" i="14"/>
  <c r="N22" i="14"/>
  <c r="M22" i="14"/>
  <c r="L22" i="14"/>
  <c r="K22" i="14"/>
  <c r="J22" i="14"/>
  <c r="I22" i="14"/>
  <c r="H22" i="14"/>
  <c r="G22" i="14"/>
  <c r="F22" i="14"/>
  <c r="E22" i="14"/>
  <c r="D22" i="14"/>
  <c r="C22" i="14"/>
  <c r="B22" i="14"/>
  <c r="A22" i="14"/>
  <c r="AL21" i="14"/>
  <c r="AK21" i="14"/>
  <c r="AJ21" i="14"/>
  <c r="AI21" i="14"/>
  <c r="AH21" i="14"/>
  <c r="AG21" i="14"/>
  <c r="AF21" i="14"/>
  <c r="AE21" i="14"/>
  <c r="AD21" i="14"/>
  <c r="AC21" i="14"/>
  <c r="AB21" i="14"/>
  <c r="AA21" i="14"/>
  <c r="Z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D21" i="14"/>
  <c r="C21" i="14"/>
  <c r="B21" i="14"/>
  <c r="A21" i="14"/>
  <c r="AL20" i="14"/>
  <c r="AK20" i="14"/>
  <c r="AJ20" i="14"/>
  <c r="AI20" i="14"/>
  <c r="AH20" i="14"/>
  <c r="AG20" i="14"/>
  <c r="AF20" i="14"/>
  <c r="AE20" i="14"/>
  <c r="AD20" i="14"/>
  <c r="AC20" i="14"/>
  <c r="AB20" i="14"/>
  <c r="AA20" i="14"/>
  <c r="Z20" i="14"/>
  <c r="Y20" i="14"/>
  <c r="X20" i="14"/>
  <c r="W20" i="14"/>
  <c r="V20" i="14"/>
  <c r="U20" i="14"/>
  <c r="T20" i="14"/>
  <c r="S20" i="14"/>
  <c r="R20" i="14"/>
  <c r="Q20" i="14"/>
  <c r="P20" i="14"/>
  <c r="O20" i="14"/>
  <c r="N20" i="14"/>
  <c r="M20" i="14"/>
  <c r="L20" i="14"/>
  <c r="K20" i="14"/>
  <c r="J20" i="14"/>
  <c r="I20" i="14"/>
  <c r="H20" i="14"/>
  <c r="G20" i="14"/>
  <c r="F20" i="14"/>
  <c r="E20" i="14"/>
  <c r="D20" i="14"/>
  <c r="C20" i="14"/>
  <c r="B20" i="14"/>
  <c r="A20" i="14"/>
  <c r="AL19" i="14"/>
  <c r="AK19" i="14"/>
  <c r="AJ19" i="14"/>
  <c r="AI19" i="14"/>
  <c r="AH19" i="14"/>
  <c r="AG19" i="14"/>
  <c r="AF19" i="14"/>
  <c r="AE19" i="14"/>
  <c r="AD19" i="14"/>
  <c r="AC19" i="14"/>
  <c r="AB19" i="14"/>
  <c r="AA19" i="14"/>
  <c r="Z19" i="14"/>
  <c r="Y19" i="14"/>
  <c r="X19" i="14"/>
  <c r="W19" i="14"/>
  <c r="V19" i="14"/>
  <c r="U19" i="14"/>
  <c r="T19" i="14"/>
  <c r="S19" i="14"/>
  <c r="R19" i="14"/>
  <c r="Q19" i="14"/>
  <c r="P19" i="14"/>
  <c r="O19" i="14"/>
  <c r="N19" i="14"/>
  <c r="M19" i="14"/>
  <c r="L19" i="14"/>
  <c r="K19" i="14"/>
  <c r="J19" i="14"/>
  <c r="I19" i="14"/>
  <c r="H19" i="14"/>
  <c r="G19" i="14"/>
  <c r="F19" i="14"/>
  <c r="E19" i="14"/>
  <c r="D19" i="14"/>
  <c r="C19" i="14"/>
  <c r="B19" i="14"/>
  <c r="A19" i="14"/>
  <c r="AL18" i="14"/>
  <c r="AK18" i="14"/>
  <c r="AJ18" i="14"/>
  <c r="AI18" i="14"/>
  <c r="AH18" i="14"/>
  <c r="AG18" i="14"/>
  <c r="AF18" i="14"/>
  <c r="AE18" i="14"/>
  <c r="AD18" i="14"/>
  <c r="AC18" i="14"/>
  <c r="AB18" i="14"/>
  <c r="AA18" i="14"/>
  <c r="Z18" i="14"/>
  <c r="Y18" i="14"/>
  <c r="X18" i="14"/>
  <c r="W18" i="14"/>
  <c r="V18" i="14"/>
  <c r="U18" i="14"/>
  <c r="T18" i="14"/>
  <c r="S18" i="14"/>
  <c r="R18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D18" i="14"/>
  <c r="C18" i="14"/>
  <c r="B18" i="14"/>
  <c r="A18" i="14"/>
  <c r="AL17" i="14"/>
  <c r="AK17" i="14"/>
  <c r="AJ17" i="14"/>
  <c r="AI17" i="14"/>
  <c r="AH17" i="14"/>
  <c r="AG17" i="14"/>
  <c r="AF17" i="14"/>
  <c r="AE17" i="14"/>
  <c r="AD17" i="14"/>
  <c r="AC17" i="14"/>
  <c r="AB17" i="14"/>
  <c r="AA17" i="14"/>
  <c r="Z17" i="14"/>
  <c r="Y17" i="14"/>
  <c r="X17" i="14"/>
  <c r="W17" i="14"/>
  <c r="V17" i="14"/>
  <c r="U17" i="14"/>
  <c r="T17" i="14"/>
  <c r="S17" i="14"/>
  <c r="R17" i="14"/>
  <c r="Q17" i="14"/>
  <c r="P17" i="14"/>
  <c r="O17" i="14"/>
  <c r="N17" i="14"/>
  <c r="M17" i="14"/>
  <c r="L17" i="14"/>
  <c r="K17" i="14"/>
  <c r="J17" i="14"/>
  <c r="I17" i="14"/>
  <c r="H17" i="14"/>
  <c r="G17" i="14"/>
  <c r="F17" i="14"/>
  <c r="E17" i="14"/>
  <c r="D17" i="14"/>
  <c r="C17" i="14"/>
  <c r="B17" i="14"/>
  <c r="A17" i="14"/>
  <c r="AL16" i="14"/>
  <c r="AK16" i="14"/>
  <c r="AJ16" i="14"/>
  <c r="AI16" i="14"/>
  <c r="AH16" i="14"/>
  <c r="AG16" i="14"/>
  <c r="AF16" i="14"/>
  <c r="AE16" i="14"/>
  <c r="AD16" i="14"/>
  <c r="AC16" i="14"/>
  <c r="AB16" i="14"/>
  <c r="AA16" i="14"/>
  <c r="Z16" i="14"/>
  <c r="Y16" i="14"/>
  <c r="X16" i="14"/>
  <c r="W16" i="14"/>
  <c r="V16" i="14"/>
  <c r="U16" i="14"/>
  <c r="T16" i="14"/>
  <c r="S16" i="14"/>
  <c r="R16" i="14"/>
  <c r="Q16" i="14"/>
  <c r="P16" i="14"/>
  <c r="O16" i="14"/>
  <c r="N16" i="14"/>
  <c r="M16" i="14"/>
  <c r="L16" i="14"/>
  <c r="K16" i="14"/>
  <c r="J16" i="14"/>
  <c r="I16" i="14"/>
  <c r="H16" i="14"/>
  <c r="G16" i="14"/>
  <c r="F16" i="14"/>
  <c r="E16" i="14"/>
  <c r="D16" i="14"/>
  <c r="C16" i="14"/>
  <c r="B16" i="14"/>
  <c r="A16" i="14"/>
  <c r="AL15" i="14"/>
  <c r="AK15" i="14"/>
  <c r="AJ15" i="14"/>
  <c r="AI15" i="14"/>
  <c r="AH15" i="14"/>
  <c r="AG15" i="14"/>
  <c r="AF15" i="14"/>
  <c r="AE15" i="14"/>
  <c r="AD15" i="14"/>
  <c r="AC15" i="14"/>
  <c r="AB15" i="14"/>
  <c r="AA15" i="14"/>
  <c r="Z15" i="14"/>
  <c r="Y15" i="14"/>
  <c r="X15" i="14"/>
  <c r="W15" i="14"/>
  <c r="V15" i="14"/>
  <c r="U15" i="14"/>
  <c r="T15" i="14"/>
  <c r="S15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D15" i="14"/>
  <c r="C15" i="14"/>
  <c r="B15" i="14"/>
  <c r="A15" i="14"/>
  <c r="AL14" i="14"/>
  <c r="AK14" i="14"/>
  <c r="AJ14" i="14"/>
  <c r="AI14" i="14"/>
  <c r="AH14" i="14"/>
  <c r="AG14" i="14"/>
  <c r="AF14" i="14"/>
  <c r="AE14" i="14"/>
  <c r="AD14" i="14"/>
  <c r="AC14" i="14"/>
  <c r="AB14" i="14"/>
  <c r="AA14" i="14"/>
  <c r="Z14" i="14"/>
  <c r="Y14" i="14"/>
  <c r="X14" i="14"/>
  <c r="W14" i="14"/>
  <c r="V14" i="14"/>
  <c r="U14" i="14"/>
  <c r="T14" i="14"/>
  <c r="S14" i="14"/>
  <c r="R14" i="14"/>
  <c r="Q14" i="14"/>
  <c r="P14" i="14"/>
  <c r="O14" i="14"/>
  <c r="N14" i="14"/>
  <c r="M14" i="14"/>
  <c r="L14" i="14"/>
  <c r="K14" i="14"/>
  <c r="J14" i="14"/>
  <c r="I14" i="14"/>
  <c r="H14" i="14"/>
  <c r="G14" i="14"/>
  <c r="F14" i="14"/>
  <c r="E14" i="14"/>
  <c r="D14" i="14"/>
  <c r="C14" i="14"/>
  <c r="B14" i="14"/>
  <c r="A14" i="14"/>
  <c r="AL13" i="14"/>
  <c r="AK13" i="14"/>
  <c r="AJ13" i="14"/>
  <c r="AI13" i="14"/>
  <c r="AH13" i="14"/>
  <c r="AG13" i="14"/>
  <c r="AF13" i="14"/>
  <c r="AE13" i="14"/>
  <c r="AD13" i="14"/>
  <c r="AC13" i="14"/>
  <c r="AB13" i="14"/>
  <c r="AA13" i="14"/>
  <c r="Z13" i="14"/>
  <c r="Y13" i="14"/>
  <c r="X13" i="14"/>
  <c r="W13" i="14"/>
  <c r="V13" i="14"/>
  <c r="U13" i="14"/>
  <c r="T13" i="14"/>
  <c r="S13" i="14"/>
  <c r="R13" i="14"/>
  <c r="Q13" i="14"/>
  <c r="P13" i="14"/>
  <c r="O13" i="14"/>
  <c r="N13" i="14"/>
  <c r="M13" i="14"/>
  <c r="L13" i="14"/>
  <c r="K13" i="14"/>
  <c r="J13" i="14"/>
  <c r="I13" i="14"/>
  <c r="H13" i="14"/>
  <c r="G13" i="14"/>
  <c r="F13" i="14"/>
  <c r="E13" i="14"/>
  <c r="D13" i="14"/>
  <c r="C13" i="14"/>
  <c r="B13" i="14"/>
  <c r="A13" i="14"/>
  <c r="AL12" i="14"/>
  <c r="AK12" i="14"/>
  <c r="AJ12" i="14"/>
  <c r="AI12" i="14"/>
  <c r="AH12" i="14"/>
  <c r="AG12" i="14"/>
  <c r="AF12" i="14"/>
  <c r="AE12" i="14"/>
  <c r="AD12" i="14"/>
  <c r="AC12" i="14"/>
  <c r="AB12" i="14"/>
  <c r="AA12" i="14"/>
  <c r="Z12" i="14"/>
  <c r="Y12" i="14"/>
  <c r="X12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D12" i="14"/>
  <c r="C12" i="14"/>
  <c r="B12" i="14"/>
  <c r="A12" i="14"/>
  <c r="AL11" i="14"/>
  <c r="AK11" i="14"/>
  <c r="AJ11" i="14"/>
  <c r="AI11" i="14"/>
  <c r="AH11" i="14"/>
  <c r="AG11" i="14"/>
  <c r="AF11" i="14"/>
  <c r="AE11" i="14"/>
  <c r="AD11" i="14"/>
  <c r="AC11" i="14"/>
  <c r="AB11" i="14"/>
  <c r="AA11" i="14"/>
  <c r="Z11" i="14"/>
  <c r="Y11" i="14"/>
  <c r="X11" i="14"/>
  <c r="W11" i="14"/>
  <c r="V11" i="14"/>
  <c r="U11" i="14"/>
  <c r="T11" i="14"/>
  <c r="S11" i="14"/>
  <c r="R11" i="14"/>
  <c r="Q11" i="14"/>
  <c r="P11" i="14"/>
  <c r="O11" i="14"/>
  <c r="N11" i="14"/>
  <c r="M11" i="14"/>
  <c r="L11" i="14"/>
  <c r="K11" i="14"/>
  <c r="J11" i="14"/>
  <c r="I11" i="14"/>
  <c r="H11" i="14"/>
  <c r="G11" i="14"/>
  <c r="F11" i="14"/>
  <c r="E11" i="14"/>
  <c r="D11" i="14"/>
  <c r="C11" i="14"/>
  <c r="B11" i="14"/>
  <c r="A11" i="14"/>
  <c r="AL10" i="14"/>
  <c r="AK10" i="14"/>
  <c r="AJ10" i="14"/>
  <c r="AI10" i="14"/>
  <c r="AH10" i="14"/>
  <c r="AG10" i="14"/>
  <c r="AF10" i="14"/>
  <c r="AE10" i="14"/>
  <c r="AD10" i="14"/>
  <c r="AC10" i="14"/>
  <c r="AB10" i="14"/>
  <c r="AA10" i="14"/>
  <c r="Z10" i="14"/>
  <c r="Y10" i="14"/>
  <c r="X10" i="14"/>
  <c r="W10" i="14"/>
  <c r="V10" i="14"/>
  <c r="U10" i="14"/>
  <c r="T10" i="14"/>
  <c r="S10" i="14"/>
  <c r="R10" i="14"/>
  <c r="Q10" i="14"/>
  <c r="P10" i="14"/>
  <c r="O10" i="14"/>
  <c r="N10" i="14"/>
  <c r="M10" i="14"/>
  <c r="L10" i="14"/>
  <c r="K10" i="14"/>
  <c r="J10" i="14"/>
  <c r="I10" i="14"/>
  <c r="H10" i="14"/>
  <c r="G10" i="14"/>
  <c r="F10" i="14"/>
  <c r="E10" i="14"/>
  <c r="D10" i="14"/>
  <c r="C10" i="14"/>
  <c r="B10" i="14"/>
  <c r="A10" i="14"/>
  <c r="AL9" i="14"/>
  <c r="AK9" i="14"/>
  <c r="AJ9" i="14"/>
  <c r="AI9" i="14"/>
  <c r="AH9" i="14"/>
  <c r="AG9" i="14"/>
  <c r="AF9" i="14"/>
  <c r="AE9" i="14"/>
  <c r="AD9" i="14"/>
  <c r="AC9" i="14"/>
  <c r="AB9" i="14"/>
  <c r="AA9" i="14"/>
  <c r="Z9" i="14"/>
  <c r="Y9" i="14"/>
  <c r="X9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E9" i="14"/>
  <c r="D9" i="14"/>
  <c r="C9" i="14"/>
  <c r="B9" i="14"/>
  <c r="A9" i="14"/>
  <c r="AS8" i="14"/>
  <c r="AR8" i="14"/>
  <c r="AQ8" i="14"/>
  <c r="AP8" i="14"/>
  <c r="AO8" i="14"/>
  <c r="AN8" i="14"/>
  <c r="AM8" i="14"/>
  <c r="AL8" i="14"/>
  <c r="AK8" i="14"/>
  <c r="AJ8" i="14"/>
  <c r="AI8" i="14"/>
  <c r="AH8" i="14"/>
  <c r="AG8" i="14"/>
  <c r="AF8" i="14"/>
  <c r="AE8" i="14"/>
  <c r="AD8" i="14"/>
  <c r="AC8" i="14"/>
  <c r="AB8" i="14"/>
  <c r="AA8" i="14"/>
  <c r="Z8" i="14"/>
  <c r="Y8" i="14"/>
  <c r="X8" i="14"/>
  <c r="W8" i="14"/>
  <c r="V8" i="14"/>
  <c r="U8" i="14"/>
  <c r="T8" i="14"/>
  <c r="S8" i="14"/>
  <c r="R8" i="14"/>
  <c r="Q8" i="14"/>
  <c r="P8" i="14"/>
  <c r="O8" i="14"/>
  <c r="N8" i="14"/>
  <c r="M8" i="14"/>
  <c r="L8" i="14"/>
  <c r="K8" i="14"/>
  <c r="J8" i="14"/>
  <c r="I8" i="14"/>
  <c r="H8" i="14"/>
  <c r="G8" i="14"/>
  <c r="F8" i="14"/>
  <c r="E8" i="14"/>
  <c r="D8" i="14"/>
  <c r="C8" i="14"/>
  <c r="B8" i="14"/>
  <c r="A8" i="14"/>
  <c r="AS7" i="14"/>
  <c r="AR7" i="14"/>
  <c r="AQ7" i="14"/>
  <c r="AP7" i="14"/>
  <c r="AO7" i="14"/>
  <c r="AN7" i="14"/>
  <c r="AM7" i="14"/>
  <c r="AL7" i="14"/>
  <c r="AK7" i="14"/>
  <c r="AJ7" i="14"/>
  <c r="AI7" i="14"/>
  <c r="AH7" i="14"/>
  <c r="AG7" i="14"/>
  <c r="AF7" i="14"/>
  <c r="AE7" i="14"/>
  <c r="AD7" i="14"/>
  <c r="AC7" i="14"/>
  <c r="AB7" i="14"/>
  <c r="AA7" i="14"/>
  <c r="Z7" i="14"/>
  <c r="Y7" i="14"/>
  <c r="X7" i="14"/>
  <c r="W7" i="14"/>
  <c r="V7" i="14"/>
  <c r="U7" i="14"/>
  <c r="T7" i="14"/>
  <c r="S7" i="14"/>
  <c r="R7" i="14"/>
  <c r="Q7" i="14"/>
  <c r="P7" i="14"/>
  <c r="O7" i="14"/>
  <c r="N7" i="14"/>
  <c r="M7" i="14"/>
  <c r="L7" i="14"/>
  <c r="K7" i="14"/>
  <c r="J7" i="14"/>
  <c r="I7" i="14"/>
  <c r="H7" i="14"/>
  <c r="G7" i="14"/>
  <c r="F7" i="14"/>
  <c r="E7" i="14"/>
  <c r="D7" i="14"/>
  <c r="C7" i="14"/>
  <c r="B7" i="14"/>
  <c r="A7" i="14"/>
  <c r="AS6" i="14"/>
  <c r="AR6" i="14"/>
  <c r="AQ6" i="14"/>
  <c r="AP6" i="14"/>
  <c r="AO6" i="14"/>
  <c r="AN6" i="14"/>
  <c r="AM6" i="14"/>
  <c r="AL6" i="14"/>
  <c r="AK6" i="14"/>
  <c r="AJ6" i="14"/>
  <c r="AI6" i="14"/>
  <c r="AH6" i="14"/>
  <c r="AG6" i="14"/>
  <c r="AF6" i="14"/>
  <c r="AE6" i="14"/>
  <c r="AD6" i="14"/>
  <c r="AC6" i="14"/>
  <c r="AB6" i="14"/>
  <c r="AA6" i="14"/>
  <c r="Z6" i="14"/>
  <c r="Y6" i="14"/>
  <c r="X6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D6" i="14"/>
  <c r="C6" i="14"/>
  <c r="B6" i="14"/>
  <c r="A6" i="14"/>
  <c r="A5" i="14"/>
  <c r="A4" i="14"/>
  <c r="B4" i="3"/>
  <c r="B4" i="12" s="1"/>
  <c r="B3" i="3"/>
  <c r="B3" i="12"/>
  <c r="D39" i="5"/>
  <c r="D14" i="5"/>
  <c r="F9" i="5"/>
  <c r="F7" i="5"/>
  <c r="D13" i="5" s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AP12" i="1"/>
  <c r="AQ12" i="1"/>
  <c r="AR12" i="1"/>
  <c r="AS12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AP13" i="1"/>
  <c r="AQ13" i="1"/>
  <c r="AR13" i="1"/>
  <c r="AS13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AP14" i="1"/>
  <c r="AQ14" i="1"/>
  <c r="AR14" i="1"/>
  <c r="AS14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AS15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R16" i="1"/>
  <c r="AS16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Q17" i="1"/>
  <c r="AR17" i="1"/>
  <c r="AS17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AP20" i="1"/>
  <c r="AQ20" i="1"/>
  <c r="AR20" i="1"/>
  <c r="AS20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AS22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AP24" i="1"/>
  <c r="AQ24" i="1"/>
  <c r="AR24" i="1"/>
  <c r="AS24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AP25" i="1"/>
  <c r="AQ25" i="1"/>
  <c r="AR25" i="1"/>
  <c r="AS25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AP28" i="1"/>
  <c r="AQ28" i="1"/>
  <c r="AR28" i="1"/>
  <c r="AS28" i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AP30" i="1"/>
  <c r="AQ30" i="1"/>
  <c r="AR30" i="1"/>
  <c r="AS30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AP31" i="1"/>
  <c r="AQ31" i="1"/>
  <c r="AR31" i="1"/>
  <c r="AS31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AP32" i="1"/>
  <c r="AQ32" i="1"/>
  <c r="AR32" i="1"/>
  <c r="AS3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AP33" i="1"/>
  <c r="AQ33" i="1"/>
  <c r="AR33" i="1"/>
  <c r="AS33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N34" i="1"/>
  <c r="AO34" i="1"/>
  <c r="AP34" i="1"/>
  <c r="AQ34" i="1"/>
  <c r="AR34" i="1"/>
  <c r="AS34" i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N36" i="1"/>
  <c r="AO36" i="1"/>
  <c r="AP36" i="1"/>
  <c r="AQ36" i="1"/>
  <c r="AR36" i="1"/>
  <c r="AS36" i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N37" i="1"/>
  <c r="AO37" i="1"/>
  <c r="AP37" i="1"/>
  <c r="AQ37" i="1"/>
  <c r="AR37" i="1"/>
  <c r="AS37" i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N38" i="1"/>
  <c r="AO38" i="1"/>
  <c r="AP38" i="1"/>
  <c r="AQ38" i="1"/>
  <c r="AR38" i="1"/>
  <c r="AS38" i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N39" i="1"/>
  <c r="AO39" i="1"/>
  <c r="AP39" i="1"/>
  <c r="AQ39" i="1"/>
  <c r="AR39" i="1"/>
  <c r="AS39" i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N40" i="1"/>
  <c r="AO40" i="1"/>
  <c r="AP40" i="1"/>
  <c r="AQ40" i="1"/>
  <c r="AR40" i="1"/>
  <c r="AS40" i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N41" i="1"/>
  <c r="AO41" i="1"/>
  <c r="AP41" i="1"/>
  <c r="AQ41" i="1"/>
  <c r="AR41" i="1"/>
  <c r="AS41" i="1"/>
  <c r="C42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N42" i="1"/>
  <c r="AO42" i="1"/>
  <c r="AP42" i="1"/>
  <c r="AQ42" i="1"/>
  <c r="AR42" i="1"/>
  <c r="AS42" i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N43" i="1"/>
  <c r="AO43" i="1"/>
  <c r="AP43" i="1"/>
  <c r="AQ43" i="1"/>
  <c r="AR43" i="1"/>
  <c r="AS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N44" i="1"/>
  <c r="AO44" i="1"/>
  <c r="AP44" i="1"/>
  <c r="AQ44" i="1"/>
  <c r="AR44" i="1"/>
  <c r="AS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N45" i="1"/>
  <c r="AO45" i="1"/>
  <c r="AP45" i="1"/>
  <c r="AQ45" i="1"/>
  <c r="AR45" i="1"/>
  <c r="AS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N46" i="1"/>
  <c r="AO46" i="1"/>
  <c r="AP46" i="1"/>
  <c r="AQ46" i="1"/>
  <c r="AR46" i="1"/>
  <c r="AS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N48" i="1"/>
  <c r="AO48" i="1"/>
  <c r="AP48" i="1"/>
  <c r="AQ48" i="1"/>
  <c r="AR48" i="1"/>
  <c r="AS48" i="1"/>
  <c r="C49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N49" i="1"/>
  <c r="AO49" i="1"/>
  <c r="AP49" i="1"/>
  <c r="AQ49" i="1"/>
  <c r="AR49" i="1"/>
  <c r="AS49" i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N50" i="1"/>
  <c r="AO50" i="1"/>
  <c r="AP50" i="1"/>
  <c r="AQ50" i="1"/>
  <c r="AR50" i="1"/>
  <c r="AS50" i="1"/>
  <c r="C51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N51" i="1"/>
  <c r="AO51" i="1"/>
  <c r="AP51" i="1"/>
  <c r="AQ51" i="1"/>
  <c r="AR51" i="1"/>
  <c r="AS51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N52" i="1"/>
  <c r="AO52" i="1"/>
  <c r="AP52" i="1"/>
  <c r="AQ52" i="1"/>
  <c r="AR52" i="1"/>
  <c r="AS52" i="1"/>
  <c r="C53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AO53" i="1"/>
  <c r="AP53" i="1"/>
  <c r="AQ53" i="1"/>
  <c r="AR53" i="1"/>
  <c r="AS53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AO54" i="1"/>
  <c r="AP54" i="1"/>
  <c r="AQ54" i="1"/>
  <c r="AR54" i="1"/>
  <c r="AS54" i="1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C56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N56" i="1"/>
  <c r="AO56" i="1"/>
  <c r="AP56" i="1"/>
  <c r="AQ56" i="1"/>
  <c r="AR56" i="1"/>
  <c r="AS56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P57" i="1"/>
  <c r="AQ57" i="1"/>
  <c r="AR57" i="1"/>
  <c r="AS57" i="1"/>
  <c r="C58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AO58" i="1"/>
  <c r="AP58" i="1"/>
  <c r="AQ58" i="1"/>
  <c r="AR58" i="1"/>
  <c r="AS58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AO59" i="1"/>
  <c r="AP59" i="1"/>
  <c r="AQ59" i="1"/>
  <c r="AR59" i="1"/>
  <c r="AS59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N60" i="1"/>
  <c r="AO60" i="1"/>
  <c r="AP60" i="1"/>
  <c r="AQ60" i="1"/>
  <c r="AR60" i="1"/>
  <c r="AS60" i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N61" i="1"/>
  <c r="AO61" i="1"/>
  <c r="AP61" i="1"/>
  <c r="AQ61" i="1"/>
  <c r="AR61" i="1"/>
  <c r="AS61" i="1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AO62" i="1"/>
  <c r="AP62" i="1"/>
  <c r="AQ62" i="1"/>
  <c r="AR62" i="1"/>
  <c r="AS62" i="1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AP63" i="1"/>
  <c r="AQ63" i="1"/>
  <c r="AR63" i="1"/>
  <c r="AS63" i="1"/>
  <c r="C64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AP64" i="1"/>
  <c r="AQ64" i="1"/>
  <c r="AR64" i="1"/>
  <c r="AS64" i="1"/>
  <c r="C6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AP65" i="1"/>
  <c r="AQ65" i="1"/>
  <c r="AR65" i="1"/>
  <c r="AS65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AP66" i="1"/>
  <c r="AQ66" i="1"/>
  <c r="AR66" i="1"/>
  <c r="AS66" i="1"/>
  <c r="C67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AO67" i="1"/>
  <c r="AP67" i="1"/>
  <c r="AQ67" i="1"/>
  <c r="AR67" i="1"/>
  <c r="AS67" i="1"/>
  <c r="C68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AO68" i="1"/>
  <c r="AP68" i="1"/>
  <c r="AQ68" i="1"/>
  <c r="AR68" i="1"/>
  <c r="AS68" i="1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AP69" i="1"/>
  <c r="AQ69" i="1"/>
  <c r="AR69" i="1"/>
  <c r="AS69" i="1"/>
  <c r="C70" i="1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P70" i="1"/>
  <c r="AQ70" i="1"/>
  <c r="AR70" i="1"/>
  <c r="AS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AQ71" i="1"/>
  <c r="AR71" i="1"/>
  <c r="AS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AO72" i="1"/>
  <c r="AP72" i="1"/>
  <c r="AQ72" i="1"/>
  <c r="AR72" i="1"/>
  <c r="AS72" i="1"/>
  <c r="C73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AO73" i="1"/>
  <c r="AP73" i="1"/>
  <c r="AQ73" i="1"/>
  <c r="AR73" i="1"/>
  <c r="AS73" i="1"/>
  <c r="C74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AP74" i="1"/>
  <c r="AQ74" i="1"/>
  <c r="AR74" i="1"/>
  <c r="AS74" i="1"/>
  <c r="C75" i="1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AP75" i="1"/>
  <c r="AQ75" i="1"/>
  <c r="AR75" i="1"/>
  <c r="AS75" i="1"/>
  <c r="C76" i="1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AO76" i="1"/>
  <c r="AP76" i="1"/>
  <c r="AQ76" i="1"/>
  <c r="AR76" i="1"/>
  <c r="AS76" i="1"/>
  <c r="C77" i="1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AO77" i="1"/>
  <c r="AP77" i="1"/>
  <c r="AQ77" i="1"/>
  <c r="AR77" i="1"/>
  <c r="AS77" i="1"/>
  <c r="C78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AP78" i="1"/>
  <c r="AQ78" i="1"/>
  <c r="AR78" i="1"/>
  <c r="AS78" i="1"/>
  <c r="C79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AP79" i="1"/>
  <c r="AQ79" i="1"/>
  <c r="AR79" i="1"/>
  <c r="AS79" i="1"/>
  <c r="C80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AN80" i="1"/>
  <c r="AO80" i="1"/>
  <c r="AP80" i="1"/>
  <c r="AQ80" i="1"/>
  <c r="AR80" i="1"/>
  <c r="AS80" i="1"/>
  <c r="C8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AN81" i="1"/>
  <c r="AO81" i="1"/>
  <c r="AP81" i="1"/>
  <c r="AQ81" i="1"/>
  <c r="AR81" i="1"/>
  <c r="AS81" i="1"/>
  <c r="C82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AA82" i="1"/>
  <c r="AB82" i="1"/>
  <c r="AC82" i="1"/>
  <c r="AD82" i="1"/>
  <c r="AE82" i="1"/>
  <c r="AF82" i="1"/>
  <c r="AG82" i="1"/>
  <c r="AH82" i="1"/>
  <c r="AI82" i="1"/>
  <c r="AJ82" i="1"/>
  <c r="AK82" i="1"/>
  <c r="AL82" i="1"/>
  <c r="AM82" i="1"/>
  <c r="AN82" i="1"/>
  <c r="AO82" i="1"/>
  <c r="AP82" i="1"/>
  <c r="AQ82" i="1"/>
  <c r="AR82" i="1"/>
  <c r="AS82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AQ83" i="1"/>
  <c r="AR83" i="1"/>
  <c r="AS83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Z84" i="1"/>
  <c r="AA84" i="1"/>
  <c r="AB84" i="1"/>
  <c r="AC84" i="1"/>
  <c r="AD84" i="1"/>
  <c r="AE84" i="1"/>
  <c r="AF84" i="1"/>
  <c r="AG84" i="1"/>
  <c r="AH84" i="1"/>
  <c r="AI84" i="1"/>
  <c r="AJ84" i="1"/>
  <c r="AK84" i="1"/>
  <c r="AL84" i="1"/>
  <c r="AM84" i="1"/>
  <c r="AN84" i="1"/>
  <c r="AO84" i="1"/>
  <c r="AP84" i="1"/>
  <c r="AQ84" i="1"/>
  <c r="AR84" i="1"/>
  <c r="AS84" i="1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AB85" i="1"/>
  <c r="AC85" i="1"/>
  <c r="AD85" i="1"/>
  <c r="AE85" i="1"/>
  <c r="AF85" i="1"/>
  <c r="AG85" i="1"/>
  <c r="AH85" i="1"/>
  <c r="AI85" i="1"/>
  <c r="AJ85" i="1"/>
  <c r="AK85" i="1"/>
  <c r="AL85" i="1"/>
  <c r="AM85" i="1"/>
  <c r="AN85" i="1"/>
  <c r="AO85" i="1"/>
  <c r="AP85" i="1"/>
  <c r="AQ85" i="1"/>
  <c r="AR85" i="1"/>
  <c r="AS85" i="1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Z86" i="1"/>
  <c r="AA86" i="1"/>
  <c r="AB86" i="1"/>
  <c r="AC86" i="1"/>
  <c r="AD86" i="1"/>
  <c r="AE86" i="1"/>
  <c r="AF86" i="1"/>
  <c r="AG86" i="1"/>
  <c r="AH86" i="1"/>
  <c r="AI86" i="1"/>
  <c r="AJ86" i="1"/>
  <c r="AK86" i="1"/>
  <c r="AL86" i="1"/>
  <c r="AM86" i="1"/>
  <c r="AN86" i="1"/>
  <c r="AO86" i="1"/>
  <c r="AP86" i="1"/>
  <c r="AQ86" i="1"/>
  <c r="AR86" i="1"/>
  <c r="AS86" i="1"/>
  <c r="C87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AL87" i="1"/>
  <c r="AM87" i="1"/>
  <c r="AN87" i="1"/>
  <c r="AO87" i="1"/>
  <c r="AP87" i="1"/>
  <c r="AQ87" i="1"/>
  <c r="AR87" i="1"/>
  <c r="AS87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Z88" i="1"/>
  <c r="AA88" i="1"/>
  <c r="AB88" i="1"/>
  <c r="AC88" i="1"/>
  <c r="AD88" i="1"/>
  <c r="AE88" i="1"/>
  <c r="AF88" i="1"/>
  <c r="AG88" i="1"/>
  <c r="AH88" i="1"/>
  <c r="AI88" i="1"/>
  <c r="AJ88" i="1"/>
  <c r="AK88" i="1"/>
  <c r="AL88" i="1"/>
  <c r="AM88" i="1"/>
  <c r="AN88" i="1"/>
  <c r="AO88" i="1"/>
  <c r="AP88" i="1"/>
  <c r="AQ88" i="1"/>
  <c r="AR88" i="1"/>
  <c r="AS88" i="1"/>
  <c r="C89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Z89" i="1"/>
  <c r="AA89" i="1"/>
  <c r="AB89" i="1"/>
  <c r="AC89" i="1"/>
  <c r="AD89" i="1"/>
  <c r="AE89" i="1"/>
  <c r="AF89" i="1"/>
  <c r="AG89" i="1"/>
  <c r="AH89" i="1"/>
  <c r="AI89" i="1"/>
  <c r="AJ89" i="1"/>
  <c r="AK89" i="1"/>
  <c r="AL89" i="1"/>
  <c r="AM89" i="1"/>
  <c r="AN89" i="1"/>
  <c r="AO89" i="1"/>
  <c r="AP89" i="1"/>
  <c r="AQ89" i="1"/>
  <c r="AR89" i="1"/>
  <c r="AS89" i="1"/>
  <c r="C90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Y90" i="1"/>
  <c r="Z90" i="1"/>
  <c r="AA90" i="1"/>
  <c r="AB90" i="1"/>
  <c r="AC90" i="1"/>
  <c r="AD90" i="1"/>
  <c r="AE90" i="1"/>
  <c r="AF90" i="1"/>
  <c r="AG90" i="1"/>
  <c r="AH90" i="1"/>
  <c r="AI90" i="1"/>
  <c r="AJ90" i="1"/>
  <c r="AK90" i="1"/>
  <c r="AL90" i="1"/>
  <c r="AM90" i="1"/>
  <c r="AN90" i="1"/>
  <c r="AO90" i="1"/>
  <c r="AP90" i="1"/>
  <c r="AQ90" i="1"/>
  <c r="AR90" i="1"/>
  <c r="AS90" i="1"/>
  <c r="C91" i="1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AD91" i="1"/>
  <c r="AE91" i="1"/>
  <c r="AF91" i="1"/>
  <c r="AG91" i="1"/>
  <c r="AH91" i="1"/>
  <c r="AI91" i="1"/>
  <c r="AJ91" i="1"/>
  <c r="AK91" i="1"/>
  <c r="AL91" i="1"/>
  <c r="AM91" i="1"/>
  <c r="AN91" i="1"/>
  <c r="AO91" i="1"/>
  <c r="AP91" i="1"/>
  <c r="AQ91" i="1"/>
  <c r="AR91" i="1"/>
  <c r="AS91" i="1"/>
  <c r="C9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Z92" i="1"/>
  <c r="AA92" i="1"/>
  <c r="AB92" i="1"/>
  <c r="AC92" i="1"/>
  <c r="AD92" i="1"/>
  <c r="AE92" i="1"/>
  <c r="AF92" i="1"/>
  <c r="AG92" i="1"/>
  <c r="AH92" i="1"/>
  <c r="AI92" i="1"/>
  <c r="AJ92" i="1"/>
  <c r="AK92" i="1"/>
  <c r="AL92" i="1"/>
  <c r="AM92" i="1"/>
  <c r="AN92" i="1"/>
  <c r="AO92" i="1"/>
  <c r="AP92" i="1"/>
  <c r="AQ92" i="1"/>
  <c r="AR92" i="1"/>
  <c r="AS92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Z93" i="1"/>
  <c r="AA93" i="1"/>
  <c r="AB93" i="1"/>
  <c r="AC93" i="1"/>
  <c r="AD93" i="1"/>
  <c r="AE93" i="1"/>
  <c r="AF93" i="1"/>
  <c r="AG93" i="1"/>
  <c r="AH93" i="1"/>
  <c r="AI93" i="1"/>
  <c r="AJ93" i="1"/>
  <c r="AK93" i="1"/>
  <c r="AL93" i="1"/>
  <c r="AM93" i="1"/>
  <c r="AN93" i="1"/>
  <c r="AO93" i="1"/>
  <c r="AP93" i="1"/>
  <c r="AQ93" i="1"/>
  <c r="AR93" i="1"/>
  <c r="AS93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AA94" i="1"/>
  <c r="AB94" i="1"/>
  <c r="AC94" i="1"/>
  <c r="AD94" i="1"/>
  <c r="AE94" i="1"/>
  <c r="AF94" i="1"/>
  <c r="AG94" i="1"/>
  <c r="AH94" i="1"/>
  <c r="AI94" i="1"/>
  <c r="AJ94" i="1"/>
  <c r="AK94" i="1"/>
  <c r="AL94" i="1"/>
  <c r="AM94" i="1"/>
  <c r="AN94" i="1"/>
  <c r="AO94" i="1"/>
  <c r="AP94" i="1"/>
  <c r="AQ94" i="1"/>
  <c r="AR94" i="1"/>
  <c r="AS94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AQ95" i="1"/>
  <c r="AR95" i="1"/>
  <c r="AS95" i="1"/>
  <c r="C96" i="1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AI96" i="1"/>
  <c r="AJ96" i="1"/>
  <c r="AK96" i="1"/>
  <c r="AL96" i="1"/>
  <c r="AM96" i="1"/>
  <c r="AN96" i="1"/>
  <c r="AO96" i="1"/>
  <c r="AP96" i="1"/>
  <c r="AQ96" i="1"/>
  <c r="AR96" i="1"/>
  <c r="AS96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AN97" i="1"/>
  <c r="AO97" i="1"/>
  <c r="AP97" i="1"/>
  <c r="AQ97" i="1"/>
  <c r="AR97" i="1"/>
  <c r="AS97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AN98" i="1"/>
  <c r="AO98" i="1"/>
  <c r="AP98" i="1"/>
  <c r="AQ98" i="1"/>
  <c r="AR98" i="1"/>
  <c r="AS98" i="1"/>
  <c r="C99" i="1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AN99" i="1"/>
  <c r="AO99" i="1"/>
  <c r="AP99" i="1"/>
  <c r="AQ99" i="1"/>
  <c r="AR99" i="1"/>
  <c r="AS99" i="1"/>
  <c r="C100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AQ100" i="1"/>
  <c r="AR100" i="1"/>
  <c r="AS100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L101" i="1"/>
  <c r="AM101" i="1"/>
  <c r="AN101" i="1"/>
  <c r="AO101" i="1"/>
  <c r="AP101" i="1"/>
  <c r="AQ101" i="1"/>
  <c r="AR101" i="1"/>
  <c r="AS101" i="1"/>
  <c r="C102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Y102" i="1"/>
  <c r="Z102" i="1"/>
  <c r="AA102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/>
  <c r="AN102" i="1"/>
  <c r="AO102" i="1"/>
  <c r="AP102" i="1"/>
  <c r="AQ102" i="1"/>
  <c r="AR102" i="1"/>
  <c r="AS102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R103" i="1"/>
  <c r="S103" i="1"/>
  <c r="T103" i="1"/>
  <c r="U103" i="1"/>
  <c r="V103" i="1"/>
  <c r="W103" i="1"/>
  <c r="X103" i="1"/>
  <c r="Y103" i="1"/>
  <c r="Z103" i="1"/>
  <c r="AA103" i="1"/>
  <c r="AB103" i="1"/>
  <c r="AC103" i="1"/>
  <c r="AD103" i="1"/>
  <c r="AE103" i="1"/>
  <c r="AF103" i="1"/>
  <c r="AG103" i="1"/>
  <c r="AH103" i="1"/>
  <c r="AI103" i="1"/>
  <c r="AJ103" i="1"/>
  <c r="AK103" i="1"/>
  <c r="AL103" i="1"/>
  <c r="AM103" i="1"/>
  <c r="AN103" i="1"/>
  <c r="AO103" i="1"/>
  <c r="AP103" i="1"/>
  <c r="AQ103" i="1"/>
  <c r="AR103" i="1"/>
  <c r="AS103" i="1"/>
  <c r="C104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X104" i="1"/>
  <c r="Y104" i="1"/>
  <c r="Z104" i="1"/>
  <c r="AA104" i="1"/>
  <c r="AB104" i="1"/>
  <c r="AC104" i="1"/>
  <c r="AD104" i="1"/>
  <c r="AE104" i="1"/>
  <c r="AF104" i="1"/>
  <c r="AG104" i="1"/>
  <c r="AH104" i="1"/>
  <c r="AI104" i="1"/>
  <c r="AJ104" i="1"/>
  <c r="AK104" i="1"/>
  <c r="AL104" i="1"/>
  <c r="AM104" i="1"/>
  <c r="AN104" i="1"/>
  <c r="AO104" i="1"/>
  <c r="AP104" i="1"/>
  <c r="AQ104" i="1"/>
  <c r="AR104" i="1"/>
  <c r="AS104" i="1"/>
  <c r="C105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S105" i="1"/>
  <c r="T105" i="1"/>
  <c r="U105" i="1"/>
  <c r="V105" i="1"/>
  <c r="W105" i="1"/>
  <c r="X105" i="1"/>
  <c r="Y105" i="1"/>
  <c r="Z105" i="1"/>
  <c r="AA105" i="1"/>
  <c r="AB105" i="1"/>
  <c r="AC105" i="1"/>
  <c r="AD105" i="1"/>
  <c r="AE105" i="1"/>
  <c r="AF105" i="1"/>
  <c r="AG105" i="1"/>
  <c r="AH105" i="1"/>
  <c r="AI105" i="1"/>
  <c r="AJ105" i="1"/>
  <c r="AK105" i="1"/>
  <c r="AL105" i="1"/>
  <c r="AM105" i="1"/>
  <c r="AN105" i="1"/>
  <c r="AO105" i="1"/>
  <c r="AP105" i="1"/>
  <c r="AQ105" i="1"/>
  <c r="AR105" i="1"/>
  <c r="AS105" i="1"/>
  <c r="C106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P106" i="1"/>
  <c r="Q106" i="1"/>
  <c r="R106" i="1"/>
  <c r="S106" i="1"/>
  <c r="T106" i="1"/>
  <c r="U106" i="1"/>
  <c r="V106" i="1"/>
  <c r="W106" i="1"/>
  <c r="X106" i="1"/>
  <c r="Y106" i="1"/>
  <c r="Z106" i="1"/>
  <c r="AA106" i="1"/>
  <c r="AB106" i="1"/>
  <c r="AC106" i="1"/>
  <c r="AD106" i="1"/>
  <c r="AE106" i="1"/>
  <c r="AF106" i="1"/>
  <c r="AG106" i="1"/>
  <c r="AH106" i="1"/>
  <c r="AI106" i="1"/>
  <c r="AJ106" i="1"/>
  <c r="AK106" i="1"/>
  <c r="AL106" i="1"/>
  <c r="AM106" i="1"/>
  <c r="AN106" i="1"/>
  <c r="AO106" i="1"/>
  <c r="AP106" i="1"/>
  <c r="AQ106" i="1"/>
  <c r="AR106" i="1"/>
  <c r="AS106" i="1"/>
  <c r="C107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Y107" i="1"/>
  <c r="Z107" i="1"/>
  <c r="AA107" i="1"/>
  <c r="AB107" i="1"/>
  <c r="AC107" i="1"/>
  <c r="AD107" i="1"/>
  <c r="AE107" i="1"/>
  <c r="AF107" i="1"/>
  <c r="AG107" i="1"/>
  <c r="AH107" i="1"/>
  <c r="AI107" i="1"/>
  <c r="AJ107" i="1"/>
  <c r="AK107" i="1"/>
  <c r="AL107" i="1"/>
  <c r="AM107" i="1"/>
  <c r="AN107" i="1"/>
  <c r="AO107" i="1"/>
  <c r="AP107" i="1"/>
  <c r="AQ107" i="1"/>
  <c r="AR107" i="1"/>
  <c r="AS107" i="1"/>
  <c r="C108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P108" i="1"/>
  <c r="Q108" i="1"/>
  <c r="R108" i="1"/>
  <c r="S108" i="1"/>
  <c r="T108" i="1"/>
  <c r="U108" i="1"/>
  <c r="V108" i="1"/>
  <c r="W108" i="1"/>
  <c r="X108" i="1"/>
  <c r="Y108" i="1"/>
  <c r="Z108" i="1"/>
  <c r="AA108" i="1"/>
  <c r="AB108" i="1"/>
  <c r="AC108" i="1"/>
  <c r="AD108" i="1"/>
  <c r="AE108" i="1"/>
  <c r="AF108" i="1"/>
  <c r="AG108" i="1"/>
  <c r="AH108" i="1"/>
  <c r="AI108" i="1"/>
  <c r="AJ108" i="1"/>
  <c r="AK108" i="1"/>
  <c r="AL108" i="1"/>
  <c r="AM108" i="1"/>
  <c r="AN108" i="1"/>
  <c r="AO108" i="1"/>
  <c r="AP108" i="1"/>
  <c r="AQ108" i="1"/>
  <c r="AR108" i="1"/>
  <c r="AS108" i="1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R109" i="1"/>
  <c r="S109" i="1"/>
  <c r="T109" i="1"/>
  <c r="U109" i="1"/>
  <c r="V109" i="1"/>
  <c r="W109" i="1"/>
  <c r="X109" i="1"/>
  <c r="Y109" i="1"/>
  <c r="Z109" i="1"/>
  <c r="AA109" i="1"/>
  <c r="AB109" i="1"/>
  <c r="AC109" i="1"/>
  <c r="AD109" i="1"/>
  <c r="AE109" i="1"/>
  <c r="AF109" i="1"/>
  <c r="AG109" i="1"/>
  <c r="AH109" i="1"/>
  <c r="AI109" i="1"/>
  <c r="AJ109" i="1"/>
  <c r="AK109" i="1"/>
  <c r="AL109" i="1"/>
  <c r="AM109" i="1"/>
  <c r="AN109" i="1"/>
  <c r="AO109" i="1"/>
  <c r="AP109" i="1"/>
  <c r="AQ109" i="1"/>
  <c r="AR109" i="1"/>
  <c r="AS109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R110" i="1"/>
  <c r="S110" i="1"/>
  <c r="T110" i="1"/>
  <c r="U110" i="1"/>
  <c r="V110" i="1"/>
  <c r="W110" i="1"/>
  <c r="X110" i="1"/>
  <c r="Y110" i="1"/>
  <c r="Z110" i="1"/>
  <c r="AA110" i="1"/>
  <c r="AB110" i="1"/>
  <c r="AC110" i="1"/>
  <c r="AD110" i="1"/>
  <c r="AE110" i="1"/>
  <c r="AF110" i="1"/>
  <c r="AG110" i="1"/>
  <c r="AH110" i="1"/>
  <c r="AI110" i="1"/>
  <c r="AJ110" i="1"/>
  <c r="AK110" i="1"/>
  <c r="AL110" i="1"/>
  <c r="AM110" i="1"/>
  <c r="AN110" i="1"/>
  <c r="AO110" i="1"/>
  <c r="AP110" i="1"/>
  <c r="AQ110" i="1"/>
  <c r="AR110" i="1"/>
  <c r="AS110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R111" i="1"/>
  <c r="S111" i="1"/>
  <c r="T111" i="1"/>
  <c r="U111" i="1"/>
  <c r="V111" i="1"/>
  <c r="W111" i="1"/>
  <c r="X111" i="1"/>
  <c r="Y111" i="1"/>
  <c r="Z111" i="1"/>
  <c r="AA111" i="1"/>
  <c r="AB111" i="1"/>
  <c r="AC111" i="1"/>
  <c r="AD111" i="1"/>
  <c r="AE111" i="1"/>
  <c r="AF111" i="1"/>
  <c r="AG111" i="1"/>
  <c r="AH111" i="1"/>
  <c r="AI111" i="1"/>
  <c r="AJ111" i="1"/>
  <c r="AK111" i="1"/>
  <c r="AL111" i="1"/>
  <c r="AM111" i="1"/>
  <c r="AN111" i="1"/>
  <c r="AO111" i="1"/>
  <c r="AP111" i="1"/>
  <c r="AQ111" i="1"/>
  <c r="AR111" i="1"/>
  <c r="AS111" i="1"/>
  <c r="C112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P112" i="1"/>
  <c r="Q112" i="1"/>
  <c r="R112" i="1"/>
  <c r="S112" i="1"/>
  <c r="T112" i="1"/>
  <c r="U112" i="1"/>
  <c r="V112" i="1"/>
  <c r="W112" i="1"/>
  <c r="X112" i="1"/>
  <c r="Y112" i="1"/>
  <c r="Z112" i="1"/>
  <c r="AA112" i="1"/>
  <c r="AB112" i="1"/>
  <c r="AC112" i="1"/>
  <c r="AD112" i="1"/>
  <c r="AE112" i="1"/>
  <c r="AF112" i="1"/>
  <c r="AG112" i="1"/>
  <c r="AH112" i="1"/>
  <c r="AI112" i="1"/>
  <c r="AJ112" i="1"/>
  <c r="AK112" i="1"/>
  <c r="AL112" i="1"/>
  <c r="AM112" i="1"/>
  <c r="AN112" i="1"/>
  <c r="AO112" i="1"/>
  <c r="AP112" i="1"/>
  <c r="AQ112" i="1"/>
  <c r="AR112" i="1"/>
  <c r="AS112" i="1"/>
  <c r="C113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P113" i="1"/>
  <c r="Q113" i="1"/>
  <c r="R113" i="1"/>
  <c r="S113" i="1"/>
  <c r="T113" i="1"/>
  <c r="U113" i="1"/>
  <c r="V113" i="1"/>
  <c r="W113" i="1"/>
  <c r="X113" i="1"/>
  <c r="Y113" i="1"/>
  <c r="Z113" i="1"/>
  <c r="AA113" i="1"/>
  <c r="AB113" i="1"/>
  <c r="AC113" i="1"/>
  <c r="AD113" i="1"/>
  <c r="AE113" i="1"/>
  <c r="AF113" i="1"/>
  <c r="AG113" i="1"/>
  <c r="AH113" i="1"/>
  <c r="AI113" i="1"/>
  <c r="AJ113" i="1"/>
  <c r="AK113" i="1"/>
  <c r="AL113" i="1"/>
  <c r="AM113" i="1"/>
  <c r="AN113" i="1"/>
  <c r="AO113" i="1"/>
  <c r="AP113" i="1"/>
  <c r="AQ113" i="1"/>
  <c r="AR113" i="1"/>
  <c r="AS113" i="1"/>
  <c r="C114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Y114" i="1"/>
  <c r="Z114" i="1"/>
  <c r="AA114" i="1"/>
  <c r="AB114" i="1"/>
  <c r="AC114" i="1"/>
  <c r="AD114" i="1"/>
  <c r="AE114" i="1"/>
  <c r="AF114" i="1"/>
  <c r="AG114" i="1"/>
  <c r="AH114" i="1"/>
  <c r="AI114" i="1"/>
  <c r="AJ114" i="1"/>
  <c r="AK114" i="1"/>
  <c r="AL114" i="1"/>
  <c r="AM114" i="1"/>
  <c r="AN114" i="1"/>
  <c r="AO114" i="1"/>
  <c r="AP114" i="1"/>
  <c r="AQ114" i="1"/>
  <c r="AR114" i="1"/>
  <c r="AS114" i="1"/>
  <c r="C115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X115" i="1"/>
  <c r="Y115" i="1"/>
  <c r="Z115" i="1"/>
  <c r="AA115" i="1"/>
  <c r="AB115" i="1"/>
  <c r="AC115" i="1"/>
  <c r="AD115" i="1"/>
  <c r="AE115" i="1"/>
  <c r="AF115" i="1"/>
  <c r="AG115" i="1"/>
  <c r="AH115" i="1"/>
  <c r="AI115" i="1"/>
  <c r="AJ115" i="1"/>
  <c r="AK115" i="1"/>
  <c r="AL115" i="1"/>
  <c r="AM115" i="1"/>
  <c r="AN115" i="1"/>
  <c r="AO115" i="1"/>
  <c r="AP115" i="1"/>
  <c r="AQ115" i="1"/>
  <c r="AR115" i="1"/>
  <c r="AS115" i="1"/>
  <c r="C116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S116" i="1"/>
  <c r="T116" i="1"/>
  <c r="U116" i="1"/>
  <c r="V116" i="1"/>
  <c r="W116" i="1"/>
  <c r="X116" i="1"/>
  <c r="Y116" i="1"/>
  <c r="Z116" i="1"/>
  <c r="AA116" i="1"/>
  <c r="AB116" i="1"/>
  <c r="AC116" i="1"/>
  <c r="AD116" i="1"/>
  <c r="AE116" i="1"/>
  <c r="AF116" i="1"/>
  <c r="AG116" i="1"/>
  <c r="AH116" i="1"/>
  <c r="AI116" i="1"/>
  <c r="AJ116" i="1"/>
  <c r="AK116" i="1"/>
  <c r="AL116" i="1"/>
  <c r="AM116" i="1"/>
  <c r="AN116" i="1"/>
  <c r="AO116" i="1"/>
  <c r="AP116" i="1"/>
  <c r="AQ116" i="1"/>
  <c r="AR116" i="1"/>
  <c r="AS116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R117" i="1"/>
  <c r="S117" i="1"/>
  <c r="T117" i="1"/>
  <c r="U117" i="1"/>
  <c r="V117" i="1"/>
  <c r="W117" i="1"/>
  <c r="X117" i="1"/>
  <c r="Y117" i="1"/>
  <c r="Z117" i="1"/>
  <c r="AA117" i="1"/>
  <c r="AB117" i="1"/>
  <c r="AC117" i="1"/>
  <c r="AD117" i="1"/>
  <c r="AE117" i="1"/>
  <c r="AF117" i="1"/>
  <c r="AG117" i="1"/>
  <c r="AH117" i="1"/>
  <c r="AI117" i="1"/>
  <c r="AJ117" i="1"/>
  <c r="AK117" i="1"/>
  <c r="AL117" i="1"/>
  <c r="AM117" i="1"/>
  <c r="AN117" i="1"/>
  <c r="AO117" i="1"/>
  <c r="AP117" i="1"/>
  <c r="AQ117" i="1"/>
  <c r="AR117" i="1"/>
  <c r="AS117" i="1"/>
  <c r="C118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T118" i="1"/>
  <c r="U118" i="1"/>
  <c r="V118" i="1"/>
  <c r="W118" i="1"/>
  <c r="X118" i="1"/>
  <c r="Y118" i="1"/>
  <c r="Z118" i="1"/>
  <c r="AA118" i="1"/>
  <c r="AB118" i="1"/>
  <c r="AC118" i="1"/>
  <c r="AD118" i="1"/>
  <c r="AE118" i="1"/>
  <c r="AF118" i="1"/>
  <c r="AG118" i="1"/>
  <c r="AH118" i="1"/>
  <c r="AI118" i="1"/>
  <c r="AJ118" i="1"/>
  <c r="AK118" i="1"/>
  <c r="AL118" i="1"/>
  <c r="AM118" i="1"/>
  <c r="AN118" i="1"/>
  <c r="AO118" i="1"/>
  <c r="AP118" i="1"/>
  <c r="AQ118" i="1"/>
  <c r="AR118" i="1"/>
  <c r="AS118" i="1"/>
  <c r="C119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T119" i="1"/>
  <c r="U119" i="1"/>
  <c r="V119" i="1"/>
  <c r="W119" i="1"/>
  <c r="X119" i="1"/>
  <c r="Y119" i="1"/>
  <c r="Z119" i="1"/>
  <c r="AA119" i="1"/>
  <c r="AB119" i="1"/>
  <c r="AC119" i="1"/>
  <c r="AD119" i="1"/>
  <c r="AE119" i="1"/>
  <c r="AF119" i="1"/>
  <c r="AG119" i="1"/>
  <c r="AH119" i="1"/>
  <c r="AI119" i="1"/>
  <c r="AJ119" i="1"/>
  <c r="AK119" i="1"/>
  <c r="AL119" i="1"/>
  <c r="AM119" i="1"/>
  <c r="AN119" i="1"/>
  <c r="AO119" i="1"/>
  <c r="AP119" i="1"/>
  <c r="AQ119" i="1"/>
  <c r="AR119" i="1"/>
  <c r="AS119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R120" i="1"/>
  <c r="S120" i="1"/>
  <c r="T120" i="1"/>
  <c r="U120" i="1"/>
  <c r="V120" i="1"/>
  <c r="W120" i="1"/>
  <c r="X120" i="1"/>
  <c r="Y120" i="1"/>
  <c r="Z120" i="1"/>
  <c r="AA120" i="1"/>
  <c r="AB120" i="1"/>
  <c r="AC120" i="1"/>
  <c r="AD120" i="1"/>
  <c r="AE120" i="1"/>
  <c r="AF120" i="1"/>
  <c r="AG120" i="1"/>
  <c r="AH120" i="1"/>
  <c r="AI120" i="1"/>
  <c r="AJ120" i="1"/>
  <c r="AK120" i="1"/>
  <c r="AL120" i="1"/>
  <c r="AM120" i="1"/>
  <c r="AN120" i="1"/>
  <c r="AO120" i="1"/>
  <c r="AP120" i="1"/>
  <c r="AQ120" i="1"/>
  <c r="AR120" i="1"/>
  <c r="AS120" i="1"/>
  <c r="C121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T121" i="1"/>
  <c r="U121" i="1"/>
  <c r="V121" i="1"/>
  <c r="W121" i="1"/>
  <c r="X121" i="1"/>
  <c r="Y121" i="1"/>
  <c r="Z121" i="1"/>
  <c r="AA121" i="1"/>
  <c r="AB121" i="1"/>
  <c r="AC121" i="1"/>
  <c r="AD121" i="1"/>
  <c r="AE121" i="1"/>
  <c r="AF121" i="1"/>
  <c r="AG121" i="1"/>
  <c r="AH121" i="1"/>
  <c r="AI121" i="1"/>
  <c r="AJ121" i="1"/>
  <c r="AK121" i="1"/>
  <c r="AL121" i="1"/>
  <c r="AM121" i="1"/>
  <c r="AN121" i="1"/>
  <c r="AO121" i="1"/>
  <c r="AP121" i="1"/>
  <c r="AQ121" i="1"/>
  <c r="AR121" i="1"/>
  <c r="AS121" i="1"/>
  <c r="C122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P122" i="1"/>
  <c r="Q122" i="1"/>
  <c r="R122" i="1"/>
  <c r="S122" i="1"/>
  <c r="T122" i="1"/>
  <c r="U122" i="1"/>
  <c r="V122" i="1"/>
  <c r="W122" i="1"/>
  <c r="X122" i="1"/>
  <c r="Y122" i="1"/>
  <c r="Z122" i="1"/>
  <c r="AA122" i="1"/>
  <c r="AB122" i="1"/>
  <c r="AC122" i="1"/>
  <c r="AD122" i="1"/>
  <c r="AE122" i="1"/>
  <c r="AF122" i="1"/>
  <c r="AG122" i="1"/>
  <c r="AH122" i="1"/>
  <c r="AI122" i="1"/>
  <c r="AJ122" i="1"/>
  <c r="AK122" i="1"/>
  <c r="AL122" i="1"/>
  <c r="AM122" i="1"/>
  <c r="AN122" i="1"/>
  <c r="AO122" i="1"/>
  <c r="AP122" i="1"/>
  <c r="AQ122" i="1"/>
  <c r="AR122" i="1"/>
  <c r="AS122" i="1"/>
  <c r="C123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R123" i="1"/>
  <c r="S123" i="1"/>
  <c r="T123" i="1"/>
  <c r="U123" i="1"/>
  <c r="V123" i="1"/>
  <c r="W123" i="1"/>
  <c r="X123" i="1"/>
  <c r="Y123" i="1"/>
  <c r="Z123" i="1"/>
  <c r="AA123" i="1"/>
  <c r="AB123" i="1"/>
  <c r="AC123" i="1"/>
  <c r="AD123" i="1"/>
  <c r="AE123" i="1"/>
  <c r="AF123" i="1"/>
  <c r="AG123" i="1"/>
  <c r="AH123" i="1"/>
  <c r="AI123" i="1"/>
  <c r="AJ123" i="1"/>
  <c r="AK123" i="1"/>
  <c r="AL123" i="1"/>
  <c r="AM123" i="1"/>
  <c r="AN123" i="1"/>
  <c r="AO123" i="1"/>
  <c r="AP123" i="1"/>
  <c r="AQ123" i="1"/>
  <c r="AR123" i="1"/>
  <c r="AS123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R124" i="1"/>
  <c r="S124" i="1"/>
  <c r="T124" i="1"/>
  <c r="U124" i="1"/>
  <c r="V124" i="1"/>
  <c r="W124" i="1"/>
  <c r="X124" i="1"/>
  <c r="Y124" i="1"/>
  <c r="Z124" i="1"/>
  <c r="AA124" i="1"/>
  <c r="AB124" i="1"/>
  <c r="AC124" i="1"/>
  <c r="AD124" i="1"/>
  <c r="AE124" i="1"/>
  <c r="AF124" i="1"/>
  <c r="AG124" i="1"/>
  <c r="AH124" i="1"/>
  <c r="AI124" i="1"/>
  <c r="AJ124" i="1"/>
  <c r="AK124" i="1"/>
  <c r="AL124" i="1"/>
  <c r="AM124" i="1"/>
  <c r="AN124" i="1"/>
  <c r="AO124" i="1"/>
  <c r="AP124" i="1"/>
  <c r="AQ124" i="1"/>
  <c r="AR124" i="1"/>
  <c r="AS124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T125" i="1"/>
  <c r="U125" i="1"/>
  <c r="V125" i="1"/>
  <c r="W125" i="1"/>
  <c r="X125" i="1"/>
  <c r="Y125" i="1"/>
  <c r="Z125" i="1"/>
  <c r="AA125" i="1"/>
  <c r="AB125" i="1"/>
  <c r="AC125" i="1"/>
  <c r="AD125" i="1"/>
  <c r="AE125" i="1"/>
  <c r="AF125" i="1"/>
  <c r="AG125" i="1"/>
  <c r="AH125" i="1"/>
  <c r="AI125" i="1"/>
  <c r="AJ125" i="1"/>
  <c r="AK125" i="1"/>
  <c r="AL125" i="1"/>
  <c r="AM125" i="1"/>
  <c r="AN125" i="1"/>
  <c r="AO125" i="1"/>
  <c r="AP125" i="1"/>
  <c r="AQ125" i="1"/>
  <c r="AR125" i="1"/>
  <c r="AS125" i="1"/>
  <c r="C126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P126" i="1"/>
  <c r="Q126" i="1"/>
  <c r="R126" i="1"/>
  <c r="S126" i="1"/>
  <c r="T126" i="1"/>
  <c r="U126" i="1"/>
  <c r="V126" i="1"/>
  <c r="W126" i="1"/>
  <c r="X126" i="1"/>
  <c r="Y126" i="1"/>
  <c r="Z126" i="1"/>
  <c r="AA126" i="1"/>
  <c r="AB126" i="1"/>
  <c r="AC126" i="1"/>
  <c r="AD126" i="1"/>
  <c r="AE126" i="1"/>
  <c r="AF126" i="1"/>
  <c r="AG126" i="1"/>
  <c r="AH126" i="1"/>
  <c r="AI126" i="1"/>
  <c r="AJ126" i="1"/>
  <c r="AK126" i="1"/>
  <c r="AL126" i="1"/>
  <c r="AM126" i="1"/>
  <c r="AN126" i="1"/>
  <c r="AO126" i="1"/>
  <c r="AP126" i="1"/>
  <c r="AQ126" i="1"/>
  <c r="AR126" i="1"/>
  <c r="AS126" i="1"/>
  <c r="C127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AN127" i="1"/>
  <c r="AO127" i="1"/>
  <c r="AP127" i="1"/>
  <c r="AQ127" i="1"/>
  <c r="AR127" i="1"/>
  <c r="AS127" i="1"/>
  <c r="C128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AG128" i="1"/>
  <c r="AH128" i="1"/>
  <c r="AI128" i="1"/>
  <c r="AJ128" i="1"/>
  <c r="AK128" i="1"/>
  <c r="AL128" i="1"/>
  <c r="AM128" i="1"/>
  <c r="AN128" i="1"/>
  <c r="AO128" i="1"/>
  <c r="AP128" i="1"/>
  <c r="AQ128" i="1"/>
  <c r="AR128" i="1"/>
  <c r="AS128" i="1"/>
  <c r="C129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S129" i="1"/>
  <c r="T129" i="1"/>
  <c r="U129" i="1"/>
  <c r="V129" i="1"/>
  <c r="W129" i="1"/>
  <c r="X129" i="1"/>
  <c r="Y129" i="1"/>
  <c r="Z129" i="1"/>
  <c r="AA129" i="1"/>
  <c r="AB129" i="1"/>
  <c r="AC129" i="1"/>
  <c r="AD129" i="1"/>
  <c r="AE129" i="1"/>
  <c r="AF129" i="1"/>
  <c r="AG129" i="1"/>
  <c r="AH129" i="1"/>
  <c r="AI129" i="1"/>
  <c r="AJ129" i="1"/>
  <c r="AK129" i="1"/>
  <c r="AL129" i="1"/>
  <c r="AM129" i="1"/>
  <c r="AN129" i="1"/>
  <c r="AO129" i="1"/>
  <c r="AP129" i="1"/>
  <c r="AQ129" i="1"/>
  <c r="AR129" i="1"/>
  <c r="AS129" i="1"/>
  <c r="C130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R130" i="1"/>
  <c r="S130" i="1"/>
  <c r="T130" i="1"/>
  <c r="U130" i="1"/>
  <c r="V130" i="1"/>
  <c r="W130" i="1"/>
  <c r="X130" i="1"/>
  <c r="Y130" i="1"/>
  <c r="Z130" i="1"/>
  <c r="AA130" i="1"/>
  <c r="AB130" i="1"/>
  <c r="AC130" i="1"/>
  <c r="AD130" i="1"/>
  <c r="AE130" i="1"/>
  <c r="AF130" i="1"/>
  <c r="AG130" i="1"/>
  <c r="AH130" i="1"/>
  <c r="AI130" i="1"/>
  <c r="AJ130" i="1"/>
  <c r="AK130" i="1"/>
  <c r="AL130" i="1"/>
  <c r="AM130" i="1"/>
  <c r="AN130" i="1"/>
  <c r="AO130" i="1"/>
  <c r="AP130" i="1"/>
  <c r="AQ130" i="1"/>
  <c r="AR130" i="1"/>
  <c r="AS130" i="1"/>
  <c r="C131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S131" i="1"/>
  <c r="T131" i="1"/>
  <c r="U131" i="1"/>
  <c r="V131" i="1"/>
  <c r="W131" i="1"/>
  <c r="X131" i="1"/>
  <c r="Y131" i="1"/>
  <c r="Z131" i="1"/>
  <c r="AA131" i="1"/>
  <c r="AB131" i="1"/>
  <c r="AC131" i="1"/>
  <c r="AD131" i="1"/>
  <c r="AE131" i="1"/>
  <c r="AF131" i="1"/>
  <c r="AG131" i="1"/>
  <c r="AH131" i="1"/>
  <c r="AI131" i="1"/>
  <c r="AJ131" i="1"/>
  <c r="AK131" i="1"/>
  <c r="AL131" i="1"/>
  <c r="AM131" i="1"/>
  <c r="AN131" i="1"/>
  <c r="AO131" i="1"/>
  <c r="AP131" i="1"/>
  <c r="AQ131" i="1"/>
  <c r="AR131" i="1"/>
  <c r="AS131" i="1"/>
  <c r="C132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P132" i="1"/>
  <c r="Q132" i="1"/>
  <c r="R132" i="1"/>
  <c r="S132" i="1"/>
  <c r="T132" i="1"/>
  <c r="U132" i="1"/>
  <c r="V132" i="1"/>
  <c r="W132" i="1"/>
  <c r="X132" i="1"/>
  <c r="Y132" i="1"/>
  <c r="Z132" i="1"/>
  <c r="AA132" i="1"/>
  <c r="AB132" i="1"/>
  <c r="AC132" i="1"/>
  <c r="AD132" i="1"/>
  <c r="AE132" i="1"/>
  <c r="AF132" i="1"/>
  <c r="AG132" i="1"/>
  <c r="AH132" i="1"/>
  <c r="AI132" i="1"/>
  <c r="AJ132" i="1"/>
  <c r="AK132" i="1"/>
  <c r="AL132" i="1"/>
  <c r="AM132" i="1"/>
  <c r="AN132" i="1"/>
  <c r="AO132" i="1"/>
  <c r="AP132" i="1"/>
  <c r="AQ132" i="1"/>
  <c r="AR132" i="1"/>
  <c r="AS132" i="1"/>
  <c r="C133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P133" i="1"/>
  <c r="Q133" i="1"/>
  <c r="R133" i="1"/>
  <c r="S133" i="1"/>
  <c r="T133" i="1"/>
  <c r="U133" i="1"/>
  <c r="V133" i="1"/>
  <c r="W133" i="1"/>
  <c r="X133" i="1"/>
  <c r="Y133" i="1"/>
  <c r="Z133" i="1"/>
  <c r="AA133" i="1"/>
  <c r="AB133" i="1"/>
  <c r="AC133" i="1"/>
  <c r="AD133" i="1"/>
  <c r="AE133" i="1"/>
  <c r="AF133" i="1"/>
  <c r="AG133" i="1"/>
  <c r="AH133" i="1"/>
  <c r="AI133" i="1"/>
  <c r="AJ133" i="1"/>
  <c r="AK133" i="1"/>
  <c r="AL133" i="1"/>
  <c r="AM133" i="1"/>
  <c r="AN133" i="1"/>
  <c r="AO133" i="1"/>
  <c r="AP133" i="1"/>
  <c r="AQ133" i="1"/>
  <c r="AR133" i="1"/>
  <c r="AS133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R134" i="1"/>
  <c r="S134" i="1"/>
  <c r="T134" i="1"/>
  <c r="U134" i="1"/>
  <c r="V134" i="1"/>
  <c r="W134" i="1"/>
  <c r="X134" i="1"/>
  <c r="Y134" i="1"/>
  <c r="Z134" i="1"/>
  <c r="AA134" i="1"/>
  <c r="AB134" i="1"/>
  <c r="AC134" i="1"/>
  <c r="AD134" i="1"/>
  <c r="AE134" i="1"/>
  <c r="AF134" i="1"/>
  <c r="AG134" i="1"/>
  <c r="AH134" i="1"/>
  <c r="AI134" i="1"/>
  <c r="AJ134" i="1"/>
  <c r="AK134" i="1"/>
  <c r="AL134" i="1"/>
  <c r="AM134" i="1"/>
  <c r="AN134" i="1"/>
  <c r="AO134" i="1"/>
  <c r="AP134" i="1"/>
  <c r="AQ134" i="1"/>
  <c r="AR134" i="1"/>
  <c r="AS134" i="1"/>
  <c r="C135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S135" i="1"/>
  <c r="T135" i="1"/>
  <c r="U135" i="1"/>
  <c r="V135" i="1"/>
  <c r="W135" i="1"/>
  <c r="X135" i="1"/>
  <c r="Y135" i="1"/>
  <c r="Z135" i="1"/>
  <c r="AA135" i="1"/>
  <c r="AB135" i="1"/>
  <c r="AC135" i="1"/>
  <c r="AD135" i="1"/>
  <c r="AE135" i="1"/>
  <c r="AF135" i="1"/>
  <c r="AG135" i="1"/>
  <c r="AH135" i="1"/>
  <c r="AI135" i="1"/>
  <c r="AJ135" i="1"/>
  <c r="AK135" i="1"/>
  <c r="AL135" i="1"/>
  <c r="AM135" i="1"/>
  <c r="AN135" i="1"/>
  <c r="AO135" i="1"/>
  <c r="AP135" i="1"/>
  <c r="AQ135" i="1"/>
  <c r="AR135" i="1"/>
  <c r="AS135" i="1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S136" i="1"/>
  <c r="T136" i="1"/>
  <c r="U136" i="1"/>
  <c r="V136" i="1"/>
  <c r="W136" i="1"/>
  <c r="X136" i="1"/>
  <c r="Y136" i="1"/>
  <c r="Z136" i="1"/>
  <c r="AA136" i="1"/>
  <c r="AB136" i="1"/>
  <c r="AC136" i="1"/>
  <c r="AD136" i="1"/>
  <c r="AE136" i="1"/>
  <c r="AF136" i="1"/>
  <c r="AG136" i="1"/>
  <c r="AH136" i="1"/>
  <c r="AI136" i="1"/>
  <c r="AJ136" i="1"/>
  <c r="AK136" i="1"/>
  <c r="AL136" i="1"/>
  <c r="AM136" i="1"/>
  <c r="AN136" i="1"/>
  <c r="AO136" i="1"/>
  <c r="AP136" i="1"/>
  <c r="AQ136" i="1"/>
  <c r="AR136" i="1"/>
  <c r="AS136" i="1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S137" i="1"/>
  <c r="T137" i="1"/>
  <c r="U137" i="1"/>
  <c r="V137" i="1"/>
  <c r="W137" i="1"/>
  <c r="X137" i="1"/>
  <c r="Y137" i="1"/>
  <c r="Z137" i="1"/>
  <c r="AA137" i="1"/>
  <c r="AB137" i="1"/>
  <c r="AC137" i="1"/>
  <c r="AD137" i="1"/>
  <c r="AE137" i="1"/>
  <c r="AF137" i="1"/>
  <c r="AG137" i="1"/>
  <c r="AH137" i="1"/>
  <c r="AI137" i="1"/>
  <c r="AJ137" i="1"/>
  <c r="AK137" i="1"/>
  <c r="AL137" i="1"/>
  <c r="AM137" i="1"/>
  <c r="AN137" i="1"/>
  <c r="AO137" i="1"/>
  <c r="AP137" i="1"/>
  <c r="AQ137" i="1"/>
  <c r="AR137" i="1"/>
  <c r="AS137" i="1"/>
  <c r="C138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S138" i="1"/>
  <c r="T138" i="1"/>
  <c r="U138" i="1"/>
  <c r="V138" i="1"/>
  <c r="W138" i="1"/>
  <c r="X138" i="1"/>
  <c r="Y138" i="1"/>
  <c r="Z138" i="1"/>
  <c r="AA138" i="1"/>
  <c r="AB138" i="1"/>
  <c r="AC138" i="1"/>
  <c r="AD138" i="1"/>
  <c r="AE138" i="1"/>
  <c r="AF138" i="1"/>
  <c r="AG138" i="1"/>
  <c r="AH138" i="1"/>
  <c r="AI138" i="1"/>
  <c r="AJ138" i="1"/>
  <c r="AK138" i="1"/>
  <c r="AL138" i="1"/>
  <c r="AM138" i="1"/>
  <c r="AN138" i="1"/>
  <c r="AO138" i="1"/>
  <c r="AP138" i="1"/>
  <c r="AQ138" i="1"/>
  <c r="AR138" i="1"/>
  <c r="AS138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T139" i="1"/>
  <c r="U139" i="1"/>
  <c r="V139" i="1"/>
  <c r="W139" i="1"/>
  <c r="X139" i="1"/>
  <c r="Y139" i="1"/>
  <c r="Z139" i="1"/>
  <c r="AA139" i="1"/>
  <c r="AB139" i="1"/>
  <c r="AC139" i="1"/>
  <c r="AD139" i="1"/>
  <c r="AE139" i="1"/>
  <c r="AF139" i="1"/>
  <c r="AG139" i="1"/>
  <c r="AH139" i="1"/>
  <c r="AI139" i="1"/>
  <c r="AJ139" i="1"/>
  <c r="AK139" i="1"/>
  <c r="AL139" i="1"/>
  <c r="AM139" i="1"/>
  <c r="AN139" i="1"/>
  <c r="AO139" i="1"/>
  <c r="AP139" i="1"/>
  <c r="AQ139" i="1"/>
  <c r="AR139" i="1"/>
  <c r="AS139" i="1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S140" i="1"/>
  <c r="T140" i="1"/>
  <c r="U140" i="1"/>
  <c r="V140" i="1"/>
  <c r="W140" i="1"/>
  <c r="X140" i="1"/>
  <c r="Y140" i="1"/>
  <c r="Z140" i="1"/>
  <c r="AA140" i="1"/>
  <c r="AB140" i="1"/>
  <c r="AC140" i="1"/>
  <c r="AD140" i="1"/>
  <c r="AE140" i="1"/>
  <c r="AF140" i="1"/>
  <c r="AG140" i="1"/>
  <c r="AH140" i="1"/>
  <c r="AI140" i="1"/>
  <c r="AJ140" i="1"/>
  <c r="AK140" i="1"/>
  <c r="AL140" i="1"/>
  <c r="AM140" i="1"/>
  <c r="AN140" i="1"/>
  <c r="AO140" i="1"/>
  <c r="AP140" i="1"/>
  <c r="AQ140" i="1"/>
  <c r="AR140" i="1"/>
  <c r="AS140" i="1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T141" i="1"/>
  <c r="U141" i="1"/>
  <c r="V141" i="1"/>
  <c r="W141" i="1"/>
  <c r="X141" i="1"/>
  <c r="Y141" i="1"/>
  <c r="Z141" i="1"/>
  <c r="AA141" i="1"/>
  <c r="AB141" i="1"/>
  <c r="AC141" i="1"/>
  <c r="AD141" i="1"/>
  <c r="AE141" i="1"/>
  <c r="AF141" i="1"/>
  <c r="AG141" i="1"/>
  <c r="AH141" i="1"/>
  <c r="AI141" i="1"/>
  <c r="AJ141" i="1"/>
  <c r="AK141" i="1"/>
  <c r="AL141" i="1"/>
  <c r="AM141" i="1"/>
  <c r="AN141" i="1"/>
  <c r="AO141" i="1"/>
  <c r="AP141" i="1"/>
  <c r="AQ141" i="1"/>
  <c r="AR141" i="1"/>
  <c r="AS141" i="1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T142" i="1"/>
  <c r="U142" i="1"/>
  <c r="V142" i="1"/>
  <c r="W142" i="1"/>
  <c r="X142" i="1"/>
  <c r="Y142" i="1"/>
  <c r="Z142" i="1"/>
  <c r="AA142" i="1"/>
  <c r="AB142" i="1"/>
  <c r="AC142" i="1"/>
  <c r="AD142" i="1"/>
  <c r="AE142" i="1"/>
  <c r="AF142" i="1"/>
  <c r="AG142" i="1"/>
  <c r="AH142" i="1"/>
  <c r="AI142" i="1"/>
  <c r="AJ142" i="1"/>
  <c r="AK142" i="1"/>
  <c r="AL142" i="1"/>
  <c r="AM142" i="1"/>
  <c r="AN142" i="1"/>
  <c r="AO142" i="1"/>
  <c r="AP142" i="1"/>
  <c r="AQ142" i="1"/>
  <c r="AR142" i="1"/>
  <c r="AS142" i="1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T143" i="1"/>
  <c r="U143" i="1"/>
  <c r="V143" i="1"/>
  <c r="W143" i="1"/>
  <c r="X143" i="1"/>
  <c r="Y143" i="1"/>
  <c r="Z143" i="1"/>
  <c r="AA143" i="1"/>
  <c r="AB143" i="1"/>
  <c r="AC143" i="1"/>
  <c r="AD143" i="1"/>
  <c r="AE143" i="1"/>
  <c r="AF143" i="1"/>
  <c r="AG143" i="1"/>
  <c r="AH143" i="1"/>
  <c r="AI143" i="1"/>
  <c r="AJ143" i="1"/>
  <c r="AK143" i="1"/>
  <c r="AL143" i="1"/>
  <c r="AM143" i="1"/>
  <c r="AN143" i="1"/>
  <c r="AO143" i="1"/>
  <c r="AP143" i="1"/>
  <c r="AQ143" i="1"/>
  <c r="AR143" i="1"/>
  <c r="AS143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T144" i="1"/>
  <c r="U144" i="1"/>
  <c r="V144" i="1"/>
  <c r="W144" i="1"/>
  <c r="X144" i="1"/>
  <c r="Y144" i="1"/>
  <c r="Z144" i="1"/>
  <c r="AA144" i="1"/>
  <c r="AB144" i="1"/>
  <c r="AC144" i="1"/>
  <c r="AD144" i="1"/>
  <c r="AE144" i="1"/>
  <c r="AF144" i="1"/>
  <c r="AG144" i="1"/>
  <c r="AH144" i="1"/>
  <c r="AI144" i="1"/>
  <c r="AJ144" i="1"/>
  <c r="AK144" i="1"/>
  <c r="AL144" i="1"/>
  <c r="AM144" i="1"/>
  <c r="AN144" i="1"/>
  <c r="AO144" i="1"/>
  <c r="AP144" i="1"/>
  <c r="AQ144" i="1"/>
  <c r="AR144" i="1"/>
  <c r="AS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T145" i="1"/>
  <c r="U145" i="1"/>
  <c r="V145" i="1"/>
  <c r="W145" i="1"/>
  <c r="X145" i="1"/>
  <c r="Y145" i="1"/>
  <c r="Z145" i="1"/>
  <c r="AA145" i="1"/>
  <c r="AB145" i="1"/>
  <c r="AC145" i="1"/>
  <c r="AD145" i="1"/>
  <c r="AE145" i="1"/>
  <c r="AF145" i="1"/>
  <c r="AG145" i="1"/>
  <c r="AH145" i="1"/>
  <c r="AI145" i="1"/>
  <c r="AJ145" i="1"/>
  <c r="AK145" i="1"/>
  <c r="AL145" i="1"/>
  <c r="AM145" i="1"/>
  <c r="AN145" i="1"/>
  <c r="AO145" i="1"/>
  <c r="AP145" i="1"/>
  <c r="AQ145" i="1"/>
  <c r="AR145" i="1"/>
  <c r="AS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T146" i="1"/>
  <c r="U146" i="1"/>
  <c r="V146" i="1"/>
  <c r="W146" i="1"/>
  <c r="X146" i="1"/>
  <c r="Y146" i="1"/>
  <c r="Z146" i="1"/>
  <c r="AA146" i="1"/>
  <c r="AB146" i="1"/>
  <c r="AC146" i="1"/>
  <c r="AD146" i="1"/>
  <c r="AE146" i="1"/>
  <c r="AF146" i="1"/>
  <c r="AG146" i="1"/>
  <c r="AH146" i="1"/>
  <c r="AI146" i="1"/>
  <c r="AJ146" i="1"/>
  <c r="AK146" i="1"/>
  <c r="AL146" i="1"/>
  <c r="AM146" i="1"/>
  <c r="AN146" i="1"/>
  <c r="AO146" i="1"/>
  <c r="AP146" i="1"/>
  <c r="AQ146" i="1"/>
  <c r="AR146" i="1"/>
  <c r="AS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S147" i="1"/>
  <c r="T147" i="1"/>
  <c r="U147" i="1"/>
  <c r="V147" i="1"/>
  <c r="W147" i="1"/>
  <c r="X147" i="1"/>
  <c r="Y147" i="1"/>
  <c r="Z147" i="1"/>
  <c r="AA147" i="1"/>
  <c r="AB147" i="1"/>
  <c r="AC147" i="1"/>
  <c r="AD147" i="1"/>
  <c r="AE147" i="1"/>
  <c r="AF147" i="1"/>
  <c r="AG147" i="1"/>
  <c r="AH147" i="1"/>
  <c r="AI147" i="1"/>
  <c r="AJ147" i="1"/>
  <c r="AK147" i="1"/>
  <c r="AL147" i="1"/>
  <c r="AM147" i="1"/>
  <c r="AN147" i="1"/>
  <c r="AO147" i="1"/>
  <c r="AP147" i="1"/>
  <c r="AQ147" i="1"/>
  <c r="AR147" i="1"/>
  <c r="AS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T148" i="1"/>
  <c r="U148" i="1"/>
  <c r="V148" i="1"/>
  <c r="W148" i="1"/>
  <c r="X148" i="1"/>
  <c r="Y148" i="1"/>
  <c r="Z148" i="1"/>
  <c r="AA148" i="1"/>
  <c r="AB148" i="1"/>
  <c r="AC148" i="1"/>
  <c r="AD148" i="1"/>
  <c r="AE148" i="1"/>
  <c r="AF148" i="1"/>
  <c r="AG148" i="1"/>
  <c r="AH148" i="1"/>
  <c r="AI148" i="1"/>
  <c r="AJ148" i="1"/>
  <c r="AK148" i="1"/>
  <c r="AL148" i="1"/>
  <c r="AM148" i="1"/>
  <c r="AN148" i="1"/>
  <c r="AO148" i="1"/>
  <c r="AP148" i="1"/>
  <c r="AQ148" i="1"/>
  <c r="AR148" i="1"/>
  <c r="AS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T149" i="1"/>
  <c r="U149" i="1"/>
  <c r="V149" i="1"/>
  <c r="W149" i="1"/>
  <c r="X149" i="1"/>
  <c r="Y149" i="1"/>
  <c r="Z149" i="1"/>
  <c r="AA149" i="1"/>
  <c r="AB149" i="1"/>
  <c r="AC149" i="1"/>
  <c r="AD149" i="1"/>
  <c r="AE149" i="1"/>
  <c r="AF149" i="1"/>
  <c r="AG149" i="1"/>
  <c r="AH149" i="1"/>
  <c r="AI149" i="1"/>
  <c r="AJ149" i="1"/>
  <c r="AK149" i="1"/>
  <c r="AL149" i="1"/>
  <c r="AM149" i="1"/>
  <c r="AN149" i="1"/>
  <c r="AO149" i="1"/>
  <c r="AP149" i="1"/>
  <c r="AQ149" i="1"/>
  <c r="AR149" i="1"/>
  <c r="AS149" i="1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T150" i="1"/>
  <c r="U150" i="1"/>
  <c r="V150" i="1"/>
  <c r="W150" i="1"/>
  <c r="X150" i="1"/>
  <c r="Y150" i="1"/>
  <c r="Z150" i="1"/>
  <c r="AA150" i="1"/>
  <c r="AB150" i="1"/>
  <c r="AC150" i="1"/>
  <c r="AD150" i="1"/>
  <c r="AE150" i="1"/>
  <c r="AF150" i="1"/>
  <c r="AG150" i="1"/>
  <c r="AH150" i="1"/>
  <c r="AI150" i="1"/>
  <c r="AJ150" i="1"/>
  <c r="AK150" i="1"/>
  <c r="AL150" i="1"/>
  <c r="AM150" i="1"/>
  <c r="AN150" i="1"/>
  <c r="AO150" i="1"/>
  <c r="AP150" i="1"/>
  <c r="AQ150" i="1"/>
  <c r="AR150" i="1"/>
  <c r="AS150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S151" i="1"/>
  <c r="T151" i="1"/>
  <c r="U151" i="1"/>
  <c r="V151" i="1"/>
  <c r="W151" i="1"/>
  <c r="X151" i="1"/>
  <c r="Y151" i="1"/>
  <c r="Z151" i="1"/>
  <c r="AA151" i="1"/>
  <c r="AB151" i="1"/>
  <c r="AC151" i="1"/>
  <c r="AD151" i="1"/>
  <c r="AE151" i="1"/>
  <c r="AF151" i="1"/>
  <c r="AG151" i="1"/>
  <c r="AH151" i="1"/>
  <c r="AI151" i="1"/>
  <c r="AJ151" i="1"/>
  <c r="AK151" i="1"/>
  <c r="AL151" i="1"/>
  <c r="AM151" i="1"/>
  <c r="AN151" i="1"/>
  <c r="AO151" i="1"/>
  <c r="AP151" i="1"/>
  <c r="AQ151" i="1"/>
  <c r="AR151" i="1"/>
  <c r="AS151" i="1"/>
  <c r="C152" i="1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S152" i="1"/>
  <c r="T152" i="1"/>
  <c r="U152" i="1"/>
  <c r="V152" i="1"/>
  <c r="W152" i="1"/>
  <c r="X152" i="1"/>
  <c r="Y152" i="1"/>
  <c r="Z152" i="1"/>
  <c r="AA152" i="1"/>
  <c r="AB152" i="1"/>
  <c r="AC152" i="1"/>
  <c r="AD152" i="1"/>
  <c r="AE152" i="1"/>
  <c r="AF152" i="1"/>
  <c r="AG152" i="1"/>
  <c r="AH152" i="1"/>
  <c r="AI152" i="1"/>
  <c r="AJ152" i="1"/>
  <c r="AK152" i="1"/>
  <c r="AL152" i="1"/>
  <c r="AM152" i="1"/>
  <c r="AN152" i="1"/>
  <c r="AO152" i="1"/>
  <c r="AP152" i="1"/>
  <c r="AQ152" i="1"/>
  <c r="AR152" i="1"/>
  <c r="AS152" i="1"/>
  <c r="C153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S153" i="1"/>
  <c r="T153" i="1"/>
  <c r="U153" i="1"/>
  <c r="V153" i="1"/>
  <c r="W153" i="1"/>
  <c r="X153" i="1"/>
  <c r="Y153" i="1"/>
  <c r="Z153" i="1"/>
  <c r="AA153" i="1"/>
  <c r="AB153" i="1"/>
  <c r="AC153" i="1"/>
  <c r="AD153" i="1"/>
  <c r="AE153" i="1"/>
  <c r="AF153" i="1"/>
  <c r="AG153" i="1"/>
  <c r="AH153" i="1"/>
  <c r="AI153" i="1"/>
  <c r="AJ153" i="1"/>
  <c r="AK153" i="1"/>
  <c r="AL153" i="1"/>
  <c r="AM153" i="1"/>
  <c r="AN153" i="1"/>
  <c r="AO153" i="1"/>
  <c r="AP153" i="1"/>
  <c r="AQ153" i="1"/>
  <c r="AR153" i="1"/>
  <c r="AS153" i="1"/>
  <c r="C154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S154" i="1"/>
  <c r="T154" i="1"/>
  <c r="U154" i="1"/>
  <c r="V154" i="1"/>
  <c r="W154" i="1"/>
  <c r="X154" i="1"/>
  <c r="Y154" i="1"/>
  <c r="Z154" i="1"/>
  <c r="AA154" i="1"/>
  <c r="AB154" i="1"/>
  <c r="AC154" i="1"/>
  <c r="AD154" i="1"/>
  <c r="AE154" i="1"/>
  <c r="AF154" i="1"/>
  <c r="AG154" i="1"/>
  <c r="AH154" i="1"/>
  <c r="AI154" i="1"/>
  <c r="AJ154" i="1"/>
  <c r="AK154" i="1"/>
  <c r="AL154" i="1"/>
  <c r="AM154" i="1"/>
  <c r="AN154" i="1"/>
  <c r="AO154" i="1"/>
  <c r="AP154" i="1"/>
  <c r="AQ154" i="1"/>
  <c r="AR154" i="1"/>
  <c r="AS154" i="1"/>
  <c r="C155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T155" i="1"/>
  <c r="U155" i="1"/>
  <c r="V155" i="1"/>
  <c r="W155" i="1"/>
  <c r="X155" i="1"/>
  <c r="Y155" i="1"/>
  <c r="Z155" i="1"/>
  <c r="AA155" i="1"/>
  <c r="AB155" i="1"/>
  <c r="AC155" i="1"/>
  <c r="AD155" i="1"/>
  <c r="AE155" i="1"/>
  <c r="AF155" i="1"/>
  <c r="AG155" i="1"/>
  <c r="AH155" i="1"/>
  <c r="AI155" i="1"/>
  <c r="AJ155" i="1"/>
  <c r="AK155" i="1"/>
  <c r="AL155" i="1"/>
  <c r="AM155" i="1"/>
  <c r="AN155" i="1"/>
  <c r="AO155" i="1"/>
  <c r="AP155" i="1"/>
  <c r="AQ155" i="1"/>
  <c r="AR155" i="1"/>
  <c r="AS155" i="1"/>
  <c r="C156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T156" i="1"/>
  <c r="U156" i="1"/>
  <c r="V156" i="1"/>
  <c r="W156" i="1"/>
  <c r="X156" i="1"/>
  <c r="Y156" i="1"/>
  <c r="Z156" i="1"/>
  <c r="AA156" i="1"/>
  <c r="AB156" i="1"/>
  <c r="AC156" i="1"/>
  <c r="AD156" i="1"/>
  <c r="AE156" i="1"/>
  <c r="AF156" i="1"/>
  <c r="AG156" i="1"/>
  <c r="AH156" i="1"/>
  <c r="AI156" i="1"/>
  <c r="AJ156" i="1"/>
  <c r="AK156" i="1"/>
  <c r="AL156" i="1"/>
  <c r="AM156" i="1"/>
  <c r="AN156" i="1"/>
  <c r="AO156" i="1"/>
  <c r="AP156" i="1"/>
  <c r="AQ156" i="1"/>
  <c r="AR156" i="1"/>
  <c r="AS156" i="1"/>
  <c r="C157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T157" i="1"/>
  <c r="U157" i="1"/>
  <c r="V157" i="1"/>
  <c r="W157" i="1"/>
  <c r="X157" i="1"/>
  <c r="Y157" i="1"/>
  <c r="Z157" i="1"/>
  <c r="AA157" i="1"/>
  <c r="AB157" i="1"/>
  <c r="AC157" i="1"/>
  <c r="AD157" i="1"/>
  <c r="AE157" i="1"/>
  <c r="AF157" i="1"/>
  <c r="AG157" i="1"/>
  <c r="AH157" i="1"/>
  <c r="AI157" i="1"/>
  <c r="AJ157" i="1"/>
  <c r="AK157" i="1"/>
  <c r="AL157" i="1"/>
  <c r="AM157" i="1"/>
  <c r="AN157" i="1"/>
  <c r="AO157" i="1"/>
  <c r="AP157" i="1"/>
  <c r="AQ157" i="1"/>
  <c r="AR157" i="1"/>
  <c r="AS157" i="1"/>
  <c r="C158" i="1"/>
  <c r="D158" i="1"/>
  <c r="E158" i="1"/>
  <c r="F158" i="1"/>
  <c r="G158" i="1"/>
  <c r="H158" i="1"/>
  <c r="I158" i="1"/>
  <c r="J158" i="1"/>
  <c r="K158" i="1"/>
  <c r="L158" i="1"/>
  <c r="M158" i="1"/>
  <c r="N158" i="1"/>
  <c r="O158" i="1"/>
  <c r="P158" i="1"/>
  <c r="Q158" i="1"/>
  <c r="R158" i="1"/>
  <c r="S158" i="1"/>
  <c r="T158" i="1"/>
  <c r="U158" i="1"/>
  <c r="V158" i="1"/>
  <c r="W158" i="1"/>
  <c r="X158" i="1"/>
  <c r="Y158" i="1"/>
  <c r="Z158" i="1"/>
  <c r="AA158" i="1"/>
  <c r="AB158" i="1"/>
  <c r="AC158" i="1"/>
  <c r="AD158" i="1"/>
  <c r="AE158" i="1"/>
  <c r="AF158" i="1"/>
  <c r="AG158" i="1"/>
  <c r="AH158" i="1"/>
  <c r="AI158" i="1"/>
  <c r="AJ158" i="1"/>
  <c r="AK158" i="1"/>
  <c r="AL158" i="1"/>
  <c r="AM158" i="1"/>
  <c r="AN158" i="1"/>
  <c r="AO158" i="1"/>
  <c r="AP158" i="1"/>
  <c r="AQ158" i="1"/>
  <c r="AR158" i="1"/>
  <c r="AS158" i="1"/>
  <c r="C159" i="1"/>
  <c r="D159" i="1"/>
  <c r="E159" i="1"/>
  <c r="F159" i="1"/>
  <c r="G159" i="1"/>
  <c r="H159" i="1"/>
  <c r="I159" i="1"/>
  <c r="J159" i="1"/>
  <c r="K159" i="1"/>
  <c r="L159" i="1"/>
  <c r="M159" i="1"/>
  <c r="N159" i="1"/>
  <c r="O159" i="1"/>
  <c r="P159" i="1"/>
  <c r="Q159" i="1"/>
  <c r="R159" i="1"/>
  <c r="S159" i="1"/>
  <c r="T159" i="1"/>
  <c r="U159" i="1"/>
  <c r="V159" i="1"/>
  <c r="W159" i="1"/>
  <c r="X159" i="1"/>
  <c r="Y159" i="1"/>
  <c r="Z159" i="1"/>
  <c r="AA159" i="1"/>
  <c r="AB159" i="1"/>
  <c r="AC159" i="1"/>
  <c r="AD159" i="1"/>
  <c r="AE159" i="1"/>
  <c r="AF159" i="1"/>
  <c r="AG159" i="1"/>
  <c r="AH159" i="1"/>
  <c r="AI159" i="1"/>
  <c r="AJ159" i="1"/>
  <c r="AK159" i="1"/>
  <c r="AL159" i="1"/>
  <c r="AM159" i="1"/>
  <c r="AN159" i="1"/>
  <c r="AO159" i="1"/>
  <c r="AP159" i="1"/>
  <c r="AQ159" i="1"/>
  <c r="AR159" i="1"/>
  <c r="AS159" i="1"/>
  <c r="C160" i="1"/>
  <c r="D160" i="1"/>
  <c r="E160" i="1"/>
  <c r="F160" i="1"/>
  <c r="G160" i="1"/>
  <c r="H160" i="1"/>
  <c r="I160" i="1"/>
  <c r="J160" i="1"/>
  <c r="K160" i="1"/>
  <c r="L160" i="1"/>
  <c r="M160" i="1"/>
  <c r="N160" i="1"/>
  <c r="O160" i="1"/>
  <c r="P160" i="1"/>
  <c r="Q160" i="1"/>
  <c r="R160" i="1"/>
  <c r="S160" i="1"/>
  <c r="T160" i="1"/>
  <c r="U160" i="1"/>
  <c r="V160" i="1"/>
  <c r="W160" i="1"/>
  <c r="X160" i="1"/>
  <c r="Y160" i="1"/>
  <c r="Z160" i="1"/>
  <c r="AA160" i="1"/>
  <c r="AB160" i="1"/>
  <c r="AC160" i="1"/>
  <c r="AD160" i="1"/>
  <c r="AE160" i="1"/>
  <c r="AF160" i="1"/>
  <c r="AG160" i="1"/>
  <c r="AH160" i="1"/>
  <c r="AI160" i="1"/>
  <c r="AJ160" i="1"/>
  <c r="AK160" i="1"/>
  <c r="AL160" i="1"/>
  <c r="AM160" i="1"/>
  <c r="AN160" i="1"/>
  <c r="AO160" i="1"/>
  <c r="AP160" i="1"/>
  <c r="AQ160" i="1"/>
  <c r="AR160" i="1"/>
  <c r="AS160" i="1"/>
  <c r="C161" i="1"/>
  <c r="D161" i="1"/>
  <c r="E161" i="1"/>
  <c r="F161" i="1"/>
  <c r="G161" i="1"/>
  <c r="H161" i="1"/>
  <c r="I161" i="1"/>
  <c r="J161" i="1"/>
  <c r="K161" i="1"/>
  <c r="L161" i="1"/>
  <c r="M161" i="1"/>
  <c r="N161" i="1"/>
  <c r="O161" i="1"/>
  <c r="P161" i="1"/>
  <c r="Q161" i="1"/>
  <c r="R161" i="1"/>
  <c r="S161" i="1"/>
  <c r="T161" i="1"/>
  <c r="U161" i="1"/>
  <c r="V161" i="1"/>
  <c r="W161" i="1"/>
  <c r="X161" i="1"/>
  <c r="Y161" i="1"/>
  <c r="Z161" i="1"/>
  <c r="AA161" i="1"/>
  <c r="AB161" i="1"/>
  <c r="AC161" i="1"/>
  <c r="AD161" i="1"/>
  <c r="AE161" i="1"/>
  <c r="AF161" i="1"/>
  <c r="AG161" i="1"/>
  <c r="AH161" i="1"/>
  <c r="AI161" i="1"/>
  <c r="AJ161" i="1"/>
  <c r="AK161" i="1"/>
  <c r="AL161" i="1"/>
  <c r="AM161" i="1"/>
  <c r="AN161" i="1"/>
  <c r="AO161" i="1"/>
  <c r="AP161" i="1"/>
  <c r="AQ161" i="1"/>
  <c r="AR161" i="1"/>
  <c r="AS161" i="1"/>
  <c r="C162" i="1"/>
  <c r="D162" i="1"/>
  <c r="E162" i="1"/>
  <c r="F162" i="1"/>
  <c r="G162" i="1"/>
  <c r="H162" i="1"/>
  <c r="I162" i="1"/>
  <c r="J162" i="1"/>
  <c r="K162" i="1"/>
  <c r="L162" i="1"/>
  <c r="M162" i="1"/>
  <c r="N162" i="1"/>
  <c r="O162" i="1"/>
  <c r="P162" i="1"/>
  <c r="Q162" i="1"/>
  <c r="R162" i="1"/>
  <c r="S162" i="1"/>
  <c r="T162" i="1"/>
  <c r="U162" i="1"/>
  <c r="V162" i="1"/>
  <c r="W162" i="1"/>
  <c r="X162" i="1"/>
  <c r="Y162" i="1"/>
  <c r="Z162" i="1"/>
  <c r="AA162" i="1"/>
  <c r="AB162" i="1"/>
  <c r="AC162" i="1"/>
  <c r="AD162" i="1"/>
  <c r="AE162" i="1"/>
  <c r="AF162" i="1"/>
  <c r="AG162" i="1"/>
  <c r="AH162" i="1"/>
  <c r="AI162" i="1"/>
  <c r="AJ162" i="1"/>
  <c r="AK162" i="1"/>
  <c r="AL162" i="1"/>
  <c r="AM162" i="1"/>
  <c r="AN162" i="1"/>
  <c r="AO162" i="1"/>
  <c r="AP162" i="1"/>
  <c r="AQ162" i="1"/>
  <c r="AR162" i="1"/>
  <c r="AS162" i="1"/>
  <c r="C163" i="1"/>
  <c r="D163" i="1"/>
  <c r="E163" i="1"/>
  <c r="F163" i="1"/>
  <c r="G163" i="1"/>
  <c r="H163" i="1"/>
  <c r="I163" i="1"/>
  <c r="J163" i="1"/>
  <c r="K163" i="1"/>
  <c r="L163" i="1"/>
  <c r="M163" i="1"/>
  <c r="N163" i="1"/>
  <c r="O163" i="1"/>
  <c r="P163" i="1"/>
  <c r="Q163" i="1"/>
  <c r="R163" i="1"/>
  <c r="S163" i="1"/>
  <c r="T163" i="1"/>
  <c r="U163" i="1"/>
  <c r="V163" i="1"/>
  <c r="W163" i="1"/>
  <c r="X163" i="1"/>
  <c r="Y163" i="1"/>
  <c r="Z163" i="1"/>
  <c r="AA163" i="1"/>
  <c r="AB163" i="1"/>
  <c r="AC163" i="1"/>
  <c r="AD163" i="1"/>
  <c r="AE163" i="1"/>
  <c r="AF163" i="1"/>
  <c r="AG163" i="1"/>
  <c r="AH163" i="1"/>
  <c r="AI163" i="1"/>
  <c r="AJ163" i="1"/>
  <c r="AK163" i="1"/>
  <c r="AL163" i="1"/>
  <c r="AM163" i="1"/>
  <c r="AN163" i="1"/>
  <c r="AO163" i="1"/>
  <c r="AP163" i="1"/>
  <c r="AQ163" i="1"/>
  <c r="AR163" i="1"/>
  <c r="AS163" i="1"/>
  <c r="C164" i="1"/>
  <c r="D164" i="1"/>
  <c r="E164" i="1"/>
  <c r="F164" i="1"/>
  <c r="G164" i="1"/>
  <c r="H164" i="1"/>
  <c r="I164" i="1"/>
  <c r="J164" i="1"/>
  <c r="K164" i="1"/>
  <c r="L164" i="1"/>
  <c r="M164" i="1"/>
  <c r="N164" i="1"/>
  <c r="O164" i="1"/>
  <c r="P164" i="1"/>
  <c r="Q164" i="1"/>
  <c r="R164" i="1"/>
  <c r="S164" i="1"/>
  <c r="T164" i="1"/>
  <c r="U164" i="1"/>
  <c r="V164" i="1"/>
  <c r="W164" i="1"/>
  <c r="X164" i="1"/>
  <c r="Y164" i="1"/>
  <c r="Z164" i="1"/>
  <c r="AA164" i="1"/>
  <c r="AB164" i="1"/>
  <c r="AC164" i="1"/>
  <c r="AD164" i="1"/>
  <c r="AE164" i="1"/>
  <c r="AF164" i="1"/>
  <c r="AG164" i="1"/>
  <c r="AH164" i="1"/>
  <c r="AI164" i="1"/>
  <c r="AJ164" i="1"/>
  <c r="AK164" i="1"/>
  <c r="AL164" i="1"/>
  <c r="AM164" i="1"/>
  <c r="AN164" i="1"/>
  <c r="AO164" i="1"/>
  <c r="AP164" i="1"/>
  <c r="AQ164" i="1"/>
  <c r="AR164" i="1"/>
  <c r="AS164" i="1"/>
  <c r="C165" i="1"/>
  <c r="D165" i="1"/>
  <c r="E165" i="1"/>
  <c r="F165" i="1"/>
  <c r="G165" i="1"/>
  <c r="H165" i="1"/>
  <c r="I165" i="1"/>
  <c r="J165" i="1"/>
  <c r="K165" i="1"/>
  <c r="L165" i="1"/>
  <c r="M165" i="1"/>
  <c r="N165" i="1"/>
  <c r="O165" i="1"/>
  <c r="P165" i="1"/>
  <c r="Q165" i="1"/>
  <c r="R165" i="1"/>
  <c r="S165" i="1"/>
  <c r="T165" i="1"/>
  <c r="U165" i="1"/>
  <c r="V165" i="1"/>
  <c r="W165" i="1"/>
  <c r="X165" i="1"/>
  <c r="Y165" i="1"/>
  <c r="Z165" i="1"/>
  <c r="AA165" i="1"/>
  <c r="AB165" i="1"/>
  <c r="AC165" i="1"/>
  <c r="AD165" i="1"/>
  <c r="AE165" i="1"/>
  <c r="AF165" i="1"/>
  <c r="AG165" i="1"/>
  <c r="AH165" i="1"/>
  <c r="AI165" i="1"/>
  <c r="AJ165" i="1"/>
  <c r="AK165" i="1"/>
  <c r="AL165" i="1"/>
  <c r="AM165" i="1"/>
  <c r="AN165" i="1"/>
  <c r="AO165" i="1"/>
  <c r="AP165" i="1"/>
  <c r="AQ165" i="1"/>
  <c r="AR165" i="1"/>
  <c r="AS165" i="1"/>
  <c r="C166" i="1"/>
  <c r="D166" i="1"/>
  <c r="E166" i="1"/>
  <c r="F166" i="1"/>
  <c r="G166" i="1"/>
  <c r="H166" i="1"/>
  <c r="I166" i="1"/>
  <c r="J166" i="1"/>
  <c r="K166" i="1"/>
  <c r="L166" i="1"/>
  <c r="M166" i="1"/>
  <c r="N166" i="1"/>
  <c r="O166" i="1"/>
  <c r="P166" i="1"/>
  <c r="Q166" i="1"/>
  <c r="R166" i="1"/>
  <c r="S166" i="1"/>
  <c r="T166" i="1"/>
  <c r="U166" i="1"/>
  <c r="V166" i="1"/>
  <c r="W166" i="1"/>
  <c r="X166" i="1"/>
  <c r="Y166" i="1"/>
  <c r="Z166" i="1"/>
  <c r="AA166" i="1"/>
  <c r="AB166" i="1"/>
  <c r="AC166" i="1"/>
  <c r="AD166" i="1"/>
  <c r="AE166" i="1"/>
  <c r="AF166" i="1"/>
  <c r="AG166" i="1"/>
  <c r="AH166" i="1"/>
  <c r="AI166" i="1"/>
  <c r="AJ166" i="1"/>
  <c r="AK166" i="1"/>
  <c r="AL166" i="1"/>
  <c r="AM166" i="1"/>
  <c r="AN166" i="1"/>
  <c r="AO166" i="1"/>
  <c r="AP166" i="1"/>
  <c r="AQ166" i="1"/>
  <c r="AR166" i="1"/>
  <c r="AS166" i="1"/>
  <c r="C167" i="1"/>
  <c r="D167" i="1"/>
  <c r="E167" i="1"/>
  <c r="F167" i="1"/>
  <c r="G167" i="1"/>
  <c r="H167" i="1"/>
  <c r="I167" i="1"/>
  <c r="J167" i="1"/>
  <c r="K167" i="1"/>
  <c r="L167" i="1"/>
  <c r="M167" i="1"/>
  <c r="N167" i="1"/>
  <c r="O167" i="1"/>
  <c r="P167" i="1"/>
  <c r="Q167" i="1"/>
  <c r="R167" i="1"/>
  <c r="S167" i="1"/>
  <c r="T167" i="1"/>
  <c r="U167" i="1"/>
  <c r="V167" i="1"/>
  <c r="W167" i="1"/>
  <c r="X167" i="1"/>
  <c r="Y167" i="1"/>
  <c r="Z167" i="1"/>
  <c r="AA167" i="1"/>
  <c r="AB167" i="1"/>
  <c r="AC167" i="1"/>
  <c r="AD167" i="1"/>
  <c r="AE167" i="1"/>
  <c r="AF167" i="1"/>
  <c r="AG167" i="1"/>
  <c r="AH167" i="1"/>
  <c r="AI167" i="1"/>
  <c r="AJ167" i="1"/>
  <c r="AK167" i="1"/>
  <c r="AL167" i="1"/>
  <c r="AM167" i="1"/>
  <c r="AN167" i="1"/>
  <c r="AO167" i="1"/>
  <c r="AP167" i="1"/>
  <c r="AQ167" i="1"/>
  <c r="AR167" i="1"/>
  <c r="AS167" i="1"/>
  <c r="C168" i="1"/>
  <c r="D168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AN168" i="1"/>
  <c r="AO168" i="1"/>
  <c r="AP168" i="1"/>
  <c r="AQ168" i="1"/>
  <c r="AR168" i="1"/>
  <c r="AS168" i="1"/>
  <c r="C169" i="1"/>
  <c r="D169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AN169" i="1"/>
  <c r="AO169" i="1"/>
  <c r="AP169" i="1"/>
  <c r="AQ169" i="1"/>
  <c r="AR169" i="1"/>
  <c r="AS169" i="1"/>
  <c r="C170" i="1"/>
  <c r="D170" i="1"/>
  <c r="E170" i="1"/>
  <c r="F170" i="1"/>
  <c r="G170" i="1"/>
  <c r="H170" i="1"/>
  <c r="I170" i="1"/>
  <c r="J170" i="1"/>
  <c r="K170" i="1"/>
  <c r="L170" i="1"/>
  <c r="M170" i="1"/>
  <c r="N170" i="1"/>
  <c r="O170" i="1"/>
  <c r="P170" i="1"/>
  <c r="Q170" i="1"/>
  <c r="R170" i="1"/>
  <c r="S170" i="1"/>
  <c r="T170" i="1"/>
  <c r="U170" i="1"/>
  <c r="V170" i="1"/>
  <c r="W170" i="1"/>
  <c r="X170" i="1"/>
  <c r="Y170" i="1"/>
  <c r="Z170" i="1"/>
  <c r="AA170" i="1"/>
  <c r="AB170" i="1"/>
  <c r="AC170" i="1"/>
  <c r="AD170" i="1"/>
  <c r="AE170" i="1"/>
  <c r="AF170" i="1"/>
  <c r="AG170" i="1"/>
  <c r="AH170" i="1"/>
  <c r="AI170" i="1"/>
  <c r="AJ170" i="1"/>
  <c r="AK170" i="1"/>
  <c r="AL170" i="1"/>
  <c r="AM170" i="1"/>
  <c r="AN170" i="1"/>
  <c r="AO170" i="1"/>
  <c r="AP170" i="1"/>
  <c r="AQ170" i="1"/>
  <c r="AR170" i="1"/>
  <c r="AS170" i="1"/>
  <c r="C171" i="1"/>
  <c r="D171" i="1"/>
  <c r="E171" i="1"/>
  <c r="F171" i="1"/>
  <c r="G171" i="1"/>
  <c r="H171" i="1"/>
  <c r="I171" i="1"/>
  <c r="J171" i="1"/>
  <c r="K171" i="1"/>
  <c r="L171" i="1"/>
  <c r="M171" i="1"/>
  <c r="N171" i="1"/>
  <c r="O171" i="1"/>
  <c r="P171" i="1"/>
  <c r="Q171" i="1"/>
  <c r="R171" i="1"/>
  <c r="S171" i="1"/>
  <c r="T171" i="1"/>
  <c r="U171" i="1"/>
  <c r="V171" i="1"/>
  <c r="W171" i="1"/>
  <c r="X171" i="1"/>
  <c r="Y171" i="1"/>
  <c r="Z171" i="1"/>
  <c r="AA171" i="1"/>
  <c r="AB171" i="1"/>
  <c r="AC171" i="1"/>
  <c r="AD171" i="1"/>
  <c r="AE171" i="1"/>
  <c r="AF171" i="1"/>
  <c r="AG171" i="1"/>
  <c r="AH171" i="1"/>
  <c r="AI171" i="1"/>
  <c r="AJ171" i="1"/>
  <c r="AK171" i="1"/>
  <c r="AL171" i="1"/>
  <c r="AM171" i="1"/>
  <c r="AN171" i="1"/>
  <c r="AO171" i="1"/>
  <c r="AP171" i="1"/>
  <c r="AQ171" i="1"/>
  <c r="AR171" i="1"/>
  <c r="AS171" i="1"/>
  <c r="C172" i="1"/>
  <c r="D172" i="1"/>
  <c r="E172" i="1"/>
  <c r="F172" i="1"/>
  <c r="G172" i="1"/>
  <c r="H172" i="1"/>
  <c r="I172" i="1"/>
  <c r="J172" i="1"/>
  <c r="K172" i="1"/>
  <c r="L172" i="1"/>
  <c r="M172" i="1"/>
  <c r="N172" i="1"/>
  <c r="O172" i="1"/>
  <c r="P172" i="1"/>
  <c r="Q172" i="1"/>
  <c r="R172" i="1"/>
  <c r="S172" i="1"/>
  <c r="T172" i="1"/>
  <c r="U172" i="1"/>
  <c r="V172" i="1"/>
  <c r="W172" i="1"/>
  <c r="X172" i="1"/>
  <c r="Y172" i="1"/>
  <c r="Z172" i="1"/>
  <c r="AA172" i="1"/>
  <c r="AB172" i="1"/>
  <c r="AC172" i="1"/>
  <c r="AD172" i="1"/>
  <c r="AE172" i="1"/>
  <c r="AF172" i="1"/>
  <c r="AG172" i="1"/>
  <c r="AH172" i="1"/>
  <c r="AI172" i="1"/>
  <c r="AJ172" i="1"/>
  <c r="AK172" i="1"/>
  <c r="AL172" i="1"/>
  <c r="AM172" i="1"/>
  <c r="AN172" i="1"/>
  <c r="AO172" i="1"/>
  <c r="AP172" i="1"/>
  <c r="AQ172" i="1"/>
  <c r="AR172" i="1"/>
  <c r="AS172" i="1"/>
  <c r="C173" i="1"/>
  <c r="D173" i="1"/>
  <c r="E173" i="1"/>
  <c r="F173" i="1"/>
  <c r="G173" i="1"/>
  <c r="H173" i="1"/>
  <c r="I173" i="1"/>
  <c r="J173" i="1"/>
  <c r="K173" i="1"/>
  <c r="L173" i="1"/>
  <c r="M173" i="1"/>
  <c r="N173" i="1"/>
  <c r="O173" i="1"/>
  <c r="P173" i="1"/>
  <c r="Q173" i="1"/>
  <c r="R173" i="1"/>
  <c r="S173" i="1"/>
  <c r="T173" i="1"/>
  <c r="U173" i="1"/>
  <c r="V173" i="1"/>
  <c r="W173" i="1"/>
  <c r="X173" i="1"/>
  <c r="Y173" i="1"/>
  <c r="Z173" i="1"/>
  <c r="AA173" i="1"/>
  <c r="AB173" i="1"/>
  <c r="AC173" i="1"/>
  <c r="AD173" i="1"/>
  <c r="AE173" i="1"/>
  <c r="AF173" i="1"/>
  <c r="AG173" i="1"/>
  <c r="AH173" i="1"/>
  <c r="AI173" i="1"/>
  <c r="AJ173" i="1"/>
  <c r="AK173" i="1"/>
  <c r="AL173" i="1"/>
  <c r="AM173" i="1"/>
  <c r="AN173" i="1"/>
  <c r="AO173" i="1"/>
  <c r="AP173" i="1"/>
  <c r="AQ173" i="1"/>
  <c r="AR173" i="1"/>
  <c r="AS173" i="1"/>
  <c r="C174" i="1"/>
  <c r="D174" i="1"/>
  <c r="E174" i="1"/>
  <c r="F174" i="1"/>
  <c r="G174" i="1"/>
  <c r="H174" i="1"/>
  <c r="I174" i="1"/>
  <c r="J174" i="1"/>
  <c r="K174" i="1"/>
  <c r="L174" i="1"/>
  <c r="M174" i="1"/>
  <c r="N174" i="1"/>
  <c r="O174" i="1"/>
  <c r="P174" i="1"/>
  <c r="Q174" i="1"/>
  <c r="R174" i="1"/>
  <c r="S174" i="1"/>
  <c r="T174" i="1"/>
  <c r="U174" i="1"/>
  <c r="V174" i="1"/>
  <c r="W174" i="1"/>
  <c r="X174" i="1"/>
  <c r="Y174" i="1"/>
  <c r="Z174" i="1"/>
  <c r="AA174" i="1"/>
  <c r="AB174" i="1"/>
  <c r="AC174" i="1"/>
  <c r="AD174" i="1"/>
  <c r="AE174" i="1"/>
  <c r="AF174" i="1"/>
  <c r="AG174" i="1"/>
  <c r="AH174" i="1"/>
  <c r="AI174" i="1"/>
  <c r="AJ174" i="1"/>
  <c r="AK174" i="1"/>
  <c r="AL174" i="1"/>
  <c r="AM174" i="1"/>
  <c r="AN174" i="1"/>
  <c r="AO174" i="1"/>
  <c r="AP174" i="1"/>
  <c r="AQ174" i="1"/>
  <c r="AR174" i="1"/>
  <c r="AS174" i="1"/>
  <c r="C175" i="1"/>
  <c r="D175" i="1"/>
  <c r="E175" i="1"/>
  <c r="F175" i="1"/>
  <c r="G175" i="1"/>
  <c r="H175" i="1"/>
  <c r="I175" i="1"/>
  <c r="J175" i="1"/>
  <c r="K175" i="1"/>
  <c r="L175" i="1"/>
  <c r="M175" i="1"/>
  <c r="N175" i="1"/>
  <c r="O175" i="1"/>
  <c r="P175" i="1"/>
  <c r="Q175" i="1"/>
  <c r="R175" i="1"/>
  <c r="S175" i="1"/>
  <c r="T175" i="1"/>
  <c r="U175" i="1"/>
  <c r="V175" i="1"/>
  <c r="W175" i="1"/>
  <c r="X175" i="1"/>
  <c r="Y175" i="1"/>
  <c r="Z175" i="1"/>
  <c r="AA175" i="1"/>
  <c r="AB175" i="1"/>
  <c r="AC175" i="1"/>
  <c r="AD175" i="1"/>
  <c r="AE175" i="1"/>
  <c r="AF175" i="1"/>
  <c r="AG175" i="1"/>
  <c r="AH175" i="1"/>
  <c r="AI175" i="1"/>
  <c r="AJ175" i="1"/>
  <c r="AK175" i="1"/>
  <c r="AL175" i="1"/>
  <c r="AM175" i="1"/>
  <c r="AN175" i="1"/>
  <c r="AO175" i="1"/>
  <c r="AP175" i="1"/>
  <c r="AQ175" i="1"/>
  <c r="AR175" i="1"/>
  <c r="AS175" i="1"/>
  <c r="C176" i="1"/>
  <c r="D176" i="1"/>
  <c r="E176" i="1"/>
  <c r="F176" i="1"/>
  <c r="G176" i="1"/>
  <c r="H176" i="1"/>
  <c r="I176" i="1"/>
  <c r="J176" i="1"/>
  <c r="K176" i="1"/>
  <c r="L176" i="1"/>
  <c r="M176" i="1"/>
  <c r="N176" i="1"/>
  <c r="O176" i="1"/>
  <c r="P176" i="1"/>
  <c r="Q176" i="1"/>
  <c r="R176" i="1"/>
  <c r="S176" i="1"/>
  <c r="T176" i="1"/>
  <c r="U176" i="1"/>
  <c r="V176" i="1"/>
  <c r="W176" i="1"/>
  <c r="X176" i="1"/>
  <c r="Y176" i="1"/>
  <c r="Z176" i="1"/>
  <c r="AA176" i="1"/>
  <c r="AB176" i="1"/>
  <c r="AC176" i="1"/>
  <c r="AD176" i="1"/>
  <c r="AE176" i="1"/>
  <c r="AF176" i="1"/>
  <c r="AG176" i="1"/>
  <c r="AH176" i="1"/>
  <c r="AI176" i="1"/>
  <c r="AJ176" i="1"/>
  <c r="AK176" i="1"/>
  <c r="AL176" i="1"/>
  <c r="AM176" i="1"/>
  <c r="AN176" i="1"/>
  <c r="AO176" i="1"/>
  <c r="AP176" i="1"/>
  <c r="AQ176" i="1"/>
  <c r="AR176" i="1"/>
  <c r="AS176" i="1"/>
  <c r="C177" i="1"/>
  <c r="D177" i="1"/>
  <c r="E177" i="1"/>
  <c r="F177" i="1"/>
  <c r="G177" i="1"/>
  <c r="H177" i="1"/>
  <c r="I177" i="1"/>
  <c r="J177" i="1"/>
  <c r="K177" i="1"/>
  <c r="L177" i="1"/>
  <c r="M177" i="1"/>
  <c r="N177" i="1"/>
  <c r="O177" i="1"/>
  <c r="P177" i="1"/>
  <c r="Q177" i="1"/>
  <c r="R177" i="1"/>
  <c r="S177" i="1"/>
  <c r="T177" i="1"/>
  <c r="U177" i="1"/>
  <c r="V177" i="1"/>
  <c r="W177" i="1"/>
  <c r="X177" i="1"/>
  <c r="Y177" i="1"/>
  <c r="Z177" i="1"/>
  <c r="AA177" i="1"/>
  <c r="AB177" i="1"/>
  <c r="AC177" i="1"/>
  <c r="AD177" i="1"/>
  <c r="AE177" i="1"/>
  <c r="AF177" i="1"/>
  <c r="AG177" i="1"/>
  <c r="AH177" i="1"/>
  <c r="AI177" i="1"/>
  <c r="AJ177" i="1"/>
  <c r="AK177" i="1"/>
  <c r="AL177" i="1"/>
  <c r="AM177" i="1"/>
  <c r="AN177" i="1"/>
  <c r="AO177" i="1"/>
  <c r="AP177" i="1"/>
  <c r="AQ177" i="1"/>
  <c r="AR177" i="1"/>
  <c r="AS177" i="1"/>
  <c r="C178" i="1"/>
  <c r="D178" i="1"/>
  <c r="E178" i="1"/>
  <c r="F178" i="1"/>
  <c r="G178" i="1"/>
  <c r="H178" i="1"/>
  <c r="I178" i="1"/>
  <c r="J178" i="1"/>
  <c r="K178" i="1"/>
  <c r="L178" i="1"/>
  <c r="M178" i="1"/>
  <c r="N178" i="1"/>
  <c r="O178" i="1"/>
  <c r="P178" i="1"/>
  <c r="Q178" i="1"/>
  <c r="R178" i="1"/>
  <c r="S178" i="1"/>
  <c r="T178" i="1"/>
  <c r="U178" i="1"/>
  <c r="V178" i="1"/>
  <c r="W178" i="1"/>
  <c r="X178" i="1"/>
  <c r="Y178" i="1"/>
  <c r="Z178" i="1"/>
  <c r="AA178" i="1"/>
  <c r="AB178" i="1"/>
  <c r="AC178" i="1"/>
  <c r="AD178" i="1"/>
  <c r="AE178" i="1"/>
  <c r="AF178" i="1"/>
  <c r="AG178" i="1"/>
  <c r="AH178" i="1"/>
  <c r="AI178" i="1"/>
  <c r="AJ178" i="1"/>
  <c r="AK178" i="1"/>
  <c r="AL178" i="1"/>
  <c r="AM178" i="1"/>
  <c r="AN178" i="1"/>
  <c r="AO178" i="1"/>
  <c r="AP178" i="1"/>
  <c r="AQ178" i="1"/>
  <c r="AR178" i="1"/>
  <c r="AS178" i="1"/>
  <c r="C179" i="1"/>
  <c r="D179" i="1"/>
  <c r="E179" i="1"/>
  <c r="F179" i="1"/>
  <c r="G179" i="1"/>
  <c r="H179" i="1"/>
  <c r="I179" i="1"/>
  <c r="J179" i="1"/>
  <c r="K179" i="1"/>
  <c r="L179" i="1"/>
  <c r="M179" i="1"/>
  <c r="N179" i="1"/>
  <c r="O179" i="1"/>
  <c r="P179" i="1"/>
  <c r="Q179" i="1"/>
  <c r="R179" i="1"/>
  <c r="S179" i="1"/>
  <c r="T179" i="1"/>
  <c r="U179" i="1"/>
  <c r="V179" i="1"/>
  <c r="W179" i="1"/>
  <c r="X179" i="1"/>
  <c r="Y179" i="1"/>
  <c r="Z179" i="1"/>
  <c r="AA179" i="1"/>
  <c r="AB179" i="1"/>
  <c r="AC179" i="1"/>
  <c r="AD179" i="1"/>
  <c r="AE179" i="1"/>
  <c r="AF179" i="1"/>
  <c r="AG179" i="1"/>
  <c r="AH179" i="1"/>
  <c r="AI179" i="1"/>
  <c r="AJ179" i="1"/>
  <c r="AK179" i="1"/>
  <c r="AL179" i="1"/>
  <c r="AM179" i="1"/>
  <c r="AN179" i="1"/>
  <c r="AO179" i="1"/>
  <c r="AP179" i="1"/>
  <c r="AQ179" i="1"/>
  <c r="AR179" i="1"/>
  <c r="AS179" i="1"/>
  <c r="C180" i="1"/>
  <c r="D180" i="1"/>
  <c r="E180" i="1"/>
  <c r="F180" i="1"/>
  <c r="G180" i="1"/>
  <c r="H180" i="1"/>
  <c r="I180" i="1"/>
  <c r="J180" i="1"/>
  <c r="K180" i="1"/>
  <c r="L180" i="1"/>
  <c r="M180" i="1"/>
  <c r="N180" i="1"/>
  <c r="O180" i="1"/>
  <c r="P180" i="1"/>
  <c r="Q180" i="1"/>
  <c r="R180" i="1"/>
  <c r="S180" i="1"/>
  <c r="T180" i="1"/>
  <c r="U180" i="1"/>
  <c r="V180" i="1"/>
  <c r="W180" i="1"/>
  <c r="X180" i="1"/>
  <c r="Y180" i="1"/>
  <c r="Z180" i="1"/>
  <c r="AA180" i="1"/>
  <c r="AB180" i="1"/>
  <c r="AC180" i="1"/>
  <c r="AD180" i="1"/>
  <c r="AE180" i="1"/>
  <c r="AF180" i="1"/>
  <c r="AG180" i="1"/>
  <c r="AH180" i="1"/>
  <c r="AI180" i="1"/>
  <c r="AJ180" i="1"/>
  <c r="AK180" i="1"/>
  <c r="AL180" i="1"/>
  <c r="AM180" i="1"/>
  <c r="AN180" i="1"/>
  <c r="AO180" i="1"/>
  <c r="AP180" i="1"/>
  <c r="AQ180" i="1"/>
  <c r="AR180" i="1"/>
  <c r="AS180" i="1"/>
  <c r="C181" i="1"/>
  <c r="D181" i="1"/>
  <c r="E181" i="1"/>
  <c r="F181" i="1"/>
  <c r="G181" i="1"/>
  <c r="H181" i="1"/>
  <c r="I181" i="1"/>
  <c r="J181" i="1"/>
  <c r="K181" i="1"/>
  <c r="L181" i="1"/>
  <c r="M181" i="1"/>
  <c r="N181" i="1"/>
  <c r="O181" i="1"/>
  <c r="P181" i="1"/>
  <c r="Q181" i="1"/>
  <c r="R181" i="1"/>
  <c r="S181" i="1"/>
  <c r="T181" i="1"/>
  <c r="U181" i="1"/>
  <c r="V181" i="1"/>
  <c r="W181" i="1"/>
  <c r="X181" i="1"/>
  <c r="Y181" i="1"/>
  <c r="Z181" i="1"/>
  <c r="AA181" i="1"/>
  <c r="AB181" i="1"/>
  <c r="AC181" i="1"/>
  <c r="AD181" i="1"/>
  <c r="AE181" i="1"/>
  <c r="AF181" i="1"/>
  <c r="AG181" i="1"/>
  <c r="AH181" i="1"/>
  <c r="AI181" i="1"/>
  <c r="AJ181" i="1"/>
  <c r="AK181" i="1"/>
  <c r="AL181" i="1"/>
  <c r="AM181" i="1"/>
  <c r="AN181" i="1"/>
  <c r="AO181" i="1"/>
  <c r="AP181" i="1"/>
  <c r="AQ181" i="1"/>
  <c r="AR181" i="1"/>
  <c r="AS181" i="1"/>
  <c r="C182" i="1"/>
  <c r="D182" i="1"/>
  <c r="E182" i="1"/>
  <c r="F182" i="1"/>
  <c r="G182" i="1"/>
  <c r="H182" i="1"/>
  <c r="I182" i="1"/>
  <c r="J182" i="1"/>
  <c r="K182" i="1"/>
  <c r="L182" i="1"/>
  <c r="M182" i="1"/>
  <c r="N182" i="1"/>
  <c r="O182" i="1"/>
  <c r="P182" i="1"/>
  <c r="Q182" i="1"/>
  <c r="R182" i="1"/>
  <c r="S182" i="1"/>
  <c r="T182" i="1"/>
  <c r="U182" i="1"/>
  <c r="V182" i="1"/>
  <c r="W182" i="1"/>
  <c r="X182" i="1"/>
  <c r="Y182" i="1"/>
  <c r="Z182" i="1"/>
  <c r="AA182" i="1"/>
  <c r="AB182" i="1"/>
  <c r="AC182" i="1"/>
  <c r="AD182" i="1"/>
  <c r="AE182" i="1"/>
  <c r="AF182" i="1"/>
  <c r="AG182" i="1"/>
  <c r="AH182" i="1"/>
  <c r="AI182" i="1"/>
  <c r="AJ182" i="1"/>
  <c r="AK182" i="1"/>
  <c r="AL182" i="1"/>
  <c r="AM182" i="1"/>
  <c r="AN182" i="1"/>
  <c r="AO182" i="1"/>
  <c r="AP182" i="1"/>
  <c r="AQ182" i="1"/>
  <c r="AR182" i="1"/>
  <c r="AS182" i="1"/>
  <c r="C183" i="1"/>
  <c r="D183" i="1"/>
  <c r="E183" i="1"/>
  <c r="F183" i="1"/>
  <c r="G183" i="1"/>
  <c r="H183" i="1"/>
  <c r="I183" i="1"/>
  <c r="J183" i="1"/>
  <c r="K183" i="1"/>
  <c r="L183" i="1"/>
  <c r="M183" i="1"/>
  <c r="N183" i="1"/>
  <c r="O183" i="1"/>
  <c r="P183" i="1"/>
  <c r="Q183" i="1"/>
  <c r="R183" i="1"/>
  <c r="S183" i="1"/>
  <c r="T183" i="1"/>
  <c r="U183" i="1"/>
  <c r="V183" i="1"/>
  <c r="W183" i="1"/>
  <c r="X183" i="1"/>
  <c r="Y183" i="1"/>
  <c r="Z183" i="1"/>
  <c r="AA183" i="1"/>
  <c r="AB183" i="1"/>
  <c r="AC183" i="1"/>
  <c r="AD183" i="1"/>
  <c r="AE183" i="1"/>
  <c r="AF183" i="1"/>
  <c r="AG183" i="1"/>
  <c r="AH183" i="1"/>
  <c r="AI183" i="1"/>
  <c r="AJ183" i="1"/>
  <c r="AK183" i="1"/>
  <c r="AL183" i="1"/>
  <c r="AM183" i="1"/>
  <c r="AN183" i="1"/>
  <c r="AO183" i="1"/>
  <c r="AP183" i="1"/>
  <c r="AQ183" i="1"/>
  <c r="AR183" i="1"/>
  <c r="AS183" i="1"/>
  <c r="C184" i="1"/>
  <c r="D184" i="1"/>
  <c r="E184" i="1"/>
  <c r="F184" i="1"/>
  <c r="G184" i="1"/>
  <c r="H184" i="1"/>
  <c r="I184" i="1"/>
  <c r="J184" i="1"/>
  <c r="K184" i="1"/>
  <c r="L184" i="1"/>
  <c r="M184" i="1"/>
  <c r="N184" i="1"/>
  <c r="O184" i="1"/>
  <c r="P184" i="1"/>
  <c r="Q184" i="1"/>
  <c r="R184" i="1"/>
  <c r="S184" i="1"/>
  <c r="T184" i="1"/>
  <c r="U184" i="1"/>
  <c r="V184" i="1"/>
  <c r="W184" i="1"/>
  <c r="X184" i="1"/>
  <c r="Y184" i="1"/>
  <c r="Z184" i="1"/>
  <c r="AA184" i="1"/>
  <c r="AB184" i="1"/>
  <c r="AC184" i="1"/>
  <c r="AD184" i="1"/>
  <c r="AE184" i="1"/>
  <c r="AF184" i="1"/>
  <c r="AG184" i="1"/>
  <c r="AH184" i="1"/>
  <c r="AI184" i="1"/>
  <c r="AJ184" i="1"/>
  <c r="AK184" i="1"/>
  <c r="AL184" i="1"/>
  <c r="AM184" i="1"/>
  <c r="AN184" i="1"/>
  <c r="AO184" i="1"/>
  <c r="AP184" i="1"/>
  <c r="AQ184" i="1"/>
  <c r="AR184" i="1"/>
  <c r="AS184" i="1"/>
  <c r="C185" i="1"/>
  <c r="D185" i="1"/>
  <c r="E185" i="1"/>
  <c r="F185" i="1"/>
  <c r="G185" i="1"/>
  <c r="H185" i="1"/>
  <c r="I185" i="1"/>
  <c r="J185" i="1"/>
  <c r="K185" i="1"/>
  <c r="L185" i="1"/>
  <c r="M185" i="1"/>
  <c r="N185" i="1"/>
  <c r="O185" i="1"/>
  <c r="P185" i="1"/>
  <c r="Q185" i="1"/>
  <c r="R185" i="1"/>
  <c r="S185" i="1"/>
  <c r="T185" i="1"/>
  <c r="U185" i="1"/>
  <c r="V185" i="1"/>
  <c r="W185" i="1"/>
  <c r="X185" i="1"/>
  <c r="Y185" i="1"/>
  <c r="Z185" i="1"/>
  <c r="AA185" i="1"/>
  <c r="AB185" i="1"/>
  <c r="AC185" i="1"/>
  <c r="AD185" i="1"/>
  <c r="AE185" i="1"/>
  <c r="AF185" i="1"/>
  <c r="AG185" i="1"/>
  <c r="AH185" i="1"/>
  <c r="AI185" i="1"/>
  <c r="AJ185" i="1"/>
  <c r="AK185" i="1"/>
  <c r="AL185" i="1"/>
  <c r="AM185" i="1"/>
  <c r="AN185" i="1"/>
  <c r="AO185" i="1"/>
  <c r="AP185" i="1"/>
  <c r="AQ185" i="1"/>
  <c r="AR185" i="1"/>
  <c r="AS185" i="1"/>
  <c r="C186" i="1"/>
  <c r="D186" i="1"/>
  <c r="E186" i="1"/>
  <c r="F186" i="1"/>
  <c r="G186" i="1"/>
  <c r="H186" i="1"/>
  <c r="I186" i="1"/>
  <c r="J186" i="1"/>
  <c r="K186" i="1"/>
  <c r="L186" i="1"/>
  <c r="M186" i="1"/>
  <c r="N186" i="1"/>
  <c r="O186" i="1"/>
  <c r="P186" i="1"/>
  <c r="Q186" i="1"/>
  <c r="R186" i="1"/>
  <c r="S186" i="1"/>
  <c r="T186" i="1"/>
  <c r="U186" i="1"/>
  <c r="V186" i="1"/>
  <c r="W186" i="1"/>
  <c r="X186" i="1"/>
  <c r="Y186" i="1"/>
  <c r="Z186" i="1"/>
  <c r="AA186" i="1"/>
  <c r="AB186" i="1"/>
  <c r="AC186" i="1"/>
  <c r="AD186" i="1"/>
  <c r="AE186" i="1"/>
  <c r="AF186" i="1"/>
  <c r="AG186" i="1"/>
  <c r="AH186" i="1"/>
  <c r="AI186" i="1"/>
  <c r="AJ186" i="1"/>
  <c r="AK186" i="1"/>
  <c r="AL186" i="1"/>
  <c r="AM186" i="1"/>
  <c r="AN186" i="1"/>
  <c r="AO186" i="1"/>
  <c r="AP186" i="1"/>
  <c r="AQ186" i="1"/>
  <c r="AR186" i="1"/>
  <c r="AS186" i="1"/>
  <c r="C187" i="1"/>
  <c r="D187" i="1"/>
  <c r="E187" i="1"/>
  <c r="F187" i="1"/>
  <c r="G187" i="1"/>
  <c r="H187" i="1"/>
  <c r="I187" i="1"/>
  <c r="J187" i="1"/>
  <c r="K187" i="1"/>
  <c r="L187" i="1"/>
  <c r="M187" i="1"/>
  <c r="N187" i="1"/>
  <c r="O187" i="1"/>
  <c r="P187" i="1"/>
  <c r="Q187" i="1"/>
  <c r="R187" i="1"/>
  <c r="S187" i="1"/>
  <c r="T187" i="1"/>
  <c r="U187" i="1"/>
  <c r="V187" i="1"/>
  <c r="W187" i="1"/>
  <c r="X187" i="1"/>
  <c r="Y187" i="1"/>
  <c r="Z187" i="1"/>
  <c r="AA187" i="1"/>
  <c r="AB187" i="1"/>
  <c r="AC187" i="1"/>
  <c r="AD187" i="1"/>
  <c r="AE187" i="1"/>
  <c r="AF187" i="1"/>
  <c r="AG187" i="1"/>
  <c r="AH187" i="1"/>
  <c r="AI187" i="1"/>
  <c r="AJ187" i="1"/>
  <c r="AK187" i="1"/>
  <c r="AL187" i="1"/>
  <c r="AM187" i="1"/>
  <c r="AN187" i="1"/>
  <c r="AO187" i="1"/>
  <c r="AP187" i="1"/>
  <c r="AQ187" i="1"/>
  <c r="AR187" i="1"/>
  <c r="AS187" i="1"/>
  <c r="C188" i="1"/>
  <c r="D188" i="1"/>
  <c r="E188" i="1"/>
  <c r="F188" i="1"/>
  <c r="G188" i="1"/>
  <c r="H188" i="1"/>
  <c r="I188" i="1"/>
  <c r="J188" i="1"/>
  <c r="K188" i="1"/>
  <c r="L188" i="1"/>
  <c r="M188" i="1"/>
  <c r="N188" i="1"/>
  <c r="O188" i="1"/>
  <c r="P188" i="1"/>
  <c r="Q188" i="1"/>
  <c r="R188" i="1"/>
  <c r="S188" i="1"/>
  <c r="T188" i="1"/>
  <c r="U188" i="1"/>
  <c r="V188" i="1"/>
  <c r="W188" i="1"/>
  <c r="X188" i="1"/>
  <c r="Y188" i="1"/>
  <c r="Z188" i="1"/>
  <c r="AA188" i="1"/>
  <c r="AB188" i="1"/>
  <c r="AC188" i="1"/>
  <c r="AD188" i="1"/>
  <c r="AE188" i="1"/>
  <c r="AF188" i="1"/>
  <c r="AG188" i="1"/>
  <c r="AH188" i="1"/>
  <c r="AI188" i="1"/>
  <c r="AJ188" i="1"/>
  <c r="AK188" i="1"/>
  <c r="AL188" i="1"/>
  <c r="AM188" i="1"/>
  <c r="AN188" i="1"/>
  <c r="AO188" i="1"/>
  <c r="AP188" i="1"/>
  <c r="AQ188" i="1"/>
  <c r="AR188" i="1"/>
  <c r="AS188" i="1"/>
  <c r="C189" i="1"/>
  <c r="D189" i="1"/>
  <c r="E189" i="1"/>
  <c r="F189" i="1"/>
  <c r="G189" i="1"/>
  <c r="H189" i="1"/>
  <c r="I189" i="1"/>
  <c r="J189" i="1"/>
  <c r="K189" i="1"/>
  <c r="L189" i="1"/>
  <c r="M189" i="1"/>
  <c r="N189" i="1"/>
  <c r="O189" i="1"/>
  <c r="P189" i="1"/>
  <c r="Q189" i="1"/>
  <c r="R189" i="1"/>
  <c r="S189" i="1"/>
  <c r="T189" i="1"/>
  <c r="U189" i="1"/>
  <c r="V189" i="1"/>
  <c r="W189" i="1"/>
  <c r="X189" i="1"/>
  <c r="Y189" i="1"/>
  <c r="Z189" i="1"/>
  <c r="AA189" i="1"/>
  <c r="AB189" i="1"/>
  <c r="AC189" i="1"/>
  <c r="AD189" i="1"/>
  <c r="AE189" i="1"/>
  <c r="AF189" i="1"/>
  <c r="AG189" i="1"/>
  <c r="AH189" i="1"/>
  <c r="AI189" i="1"/>
  <c r="AJ189" i="1"/>
  <c r="AK189" i="1"/>
  <c r="AL189" i="1"/>
  <c r="AM189" i="1"/>
  <c r="AN189" i="1"/>
  <c r="AO189" i="1"/>
  <c r="AP189" i="1"/>
  <c r="AQ189" i="1"/>
  <c r="AR189" i="1"/>
  <c r="AS189" i="1"/>
  <c r="C190" i="1"/>
  <c r="D190" i="1"/>
  <c r="E190" i="1"/>
  <c r="F190" i="1"/>
  <c r="G190" i="1"/>
  <c r="H190" i="1"/>
  <c r="I190" i="1"/>
  <c r="J190" i="1"/>
  <c r="K190" i="1"/>
  <c r="L190" i="1"/>
  <c r="M190" i="1"/>
  <c r="N190" i="1"/>
  <c r="O190" i="1"/>
  <c r="P190" i="1"/>
  <c r="Q190" i="1"/>
  <c r="R190" i="1"/>
  <c r="S190" i="1"/>
  <c r="T190" i="1"/>
  <c r="U190" i="1"/>
  <c r="V190" i="1"/>
  <c r="W190" i="1"/>
  <c r="X190" i="1"/>
  <c r="Y190" i="1"/>
  <c r="Z190" i="1"/>
  <c r="AA190" i="1"/>
  <c r="AB190" i="1"/>
  <c r="AC190" i="1"/>
  <c r="AD190" i="1"/>
  <c r="AE190" i="1"/>
  <c r="AF190" i="1"/>
  <c r="AG190" i="1"/>
  <c r="AH190" i="1"/>
  <c r="AI190" i="1"/>
  <c r="AJ190" i="1"/>
  <c r="AK190" i="1"/>
  <c r="AL190" i="1"/>
  <c r="AM190" i="1"/>
  <c r="AN190" i="1"/>
  <c r="AO190" i="1"/>
  <c r="AP190" i="1"/>
  <c r="AQ190" i="1"/>
  <c r="AR190" i="1"/>
  <c r="AS190" i="1"/>
  <c r="C191" i="1"/>
  <c r="D191" i="1"/>
  <c r="E191" i="1"/>
  <c r="F191" i="1"/>
  <c r="G191" i="1"/>
  <c r="H191" i="1"/>
  <c r="I191" i="1"/>
  <c r="J191" i="1"/>
  <c r="K191" i="1"/>
  <c r="L191" i="1"/>
  <c r="M191" i="1"/>
  <c r="N191" i="1"/>
  <c r="O191" i="1"/>
  <c r="P191" i="1"/>
  <c r="Q191" i="1"/>
  <c r="R191" i="1"/>
  <c r="S191" i="1"/>
  <c r="T191" i="1"/>
  <c r="U191" i="1"/>
  <c r="V191" i="1"/>
  <c r="W191" i="1"/>
  <c r="X191" i="1"/>
  <c r="Y191" i="1"/>
  <c r="Z191" i="1"/>
  <c r="AA191" i="1"/>
  <c r="AB191" i="1"/>
  <c r="AC191" i="1"/>
  <c r="AD191" i="1"/>
  <c r="AE191" i="1"/>
  <c r="AF191" i="1"/>
  <c r="AG191" i="1"/>
  <c r="AH191" i="1"/>
  <c r="AI191" i="1"/>
  <c r="AJ191" i="1"/>
  <c r="AK191" i="1"/>
  <c r="AL191" i="1"/>
  <c r="AM191" i="1"/>
  <c r="AN191" i="1"/>
  <c r="AO191" i="1"/>
  <c r="AP191" i="1"/>
  <c r="AQ191" i="1"/>
  <c r="AR191" i="1"/>
  <c r="AS191" i="1"/>
  <c r="C192" i="1"/>
  <c r="D192" i="1"/>
  <c r="E192" i="1"/>
  <c r="F192" i="1"/>
  <c r="G192" i="1"/>
  <c r="H192" i="1"/>
  <c r="I192" i="1"/>
  <c r="J192" i="1"/>
  <c r="K192" i="1"/>
  <c r="L192" i="1"/>
  <c r="M192" i="1"/>
  <c r="N192" i="1"/>
  <c r="O192" i="1"/>
  <c r="P192" i="1"/>
  <c r="Q192" i="1"/>
  <c r="R192" i="1"/>
  <c r="S192" i="1"/>
  <c r="T192" i="1"/>
  <c r="U192" i="1"/>
  <c r="V192" i="1"/>
  <c r="W192" i="1"/>
  <c r="X192" i="1"/>
  <c r="Y192" i="1"/>
  <c r="Z192" i="1"/>
  <c r="AA192" i="1"/>
  <c r="AB192" i="1"/>
  <c r="AC192" i="1"/>
  <c r="AD192" i="1"/>
  <c r="AE192" i="1"/>
  <c r="AF192" i="1"/>
  <c r="AG192" i="1"/>
  <c r="AH192" i="1"/>
  <c r="AI192" i="1"/>
  <c r="AJ192" i="1"/>
  <c r="AK192" i="1"/>
  <c r="AL192" i="1"/>
  <c r="AM192" i="1"/>
  <c r="AN192" i="1"/>
  <c r="AO192" i="1"/>
  <c r="AP192" i="1"/>
  <c r="AQ192" i="1"/>
  <c r="AR192" i="1"/>
  <c r="AS192" i="1"/>
  <c r="C193" i="1"/>
  <c r="D193" i="1"/>
  <c r="E193" i="1"/>
  <c r="F193" i="1"/>
  <c r="G193" i="1"/>
  <c r="H193" i="1"/>
  <c r="I193" i="1"/>
  <c r="J193" i="1"/>
  <c r="K193" i="1"/>
  <c r="L193" i="1"/>
  <c r="M193" i="1"/>
  <c r="N193" i="1"/>
  <c r="O193" i="1"/>
  <c r="P193" i="1"/>
  <c r="Q193" i="1"/>
  <c r="R193" i="1"/>
  <c r="S193" i="1"/>
  <c r="T193" i="1"/>
  <c r="U193" i="1"/>
  <c r="V193" i="1"/>
  <c r="W193" i="1"/>
  <c r="X193" i="1"/>
  <c r="Y193" i="1"/>
  <c r="Z193" i="1"/>
  <c r="AA193" i="1"/>
  <c r="AB193" i="1"/>
  <c r="AC193" i="1"/>
  <c r="AD193" i="1"/>
  <c r="AE193" i="1"/>
  <c r="AF193" i="1"/>
  <c r="AG193" i="1"/>
  <c r="AH193" i="1"/>
  <c r="AI193" i="1"/>
  <c r="AJ193" i="1"/>
  <c r="AK193" i="1"/>
  <c r="AL193" i="1"/>
  <c r="AM193" i="1"/>
  <c r="AN193" i="1"/>
  <c r="AO193" i="1"/>
  <c r="AP193" i="1"/>
  <c r="AQ193" i="1"/>
  <c r="AR193" i="1"/>
  <c r="AS193" i="1"/>
  <c r="C194" i="1"/>
  <c r="D194" i="1"/>
  <c r="E194" i="1"/>
  <c r="F194" i="1"/>
  <c r="G194" i="1"/>
  <c r="H194" i="1"/>
  <c r="I194" i="1"/>
  <c r="J194" i="1"/>
  <c r="K194" i="1"/>
  <c r="L194" i="1"/>
  <c r="M194" i="1"/>
  <c r="N194" i="1"/>
  <c r="O194" i="1"/>
  <c r="P194" i="1"/>
  <c r="Q194" i="1"/>
  <c r="R194" i="1"/>
  <c r="S194" i="1"/>
  <c r="T194" i="1"/>
  <c r="U194" i="1"/>
  <c r="V194" i="1"/>
  <c r="W194" i="1"/>
  <c r="X194" i="1"/>
  <c r="Y194" i="1"/>
  <c r="Z194" i="1"/>
  <c r="AA194" i="1"/>
  <c r="AB194" i="1"/>
  <c r="AC194" i="1"/>
  <c r="AD194" i="1"/>
  <c r="AE194" i="1"/>
  <c r="AF194" i="1"/>
  <c r="AG194" i="1"/>
  <c r="AH194" i="1"/>
  <c r="AI194" i="1"/>
  <c r="AJ194" i="1"/>
  <c r="AK194" i="1"/>
  <c r="AL194" i="1"/>
  <c r="AM194" i="1"/>
  <c r="AN194" i="1"/>
  <c r="AO194" i="1"/>
  <c r="AP194" i="1"/>
  <c r="AQ194" i="1"/>
  <c r="AR194" i="1"/>
  <c r="AS194" i="1"/>
  <c r="C195" i="1"/>
  <c r="D195" i="1"/>
  <c r="E195" i="1"/>
  <c r="F195" i="1"/>
  <c r="G195" i="1"/>
  <c r="H195" i="1"/>
  <c r="I195" i="1"/>
  <c r="J195" i="1"/>
  <c r="K195" i="1"/>
  <c r="L195" i="1"/>
  <c r="M195" i="1"/>
  <c r="N195" i="1"/>
  <c r="O195" i="1"/>
  <c r="P195" i="1"/>
  <c r="Q195" i="1"/>
  <c r="R195" i="1"/>
  <c r="S195" i="1"/>
  <c r="T195" i="1"/>
  <c r="U195" i="1"/>
  <c r="V195" i="1"/>
  <c r="W195" i="1"/>
  <c r="X195" i="1"/>
  <c r="Y195" i="1"/>
  <c r="Z195" i="1"/>
  <c r="AA195" i="1"/>
  <c r="AB195" i="1"/>
  <c r="AC195" i="1"/>
  <c r="AD195" i="1"/>
  <c r="AE195" i="1"/>
  <c r="AF195" i="1"/>
  <c r="AG195" i="1"/>
  <c r="AH195" i="1"/>
  <c r="AI195" i="1"/>
  <c r="AJ195" i="1"/>
  <c r="AK195" i="1"/>
  <c r="AL195" i="1"/>
  <c r="AM195" i="1"/>
  <c r="AN195" i="1"/>
  <c r="AO195" i="1"/>
  <c r="AP195" i="1"/>
  <c r="AQ195" i="1"/>
  <c r="AR195" i="1"/>
  <c r="AS195" i="1"/>
  <c r="C196" i="1"/>
  <c r="D196" i="1"/>
  <c r="E196" i="1"/>
  <c r="F196" i="1"/>
  <c r="G196" i="1"/>
  <c r="H196" i="1"/>
  <c r="I196" i="1"/>
  <c r="J196" i="1"/>
  <c r="K196" i="1"/>
  <c r="L196" i="1"/>
  <c r="M196" i="1"/>
  <c r="N196" i="1"/>
  <c r="O196" i="1"/>
  <c r="P196" i="1"/>
  <c r="Q196" i="1"/>
  <c r="R196" i="1"/>
  <c r="S196" i="1"/>
  <c r="T196" i="1"/>
  <c r="U196" i="1"/>
  <c r="V196" i="1"/>
  <c r="W196" i="1"/>
  <c r="X196" i="1"/>
  <c r="Y196" i="1"/>
  <c r="Z196" i="1"/>
  <c r="AA196" i="1"/>
  <c r="AB196" i="1"/>
  <c r="AC196" i="1"/>
  <c r="AD196" i="1"/>
  <c r="AE196" i="1"/>
  <c r="AF196" i="1"/>
  <c r="AG196" i="1"/>
  <c r="AH196" i="1"/>
  <c r="AI196" i="1"/>
  <c r="AJ196" i="1"/>
  <c r="AK196" i="1"/>
  <c r="AL196" i="1"/>
  <c r="AM196" i="1"/>
  <c r="AN196" i="1"/>
  <c r="AO196" i="1"/>
  <c r="AP196" i="1"/>
  <c r="AQ196" i="1"/>
  <c r="AR196" i="1"/>
  <c r="AS196" i="1"/>
  <c r="C197" i="1"/>
  <c r="D197" i="1"/>
  <c r="E197" i="1"/>
  <c r="F197" i="1"/>
  <c r="G197" i="1"/>
  <c r="H197" i="1"/>
  <c r="I197" i="1"/>
  <c r="J197" i="1"/>
  <c r="K197" i="1"/>
  <c r="L197" i="1"/>
  <c r="M197" i="1"/>
  <c r="N197" i="1"/>
  <c r="O197" i="1"/>
  <c r="P197" i="1"/>
  <c r="Q197" i="1"/>
  <c r="R197" i="1"/>
  <c r="S197" i="1"/>
  <c r="T197" i="1"/>
  <c r="U197" i="1"/>
  <c r="V197" i="1"/>
  <c r="W197" i="1"/>
  <c r="X197" i="1"/>
  <c r="Y197" i="1"/>
  <c r="Z197" i="1"/>
  <c r="AA197" i="1"/>
  <c r="AB197" i="1"/>
  <c r="AC197" i="1"/>
  <c r="AD197" i="1"/>
  <c r="AE197" i="1"/>
  <c r="AF197" i="1"/>
  <c r="AG197" i="1"/>
  <c r="AH197" i="1"/>
  <c r="AI197" i="1"/>
  <c r="AJ197" i="1"/>
  <c r="AK197" i="1"/>
  <c r="AL197" i="1"/>
  <c r="AM197" i="1"/>
  <c r="AN197" i="1"/>
  <c r="AO197" i="1"/>
  <c r="AP197" i="1"/>
  <c r="AQ197" i="1"/>
  <c r="AR197" i="1"/>
  <c r="AS197" i="1"/>
  <c r="C198" i="1"/>
  <c r="D198" i="1"/>
  <c r="E198" i="1"/>
  <c r="F198" i="1"/>
  <c r="G198" i="1"/>
  <c r="H198" i="1"/>
  <c r="I198" i="1"/>
  <c r="J198" i="1"/>
  <c r="K198" i="1"/>
  <c r="L198" i="1"/>
  <c r="M198" i="1"/>
  <c r="N198" i="1"/>
  <c r="O198" i="1"/>
  <c r="P198" i="1"/>
  <c r="Q198" i="1"/>
  <c r="R198" i="1"/>
  <c r="S198" i="1"/>
  <c r="T198" i="1"/>
  <c r="U198" i="1"/>
  <c r="V198" i="1"/>
  <c r="W198" i="1"/>
  <c r="X198" i="1"/>
  <c r="Y198" i="1"/>
  <c r="Z198" i="1"/>
  <c r="AA198" i="1"/>
  <c r="AB198" i="1"/>
  <c r="AC198" i="1"/>
  <c r="AD198" i="1"/>
  <c r="AE198" i="1"/>
  <c r="AF198" i="1"/>
  <c r="AG198" i="1"/>
  <c r="AH198" i="1"/>
  <c r="AI198" i="1"/>
  <c r="AJ198" i="1"/>
  <c r="AK198" i="1"/>
  <c r="AL198" i="1"/>
  <c r="AM198" i="1"/>
  <c r="AN198" i="1"/>
  <c r="AO198" i="1"/>
  <c r="AP198" i="1"/>
  <c r="AQ198" i="1"/>
  <c r="AR198" i="1"/>
  <c r="AS198" i="1"/>
  <c r="C199" i="1"/>
  <c r="D199" i="1"/>
  <c r="E199" i="1"/>
  <c r="F199" i="1"/>
  <c r="G199" i="1"/>
  <c r="H199" i="1"/>
  <c r="I199" i="1"/>
  <c r="J199" i="1"/>
  <c r="K199" i="1"/>
  <c r="L199" i="1"/>
  <c r="M199" i="1"/>
  <c r="N199" i="1"/>
  <c r="O199" i="1"/>
  <c r="P199" i="1"/>
  <c r="Q199" i="1"/>
  <c r="R199" i="1"/>
  <c r="S199" i="1"/>
  <c r="T199" i="1"/>
  <c r="U199" i="1"/>
  <c r="V199" i="1"/>
  <c r="W199" i="1"/>
  <c r="X199" i="1"/>
  <c r="Y199" i="1"/>
  <c r="Z199" i="1"/>
  <c r="AA199" i="1"/>
  <c r="AB199" i="1"/>
  <c r="AC199" i="1"/>
  <c r="AD199" i="1"/>
  <c r="AE199" i="1"/>
  <c r="AF199" i="1"/>
  <c r="AG199" i="1"/>
  <c r="AH199" i="1"/>
  <c r="AI199" i="1"/>
  <c r="AJ199" i="1"/>
  <c r="AK199" i="1"/>
  <c r="AL199" i="1"/>
  <c r="AM199" i="1"/>
  <c r="AN199" i="1"/>
  <c r="AO199" i="1"/>
  <c r="AP199" i="1"/>
  <c r="AQ199" i="1"/>
  <c r="AR199" i="1"/>
  <c r="AS199" i="1"/>
  <c r="C200" i="1"/>
  <c r="D200" i="1"/>
  <c r="E200" i="1"/>
  <c r="F200" i="1"/>
  <c r="G200" i="1"/>
  <c r="H200" i="1"/>
  <c r="I200" i="1"/>
  <c r="J200" i="1"/>
  <c r="K200" i="1"/>
  <c r="L200" i="1"/>
  <c r="M200" i="1"/>
  <c r="N200" i="1"/>
  <c r="O200" i="1"/>
  <c r="P200" i="1"/>
  <c r="Q200" i="1"/>
  <c r="R200" i="1"/>
  <c r="S200" i="1"/>
  <c r="T200" i="1"/>
  <c r="U200" i="1"/>
  <c r="V200" i="1"/>
  <c r="W200" i="1"/>
  <c r="X200" i="1"/>
  <c r="Y200" i="1"/>
  <c r="Z200" i="1"/>
  <c r="AA200" i="1"/>
  <c r="AB200" i="1"/>
  <c r="AC200" i="1"/>
  <c r="AD200" i="1"/>
  <c r="AE200" i="1"/>
  <c r="AF200" i="1"/>
  <c r="AG200" i="1"/>
  <c r="AH200" i="1"/>
  <c r="AI200" i="1"/>
  <c r="AJ200" i="1"/>
  <c r="AK200" i="1"/>
  <c r="AL200" i="1"/>
  <c r="AM200" i="1"/>
  <c r="AN200" i="1"/>
  <c r="AO200" i="1"/>
  <c r="AP200" i="1"/>
  <c r="AQ200" i="1"/>
  <c r="AR200" i="1"/>
  <c r="AS200" i="1"/>
  <c r="C201" i="1"/>
  <c r="D201" i="1"/>
  <c r="E201" i="1"/>
  <c r="F201" i="1"/>
  <c r="G201" i="1"/>
  <c r="H201" i="1"/>
  <c r="I201" i="1"/>
  <c r="J201" i="1"/>
  <c r="K201" i="1"/>
  <c r="L201" i="1"/>
  <c r="M201" i="1"/>
  <c r="N201" i="1"/>
  <c r="O201" i="1"/>
  <c r="P201" i="1"/>
  <c r="Q201" i="1"/>
  <c r="R201" i="1"/>
  <c r="S201" i="1"/>
  <c r="T201" i="1"/>
  <c r="U201" i="1"/>
  <c r="V201" i="1"/>
  <c r="W201" i="1"/>
  <c r="X201" i="1"/>
  <c r="Y201" i="1"/>
  <c r="Z201" i="1"/>
  <c r="AA201" i="1"/>
  <c r="AB201" i="1"/>
  <c r="AC201" i="1"/>
  <c r="AD201" i="1"/>
  <c r="AE201" i="1"/>
  <c r="AF201" i="1"/>
  <c r="AG201" i="1"/>
  <c r="AH201" i="1"/>
  <c r="AI201" i="1"/>
  <c r="AJ201" i="1"/>
  <c r="AK201" i="1"/>
  <c r="AL201" i="1"/>
  <c r="AM201" i="1"/>
  <c r="AN201" i="1"/>
  <c r="AO201" i="1"/>
  <c r="AP201" i="1"/>
  <c r="AQ201" i="1"/>
  <c r="AR201" i="1"/>
  <c r="AS201" i="1"/>
  <c r="C202" i="1"/>
  <c r="D202" i="1"/>
  <c r="E202" i="1"/>
  <c r="F202" i="1"/>
  <c r="G202" i="1"/>
  <c r="H202" i="1"/>
  <c r="I202" i="1"/>
  <c r="J202" i="1"/>
  <c r="K202" i="1"/>
  <c r="L202" i="1"/>
  <c r="M202" i="1"/>
  <c r="N202" i="1"/>
  <c r="O202" i="1"/>
  <c r="P202" i="1"/>
  <c r="Q202" i="1"/>
  <c r="R202" i="1"/>
  <c r="S202" i="1"/>
  <c r="T202" i="1"/>
  <c r="U202" i="1"/>
  <c r="V202" i="1"/>
  <c r="W202" i="1"/>
  <c r="X202" i="1"/>
  <c r="Y202" i="1"/>
  <c r="Z202" i="1"/>
  <c r="AA202" i="1"/>
  <c r="AB202" i="1"/>
  <c r="AC202" i="1"/>
  <c r="AD202" i="1"/>
  <c r="AE202" i="1"/>
  <c r="AF202" i="1"/>
  <c r="AG202" i="1"/>
  <c r="AH202" i="1"/>
  <c r="AI202" i="1"/>
  <c r="AJ202" i="1"/>
  <c r="AK202" i="1"/>
  <c r="AL202" i="1"/>
  <c r="AM202" i="1"/>
  <c r="AN202" i="1"/>
  <c r="AO202" i="1"/>
  <c r="AP202" i="1"/>
  <c r="AQ202" i="1"/>
  <c r="AR202" i="1"/>
  <c r="AS202" i="1"/>
  <c r="C203" i="1"/>
  <c r="D203" i="1"/>
  <c r="E203" i="1"/>
  <c r="F203" i="1"/>
  <c r="G203" i="1"/>
  <c r="H203" i="1"/>
  <c r="I203" i="1"/>
  <c r="J203" i="1"/>
  <c r="K203" i="1"/>
  <c r="L203" i="1"/>
  <c r="M203" i="1"/>
  <c r="N203" i="1"/>
  <c r="O203" i="1"/>
  <c r="P203" i="1"/>
  <c r="Q203" i="1"/>
  <c r="R203" i="1"/>
  <c r="S203" i="1"/>
  <c r="T203" i="1"/>
  <c r="U203" i="1"/>
  <c r="V203" i="1"/>
  <c r="W203" i="1"/>
  <c r="X203" i="1"/>
  <c r="Y203" i="1"/>
  <c r="Z203" i="1"/>
  <c r="AA203" i="1"/>
  <c r="AB203" i="1"/>
  <c r="AC203" i="1"/>
  <c r="AD203" i="1"/>
  <c r="AE203" i="1"/>
  <c r="AF203" i="1"/>
  <c r="AG203" i="1"/>
  <c r="AH203" i="1"/>
  <c r="AI203" i="1"/>
  <c r="AJ203" i="1"/>
  <c r="AK203" i="1"/>
  <c r="AL203" i="1"/>
  <c r="AM203" i="1"/>
  <c r="AN203" i="1"/>
  <c r="AO203" i="1"/>
  <c r="AP203" i="1"/>
  <c r="AQ203" i="1"/>
  <c r="AR203" i="1"/>
  <c r="AS203" i="1"/>
  <c r="C204" i="1"/>
  <c r="D204" i="1"/>
  <c r="E204" i="1"/>
  <c r="F204" i="1"/>
  <c r="G204" i="1"/>
  <c r="H204" i="1"/>
  <c r="I204" i="1"/>
  <c r="J204" i="1"/>
  <c r="K204" i="1"/>
  <c r="L204" i="1"/>
  <c r="M204" i="1"/>
  <c r="N204" i="1"/>
  <c r="O204" i="1"/>
  <c r="P204" i="1"/>
  <c r="Q204" i="1"/>
  <c r="R204" i="1"/>
  <c r="S204" i="1"/>
  <c r="T204" i="1"/>
  <c r="U204" i="1"/>
  <c r="V204" i="1"/>
  <c r="W204" i="1"/>
  <c r="X204" i="1"/>
  <c r="Y204" i="1"/>
  <c r="Z204" i="1"/>
  <c r="AA204" i="1"/>
  <c r="AB204" i="1"/>
  <c r="AC204" i="1"/>
  <c r="AD204" i="1"/>
  <c r="AE204" i="1"/>
  <c r="AF204" i="1"/>
  <c r="AG204" i="1"/>
  <c r="AH204" i="1"/>
  <c r="AI204" i="1"/>
  <c r="AJ204" i="1"/>
  <c r="AK204" i="1"/>
  <c r="AL204" i="1"/>
  <c r="AM204" i="1"/>
  <c r="AN204" i="1"/>
  <c r="AO204" i="1"/>
  <c r="AP204" i="1"/>
  <c r="AQ204" i="1"/>
  <c r="AR204" i="1"/>
  <c r="AS204" i="1"/>
  <c r="C205" i="1"/>
  <c r="D205" i="1"/>
  <c r="E205" i="1"/>
  <c r="F205" i="1"/>
  <c r="G205" i="1"/>
  <c r="H205" i="1"/>
  <c r="I205" i="1"/>
  <c r="J205" i="1"/>
  <c r="K205" i="1"/>
  <c r="L205" i="1"/>
  <c r="M205" i="1"/>
  <c r="N205" i="1"/>
  <c r="O205" i="1"/>
  <c r="P205" i="1"/>
  <c r="Q205" i="1"/>
  <c r="R205" i="1"/>
  <c r="S205" i="1"/>
  <c r="T205" i="1"/>
  <c r="U205" i="1"/>
  <c r="V205" i="1"/>
  <c r="W205" i="1"/>
  <c r="X205" i="1"/>
  <c r="Y205" i="1"/>
  <c r="Z205" i="1"/>
  <c r="AA205" i="1"/>
  <c r="AB205" i="1"/>
  <c r="AC205" i="1"/>
  <c r="AD205" i="1"/>
  <c r="AE205" i="1"/>
  <c r="AF205" i="1"/>
  <c r="AG205" i="1"/>
  <c r="AH205" i="1"/>
  <c r="AI205" i="1"/>
  <c r="AJ205" i="1"/>
  <c r="AK205" i="1"/>
  <c r="AL205" i="1"/>
  <c r="AM205" i="1"/>
  <c r="AN205" i="1"/>
  <c r="AO205" i="1"/>
  <c r="AP205" i="1"/>
  <c r="AQ205" i="1"/>
  <c r="AR205" i="1"/>
  <c r="AS205" i="1"/>
  <c r="C206" i="1"/>
  <c r="D206" i="1"/>
  <c r="E206" i="1"/>
  <c r="F206" i="1"/>
  <c r="G206" i="1"/>
  <c r="H206" i="1"/>
  <c r="I206" i="1"/>
  <c r="J206" i="1"/>
  <c r="K206" i="1"/>
  <c r="L206" i="1"/>
  <c r="M206" i="1"/>
  <c r="N206" i="1"/>
  <c r="O206" i="1"/>
  <c r="P206" i="1"/>
  <c r="Q206" i="1"/>
  <c r="R206" i="1"/>
  <c r="S206" i="1"/>
  <c r="T206" i="1"/>
  <c r="U206" i="1"/>
  <c r="V206" i="1"/>
  <c r="W206" i="1"/>
  <c r="X206" i="1"/>
  <c r="Y206" i="1"/>
  <c r="Z206" i="1"/>
  <c r="AA206" i="1"/>
  <c r="AB206" i="1"/>
  <c r="AC206" i="1"/>
  <c r="AD206" i="1"/>
  <c r="AE206" i="1"/>
  <c r="AF206" i="1"/>
  <c r="AG206" i="1"/>
  <c r="AH206" i="1"/>
  <c r="AI206" i="1"/>
  <c r="AJ206" i="1"/>
  <c r="AK206" i="1"/>
  <c r="AL206" i="1"/>
  <c r="AM206" i="1"/>
  <c r="AN206" i="1"/>
  <c r="AO206" i="1"/>
  <c r="AP206" i="1"/>
  <c r="AQ206" i="1"/>
  <c r="AR206" i="1"/>
  <c r="AS206" i="1"/>
  <c r="C207" i="1"/>
  <c r="D207" i="1"/>
  <c r="E207" i="1"/>
  <c r="F207" i="1"/>
  <c r="G207" i="1"/>
  <c r="H207" i="1"/>
  <c r="I207" i="1"/>
  <c r="J207" i="1"/>
  <c r="K207" i="1"/>
  <c r="L207" i="1"/>
  <c r="M207" i="1"/>
  <c r="N207" i="1"/>
  <c r="O207" i="1"/>
  <c r="P207" i="1"/>
  <c r="Q207" i="1"/>
  <c r="R207" i="1"/>
  <c r="S207" i="1"/>
  <c r="T207" i="1"/>
  <c r="U207" i="1"/>
  <c r="V207" i="1"/>
  <c r="W207" i="1"/>
  <c r="X207" i="1"/>
  <c r="Y207" i="1"/>
  <c r="Z207" i="1"/>
  <c r="AA207" i="1"/>
  <c r="AB207" i="1"/>
  <c r="AC207" i="1"/>
  <c r="AD207" i="1"/>
  <c r="AE207" i="1"/>
  <c r="AF207" i="1"/>
  <c r="AG207" i="1"/>
  <c r="AH207" i="1"/>
  <c r="AI207" i="1"/>
  <c r="AJ207" i="1"/>
  <c r="AK207" i="1"/>
  <c r="AL207" i="1"/>
  <c r="AM207" i="1"/>
  <c r="AN207" i="1"/>
  <c r="AO207" i="1"/>
  <c r="AP207" i="1"/>
  <c r="AQ207" i="1"/>
  <c r="AR207" i="1"/>
  <c r="AS207" i="1"/>
  <c r="C208" i="1"/>
  <c r="D208" i="1"/>
  <c r="E208" i="1"/>
  <c r="F208" i="1"/>
  <c r="G208" i="1"/>
  <c r="H208" i="1"/>
  <c r="I208" i="1"/>
  <c r="J208" i="1"/>
  <c r="K208" i="1"/>
  <c r="L208" i="1"/>
  <c r="M208" i="1"/>
  <c r="N208" i="1"/>
  <c r="O208" i="1"/>
  <c r="P208" i="1"/>
  <c r="Q208" i="1"/>
  <c r="R208" i="1"/>
  <c r="S208" i="1"/>
  <c r="T208" i="1"/>
  <c r="U208" i="1"/>
  <c r="V208" i="1"/>
  <c r="W208" i="1"/>
  <c r="X208" i="1"/>
  <c r="Y208" i="1"/>
  <c r="Z208" i="1"/>
  <c r="AA208" i="1"/>
  <c r="AB208" i="1"/>
  <c r="AC208" i="1"/>
  <c r="AD208" i="1"/>
  <c r="AE208" i="1"/>
  <c r="AF208" i="1"/>
  <c r="AG208" i="1"/>
  <c r="AH208" i="1"/>
  <c r="AI208" i="1"/>
  <c r="AJ208" i="1"/>
  <c r="AK208" i="1"/>
  <c r="AL208" i="1"/>
  <c r="AM208" i="1"/>
  <c r="AN208" i="1"/>
  <c r="AO208" i="1"/>
  <c r="AP208" i="1"/>
  <c r="AQ208" i="1"/>
  <c r="AR208" i="1"/>
  <c r="AS208" i="1"/>
  <c r="C209" i="1"/>
  <c r="D209" i="1"/>
  <c r="E209" i="1"/>
  <c r="F209" i="1"/>
  <c r="G209" i="1"/>
  <c r="H209" i="1"/>
  <c r="I209" i="1"/>
  <c r="J209" i="1"/>
  <c r="K209" i="1"/>
  <c r="L209" i="1"/>
  <c r="M209" i="1"/>
  <c r="N209" i="1"/>
  <c r="O209" i="1"/>
  <c r="P209" i="1"/>
  <c r="Q209" i="1"/>
  <c r="R209" i="1"/>
  <c r="S209" i="1"/>
  <c r="T209" i="1"/>
  <c r="U209" i="1"/>
  <c r="V209" i="1"/>
  <c r="W209" i="1"/>
  <c r="X209" i="1"/>
  <c r="Y209" i="1"/>
  <c r="Z209" i="1"/>
  <c r="AA209" i="1"/>
  <c r="AB209" i="1"/>
  <c r="AC209" i="1"/>
  <c r="AD209" i="1"/>
  <c r="AE209" i="1"/>
  <c r="AF209" i="1"/>
  <c r="AG209" i="1"/>
  <c r="AH209" i="1"/>
  <c r="AI209" i="1"/>
  <c r="AJ209" i="1"/>
  <c r="AK209" i="1"/>
  <c r="AL209" i="1"/>
  <c r="AM209" i="1"/>
  <c r="AN209" i="1"/>
  <c r="AO209" i="1"/>
  <c r="AP209" i="1"/>
  <c r="AQ209" i="1"/>
  <c r="AR209" i="1"/>
  <c r="AS209" i="1"/>
  <c r="C210" i="1"/>
  <c r="D210" i="1"/>
  <c r="E210" i="1"/>
  <c r="F210" i="1"/>
  <c r="G210" i="1"/>
  <c r="H210" i="1"/>
  <c r="I210" i="1"/>
  <c r="J210" i="1"/>
  <c r="K210" i="1"/>
  <c r="L210" i="1"/>
  <c r="M210" i="1"/>
  <c r="N210" i="1"/>
  <c r="O210" i="1"/>
  <c r="P210" i="1"/>
  <c r="Q210" i="1"/>
  <c r="R210" i="1"/>
  <c r="S210" i="1"/>
  <c r="T210" i="1"/>
  <c r="U210" i="1"/>
  <c r="V210" i="1"/>
  <c r="W210" i="1"/>
  <c r="X210" i="1"/>
  <c r="Y210" i="1"/>
  <c r="Z210" i="1"/>
  <c r="AA210" i="1"/>
  <c r="AB210" i="1"/>
  <c r="AC210" i="1"/>
  <c r="AD210" i="1"/>
  <c r="AE210" i="1"/>
  <c r="AF210" i="1"/>
  <c r="AG210" i="1"/>
  <c r="AH210" i="1"/>
  <c r="AI210" i="1"/>
  <c r="AJ210" i="1"/>
  <c r="AK210" i="1"/>
  <c r="AL210" i="1"/>
  <c r="AM210" i="1"/>
  <c r="AN210" i="1"/>
  <c r="AO210" i="1"/>
  <c r="AP210" i="1"/>
  <c r="AQ210" i="1"/>
  <c r="AR210" i="1"/>
  <c r="AS210" i="1"/>
  <c r="C211" i="1"/>
  <c r="D211" i="1"/>
  <c r="E211" i="1"/>
  <c r="F211" i="1"/>
  <c r="G211" i="1"/>
  <c r="H211" i="1"/>
  <c r="I211" i="1"/>
  <c r="J211" i="1"/>
  <c r="K211" i="1"/>
  <c r="L211" i="1"/>
  <c r="M211" i="1"/>
  <c r="N211" i="1"/>
  <c r="O211" i="1"/>
  <c r="P211" i="1"/>
  <c r="Q211" i="1"/>
  <c r="R211" i="1"/>
  <c r="S211" i="1"/>
  <c r="T211" i="1"/>
  <c r="U211" i="1"/>
  <c r="V211" i="1"/>
  <c r="W211" i="1"/>
  <c r="X211" i="1"/>
  <c r="Y211" i="1"/>
  <c r="Z211" i="1"/>
  <c r="AA211" i="1"/>
  <c r="AB211" i="1"/>
  <c r="AC211" i="1"/>
  <c r="AD211" i="1"/>
  <c r="AE211" i="1"/>
  <c r="AF211" i="1"/>
  <c r="AG211" i="1"/>
  <c r="AH211" i="1"/>
  <c r="AI211" i="1"/>
  <c r="AJ211" i="1"/>
  <c r="AK211" i="1"/>
  <c r="AL211" i="1"/>
  <c r="AM211" i="1"/>
  <c r="AN211" i="1"/>
  <c r="AO211" i="1"/>
  <c r="AP211" i="1"/>
  <c r="AQ211" i="1"/>
  <c r="AR211" i="1"/>
  <c r="AS211" i="1"/>
  <c r="C212" i="1"/>
  <c r="D212" i="1"/>
  <c r="E212" i="1"/>
  <c r="F212" i="1"/>
  <c r="G212" i="1"/>
  <c r="H212" i="1"/>
  <c r="I212" i="1"/>
  <c r="J212" i="1"/>
  <c r="K212" i="1"/>
  <c r="L212" i="1"/>
  <c r="M212" i="1"/>
  <c r="N212" i="1"/>
  <c r="O212" i="1"/>
  <c r="P212" i="1"/>
  <c r="Q212" i="1"/>
  <c r="R212" i="1"/>
  <c r="S212" i="1"/>
  <c r="T212" i="1"/>
  <c r="U212" i="1"/>
  <c r="V212" i="1"/>
  <c r="W212" i="1"/>
  <c r="X212" i="1"/>
  <c r="Y212" i="1"/>
  <c r="Z212" i="1"/>
  <c r="AA212" i="1"/>
  <c r="AB212" i="1"/>
  <c r="AC212" i="1"/>
  <c r="AD212" i="1"/>
  <c r="AE212" i="1"/>
  <c r="AF212" i="1"/>
  <c r="AG212" i="1"/>
  <c r="AH212" i="1"/>
  <c r="AI212" i="1"/>
  <c r="AJ212" i="1"/>
  <c r="AK212" i="1"/>
  <c r="AL212" i="1"/>
  <c r="AM212" i="1"/>
  <c r="AN212" i="1"/>
  <c r="AO212" i="1"/>
  <c r="AP212" i="1"/>
  <c r="AQ212" i="1"/>
  <c r="AR212" i="1"/>
  <c r="AS212" i="1"/>
  <c r="C213" i="1"/>
  <c r="D213" i="1"/>
  <c r="E213" i="1"/>
  <c r="F213" i="1"/>
  <c r="G213" i="1"/>
  <c r="H213" i="1"/>
  <c r="I213" i="1"/>
  <c r="J213" i="1"/>
  <c r="K213" i="1"/>
  <c r="L213" i="1"/>
  <c r="M213" i="1"/>
  <c r="N213" i="1"/>
  <c r="O213" i="1"/>
  <c r="P213" i="1"/>
  <c r="Q213" i="1"/>
  <c r="R213" i="1"/>
  <c r="S213" i="1"/>
  <c r="T213" i="1"/>
  <c r="U213" i="1"/>
  <c r="V213" i="1"/>
  <c r="W213" i="1"/>
  <c r="X213" i="1"/>
  <c r="Y213" i="1"/>
  <c r="Z213" i="1"/>
  <c r="AA213" i="1"/>
  <c r="AB213" i="1"/>
  <c r="AC213" i="1"/>
  <c r="AD213" i="1"/>
  <c r="AE213" i="1"/>
  <c r="AF213" i="1"/>
  <c r="AG213" i="1"/>
  <c r="AH213" i="1"/>
  <c r="AI213" i="1"/>
  <c r="AJ213" i="1"/>
  <c r="AK213" i="1"/>
  <c r="AL213" i="1"/>
  <c r="AM213" i="1"/>
  <c r="AN213" i="1"/>
  <c r="AO213" i="1"/>
  <c r="AP213" i="1"/>
  <c r="AQ213" i="1"/>
  <c r="AR213" i="1"/>
  <c r="AS213" i="1"/>
  <c r="C214" i="1"/>
  <c r="D214" i="1"/>
  <c r="E214" i="1"/>
  <c r="F214" i="1"/>
  <c r="G214" i="1"/>
  <c r="H214" i="1"/>
  <c r="I214" i="1"/>
  <c r="J214" i="1"/>
  <c r="K214" i="1"/>
  <c r="L214" i="1"/>
  <c r="M214" i="1"/>
  <c r="N214" i="1"/>
  <c r="O214" i="1"/>
  <c r="P214" i="1"/>
  <c r="Q214" i="1"/>
  <c r="R214" i="1"/>
  <c r="S214" i="1"/>
  <c r="T214" i="1"/>
  <c r="U214" i="1"/>
  <c r="V214" i="1"/>
  <c r="W214" i="1"/>
  <c r="X214" i="1"/>
  <c r="Y214" i="1"/>
  <c r="Z214" i="1"/>
  <c r="AA214" i="1"/>
  <c r="AB214" i="1"/>
  <c r="AC214" i="1"/>
  <c r="AD214" i="1"/>
  <c r="AE214" i="1"/>
  <c r="AF214" i="1"/>
  <c r="AG214" i="1"/>
  <c r="AH214" i="1"/>
  <c r="AI214" i="1"/>
  <c r="AJ214" i="1"/>
  <c r="AK214" i="1"/>
  <c r="AL214" i="1"/>
  <c r="AM214" i="1"/>
  <c r="AN214" i="1"/>
  <c r="AO214" i="1"/>
  <c r="AP214" i="1"/>
  <c r="AQ214" i="1"/>
  <c r="AR214" i="1"/>
  <c r="AS214" i="1"/>
  <c r="C215" i="1"/>
  <c r="D215" i="1"/>
  <c r="E215" i="1"/>
  <c r="F215" i="1"/>
  <c r="G215" i="1"/>
  <c r="H215" i="1"/>
  <c r="I215" i="1"/>
  <c r="J215" i="1"/>
  <c r="K215" i="1"/>
  <c r="L215" i="1"/>
  <c r="M215" i="1"/>
  <c r="N215" i="1"/>
  <c r="O215" i="1"/>
  <c r="P215" i="1"/>
  <c r="Q215" i="1"/>
  <c r="R215" i="1"/>
  <c r="S215" i="1"/>
  <c r="T215" i="1"/>
  <c r="U215" i="1"/>
  <c r="V215" i="1"/>
  <c r="W215" i="1"/>
  <c r="X215" i="1"/>
  <c r="Y215" i="1"/>
  <c r="Z215" i="1"/>
  <c r="AA215" i="1"/>
  <c r="AB215" i="1"/>
  <c r="AC215" i="1"/>
  <c r="AD215" i="1"/>
  <c r="AE215" i="1"/>
  <c r="AF215" i="1"/>
  <c r="AG215" i="1"/>
  <c r="AH215" i="1"/>
  <c r="AI215" i="1"/>
  <c r="AJ215" i="1"/>
  <c r="AK215" i="1"/>
  <c r="AL215" i="1"/>
  <c r="AM215" i="1"/>
  <c r="AN215" i="1"/>
  <c r="AO215" i="1"/>
  <c r="AP215" i="1"/>
  <c r="AQ215" i="1"/>
  <c r="AR215" i="1"/>
  <c r="AS215" i="1"/>
  <c r="C216" i="1"/>
  <c r="D216" i="1"/>
  <c r="E216" i="1"/>
  <c r="F216" i="1"/>
  <c r="G216" i="1"/>
  <c r="H216" i="1"/>
  <c r="I216" i="1"/>
  <c r="J216" i="1"/>
  <c r="K216" i="1"/>
  <c r="L216" i="1"/>
  <c r="M216" i="1"/>
  <c r="N216" i="1"/>
  <c r="O216" i="1"/>
  <c r="P216" i="1"/>
  <c r="Q216" i="1"/>
  <c r="R216" i="1"/>
  <c r="S216" i="1"/>
  <c r="T216" i="1"/>
  <c r="U216" i="1"/>
  <c r="V216" i="1"/>
  <c r="W216" i="1"/>
  <c r="X216" i="1"/>
  <c r="Y216" i="1"/>
  <c r="Z216" i="1"/>
  <c r="AA216" i="1"/>
  <c r="AB216" i="1"/>
  <c r="AC216" i="1"/>
  <c r="AD216" i="1"/>
  <c r="AE216" i="1"/>
  <c r="AF216" i="1"/>
  <c r="AG216" i="1"/>
  <c r="AH216" i="1"/>
  <c r="AI216" i="1"/>
  <c r="AJ216" i="1"/>
  <c r="AK216" i="1"/>
  <c r="AL216" i="1"/>
  <c r="AM216" i="1"/>
  <c r="AN216" i="1"/>
  <c r="AO216" i="1"/>
  <c r="AP216" i="1"/>
  <c r="AQ216" i="1"/>
  <c r="AR216" i="1"/>
  <c r="AS216" i="1"/>
  <c r="C217" i="1"/>
  <c r="D217" i="1"/>
  <c r="E217" i="1"/>
  <c r="F217" i="1"/>
  <c r="G217" i="1"/>
  <c r="H217" i="1"/>
  <c r="I217" i="1"/>
  <c r="J217" i="1"/>
  <c r="K217" i="1"/>
  <c r="L217" i="1"/>
  <c r="M217" i="1"/>
  <c r="N217" i="1"/>
  <c r="O217" i="1"/>
  <c r="P217" i="1"/>
  <c r="Q217" i="1"/>
  <c r="R217" i="1"/>
  <c r="S217" i="1"/>
  <c r="T217" i="1"/>
  <c r="U217" i="1"/>
  <c r="V217" i="1"/>
  <c r="W217" i="1"/>
  <c r="X217" i="1"/>
  <c r="Y217" i="1"/>
  <c r="Z217" i="1"/>
  <c r="AA217" i="1"/>
  <c r="AB217" i="1"/>
  <c r="AC217" i="1"/>
  <c r="AD217" i="1"/>
  <c r="AE217" i="1"/>
  <c r="AF217" i="1"/>
  <c r="AG217" i="1"/>
  <c r="AH217" i="1"/>
  <c r="AI217" i="1"/>
  <c r="AJ217" i="1"/>
  <c r="AK217" i="1"/>
  <c r="AL217" i="1"/>
  <c r="AM217" i="1"/>
  <c r="AN217" i="1"/>
  <c r="AO217" i="1"/>
  <c r="AP217" i="1"/>
  <c r="AQ217" i="1"/>
  <c r="AR217" i="1"/>
  <c r="AS217" i="1"/>
  <c r="C218" i="1"/>
  <c r="D218" i="1"/>
  <c r="E218" i="1"/>
  <c r="F218" i="1"/>
  <c r="G218" i="1"/>
  <c r="H218" i="1"/>
  <c r="I218" i="1"/>
  <c r="J218" i="1"/>
  <c r="K218" i="1"/>
  <c r="L218" i="1"/>
  <c r="M218" i="1"/>
  <c r="N218" i="1"/>
  <c r="O218" i="1"/>
  <c r="P218" i="1"/>
  <c r="Q218" i="1"/>
  <c r="R218" i="1"/>
  <c r="S218" i="1"/>
  <c r="T218" i="1"/>
  <c r="U218" i="1"/>
  <c r="V218" i="1"/>
  <c r="W218" i="1"/>
  <c r="X218" i="1"/>
  <c r="Y218" i="1"/>
  <c r="Z218" i="1"/>
  <c r="AA218" i="1"/>
  <c r="AB218" i="1"/>
  <c r="AC218" i="1"/>
  <c r="AD218" i="1"/>
  <c r="AE218" i="1"/>
  <c r="AF218" i="1"/>
  <c r="AG218" i="1"/>
  <c r="AH218" i="1"/>
  <c r="AI218" i="1"/>
  <c r="AJ218" i="1"/>
  <c r="AK218" i="1"/>
  <c r="AL218" i="1"/>
  <c r="AM218" i="1"/>
  <c r="AN218" i="1"/>
  <c r="AO218" i="1"/>
  <c r="AP218" i="1"/>
  <c r="AQ218" i="1"/>
  <c r="AR218" i="1"/>
  <c r="AS218" i="1"/>
  <c r="C219" i="1"/>
  <c r="D219" i="1"/>
  <c r="E219" i="1"/>
  <c r="F219" i="1"/>
  <c r="G219" i="1"/>
  <c r="H219" i="1"/>
  <c r="I219" i="1"/>
  <c r="J219" i="1"/>
  <c r="K219" i="1"/>
  <c r="L219" i="1"/>
  <c r="M219" i="1"/>
  <c r="N219" i="1"/>
  <c r="O219" i="1"/>
  <c r="P219" i="1"/>
  <c r="Q219" i="1"/>
  <c r="R219" i="1"/>
  <c r="S219" i="1"/>
  <c r="T219" i="1"/>
  <c r="U219" i="1"/>
  <c r="V219" i="1"/>
  <c r="W219" i="1"/>
  <c r="X219" i="1"/>
  <c r="Y219" i="1"/>
  <c r="Z219" i="1"/>
  <c r="AA219" i="1"/>
  <c r="AB219" i="1"/>
  <c r="AC219" i="1"/>
  <c r="AD219" i="1"/>
  <c r="AE219" i="1"/>
  <c r="AF219" i="1"/>
  <c r="AG219" i="1"/>
  <c r="AH219" i="1"/>
  <c r="AI219" i="1"/>
  <c r="AJ219" i="1"/>
  <c r="AK219" i="1"/>
  <c r="AL219" i="1"/>
  <c r="AM219" i="1"/>
  <c r="AN219" i="1"/>
  <c r="AO219" i="1"/>
  <c r="AP219" i="1"/>
  <c r="AQ219" i="1"/>
  <c r="AR219" i="1"/>
  <c r="AS219" i="1"/>
  <c r="C220" i="1"/>
  <c r="D220" i="1"/>
  <c r="E220" i="1"/>
  <c r="F220" i="1"/>
  <c r="G220" i="1"/>
  <c r="H220" i="1"/>
  <c r="I220" i="1"/>
  <c r="J220" i="1"/>
  <c r="K220" i="1"/>
  <c r="L220" i="1"/>
  <c r="M220" i="1"/>
  <c r="N220" i="1"/>
  <c r="O220" i="1"/>
  <c r="P220" i="1"/>
  <c r="Q220" i="1"/>
  <c r="R220" i="1"/>
  <c r="S220" i="1"/>
  <c r="T220" i="1"/>
  <c r="U220" i="1"/>
  <c r="V220" i="1"/>
  <c r="W220" i="1"/>
  <c r="X220" i="1"/>
  <c r="Y220" i="1"/>
  <c r="Z220" i="1"/>
  <c r="AA220" i="1"/>
  <c r="AB220" i="1"/>
  <c r="AC220" i="1"/>
  <c r="AD220" i="1"/>
  <c r="AE220" i="1"/>
  <c r="AF220" i="1"/>
  <c r="AG220" i="1"/>
  <c r="AH220" i="1"/>
  <c r="AI220" i="1"/>
  <c r="AJ220" i="1"/>
  <c r="AK220" i="1"/>
  <c r="AL220" i="1"/>
  <c r="AM220" i="1"/>
  <c r="AN220" i="1"/>
  <c r="AO220" i="1"/>
  <c r="AP220" i="1"/>
  <c r="AQ220" i="1"/>
  <c r="AR220" i="1"/>
  <c r="AS220" i="1"/>
  <c r="C221" i="1"/>
  <c r="D221" i="1"/>
  <c r="E221" i="1"/>
  <c r="F221" i="1"/>
  <c r="G221" i="1"/>
  <c r="H221" i="1"/>
  <c r="I221" i="1"/>
  <c r="J221" i="1"/>
  <c r="K221" i="1"/>
  <c r="L221" i="1"/>
  <c r="M221" i="1"/>
  <c r="N221" i="1"/>
  <c r="O221" i="1"/>
  <c r="P221" i="1"/>
  <c r="Q221" i="1"/>
  <c r="R221" i="1"/>
  <c r="S221" i="1"/>
  <c r="T221" i="1"/>
  <c r="U221" i="1"/>
  <c r="V221" i="1"/>
  <c r="W221" i="1"/>
  <c r="X221" i="1"/>
  <c r="Y221" i="1"/>
  <c r="Z221" i="1"/>
  <c r="AA221" i="1"/>
  <c r="AB221" i="1"/>
  <c r="AC221" i="1"/>
  <c r="AD221" i="1"/>
  <c r="AE221" i="1"/>
  <c r="AF221" i="1"/>
  <c r="AG221" i="1"/>
  <c r="AH221" i="1"/>
  <c r="AI221" i="1"/>
  <c r="AJ221" i="1"/>
  <c r="AK221" i="1"/>
  <c r="AL221" i="1"/>
  <c r="AM221" i="1"/>
  <c r="AN221" i="1"/>
  <c r="AO221" i="1"/>
  <c r="AP221" i="1"/>
  <c r="AQ221" i="1"/>
  <c r="AR221" i="1"/>
  <c r="AS221" i="1"/>
  <c r="C222" i="1"/>
  <c r="D222" i="1"/>
  <c r="E222" i="1"/>
  <c r="F222" i="1"/>
  <c r="G222" i="1"/>
  <c r="H222" i="1"/>
  <c r="I222" i="1"/>
  <c r="J222" i="1"/>
  <c r="K222" i="1"/>
  <c r="L222" i="1"/>
  <c r="M222" i="1"/>
  <c r="N222" i="1"/>
  <c r="O222" i="1"/>
  <c r="P222" i="1"/>
  <c r="Q222" i="1"/>
  <c r="R222" i="1"/>
  <c r="S222" i="1"/>
  <c r="T222" i="1"/>
  <c r="U222" i="1"/>
  <c r="V222" i="1"/>
  <c r="W222" i="1"/>
  <c r="X222" i="1"/>
  <c r="Y222" i="1"/>
  <c r="Z222" i="1"/>
  <c r="AA222" i="1"/>
  <c r="AB222" i="1"/>
  <c r="AC222" i="1"/>
  <c r="AD222" i="1"/>
  <c r="AE222" i="1"/>
  <c r="AF222" i="1"/>
  <c r="AG222" i="1"/>
  <c r="AH222" i="1"/>
  <c r="AI222" i="1"/>
  <c r="AJ222" i="1"/>
  <c r="AK222" i="1"/>
  <c r="AL222" i="1"/>
  <c r="AM222" i="1"/>
  <c r="AN222" i="1"/>
  <c r="AO222" i="1"/>
  <c r="AP222" i="1"/>
  <c r="AQ222" i="1"/>
  <c r="AR222" i="1"/>
  <c r="AS222" i="1"/>
  <c r="C223" i="1"/>
  <c r="D223" i="1"/>
  <c r="E223" i="1"/>
  <c r="F223" i="1"/>
  <c r="G223" i="1"/>
  <c r="H223" i="1"/>
  <c r="I223" i="1"/>
  <c r="J223" i="1"/>
  <c r="K223" i="1"/>
  <c r="L223" i="1"/>
  <c r="M223" i="1"/>
  <c r="N223" i="1"/>
  <c r="O223" i="1"/>
  <c r="P223" i="1"/>
  <c r="Q223" i="1"/>
  <c r="R223" i="1"/>
  <c r="S223" i="1"/>
  <c r="T223" i="1"/>
  <c r="U223" i="1"/>
  <c r="V223" i="1"/>
  <c r="W223" i="1"/>
  <c r="X223" i="1"/>
  <c r="Y223" i="1"/>
  <c r="Z223" i="1"/>
  <c r="AA223" i="1"/>
  <c r="AB223" i="1"/>
  <c r="AC223" i="1"/>
  <c r="AD223" i="1"/>
  <c r="AE223" i="1"/>
  <c r="AF223" i="1"/>
  <c r="AG223" i="1"/>
  <c r="AH223" i="1"/>
  <c r="AI223" i="1"/>
  <c r="AJ223" i="1"/>
  <c r="AK223" i="1"/>
  <c r="AL223" i="1"/>
  <c r="AM223" i="1"/>
  <c r="AN223" i="1"/>
  <c r="AO223" i="1"/>
  <c r="AP223" i="1"/>
  <c r="AQ223" i="1"/>
  <c r="AR223" i="1"/>
  <c r="AS223" i="1"/>
  <c r="C224" i="1"/>
  <c r="D224" i="1"/>
  <c r="E224" i="1"/>
  <c r="F224" i="1"/>
  <c r="G224" i="1"/>
  <c r="H224" i="1"/>
  <c r="I224" i="1"/>
  <c r="J224" i="1"/>
  <c r="K224" i="1"/>
  <c r="L224" i="1"/>
  <c r="M224" i="1"/>
  <c r="N224" i="1"/>
  <c r="O224" i="1"/>
  <c r="P224" i="1"/>
  <c r="Q224" i="1"/>
  <c r="R224" i="1"/>
  <c r="S224" i="1"/>
  <c r="T224" i="1"/>
  <c r="U224" i="1"/>
  <c r="V224" i="1"/>
  <c r="W224" i="1"/>
  <c r="X224" i="1"/>
  <c r="Y224" i="1"/>
  <c r="Z224" i="1"/>
  <c r="AA224" i="1"/>
  <c r="AB224" i="1"/>
  <c r="AC224" i="1"/>
  <c r="AD224" i="1"/>
  <c r="AE224" i="1"/>
  <c r="AF224" i="1"/>
  <c r="AG224" i="1"/>
  <c r="AH224" i="1"/>
  <c r="AI224" i="1"/>
  <c r="AJ224" i="1"/>
  <c r="AK224" i="1"/>
  <c r="AL224" i="1"/>
  <c r="AM224" i="1"/>
  <c r="AN224" i="1"/>
  <c r="AO224" i="1"/>
  <c r="AP224" i="1"/>
  <c r="AQ224" i="1"/>
  <c r="AR224" i="1"/>
  <c r="AS224" i="1"/>
  <c r="C225" i="1"/>
  <c r="D225" i="1"/>
  <c r="E225" i="1"/>
  <c r="F225" i="1"/>
  <c r="G225" i="1"/>
  <c r="H225" i="1"/>
  <c r="I225" i="1"/>
  <c r="J225" i="1"/>
  <c r="K225" i="1"/>
  <c r="L225" i="1"/>
  <c r="M225" i="1"/>
  <c r="N225" i="1"/>
  <c r="O225" i="1"/>
  <c r="P225" i="1"/>
  <c r="Q225" i="1"/>
  <c r="R225" i="1"/>
  <c r="S225" i="1"/>
  <c r="T225" i="1"/>
  <c r="U225" i="1"/>
  <c r="V225" i="1"/>
  <c r="W225" i="1"/>
  <c r="X225" i="1"/>
  <c r="Y225" i="1"/>
  <c r="Z225" i="1"/>
  <c r="AA225" i="1"/>
  <c r="AB225" i="1"/>
  <c r="AC225" i="1"/>
  <c r="AD225" i="1"/>
  <c r="AE225" i="1"/>
  <c r="AF225" i="1"/>
  <c r="AG225" i="1"/>
  <c r="AH225" i="1"/>
  <c r="AI225" i="1"/>
  <c r="AJ225" i="1"/>
  <c r="AK225" i="1"/>
  <c r="AL225" i="1"/>
  <c r="AM225" i="1"/>
  <c r="AN225" i="1"/>
  <c r="AO225" i="1"/>
  <c r="AP225" i="1"/>
  <c r="AQ225" i="1"/>
  <c r="AR225" i="1"/>
  <c r="AS225" i="1"/>
  <c r="C226" i="1"/>
  <c r="D226" i="1"/>
  <c r="E226" i="1"/>
  <c r="F226" i="1"/>
  <c r="G226" i="1"/>
  <c r="H226" i="1"/>
  <c r="I226" i="1"/>
  <c r="J226" i="1"/>
  <c r="K226" i="1"/>
  <c r="L226" i="1"/>
  <c r="M226" i="1"/>
  <c r="N226" i="1"/>
  <c r="O226" i="1"/>
  <c r="P226" i="1"/>
  <c r="Q226" i="1"/>
  <c r="R226" i="1"/>
  <c r="S226" i="1"/>
  <c r="T226" i="1"/>
  <c r="U226" i="1"/>
  <c r="V226" i="1"/>
  <c r="W226" i="1"/>
  <c r="X226" i="1"/>
  <c r="Y226" i="1"/>
  <c r="Z226" i="1"/>
  <c r="AA226" i="1"/>
  <c r="AB226" i="1"/>
  <c r="AC226" i="1"/>
  <c r="AD226" i="1"/>
  <c r="AE226" i="1"/>
  <c r="AF226" i="1"/>
  <c r="AG226" i="1"/>
  <c r="AH226" i="1"/>
  <c r="AI226" i="1"/>
  <c r="AJ226" i="1"/>
  <c r="AK226" i="1"/>
  <c r="AL226" i="1"/>
  <c r="AM226" i="1"/>
  <c r="AN226" i="1"/>
  <c r="AO226" i="1"/>
  <c r="AP226" i="1"/>
  <c r="AQ226" i="1"/>
  <c r="AR226" i="1"/>
  <c r="AS226" i="1"/>
  <c r="C227" i="1"/>
  <c r="D227" i="1"/>
  <c r="E227" i="1"/>
  <c r="F227" i="1"/>
  <c r="G227" i="1"/>
  <c r="H227" i="1"/>
  <c r="I227" i="1"/>
  <c r="J227" i="1"/>
  <c r="K227" i="1"/>
  <c r="L227" i="1"/>
  <c r="M227" i="1"/>
  <c r="N227" i="1"/>
  <c r="O227" i="1"/>
  <c r="P227" i="1"/>
  <c r="Q227" i="1"/>
  <c r="R227" i="1"/>
  <c r="S227" i="1"/>
  <c r="T227" i="1"/>
  <c r="U227" i="1"/>
  <c r="V227" i="1"/>
  <c r="W227" i="1"/>
  <c r="X227" i="1"/>
  <c r="Y227" i="1"/>
  <c r="Z227" i="1"/>
  <c r="AA227" i="1"/>
  <c r="AB227" i="1"/>
  <c r="AC227" i="1"/>
  <c r="AD227" i="1"/>
  <c r="AE227" i="1"/>
  <c r="AF227" i="1"/>
  <c r="AG227" i="1"/>
  <c r="AH227" i="1"/>
  <c r="AI227" i="1"/>
  <c r="AJ227" i="1"/>
  <c r="AK227" i="1"/>
  <c r="AL227" i="1"/>
  <c r="AM227" i="1"/>
  <c r="AN227" i="1"/>
  <c r="AO227" i="1"/>
  <c r="AP227" i="1"/>
  <c r="AQ227" i="1"/>
  <c r="AR227" i="1"/>
  <c r="AS227" i="1"/>
  <c r="C228" i="1"/>
  <c r="D228" i="1"/>
  <c r="E228" i="1"/>
  <c r="F228" i="1"/>
  <c r="G228" i="1"/>
  <c r="H228" i="1"/>
  <c r="I228" i="1"/>
  <c r="J228" i="1"/>
  <c r="K228" i="1"/>
  <c r="L228" i="1"/>
  <c r="M228" i="1"/>
  <c r="N228" i="1"/>
  <c r="O228" i="1"/>
  <c r="P228" i="1"/>
  <c r="Q228" i="1"/>
  <c r="R228" i="1"/>
  <c r="S228" i="1"/>
  <c r="T228" i="1"/>
  <c r="U228" i="1"/>
  <c r="V228" i="1"/>
  <c r="W228" i="1"/>
  <c r="X228" i="1"/>
  <c r="Y228" i="1"/>
  <c r="Z228" i="1"/>
  <c r="AA228" i="1"/>
  <c r="AB228" i="1"/>
  <c r="AC228" i="1"/>
  <c r="AD228" i="1"/>
  <c r="AE228" i="1"/>
  <c r="AF228" i="1"/>
  <c r="AG228" i="1"/>
  <c r="AH228" i="1"/>
  <c r="AI228" i="1"/>
  <c r="AJ228" i="1"/>
  <c r="AK228" i="1"/>
  <c r="AL228" i="1"/>
  <c r="AM228" i="1"/>
  <c r="AN228" i="1"/>
  <c r="AO228" i="1"/>
  <c r="AP228" i="1"/>
  <c r="AQ228" i="1"/>
  <c r="AR228" i="1"/>
  <c r="AS228" i="1"/>
  <c r="C229" i="1"/>
  <c r="D229" i="1"/>
  <c r="E229" i="1"/>
  <c r="F229" i="1"/>
  <c r="G229" i="1"/>
  <c r="H229" i="1"/>
  <c r="I229" i="1"/>
  <c r="J229" i="1"/>
  <c r="K229" i="1"/>
  <c r="L229" i="1"/>
  <c r="M229" i="1"/>
  <c r="N229" i="1"/>
  <c r="O229" i="1"/>
  <c r="P229" i="1"/>
  <c r="Q229" i="1"/>
  <c r="R229" i="1"/>
  <c r="S229" i="1"/>
  <c r="T229" i="1"/>
  <c r="U229" i="1"/>
  <c r="V229" i="1"/>
  <c r="W229" i="1"/>
  <c r="X229" i="1"/>
  <c r="Y229" i="1"/>
  <c r="Z229" i="1"/>
  <c r="AA229" i="1"/>
  <c r="AB229" i="1"/>
  <c r="AC229" i="1"/>
  <c r="AD229" i="1"/>
  <c r="AE229" i="1"/>
  <c r="AF229" i="1"/>
  <c r="AG229" i="1"/>
  <c r="AH229" i="1"/>
  <c r="AI229" i="1"/>
  <c r="AJ229" i="1"/>
  <c r="AK229" i="1"/>
  <c r="AL229" i="1"/>
  <c r="AM229" i="1"/>
  <c r="AN229" i="1"/>
  <c r="AO229" i="1"/>
  <c r="AP229" i="1"/>
  <c r="AQ229" i="1"/>
  <c r="AR229" i="1"/>
  <c r="AS229" i="1"/>
  <c r="C230" i="1"/>
  <c r="D230" i="1"/>
  <c r="E230" i="1"/>
  <c r="F230" i="1"/>
  <c r="G230" i="1"/>
  <c r="H230" i="1"/>
  <c r="I230" i="1"/>
  <c r="J230" i="1"/>
  <c r="K230" i="1"/>
  <c r="L230" i="1"/>
  <c r="M230" i="1"/>
  <c r="N230" i="1"/>
  <c r="O230" i="1"/>
  <c r="P230" i="1"/>
  <c r="Q230" i="1"/>
  <c r="R230" i="1"/>
  <c r="S230" i="1"/>
  <c r="T230" i="1"/>
  <c r="U230" i="1"/>
  <c r="V230" i="1"/>
  <c r="W230" i="1"/>
  <c r="X230" i="1"/>
  <c r="Y230" i="1"/>
  <c r="Z230" i="1"/>
  <c r="AA230" i="1"/>
  <c r="AB230" i="1"/>
  <c r="AC230" i="1"/>
  <c r="AD230" i="1"/>
  <c r="AE230" i="1"/>
  <c r="AF230" i="1"/>
  <c r="AG230" i="1"/>
  <c r="AH230" i="1"/>
  <c r="AI230" i="1"/>
  <c r="AJ230" i="1"/>
  <c r="AK230" i="1"/>
  <c r="AL230" i="1"/>
  <c r="AM230" i="1"/>
  <c r="AN230" i="1"/>
  <c r="AO230" i="1"/>
  <c r="AP230" i="1"/>
  <c r="AQ230" i="1"/>
  <c r="AR230" i="1"/>
  <c r="AS230" i="1"/>
  <c r="C231" i="1"/>
  <c r="D231" i="1"/>
  <c r="E231" i="1"/>
  <c r="F231" i="1"/>
  <c r="G231" i="1"/>
  <c r="H231" i="1"/>
  <c r="I231" i="1"/>
  <c r="J231" i="1"/>
  <c r="K231" i="1"/>
  <c r="L231" i="1"/>
  <c r="M231" i="1"/>
  <c r="N231" i="1"/>
  <c r="O231" i="1"/>
  <c r="P231" i="1"/>
  <c r="Q231" i="1"/>
  <c r="R231" i="1"/>
  <c r="S231" i="1"/>
  <c r="T231" i="1"/>
  <c r="U231" i="1"/>
  <c r="V231" i="1"/>
  <c r="W231" i="1"/>
  <c r="X231" i="1"/>
  <c r="Y231" i="1"/>
  <c r="Z231" i="1"/>
  <c r="AA231" i="1"/>
  <c r="AB231" i="1"/>
  <c r="AC231" i="1"/>
  <c r="AD231" i="1"/>
  <c r="AE231" i="1"/>
  <c r="AF231" i="1"/>
  <c r="AG231" i="1"/>
  <c r="AH231" i="1"/>
  <c r="AI231" i="1"/>
  <c r="AJ231" i="1"/>
  <c r="AK231" i="1"/>
  <c r="AL231" i="1"/>
  <c r="AM231" i="1"/>
  <c r="AN231" i="1"/>
  <c r="AO231" i="1"/>
  <c r="AP231" i="1"/>
  <c r="AQ231" i="1"/>
  <c r="AR231" i="1"/>
  <c r="AS231" i="1"/>
  <c r="C232" i="1"/>
  <c r="D232" i="1"/>
  <c r="E232" i="1"/>
  <c r="F232" i="1"/>
  <c r="G232" i="1"/>
  <c r="H232" i="1"/>
  <c r="I232" i="1"/>
  <c r="J232" i="1"/>
  <c r="K232" i="1"/>
  <c r="L232" i="1"/>
  <c r="M232" i="1"/>
  <c r="N232" i="1"/>
  <c r="O232" i="1"/>
  <c r="P232" i="1"/>
  <c r="Q232" i="1"/>
  <c r="R232" i="1"/>
  <c r="S232" i="1"/>
  <c r="T232" i="1"/>
  <c r="U232" i="1"/>
  <c r="V232" i="1"/>
  <c r="W232" i="1"/>
  <c r="X232" i="1"/>
  <c r="Y232" i="1"/>
  <c r="Z232" i="1"/>
  <c r="AA232" i="1"/>
  <c r="AB232" i="1"/>
  <c r="AC232" i="1"/>
  <c r="AD232" i="1"/>
  <c r="AE232" i="1"/>
  <c r="AF232" i="1"/>
  <c r="AG232" i="1"/>
  <c r="AH232" i="1"/>
  <c r="AI232" i="1"/>
  <c r="AJ232" i="1"/>
  <c r="AK232" i="1"/>
  <c r="AL232" i="1"/>
  <c r="AM232" i="1"/>
  <c r="AN232" i="1"/>
  <c r="AO232" i="1"/>
  <c r="AP232" i="1"/>
  <c r="AQ232" i="1"/>
  <c r="AR232" i="1"/>
  <c r="AS232" i="1"/>
  <c r="C233" i="1"/>
  <c r="D233" i="1"/>
  <c r="E233" i="1"/>
  <c r="F233" i="1"/>
  <c r="G233" i="1"/>
  <c r="H233" i="1"/>
  <c r="I233" i="1"/>
  <c r="J233" i="1"/>
  <c r="K233" i="1"/>
  <c r="L233" i="1"/>
  <c r="M233" i="1"/>
  <c r="N233" i="1"/>
  <c r="O233" i="1"/>
  <c r="P233" i="1"/>
  <c r="Q233" i="1"/>
  <c r="R233" i="1"/>
  <c r="S233" i="1"/>
  <c r="T233" i="1"/>
  <c r="U233" i="1"/>
  <c r="V233" i="1"/>
  <c r="W233" i="1"/>
  <c r="X233" i="1"/>
  <c r="Y233" i="1"/>
  <c r="Z233" i="1"/>
  <c r="AA233" i="1"/>
  <c r="AB233" i="1"/>
  <c r="AC233" i="1"/>
  <c r="AD233" i="1"/>
  <c r="AE233" i="1"/>
  <c r="AF233" i="1"/>
  <c r="AG233" i="1"/>
  <c r="AH233" i="1"/>
  <c r="AI233" i="1"/>
  <c r="AJ233" i="1"/>
  <c r="AK233" i="1"/>
  <c r="AL233" i="1"/>
  <c r="AM233" i="1"/>
  <c r="AN233" i="1"/>
  <c r="AO233" i="1"/>
  <c r="AP233" i="1"/>
  <c r="AQ233" i="1"/>
  <c r="AR233" i="1"/>
  <c r="AS233" i="1"/>
  <c r="C234" i="1"/>
  <c r="D234" i="1"/>
  <c r="E234" i="1"/>
  <c r="F234" i="1"/>
  <c r="G234" i="1"/>
  <c r="H234" i="1"/>
  <c r="I234" i="1"/>
  <c r="J234" i="1"/>
  <c r="K234" i="1"/>
  <c r="L234" i="1"/>
  <c r="M234" i="1"/>
  <c r="N234" i="1"/>
  <c r="O234" i="1"/>
  <c r="P234" i="1"/>
  <c r="Q234" i="1"/>
  <c r="R234" i="1"/>
  <c r="S234" i="1"/>
  <c r="T234" i="1"/>
  <c r="U234" i="1"/>
  <c r="V234" i="1"/>
  <c r="W234" i="1"/>
  <c r="X234" i="1"/>
  <c r="Y234" i="1"/>
  <c r="Z234" i="1"/>
  <c r="AA234" i="1"/>
  <c r="AB234" i="1"/>
  <c r="AC234" i="1"/>
  <c r="AD234" i="1"/>
  <c r="AE234" i="1"/>
  <c r="AF234" i="1"/>
  <c r="AG234" i="1"/>
  <c r="AH234" i="1"/>
  <c r="AI234" i="1"/>
  <c r="AJ234" i="1"/>
  <c r="AK234" i="1"/>
  <c r="AL234" i="1"/>
  <c r="AM234" i="1"/>
  <c r="AN234" i="1"/>
  <c r="AO234" i="1"/>
  <c r="AP234" i="1"/>
  <c r="AQ234" i="1"/>
  <c r="AR234" i="1"/>
  <c r="AS234" i="1"/>
  <c r="C235" i="1"/>
  <c r="D235" i="1"/>
  <c r="E235" i="1"/>
  <c r="F235" i="1"/>
  <c r="G235" i="1"/>
  <c r="H235" i="1"/>
  <c r="I235" i="1"/>
  <c r="J235" i="1"/>
  <c r="K235" i="1"/>
  <c r="L235" i="1"/>
  <c r="M235" i="1"/>
  <c r="N235" i="1"/>
  <c r="O235" i="1"/>
  <c r="P235" i="1"/>
  <c r="Q235" i="1"/>
  <c r="R235" i="1"/>
  <c r="S235" i="1"/>
  <c r="T235" i="1"/>
  <c r="U235" i="1"/>
  <c r="V235" i="1"/>
  <c r="W235" i="1"/>
  <c r="X235" i="1"/>
  <c r="Y235" i="1"/>
  <c r="Z235" i="1"/>
  <c r="AA235" i="1"/>
  <c r="AB235" i="1"/>
  <c r="AC235" i="1"/>
  <c r="AD235" i="1"/>
  <c r="AE235" i="1"/>
  <c r="AF235" i="1"/>
  <c r="AG235" i="1"/>
  <c r="AH235" i="1"/>
  <c r="AI235" i="1"/>
  <c r="AJ235" i="1"/>
  <c r="AK235" i="1"/>
  <c r="AL235" i="1"/>
  <c r="AM235" i="1"/>
  <c r="AN235" i="1"/>
  <c r="AO235" i="1"/>
  <c r="AP235" i="1"/>
  <c r="AQ235" i="1"/>
  <c r="AR235" i="1"/>
  <c r="AS235" i="1"/>
  <c r="C236" i="1"/>
  <c r="D236" i="1"/>
  <c r="E236" i="1"/>
  <c r="F236" i="1"/>
  <c r="G236" i="1"/>
  <c r="H236" i="1"/>
  <c r="I236" i="1"/>
  <c r="J236" i="1"/>
  <c r="K236" i="1"/>
  <c r="L236" i="1"/>
  <c r="M236" i="1"/>
  <c r="N236" i="1"/>
  <c r="O236" i="1"/>
  <c r="P236" i="1"/>
  <c r="Q236" i="1"/>
  <c r="R236" i="1"/>
  <c r="S236" i="1"/>
  <c r="T236" i="1"/>
  <c r="U236" i="1"/>
  <c r="V236" i="1"/>
  <c r="W236" i="1"/>
  <c r="X236" i="1"/>
  <c r="Y236" i="1"/>
  <c r="Z236" i="1"/>
  <c r="AA236" i="1"/>
  <c r="AB236" i="1"/>
  <c r="AC236" i="1"/>
  <c r="AD236" i="1"/>
  <c r="AE236" i="1"/>
  <c r="AF236" i="1"/>
  <c r="AG236" i="1"/>
  <c r="AH236" i="1"/>
  <c r="AI236" i="1"/>
  <c r="AJ236" i="1"/>
  <c r="AK236" i="1"/>
  <c r="AL236" i="1"/>
  <c r="AM236" i="1"/>
  <c r="AN236" i="1"/>
  <c r="AO236" i="1"/>
  <c r="AP236" i="1"/>
  <c r="AQ236" i="1"/>
  <c r="AR236" i="1"/>
  <c r="AS236" i="1"/>
  <c r="C237" i="1"/>
  <c r="D237" i="1"/>
  <c r="E237" i="1"/>
  <c r="F237" i="1"/>
  <c r="G237" i="1"/>
  <c r="H237" i="1"/>
  <c r="I237" i="1"/>
  <c r="J237" i="1"/>
  <c r="K237" i="1"/>
  <c r="L237" i="1"/>
  <c r="M237" i="1"/>
  <c r="N237" i="1"/>
  <c r="O237" i="1"/>
  <c r="P237" i="1"/>
  <c r="Q237" i="1"/>
  <c r="R237" i="1"/>
  <c r="S237" i="1"/>
  <c r="T237" i="1"/>
  <c r="U237" i="1"/>
  <c r="V237" i="1"/>
  <c r="W237" i="1"/>
  <c r="X237" i="1"/>
  <c r="Y237" i="1"/>
  <c r="Z237" i="1"/>
  <c r="AA237" i="1"/>
  <c r="AB237" i="1"/>
  <c r="AC237" i="1"/>
  <c r="AD237" i="1"/>
  <c r="AE237" i="1"/>
  <c r="AF237" i="1"/>
  <c r="AG237" i="1"/>
  <c r="AH237" i="1"/>
  <c r="AI237" i="1"/>
  <c r="AJ237" i="1"/>
  <c r="AK237" i="1"/>
  <c r="AL237" i="1"/>
  <c r="AM237" i="1"/>
  <c r="AN237" i="1"/>
  <c r="AO237" i="1"/>
  <c r="AP237" i="1"/>
  <c r="AQ237" i="1"/>
  <c r="AR237" i="1"/>
  <c r="AS237" i="1"/>
  <c r="C238" i="1"/>
  <c r="D238" i="1"/>
  <c r="E238" i="1"/>
  <c r="F238" i="1"/>
  <c r="G238" i="1"/>
  <c r="H238" i="1"/>
  <c r="I238" i="1"/>
  <c r="J238" i="1"/>
  <c r="K238" i="1"/>
  <c r="L238" i="1"/>
  <c r="M238" i="1"/>
  <c r="N238" i="1"/>
  <c r="O238" i="1"/>
  <c r="P238" i="1"/>
  <c r="Q238" i="1"/>
  <c r="R238" i="1"/>
  <c r="S238" i="1"/>
  <c r="T238" i="1"/>
  <c r="U238" i="1"/>
  <c r="V238" i="1"/>
  <c r="W238" i="1"/>
  <c r="X238" i="1"/>
  <c r="Y238" i="1"/>
  <c r="Z238" i="1"/>
  <c r="AA238" i="1"/>
  <c r="AB238" i="1"/>
  <c r="AC238" i="1"/>
  <c r="AD238" i="1"/>
  <c r="AE238" i="1"/>
  <c r="AF238" i="1"/>
  <c r="AG238" i="1"/>
  <c r="AH238" i="1"/>
  <c r="AI238" i="1"/>
  <c r="AJ238" i="1"/>
  <c r="AK238" i="1"/>
  <c r="AL238" i="1"/>
  <c r="AM238" i="1"/>
  <c r="AN238" i="1"/>
  <c r="AO238" i="1"/>
  <c r="AP238" i="1"/>
  <c r="AQ238" i="1"/>
  <c r="AR238" i="1"/>
  <c r="AS238" i="1"/>
  <c r="C239" i="1"/>
  <c r="D239" i="1"/>
  <c r="E239" i="1"/>
  <c r="F239" i="1"/>
  <c r="G239" i="1"/>
  <c r="H239" i="1"/>
  <c r="I239" i="1"/>
  <c r="J239" i="1"/>
  <c r="K239" i="1"/>
  <c r="L239" i="1"/>
  <c r="M239" i="1"/>
  <c r="N239" i="1"/>
  <c r="O239" i="1"/>
  <c r="P239" i="1"/>
  <c r="Q239" i="1"/>
  <c r="R239" i="1"/>
  <c r="S239" i="1"/>
  <c r="T239" i="1"/>
  <c r="U239" i="1"/>
  <c r="V239" i="1"/>
  <c r="W239" i="1"/>
  <c r="X239" i="1"/>
  <c r="Y239" i="1"/>
  <c r="Z239" i="1"/>
  <c r="AA239" i="1"/>
  <c r="AB239" i="1"/>
  <c r="AC239" i="1"/>
  <c r="AD239" i="1"/>
  <c r="AE239" i="1"/>
  <c r="AF239" i="1"/>
  <c r="AG239" i="1"/>
  <c r="AH239" i="1"/>
  <c r="AI239" i="1"/>
  <c r="AJ239" i="1"/>
  <c r="AK239" i="1"/>
  <c r="AL239" i="1"/>
  <c r="AM239" i="1"/>
  <c r="AN239" i="1"/>
  <c r="AO239" i="1"/>
  <c r="AP239" i="1"/>
  <c r="AQ239" i="1"/>
  <c r="AR239" i="1"/>
  <c r="AS239" i="1"/>
  <c r="C240" i="1"/>
  <c r="D240" i="1"/>
  <c r="E240" i="1"/>
  <c r="F240" i="1"/>
  <c r="G240" i="1"/>
  <c r="H240" i="1"/>
  <c r="I240" i="1"/>
  <c r="J240" i="1"/>
  <c r="K240" i="1"/>
  <c r="L240" i="1"/>
  <c r="M240" i="1"/>
  <c r="N240" i="1"/>
  <c r="O240" i="1"/>
  <c r="P240" i="1"/>
  <c r="Q240" i="1"/>
  <c r="R240" i="1"/>
  <c r="S240" i="1"/>
  <c r="T240" i="1"/>
  <c r="U240" i="1"/>
  <c r="V240" i="1"/>
  <c r="W240" i="1"/>
  <c r="X240" i="1"/>
  <c r="Y240" i="1"/>
  <c r="Z240" i="1"/>
  <c r="AA240" i="1"/>
  <c r="AB240" i="1"/>
  <c r="AC240" i="1"/>
  <c r="AD240" i="1"/>
  <c r="AE240" i="1"/>
  <c r="AF240" i="1"/>
  <c r="AG240" i="1"/>
  <c r="AH240" i="1"/>
  <c r="AI240" i="1"/>
  <c r="AJ240" i="1"/>
  <c r="AK240" i="1"/>
  <c r="AL240" i="1"/>
  <c r="AM240" i="1"/>
  <c r="AN240" i="1"/>
  <c r="AO240" i="1"/>
  <c r="AP240" i="1"/>
  <c r="AQ240" i="1"/>
  <c r="AR240" i="1"/>
  <c r="AS240" i="1"/>
  <c r="C241" i="1"/>
  <c r="D241" i="1"/>
  <c r="E241" i="1"/>
  <c r="F241" i="1"/>
  <c r="G241" i="1"/>
  <c r="H241" i="1"/>
  <c r="I241" i="1"/>
  <c r="J241" i="1"/>
  <c r="K241" i="1"/>
  <c r="L241" i="1"/>
  <c r="M241" i="1"/>
  <c r="N241" i="1"/>
  <c r="O241" i="1"/>
  <c r="P241" i="1"/>
  <c r="Q241" i="1"/>
  <c r="R241" i="1"/>
  <c r="S241" i="1"/>
  <c r="T241" i="1"/>
  <c r="U241" i="1"/>
  <c r="V241" i="1"/>
  <c r="W241" i="1"/>
  <c r="X241" i="1"/>
  <c r="Y241" i="1"/>
  <c r="Z241" i="1"/>
  <c r="AA241" i="1"/>
  <c r="AB241" i="1"/>
  <c r="AC241" i="1"/>
  <c r="AD241" i="1"/>
  <c r="AE241" i="1"/>
  <c r="AF241" i="1"/>
  <c r="AG241" i="1"/>
  <c r="AH241" i="1"/>
  <c r="AI241" i="1"/>
  <c r="AJ241" i="1"/>
  <c r="AK241" i="1"/>
  <c r="AL241" i="1"/>
  <c r="AM241" i="1"/>
  <c r="AN241" i="1"/>
  <c r="AO241" i="1"/>
  <c r="AP241" i="1"/>
  <c r="AQ241" i="1"/>
  <c r="AR241" i="1"/>
  <c r="AS241" i="1"/>
  <c r="C242" i="1"/>
  <c r="D242" i="1"/>
  <c r="E242" i="1"/>
  <c r="F242" i="1"/>
  <c r="G242" i="1"/>
  <c r="H242" i="1"/>
  <c r="I242" i="1"/>
  <c r="J242" i="1"/>
  <c r="K242" i="1"/>
  <c r="L242" i="1"/>
  <c r="M242" i="1"/>
  <c r="N242" i="1"/>
  <c r="O242" i="1"/>
  <c r="P242" i="1"/>
  <c r="Q242" i="1"/>
  <c r="R242" i="1"/>
  <c r="S242" i="1"/>
  <c r="T242" i="1"/>
  <c r="U242" i="1"/>
  <c r="V242" i="1"/>
  <c r="W242" i="1"/>
  <c r="X242" i="1"/>
  <c r="Y242" i="1"/>
  <c r="Z242" i="1"/>
  <c r="AA242" i="1"/>
  <c r="AB242" i="1"/>
  <c r="AC242" i="1"/>
  <c r="AD242" i="1"/>
  <c r="AE242" i="1"/>
  <c r="AF242" i="1"/>
  <c r="AG242" i="1"/>
  <c r="AH242" i="1"/>
  <c r="AI242" i="1"/>
  <c r="AJ242" i="1"/>
  <c r="AK242" i="1"/>
  <c r="AL242" i="1"/>
  <c r="AM242" i="1"/>
  <c r="AN242" i="1"/>
  <c r="AO242" i="1"/>
  <c r="AP242" i="1"/>
  <c r="AQ242" i="1"/>
  <c r="AR242" i="1"/>
  <c r="AS242" i="1"/>
  <c r="C243" i="1"/>
  <c r="D243" i="1"/>
  <c r="E243" i="1"/>
  <c r="F243" i="1"/>
  <c r="G243" i="1"/>
  <c r="H243" i="1"/>
  <c r="I243" i="1"/>
  <c r="J243" i="1"/>
  <c r="K243" i="1"/>
  <c r="L243" i="1"/>
  <c r="M243" i="1"/>
  <c r="N243" i="1"/>
  <c r="O243" i="1"/>
  <c r="P243" i="1"/>
  <c r="Q243" i="1"/>
  <c r="R243" i="1"/>
  <c r="S243" i="1"/>
  <c r="T243" i="1"/>
  <c r="U243" i="1"/>
  <c r="V243" i="1"/>
  <c r="W243" i="1"/>
  <c r="X243" i="1"/>
  <c r="Y243" i="1"/>
  <c r="Z243" i="1"/>
  <c r="AA243" i="1"/>
  <c r="AB243" i="1"/>
  <c r="AC243" i="1"/>
  <c r="AD243" i="1"/>
  <c r="AE243" i="1"/>
  <c r="AF243" i="1"/>
  <c r="AG243" i="1"/>
  <c r="AH243" i="1"/>
  <c r="AI243" i="1"/>
  <c r="AJ243" i="1"/>
  <c r="AK243" i="1"/>
  <c r="AL243" i="1"/>
  <c r="AM243" i="1"/>
  <c r="AN243" i="1"/>
  <c r="AO243" i="1"/>
  <c r="AP243" i="1"/>
  <c r="AQ243" i="1"/>
  <c r="AR243" i="1"/>
  <c r="AS243" i="1"/>
  <c r="C244" i="1"/>
  <c r="D244" i="1"/>
  <c r="E244" i="1"/>
  <c r="F244" i="1"/>
  <c r="G244" i="1"/>
  <c r="H244" i="1"/>
  <c r="I244" i="1"/>
  <c r="J244" i="1"/>
  <c r="K244" i="1"/>
  <c r="L244" i="1"/>
  <c r="M244" i="1"/>
  <c r="N244" i="1"/>
  <c r="O244" i="1"/>
  <c r="P244" i="1"/>
  <c r="Q244" i="1"/>
  <c r="R244" i="1"/>
  <c r="S244" i="1"/>
  <c r="T244" i="1"/>
  <c r="U244" i="1"/>
  <c r="V244" i="1"/>
  <c r="W244" i="1"/>
  <c r="X244" i="1"/>
  <c r="Y244" i="1"/>
  <c r="Z244" i="1"/>
  <c r="AA244" i="1"/>
  <c r="AB244" i="1"/>
  <c r="AC244" i="1"/>
  <c r="AD244" i="1"/>
  <c r="AE244" i="1"/>
  <c r="AF244" i="1"/>
  <c r="AG244" i="1"/>
  <c r="AH244" i="1"/>
  <c r="AI244" i="1"/>
  <c r="AJ244" i="1"/>
  <c r="AK244" i="1"/>
  <c r="AL244" i="1"/>
  <c r="AM244" i="1"/>
  <c r="AN244" i="1"/>
  <c r="AO244" i="1"/>
  <c r="AP244" i="1"/>
  <c r="AQ244" i="1"/>
  <c r="AR244" i="1"/>
  <c r="AS244" i="1"/>
  <c r="C245" i="1"/>
  <c r="D245" i="1"/>
  <c r="E245" i="1"/>
  <c r="F245" i="1"/>
  <c r="G245" i="1"/>
  <c r="H245" i="1"/>
  <c r="I245" i="1"/>
  <c r="J245" i="1"/>
  <c r="K245" i="1"/>
  <c r="L245" i="1"/>
  <c r="M245" i="1"/>
  <c r="N245" i="1"/>
  <c r="O245" i="1"/>
  <c r="P245" i="1"/>
  <c r="Q245" i="1"/>
  <c r="R245" i="1"/>
  <c r="S245" i="1"/>
  <c r="T245" i="1"/>
  <c r="U245" i="1"/>
  <c r="V245" i="1"/>
  <c r="W245" i="1"/>
  <c r="X245" i="1"/>
  <c r="Y245" i="1"/>
  <c r="Z245" i="1"/>
  <c r="AA245" i="1"/>
  <c r="AB245" i="1"/>
  <c r="AC245" i="1"/>
  <c r="AD245" i="1"/>
  <c r="AE245" i="1"/>
  <c r="AF245" i="1"/>
  <c r="AG245" i="1"/>
  <c r="AH245" i="1"/>
  <c r="AI245" i="1"/>
  <c r="AJ245" i="1"/>
  <c r="AK245" i="1"/>
  <c r="AL245" i="1"/>
  <c r="AM245" i="1"/>
  <c r="AN245" i="1"/>
  <c r="AO245" i="1"/>
  <c r="AP245" i="1"/>
  <c r="AQ245" i="1"/>
  <c r="AR245" i="1"/>
  <c r="AS245" i="1"/>
  <c r="C246" i="1"/>
  <c r="D246" i="1"/>
  <c r="E246" i="1"/>
  <c r="F246" i="1"/>
  <c r="G246" i="1"/>
  <c r="H246" i="1"/>
  <c r="I246" i="1"/>
  <c r="J246" i="1"/>
  <c r="K246" i="1"/>
  <c r="L246" i="1"/>
  <c r="M246" i="1"/>
  <c r="N246" i="1"/>
  <c r="O246" i="1"/>
  <c r="P246" i="1"/>
  <c r="Q246" i="1"/>
  <c r="R246" i="1"/>
  <c r="S246" i="1"/>
  <c r="T246" i="1"/>
  <c r="U246" i="1"/>
  <c r="V246" i="1"/>
  <c r="W246" i="1"/>
  <c r="X246" i="1"/>
  <c r="Y246" i="1"/>
  <c r="Z246" i="1"/>
  <c r="AA246" i="1"/>
  <c r="AB246" i="1"/>
  <c r="AC246" i="1"/>
  <c r="AD246" i="1"/>
  <c r="AE246" i="1"/>
  <c r="AF246" i="1"/>
  <c r="AG246" i="1"/>
  <c r="AH246" i="1"/>
  <c r="AI246" i="1"/>
  <c r="AJ246" i="1"/>
  <c r="AK246" i="1"/>
  <c r="AL246" i="1"/>
  <c r="AM246" i="1"/>
  <c r="AN246" i="1"/>
  <c r="AO246" i="1"/>
  <c r="AP246" i="1"/>
  <c r="AQ246" i="1"/>
  <c r="AR246" i="1"/>
  <c r="AS246" i="1"/>
  <c r="C247" i="1"/>
  <c r="D247" i="1"/>
  <c r="E247" i="1"/>
  <c r="F247" i="1"/>
  <c r="G247" i="1"/>
  <c r="H247" i="1"/>
  <c r="I247" i="1"/>
  <c r="J247" i="1"/>
  <c r="K247" i="1"/>
  <c r="L247" i="1"/>
  <c r="M247" i="1"/>
  <c r="N247" i="1"/>
  <c r="O247" i="1"/>
  <c r="P247" i="1"/>
  <c r="Q247" i="1"/>
  <c r="R247" i="1"/>
  <c r="S247" i="1"/>
  <c r="T247" i="1"/>
  <c r="U247" i="1"/>
  <c r="V247" i="1"/>
  <c r="W247" i="1"/>
  <c r="X247" i="1"/>
  <c r="Y247" i="1"/>
  <c r="Z247" i="1"/>
  <c r="AA247" i="1"/>
  <c r="AB247" i="1"/>
  <c r="AC247" i="1"/>
  <c r="AD247" i="1"/>
  <c r="AE247" i="1"/>
  <c r="AF247" i="1"/>
  <c r="AG247" i="1"/>
  <c r="AH247" i="1"/>
  <c r="AI247" i="1"/>
  <c r="AJ247" i="1"/>
  <c r="AK247" i="1"/>
  <c r="AL247" i="1"/>
  <c r="AM247" i="1"/>
  <c r="AN247" i="1"/>
  <c r="AO247" i="1"/>
  <c r="AP247" i="1"/>
  <c r="AQ247" i="1"/>
  <c r="AR247" i="1"/>
  <c r="AS247" i="1"/>
  <c r="C248" i="1"/>
  <c r="D248" i="1"/>
  <c r="E248" i="1"/>
  <c r="F248" i="1"/>
  <c r="G248" i="1"/>
  <c r="H248" i="1"/>
  <c r="I248" i="1"/>
  <c r="J248" i="1"/>
  <c r="K248" i="1"/>
  <c r="L248" i="1"/>
  <c r="M248" i="1"/>
  <c r="N248" i="1"/>
  <c r="O248" i="1"/>
  <c r="P248" i="1"/>
  <c r="Q248" i="1"/>
  <c r="R248" i="1"/>
  <c r="S248" i="1"/>
  <c r="T248" i="1"/>
  <c r="U248" i="1"/>
  <c r="V248" i="1"/>
  <c r="W248" i="1"/>
  <c r="X248" i="1"/>
  <c r="Y248" i="1"/>
  <c r="Z248" i="1"/>
  <c r="AA248" i="1"/>
  <c r="AB248" i="1"/>
  <c r="AC248" i="1"/>
  <c r="AD248" i="1"/>
  <c r="AE248" i="1"/>
  <c r="AF248" i="1"/>
  <c r="AG248" i="1"/>
  <c r="AH248" i="1"/>
  <c r="AI248" i="1"/>
  <c r="AJ248" i="1"/>
  <c r="AK248" i="1"/>
  <c r="AL248" i="1"/>
  <c r="AM248" i="1"/>
  <c r="AN248" i="1"/>
  <c r="AO248" i="1"/>
  <c r="AP248" i="1"/>
  <c r="AQ248" i="1"/>
  <c r="AR248" i="1"/>
  <c r="AS248" i="1"/>
  <c r="C249" i="1"/>
  <c r="D249" i="1"/>
  <c r="E249" i="1"/>
  <c r="F249" i="1"/>
  <c r="G249" i="1"/>
  <c r="H249" i="1"/>
  <c r="I249" i="1"/>
  <c r="J249" i="1"/>
  <c r="K249" i="1"/>
  <c r="L249" i="1"/>
  <c r="M249" i="1"/>
  <c r="N249" i="1"/>
  <c r="O249" i="1"/>
  <c r="P249" i="1"/>
  <c r="Q249" i="1"/>
  <c r="R249" i="1"/>
  <c r="S249" i="1"/>
  <c r="T249" i="1"/>
  <c r="U249" i="1"/>
  <c r="V249" i="1"/>
  <c r="W249" i="1"/>
  <c r="X249" i="1"/>
  <c r="Y249" i="1"/>
  <c r="Z249" i="1"/>
  <c r="AA249" i="1"/>
  <c r="AB249" i="1"/>
  <c r="AC249" i="1"/>
  <c r="AD249" i="1"/>
  <c r="AE249" i="1"/>
  <c r="AF249" i="1"/>
  <c r="AG249" i="1"/>
  <c r="AH249" i="1"/>
  <c r="AI249" i="1"/>
  <c r="AJ249" i="1"/>
  <c r="AK249" i="1"/>
  <c r="AL249" i="1"/>
  <c r="AM249" i="1"/>
  <c r="AN249" i="1"/>
  <c r="AO249" i="1"/>
  <c r="AP249" i="1"/>
  <c r="AQ249" i="1"/>
  <c r="AR249" i="1"/>
  <c r="AS249" i="1"/>
  <c r="C250" i="1"/>
  <c r="D250" i="1"/>
  <c r="E250" i="1"/>
  <c r="F250" i="1"/>
  <c r="G250" i="1"/>
  <c r="H250" i="1"/>
  <c r="I250" i="1"/>
  <c r="J250" i="1"/>
  <c r="K250" i="1"/>
  <c r="L250" i="1"/>
  <c r="M250" i="1"/>
  <c r="N250" i="1"/>
  <c r="O250" i="1"/>
  <c r="P250" i="1"/>
  <c r="Q250" i="1"/>
  <c r="R250" i="1"/>
  <c r="S250" i="1"/>
  <c r="T250" i="1"/>
  <c r="U250" i="1"/>
  <c r="V250" i="1"/>
  <c r="W250" i="1"/>
  <c r="X250" i="1"/>
  <c r="Y250" i="1"/>
  <c r="Z250" i="1"/>
  <c r="AA250" i="1"/>
  <c r="AB250" i="1"/>
  <c r="AC250" i="1"/>
  <c r="AD250" i="1"/>
  <c r="AE250" i="1"/>
  <c r="AF250" i="1"/>
  <c r="AG250" i="1"/>
  <c r="AH250" i="1"/>
  <c r="AI250" i="1"/>
  <c r="AJ250" i="1"/>
  <c r="AK250" i="1"/>
  <c r="AL250" i="1"/>
  <c r="AM250" i="1"/>
  <c r="AN250" i="1"/>
  <c r="AO250" i="1"/>
  <c r="AP250" i="1"/>
  <c r="AQ250" i="1"/>
  <c r="AR250" i="1"/>
  <c r="AS250" i="1"/>
  <c r="C251" i="1"/>
  <c r="D251" i="1"/>
  <c r="E251" i="1"/>
  <c r="F251" i="1"/>
  <c r="G251" i="1"/>
  <c r="H251" i="1"/>
  <c r="I251" i="1"/>
  <c r="J251" i="1"/>
  <c r="K251" i="1"/>
  <c r="L251" i="1"/>
  <c r="M251" i="1"/>
  <c r="N251" i="1"/>
  <c r="O251" i="1"/>
  <c r="P251" i="1"/>
  <c r="Q251" i="1"/>
  <c r="R251" i="1"/>
  <c r="S251" i="1"/>
  <c r="T251" i="1"/>
  <c r="U251" i="1"/>
  <c r="V251" i="1"/>
  <c r="W251" i="1"/>
  <c r="X251" i="1"/>
  <c r="Y251" i="1"/>
  <c r="Z251" i="1"/>
  <c r="AA251" i="1"/>
  <c r="AB251" i="1"/>
  <c r="AC251" i="1"/>
  <c r="AD251" i="1"/>
  <c r="AE251" i="1"/>
  <c r="AF251" i="1"/>
  <c r="AG251" i="1"/>
  <c r="AH251" i="1"/>
  <c r="AI251" i="1"/>
  <c r="AJ251" i="1"/>
  <c r="AK251" i="1"/>
  <c r="AL251" i="1"/>
  <c r="AM251" i="1"/>
  <c r="AN251" i="1"/>
  <c r="AO251" i="1"/>
  <c r="AP251" i="1"/>
  <c r="AQ251" i="1"/>
  <c r="AR251" i="1"/>
  <c r="AS251" i="1"/>
  <c r="C252" i="1"/>
  <c r="D252" i="1"/>
  <c r="E252" i="1"/>
  <c r="F252" i="1"/>
  <c r="G252" i="1"/>
  <c r="H252" i="1"/>
  <c r="I252" i="1"/>
  <c r="J252" i="1"/>
  <c r="K252" i="1"/>
  <c r="L252" i="1"/>
  <c r="M252" i="1"/>
  <c r="N252" i="1"/>
  <c r="O252" i="1"/>
  <c r="P252" i="1"/>
  <c r="Q252" i="1"/>
  <c r="R252" i="1"/>
  <c r="S252" i="1"/>
  <c r="T252" i="1"/>
  <c r="U252" i="1"/>
  <c r="V252" i="1"/>
  <c r="W252" i="1"/>
  <c r="X252" i="1"/>
  <c r="Y252" i="1"/>
  <c r="Z252" i="1"/>
  <c r="AA252" i="1"/>
  <c r="AB252" i="1"/>
  <c r="AC252" i="1"/>
  <c r="AD252" i="1"/>
  <c r="AE252" i="1"/>
  <c r="AF252" i="1"/>
  <c r="AG252" i="1"/>
  <c r="AH252" i="1"/>
  <c r="AI252" i="1"/>
  <c r="AJ252" i="1"/>
  <c r="AK252" i="1"/>
  <c r="AL252" i="1"/>
  <c r="AM252" i="1"/>
  <c r="AN252" i="1"/>
  <c r="AO252" i="1"/>
  <c r="AP252" i="1"/>
  <c r="AQ252" i="1"/>
  <c r="AR252" i="1"/>
  <c r="AS252" i="1"/>
  <c r="C253" i="1"/>
  <c r="D253" i="1"/>
  <c r="E253" i="1"/>
  <c r="F253" i="1"/>
  <c r="G253" i="1"/>
  <c r="H253" i="1"/>
  <c r="I253" i="1"/>
  <c r="J253" i="1"/>
  <c r="K253" i="1"/>
  <c r="L253" i="1"/>
  <c r="M253" i="1"/>
  <c r="N253" i="1"/>
  <c r="O253" i="1"/>
  <c r="P253" i="1"/>
  <c r="Q253" i="1"/>
  <c r="R253" i="1"/>
  <c r="S253" i="1"/>
  <c r="T253" i="1"/>
  <c r="U253" i="1"/>
  <c r="V253" i="1"/>
  <c r="W253" i="1"/>
  <c r="X253" i="1"/>
  <c r="Y253" i="1"/>
  <c r="Z253" i="1"/>
  <c r="AA253" i="1"/>
  <c r="AB253" i="1"/>
  <c r="AC253" i="1"/>
  <c r="AD253" i="1"/>
  <c r="AE253" i="1"/>
  <c r="AF253" i="1"/>
  <c r="AG253" i="1"/>
  <c r="AH253" i="1"/>
  <c r="AI253" i="1"/>
  <c r="AJ253" i="1"/>
  <c r="AK253" i="1"/>
  <c r="AL253" i="1"/>
  <c r="AM253" i="1"/>
  <c r="AN253" i="1"/>
  <c r="AO253" i="1"/>
  <c r="AP253" i="1"/>
  <c r="AQ253" i="1"/>
  <c r="AR253" i="1"/>
  <c r="AS253" i="1"/>
  <c r="C254" i="1"/>
  <c r="D254" i="1"/>
  <c r="E254" i="1"/>
  <c r="F254" i="1"/>
  <c r="G254" i="1"/>
  <c r="H254" i="1"/>
  <c r="I254" i="1"/>
  <c r="J254" i="1"/>
  <c r="K254" i="1"/>
  <c r="L254" i="1"/>
  <c r="M254" i="1"/>
  <c r="N254" i="1"/>
  <c r="O254" i="1"/>
  <c r="P254" i="1"/>
  <c r="Q254" i="1"/>
  <c r="R254" i="1"/>
  <c r="S254" i="1"/>
  <c r="T254" i="1"/>
  <c r="U254" i="1"/>
  <c r="V254" i="1"/>
  <c r="W254" i="1"/>
  <c r="X254" i="1"/>
  <c r="Y254" i="1"/>
  <c r="Z254" i="1"/>
  <c r="AA254" i="1"/>
  <c r="AB254" i="1"/>
  <c r="AC254" i="1"/>
  <c r="AD254" i="1"/>
  <c r="AE254" i="1"/>
  <c r="AF254" i="1"/>
  <c r="AG254" i="1"/>
  <c r="AH254" i="1"/>
  <c r="AI254" i="1"/>
  <c r="AJ254" i="1"/>
  <c r="AK254" i="1"/>
  <c r="AL254" i="1"/>
  <c r="AM254" i="1"/>
  <c r="AN254" i="1"/>
  <c r="AO254" i="1"/>
  <c r="AP254" i="1"/>
  <c r="AQ254" i="1"/>
  <c r="AR254" i="1"/>
  <c r="AS254" i="1"/>
  <c r="C255" i="1"/>
  <c r="D255" i="1"/>
  <c r="E255" i="1"/>
  <c r="F255" i="1"/>
  <c r="G255" i="1"/>
  <c r="H255" i="1"/>
  <c r="I255" i="1"/>
  <c r="J255" i="1"/>
  <c r="K255" i="1"/>
  <c r="L255" i="1"/>
  <c r="M255" i="1"/>
  <c r="N255" i="1"/>
  <c r="O255" i="1"/>
  <c r="P255" i="1"/>
  <c r="Q255" i="1"/>
  <c r="R255" i="1"/>
  <c r="S255" i="1"/>
  <c r="T255" i="1"/>
  <c r="U255" i="1"/>
  <c r="V255" i="1"/>
  <c r="W255" i="1"/>
  <c r="X255" i="1"/>
  <c r="Y255" i="1"/>
  <c r="Z255" i="1"/>
  <c r="AA255" i="1"/>
  <c r="AB255" i="1"/>
  <c r="AC255" i="1"/>
  <c r="AD255" i="1"/>
  <c r="AE255" i="1"/>
  <c r="AF255" i="1"/>
  <c r="AG255" i="1"/>
  <c r="AH255" i="1"/>
  <c r="AI255" i="1"/>
  <c r="AJ255" i="1"/>
  <c r="AK255" i="1"/>
  <c r="AL255" i="1"/>
  <c r="AM255" i="1"/>
  <c r="AN255" i="1"/>
  <c r="AO255" i="1"/>
  <c r="AP255" i="1"/>
  <c r="AQ255" i="1"/>
  <c r="AR255" i="1"/>
  <c r="AS255" i="1"/>
  <c r="C256" i="1"/>
  <c r="D256" i="1"/>
  <c r="E256" i="1"/>
  <c r="F256" i="1"/>
  <c r="G256" i="1"/>
  <c r="H256" i="1"/>
  <c r="I256" i="1"/>
  <c r="J256" i="1"/>
  <c r="K256" i="1"/>
  <c r="L256" i="1"/>
  <c r="M256" i="1"/>
  <c r="N256" i="1"/>
  <c r="O256" i="1"/>
  <c r="P256" i="1"/>
  <c r="Q256" i="1"/>
  <c r="R256" i="1"/>
  <c r="S256" i="1"/>
  <c r="T256" i="1"/>
  <c r="U256" i="1"/>
  <c r="V256" i="1"/>
  <c r="W256" i="1"/>
  <c r="X256" i="1"/>
  <c r="Y256" i="1"/>
  <c r="Z256" i="1"/>
  <c r="AA256" i="1"/>
  <c r="AB256" i="1"/>
  <c r="AC256" i="1"/>
  <c r="AD256" i="1"/>
  <c r="AE256" i="1"/>
  <c r="AF256" i="1"/>
  <c r="AG256" i="1"/>
  <c r="AH256" i="1"/>
  <c r="AI256" i="1"/>
  <c r="AJ256" i="1"/>
  <c r="AK256" i="1"/>
  <c r="AL256" i="1"/>
  <c r="AM256" i="1"/>
  <c r="AN256" i="1"/>
  <c r="AO256" i="1"/>
  <c r="AP256" i="1"/>
  <c r="AQ256" i="1"/>
  <c r="AR256" i="1"/>
  <c r="AS256" i="1"/>
  <c r="C257" i="1"/>
  <c r="D257" i="1"/>
  <c r="E257" i="1"/>
  <c r="F257" i="1"/>
  <c r="G257" i="1"/>
  <c r="H257" i="1"/>
  <c r="I257" i="1"/>
  <c r="J257" i="1"/>
  <c r="K257" i="1"/>
  <c r="L257" i="1"/>
  <c r="M257" i="1"/>
  <c r="N257" i="1"/>
  <c r="O257" i="1"/>
  <c r="P257" i="1"/>
  <c r="Q257" i="1"/>
  <c r="R257" i="1"/>
  <c r="S257" i="1"/>
  <c r="T257" i="1"/>
  <c r="U257" i="1"/>
  <c r="V257" i="1"/>
  <c r="W257" i="1"/>
  <c r="X257" i="1"/>
  <c r="Y257" i="1"/>
  <c r="Z257" i="1"/>
  <c r="AA257" i="1"/>
  <c r="AB257" i="1"/>
  <c r="AC257" i="1"/>
  <c r="AD257" i="1"/>
  <c r="AE257" i="1"/>
  <c r="AF257" i="1"/>
  <c r="AG257" i="1"/>
  <c r="AH257" i="1"/>
  <c r="AI257" i="1"/>
  <c r="AJ257" i="1"/>
  <c r="AK257" i="1"/>
  <c r="AL257" i="1"/>
  <c r="AM257" i="1"/>
  <c r="AN257" i="1"/>
  <c r="AO257" i="1"/>
  <c r="AP257" i="1"/>
  <c r="AQ257" i="1"/>
  <c r="AR257" i="1"/>
  <c r="AS257" i="1"/>
  <c r="C258" i="1"/>
  <c r="D258" i="1"/>
  <c r="E258" i="1"/>
  <c r="F258" i="1"/>
  <c r="G258" i="1"/>
  <c r="H258" i="1"/>
  <c r="I258" i="1"/>
  <c r="J258" i="1"/>
  <c r="K258" i="1"/>
  <c r="L258" i="1"/>
  <c r="M258" i="1"/>
  <c r="N258" i="1"/>
  <c r="O258" i="1"/>
  <c r="P258" i="1"/>
  <c r="Q258" i="1"/>
  <c r="R258" i="1"/>
  <c r="S258" i="1"/>
  <c r="T258" i="1"/>
  <c r="U258" i="1"/>
  <c r="V258" i="1"/>
  <c r="W258" i="1"/>
  <c r="X258" i="1"/>
  <c r="Y258" i="1"/>
  <c r="Z258" i="1"/>
  <c r="AA258" i="1"/>
  <c r="AB258" i="1"/>
  <c r="AC258" i="1"/>
  <c r="AD258" i="1"/>
  <c r="AE258" i="1"/>
  <c r="AF258" i="1"/>
  <c r="AG258" i="1"/>
  <c r="AH258" i="1"/>
  <c r="AI258" i="1"/>
  <c r="AJ258" i="1"/>
  <c r="AK258" i="1"/>
  <c r="AL258" i="1"/>
  <c r="AM258" i="1"/>
  <c r="AN258" i="1"/>
  <c r="AO258" i="1"/>
  <c r="AP258" i="1"/>
  <c r="AQ258" i="1"/>
  <c r="AR258" i="1"/>
  <c r="AS258" i="1"/>
  <c r="C259" i="1"/>
  <c r="D259" i="1"/>
  <c r="E259" i="1"/>
  <c r="F259" i="1"/>
  <c r="G259" i="1"/>
  <c r="H259" i="1"/>
  <c r="I259" i="1"/>
  <c r="J259" i="1"/>
  <c r="K259" i="1"/>
  <c r="L259" i="1"/>
  <c r="M259" i="1"/>
  <c r="N259" i="1"/>
  <c r="O259" i="1"/>
  <c r="P259" i="1"/>
  <c r="Q259" i="1"/>
  <c r="R259" i="1"/>
  <c r="S259" i="1"/>
  <c r="T259" i="1"/>
  <c r="U259" i="1"/>
  <c r="V259" i="1"/>
  <c r="W259" i="1"/>
  <c r="X259" i="1"/>
  <c r="Y259" i="1"/>
  <c r="Z259" i="1"/>
  <c r="AA259" i="1"/>
  <c r="AB259" i="1"/>
  <c r="AC259" i="1"/>
  <c r="AD259" i="1"/>
  <c r="AE259" i="1"/>
  <c r="AF259" i="1"/>
  <c r="AG259" i="1"/>
  <c r="AH259" i="1"/>
  <c r="AI259" i="1"/>
  <c r="AJ259" i="1"/>
  <c r="AK259" i="1"/>
  <c r="AL259" i="1"/>
  <c r="AM259" i="1"/>
  <c r="AN259" i="1"/>
  <c r="AO259" i="1"/>
  <c r="AP259" i="1"/>
  <c r="AQ259" i="1"/>
  <c r="AR259" i="1"/>
  <c r="AS259" i="1"/>
  <c r="C260" i="1"/>
  <c r="D260" i="1"/>
  <c r="E260" i="1"/>
  <c r="F260" i="1"/>
  <c r="G260" i="1"/>
  <c r="H260" i="1"/>
  <c r="I260" i="1"/>
  <c r="J260" i="1"/>
  <c r="K260" i="1"/>
  <c r="L260" i="1"/>
  <c r="M260" i="1"/>
  <c r="N260" i="1"/>
  <c r="O260" i="1"/>
  <c r="P260" i="1"/>
  <c r="Q260" i="1"/>
  <c r="R260" i="1"/>
  <c r="S260" i="1"/>
  <c r="T260" i="1"/>
  <c r="U260" i="1"/>
  <c r="V260" i="1"/>
  <c r="W260" i="1"/>
  <c r="X260" i="1"/>
  <c r="Y260" i="1"/>
  <c r="Z260" i="1"/>
  <c r="AA260" i="1"/>
  <c r="AB260" i="1"/>
  <c r="AC260" i="1"/>
  <c r="AD260" i="1"/>
  <c r="AE260" i="1"/>
  <c r="AF260" i="1"/>
  <c r="AG260" i="1"/>
  <c r="AH260" i="1"/>
  <c r="AI260" i="1"/>
  <c r="AJ260" i="1"/>
  <c r="AK260" i="1"/>
  <c r="AL260" i="1"/>
  <c r="AM260" i="1"/>
  <c r="AN260" i="1"/>
  <c r="AO260" i="1"/>
  <c r="AP260" i="1"/>
  <c r="AQ260" i="1"/>
  <c r="AR260" i="1"/>
  <c r="AS260" i="1"/>
  <c r="C261" i="1"/>
  <c r="D261" i="1"/>
  <c r="E261" i="1"/>
  <c r="F261" i="1"/>
  <c r="G261" i="1"/>
  <c r="H261" i="1"/>
  <c r="I261" i="1"/>
  <c r="J261" i="1"/>
  <c r="K261" i="1"/>
  <c r="L261" i="1"/>
  <c r="M261" i="1"/>
  <c r="N261" i="1"/>
  <c r="O261" i="1"/>
  <c r="P261" i="1"/>
  <c r="Q261" i="1"/>
  <c r="R261" i="1"/>
  <c r="S261" i="1"/>
  <c r="T261" i="1"/>
  <c r="U261" i="1"/>
  <c r="V261" i="1"/>
  <c r="W261" i="1"/>
  <c r="X261" i="1"/>
  <c r="Y261" i="1"/>
  <c r="Z261" i="1"/>
  <c r="AA261" i="1"/>
  <c r="AB261" i="1"/>
  <c r="AC261" i="1"/>
  <c r="AD261" i="1"/>
  <c r="AE261" i="1"/>
  <c r="AF261" i="1"/>
  <c r="AG261" i="1"/>
  <c r="AH261" i="1"/>
  <c r="AI261" i="1"/>
  <c r="AJ261" i="1"/>
  <c r="AK261" i="1"/>
  <c r="AL261" i="1"/>
  <c r="AM261" i="1"/>
  <c r="AN261" i="1"/>
  <c r="AO261" i="1"/>
  <c r="AP261" i="1"/>
  <c r="AQ261" i="1"/>
  <c r="AR261" i="1"/>
  <c r="AS261" i="1"/>
  <c r="C262" i="1"/>
  <c r="D262" i="1"/>
  <c r="E262" i="1"/>
  <c r="F262" i="1"/>
  <c r="G262" i="1"/>
  <c r="H262" i="1"/>
  <c r="I262" i="1"/>
  <c r="J262" i="1"/>
  <c r="K262" i="1"/>
  <c r="L262" i="1"/>
  <c r="M262" i="1"/>
  <c r="N262" i="1"/>
  <c r="O262" i="1"/>
  <c r="P262" i="1"/>
  <c r="Q262" i="1"/>
  <c r="R262" i="1"/>
  <c r="S262" i="1"/>
  <c r="T262" i="1"/>
  <c r="U262" i="1"/>
  <c r="V262" i="1"/>
  <c r="W262" i="1"/>
  <c r="X262" i="1"/>
  <c r="Y262" i="1"/>
  <c r="Z262" i="1"/>
  <c r="AA262" i="1"/>
  <c r="AB262" i="1"/>
  <c r="AC262" i="1"/>
  <c r="AD262" i="1"/>
  <c r="AE262" i="1"/>
  <c r="AF262" i="1"/>
  <c r="AG262" i="1"/>
  <c r="AH262" i="1"/>
  <c r="AI262" i="1"/>
  <c r="AJ262" i="1"/>
  <c r="AK262" i="1"/>
  <c r="AL262" i="1"/>
  <c r="AM262" i="1"/>
  <c r="AN262" i="1"/>
  <c r="AO262" i="1"/>
  <c r="AP262" i="1"/>
  <c r="AQ262" i="1"/>
  <c r="AR262" i="1"/>
  <c r="AS262" i="1"/>
  <c r="C263" i="1"/>
  <c r="D263" i="1"/>
  <c r="E263" i="1"/>
  <c r="F263" i="1"/>
  <c r="G263" i="1"/>
  <c r="H263" i="1"/>
  <c r="I263" i="1"/>
  <c r="J263" i="1"/>
  <c r="K263" i="1"/>
  <c r="L263" i="1"/>
  <c r="M263" i="1"/>
  <c r="N263" i="1"/>
  <c r="O263" i="1"/>
  <c r="P263" i="1"/>
  <c r="Q263" i="1"/>
  <c r="R263" i="1"/>
  <c r="S263" i="1"/>
  <c r="T263" i="1"/>
  <c r="U263" i="1"/>
  <c r="V263" i="1"/>
  <c r="W263" i="1"/>
  <c r="X263" i="1"/>
  <c r="Y263" i="1"/>
  <c r="Z263" i="1"/>
  <c r="AA263" i="1"/>
  <c r="AB263" i="1"/>
  <c r="AC263" i="1"/>
  <c r="AD263" i="1"/>
  <c r="AE263" i="1"/>
  <c r="AF263" i="1"/>
  <c r="AG263" i="1"/>
  <c r="AH263" i="1"/>
  <c r="AI263" i="1"/>
  <c r="AJ263" i="1"/>
  <c r="AK263" i="1"/>
  <c r="AL263" i="1"/>
  <c r="AM263" i="1"/>
  <c r="AN263" i="1"/>
  <c r="AO263" i="1"/>
  <c r="AP263" i="1"/>
  <c r="AQ263" i="1"/>
  <c r="AR263" i="1"/>
  <c r="AS263" i="1"/>
  <c r="C264" i="1"/>
  <c r="D264" i="1"/>
  <c r="E264" i="1"/>
  <c r="F264" i="1"/>
  <c r="G264" i="1"/>
  <c r="H264" i="1"/>
  <c r="I264" i="1"/>
  <c r="J264" i="1"/>
  <c r="K264" i="1"/>
  <c r="L264" i="1"/>
  <c r="M264" i="1"/>
  <c r="N264" i="1"/>
  <c r="O264" i="1"/>
  <c r="P264" i="1"/>
  <c r="Q264" i="1"/>
  <c r="R264" i="1"/>
  <c r="S264" i="1"/>
  <c r="T264" i="1"/>
  <c r="U264" i="1"/>
  <c r="V264" i="1"/>
  <c r="W264" i="1"/>
  <c r="X264" i="1"/>
  <c r="Y264" i="1"/>
  <c r="Z264" i="1"/>
  <c r="AA264" i="1"/>
  <c r="AB264" i="1"/>
  <c r="AC264" i="1"/>
  <c r="AD264" i="1"/>
  <c r="AE264" i="1"/>
  <c r="AF264" i="1"/>
  <c r="AG264" i="1"/>
  <c r="AH264" i="1"/>
  <c r="AI264" i="1"/>
  <c r="AJ264" i="1"/>
  <c r="AK264" i="1"/>
  <c r="AL264" i="1"/>
  <c r="AM264" i="1"/>
  <c r="AN264" i="1"/>
  <c r="AO264" i="1"/>
  <c r="AP264" i="1"/>
  <c r="AQ264" i="1"/>
  <c r="AR264" i="1"/>
  <c r="AS264" i="1"/>
  <c r="C265" i="1"/>
  <c r="D265" i="1"/>
  <c r="E265" i="1"/>
  <c r="F265" i="1"/>
  <c r="G265" i="1"/>
  <c r="H265" i="1"/>
  <c r="I265" i="1"/>
  <c r="J265" i="1"/>
  <c r="K265" i="1"/>
  <c r="L265" i="1"/>
  <c r="M265" i="1"/>
  <c r="N265" i="1"/>
  <c r="O265" i="1"/>
  <c r="P265" i="1"/>
  <c r="Q265" i="1"/>
  <c r="R265" i="1"/>
  <c r="S265" i="1"/>
  <c r="T265" i="1"/>
  <c r="U265" i="1"/>
  <c r="V265" i="1"/>
  <c r="W265" i="1"/>
  <c r="X265" i="1"/>
  <c r="Y265" i="1"/>
  <c r="Z265" i="1"/>
  <c r="AA265" i="1"/>
  <c r="AB265" i="1"/>
  <c r="AC265" i="1"/>
  <c r="AD265" i="1"/>
  <c r="AE265" i="1"/>
  <c r="AF265" i="1"/>
  <c r="AG265" i="1"/>
  <c r="AH265" i="1"/>
  <c r="AI265" i="1"/>
  <c r="AJ265" i="1"/>
  <c r="AK265" i="1"/>
  <c r="AL265" i="1"/>
  <c r="AM265" i="1"/>
  <c r="AN265" i="1"/>
  <c r="AO265" i="1"/>
  <c r="AP265" i="1"/>
  <c r="AQ265" i="1"/>
  <c r="AR265" i="1"/>
  <c r="AS265" i="1"/>
  <c r="C266" i="1"/>
  <c r="D266" i="1"/>
  <c r="E266" i="1"/>
  <c r="F266" i="1"/>
  <c r="G266" i="1"/>
  <c r="H266" i="1"/>
  <c r="I266" i="1"/>
  <c r="J266" i="1"/>
  <c r="K266" i="1"/>
  <c r="L266" i="1"/>
  <c r="M266" i="1"/>
  <c r="N266" i="1"/>
  <c r="O266" i="1"/>
  <c r="P266" i="1"/>
  <c r="Q266" i="1"/>
  <c r="R266" i="1"/>
  <c r="S266" i="1"/>
  <c r="T266" i="1"/>
  <c r="U266" i="1"/>
  <c r="V266" i="1"/>
  <c r="W266" i="1"/>
  <c r="X266" i="1"/>
  <c r="Y266" i="1"/>
  <c r="Z266" i="1"/>
  <c r="AA266" i="1"/>
  <c r="AB266" i="1"/>
  <c r="AC266" i="1"/>
  <c r="AD266" i="1"/>
  <c r="AE266" i="1"/>
  <c r="AF266" i="1"/>
  <c r="AG266" i="1"/>
  <c r="AH266" i="1"/>
  <c r="AI266" i="1"/>
  <c r="AJ266" i="1"/>
  <c r="AK266" i="1"/>
  <c r="AL266" i="1"/>
  <c r="AM266" i="1"/>
  <c r="AN266" i="1"/>
  <c r="AO266" i="1"/>
  <c r="AP266" i="1"/>
  <c r="AQ266" i="1"/>
  <c r="AR266" i="1"/>
  <c r="AS266" i="1"/>
  <c r="C267" i="1"/>
  <c r="D267" i="1"/>
  <c r="E267" i="1"/>
  <c r="F267" i="1"/>
  <c r="G267" i="1"/>
  <c r="H267" i="1"/>
  <c r="I267" i="1"/>
  <c r="J267" i="1"/>
  <c r="K267" i="1"/>
  <c r="L267" i="1"/>
  <c r="M267" i="1"/>
  <c r="N267" i="1"/>
  <c r="O267" i="1"/>
  <c r="P267" i="1"/>
  <c r="Q267" i="1"/>
  <c r="R267" i="1"/>
  <c r="S267" i="1"/>
  <c r="T267" i="1"/>
  <c r="U267" i="1"/>
  <c r="V267" i="1"/>
  <c r="W267" i="1"/>
  <c r="X267" i="1"/>
  <c r="Y267" i="1"/>
  <c r="Z267" i="1"/>
  <c r="AA267" i="1"/>
  <c r="AB267" i="1"/>
  <c r="AC267" i="1"/>
  <c r="AD267" i="1"/>
  <c r="AE267" i="1"/>
  <c r="AF267" i="1"/>
  <c r="AG267" i="1"/>
  <c r="AH267" i="1"/>
  <c r="AI267" i="1"/>
  <c r="AJ267" i="1"/>
  <c r="AK267" i="1"/>
  <c r="AL267" i="1"/>
  <c r="AM267" i="1"/>
  <c r="AN267" i="1"/>
  <c r="AO267" i="1"/>
  <c r="AP267" i="1"/>
  <c r="AQ267" i="1"/>
  <c r="AR267" i="1"/>
  <c r="AS267" i="1"/>
  <c r="C268" i="1"/>
  <c r="D268" i="1"/>
  <c r="E268" i="1"/>
  <c r="F268" i="1"/>
  <c r="G268" i="1"/>
  <c r="H268" i="1"/>
  <c r="I268" i="1"/>
  <c r="J268" i="1"/>
  <c r="K268" i="1"/>
  <c r="L268" i="1"/>
  <c r="M268" i="1"/>
  <c r="N268" i="1"/>
  <c r="O268" i="1"/>
  <c r="P268" i="1"/>
  <c r="Q268" i="1"/>
  <c r="R268" i="1"/>
  <c r="S268" i="1"/>
  <c r="T268" i="1"/>
  <c r="U268" i="1"/>
  <c r="V268" i="1"/>
  <c r="W268" i="1"/>
  <c r="X268" i="1"/>
  <c r="Y268" i="1"/>
  <c r="Z268" i="1"/>
  <c r="AA268" i="1"/>
  <c r="AB268" i="1"/>
  <c r="AC268" i="1"/>
  <c r="AD268" i="1"/>
  <c r="AE268" i="1"/>
  <c r="AF268" i="1"/>
  <c r="AG268" i="1"/>
  <c r="AH268" i="1"/>
  <c r="AI268" i="1"/>
  <c r="AJ268" i="1"/>
  <c r="AK268" i="1"/>
  <c r="AL268" i="1"/>
  <c r="AM268" i="1"/>
  <c r="AN268" i="1"/>
  <c r="AO268" i="1"/>
  <c r="AP268" i="1"/>
  <c r="AQ268" i="1"/>
  <c r="AR268" i="1"/>
  <c r="AS268" i="1"/>
  <c r="C269" i="1"/>
  <c r="D269" i="1"/>
  <c r="E269" i="1"/>
  <c r="F269" i="1"/>
  <c r="G269" i="1"/>
  <c r="H269" i="1"/>
  <c r="I269" i="1"/>
  <c r="J269" i="1"/>
  <c r="K269" i="1"/>
  <c r="L269" i="1"/>
  <c r="M269" i="1"/>
  <c r="N269" i="1"/>
  <c r="O269" i="1"/>
  <c r="P269" i="1"/>
  <c r="Q269" i="1"/>
  <c r="R269" i="1"/>
  <c r="S269" i="1"/>
  <c r="T269" i="1"/>
  <c r="U269" i="1"/>
  <c r="V269" i="1"/>
  <c r="W269" i="1"/>
  <c r="X269" i="1"/>
  <c r="Y269" i="1"/>
  <c r="Z269" i="1"/>
  <c r="AA269" i="1"/>
  <c r="AB269" i="1"/>
  <c r="AC269" i="1"/>
  <c r="AD269" i="1"/>
  <c r="AE269" i="1"/>
  <c r="AF269" i="1"/>
  <c r="AG269" i="1"/>
  <c r="AH269" i="1"/>
  <c r="AI269" i="1"/>
  <c r="AJ269" i="1"/>
  <c r="AK269" i="1"/>
  <c r="AL269" i="1"/>
  <c r="AM269" i="1"/>
  <c r="AN269" i="1"/>
  <c r="AO269" i="1"/>
  <c r="AP269" i="1"/>
  <c r="AQ269" i="1"/>
  <c r="AR269" i="1"/>
  <c r="AS269" i="1"/>
  <c r="C270" i="1"/>
  <c r="D270" i="1"/>
  <c r="E270" i="1"/>
  <c r="F270" i="1"/>
  <c r="G270" i="1"/>
  <c r="H270" i="1"/>
  <c r="I270" i="1"/>
  <c r="J270" i="1"/>
  <c r="K270" i="1"/>
  <c r="L270" i="1"/>
  <c r="M270" i="1"/>
  <c r="N270" i="1"/>
  <c r="O270" i="1"/>
  <c r="P270" i="1"/>
  <c r="Q270" i="1"/>
  <c r="R270" i="1"/>
  <c r="S270" i="1"/>
  <c r="T270" i="1"/>
  <c r="U270" i="1"/>
  <c r="V270" i="1"/>
  <c r="W270" i="1"/>
  <c r="X270" i="1"/>
  <c r="Y270" i="1"/>
  <c r="Z270" i="1"/>
  <c r="AA270" i="1"/>
  <c r="AB270" i="1"/>
  <c r="AC270" i="1"/>
  <c r="AD270" i="1"/>
  <c r="AE270" i="1"/>
  <c r="AF270" i="1"/>
  <c r="AG270" i="1"/>
  <c r="AH270" i="1"/>
  <c r="AI270" i="1"/>
  <c r="AJ270" i="1"/>
  <c r="AK270" i="1"/>
  <c r="AL270" i="1"/>
  <c r="AM270" i="1"/>
  <c r="AN270" i="1"/>
  <c r="AO270" i="1"/>
  <c r="AP270" i="1"/>
  <c r="AQ270" i="1"/>
  <c r="AR270" i="1"/>
  <c r="AS270" i="1"/>
  <c r="C271" i="1"/>
  <c r="D271" i="1"/>
  <c r="E271" i="1"/>
  <c r="F271" i="1"/>
  <c r="G271" i="1"/>
  <c r="H271" i="1"/>
  <c r="I271" i="1"/>
  <c r="J271" i="1"/>
  <c r="K271" i="1"/>
  <c r="L271" i="1"/>
  <c r="M271" i="1"/>
  <c r="N271" i="1"/>
  <c r="O271" i="1"/>
  <c r="P271" i="1"/>
  <c r="Q271" i="1"/>
  <c r="R271" i="1"/>
  <c r="S271" i="1"/>
  <c r="T271" i="1"/>
  <c r="U271" i="1"/>
  <c r="V271" i="1"/>
  <c r="W271" i="1"/>
  <c r="X271" i="1"/>
  <c r="Y271" i="1"/>
  <c r="Z271" i="1"/>
  <c r="AA271" i="1"/>
  <c r="AB271" i="1"/>
  <c r="AC271" i="1"/>
  <c r="AD271" i="1"/>
  <c r="AE271" i="1"/>
  <c r="AF271" i="1"/>
  <c r="AG271" i="1"/>
  <c r="AH271" i="1"/>
  <c r="AI271" i="1"/>
  <c r="AJ271" i="1"/>
  <c r="AK271" i="1"/>
  <c r="AL271" i="1"/>
  <c r="AM271" i="1"/>
  <c r="AN271" i="1"/>
  <c r="AO271" i="1"/>
  <c r="AP271" i="1"/>
  <c r="AQ271" i="1"/>
  <c r="AR271" i="1"/>
  <c r="AS271" i="1"/>
  <c r="C272" i="1"/>
  <c r="D272" i="1"/>
  <c r="E272" i="1"/>
  <c r="F272" i="1"/>
  <c r="G272" i="1"/>
  <c r="H272" i="1"/>
  <c r="I272" i="1"/>
  <c r="J272" i="1"/>
  <c r="K272" i="1"/>
  <c r="L272" i="1"/>
  <c r="M272" i="1"/>
  <c r="N272" i="1"/>
  <c r="O272" i="1"/>
  <c r="P272" i="1"/>
  <c r="Q272" i="1"/>
  <c r="R272" i="1"/>
  <c r="S272" i="1"/>
  <c r="T272" i="1"/>
  <c r="U272" i="1"/>
  <c r="V272" i="1"/>
  <c r="W272" i="1"/>
  <c r="X272" i="1"/>
  <c r="Y272" i="1"/>
  <c r="Z272" i="1"/>
  <c r="AA272" i="1"/>
  <c r="AB272" i="1"/>
  <c r="AC272" i="1"/>
  <c r="AD272" i="1"/>
  <c r="AE272" i="1"/>
  <c r="AF272" i="1"/>
  <c r="AG272" i="1"/>
  <c r="AH272" i="1"/>
  <c r="AI272" i="1"/>
  <c r="AJ272" i="1"/>
  <c r="AK272" i="1"/>
  <c r="AL272" i="1"/>
  <c r="AM272" i="1"/>
  <c r="AN272" i="1"/>
  <c r="AO272" i="1"/>
  <c r="AP272" i="1"/>
  <c r="AQ272" i="1"/>
  <c r="AR272" i="1"/>
  <c r="AS272" i="1"/>
  <c r="C273" i="1"/>
  <c r="D273" i="1"/>
  <c r="E273" i="1"/>
  <c r="F273" i="1"/>
  <c r="G273" i="1"/>
  <c r="H273" i="1"/>
  <c r="I273" i="1"/>
  <c r="J273" i="1"/>
  <c r="K273" i="1"/>
  <c r="L273" i="1"/>
  <c r="M273" i="1"/>
  <c r="N273" i="1"/>
  <c r="O273" i="1"/>
  <c r="P273" i="1"/>
  <c r="Q273" i="1"/>
  <c r="R273" i="1"/>
  <c r="S273" i="1"/>
  <c r="T273" i="1"/>
  <c r="U273" i="1"/>
  <c r="V273" i="1"/>
  <c r="W273" i="1"/>
  <c r="X273" i="1"/>
  <c r="Y273" i="1"/>
  <c r="Z273" i="1"/>
  <c r="AA273" i="1"/>
  <c r="AB273" i="1"/>
  <c r="AC273" i="1"/>
  <c r="AD273" i="1"/>
  <c r="AE273" i="1"/>
  <c r="AF273" i="1"/>
  <c r="AG273" i="1"/>
  <c r="AH273" i="1"/>
  <c r="AI273" i="1"/>
  <c r="AJ273" i="1"/>
  <c r="AK273" i="1"/>
  <c r="AL273" i="1"/>
  <c r="AM273" i="1"/>
  <c r="AN273" i="1"/>
  <c r="AO273" i="1"/>
  <c r="AP273" i="1"/>
  <c r="AQ273" i="1"/>
  <c r="AR273" i="1"/>
  <c r="AS273" i="1"/>
  <c r="C274" i="1"/>
  <c r="D274" i="1"/>
  <c r="E274" i="1"/>
  <c r="F274" i="1"/>
  <c r="G274" i="1"/>
  <c r="H274" i="1"/>
  <c r="I274" i="1"/>
  <c r="J274" i="1"/>
  <c r="K274" i="1"/>
  <c r="L274" i="1"/>
  <c r="M274" i="1"/>
  <c r="N274" i="1"/>
  <c r="O274" i="1"/>
  <c r="P274" i="1"/>
  <c r="Q274" i="1"/>
  <c r="R274" i="1"/>
  <c r="S274" i="1"/>
  <c r="T274" i="1"/>
  <c r="U274" i="1"/>
  <c r="V274" i="1"/>
  <c r="W274" i="1"/>
  <c r="X274" i="1"/>
  <c r="Y274" i="1"/>
  <c r="Z274" i="1"/>
  <c r="AA274" i="1"/>
  <c r="AB274" i="1"/>
  <c r="AC274" i="1"/>
  <c r="AD274" i="1"/>
  <c r="AE274" i="1"/>
  <c r="AF274" i="1"/>
  <c r="AG274" i="1"/>
  <c r="AH274" i="1"/>
  <c r="AI274" i="1"/>
  <c r="AJ274" i="1"/>
  <c r="AK274" i="1"/>
  <c r="AL274" i="1"/>
  <c r="AM274" i="1"/>
  <c r="AN274" i="1"/>
  <c r="AO274" i="1"/>
  <c r="AP274" i="1"/>
  <c r="AQ274" i="1"/>
  <c r="AR274" i="1"/>
  <c r="AS274" i="1"/>
  <c r="C275" i="1"/>
  <c r="D275" i="1"/>
  <c r="E275" i="1"/>
  <c r="F275" i="1"/>
  <c r="G275" i="1"/>
  <c r="H275" i="1"/>
  <c r="I275" i="1"/>
  <c r="J275" i="1"/>
  <c r="K275" i="1"/>
  <c r="L275" i="1"/>
  <c r="M275" i="1"/>
  <c r="N275" i="1"/>
  <c r="O275" i="1"/>
  <c r="P275" i="1"/>
  <c r="Q275" i="1"/>
  <c r="R275" i="1"/>
  <c r="S275" i="1"/>
  <c r="T275" i="1"/>
  <c r="U275" i="1"/>
  <c r="V275" i="1"/>
  <c r="W275" i="1"/>
  <c r="X275" i="1"/>
  <c r="Y275" i="1"/>
  <c r="Z275" i="1"/>
  <c r="AA275" i="1"/>
  <c r="AB275" i="1"/>
  <c r="AC275" i="1"/>
  <c r="AD275" i="1"/>
  <c r="AE275" i="1"/>
  <c r="AF275" i="1"/>
  <c r="AG275" i="1"/>
  <c r="AH275" i="1"/>
  <c r="AI275" i="1"/>
  <c r="AJ275" i="1"/>
  <c r="AK275" i="1"/>
  <c r="AL275" i="1"/>
  <c r="AM275" i="1"/>
  <c r="AN275" i="1"/>
  <c r="AO275" i="1"/>
  <c r="AP275" i="1"/>
  <c r="AQ275" i="1"/>
  <c r="AR275" i="1"/>
  <c r="AS275" i="1"/>
  <c r="C276" i="1"/>
  <c r="D276" i="1"/>
  <c r="E276" i="1"/>
  <c r="F276" i="1"/>
  <c r="G276" i="1"/>
  <c r="H276" i="1"/>
  <c r="I276" i="1"/>
  <c r="J276" i="1"/>
  <c r="K276" i="1"/>
  <c r="L276" i="1"/>
  <c r="M276" i="1"/>
  <c r="N276" i="1"/>
  <c r="O276" i="1"/>
  <c r="P276" i="1"/>
  <c r="Q276" i="1"/>
  <c r="R276" i="1"/>
  <c r="S276" i="1"/>
  <c r="T276" i="1"/>
  <c r="U276" i="1"/>
  <c r="V276" i="1"/>
  <c r="W276" i="1"/>
  <c r="X276" i="1"/>
  <c r="Y276" i="1"/>
  <c r="Z276" i="1"/>
  <c r="AA276" i="1"/>
  <c r="AB276" i="1"/>
  <c r="AC276" i="1"/>
  <c r="AD276" i="1"/>
  <c r="AE276" i="1"/>
  <c r="AF276" i="1"/>
  <c r="AG276" i="1"/>
  <c r="AH276" i="1"/>
  <c r="AI276" i="1"/>
  <c r="AJ276" i="1"/>
  <c r="AK276" i="1"/>
  <c r="AL276" i="1"/>
  <c r="AM276" i="1"/>
  <c r="AN276" i="1"/>
  <c r="AO276" i="1"/>
  <c r="AP276" i="1"/>
  <c r="AQ276" i="1"/>
  <c r="AR276" i="1"/>
  <c r="AS276" i="1"/>
  <c r="C277" i="1"/>
  <c r="D277" i="1"/>
  <c r="E277" i="1"/>
  <c r="F277" i="1"/>
  <c r="G277" i="1"/>
  <c r="H277" i="1"/>
  <c r="I277" i="1"/>
  <c r="J277" i="1"/>
  <c r="K277" i="1"/>
  <c r="L277" i="1"/>
  <c r="M277" i="1"/>
  <c r="N277" i="1"/>
  <c r="O277" i="1"/>
  <c r="P277" i="1"/>
  <c r="Q277" i="1"/>
  <c r="R277" i="1"/>
  <c r="S277" i="1"/>
  <c r="T277" i="1"/>
  <c r="U277" i="1"/>
  <c r="V277" i="1"/>
  <c r="W277" i="1"/>
  <c r="X277" i="1"/>
  <c r="Y277" i="1"/>
  <c r="Z277" i="1"/>
  <c r="AA277" i="1"/>
  <c r="AB277" i="1"/>
  <c r="AC277" i="1"/>
  <c r="AD277" i="1"/>
  <c r="AE277" i="1"/>
  <c r="AF277" i="1"/>
  <c r="AG277" i="1"/>
  <c r="AH277" i="1"/>
  <c r="AI277" i="1"/>
  <c r="AJ277" i="1"/>
  <c r="AK277" i="1"/>
  <c r="AL277" i="1"/>
  <c r="AM277" i="1"/>
  <c r="AN277" i="1"/>
  <c r="AO277" i="1"/>
  <c r="AP277" i="1"/>
  <c r="AQ277" i="1"/>
  <c r="AR277" i="1"/>
  <c r="AS277" i="1"/>
  <c r="C278" i="1"/>
  <c r="D278" i="1"/>
  <c r="E278" i="1"/>
  <c r="F278" i="1"/>
  <c r="G278" i="1"/>
  <c r="H278" i="1"/>
  <c r="I278" i="1"/>
  <c r="J278" i="1"/>
  <c r="K278" i="1"/>
  <c r="L278" i="1"/>
  <c r="M278" i="1"/>
  <c r="N278" i="1"/>
  <c r="O278" i="1"/>
  <c r="P278" i="1"/>
  <c r="Q278" i="1"/>
  <c r="R278" i="1"/>
  <c r="S278" i="1"/>
  <c r="T278" i="1"/>
  <c r="U278" i="1"/>
  <c r="V278" i="1"/>
  <c r="W278" i="1"/>
  <c r="X278" i="1"/>
  <c r="Y278" i="1"/>
  <c r="Z278" i="1"/>
  <c r="AA278" i="1"/>
  <c r="AB278" i="1"/>
  <c r="AC278" i="1"/>
  <c r="AD278" i="1"/>
  <c r="AE278" i="1"/>
  <c r="AF278" i="1"/>
  <c r="AG278" i="1"/>
  <c r="AH278" i="1"/>
  <c r="AI278" i="1"/>
  <c r="AJ278" i="1"/>
  <c r="AK278" i="1"/>
  <c r="AL278" i="1"/>
  <c r="AM278" i="1"/>
  <c r="AN278" i="1"/>
  <c r="AO278" i="1"/>
  <c r="AP278" i="1"/>
  <c r="AQ278" i="1"/>
  <c r="AR278" i="1"/>
  <c r="AS278" i="1"/>
  <c r="C279" i="1"/>
  <c r="D279" i="1"/>
  <c r="E279" i="1"/>
  <c r="F279" i="1"/>
  <c r="G279" i="1"/>
  <c r="H279" i="1"/>
  <c r="I279" i="1"/>
  <c r="J279" i="1"/>
  <c r="K279" i="1"/>
  <c r="L279" i="1"/>
  <c r="M279" i="1"/>
  <c r="N279" i="1"/>
  <c r="O279" i="1"/>
  <c r="P279" i="1"/>
  <c r="Q279" i="1"/>
  <c r="R279" i="1"/>
  <c r="S279" i="1"/>
  <c r="T279" i="1"/>
  <c r="U279" i="1"/>
  <c r="V279" i="1"/>
  <c r="W279" i="1"/>
  <c r="X279" i="1"/>
  <c r="Y279" i="1"/>
  <c r="Z279" i="1"/>
  <c r="AA279" i="1"/>
  <c r="AB279" i="1"/>
  <c r="AC279" i="1"/>
  <c r="AD279" i="1"/>
  <c r="AE279" i="1"/>
  <c r="AF279" i="1"/>
  <c r="AG279" i="1"/>
  <c r="AH279" i="1"/>
  <c r="AI279" i="1"/>
  <c r="AJ279" i="1"/>
  <c r="AK279" i="1"/>
  <c r="AL279" i="1"/>
  <c r="AM279" i="1"/>
  <c r="AN279" i="1"/>
  <c r="AO279" i="1"/>
  <c r="AP279" i="1"/>
  <c r="AQ279" i="1"/>
  <c r="AR279" i="1"/>
  <c r="AS279" i="1"/>
  <c r="C280" i="1"/>
  <c r="D280" i="1"/>
  <c r="E280" i="1"/>
  <c r="F280" i="1"/>
  <c r="G280" i="1"/>
  <c r="H280" i="1"/>
  <c r="I280" i="1"/>
  <c r="J280" i="1"/>
  <c r="K280" i="1"/>
  <c r="L280" i="1"/>
  <c r="M280" i="1"/>
  <c r="N280" i="1"/>
  <c r="O280" i="1"/>
  <c r="P280" i="1"/>
  <c r="Q280" i="1"/>
  <c r="R280" i="1"/>
  <c r="S280" i="1"/>
  <c r="T280" i="1"/>
  <c r="U280" i="1"/>
  <c r="V280" i="1"/>
  <c r="W280" i="1"/>
  <c r="X280" i="1"/>
  <c r="Y280" i="1"/>
  <c r="Z280" i="1"/>
  <c r="AA280" i="1"/>
  <c r="AB280" i="1"/>
  <c r="AC280" i="1"/>
  <c r="AD280" i="1"/>
  <c r="AE280" i="1"/>
  <c r="AF280" i="1"/>
  <c r="AG280" i="1"/>
  <c r="AH280" i="1"/>
  <c r="AI280" i="1"/>
  <c r="AJ280" i="1"/>
  <c r="AK280" i="1"/>
  <c r="AL280" i="1"/>
  <c r="AM280" i="1"/>
  <c r="AN280" i="1"/>
  <c r="AO280" i="1"/>
  <c r="AP280" i="1"/>
  <c r="AQ280" i="1"/>
  <c r="AR280" i="1"/>
  <c r="AS280" i="1"/>
  <c r="C281" i="1"/>
  <c r="D281" i="1"/>
  <c r="E281" i="1"/>
  <c r="F281" i="1"/>
  <c r="G281" i="1"/>
  <c r="H281" i="1"/>
  <c r="I281" i="1"/>
  <c r="J281" i="1"/>
  <c r="K281" i="1"/>
  <c r="L281" i="1"/>
  <c r="M281" i="1"/>
  <c r="N281" i="1"/>
  <c r="O281" i="1"/>
  <c r="P281" i="1"/>
  <c r="Q281" i="1"/>
  <c r="R281" i="1"/>
  <c r="S281" i="1"/>
  <c r="T281" i="1"/>
  <c r="U281" i="1"/>
  <c r="V281" i="1"/>
  <c r="W281" i="1"/>
  <c r="X281" i="1"/>
  <c r="Y281" i="1"/>
  <c r="Z281" i="1"/>
  <c r="AA281" i="1"/>
  <c r="AB281" i="1"/>
  <c r="AC281" i="1"/>
  <c r="AD281" i="1"/>
  <c r="AE281" i="1"/>
  <c r="AF281" i="1"/>
  <c r="AG281" i="1"/>
  <c r="AH281" i="1"/>
  <c r="AI281" i="1"/>
  <c r="AJ281" i="1"/>
  <c r="AK281" i="1"/>
  <c r="AL281" i="1"/>
  <c r="AM281" i="1"/>
  <c r="AN281" i="1"/>
  <c r="AO281" i="1"/>
  <c r="AP281" i="1"/>
  <c r="AQ281" i="1"/>
  <c r="AR281" i="1"/>
  <c r="AS281" i="1"/>
  <c r="C282" i="1"/>
  <c r="D282" i="1"/>
  <c r="E282" i="1"/>
  <c r="F282" i="1"/>
  <c r="G282" i="1"/>
  <c r="H282" i="1"/>
  <c r="I282" i="1"/>
  <c r="J282" i="1"/>
  <c r="K282" i="1"/>
  <c r="L282" i="1"/>
  <c r="M282" i="1"/>
  <c r="N282" i="1"/>
  <c r="O282" i="1"/>
  <c r="P282" i="1"/>
  <c r="Q282" i="1"/>
  <c r="R282" i="1"/>
  <c r="S282" i="1"/>
  <c r="T282" i="1"/>
  <c r="U282" i="1"/>
  <c r="V282" i="1"/>
  <c r="W282" i="1"/>
  <c r="X282" i="1"/>
  <c r="Y282" i="1"/>
  <c r="Z282" i="1"/>
  <c r="AA282" i="1"/>
  <c r="AB282" i="1"/>
  <c r="AC282" i="1"/>
  <c r="AD282" i="1"/>
  <c r="AE282" i="1"/>
  <c r="AF282" i="1"/>
  <c r="AG282" i="1"/>
  <c r="AH282" i="1"/>
  <c r="AI282" i="1"/>
  <c r="AJ282" i="1"/>
  <c r="AK282" i="1"/>
  <c r="AL282" i="1"/>
  <c r="AM282" i="1"/>
  <c r="AN282" i="1"/>
  <c r="AO282" i="1"/>
  <c r="AP282" i="1"/>
  <c r="AQ282" i="1"/>
  <c r="AR282" i="1"/>
  <c r="AS282" i="1"/>
  <c r="C283" i="1"/>
  <c r="D283" i="1"/>
  <c r="E283" i="1"/>
  <c r="F283" i="1"/>
  <c r="G283" i="1"/>
  <c r="H283" i="1"/>
  <c r="I283" i="1"/>
  <c r="J283" i="1"/>
  <c r="K283" i="1"/>
  <c r="L283" i="1"/>
  <c r="M283" i="1"/>
  <c r="N283" i="1"/>
  <c r="O283" i="1"/>
  <c r="P283" i="1"/>
  <c r="Q283" i="1"/>
  <c r="R283" i="1"/>
  <c r="S283" i="1"/>
  <c r="T283" i="1"/>
  <c r="U283" i="1"/>
  <c r="V283" i="1"/>
  <c r="W283" i="1"/>
  <c r="X283" i="1"/>
  <c r="Y283" i="1"/>
  <c r="Z283" i="1"/>
  <c r="AA283" i="1"/>
  <c r="AB283" i="1"/>
  <c r="AC283" i="1"/>
  <c r="AD283" i="1"/>
  <c r="AE283" i="1"/>
  <c r="AF283" i="1"/>
  <c r="AG283" i="1"/>
  <c r="AH283" i="1"/>
  <c r="AI283" i="1"/>
  <c r="AJ283" i="1"/>
  <c r="AK283" i="1"/>
  <c r="AL283" i="1"/>
  <c r="AM283" i="1"/>
  <c r="AN283" i="1"/>
  <c r="AO283" i="1"/>
  <c r="AP283" i="1"/>
  <c r="AQ283" i="1"/>
  <c r="AR283" i="1"/>
  <c r="AS283" i="1"/>
  <c r="C284" i="1"/>
  <c r="D284" i="1"/>
  <c r="E284" i="1"/>
  <c r="F284" i="1"/>
  <c r="G284" i="1"/>
  <c r="H284" i="1"/>
  <c r="I284" i="1"/>
  <c r="J284" i="1"/>
  <c r="K284" i="1"/>
  <c r="L284" i="1"/>
  <c r="M284" i="1"/>
  <c r="N284" i="1"/>
  <c r="O284" i="1"/>
  <c r="P284" i="1"/>
  <c r="Q284" i="1"/>
  <c r="R284" i="1"/>
  <c r="S284" i="1"/>
  <c r="T284" i="1"/>
  <c r="U284" i="1"/>
  <c r="V284" i="1"/>
  <c r="W284" i="1"/>
  <c r="X284" i="1"/>
  <c r="Y284" i="1"/>
  <c r="Z284" i="1"/>
  <c r="AA284" i="1"/>
  <c r="AB284" i="1"/>
  <c r="AC284" i="1"/>
  <c r="AD284" i="1"/>
  <c r="AE284" i="1"/>
  <c r="AF284" i="1"/>
  <c r="AG284" i="1"/>
  <c r="AH284" i="1"/>
  <c r="AI284" i="1"/>
  <c r="AJ284" i="1"/>
  <c r="AK284" i="1"/>
  <c r="AL284" i="1"/>
  <c r="AM284" i="1"/>
  <c r="AN284" i="1"/>
  <c r="AO284" i="1"/>
  <c r="AP284" i="1"/>
  <c r="AQ284" i="1"/>
  <c r="AR284" i="1"/>
  <c r="AS284" i="1"/>
  <c r="C285" i="1"/>
  <c r="D285" i="1"/>
  <c r="E285" i="1"/>
  <c r="F285" i="1"/>
  <c r="G285" i="1"/>
  <c r="H285" i="1"/>
  <c r="I285" i="1"/>
  <c r="J285" i="1"/>
  <c r="K285" i="1"/>
  <c r="L285" i="1"/>
  <c r="M285" i="1"/>
  <c r="N285" i="1"/>
  <c r="O285" i="1"/>
  <c r="P285" i="1"/>
  <c r="Q285" i="1"/>
  <c r="R285" i="1"/>
  <c r="S285" i="1"/>
  <c r="T285" i="1"/>
  <c r="U285" i="1"/>
  <c r="V285" i="1"/>
  <c r="W285" i="1"/>
  <c r="X285" i="1"/>
  <c r="Y285" i="1"/>
  <c r="Z285" i="1"/>
  <c r="AA285" i="1"/>
  <c r="AB285" i="1"/>
  <c r="AC285" i="1"/>
  <c r="AD285" i="1"/>
  <c r="AE285" i="1"/>
  <c r="AF285" i="1"/>
  <c r="AG285" i="1"/>
  <c r="AH285" i="1"/>
  <c r="AI285" i="1"/>
  <c r="AJ285" i="1"/>
  <c r="AK285" i="1"/>
  <c r="AL285" i="1"/>
  <c r="AM285" i="1"/>
  <c r="AN285" i="1"/>
  <c r="AO285" i="1"/>
  <c r="AP285" i="1"/>
  <c r="AQ285" i="1"/>
  <c r="AR285" i="1"/>
  <c r="AS285" i="1"/>
  <c r="C286" i="1"/>
  <c r="D286" i="1"/>
  <c r="E286" i="1"/>
  <c r="F286" i="1"/>
  <c r="G286" i="1"/>
  <c r="H286" i="1"/>
  <c r="I286" i="1"/>
  <c r="J286" i="1"/>
  <c r="K286" i="1"/>
  <c r="L286" i="1"/>
  <c r="M286" i="1"/>
  <c r="N286" i="1"/>
  <c r="O286" i="1"/>
  <c r="P286" i="1"/>
  <c r="Q286" i="1"/>
  <c r="R286" i="1"/>
  <c r="S286" i="1"/>
  <c r="T286" i="1"/>
  <c r="U286" i="1"/>
  <c r="V286" i="1"/>
  <c r="W286" i="1"/>
  <c r="X286" i="1"/>
  <c r="Y286" i="1"/>
  <c r="Z286" i="1"/>
  <c r="AA286" i="1"/>
  <c r="AB286" i="1"/>
  <c r="AC286" i="1"/>
  <c r="AD286" i="1"/>
  <c r="AE286" i="1"/>
  <c r="AF286" i="1"/>
  <c r="AG286" i="1"/>
  <c r="AH286" i="1"/>
  <c r="AI286" i="1"/>
  <c r="AJ286" i="1"/>
  <c r="AK286" i="1"/>
  <c r="AL286" i="1"/>
  <c r="AM286" i="1"/>
  <c r="AN286" i="1"/>
  <c r="AO286" i="1"/>
  <c r="AP286" i="1"/>
  <c r="AQ286" i="1"/>
  <c r="AR286" i="1"/>
  <c r="AS286" i="1"/>
  <c r="C287" i="1"/>
  <c r="D287" i="1"/>
  <c r="E287" i="1"/>
  <c r="F287" i="1"/>
  <c r="G287" i="1"/>
  <c r="H287" i="1"/>
  <c r="I287" i="1"/>
  <c r="J287" i="1"/>
  <c r="K287" i="1"/>
  <c r="L287" i="1"/>
  <c r="M287" i="1"/>
  <c r="N287" i="1"/>
  <c r="O287" i="1"/>
  <c r="P287" i="1"/>
  <c r="Q287" i="1"/>
  <c r="R287" i="1"/>
  <c r="S287" i="1"/>
  <c r="T287" i="1"/>
  <c r="U287" i="1"/>
  <c r="V287" i="1"/>
  <c r="W287" i="1"/>
  <c r="X287" i="1"/>
  <c r="Y287" i="1"/>
  <c r="Z287" i="1"/>
  <c r="AA287" i="1"/>
  <c r="AB287" i="1"/>
  <c r="AC287" i="1"/>
  <c r="AD287" i="1"/>
  <c r="AE287" i="1"/>
  <c r="AF287" i="1"/>
  <c r="AG287" i="1"/>
  <c r="AH287" i="1"/>
  <c r="AI287" i="1"/>
  <c r="AJ287" i="1"/>
  <c r="AK287" i="1"/>
  <c r="AL287" i="1"/>
  <c r="AM287" i="1"/>
  <c r="AN287" i="1"/>
  <c r="AO287" i="1"/>
  <c r="AP287" i="1"/>
  <c r="AQ287" i="1"/>
  <c r="AR287" i="1"/>
  <c r="AS287" i="1"/>
  <c r="C288" i="1"/>
  <c r="D288" i="1"/>
  <c r="E288" i="1"/>
  <c r="F288" i="1"/>
  <c r="G288" i="1"/>
  <c r="H288" i="1"/>
  <c r="I288" i="1"/>
  <c r="J288" i="1"/>
  <c r="K288" i="1"/>
  <c r="L288" i="1"/>
  <c r="M288" i="1"/>
  <c r="N288" i="1"/>
  <c r="O288" i="1"/>
  <c r="P288" i="1"/>
  <c r="Q288" i="1"/>
  <c r="R288" i="1"/>
  <c r="S288" i="1"/>
  <c r="T288" i="1"/>
  <c r="U288" i="1"/>
  <c r="V288" i="1"/>
  <c r="W288" i="1"/>
  <c r="X288" i="1"/>
  <c r="Y288" i="1"/>
  <c r="Z288" i="1"/>
  <c r="AA288" i="1"/>
  <c r="AB288" i="1"/>
  <c r="AC288" i="1"/>
  <c r="AD288" i="1"/>
  <c r="AE288" i="1"/>
  <c r="AF288" i="1"/>
  <c r="AG288" i="1"/>
  <c r="AH288" i="1"/>
  <c r="AI288" i="1"/>
  <c r="AJ288" i="1"/>
  <c r="AK288" i="1"/>
  <c r="AL288" i="1"/>
  <c r="AM288" i="1"/>
  <c r="AN288" i="1"/>
  <c r="AO288" i="1"/>
  <c r="AP288" i="1"/>
  <c r="AQ288" i="1"/>
  <c r="AR288" i="1"/>
  <c r="AS288" i="1"/>
  <c r="C289" i="1"/>
  <c r="D289" i="1"/>
  <c r="E289" i="1"/>
  <c r="F289" i="1"/>
  <c r="G289" i="1"/>
  <c r="H289" i="1"/>
  <c r="I289" i="1"/>
  <c r="J289" i="1"/>
  <c r="K289" i="1"/>
  <c r="L289" i="1"/>
  <c r="M289" i="1"/>
  <c r="N289" i="1"/>
  <c r="O289" i="1"/>
  <c r="P289" i="1"/>
  <c r="Q289" i="1"/>
  <c r="R289" i="1"/>
  <c r="S289" i="1"/>
  <c r="T289" i="1"/>
  <c r="U289" i="1"/>
  <c r="V289" i="1"/>
  <c r="W289" i="1"/>
  <c r="X289" i="1"/>
  <c r="Y289" i="1"/>
  <c r="Z289" i="1"/>
  <c r="AA289" i="1"/>
  <c r="AB289" i="1"/>
  <c r="AC289" i="1"/>
  <c r="AD289" i="1"/>
  <c r="AE289" i="1"/>
  <c r="AF289" i="1"/>
  <c r="AG289" i="1"/>
  <c r="AH289" i="1"/>
  <c r="AI289" i="1"/>
  <c r="D289" i="3" s="1"/>
  <c r="AJ289" i="1"/>
  <c r="AK289" i="1"/>
  <c r="AL289" i="1"/>
  <c r="AM289" i="1"/>
  <c r="AN289" i="1"/>
  <c r="AO289" i="1"/>
  <c r="AP289" i="1"/>
  <c r="AQ289" i="1"/>
  <c r="AR289" i="1"/>
  <c r="AS289" i="1"/>
  <c r="C290" i="1"/>
  <c r="D290" i="1"/>
  <c r="E290" i="1"/>
  <c r="F290" i="1"/>
  <c r="G290" i="1"/>
  <c r="H290" i="1"/>
  <c r="I290" i="1"/>
  <c r="J290" i="1"/>
  <c r="K290" i="1"/>
  <c r="L290" i="1"/>
  <c r="M290" i="1"/>
  <c r="N290" i="1"/>
  <c r="O290" i="1"/>
  <c r="P290" i="1"/>
  <c r="Q290" i="1"/>
  <c r="R290" i="1"/>
  <c r="S290" i="1"/>
  <c r="T290" i="1"/>
  <c r="U290" i="1"/>
  <c r="V290" i="1"/>
  <c r="W290" i="1"/>
  <c r="X290" i="1"/>
  <c r="Y290" i="1"/>
  <c r="Z290" i="1"/>
  <c r="AA290" i="1"/>
  <c r="AB290" i="1"/>
  <c r="AC290" i="1"/>
  <c r="AD290" i="1"/>
  <c r="AE290" i="1"/>
  <c r="AF290" i="1"/>
  <c r="AG290" i="1"/>
  <c r="AH290" i="1"/>
  <c r="AI290" i="1"/>
  <c r="AJ290" i="1"/>
  <c r="AK290" i="1"/>
  <c r="AL290" i="1"/>
  <c r="AM290" i="1"/>
  <c r="AN290" i="1"/>
  <c r="AO290" i="1"/>
  <c r="AP290" i="1"/>
  <c r="AQ290" i="1"/>
  <c r="AR290" i="1"/>
  <c r="AS290" i="1"/>
  <c r="C291" i="1"/>
  <c r="D291" i="1"/>
  <c r="E291" i="1"/>
  <c r="F291" i="1"/>
  <c r="G291" i="1"/>
  <c r="H291" i="1"/>
  <c r="I291" i="1"/>
  <c r="J291" i="1"/>
  <c r="K291" i="1"/>
  <c r="L291" i="1"/>
  <c r="M291" i="1"/>
  <c r="N291" i="1"/>
  <c r="O291" i="1"/>
  <c r="P291" i="1"/>
  <c r="Q291" i="1"/>
  <c r="R291" i="1"/>
  <c r="S291" i="1"/>
  <c r="T291" i="1"/>
  <c r="U291" i="1"/>
  <c r="V291" i="1"/>
  <c r="W291" i="1"/>
  <c r="X291" i="1"/>
  <c r="Y291" i="1"/>
  <c r="Z291" i="1"/>
  <c r="AA291" i="1"/>
  <c r="AB291" i="1"/>
  <c r="AC291" i="1"/>
  <c r="AD291" i="1"/>
  <c r="AE291" i="1"/>
  <c r="AF291" i="1"/>
  <c r="AG291" i="1"/>
  <c r="AH291" i="1"/>
  <c r="AI291" i="1"/>
  <c r="AJ291" i="1"/>
  <c r="AK291" i="1"/>
  <c r="AL291" i="1"/>
  <c r="AM291" i="1"/>
  <c r="AN291" i="1"/>
  <c r="AO291" i="1"/>
  <c r="AP291" i="1"/>
  <c r="AQ291" i="1"/>
  <c r="AR291" i="1"/>
  <c r="AS291" i="1"/>
  <c r="C292" i="1"/>
  <c r="D292" i="1"/>
  <c r="E292" i="1"/>
  <c r="F292" i="1"/>
  <c r="G292" i="1"/>
  <c r="H292" i="1"/>
  <c r="I292" i="1"/>
  <c r="J292" i="1"/>
  <c r="K292" i="1"/>
  <c r="L292" i="1"/>
  <c r="M292" i="1"/>
  <c r="N292" i="1"/>
  <c r="O292" i="1"/>
  <c r="P292" i="1"/>
  <c r="Q292" i="1"/>
  <c r="R292" i="1"/>
  <c r="S292" i="1"/>
  <c r="T292" i="1"/>
  <c r="U292" i="1"/>
  <c r="V292" i="1"/>
  <c r="W292" i="1"/>
  <c r="X292" i="1"/>
  <c r="Y292" i="1"/>
  <c r="Z292" i="1"/>
  <c r="AA292" i="1"/>
  <c r="AB292" i="1"/>
  <c r="AC292" i="1"/>
  <c r="AD292" i="1"/>
  <c r="AE292" i="1"/>
  <c r="AF292" i="1"/>
  <c r="AG292" i="1"/>
  <c r="AH292" i="1"/>
  <c r="AI292" i="1"/>
  <c r="AJ292" i="1"/>
  <c r="AK292" i="1"/>
  <c r="AL292" i="1"/>
  <c r="AM292" i="1"/>
  <c r="AN292" i="1"/>
  <c r="AO292" i="1"/>
  <c r="AP292" i="1"/>
  <c r="AQ292" i="1"/>
  <c r="AR292" i="1"/>
  <c r="AS292" i="1"/>
  <c r="C293" i="1"/>
  <c r="D293" i="1"/>
  <c r="E293" i="1"/>
  <c r="F293" i="1"/>
  <c r="G293" i="1"/>
  <c r="H293" i="1"/>
  <c r="I293" i="1"/>
  <c r="J293" i="1"/>
  <c r="K293" i="1"/>
  <c r="L293" i="1"/>
  <c r="M293" i="1"/>
  <c r="N293" i="1"/>
  <c r="O293" i="1"/>
  <c r="P293" i="1"/>
  <c r="Q293" i="1"/>
  <c r="R293" i="1"/>
  <c r="S293" i="1"/>
  <c r="T293" i="1"/>
  <c r="U293" i="1"/>
  <c r="V293" i="1"/>
  <c r="W293" i="1"/>
  <c r="X293" i="1"/>
  <c r="Y293" i="1"/>
  <c r="Z293" i="1"/>
  <c r="AA293" i="1"/>
  <c r="AB293" i="1"/>
  <c r="AC293" i="1"/>
  <c r="AD293" i="1"/>
  <c r="AE293" i="1"/>
  <c r="AF293" i="1"/>
  <c r="AG293" i="1"/>
  <c r="AH293" i="1"/>
  <c r="AI293" i="1"/>
  <c r="AJ293" i="1"/>
  <c r="AK293" i="1"/>
  <c r="AL293" i="1"/>
  <c r="AM293" i="1"/>
  <c r="AN293" i="1"/>
  <c r="AO293" i="1"/>
  <c r="AP293" i="1"/>
  <c r="AQ293" i="1"/>
  <c r="AR293" i="1"/>
  <c r="AS293" i="1"/>
  <c r="C294" i="1"/>
  <c r="D294" i="1"/>
  <c r="E294" i="1"/>
  <c r="F294" i="1"/>
  <c r="G294" i="1"/>
  <c r="H294" i="1"/>
  <c r="I294" i="1"/>
  <c r="J294" i="1"/>
  <c r="K294" i="1"/>
  <c r="L294" i="1"/>
  <c r="M294" i="1"/>
  <c r="N294" i="1"/>
  <c r="O294" i="1"/>
  <c r="P294" i="1"/>
  <c r="Q294" i="1"/>
  <c r="R294" i="1"/>
  <c r="S294" i="1"/>
  <c r="T294" i="1"/>
  <c r="U294" i="1"/>
  <c r="V294" i="1"/>
  <c r="W294" i="1"/>
  <c r="X294" i="1"/>
  <c r="Y294" i="1"/>
  <c r="Z294" i="1"/>
  <c r="AA294" i="1"/>
  <c r="AB294" i="1"/>
  <c r="AC294" i="1"/>
  <c r="AD294" i="1"/>
  <c r="AE294" i="1"/>
  <c r="AF294" i="1"/>
  <c r="AG294" i="1"/>
  <c r="AH294" i="1"/>
  <c r="AI294" i="1"/>
  <c r="AJ294" i="1"/>
  <c r="AK294" i="1"/>
  <c r="AL294" i="1"/>
  <c r="AM294" i="1"/>
  <c r="AN294" i="1"/>
  <c r="AO294" i="1"/>
  <c r="AP294" i="1"/>
  <c r="AQ294" i="1"/>
  <c r="AR294" i="1"/>
  <c r="AS294" i="1"/>
  <c r="C295" i="1"/>
  <c r="D295" i="1"/>
  <c r="E295" i="1"/>
  <c r="F295" i="1"/>
  <c r="G295" i="1"/>
  <c r="H295" i="1"/>
  <c r="I295" i="1"/>
  <c r="J295" i="1"/>
  <c r="K295" i="1"/>
  <c r="L295" i="1"/>
  <c r="M295" i="1"/>
  <c r="N295" i="1"/>
  <c r="O295" i="1"/>
  <c r="P295" i="1"/>
  <c r="Q295" i="1"/>
  <c r="R295" i="1"/>
  <c r="S295" i="1"/>
  <c r="T295" i="1"/>
  <c r="U295" i="1"/>
  <c r="V295" i="1"/>
  <c r="W295" i="1"/>
  <c r="X295" i="1"/>
  <c r="Y295" i="1"/>
  <c r="Z295" i="1"/>
  <c r="AA295" i="1"/>
  <c r="AB295" i="1"/>
  <c r="AC295" i="1"/>
  <c r="AD295" i="1"/>
  <c r="AE295" i="1"/>
  <c r="AF295" i="1"/>
  <c r="AG295" i="1"/>
  <c r="AH295" i="1"/>
  <c r="AI295" i="1"/>
  <c r="AJ295" i="1"/>
  <c r="AK295" i="1"/>
  <c r="AL295" i="1"/>
  <c r="AM295" i="1"/>
  <c r="AN295" i="1"/>
  <c r="AO295" i="1"/>
  <c r="AP295" i="1"/>
  <c r="AQ295" i="1"/>
  <c r="AR295" i="1"/>
  <c r="AS295" i="1"/>
  <c r="C296" i="1"/>
  <c r="D296" i="1"/>
  <c r="E296" i="1"/>
  <c r="F296" i="1"/>
  <c r="G296" i="1"/>
  <c r="H296" i="1"/>
  <c r="I296" i="1"/>
  <c r="J296" i="1"/>
  <c r="K296" i="1"/>
  <c r="L296" i="1"/>
  <c r="M296" i="1"/>
  <c r="N296" i="1"/>
  <c r="O296" i="1"/>
  <c r="P296" i="1"/>
  <c r="Q296" i="1"/>
  <c r="R296" i="1"/>
  <c r="S296" i="1"/>
  <c r="T296" i="1"/>
  <c r="U296" i="1"/>
  <c r="V296" i="1"/>
  <c r="W296" i="1"/>
  <c r="X296" i="1"/>
  <c r="Y296" i="1"/>
  <c r="Z296" i="1"/>
  <c r="AA296" i="1"/>
  <c r="AB296" i="1"/>
  <c r="AC296" i="1"/>
  <c r="AD296" i="1"/>
  <c r="AE296" i="1"/>
  <c r="AF296" i="1"/>
  <c r="AG296" i="1"/>
  <c r="AH296" i="1"/>
  <c r="AI296" i="1"/>
  <c r="AJ296" i="1"/>
  <c r="AK296" i="1"/>
  <c r="AL296" i="1"/>
  <c r="AM296" i="1"/>
  <c r="AN296" i="1"/>
  <c r="AO296" i="1"/>
  <c r="AP296" i="1"/>
  <c r="AQ296" i="1"/>
  <c r="AR296" i="1"/>
  <c r="AS296" i="1"/>
  <c r="C297" i="1"/>
  <c r="D297" i="1"/>
  <c r="E297" i="1"/>
  <c r="F297" i="1"/>
  <c r="G297" i="1"/>
  <c r="H297" i="1"/>
  <c r="I297" i="1"/>
  <c r="J297" i="1"/>
  <c r="K297" i="1"/>
  <c r="L297" i="1"/>
  <c r="M297" i="1"/>
  <c r="N297" i="1"/>
  <c r="O297" i="1"/>
  <c r="P297" i="1"/>
  <c r="Q297" i="1"/>
  <c r="R297" i="1"/>
  <c r="S297" i="1"/>
  <c r="T297" i="1"/>
  <c r="U297" i="1"/>
  <c r="V297" i="1"/>
  <c r="W297" i="1"/>
  <c r="X297" i="1"/>
  <c r="Y297" i="1"/>
  <c r="Z297" i="1"/>
  <c r="AA297" i="1"/>
  <c r="AB297" i="1"/>
  <c r="AC297" i="1"/>
  <c r="AD297" i="1"/>
  <c r="AE297" i="1"/>
  <c r="AF297" i="1"/>
  <c r="AG297" i="1"/>
  <c r="AH297" i="1"/>
  <c r="AI297" i="1"/>
  <c r="AJ297" i="1"/>
  <c r="AK297" i="1"/>
  <c r="AL297" i="1"/>
  <c r="AM297" i="1"/>
  <c r="AN297" i="1"/>
  <c r="AO297" i="1"/>
  <c r="AP297" i="1"/>
  <c r="AQ297" i="1"/>
  <c r="AR297" i="1"/>
  <c r="AS297" i="1"/>
  <c r="C298" i="1"/>
  <c r="D298" i="1"/>
  <c r="E298" i="1"/>
  <c r="F298" i="1"/>
  <c r="G298" i="1"/>
  <c r="H298" i="1"/>
  <c r="I298" i="1"/>
  <c r="J298" i="1"/>
  <c r="K298" i="1"/>
  <c r="L298" i="1"/>
  <c r="M298" i="1"/>
  <c r="N298" i="1"/>
  <c r="O298" i="1"/>
  <c r="P298" i="1"/>
  <c r="Q298" i="1"/>
  <c r="R298" i="1"/>
  <c r="S298" i="1"/>
  <c r="T298" i="1"/>
  <c r="U298" i="1"/>
  <c r="V298" i="1"/>
  <c r="W298" i="1"/>
  <c r="X298" i="1"/>
  <c r="Y298" i="1"/>
  <c r="Z298" i="1"/>
  <c r="AA298" i="1"/>
  <c r="AB298" i="1"/>
  <c r="AC298" i="1"/>
  <c r="AD298" i="1"/>
  <c r="AE298" i="1"/>
  <c r="AF298" i="1"/>
  <c r="AG298" i="1"/>
  <c r="AH298" i="1"/>
  <c r="AI298" i="1"/>
  <c r="AJ298" i="1"/>
  <c r="AK298" i="1"/>
  <c r="AL298" i="1"/>
  <c r="AM298" i="1"/>
  <c r="AN298" i="1"/>
  <c r="AO298" i="1"/>
  <c r="AP298" i="1"/>
  <c r="AQ298" i="1"/>
  <c r="AR298" i="1"/>
  <c r="AS298" i="1"/>
  <c r="C299" i="1"/>
  <c r="D299" i="1"/>
  <c r="E299" i="1"/>
  <c r="F299" i="1"/>
  <c r="G299" i="1"/>
  <c r="H299" i="1"/>
  <c r="I299" i="1"/>
  <c r="J299" i="1"/>
  <c r="K299" i="1"/>
  <c r="L299" i="1"/>
  <c r="M299" i="1"/>
  <c r="N299" i="1"/>
  <c r="O299" i="1"/>
  <c r="P299" i="1"/>
  <c r="Q299" i="1"/>
  <c r="R299" i="1"/>
  <c r="S299" i="1"/>
  <c r="T299" i="1"/>
  <c r="U299" i="1"/>
  <c r="V299" i="1"/>
  <c r="W299" i="1"/>
  <c r="X299" i="1"/>
  <c r="Y299" i="1"/>
  <c r="Z299" i="1"/>
  <c r="AA299" i="1"/>
  <c r="AB299" i="1"/>
  <c r="AC299" i="1"/>
  <c r="AD299" i="1"/>
  <c r="AE299" i="1"/>
  <c r="AF299" i="1"/>
  <c r="AG299" i="1"/>
  <c r="AH299" i="1"/>
  <c r="AI299" i="1"/>
  <c r="AJ299" i="1"/>
  <c r="AK299" i="1"/>
  <c r="AL299" i="1"/>
  <c r="AM299" i="1"/>
  <c r="AN299" i="1"/>
  <c r="AO299" i="1"/>
  <c r="AP299" i="1"/>
  <c r="AQ299" i="1"/>
  <c r="AR299" i="1"/>
  <c r="AS299" i="1"/>
  <c r="C300" i="1"/>
  <c r="D300" i="1"/>
  <c r="E300" i="1"/>
  <c r="F300" i="1"/>
  <c r="G300" i="1"/>
  <c r="H300" i="1"/>
  <c r="I300" i="1"/>
  <c r="J300" i="1"/>
  <c r="K300" i="1"/>
  <c r="L300" i="1"/>
  <c r="M300" i="1"/>
  <c r="N300" i="1"/>
  <c r="O300" i="1"/>
  <c r="P300" i="1"/>
  <c r="Q300" i="1"/>
  <c r="R300" i="1"/>
  <c r="S300" i="1"/>
  <c r="T300" i="1"/>
  <c r="U300" i="1"/>
  <c r="V300" i="1"/>
  <c r="W300" i="1"/>
  <c r="X300" i="1"/>
  <c r="Y300" i="1"/>
  <c r="Z300" i="1"/>
  <c r="AA300" i="1"/>
  <c r="AB300" i="1"/>
  <c r="AC300" i="1"/>
  <c r="AD300" i="1"/>
  <c r="AE300" i="1"/>
  <c r="AF300" i="1"/>
  <c r="AG300" i="1"/>
  <c r="AH300" i="1"/>
  <c r="AI300" i="1"/>
  <c r="AJ300" i="1"/>
  <c r="AK300" i="1"/>
  <c r="AL300" i="1"/>
  <c r="AM300" i="1"/>
  <c r="AN300" i="1"/>
  <c r="AO300" i="1"/>
  <c r="AP300" i="1"/>
  <c r="AQ300" i="1"/>
  <c r="AR300" i="1"/>
  <c r="AS300" i="1"/>
  <c r="C301" i="1"/>
  <c r="D301" i="1"/>
  <c r="E301" i="1"/>
  <c r="F301" i="1"/>
  <c r="G301" i="1"/>
  <c r="H301" i="1"/>
  <c r="I301" i="1"/>
  <c r="J301" i="1"/>
  <c r="K301" i="1"/>
  <c r="L301" i="1"/>
  <c r="M301" i="1"/>
  <c r="N301" i="1"/>
  <c r="O301" i="1"/>
  <c r="P301" i="1"/>
  <c r="Q301" i="1"/>
  <c r="R301" i="1"/>
  <c r="S301" i="1"/>
  <c r="T301" i="1"/>
  <c r="U301" i="1"/>
  <c r="V301" i="1"/>
  <c r="W301" i="1"/>
  <c r="X301" i="1"/>
  <c r="Y301" i="1"/>
  <c r="Z301" i="1"/>
  <c r="AA301" i="1"/>
  <c r="AB301" i="1"/>
  <c r="AC301" i="1"/>
  <c r="AD301" i="1"/>
  <c r="AE301" i="1"/>
  <c r="AF301" i="1"/>
  <c r="AG301" i="1"/>
  <c r="AH301" i="1"/>
  <c r="AI301" i="1"/>
  <c r="AJ301" i="1"/>
  <c r="AK301" i="1"/>
  <c r="AL301" i="1"/>
  <c r="AM301" i="1"/>
  <c r="AN301" i="1"/>
  <c r="AO301" i="1"/>
  <c r="AP301" i="1"/>
  <c r="AQ301" i="1"/>
  <c r="AR301" i="1"/>
  <c r="AS301" i="1"/>
  <c r="C302" i="1"/>
  <c r="D302" i="1"/>
  <c r="E302" i="1"/>
  <c r="F302" i="1"/>
  <c r="G302" i="1"/>
  <c r="H302" i="1"/>
  <c r="I302" i="1"/>
  <c r="J302" i="1"/>
  <c r="K302" i="1"/>
  <c r="L302" i="1"/>
  <c r="M302" i="1"/>
  <c r="N302" i="1"/>
  <c r="O302" i="1"/>
  <c r="P302" i="1"/>
  <c r="Q302" i="1"/>
  <c r="R302" i="1"/>
  <c r="S302" i="1"/>
  <c r="T302" i="1"/>
  <c r="U302" i="1"/>
  <c r="V302" i="1"/>
  <c r="W302" i="1"/>
  <c r="X302" i="1"/>
  <c r="Y302" i="1"/>
  <c r="Z302" i="1"/>
  <c r="AA302" i="1"/>
  <c r="AB302" i="1"/>
  <c r="AC302" i="1"/>
  <c r="AD302" i="1"/>
  <c r="AE302" i="1"/>
  <c r="AF302" i="1"/>
  <c r="AG302" i="1"/>
  <c r="AH302" i="1"/>
  <c r="AI302" i="1"/>
  <c r="AJ302" i="1"/>
  <c r="AK302" i="1"/>
  <c r="AL302" i="1"/>
  <c r="AM302" i="1"/>
  <c r="AN302" i="1"/>
  <c r="AO302" i="1"/>
  <c r="AP302" i="1"/>
  <c r="AQ302" i="1"/>
  <c r="AR302" i="1"/>
  <c r="AS302" i="1"/>
  <c r="C303" i="1"/>
  <c r="D303" i="1"/>
  <c r="E303" i="1"/>
  <c r="F303" i="1"/>
  <c r="G303" i="1"/>
  <c r="H303" i="1"/>
  <c r="I303" i="1"/>
  <c r="J303" i="1"/>
  <c r="K303" i="1"/>
  <c r="L303" i="1"/>
  <c r="M303" i="1"/>
  <c r="N303" i="1"/>
  <c r="O303" i="1"/>
  <c r="P303" i="1"/>
  <c r="Q303" i="1"/>
  <c r="R303" i="1"/>
  <c r="S303" i="1"/>
  <c r="T303" i="1"/>
  <c r="U303" i="1"/>
  <c r="V303" i="1"/>
  <c r="W303" i="1"/>
  <c r="X303" i="1"/>
  <c r="Y303" i="1"/>
  <c r="Z303" i="1"/>
  <c r="AA303" i="1"/>
  <c r="AB303" i="1"/>
  <c r="AC303" i="1"/>
  <c r="AD303" i="1"/>
  <c r="AE303" i="1"/>
  <c r="AF303" i="1"/>
  <c r="AG303" i="1"/>
  <c r="AH303" i="1"/>
  <c r="AI303" i="1"/>
  <c r="AJ303" i="1"/>
  <c r="AK303" i="1"/>
  <c r="AL303" i="1"/>
  <c r="AM303" i="1"/>
  <c r="AN303" i="1"/>
  <c r="AO303" i="1"/>
  <c r="AP303" i="1"/>
  <c r="AQ303" i="1"/>
  <c r="AR303" i="1"/>
  <c r="AS303" i="1"/>
  <c r="C304" i="1"/>
  <c r="D304" i="1"/>
  <c r="E304" i="1"/>
  <c r="F304" i="1"/>
  <c r="G304" i="1"/>
  <c r="H304" i="1"/>
  <c r="I304" i="1"/>
  <c r="J304" i="1"/>
  <c r="K304" i="1"/>
  <c r="L304" i="1"/>
  <c r="M304" i="1"/>
  <c r="N304" i="1"/>
  <c r="O304" i="1"/>
  <c r="P304" i="1"/>
  <c r="Q304" i="1"/>
  <c r="R304" i="1"/>
  <c r="S304" i="1"/>
  <c r="T304" i="1"/>
  <c r="U304" i="1"/>
  <c r="V304" i="1"/>
  <c r="W304" i="1"/>
  <c r="X304" i="1"/>
  <c r="Y304" i="1"/>
  <c r="Z304" i="1"/>
  <c r="AA304" i="1"/>
  <c r="AB304" i="1"/>
  <c r="AC304" i="1"/>
  <c r="AD304" i="1"/>
  <c r="AE304" i="1"/>
  <c r="AF304" i="1"/>
  <c r="AG304" i="1"/>
  <c r="AH304" i="1"/>
  <c r="AI304" i="1"/>
  <c r="AJ304" i="1"/>
  <c r="AK304" i="1"/>
  <c r="AL304" i="1"/>
  <c r="AM304" i="1"/>
  <c r="AN304" i="1"/>
  <c r="AO304" i="1"/>
  <c r="AP304" i="1"/>
  <c r="AQ304" i="1"/>
  <c r="AR304" i="1"/>
  <c r="AS304" i="1"/>
  <c r="C305" i="1"/>
  <c r="D305" i="1"/>
  <c r="E305" i="1"/>
  <c r="F305" i="1"/>
  <c r="G305" i="1"/>
  <c r="H305" i="1"/>
  <c r="I305" i="1"/>
  <c r="J305" i="1"/>
  <c r="K305" i="1"/>
  <c r="L305" i="1"/>
  <c r="M305" i="1"/>
  <c r="N305" i="1"/>
  <c r="O305" i="1"/>
  <c r="P305" i="1"/>
  <c r="Q305" i="1"/>
  <c r="R305" i="1"/>
  <c r="S305" i="1"/>
  <c r="T305" i="1"/>
  <c r="U305" i="1"/>
  <c r="V305" i="1"/>
  <c r="W305" i="1"/>
  <c r="X305" i="1"/>
  <c r="Y305" i="1"/>
  <c r="Z305" i="1"/>
  <c r="AA305" i="1"/>
  <c r="AB305" i="1"/>
  <c r="AC305" i="1"/>
  <c r="AD305" i="1"/>
  <c r="AE305" i="1"/>
  <c r="AF305" i="1"/>
  <c r="AG305" i="1"/>
  <c r="AH305" i="1"/>
  <c r="AI305" i="1"/>
  <c r="AJ305" i="1"/>
  <c r="AK305" i="1"/>
  <c r="AL305" i="1"/>
  <c r="AM305" i="1"/>
  <c r="AN305" i="1"/>
  <c r="AO305" i="1"/>
  <c r="AP305" i="1"/>
  <c r="AQ305" i="1"/>
  <c r="AR305" i="1"/>
  <c r="AS305" i="1"/>
  <c r="C306" i="1"/>
  <c r="D306" i="1"/>
  <c r="E306" i="1"/>
  <c r="F306" i="1"/>
  <c r="G306" i="1"/>
  <c r="H306" i="1"/>
  <c r="I306" i="1"/>
  <c r="J306" i="1"/>
  <c r="K306" i="1"/>
  <c r="L306" i="1"/>
  <c r="M306" i="1"/>
  <c r="N306" i="1"/>
  <c r="O306" i="1"/>
  <c r="P306" i="1"/>
  <c r="Q306" i="1"/>
  <c r="R306" i="1"/>
  <c r="S306" i="1"/>
  <c r="T306" i="1"/>
  <c r="U306" i="1"/>
  <c r="V306" i="1"/>
  <c r="W306" i="1"/>
  <c r="X306" i="1"/>
  <c r="Y306" i="1"/>
  <c r="Z306" i="1"/>
  <c r="AA306" i="1"/>
  <c r="AB306" i="1"/>
  <c r="AC306" i="1"/>
  <c r="AD306" i="1"/>
  <c r="AE306" i="1"/>
  <c r="AF306" i="1"/>
  <c r="AG306" i="1"/>
  <c r="AH306" i="1"/>
  <c r="AI306" i="1"/>
  <c r="AJ306" i="1"/>
  <c r="AK306" i="1"/>
  <c r="AL306" i="1"/>
  <c r="AM306" i="1"/>
  <c r="AN306" i="1"/>
  <c r="AO306" i="1"/>
  <c r="AP306" i="1"/>
  <c r="AQ306" i="1"/>
  <c r="AR306" i="1"/>
  <c r="AS306" i="1"/>
  <c r="C307" i="1"/>
  <c r="D307" i="1"/>
  <c r="E307" i="1"/>
  <c r="F307" i="1"/>
  <c r="G307" i="1"/>
  <c r="H307" i="1"/>
  <c r="I307" i="1"/>
  <c r="J307" i="1"/>
  <c r="K307" i="1"/>
  <c r="L307" i="1"/>
  <c r="M307" i="1"/>
  <c r="N3" i="1" s="1"/>
  <c r="N307" i="1"/>
  <c r="O307" i="1"/>
  <c r="P307" i="1"/>
  <c r="Q307" i="1"/>
  <c r="R307" i="1"/>
  <c r="S307" i="1"/>
  <c r="T307" i="1"/>
  <c r="U307" i="1"/>
  <c r="V307" i="1"/>
  <c r="W307" i="1"/>
  <c r="X307" i="1"/>
  <c r="Y307" i="1"/>
  <c r="Z307" i="1"/>
  <c r="AA307" i="1"/>
  <c r="AB307" i="1"/>
  <c r="AC307" i="1"/>
  <c r="AD3" i="1" s="1"/>
  <c r="AD307" i="1"/>
  <c r="AE307" i="1"/>
  <c r="AF307" i="1"/>
  <c r="AG307" i="1"/>
  <c r="AH307" i="1"/>
  <c r="AI307" i="1"/>
  <c r="AJ307" i="1"/>
  <c r="AK307" i="1"/>
  <c r="AL3" i="1" s="1"/>
  <c r="AL307" i="1"/>
  <c r="AM307" i="1"/>
  <c r="AN307" i="1"/>
  <c r="AO307" i="1"/>
  <c r="AP307" i="1"/>
  <c r="AQ307" i="1"/>
  <c r="AR307" i="1"/>
  <c r="AS307" i="1"/>
  <c r="C308" i="1"/>
  <c r="D308" i="1"/>
  <c r="E308" i="1"/>
  <c r="F308" i="1"/>
  <c r="G308" i="1"/>
  <c r="H308" i="1"/>
  <c r="I308" i="1"/>
  <c r="J308" i="1"/>
  <c r="K308" i="1"/>
  <c r="L308" i="1"/>
  <c r="M308" i="1"/>
  <c r="N308" i="1"/>
  <c r="O308" i="1"/>
  <c r="P308" i="1"/>
  <c r="Q308" i="1"/>
  <c r="R308" i="1"/>
  <c r="S308" i="1"/>
  <c r="T308" i="1"/>
  <c r="U308" i="1"/>
  <c r="V3" i="1" s="1"/>
  <c r="V308" i="1"/>
  <c r="W308" i="1"/>
  <c r="X308" i="1"/>
  <c r="Y308" i="1"/>
  <c r="Z308" i="1"/>
  <c r="AA308" i="1"/>
  <c r="AB308" i="1"/>
  <c r="AC308" i="1"/>
  <c r="AD308" i="1"/>
  <c r="AE308" i="1"/>
  <c r="AF308" i="1"/>
  <c r="AG308" i="1"/>
  <c r="AH308" i="1"/>
  <c r="AI308" i="1"/>
  <c r="AJ308" i="1"/>
  <c r="AK308" i="1"/>
  <c r="AL308" i="1"/>
  <c r="AM308" i="1"/>
  <c r="AN308" i="1"/>
  <c r="AO308" i="1"/>
  <c r="AP308" i="1"/>
  <c r="AQ308" i="1"/>
  <c r="AR308" i="1"/>
  <c r="AS308" i="1"/>
  <c r="C309" i="1"/>
  <c r="D309" i="1"/>
  <c r="E309" i="1"/>
  <c r="F309" i="1"/>
  <c r="G309" i="1"/>
  <c r="H309" i="1"/>
  <c r="I309" i="1"/>
  <c r="J309" i="1"/>
  <c r="K309" i="1"/>
  <c r="L309" i="1"/>
  <c r="M309" i="1"/>
  <c r="N309" i="1"/>
  <c r="O309" i="1"/>
  <c r="P309" i="1"/>
  <c r="Q309" i="1"/>
  <c r="R309" i="1"/>
  <c r="S309" i="1"/>
  <c r="T309" i="1"/>
  <c r="U309" i="1"/>
  <c r="V309" i="1"/>
  <c r="W309" i="1"/>
  <c r="X309" i="1"/>
  <c r="Y309" i="1"/>
  <c r="Z309" i="1"/>
  <c r="AA309" i="1"/>
  <c r="AB309" i="1"/>
  <c r="AC309" i="1"/>
  <c r="AD309" i="1"/>
  <c r="AE309" i="1"/>
  <c r="AF309" i="1"/>
  <c r="AG309" i="1"/>
  <c r="AH309" i="1"/>
  <c r="AI309" i="1"/>
  <c r="AJ309" i="1"/>
  <c r="AK309" i="1"/>
  <c r="AL309" i="1"/>
  <c r="AM309" i="1"/>
  <c r="AN309" i="1"/>
  <c r="AO309" i="1"/>
  <c r="AP309" i="1"/>
  <c r="AQ309" i="1"/>
  <c r="AR309" i="1"/>
  <c r="AS309" i="1"/>
  <c r="C310" i="1"/>
  <c r="D310" i="1"/>
  <c r="E310" i="1"/>
  <c r="F310" i="1"/>
  <c r="G310" i="1"/>
  <c r="H310" i="1"/>
  <c r="I310" i="1"/>
  <c r="J310" i="1"/>
  <c r="K310" i="1"/>
  <c r="L310" i="1"/>
  <c r="M310" i="1"/>
  <c r="N310" i="1"/>
  <c r="O310" i="1"/>
  <c r="P310" i="1"/>
  <c r="Q310" i="1"/>
  <c r="R310" i="1"/>
  <c r="S310" i="1"/>
  <c r="T310" i="1"/>
  <c r="U310" i="1"/>
  <c r="V310" i="1"/>
  <c r="W310" i="1"/>
  <c r="X310" i="1"/>
  <c r="Y310" i="1"/>
  <c r="Z310" i="1"/>
  <c r="AA310" i="1"/>
  <c r="AB310" i="1"/>
  <c r="AC310" i="1"/>
  <c r="AD310" i="1"/>
  <c r="AE310" i="1"/>
  <c r="AF310" i="1"/>
  <c r="AG310" i="1"/>
  <c r="AH310" i="1"/>
  <c r="AI310" i="1"/>
  <c r="AJ310" i="1"/>
  <c r="AK310" i="1"/>
  <c r="AL310" i="1"/>
  <c r="AM310" i="1"/>
  <c r="AN310" i="1"/>
  <c r="AO310" i="1"/>
  <c r="AP310" i="1"/>
  <c r="AQ310" i="1"/>
  <c r="AR310" i="1"/>
  <c r="AS310" i="1"/>
  <c r="C311" i="1"/>
  <c r="D311" i="1"/>
  <c r="E311" i="1"/>
  <c r="F311" i="1"/>
  <c r="G311" i="1"/>
  <c r="H311" i="1"/>
  <c r="I311" i="1"/>
  <c r="J311" i="1"/>
  <c r="K311" i="1"/>
  <c r="L311" i="1"/>
  <c r="M311" i="1"/>
  <c r="N311" i="1"/>
  <c r="O311" i="1"/>
  <c r="P311" i="1"/>
  <c r="Q311" i="1"/>
  <c r="R311" i="1"/>
  <c r="S311" i="1"/>
  <c r="T311" i="1"/>
  <c r="U311" i="1"/>
  <c r="V311" i="1"/>
  <c r="W311" i="1"/>
  <c r="X311" i="1"/>
  <c r="Y311" i="1"/>
  <c r="Z311" i="1"/>
  <c r="AA311" i="1"/>
  <c r="AB311" i="1"/>
  <c r="AC311" i="1"/>
  <c r="AD311" i="1"/>
  <c r="AE311" i="1"/>
  <c r="AF311" i="1"/>
  <c r="AG311" i="1"/>
  <c r="AH311" i="1"/>
  <c r="AI311" i="1"/>
  <c r="AJ311" i="1"/>
  <c r="AK311" i="1"/>
  <c r="AL311" i="1"/>
  <c r="AM311" i="1"/>
  <c r="AN311" i="1"/>
  <c r="AO311" i="1"/>
  <c r="AP311" i="1"/>
  <c r="AQ311" i="1"/>
  <c r="AR311" i="1"/>
  <c r="AS311" i="1"/>
  <c r="C312" i="1"/>
  <c r="D312" i="1"/>
  <c r="E312" i="1"/>
  <c r="F312" i="1"/>
  <c r="G312" i="1"/>
  <c r="H312" i="1"/>
  <c r="I312" i="1"/>
  <c r="J312" i="1"/>
  <c r="K312" i="1"/>
  <c r="L312" i="1"/>
  <c r="M312" i="1"/>
  <c r="N312" i="1"/>
  <c r="O312" i="1"/>
  <c r="P312" i="1"/>
  <c r="Q312" i="1"/>
  <c r="R312" i="1"/>
  <c r="S312" i="1"/>
  <c r="T312" i="1"/>
  <c r="U312" i="1"/>
  <c r="V312" i="1"/>
  <c r="W312" i="1"/>
  <c r="X312" i="1"/>
  <c r="Y312" i="1"/>
  <c r="Z312" i="1"/>
  <c r="AA312" i="1"/>
  <c r="AB312" i="1"/>
  <c r="AC312" i="1"/>
  <c r="AD312" i="1"/>
  <c r="AE312" i="1"/>
  <c r="AF312" i="1"/>
  <c r="AG312" i="1"/>
  <c r="AH312" i="1"/>
  <c r="AI312" i="1"/>
  <c r="AJ312" i="1"/>
  <c r="AK312" i="1"/>
  <c r="AL312" i="1"/>
  <c r="AM312" i="1"/>
  <c r="AN312" i="1"/>
  <c r="AO312" i="1"/>
  <c r="AP312" i="1"/>
  <c r="AQ312" i="1"/>
  <c r="AR312" i="1"/>
  <c r="AS312" i="1"/>
  <c r="C313" i="1"/>
  <c r="D313" i="1"/>
  <c r="E313" i="1"/>
  <c r="F313" i="1"/>
  <c r="G313" i="1"/>
  <c r="H313" i="1"/>
  <c r="I313" i="1"/>
  <c r="J313" i="1"/>
  <c r="K313" i="1"/>
  <c r="L313" i="1"/>
  <c r="M313" i="1"/>
  <c r="N313" i="1"/>
  <c r="O313" i="1"/>
  <c r="P313" i="1"/>
  <c r="Q313" i="1"/>
  <c r="R313" i="1"/>
  <c r="S313" i="1"/>
  <c r="T313" i="1"/>
  <c r="U313" i="1"/>
  <c r="V313" i="1"/>
  <c r="W313" i="1"/>
  <c r="X313" i="1"/>
  <c r="Y313" i="1"/>
  <c r="Z313" i="1"/>
  <c r="AA313" i="1"/>
  <c r="AB313" i="1"/>
  <c r="AC313" i="1"/>
  <c r="AD313" i="1"/>
  <c r="AE313" i="1"/>
  <c r="AF313" i="1"/>
  <c r="AG313" i="1"/>
  <c r="AH313" i="1"/>
  <c r="AI313" i="1"/>
  <c r="AJ313" i="1"/>
  <c r="AK313" i="1"/>
  <c r="AL313" i="1"/>
  <c r="AM313" i="1"/>
  <c r="AN313" i="1"/>
  <c r="AO313" i="1"/>
  <c r="AP313" i="1"/>
  <c r="AQ313" i="1"/>
  <c r="AR313" i="1"/>
  <c r="AS313" i="1"/>
  <c r="C314" i="1"/>
  <c r="D314" i="1"/>
  <c r="E314" i="1"/>
  <c r="F314" i="1"/>
  <c r="G314" i="1"/>
  <c r="H314" i="1"/>
  <c r="I314" i="1"/>
  <c r="J314" i="1"/>
  <c r="K314" i="1"/>
  <c r="L314" i="1"/>
  <c r="M314" i="1"/>
  <c r="N314" i="1"/>
  <c r="O314" i="1"/>
  <c r="P314" i="1"/>
  <c r="Q314" i="1"/>
  <c r="R314" i="1"/>
  <c r="S314" i="1"/>
  <c r="T314" i="1"/>
  <c r="U314" i="1"/>
  <c r="V314" i="1"/>
  <c r="W314" i="1"/>
  <c r="X314" i="1"/>
  <c r="Y314" i="1"/>
  <c r="Z314" i="1"/>
  <c r="AA314" i="1"/>
  <c r="AB314" i="1"/>
  <c r="AC314" i="1"/>
  <c r="AD314" i="1"/>
  <c r="AE314" i="1"/>
  <c r="AF314" i="1"/>
  <c r="AG314" i="1"/>
  <c r="AH314" i="1"/>
  <c r="AI314" i="1"/>
  <c r="AJ314" i="1"/>
  <c r="AK314" i="1"/>
  <c r="AL314" i="1"/>
  <c r="AM314" i="1"/>
  <c r="AN314" i="1"/>
  <c r="AO314" i="1"/>
  <c r="AP314" i="1"/>
  <c r="AQ314" i="1"/>
  <c r="AR314" i="1"/>
  <c r="AS314" i="1"/>
  <c r="C315" i="1"/>
  <c r="D315" i="1"/>
  <c r="E315" i="1"/>
  <c r="F315" i="1"/>
  <c r="G315" i="1"/>
  <c r="H315" i="1"/>
  <c r="I315" i="1"/>
  <c r="J315" i="1"/>
  <c r="K315" i="1"/>
  <c r="L315" i="1"/>
  <c r="M315" i="1"/>
  <c r="N315" i="1"/>
  <c r="O315" i="1"/>
  <c r="P315" i="1"/>
  <c r="Q315" i="1"/>
  <c r="R315" i="1"/>
  <c r="S315" i="1"/>
  <c r="T315" i="1"/>
  <c r="U315" i="1"/>
  <c r="V315" i="1"/>
  <c r="W315" i="1"/>
  <c r="X315" i="1"/>
  <c r="Y315" i="1"/>
  <c r="Z315" i="1"/>
  <c r="AA315" i="1"/>
  <c r="AB315" i="1"/>
  <c r="AC315" i="1"/>
  <c r="AD315" i="1"/>
  <c r="AE315" i="1"/>
  <c r="AF315" i="1"/>
  <c r="AG315" i="1"/>
  <c r="AH315" i="1"/>
  <c r="AI315" i="1"/>
  <c r="AJ315" i="1"/>
  <c r="AK315" i="1"/>
  <c r="AL315" i="1"/>
  <c r="AM315" i="1"/>
  <c r="AN315" i="1"/>
  <c r="AO315" i="1"/>
  <c r="AP315" i="1"/>
  <c r="AQ315" i="1"/>
  <c r="AR315" i="1"/>
  <c r="AS315" i="1"/>
  <c r="C316" i="1"/>
  <c r="D316" i="1"/>
  <c r="E316" i="1"/>
  <c r="F316" i="1"/>
  <c r="G316" i="1"/>
  <c r="H316" i="1"/>
  <c r="I316" i="1"/>
  <c r="J316" i="1"/>
  <c r="K316" i="1"/>
  <c r="L316" i="1"/>
  <c r="M316" i="1"/>
  <c r="N316" i="1"/>
  <c r="O316" i="1"/>
  <c r="P316" i="1"/>
  <c r="Q316" i="1"/>
  <c r="R316" i="1"/>
  <c r="S316" i="1"/>
  <c r="T316" i="1"/>
  <c r="U316" i="1"/>
  <c r="V316" i="1"/>
  <c r="W316" i="1"/>
  <c r="X316" i="1"/>
  <c r="Y316" i="1"/>
  <c r="Z316" i="1"/>
  <c r="AA316" i="1"/>
  <c r="AB316" i="1"/>
  <c r="AC316" i="1"/>
  <c r="AD316" i="1"/>
  <c r="AE316" i="1"/>
  <c r="AF316" i="1"/>
  <c r="AG316" i="1"/>
  <c r="AH316" i="1"/>
  <c r="AI316" i="1"/>
  <c r="AJ316" i="1"/>
  <c r="AK316" i="1"/>
  <c r="AL316" i="1"/>
  <c r="AM316" i="1"/>
  <c r="AN316" i="1"/>
  <c r="AO316" i="1"/>
  <c r="AP316" i="1"/>
  <c r="AQ316" i="1"/>
  <c r="AR316" i="1"/>
  <c r="AS316" i="1"/>
  <c r="C317" i="1"/>
  <c r="D317" i="1"/>
  <c r="E317" i="1"/>
  <c r="F317" i="1"/>
  <c r="G317" i="1"/>
  <c r="H317" i="1"/>
  <c r="I317" i="1"/>
  <c r="J317" i="1"/>
  <c r="K317" i="1"/>
  <c r="L317" i="1"/>
  <c r="M317" i="1"/>
  <c r="N317" i="1"/>
  <c r="O317" i="1"/>
  <c r="P317" i="1"/>
  <c r="Q317" i="1"/>
  <c r="R317" i="1"/>
  <c r="S317" i="1"/>
  <c r="T317" i="1"/>
  <c r="U317" i="1"/>
  <c r="V317" i="1"/>
  <c r="W317" i="1"/>
  <c r="X317" i="1"/>
  <c r="Y317" i="1"/>
  <c r="Z317" i="1"/>
  <c r="AA317" i="1"/>
  <c r="AB317" i="1"/>
  <c r="AC317" i="1"/>
  <c r="AD317" i="1"/>
  <c r="AE317" i="1"/>
  <c r="AF317" i="1"/>
  <c r="AG317" i="1"/>
  <c r="AH317" i="1"/>
  <c r="AI317" i="1"/>
  <c r="AJ317" i="1"/>
  <c r="AK317" i="1"/>
  <c r="AL317" i="1"/>
  <c r="AM317" i="1"/>
  <c r="AN317" i="1"/>
  <c r="AO317" i="1"/>
  <c r="AP317" i="1"/>
  <c r="AQ317" i="1"/>
  <c r="AR317" i="1"/>
  <c r="AS317" i="1"/>
  <c r="C318" i="1"/>
  <c r="D318" i="1"/>
  <c r="E318" i="1"/>
  <c r="F318" i="1"/>
  <c r="G318" i="1"/>
  <c r="H318" i="1"/>
  <c r="I318" i="1"/>
  <c r="J318" i="1"/>
  <c r="K318" i="1"/>
  <c r="L318" i="1"/>
  <c r="M318" i="1"/>
  <c r="N318" i="1"/>
  <c r="O318" i="1"/>
  <c r="P318" i="1"/>
  <c r="Q318" i="1"/>
  <c r="R318" i="1"/>
  <c r="S318" i="1"/>
  <c r="T318" i="1"/>
  <c r="U318" i="1"/>
  <c r="V318" i="1"/>
  <c r="W318" i="1"/>
  <c r="X318" i="1"/>
  <c r="Y318" i="1"/>
  <c r="Z318" i="1"/>
  <c r="AA318" i="1"/>
  <c r="AB318" i="1"/>
  <c r="AC318" i="1"/>
  <c r="AD318" i="1"/>
  <c r="AE318" i="1"/>
  <c r="AF318" i="1"/>
  <c r="AG318" i="1"/>
  <c r="AH318" i="1"/>
  <c r="AI318" i="1"/>
  <c r="AJ318" i="1"/>
  <c r="AK318" i="1"/>
  <c r="AL318" i="1"/>
  <c r="AM318" i="1"/>
  <c r="AN318" i="1"/>
  <c r="AO318" i="1"/>
  <c r="AP318" i="1"/>
  <c r="AQ318" i="1"/>
  <c r="AR318" i="1"/>
  <c r="AS318" i="1"/>
  <c r="C319" i="1"/>
  <c r="D319" i="1"/>
  <c r="E319" i="1"/>
  <c r="F319" i="1"/>
  <c r="G319" i="1"/>
  <c r="H319" i="1"/>
  <c r="I319" i="1"/>
  <c r="J319" i="1"/>
  <c r="K319" i="1"/>
  <c r="L319" i="1"/>
  <c r="M319" i="1"/>
  <c r="N319" i="1"/>
  <c r="O319" i="1"/>
  <c r="P319" i="1"/>
  <c r="Q319" i="1"/>
  <c r="R319" i="1"/>
  <c r="S319" i="1"/>
  <c r="T319" i="1"/>
  <c r="U319" i="1"/>
  <c r="V319" i="1"/>
  <c r="W319" i="1"/>
  <c r="X319" i="1"/>
  <c r="Y319" i="1"/>
  <c r="Z319" i="1"/>
  <c r="AA319" i="1"/>
  <c r="AB319" i="1"/>
  <c r="AC319" i="1"/>
  <c r="AD319" i="1"/>
  <c r="AE319" i="1"/>
  <c r="AF319" i="1"/>
  <c r="AG319" i="1"/>
  <c r="AH319" i="1"/>
  <c r="AI319" i="1"/>
  <c r="AJ319" i="1"/>
  <c r="AK319" i="1"/>
  <c r="AL319" i="1"/>
  <c r="AM319" i="1"/>
  <c r="AN319" i="1"/>
  <c r="AO319" i="1"/>
  <c r="AP319" i="1"/>
  <c r="AQ319" i="1"/>
  <c r="AR319" i="1"/>
  <c r="AS319" i="1"/>
  <c r="C320" i="1"/>
  <c r="D320" i="1"/>
  <c r="E320" i="1"/>
  <c r="F320" i="1"/>
  <c r="G320" i="1"/>
  <c r="H320" i="1"/>
  <c r="I320" i="1"/>
  <c r="J320" i="1"/>
  <c r="K320" i="1"/>
  <c r="L320" i="1"/>
  <c r="M320" i="1"/>
  <c r="N320" i="1"/>
  <c r="O320" i="1"/>
  <c r="P320" i="1"/>
  <c r="Q320" i="1"/>
  <c r="R320" i="1"/>
  <c r="S320" i="1"/>
  <c r="T320" i="1"/>
  <c r="U320" i="1"/>
  <c r="V320" i="1"/>
  <c r="W320" i="1"/>
  <c r="X320" i="1"/>
  <c r="Y320" i="1"/>
  <c r="Z320" i="1"/>
  <c r="AA320" i="1"/>
  <c r="AB320" i="1"/>
  <c r="AC320" i="1"/>
  <c r="AD320" i="1"/>
  <c r="AE320" i="1"/>
  <c r="AF320" i="1"/>
  <c r="AG320" i="1"/>
  <c r="AH320" i="1"/>
  <c r="AI320" i="1"/>
  <c r="AJ320" i="1"/>
  <c r="AK320" i="1"/>
  <c r="AL320" i="1"/>
  <c r="AM320" i="1"/>
  <c r="AN320" i="1"/>
  <c r="AO320" i="1"/>
  <c r="AP320" i="1"/>
  <c r="AQ320" i="1"/>
  <c r="AR320" i="1"/>
  <c r="AS320" i="1"/>
  <c r="C321" i="1"/>
  <c r="D321" i="1"/>
  <c r="E321" i="1"/>
  <c r="F321" i="1"/>
  <c r="G321" i="1"/>
  <c r="H321" i="1"/>
  <c r="I321" i="1"/>
  <c r="J321" i="1"/>
  <c r="K321" i="1"/>
  <c r="L321" i="1"/>
  <c r="M321" i="1"/>
  <c r="N321" i="1"/>
  <c r="O321" i="1"/>
  <c r="P321" i="1"/>
  <c r="Q321" i="1"/>
  <c r="R321" i="1"/>
  <c r="S321" i="1"/>
  <c r="T321" i="1"/>
  <c r="U321" i="1"/>
  <c r="V321" i="1"/>
  <c r="W321" i="1"/>
  <c r="X321" i="1"/>
  <c r="Y321" i="1"/>
  <c r="Z321" i="1"/>
  <c r="AA321" i="1"/>
  <c r="AB321" i="1"/>
  <c r="AC321" i="1"/>
  <c r="AD321" i="1"/>
  <c r="AE321" i="1"/>
  <c r="AF321" i="1"/>
  <c r="AG321" i="1"/>
  <c r="AH321" i="1"/>
  <c r="AI321" i="1"/>
  <c r="AJ321" i="1"/>
  <c r="AK321" i="1"/>
  <c r="AL321" i="1"/>
  <c r="AM321" i="1"/>
  <c r="AN321" i="1"/>
  <c r="AO321" i="1"/>
  <c r="AP321" i="1"/>
  <c r="AQ321" i="1"/>
  <c r="AR321" i="1"/>
  <c r="AS321" i="1"/>
  <c r="C322" i="1"/>
  <c r="D322" i="1"/>
  <c r="E322" i="1"/>
  <c r="F322" i="1"/>
  <c r="G322" i="1"/>
  <c r="H322" i="1"/>
  <c r="I322" i="1"/>
  <c r="J322" i="1"/>
  <c r="K322" i="1"/>
  <c r="L322" i="1"/>
  <c r="M322" i="1"/>
  <c r="N322" i="1"/>
  <c r="O322" i="1"/>
  <c r="P322" i="1"/>
  <c r="Q322" i="1"/>
  <c r="R322" i="1"/>
  <c r="S322" i="1"/>
  <c r="T322" i="1"/>
  <c r="U322" i="1"/>
  <c r="V322" i="1"/>
  <c r="W322" i="1"/>
  <c r="X322" i="1"/>
  <c r="Y322" i="1"/>
  <c r="Z322" i="1"/>
  <c r="AA322" i="1"/>
  <c r="AB322" i="1"/>
  <c r="AC322" i="1"/>
  <c r="AD322" i="1"/>
  <c r="AE322" i="1"/>
  <c r="AF322" i="1"/>
  <c r="AG322" i="1"/>
  <c r="AH322" i="1"/>
  <c r="AI322" i="1"/>
  <c r="AJ322" i="1"/>
  <c r="AK322" i="1"/>
  <c r="AL322" i="1"/>
  <c r="AM322" i="1"/>
  <c r="AN322" i="1"/>
  <c r="AO322" i="1"/>
  <c r="AP322" i="1"/>
  <c r="AQ322" i="1"/>
  <c r="AR322" i="1"/>
  <c r="AS322" i="1"/>
  <c r="C323" i="1"/>
  <c r="D323" i="1"/>
  <c r="E323" i="1"/>
  <c r="F323" i="1"/>
  <c r="G323" i="1"/>
  <c r="H323" i="1"/>
  <c r="I323" i="1"/>
  <c r="J323" i="1"/>
  <c r="K323" i="1"/>
  <c r="L323" i="1"/>
  <c r="M323" i="1"/>
  <c r="N323" i="1"/>
  <c r="O323" i="1"/>
  <c r="P323" i="1"/>
  <c r="Q323" i="1"/>
  <c r="R323" i="1"/>
  <c r="S323" i="1"/>
  <c r="T323" i="1"/>
  <c r="U323" i="1"/>
  <c r="V323" i="1"/>
  <c r="W323" i="1"/>
  <c r="X323" i="1"/>
  <c r="Y323" i="1"/>
  <c r="Z323" i="1"/>
  <c r="AA323" i="1"/>
  <c r="AB323" i="1"/>
  <c r="AC323" i="1"/>
  <c r="AD323" i="1"/>
  <c r="AE323" i="1"/>
  <c r="AF323" i="1"/>
  <c r="AG323" i="1"/>
  <c r="AH323" i="1"/>
  <c r="AI323" i="1"/>
  <c r="AJ323" i="1"/>
  <c r="AK323" i="1"/>
  <c r="AL323" i="1"/>
  <c r="AM323" i="1"/>
  <c r="AN323" i="1"/>
  <c r="AO323" i="1"/>
  <c r="AP323" i="1"/>
  <c r="AQ323" i="1"/>
  <c r="AR323" i="1"/>
  <c r="AS323" i="1"/>
  <c r="C324" i="1"/>
  <c r="D324" i="1"/>
  <c r="E324" i="1"/>
  <c r="F324" i="1"/>
  <c r="G324" i="1"/>
  <c r="H324" i="1"/>
  <c r="I324" i="1"/>
  <c r="J324" i="1"/>
  <c r="K324" i="1"/>
  <c r="L324" i="1"/>
  <c r="M324" i="1"/>
  <c r="N324" i="1"/>
  <c r="O324" i="1"/>
  <c r="P324" i="1"/>
  <c r="Q324" i="1"/>
  <c r="R324" i="1"/>
  <c r="S324" i="1"/>
  <c r="T324" i="1"/>
  <c r="U324" i="1"/>
  <c r="V324" i="1"/>
  <c r="W324" i="1"/>
  <c r="X324" i="1"/>
  <c r="Y324" i="1"/>
  <c r="Z324" i="1"/>
  <c r="AA324" i="1"/>
  <c r="AB324" i="1"/>
  <c r="AC324" i="1"/>
  <c r="AD324" i="1"/>
  <c r="AE324" i="1"/>
  <c r="AF324" i="1"/>
  <c r="AG324" i="1"/>
  <c r="AH324" i="1"/>
  <c r="AI324" i="1"/>
  <c r="AJ324" i="1"/>
  <c r="AK324" i="1"/>
  <c r="AL324" i="1"/>
  <c r="AM324" i="1"/>
  <c r="AN324" i="1"/>
  <c r="AO324" i="1"/>
  <c r="AP324" i="1"/>
  <c r="AQ324" i="1"/>
  <c r="AR324" i="1"/>
  <c r="AS324" i="1"/>
  <c r="C325" i="1"/>
  <c r="D325" i="1"/>
  <c r="E325" i="1"/>
  <c r="F325" i="1"/>
  <c r="G325" i="1"/>
  <c r="H325" i="1"/>
  <c r="I325" i="1"/>
  <c r="J325" i="1"/>
  <c r="K325" i="1"/>
  <c r="L325" i="1"/>
  <c r="M325" i="1"/>
  <c r="N325" i="1"/>
  <c r="O325" i="1"/>
  <c r="P325" i="1"/>
  <c r="Q325" i="1"/>
  <c r="R325" i="1"/>
  <c r="S325" i="1"/>
  <c r="T325" i="1"/>
  <c r="U325" i="1"/>
  <c r="V325" i="1"/>
  <c r="W325" i="1"/>
  <c r="X325" i="1"/>
  <c r="Y325" i="1"/>
  <c r="Z325" i="1"/>
  <c r="AA325" i="1"/>
  <c r="AB325" i="1"/>
  <c r="AC325" i="1"/>
  <c r="AD325" i="1"/>
  <c r="AE325" i="1"/>
  <c r="AF325" i="1"/>
  <c r="AG325" i="1"/>
  <c r="AH325" i="1"/>
  <c r="AI325" i="1"/>
  <c r="AJ325" i="1"/>
  <c r="AK325" i="1"/>
  <c r="AL325" i="1"/>
  <c r="AM325" i="1"/>
  <c r="AN325" i="1"/>
  <c r="AO325" i="1"/>
  <c r="AP325" i="1"/>
  <c r="AQ325" i="1"/>
  <c r="AR325" i="1"/>
  <c r="AS325" i="1"/>
  <c r="C326" i="1"/>
  <c r="D326" i="1"/>
  <c r="E326" i="1"/>
  <c r="F326" i="1"/>
  <c r="G326" i="1"/>
  <c r="H326" i="1"/>
  <c r="I326" i="1"/>
  <c r="J326" i="1"/>
  <c r="K326" i="1"/>
  <c r="L326" i="1"/>
  <c r="M326" i="1"/>
  <c r="N326" i="1"/>
  <c r="O326" i="1"/>
  <c r="P326" i="1"/>
  <c r="Q326" i="1"/>
  <c r="R326" i="1"/>
  <c r="S326" i="1"/>
  <c r="T326" i="1"/>
  <c r="U326" i="1"/>
  <c r="V326" i="1"/>
  <c r="W326" i="1"/>
  <c r="X326" i="1"/>
  <c r="Y326" i="1"/>
  <c r="Z326" i="1"/>
  <c r="AA326" i="1"/>
  <c r="AB326" i="1"/>
  <c r="AC326" i="1"/>
  <c r="AD326" i="1"/>
  <c r="AE326" i="1"/>
  <c r="AF326" i="1"/>
  <c r="AG326" i="1"/>
  <c r="AH326" i="1"/>
  <c r="AI326" i="1"/>
  <c r="AJ326" i="1"/>
  <c r="AK326" i="1"/>
  <c r="AL326" i="1"/>
  <c r="AM326" i="1"/>
  <c r="AN326" i="1"/>
  <c r="AO326" i="1"/>
  <c r="AP326" i="1"/>
  <c r="AQ326" i="1"/>
  <c r="AR326" i="1"/>
  <c r="AS326" i="1"/>
  <c r="C327" i="1"/>
  <c r="D327" i="1"/>
  <c r="E327" i="1"/>
  <c r="F327" i="1"/>
  <c r="G327" i="1"/>
  <c r="H327" i="1"/>
  <c r="I327" i="1"/>
  <c r="J327" i="1"/>
  <c r="K327" i="1"/>
  <c r="L327" i="1"/>
  <c r="M327" i="1"/>
  <c r="N327" i="1"/>
  <c r="O327" i="1"/>
  <c r="P327" i="1"/>
  <c r="Q327" i="1"/>
  <c r="R327" i="1"/>
  <c r="S327" i="1"/>
  <c r="T327" i="1"/>
  <c r="U327" i="1"/>
  <c r="V327" i="1"/>
  <c r="W327" i="1"/>
  <c r="X327" i="1"/>
  <c r="Y327" i="1"/>
  <c r="Z327" i="1"/>
  <c r="AA327" i="1"/>
  <c r="AB327" i="1"/>
  <c r="AC327" i="1"/>
  <c r="AD327" i="1"/>
  <c r="AE327" i="1"/>
  <c r="AF327" i="1"/>
  <c r="AG327" i="1"/>
  <c r="AH327" i="1"/>
  <c r="AI327" i="1"/>
  <c r="AJ327" i="1"/>
  <c r="AK327" i="1"/>
  <c r="AL327" i="1"/>
  <c r="AM327" i="1"/>
  <c r="AN327" i="1"/>
  <c r="AO327" i="1"/>
  <c r="AP327" i="1"/>
  <c r="AQ327" i="1"/>
  <c r="AR327" i="1"/>
  <c r="AS327" i="1"/>
  <c r="C328" i="1"/>
  <c r="D328" i="1"/>
  <c r="E328" i="1"/>
  <c r="F328" i="1"/>
  <c r="G328" i="1"/>
  <c r="H328" i="1"/>
  <c r="I328" i="1"/>
  <c r="J328" i="1"/>
  <c r="K328" i="1"/>
  <c r="L328" i="1"/>
  <c r="M328" i="1"/>
  <c r="N328" i="1"/>
  <c r="O328" i="1"/>
  <c r="P328" i="1"/>
  <c r="Q328" i="1"/>
  <c r="R328" i="1"/>
  <c r="S328" i="1"/>
  <c r="T328" i="1"/>
  <c r="U328" i="1"/>
  <c r="V328" i="1"/>
  <c r="W328" i="1"/>
  <c r="X328" i="1"/>
  <c r="Y328" i="1"/>
  <c r="Z328" i="1"/>
  <c r="AA328" i="1"/>
  <c r="AB328" i="1"/>
  <c r="AC328" i="1"/>
  <c r="AD328" i="1"/>
  <c r="AE328" i="1"/>
  <c r="AF328" i="1"/>
  <c r="AG328" i="1"/>
  <c r="AH328" i="1"/>
  <c r="AI328" i="1"/>
  <c r="AJ328" i="1"/>
  <c r="AK328" i="1"/>
  <c r="AL328" i="1"/>
  <c r="AM328" i="1"/>
  <c r="AN328" i="1"/>
  <c r="AO328" i="1"/>
  <c r="AP328" i="1"/>
  <c r="AQ328" i="1"/>
  <c r="AR328" i="1"/>
  <c r="AS328" i="1"/>
  <c r="C7" i="1"/>
  <c r="D7" i="1"/>
  <c r="E7" i="1"/>
  <c r="F7" i="1"/>
  <c r="D75" i="3" s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D7" i="3" s="1"/>
  <c r="AJ7" i="1"/>
  <c r="AK7" i="1"/>
  <c r="AL7" i="1"/>
  <c r="AM7" i="1"/>
  <c r="AN7" i="1"/>
  <c r="AO7" i="1"/>
  <c r="AP7" i="1"/>
  <c r="AQ7" i="1"/>
  <c r="AR7" i="1"/>
  <c r="AS7" i="1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AP8" i="1"/>
  <c r="AQ8" i="1"/>
  <c r="AR8" i="1"/>
  <c r="AS8" i="1"/>
  <c r="C9" i="1"/>
  <c r="F2" i="1" s="1"/>
  <c r="D9" i="1"/>
  <c r="E9" i="1"/>
  <c r="F9" i="1"/>
  <c r="G9" i="1"/>
  <c r="J2" i="1" s="1"/>
  <c r="H9" i="1"/>
  <c r="I9" i="1"/>
  <c r="J9" i="1"/>
  <c r="K9" i="1"/>
  <c r="N2" i="1" s="1"/>
  <c r="L9" i="1"/>
  <c r="M9" i="1"/>
  <c r="N9" i="1"/>
  <c r="O9" i="1"/>
  <c r="R2" i="1" s="1"/>
  <c r="P9" i="1"/>
  <c r="Q9" i="1"/>
  <c r="R9" i="1"/>
  <c r="S9" i="1"/>
  <c r="V2" i="1" s="1"/>
  <c r="T9" i="1"/>
  <c r="U9" i="1"/>
  <c r="V9" i="1"/>
  <c r="W9" i="1"/>
  <c r="X9" i="1"/>
  <c r="Y9" i="1"/>
  <c r="Z9" i="1"/>
  <c r="AA9" i="1"/>
  <c r="AB9" i="1"/>
  <c r="AC9" i="1"/>
  <c r="AD2" i="1" s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AS9" i="1"/>
  <c r="AT1" i="1" s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AP10" i="1"/>
  <c r="AQ10" i="1"/>
  <c r="AR10" i="1"/>
  <c r="AS10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C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6" i="1"/>
  <c r="A3" i="1"/>
  <c r="C4" i="5" s="1"/>
  <c r="I4" i="5" s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2" i="1"/>
  <c r="A1" i="1"/>
  <c r="B32" i="5"/>
  <c r="D32" i="5" s="1"/>
  <c r="D46" i="5" s="1"/>
  <c r="D15" i="5"/>
  <c r="D26" i="5"/>
  <c r="D40" i="5" s="1"/>
  <c r="AH1" i="1"/>
  <c r="V1" i="14"/>
  <c r="AH1" i="14"/>
  <c r="N3" i="14"/>
  <c r="R3" i="14"/>
  <c r="AD3" i="14"/>
  <c r="AH3" i="14"/>
  <c r="J13" i="5"/>
  <c r="J15" i="5"/>
  <c r="P285" i="3"/>
  <c r="D285" i="12" s="1"/>
  <c r="I285" i="12" s="1"/>
  <c r="Q285" i="3"/>
  <c r="E285" i="12" s="1"/>
  <c r="R285" i="3"/>
  <c r="F285" i="12" s="1"/>
  <c r="S285" i="3"/>
  <c r="P284" i="3"/>
  <c r="Q284" i="3"/>
  <c r="E284" i="12" s="1"/>
  <c r="R284" i="3"/>
  <c r="F284" i="12" s="1"/>
  <c r="S284" i="3"/>
  <c r="Q303" i="3"/>
  <c r="E303" i="12" s="1"/>
  <c r="I303" i="12" s="1"/>
  <c r="R303" i="3"/>
  <c r="F303" i="12" s="1"/>
  <c r="S303" i="3"/>
  <c r="G303" i="12" s="1"/>
  <c r="P303" i="3"/>
  <c r="P289" i="3"/>
  <c r="Q289" i="3"/>
  <c r="R289" i="3"/>
  <c r="F289" i="12" s="1"/>
  <c r="S289" i="3"/>
  <c r="G289" i="12" s="1"/>
  <c r="P274" i="3"/>
  <c r="D274" i="12" s="1"/>
  <c r="R274" i="3"/>
  <c r="F274" i="12" s="1"/>
  <c r="P271" i="3"/>
  <c r="Q271" i="3"/>
  <c r="R271" i="3"/>
  <c r="F271" i="12" s="1"/>
  <c r="S271" i="3"/>
  <c r="P288" i="3"/>
  <c r="D288" i="12" s="1"/>
  <c r="R288" i="3"/>
  <c r="F288" i="12" s="1"/>
  <c r="P287" i="3"/>
  <c r="D287" i="12" s="1"/>
  <c r="Q287" i="3"/>
  <c r="R287" i="3"/>
  <c r="F287" i="12" s="1"/>
  <c r="S287" i="3"/>
  <c r="Q293" i="3"/>
  <c r="E293" i="12" s="1"/>
  <c r="R293" i="3"/>
  <c r="F293" i="12" s="1"/>
  <c r="S293" i="3"/>
  <c r="P293" i="3"/>
  <c r="P279" i="3"/>
  <c r="Q279" i="3"/>
  <c r="R279" i="3"/>
  <c r="F279" i="12" s="1"/>
  <c r="S279" i="3"/>
  <c r="P297" i="3"/>
  <c r="R297" i="3"/>
  <c r="F297" i="12" s="1"/>
  <c r="P273" i="3"/>
  <c r="D273" i="12" s="1"/>
  <c r="Q273" i="3"/>
  <c r="E273" i="12" s="1"/>
  <c r="R273" i="3"/>
  <c r="F273" i="12" s="1"/>
  <c r="S273" i="3"/>
  <c r="P292" i="3"/>
  <c r="D292" i="12" s="1"/>
  <c r="R292" i="3"/>
  <c r="P272" i="3"/>
  <c r="Q272" i="3"/>
  <c r="R272" i="3"/>
  <c r="F272" i="12" s="1"/>
  <c r="S272" i="3"/>
  <c r="P304" i="3"/>
  <c r="D304" i="12" s="1"/>
  <c r="Q304" i="3"/>
  <c r="R304" i="3"/>
  <c r="F304" i="12" s="1"/>
  <c r="S304" i="3"/>
  <c r="P290" i="3"/>
  <c r="D290" i="12" s="1"/>
  <c r="Q290" i="3"/>
  <c r="R290" i="3"/>
  <c r="F290" i="12" s="1"/>
  <c r="S290" i="3"/>
  <c r="P298" i="3"/>
  <c r="D298" i="12" s="1"/>
  <c r="Q298" i="3"/>
  <c r="R298" i="3"/>
  <c r="F298" i="12" s="1"/>
  <c r="S298" i="3"/>
  <c r="Q301" i="3"/>
  <c r="S301" i="3"/>
  <c r="G301" i="12" s="1"/>
  <c r="P283" i="3"/>
  <c r="R283" i="3"/>
  <c r="F283" i="12" s="1"/>
  <c r="P294" i="3"/>
  <c r="D294" i="12" s="1"/>
  <c r="Q294" i="3"/>
  <c r="R294" i="3"/>
  <c r="F294" i="12" s="1"/>
  <c r="S294" i="3"/>
  <c r="P270" i="3"/>
  <c r="D270" i="12" s="1"/>
  <c r="R270" i="3"/>
  <c r="F270" i="12" s="1"/>
  <c r="P291" i="3"/>
  <c r="D291" i="12" s="1"/>
  <c r="Q291" i="3"/>
  <c r="E291" i="12" s="1"/>
  <c r="R291" i="3"/>
  <c r="F291" i="12" s="1"/>
  <c r="S291" i="3"/>
  <c r="P300" i="3"/>
  <c r="Q300" i="3"/>
  <c r="E300" i="12" s="1"/>
  <c r="R300" i="3"/>
  <c r="F300" i="12" s="1"/>
  <c r="S300" i="3"/>
  <c r="P302" i="3"/>
  <c r="Q302" i="3"/>
  <c r="R302" i="3"/>
  <c r="F302" i="12" s="1"/>
  <c r="I302" i="12" s="1"/>
  <c r="S302" i="3"/>
  <c r="P275" i="3"/>
  <c r="D275" i="12" s="1"/>
  <c r="Q275" i="3"/>
  <c r="E275" i="12" s="1"/>
  <c r="R275" i="3"/>
  <c r="F275" i="12" s="1"/>
  <c r="S275" i="3"/>
  <c r="G275" i="12" s="1"/>
  <c r="P276" i="3"/>
  <c r="Q276" i="3"/>
  <c r="R276" i="3"/>
  <c r="F276" i="12" s="1"/>
  <c r="S276" i="3"/>
  <c r="G276" i="12" s="1"/>
  <c r="P296" i="3"/>
  <c r="D296" i="12" s="1"/>
  <c r="I296" i="12" s="1"/>
  <c r="Q296" i="3"/>
  <c r="R296" i="3"/>
  <c r="F296" i="12" s="1"/>
  <c r="S296" i="3"/>
  <c r="G296" i="12" s="1"/>
  <c r="Q305" i="3"/>
  <c r="S305" i="3"/>
  <c r="G305" i="12" s="1"/>
  <c r="Q299" i="3"/>
  <c r="R299" i="3"/>
  <c r="S299" i="3"/>
  <c r="G299" i="12" s="1"/>
  <c r="P299" i="3"/>
  <c r="D299" i="12" s="1"/>
  <c r="P269" i="3"/>
  <c r="D269" i="12" s="1"/>
  <c r="Q269" i="3"/>
  <c r="E269" i="12" s="1"/>
  <c r="R269" i="3"/>
  <c r="F269" i="12" s="1"/>
  <c r="S269" i="3"/>
  <c r="P227" i="3"/>
  <c r="Q227" i="3"/>
  <c r="R227" i="3"/>
  <c r="F227" i="12" s="1"/>
  <c r="S227" i="3"/>
  <c r="P230" i="3"/>
  <c r="Q230" i="3"/>
  <c r="E230" i="12" s="1"/>
  <c r="R230" i="3"/>
  <c r="F230" i="12" s="1"/>
  <c r="S230" i="3"/>
  <c r="Q176" i="3"/>
  <c r="E176" i="12" s="1"/>
  <c r="R176" i="3"/>
  <c r="F176" i="12" s="1"/>
  <c r="P176" i="3"/>
  <c r="D176" i="12" s="1"/>
  <c r="G269" i="12"/>
  <c r="E206" i="12"/>
  <c r="D302" i="12"/>
  <c r="E302" i="12"/>
  <c r="D279" i="12"/>
  <c r="E279" i="12"/>
  <c r="G279" i="12"/>
  <c r="D219" i="12"/>
  <c r="E219" i="12"/>
  <c r="E208" i="12"/>
  <c r="D207" i="12"/>
  <c r="E207" i="12"/>
  <c r="D272" i="12"/>
  <c r="E272" i="12"/>
  <c r="D220" i="12"/>
  <c r="I220" i="12" s="1"/>
  <c r="E220" i="12"/>
  <c r="D227" i="12"/>
  <c r="E227" i="12"/>
  <c r="D204" i="12"/>
  <c r="E204" i="12"/>
  <c r="E213" i="12"/>
  <c r="F213" i="12"/>
  <c r="D168" i="12"/>
  <c r="D300" i="12"/>
  <c r="G300" i="12"/>
  <c r="I300" i="12"/>
  <c r="E287" i="12"/>
  <c r="E294" i="12"/>
  <c r="G294" i="12"/>
  <c r="D230" i="12"/>
  <c r="G230" i="12"/>
  <c r="E217" i="12"/>
  <c r="E199" i="12"/>
  <c r="I199" i="12" s="1"/>
  <c r="E304" i="12"/>
  <c r="D205" i="12"/>
  <c r="I205" i="12" s="1"/>
  <c r="D293" i="12"/>
  <c r="D198" i="12"/>
  <c r="E299" i="12"/>
  <c r="F299" i="12"/>
  <c r="E305" i="12"/>
  <c r="D276" i="12"/>
  <c r="E276" i="12"/>
  <c r="E162" i="12"/>
  <c r="D283" i="12"/>
  <c r="E298" i="12"/>
  <c r="D297" i="12"/>
  <c r="D303" i="12"/>
  <c r="D271" i="12"/>
  <c r="E271" i="12"/>
  <c r="D284" i="12"/>
  <c r="E212" i="12"/>
  <c r="E296" i="12"/>
  <c r="D216" i="12"/>
  <c r="E216" i="12"/>
  <c r="D195" i="12"/>
  <c r="G291" i="12"/>
  <c r="D211" i="12"/>
  <c r="D197" i="12"/>
  <c r="E197" i="12"/>
  <c r="E301" i="12"/>
  <c r="D203" i="12"/>
  <c r="F203" i="12"/>
  <c r="E290" i="12"/>
  <c r="D289" i="12"/>
  <c r="E289" i="12"/>
  <c r="F292" i="12"/>
  <c r="G272" i="12"/>
  <c r="G197" i="12"/>
  <c r="F211" i="12"/>
  <c r="F219" i="12"/>
  <c r="F205" i="12"/>
  <c r="F215" i="12"/>
  <c r="F220" i="12"/>
  <c r="F208" i="12"/>
  <c r="F204" i="12"/>
  <c r="G304" i="12"/>
  <c r="F168" i="12"/>
  <c r="G302" i="12"/>
  <c r="G208" i="12"/>
  <c r="G273" i="12"/>
  <c r="G293" i="12"/>
  <c r="G290" i="12"/>
  <c r="G298" i="12"/>
  <c r="G271" i="12"/>
  <c r="G204" i="12"/>
  <c r="G227" i="12"/>
  <c r="G220" i="12"/>
  <c r="G217" i="12"/>
  <c r="G216" i="12"/>
  <c r="G284" i="12"/>
  <c r="G287" i="12"/>
  <c r="G168" i="12"/>
  <c r="G195" i="12"/>
  <c r="G285" i="12"/>
  <c r="D116" i="3"/>
  <c r="P116" i="3" s="1"/>
  <c r="D299" i="3"/>
  <c r="D182" i="3"/>
  <c r="D169" i="3"/>
  <c r="D249" i="3"/>
  <c r="D144" i="3"/>
  <c r="P144" i="3" s="1"/>
  <c r="D161" i="3"/>
  <c r="D172" i="3"/>
  <c r="D277" i="3"/>
  <c r="D103" i="3"/>
  <c r="P103" i="3" s="1"/>
  <c r="D44" i="3"/>
  <c r="D310" i="3"/>
  <c r="D295" i="3"/>
  <c r="D270" i="3"/>
  <c r="D31" i="3"/>
  <c r="D205" i="3"/>
  <c r="D280" i="3"/>
  <c r="D123" i="3"/>
  <c r="P123" i="3" s="1"/>
  <c r="D247" i="3"/>
  <c r="D311" i="3"/>
  <c r="D108" i="3"/>
  <c r="P108" i="3" s="1"/>
  <c r="D204" i="3"/>
  <c r="D110" i="3"/>
  <c r="P110" i="3" s="1"/>
  <c r="D131" i="3"/>
  <c r="P131" i="3" s="1"/>
  <c r="D175" i="3"/>
  <c r="D143" i="3"/>
  <c r="P143" i="3" s="1"/>
  <c r="D94" i="3"/>
  <c r="P94" i="3" s="1"/>
  <c r="D214" i="3"/>
  <c r="D286" i="3"/>
  <c r="D33" i="3"/>
  <c r="D284" i="3"/>
  <c r="D34" i="3"/>
  <c r="D206" i="3"/>
  <c r="D240" i="3"/>
  <c r="D306" i="3"/>
  <c r="D127" i="3"/>
  <c r="P127" i="3" s="1"/>
  <c r="D71" i="3"/>
  <c r="D223" i="3"/>
  <c r="D198" i="3"/>
  <c r="D77" i="3"/>
  <c r="D9" i="3"/>
  <c r="P9" i="3" s="1"/>
  <c r="D171" i="3"/>
  <c r="D24" i="3"/>
  <c r="D222" i="3"/>
  <c r="D25" i="3"/>
  <c r="D145" i="3"/>
  <c r="P145" i="3" s="1"/>
  <c r="D220" i="3"/>
  <c r="D13" i="3"/>
  <c r="D210" i="3"/>
  <c r="D300" i="3"/>
  <c r="D99" i="3"/>
  <c r="P99" i="3" s="1"/>
  <c r="D183" i="3"/>
  <c r="D189" i="3"/>
  <c r="D232" i="3"/>
  <c r="D170" i="3"/>
  <c r="D129" i="3"/>
  <c r="P129" i="3" s="1"/>
  <c r="D250" i="3"/>
  <c r="D12" i="3"/>
  <c r="D48" i="3"/>
  <c r="D49" i="3"/>
  <c r="D27" i="3"/>
  <c r="D26" i="3"/>
  <c r="D50" i="3"/>
  <c r="D265" i="3"/>
  <c r="D173" i="3"/>
  <c r="D167" i="3"/>
  <c r="D274" i="3"/>
  <c r="D264" i="3"/>
  <c r="D224" i="3"/>
  <c r="D14" i="3"/>
  <c r="D244" i="3"/>
  <c r="D52" i="3"/>
  <c r="D38" i="3"/>
  <c r="D62" i="3"/>
  <c r="D119" i="3"/>
  <c r="P119" i="3" s="1"/>
  <c r="D230" i="3"/>
  <c r="D157" i="3"/>
  <c r="D191" i="3"/>
  <c r="D37" i="3"/>
  <c r="D67" i="3"/>
  <c r="D82" i="3"/>
  <c r="D192" i="3"/>
  <c r="D66" i="3"/>
  <c r="D290" i="3"/>
  <c r="D72" i="3"/>
  <c r="D185" i="3"/>
  <c r="D275" i="3"/>
  <c r="D325" i="3"/>
  <c r="D245" i="3"/>
  <c r="D126" i="3"/>
  <c r="P126" i="3" s="1"/>
  <c r="D268" i="3"/>
  <c r="D65" i="3"/>
  <c r="D302" i="3"/>
  <c r="D188" i="3"/>
  <c r="D118" i="3"/>
  <c r="P118" i="3"/>
  <c r="D315" i="3"/>
  <c r="D106" i="3"/>
  <c r="P106" i="3" s="1"/>
  <c r="D201" i="3"/>
  <c r="D178" i="3"/>
  <c r="D193" i="3"/>
  <c r="D160" i="3"/>
  <c r="D279" i="3"/>
  <c r="D197" i="3"/>
  <c r="D28" i="3"/>
  <c r="D64" i="3"/>
  <c r="D58" i="3"/>
  <c r="D219" i="3"/>
  <c r="D147" i="3"/>
  <c r="P147" i="3"/>
  <c r="D256" i="3"/>
  <c r="D253" i="3"/>
  <c r="D151" i="3"/>
  <c r="P151" i="3" s="1"/>
  <c r="D130" i="3"/>
  <c r="P130" i="3" s="1"/>
  <c r="D208" i="3"/>
  <c r="D84" i="3"/>
  <c r="D303" i="3"/>
  <c r="D237" i="3"/>
  <c r="D233" i="3"/>
  <c r="D88" i="3"/>
  <c r="P88" i="3"/>
  <c r="D78" i="3"/>
  <c r="D168" i="3"/>
  <c r="D74" i="3"/>
  <c r="D291" i="3"/>
  <c r="D70" i="3"/>
  <c r="D100" i="3"/>
  <c r="P100" i="3" s="1"/>
  <c r="D317" i="3"/>
  <c r="D243" i="3"/>
  <c r="D322" i="3"/>
  <c r="D149" i="3"/>
  <c r="P149" i="3" s="1"/>
  <c r="D156" i="3"/>
  <c r="P156" i="3" s="1"/>
  <c r="D190" i="3"/>
  <c r="D321" i="3"/>
  <c r="D138" i="3"/>
  <c r="P138" i="3" s="1"/>
  <c r="D288" i="3"/>
  <c r="D128" i="3"/>
  <c r="P128" i="3"/>
  <c r="D231" i="3"/>
  <c r="D109" i="3"/>
  <c r="P109" i="3" s="1"/>
  <c r="F1" i="1"/>
  <c r="F1" i="14"/>
  <c r="N2" i="14"/>
  <c r="AP2" i="1"/>
  <c r="AL2" i="1"/>
  <c r="AP1" i="1"/>
  <c r="AL1" i="1"/>
  <c r="AD1" i="1"/>
  <c r="J1" i="1"/>
  <c r="R1" i="14"/>
  <c r="AD2" i="14"/>
  <c r="J1" i="14"/>
  <c r="N1" i="14"/>
  <c r="Z1" i="14"/>
  <c r="AD1" i="14"/>
  <c r="F2" i="14"/>
  <c r="J2" i="14"/>
  <c r="V2" i="14"/>
  <c r="Z2" i="14"/>
  <c r="AL2" i="14"/>
  <c r="F3" i="14"/>
  <c r="J3" i="14"/>
  <c r="V3" i="14"/>
  <c r="Z3" i="14"/>
  <c r="AL3" i="14"/>
  <c r="H36" i="5"/>
  <c r="H35" i="5"/>
  <c r="AT2" i="1"/>
  <c r="AH2" i="1"/>
  <c r="J32" i="5"/>
  <c r="R195" i="3"/>
  <c r="F195" i="12"/>
  <c r="R199" i="3"/>
  <c r="F199" i="12" s="1"/>
  <c r="R206" i="3"/>
  <c r="F206" i="12" s="1"/>
  <c r="R210" i="3"/>
  <c r="F210" i="12" s="1"/>
  <c r="R214" i="3"/>
  <c r="F214" i="12" s="1"/>
  <c r="R218" i="3"/>
  <c r="F218" i="12" s="1"/>
  <c r="S192" i="3"/>
  <c r="G192" i="12" s="1"/>
  <c r="S198" i="3"/>
  <c r="G198" i="12" s="1"/>
  <c r="S205" i="3"/>
  <c r="G205" i="12" s="1"/>
  <c r="S209" i="3"/>
  <c r="G209" i="12" s="1"/>
  <c r="S213" i="3"/>
  <c r="G213" i="12"/>
  <c r="S221" i="3"/>
  <c r="G221" i="12" s="1"/>
  <c r="P209" i="3"/>
  <c r="D209" i="12" s="1"/>
  <c r="P218" i="3"/>
  <c r="D218" i="12" s="1"/>
  <c r="Q198" i="3"/>
  <c r="E198" i="12" s="1"/>
  <c r="Q192" i="3"/>
  <c r="E192" i="12" s="1"/>
  <c r="P162" i="3"/>
  <c r="D162" i="12" s="1"/>
  <c r="R162" i="3"/>
  <c r="F162" i="12"/>
  <c r="S206" i="3"/>
  <c r="G206" i="12" s="1"/>
  <c r="S210" i="3"/>
  <c r="G210" i="12" s="1"/>
  <c r="S214" i="3"/>
  <c r="G214" i="12" s="1"/>
  <c r="K35" i="5"/>
  <c r="J36" i="5" s="1"/>
  <c r="J35" i="5"/>
  <c r="K36" i="5"/>
  <c r="H37" i="5"/>
  <c r="J37" i="5"/>
  <c r="K37" i="5"/>
  <c r="D9" i="12" a="1"/>
  <c r="I210" i="12" l="1"/>
  <c r="I290" i="12"/>
  <c r="I176" i="12"/>
  <c r="I287" i="12"/>
  <c r="I284" i="12"/>
  <c r="I271" i="12"/>
  <c r="I276" i="12"/>
  <c r="I299" i="12"/>
  <c r="I269" i="12"/>
  <c r="R305" i="3"/>
  <c r="F305" i="12" s="1"/>
  <c r="I275" i="12"/>
  <c r="Q270" i="3"/>
  <c r="E270" i="12" s="1"/>
  <c r="I270" i="12" s="1"/>
  <c r="Q283" i="3"/>
  <c r="E283" i="12" s="1"/>
  <c r="R301" i="3"/>
  <c r="F301" i="12" s="1"/>
  <c r="I301" i="12" s="1"/>
  <c r="Q292" i="3"/>
  <c r="E292" i="12" s="1"/>
  <c r="Q297" i="3"/>
  <c r="E297" i="12" s="1"/>
  <c r="Q288" i="3"/>
  <c r="E288" i="12" s="1"/>
  <c r="I288" i="12" s="1"/>
  <c r="Q274" i="3"/>
  <c r="E274" i="12" s="1"/>
  <c r="I274" i="12" s="1"/>
  <c r="R196" i="3"/>
  <c r="F196" i="12" s="1"/>
  <c r="Q215" i="3"/>
  <c r="E215" i="12" s="1"/>
  <c r="I298" i="12"/>
  <c r="I273" i="12"/>
  <c r="I162" i="12"/>
  <c r="I289" i="12"/>
  <c r="I293" i="12"/>
  <c r="R212" i="3"/>
  <c r="F212" i="12" s="1"/>
  <c r="I212" i="12" s="1"/>
  <c r="P221" i="3"/>
  <c r="D221" i="12" s="1"/>
  <c r="I221" i="12" s="1"/>
  <c r="P213" i="3"/>
  <c r="D213" i="12" s="1"/>
  <c r="I213" i="12" s="1"/>
  <c r="I218" i="12"/>
  <c r="I208" i="12"/>
  <c r="I279" i="12"/>
  <c r="P215" i="3"/>
  <c r="D215" i="12" s="1"/>
  <c r="I215" i="12" s="1"/>
  <c r="G9" i="12"/>
  <c r="D9" i="12"/>
  <c r="E9" i="12"/>
  <c r="F9" i="12"/>
  <c r="I192" i="12"/>
  <c r="I292" i="12"/>
  <c r="N1" i="1"/>
  <c r="D181" i="3"/>
  <c r="D102" i="3"/>
  <c r="P102" i="3" s="1"/>
  <c r="D266" i="3"/>
  <c r="D235" i="3"/>
  <c r="D111" i="3"/>
  <c r="P111" i="3" s="1"/>
  <c r="I291" i="12"/>
  <c r="I283" i="12"/>
  <c r="I305" i="12"/>
  <c r="I204" i="12"/>
  <c r="AT3" i="1"/>
  <c r="AP3" i="1"/>
  <c r="V1" i="1"/>
  <c r="Z1" i="1"/>
  <c r="Z2" i="1"/>
  <c r="D30" i="3"/>
  <c r="D11" i="3"/>
  <c r="D87" i="3"/>
  <c r="D79" i="3"/>
  <c r="D148" i="3"/>
  <c r="P148" i="3" s="1"/>
  <c r="D158" i="3"/>
  <c r="D236" i="3"/>
  <c r="D221" i="3"/>
  <c r="D226" i="3"/>
  <c r="D59" i="3"/>
  <c r="D180" i="3"/>
  <c r="D23" i="3"/>
  <c r="D316" i="3"/>
  <c r="D140" i="3"/>
  <c r="P140" i="3" s="1"/>
  <c r="D252" i="3"/>
  <c r="D255" i="3"/>
  <c r="D246" i="3"/>
  <c r="D285" i="3"/>
  <c r="D19" i="3"/>
  <c r="D307" i="3"/>
  <c r="D271" i="3"/>
  <c r="D47" i="3"/>
  <c r="P47" i="3" s="1"/>
  <c r="D63" i="3"/>
  <c r="D282" i="3"/>
  <c r="D152" i="3"/>
  <c r="P152" i="3" s="1"/>
  <c r="D194" i="3"/>
  <c r="D229" i="3"/>
  <c r="D61" i="3"/>
  <c r="D8" i="3"/>
  <c r="D267" i="3"/>
  <c r="D241" i="3"/>
  <c r="D202" i="3"/>
  <c r="D20" i="3"/>
  <c r="D122" i="3"/>
  <c r="P122" i="3" s="1"/>
  <c r="D17" i="3"/>
  <c r="D294" i="3"/>
  <c r="D269" i="3"/>
  <c r="D177" i="3"/>
  <c r="D92" i="3"/>
  <c r="P92" i="3" s="1"/>
  <c r="D142" i="3"/>
  <c r="P142" i="3" s="1"/>
  <c r="D257" i="3"/>
  <c r="D298" i="3"/>
  <c r="D320" i="3"/>
  <c r="D301" i="3"/>
  <c r="D251" i="3"/>
  <c r="D146" i="3"/>
  <c r="P146" i="3" s="1"/>
  <c r="D287" i="3"/>
  <c r="D212" i="3"/>
  <c r="D211" i="3"/>
  <c r="D328" i="3"/>
  <c r="D137" i="3"/>
  <c r="P137" i="3" s="1"/>
  <c r="D184" i="3"/>
  <c r="D242" i="3"/>
  <c r="D53" i="3"/>
  <c r="D304" i="3"/>
  <c r="D141" i="3"/>
  <c r="P141" i="3" s="1"/>
  <c r="D293" i="3"/>
  <c r="D15" i="3"/>
  <c r="D21" i="3"/>
  <c r="D54" i="3"/>
  <c r="D115" i="3"/>
  <c r="P115" i="3" s="1"/>
  <c r="D199" i="3"/>
  <c r="D16" i="3"/>
  <c r="D105" i="3"/>
  <c r="P105" i="3" s="1"/>
  <c r="D314" i="3"/>
  <c r="D159" i="3"/>
  <c r="D254" i="3"/>
  <c r="D186" i="3"/>
  <c r="D80" i="3"/>
  <c r="D217" i="3"/>
  <c r="D262" i="3"/>
  <c r="D318" i="3"/>
  <c r="D207" i="3"/>
  <c r="D132" i="3"/>
  <c r="P132" i="3" s="1"/>
  <c r="D165" i="3"/>
  <c r="D278" i="3"/>
  <c r="D164" i="3"/>
  <c r="D209" i="3"/>
  <c r="D112" i="3"/>
  <c r="P112" i="3" s="1"/>
  <c r="D125" i="3"/>
  <c r="P125" i="3" s="1"/>
  <c r="D46" i="3"/>
  <c r="D91" i="3"/>
  <c r="P91" i="3" s="1"/>
  <c r="D104" i="3"/>
  <c r="P104" i="3" s="1"/>
  <c r="D150" i="3"/>
  <c r="P150" i="3" s="1"/>
  <c r="D215" i="3"/>
  <c r="D259" i="3"/>
  <c r="D238" i="3"/>
  <c r="D234" i="3"/>
  <c r="D134" i="3"/>
  <c r="P134" i="3" s="1"/>
  <c r="D42" i="3"/>
  <c r="D305" i="3"/>
  <c r="D276" i="3"/>
  <c r="D83" i="3"/>
  <c r="D225" i="3"/>
  <c r="D96" i="3"/>
  <c r="P96" i="3" s="1"/>
  <c r="D36" i="3"/>
  <c r="D261" i="3"/>
  <c r="D174" i="3"/>
  <c r="D176" i="3"/>
  <c r="D135" i="3"/>
  <c r="P135" i="3" s="1"/>
  <c r="D195" i="3"/>
  <c r="D93" i="3"/>
  <c r="P93" i="3" s="1"/>
  <c r="D179" i="3"/>
  <c r="D43" i="3"/>
  <c r="D133" i="3"/>
  <c r="P133" i="3" s="1"/>
  <c r="D309" i="3"/>
  <c r="D40" i="3"/>
  <c r="D319" i="3"/>
  <c r="D166" i="3"/>
  <c r="D114" i="3"/>
  <c r="P114" i="3" s="1"/>
  <c r="D203" i="3"/>
  <c r="D297" i="3"/>
  <c r="D86" i="3"/>
  <c r="D155" i="3"/>
  <c r="P155" i="3" s="1"/>
  <c r="D57" i="3"/>
  <c r="D258" i="3"/>
  <c r="D107" i="3"/>
  <c r="P107" i="3" s="1"/>
  <c r="D29" i="3"/>
  <c r="D292" i="3"/>
  <c r="D196" i="3"/>
  <c r="D89" i="3"/>
  <c r="P89" i="3" s="1"/>
  <c r="D308" i="3"/>
  <c r="D283" i="3"/>
  <c r="D97" i="3"/>
  <c r="P97" i="3" s="1"/>
  <c r="D120" i="3"/>
  <c r="P120" i="3" s="1"/>
  <c r="D35" i="3"/>
  <c r="D56" i="3"/>
  <c r="D213" i="3"/>
  <c r="D5" i="3"/>
  <c r="D154" i="3"/>
  <c r="P154" i="3" s="1"/>
  <c r="D85" i="3"/>
  <c r="D60" i="3"/>
  <c r="D32" i="3"/>
  <c r="D260" i="3"/>
  <c r="D136" i="3"/>
  <c r="P136" i="3" s="1"/>
  <c r="D101" i="3"/>
  <c r="P101" i="3" s="1"/>
  <c r="D153" i="3"/>
  <c r="P153" i="3" s="1"/>
  <c r="D324" i="3"/>
  <c r="D273" i="3"/>
  <c r="D187" i="3"/>
  <c r="D327" i="3"/>
  <c r="D113" i="3"/>
  <c r="P113" i="3" s="1"/>
  <c r="D39" i="3"/>
  <c r="D68" i="3"/>
  <c r="D216" i="3"/>
  <c r="D272" i="3"/>
  <c r="D323" i="3"/>
  <c r="D51" i="3"/>
  <c r="D162" i="3"/>
  <c r="D41" i="3"/>
  <c r="D200" i="3"/>
  <c r="D281" i="3"/>
  <c r="D139" i="3"/>
  <c r="P139" i="3" s="1"/>
  <c r="D45" i="3"/>
  <c r="D124" i="3"/>
  <c r="P124" i="3" s="1"/>
  <c r="D18" i="3"/>
  <c r="D98" i="3"/>
  <c r="P98" i="3" s="1"/>
  <c r="D73" i="3"/>
  <c r="D326" i="3"/>
  <c r="D95" i="3"/>
  <c r="P95" i="3" s="1"/>
  <c r="D296" i="3"/>
  <c r="D313" i="3"/>
  <c r="D163" i="3"/>
  <c r="D248" i="3"/>
  <c r="D69" i="3"/>
  <c r="P7" i="3"/>
  <c r="D117" i="3"/>
  <c r="P117" i="3" s="1"/>
  <c r="D227" i="3"/>
  <c r="D90" i="3"/>
  <c r="P90" i="3" s="1"/>
  <c r="D228" i="3"/>
  <c r="D239" i="3"/>
  <c r="D312" i="3"/>
  <c r="D263" i="3"/>
  <c r="D121" i="3"/>
  <c r="P121" i="3" s="1"/>
  <c r="D218" i="3"/>
  <c r="D10" i="3"/>
  <c r="D81" i="3"/>
  <c r="D22" i="3"/>
  <c r="D55" i="3"/>
  <c r="D76" i="3"/>
  <c r="Z3" i="1"/>
  <c r="R3" i="1"/>
  <c r="J3" i="1"/>
  <c r="F3" i="1"/>
  <c r="I272" i="12"/>
  <c r="R1" i="1"/>
  <c r="I297" i="12"/>
  <c r="I304" i="12"/>
  <c r="I230" i="12"/>
  <c r="I294" i="12"/>
  <c r="AH3" i="1"/>
  <c r="M2" i="19"/>
  <c r="D18" i="5" s="1"/>
  <c r="I227" i="12"/>
  <c r="AL1" i="14"/>
  <c r="R2" i="14"/>
  <c r="AH2" i="14"/>
  <c r="R209" i="3"/>
  <c r="F209" i="12" s="1"/>
  <c r="I209" i="12" s="1"/>
  <c r="S203" i="3"/>
  <c r="G203" i="12" s="1"/>
  <c r="S211" i="3"/>
  <c r="G211" i="12" s="1"/>
  <c r="S219" i="3"/>
  <c r="G219" i="12" s="1"/>
  <c r="I219" i="12" s="1"/>
  <c r="Q195" i="3"/>
  <c r="E195" i="12" s="1"/>
  <c r="I195" i="12" s="1"/>
  <c r="P217" i="3"/>
  <c r="D217" i="12" s="1"/>
  <c r="Q211" i="3"/>
  <c r="E211" i="12" s="1"/>
  <c r="I211" i="12" s="1"/>
  <c r="M3" i="19"/>
  <c r="J18" i="5" s="1"/>
  <c r="J22" i="5" s="1"/>
  <c r="Q168" i="3"/>
  <c r="E168" i="12" s="1"/>
  <c r="I168" i="12" s="1"/>
  <c r="R197" i="3"/>
  <c r="F197" i="12" s="1"/>
  <c r="I197" i="12" s="1"/>
  <c r="R216" i="3"/>
  <c r="F216" i="12" s="1"/>
  <c r="I216" i="12" s="1"/>
  <c r="Q214" i="3"/>
  <c r="E214" i="12" s="1"/>
  <c r="I214" i="12" s="1"/>
  <c r="P206" i="3"/>
  <c r="D206" i="12" s="1"/>
  <c r="I206" i="12" s="1"/>
  <c r="R198" i="3"/>
  <c r="F198" i="12" s="1"/>
  <c r="I198" i="12" s="1"/>
  <c r="R207" i="3"/>
  <c r="F207" i="12" s="1"/>
  <c r="R217" i="3"/>
  <c r="F217" i="12" s="1"/>
  <c r="S196" i="3"/>
  <c r="G196" i="12" s="1"/>
  <c r="S207" i="3"/>
  <c r="G207" i="12" s="1"/>
  <c r="P196" i="3"/>
  <c r="D196" i="12" s="1"/>
  <c r="Q203" i="3"/>
  <c r="E203" i="12" s="1"/>
  <c r="I203" i="12" s="1"/>
  <c r="I196" i="12" l="1"/>
  <c r="I217" i="12"/>
  <c r="D36" i="5"/>
  <c r="D22" i="5"/>
  <c r="I9" i="12"/>
  <c r="J234" i="3"/>
  <c r="J268" i="3"/>
  <c r="J296" i="3"/>
  <c r="J194" i="3"/>
  <c r="J184" i="3"/>
  <c r="J240" i="3"/>
  <c r="J274" i="3"/>
  <c r="J170" i="3"/>
  <c r="J197" i="3"/>
  <c r="J289" i="3"/>
  <c r="J242" i="3"/>
  <c r="J270" i="3"/>
  <c r="J299" i="3"/>
  <c r="J200" i="3"/>
  <c r="J264" i="3"/>
  <c r="J209" i="3"/>
  <c r="J221" i="3"/>
  <c r="J174" i="3"/>
  <c r="J249" i="3"/>
  <c r="J250" i="3"/>
  <c r="J282" i="3"/>
  <c r="J229" i="3"/>
  <c r="J216" i="3"/>
  <c r="J284" i="3"/>
  <c r="J186" i="3"/>
  <c r="J260" i="3"/>
  <c r="J167" i="3"/>
  <c r="J300" i="3"/>
  <c r="J230" i="3"/>
  <c r="J288" i="3"/>
  <c r="J305" i="3"/>
  <c r="J273" i="3"/>
  <c r="J206" i="3"/>
  <c r="J177" i="3"/>
  <c r="J271" i="3"/>
  <c r="J236" i="3"/>
  <c r="J286" i="3"/>
  <c r="J160" i="3"/>
  <c r="J281" i="3"/>
  <c r="J219" i="3"/>
  <c r="J217" i="3"/>
  <c r="B5" i="5"/>
  <c r="B6" i="5" s="1"/>
  <c r="B7" i="5" s="1"/>
  <c r="B8" i="5" s="1"/>
  <c r="B9" i="5" s="1"/>
  <c r="J258" i="3"/>
  <c r="J237" i="3"/>
  <c r="J265" i="3"/>
  <c r="J203" i="3"/>
  <c r="J196" i="3"/>
  <c r="J215" i="3"/>
  <c r="J202" i="3"/>
  <c r="J195" i="3"/>
  <c r="J178" i="3"/>
  <c r="J218" i="3"/>
  <c r="J166" i="3"/>
  <c r="J275" i="3"/>
  <c r="J239" i="3"/>
  <c r="J232" i="3"/>
  <c r="J214" i="3"/>
  <c r="J298" i="3"/>
  <c r="J227" i="3"/>
  <c r="J279" i="3"/>
  <c r="J290" i="3"/>
  <c r="J159" i="3"/>
  <c r="J190" i="3"/>
  <c r="J212" i="3"/>
  <c r="E5" i="3"/>
  <c r="J191" i="3"/>
  <c r="J213" i="3"/>
  <c r="J198" i="3"/>
  <c r="J251" i="3"/>
  <c r="J272" i="3"/>
  <c r="J165" i="3"/>
  <c r="J163" i="3"/>
  <c r="J172" i="3"/>
  <c r="J246" i="3"/>
  <c r="J247" i="3"/>
  <c r="J243" i="3"/>
  <c r="J245" i="3"/>
  <c r="J304" i="3"/>
  <c r="J175" i="3"/>
  <c r="J280" i="3"/>
  <c r="D5" i="12"/>
  <c r="J233" i="3"/>
  <c r="J208" i="3"/>
  <c r="J224" i="3"/>
  <c r="J176" i="3"/>
  <c r="J222" i="3"/>
  <c r="J235" i="3"/>
  <c r="J248" i="3"/>
  <c r="J287" i="3"/>
  <c r="J261" i="3"/>
  <c r="J257" i="3"/>
  <c r="J283" i="3"/>
  <c r="J292" i="3"/>
  <c r="J192" i="3"/>
  <c r="J182" i="3"/>
  <c r="J220" i="3"/>
  <c r="J294" i="3"/>
  <c r="J297" i="3"/>
  <c r="J228" i="3"/>
  <c r="J205" i="3"/>
  <c r="J201" i="3"/>
  <c r="J187" i="3"/>
  <c r="J253" i="3"/>
  <c r="J244" i="3"/>
  <c r="J262" i="3"/>
  <c r="J171" i="3"/>
  <c r="J168" i="3"/>
  <c r="J255" i="3"/>
  <c r="J161" i="3"/>
  <c r="J291" i="3"/>
  <c r="J266" i="3"/>
  <c r="J207" i="3"/>
  <c r="J303" i="3"/>
  <c r="J169" i="3"/>
  <c r="J199" i="3"/>
  <c r="J238" i="3"/>
  <c r="J210" i="3"/>
  <c r="J231" i="3"/>
  <c r="J225" i="3"/>
  <c r="J263" i="3"/>
  <c r="J259" i="3"/>
  <c r="J241" i="3"/>
  <c r="J256" i="3"/>
  <c r="J269" i="3"/>
  <c r="B13" i="5"/>
  <c r="J180" i="3"/>
  <c r="J277" i="3"/>
  <c r="J173" i="3"/>
  <c r="J164" i="3"/>
  <c r="J226" i="3"/>
  <c r="J252" i="3"/>
  <c r="J306" i="3"/>
  <c r="J193" i="3"/>
  <c r="J183" i="3"/>
  <c r="J158" i="3"/>
  <c r="J189" i="3"/>
  <c r="J179" i="3"/>
  <c r="J188" i="3"/>
  <c r="J254" i="3"/>
  <c r="J162" i="3"/>
  <c r="J285" i="3"/>
  <c r="J301" i="3"/>
  <c r="J295" i="3"/>
  <c r="J181" i="3"/>
  <c r="J185" i="3"/>
  <c r="J276" i="3"/>
  <c r="J211" i="3"/>
  <c r="J278" i="3"/>
  <c r="J302" i="3"/>
  <c r="J204" i="3"/>
  <c r="J293" i="3"/>
  <c r="J267" i="3"/>
  <c r="I207" i="12"/>
  <c r="B14" i="5" l="1"/>
  <c r="B15" i="5" s="1"/>
  <c r="B16" i="5" s="1"/>
  <c r="B21" i="5"/>
  <c r="H1" i="12"/>
  <c r="H2" i="12"/>
  <c r="E5" i="12"/>
  <c r="D7" i="12"/>
  <c r="D7" i="11" s="1"/>
  <c r="H5" i="5"/>
  <c r="H6" i="5" s="1"/>
  <c r="H7" i="5" s="1"/>
  <c r="H8" i="5" s="1"/>
  <c r="H9" i="5" s="1"/>
  <c r="F5" i="3"/>
  <c r="E7" i="3"/>
  <c r="H13" i="5" l="1"/>
  <c r="H10" i="5"/>
  <c r="E143" i="3"/>
  <c r="Q143" i="3" s="1"/>
  <c r="E224" i="3"/>
  <c r="E92" i="3"/>
  <c r="Q92" i="3" s="1"/>
  <c r="E263" i="3"/>
  <c r="E211" i="3"/>
  <c r="E304" i="3"/>
  <c r="E325" i="3"/>
  <c r="E113" i="3"/>
  <c r="Q113" i="3" s="1"/>
  <c r="E93" i="3"/>
  <c r="Q93" i="3" s="1"/>
  <c r="E90" i="3"/>
  <c r="Q90" i="3" s="1"/>
  <c r="E112" i="3"/>
  <c r="Q112" i="3" s="1"/>
  <c r="E183" i="3"/>
  <c r="E14" i="3"/>
  <c r="E25" i="3"/>
  <c r="E216" i="3"/>
  <c r="E215" i="3"/>
  <c r="E186" i="3"/>
  <c r="E161" i="3"/>
  <c r="E60" i="3"/>
  <c r="E159" i="3"/>
  <c r="E209" i="3"/>
  <c r="E94" i="3"/>
  <c r="Q94" i="3" s="1"/>
  <c r="E253" i="3"/>
  <c r="E220" i="3"/>
  <c r="E26" i="3"/>
  <c r="E84" i="3"/>
  <c r="E240" i="3"/>
  <c r="E138" i="3"/>
  <c r="Q138" i="3" s="1"/>
  <c r="E252" i="3"/>
  <c r="E98" i="3"/>
  <c r="Q98" i="3" s="1"/>
  <c r="E170" i="3"/>
  <c r="E318" i="3"/>
  <c r="E269" i="3"/>
  <c r="E320" i="3"/>
  <c r="E77" i="3"/>
  <c r="E286" i="3"/>
  <c r="E206" i="3"/>
  <c r="E285" i="3"/>
  <c r="E319" i="3"/>
  <c r="E200" i="3"/>
  <c r="E222" i="3"/>
  <c r="E141" i="3"/>
  <c r="Q141" i="3" s="1"/>
  <c r="E300" i="3"/>
  <c r="E292" i="3"/>
  <c r="E273" i="3"/>
  <c r="E316" i="3"/>
  <c r="E171" i="3"/>
  <c r="E314" i="3"/>
  <c r="E191" i="3"/>
  <c r="E195" i="3"/>
  <c r="E20" i="3"/>
  <c r="E19" i="3"/>
  <c r="E203" i="3"/>
  <c r="E205" i="3"/>
  <c r="E281" i="3"/>
  <c r="E22" i="3"/>
  <c r="E227" i="3"/>
  <c r="E214" i="3"/>
  <c r="E39" i="3"/>
  <c r="E179" i="3"/>
  <c r="E167" i="3"/>
  <c r="E62" i="3"/>
  <c r="E272" i="3"/>
  <c r="E264" i="3"/>
  <c r="E72" i="3"/>
  <c r="E124" i="3"/>
  <c r="Q124" i="3" s="1"/>
  <c r="E242" i="3"/>
  <c r="E144" i="3"/>
  <c r="Q144" i="3" s="1"/>
  <c r="E250" i="3"/>
  <c r="E182" i="3"/>
  <c r="E260" i="3"/>
  <c r="E311" i="3"/>
  <c r="E58" i="3"/>
  <c r="E236" i="3"/>
  <c r="E162" i="3"/>
  <c r="E17" i="3"/>
  <c r="E57" i="3"/>
  <c r="E287" i="3"/>
  <c r="E276" i="3"/>
  <c r="E176" i="3"/>
  <c r="E189" i="3"/>
  <c r="E66" i="3"/>
  <c r="E166" i="3"/>
  <c r="E34" i="3"/>
  <c r="E49" i="3"/>
  <c r="E270" i="3"/>
  <c r="E89" i="3"/>
  <c r="Q89" i="3" s="1"/>
  <c r="E42" i="3"/>
  <c r="E254" i="3"/>
  <c r="E73" i="3"/>
  <c r="E69" i="3"/>
  <c r="E15" i="3"/>
  <c r="E289" i="3"/>
  <c r="E128" i="3"/>
  <c r="Q128" i="3" s="1"/>
  <c r="E103" i="3"/>
  <c r="Q103" i="3" s="1"/>
  <c r="E168" i="3"/>
  <c r="E174" i="3"/>
  <c r="E135" i="3"/>
  <c r="Q135" i="3" s="1"/>
  <c r="E126" i="3"/>
  <c r="Q126" i="3" s="1"/>
  <c r="E147" i="3"/>
  <c r="Q147" i="3" s="1"/>
  <c r="E127" i="3"/>
  <c r="Q127" i="3" s="1"/>
  <c r="E132" i="3"/>
  <c r="Q132" i="3" s="1"/>
  <c r="E149" i="3"/>
  <c r="Q149" i="3" s="1"/>
  <c r="E245" i="3"/>
  <c r="E204" i="3"/>
  <c r="E119" i="3"/>
  <c r="Q119" i="3" s="1"/>
  <c r="E201" i="3"/>
  <c r="E247" i="3"/>
  <c r="E115" i="3"/>
  <c r="Q115" i="3" s="1"/>
  <c r="E120" i="3"/>
  <c r="Q120" i="3" s="1"/>
  <c r="E275" i="3"/>
  <c r="E150" i="3"/>
  <c r="Q150" i="3" s="1"/>
  <c r="E140" i="3"/>
  <c r="Q140" i="3" s="1"/>
  <c r="E212" i="3"/>
  <c r="E327" i="3"/>
  <c r="E152" i="3"/>
  <c r="Q152" i="3" s="1"/>
  <c r="E243" i="3"/>
  <c r="E134" i="3"/>
  <c r="Q134" i="3" s="1"/>
  <c r="E258" i="3"/>
  <c r="E326" i="3"/>
  <c r="E129" i="3"/>
  <c r="Q129" i="3" s="1"/>
  <c r="E79" i="3"/>
  <c r="E45" i="3"/>
  <c r="E88" i="3"/>
  <c r="Q88" i="3" s="1"/>
  <c r="E99" i="3"/>
  <c r="Q99" i="3" s="1"/>
  <c r="E165" i="3"/>
  <c r="E259" i="3"/>
  <c r="E35" i="3"/>
  <c r="E237" i="3"/>
  <c r="E107" i="3"/>
  <c r="Q107" i="3" s="1"/>
  <c r="E142" i="3"/>
  <c r="Q142" i="3" s="1"/>
  <c r="E136" i="3"/>
  <c r="Q136" i="3" s="1"/>
  <c r="E324" i="3"/>
  <c r="E111" i="3"/>
  <c r="Q111" i="3" s="1"/>
  <c r="E139" i="3"/>
  <c r="Q139" i="3" s="1"/>
  <c r="E158" i="3"/>
  <c r="E123" i="3"/>
  <c r="Q123" i="3" s="1"/>
  <c r="E274" i="3"/>
  <c r="E288" i="3"/>
  <c r="E131" i="3"/>
  <c r="Q131" i="3" s="1"/>
  <c r="E278" i="3"/>
  <c r="E295" i="3"/>
  <c r="E279" i="3"/>
  <c r="E234" i="3"/>
  <c r="E110" i="3"/>
  <c r="Q110" i="3" s="1"/>
  <c r="E323" i="3"/>
  <c r="E277" i="3"/>
  <c r="E54" i="3"/>
  <c r="E28" i="3"/>
  <c r="E184" i="3"/>
  <c r="E104" i="3"/>
  <c r="Q104" i="3" s="1"/>
  <c r="E130" i="3"/>
  <c r="Q130" i="3" s="1"/>
  <c r="E122" i="3"/>
  <c r="Q122" i="3" s="1"/>
  <c r="E154" i="3"/>
  <c r="Q154" i="3" s="1"/>
  <c r="E251" i="3"/>
  <c r="E312" i="3"/>
  <c r="E114" i="3"/>
  <c r="Q114" i="3" s="1"/>
  <c r="E229" i="3"/>
  <c r="E146" i="3"/>
  <c r="Q146" i="3" s="1"/>
  <c r="E32" i="3"/>
  <c r="E210" i="3"/>
  <c r="E309" i="3"/>
  <c r="E157" i="3"/>
  <c r="E199" i="3"/>
  <c r="E155" i="3"/>
  <c r="Q155" i="3" s="1"/>
  <c r="E185" i="3"/>
  <c r="E248" i="3"/>
  <c r="E208" i="3"/>
  <c r="E24" i="3"/>
  <c r="E207" i="3"/>
  <c r="E233" i="3"/>
  <c r="E267" i="3"/>
  <c r="E228" i="3"/>
  <c r="E230" i="3"/>
  <c r="E194" i="3"/>
  <c r="E87" i="3"/>
  <c r="E169" i="3"/>
  <c r="E313" i="3"/>
  <c r="E282" i="3"/>
  <c r="E46" i="3"/>
  <c r="E100" i="3"/>
  <c r="Q100" i="3" s="1"/>
  <c r="E55" i="3"/>
  <c r="E8" i="3"/>
  <c r="E75" i="3"/>
  <c r="E180" i="3"/>
  <c r="Q7" i="3"/>
  <c r="E225" i="3"/>
  <c r="E178" i="3"/>
  <c r="E197" i="3"/>
  <c r="E95" i="3"/>
  <c r="Q95" i="3" s="1"/>
  <c r="E156" i="3"/>
  <c r="Q156" i="3" s="1"/>
  <c r="E108" i="3"/>
  <c r="Q108" i="3" s="1"/>
  <c r="E78" i="3"/>
  <c r="E284" i="3"/>
  <c r="E70" i="3"/>
  <c r="E193" i="3"/>
  <c r="E33" i="3"/>
  <c r="E153" i="3"/>
  <c r="Q153" i="3" s="1"/>
  <c r="E40" i="3"/>
  <c r="E116" i="3"/>
  <c r="Q116" i="3" s="1"/>
  <c r="E102" i="3"/>
  <c r="Q102" i="3" s="1"/>
  <c r="E290" i="3"/>
  <c r="E63" i="3"/>
  <c r="E226" i="3"/>
  <c r="E76" i="3"/>
  <c r="E23" i="3"/>
  <c r="E246" i="3"/>
  <c r="E48" i="3"/>
  <c r="E297" i="3"/>
  <c r="E31" i="3"/>
  <c r="E109" i="3"/>
  <c r="Q109" i="3" s="1"/>
  <c r="E163" i="3"/>
  <c r="E36" i="3"/>
  <c r="E91" i="3"/>
  <c r="Q91" i="3" s="1"/>
  <c r="E261" i="3"/>
  <c r="E18" i="3"/>
  <c r="E101" i="3"/>
  <c r="Q101" i="3" s="1"/>
  <c r="E83" i="3"/>
  <c r="E265" i="3"/>
  <c r="E315" i="3"/>
  <c r="E160" i="3"/>
  <c r="E306" i="3"/>
  <c r="E298" i="3"/>
  <c r="E9" i="3"/>
  <c r="Q9" i="3" s="1"/>
  <c r="E218" i="3"/>
  <c r="E202" i="3"/>
  <c r="E175" i="3"/>
  <c r="E255" i="3"/>
  <c r="E241" i="3"/>
  <c r="E80" i="3"/>
  <c r="E52" i="3"/>
  <c r="E82" i="3"/>
  <c r="E239" i="3"/>
  <c r="E177" i="3"/>
  <c r="E64" i="3"/>
  <c r="E13" i="3"/>
  <c r="E280" i="3"/>
  <c r="E283" i="3"/>
  <c r="E231" i="3"/>
  <c r="E56" i="3"/>
  <c r="E137" i="3"/>
  <c r="Q137" i="3" s="1"/>
  <c r="E97" i="3"/>
  <c r="Q97" i="3" s="1"/>
  <c r="E61" i="3"/>
  <c r="E173" i="3"/>
  <c r="E266" i="3"/>
  <c r="E67" i="3"/>
  <c r="E53" i="3"/>
  <c r="E30" i="3"/>
  <c r="E293" i="3"/>
  <c r="E198" i="3"/>
  <c r="E172" i="3"/>
  <c r="E322" i="3"/>
  <c r="E310" i="3"/>
  <c r="E85" i="3"/>
  <c r="E16" i="3"/>
  <c r="E21" i="3"/>
  <c r="E106" i="3"/>
  <c r="Q106" i="3" s="1"/>
  <c r="E299" i="3"/>
  <c r="E190" i="3"/>
  <c r="E303" i="3"/>
  <c r="E65" i="3"/>
  <c r="E294" i="3"/>
  <c r="E301" i="3"/>
  <c r="E10" i="3"/>
  <c r="E86" i="3"/>
  <c r="E164" i="3"/>
  <c r="E268" i="3"/>
  <c r="E121" i="3"/>
  <c r="Q121" i="3" s="1"/>
  <c r="E262" i="3"/>
  <c r="E302" i="3"/>
  <c r="E188" i="3"/>
  <c r="E223" i="3"/>
  <c r="E249" i="3"/>
  <c r="E38" i="3"/>
  <c r="E148" i="3"/>
  <c r="Q148" i="3" s="1"/>
  <c r="E291" i="3"/>
  <c r="E44" i="3"/>
  <c r="E257" i="3"/>
  <c r="E11" i="3"/>
  <c r="E29" i="3"/>
  <c r="E187" i="3"/>
  <c r="E37" i="3"/>
  <c r="E105" i="3"/>
  <c r="Q105" i="3" s="1"/>
  <c r="E125" i="3"/>
  <c r="Q125" i="3" s="1"/>
  <c r="E217" i="3"/>
  <c r="E145" i="3"/>
  <c r="Q145" i="3" s="1"/>
  <c r="E27" i="3"/>
  <c r="E219" i="3"/>
  <c r="E118" i="3"/>
  <c r="Q118" i="3" s="1"/>
  <c r="E47" i="3"/>
  <c r="Q47" i="3" s="1"/>
  <c r="E12" i="3"/>
  <c r="E96" i="3"/>
  <c r="Q96" i="3" s="1"/>
  <c r="E117" i="3"/>
  <c r="Q117" i="3" s="1"/>
  <c r="E317" i="3"/>
  <c r="E296" i="3"/>
  <c r="E321" i="3"/>
  <c r="E43" i="3"/>
  <c r="E74" i="3"/>
  <c r="E244" i="3"/>
  <c r="E235" i="3"/>
  <c r="E50" i="3"/>
  <c r="E51" i="3"/>
  <c r="E328" i="3"/>
  <c r="E308" i="3"/>
  <c r="E71" i="3"/>
  <c r="E238" i="3"/>
  <c r="E151" i="3"/>
  <c r="Q151" i="3" s="1"/>
  <c r="E256" i="3"/>
  <c r="E196" i="3"/>
  <c r="E133" i="3"/>
  <c r="Q133" i="3" s="1"/>
  <c r="E81" i="3"/>
  <c r="E271" i="3"/>
  <c r="E221" i="3"/>
  <c r="E181" i="3"/>
  <c r="E307" i="3"/>
  <c r="E232" i="3"/>
  <c r="E59" i="3"/>
  <c r="E68" i="3"/>
  <c r="E213" i="3"/>
  <c r="E192" i="3"/>
  <c r="E305" i="3"/>
  <c r="E41" i="3"/>
  <c r="E7" i="12"/>
  <c r="E7" i="11" s="1"/>
  <c r="F5" i="12"/>
  <c r="F7" i="3"/>
  <c r="G5" i="3"/>
  <c r="G7" i="3" s="1"/>
  <c r="F89" i="12"/>
  <c r="G89" i="12"/>
  <c r="D89" i="12"/>
  <c r="E89" i="12"/>
  <c r="F47" i="12"/>
  <c r="F88" i="12" s="1"/>
  <c r="F156" i="12" s="1"/>
  <c r="G47" i="12"/>
  <c r="G88" i="12" s="1"/>
  <c r="G156" i="12" s="1"/>
  <c r="E47" i="12"/>
  <c r="E88" i="12" s="1"/>
  <c r="D47" i="12"/>
  <c r="D233" i="11"/>
  <c r="D258" i="11"/>
  <c r="D63" i="11"/>
  <c r="D91" i="11"/>
  <c r="D280" i="11"/>
  <c r="D72" i="11"/>
  <c r="D213" i="11"/>
  <c r="D129" i="11"/>
  <c r="D210" i="11"/>
  <c r="D218" i="11"/>
  <c r="D148" i="11"/>
  <c r="D214" i="11"/>
  <c r="D235" i="11"/>
  <c r="D83" i="11"/>
  <c r="D85" i="11"/>
  <c r="D153" i="11"/>
  <c r="D39" i="11"/>
  <c r="D175" i="11"/>
  <c r="D34" i="11"/>
  <c r="D122" i="11"/>
  <c r="D197" i="11"/>
  <c r="D48" i="11"/>
  <c r="D246" i="11"/>
  <c r="D14" i="11"/>
  <c r="D26" i="11"/>
  <c r="D289" i="11"/>
  <c r="D251" i="11"/>
  <c r="D260" i="11"/>
  <c r="D136" i="11"/>
  <c r="D116" i="11"/>
  <c r="D102" i="11"/>
  <c r="D323" i="11"/>
  <c r="D131" i="11"/>
  <c r="D219" i="11"/>
  <c r="D257" i="11"/>
  <c r="D68" i="11"/>
  <c r="D75" i="11"/>
  <c r="D97" i="11"/>
  <c r="D204" i="11"/>
  <c r="D326" i="11"/>
  <c r="D28" i="11"/>
  <c r="D66" i="11"/>
  <c r="D231" i="11"/>
  <c r="D307" i="11"/>
  <c r="D200" i="11"/>
  <c r="D176" i="11"/>
  <c r="D313" i="11"/>
  <c r="D13" i="11"/>
  <c r="D44" i="11"/>
  <c r="D64" i="11"/>
  <c r="D207" i="11"/>
  <c r="D108" i="11"/>
  <c r="D70" i="11"/>
  <c r="D144" i="11"/>
  <c r="D38" i="11"/>
  <c r="D11" i="11"/>
  <c r="D93" i="11"/>
  <c r="D114" i="11"/>
  <c r="D173" i="11"/>
  <c r="D243" i="11"/>
  <c r="D287" i="11"/>
  <c r="D106" i="11"/>
  <c r="D238" i="11"/>
  <c r="D222" i="11"/>
  <c r="D181" i="11"/>
  <c r="D76" i="11"/>
  <c r="D151" i="11"/>
  <c r="D216" i="11"/>
  <c r="D201" i="11"/>
  <c r="D244" i="11"/>
  <c r="D107" i="11"/>
  <c r="D143" i="11"/>
  <c r="D52" i="11"/>
  <c r="D262" i="11"/>
  <c r="D134" i="11"/>
  <c r="D19" i="11"/>
  <c r="D111" i="11"/>
  <c r="D98" i="11"/>
  <c r="D227" i="11"/>
  <c r="D274" i="11"/>
  <c r="D82" i="11"/>
  <c r="D267" i="11"/>
  <c r="D79" i="11"/>
  <c r="D206" i="11"/>
  <c r="D61" i="11"/>
  <c r="D319" i="11"/>
  <c r="D226" i="11"/>
  <c r="D150" i="11"/>
  <c r="D303" i="11"/>
  <c r="D142" i="11"/>
  <c r="D325" i="11"/>
  <c r="D205" i="11"/>
  <c r="D314" i="11"/>
  <c r="D169" i="11"/>
  <c r="D186" i="11"/>
  <c r="D158" i="11"/>
  <c r="D199" i="11"/>
  <c r="D154" i="11"/>
  <c r="D127" i="11"/>
  <c r="D18" i="11"/>
  <c r="D247" i="11"/>
  <c r="D73" i="11"/>
  <c r="D281" i="11"/>
  <c r="D315" i="11"/>
  <c r="D189" i="11"/>
  <c r="D203" i="11"/>
  <c r="D8" i="11"/>
  <c r="D177" i="11"/>
  <c r="D51" i="11"/>
  <c r="D31" i="11"/>
  <c r="D282" i="11"/>
  <c r="D87" i="11"/>
  <c r="D117" i="11"/>
  <c r="D320" i="11"/>
  <c r="D172" i="11"/>
  <c r="D283" i="11"/>
  <c r="D147" i="11"/>
  <c r="D288" i="11"/>
  <c r="D261" i="11"/>
  <c r="D22" i="11"/>
  <c r="D208" i="11"/>
  <c r="D125" i="11"/>
  <c r="D101" i="11"/>
  <c r="D327" i="11"/>
  <c r="D110" i="11"/>
  <c r="D211" i="11"/>
  <c r="D141" i="11"/>
  <c r="D119" i="11"/>
  <c r="D135" i="11"/>
  <c r="D33" i="11"/>
  <c r="D237" i="11"/>
  <c r="D30" i="11"/>
  <c r="D311" i="11"/>
  <c r="D80" i="11"/>
  <c r="D160" i="11"/>
  <c r="D232" i="11"/>
  <c r="D96" i="11"/>
  <c r="D275" i="11"/>
  <c r="D140" i="11"/>
  <c r="D322" i="11"/>
  <c r="D304" i="11"/>
  <c r="D278" i="11"/>
  <c r="D69" i="11"/>
  <c r="D188" i="11"/>
  <c r="D192" i="11"/>
  <c r="D276" i="11"/>
  <c r="D263" i="11"/>
  <c r="D17" i="11"/>
  <c r="D223" i="11"/>
  <c r="D266" i="11"/>
  <c r="D20" i="11"/>
  <c r="D259" i="11"/>
  <c r="D324" i="11"/>
  <c r="D123" i="11"/>
  <c r="D309" i="11"/>
  <c r="D55" i="11"/>
  <c r="D121" i="11"/>
  <c r="D57" i="11"/>
  <c r="D77" i="11"/>
  <c r="D60" i="11"/>
  <c r="D191" i="11"/>
  <c r="D187" i="11"/>
  <c r="D301" i="11"/>
  <c r="D86" i="11"/>
  <c r="D229" i="11"/>
  <c r="D35" i="11"/>
  <c r="D139" i="11"/>
  <c r="D250" i="11"/>
  <c r="D293" i="11"/>
  <c r="D67" i="11"/>
  <c r="D317" i="11"/>
  <c r="D179" i="11"/>
  <c r="D53" i="11"/>
  <c r="D12" i="11"/>
  <c r="D277" i="11"/>
  <c r="D32" i="11"/>
  <c r="D286" i="11"/>
  <c r="D193" i="11"/>
  <c r="D296" i="11"/>
  <c r="D182" i="11"/>
  <c r="D56" i="11"/>
  <c r="D41" i="11"/>
  <c r="D220" i="11"/>
  <c r="D124" i="11"/>
  <c r="D299" i="11"/>
  <c r="D184" i="11"/>
  <c r="D109" i="11"/>
  <c r="D54" i="11"/>
  <c r="D58" i="11"/>
  <c r="D264" i="11"/>
  <c r="D81" i="11"/>
  <c r="D21" i="11"/>
  <c r="D130" i="11"/>
  <c r="D15" i="11"/>
  <c r="D132" i="11"/>
  <c r="D165" i="11"/>
  <c r="D265" i="11"/>
  <c r="D159" i="11"/>
  <c r="D239" i="11"/>
  <c r="D89" i="11"/>
  <c r="D27" i="11"/>
  <c r="D10" i="11"/>
  <c r="D271" i="11"/>
  <c r="D36" i="11"/>
  <c r="D297" i="11"/>
  <c r="D59" i="11"/>
  <c r="D92" i="11"/>
  <c r="D126" i="11"/>
  <c r="D118" i="11"/>
  <c r="D164" i="11"/>
  <c r="D138" i="11"/>
  <c r="D254" i="11"/>
  <c r="D99" i="11"/>
  <c r="D161" i="11"/>
  <c r="D298" i="11"/>
  <c r="D312" i="11"/>
  <c r="D242" i="11"/>
  <c r="D137" i="11"/>
  <c r="D308" i="11"/>
  <c r="D166" i="11"/>
  <c r="D47" i="11"/>
  <c r="D103" i="11"/>
  <c r="D168" i="11"/>
  <c r="D194" i="11"/>
  <c r="D272" i="11"/>
  <c r="D240" i="11"/>
  <c r="D241" i="11"/>
  <c r="D49" i="11"/>
  <c r="D113" i="11"/>
  <c r="D225" i="11"/>
  <c r="D300" i="11"/>
  <c r="D65" i="11"/>
  <c r="D234" i="11"/>
  <c r="D162" i="11"/>
  <c r="D163" i="11"/>
  <c r="D228" i="11"/>
  <c r="D305" i="11"/>
  <c r="D128" i="11"/>
  <c r="D198" i="11"/>
  <c r="D25" i="11"/>
  <c r="D115" i="11"/>
  <c r="D171" i="11"/>
  <c r="D50" i="11"/>
  <c r="D221" i="11"/>
  <c r="D249" i="11"/>
  <c r="D45" i="11"/>
  <c r="D112" i="11"/>
  <c r="D9" i="11"/>
  <c r="D294" i="11"/>
  <c r="D145" i="11"/>
  <c r="D256" i="11"/>
  <c r="D133" i="11"/>
  <c r="D37" i="11"/>
  <c r="D183" i="11"/>
  <c r="D230" i="11"/>
  <c r="D295" i="11"/>
  <c r="D302" i="11"/>
  <c r="D292" i="11"/>
  <c r="D224" i="11"/>
  <c r="D149" i="11"/>
  <c r="D291" i="11"/>
  <c r="D195" i="11"/>
  <c r="D318" i="11"/>
  <c r="D253" i="11"/>
  <c r="D270" i="11"/>
  <c r="D290" i="11"/>
  <c r="D212" i="11"/>
  <c r="D321" i="11"/>
  <c r="D95" i="11"/>
  <c r="D202" i="11"/>
  <c r="D71" i="11"/>
  <c r="D167" i="11"/>
  <c r="D105" i="11"/>
  <c r="D209" i="11"/>
  <c r="D40" i="11"/>
  <c r="D273" i="11"/>
  <c r="D84" i="11"/>
  <c r="D316" i="11"/>
  <c r="D155" i="11"/>
  <c r="D90" i="11"/>
  <c r="D78" i="11"/>
  <c r="D185" i="11"/>
  <c r="D16" i="11"/>
  <c r="D62" i="11"/>
  <c r="D152" i="11"/>
  <c r="D43" i="11"/>
  <c r="D245" i="11"/>
  <c r="D94" i="11"/>
  <c r="D285" i="11"/>
  <c r="D328" i="11"/>
  <c r="D104" i="11"/>
  <c r="D23" i="11"/>
  <c r="D190" i="11"/>
  <c r="D215" i="11"/>
  <c r="D88" i="11"/>
  <c r="D42" i="11"/>
  <c r="D146" i="11"/>
  <c r="D252" i="11"/>
  <c r="D178" i="11"/>
  <c r="D279" i="11"/>
  <c r="D174" i="11"/>
  <c r="D268" i="11"/>
  <c r="D29" i="11"/>
  <c r="D170" i="11"/>
  <c r="D306" i="11"/>
  <c r="D157" i="11"/>
  <c r="D46" i="11"/>
  <c r="D196" i="11"/>
  <c r="D284" i="11"/>
  <c r="D120" i="11"/>
  <c r="D156" i="11"/>
  <c r="D310" i="11"/>
  <c r="D217" i="11"/>
  <c r="D180" i="11"/>
  <c r="D236" i="11"/>
  <c r="D24" i="11"/>
  <c r="D248" i="11"/>
  <c r="D255" i="11"/>
  <c r="D269" i="11"/>
  <c r="D100" i="11"/>
  <c r="D74" i="11"/>
  <c r="B35" i="5"/>
  <c r="B36" i="5" s="1"/>
  <c r="B37" i="5" s="1"/>
  <c r="B38" i="5" s="1"/>
  <c r="B39" i="5" s="1"/>
  <c r="B40" i="5" s="1"/>
  <c r="B41" i="5" s="1"/>
  <c r="B42" i="5" s="1"/>
  <c r="B44" i="5" s="1"/>
  <c r="B45" i="5" s="1"/>
  <c r="B22" i="5"/>
  <c r="B23" i="5" s="1"/>
  <c r="E156" i="12" l="1"/>
  <c r="I89" i="12"/>
  <c r="B24" i="5"/>
  <c r="B27" i="5"/>
  <c r="B28" i="5"/>
  <c r="B30" i="5" s="1"/>
  <c r="B31" i="5" s="1"/>
  <c r="I47" i="12"/>
  <c r="D88" i="12"/>
  <c r="G154" i="3"/>
  <c r="S154" i="3" s="1"/>
  <c r="G200" i="3"/>
  <c r="G141" i="3"/>
  <c r="S141" i="3" s="1"/>
  <c r="G264" i="3"/>
  <c r="G181" i="3"/>
  <c r="G282" i="3"/>
  <c r="G289" i="3"/>
  <c r="G104" i="3"/>
  <c r="S104" i="3" s="1"/>
  <c r="G237" i="3"/>
  <c r="G209" i="3"/>
  <c r="G197" i="3"/>
  <c r="G10" i="3"/>
  <c r="G79" i="3"/>
  <c r="G288" i="3"/>
  <c r="G161" i="3"/>
  <c r="G286" i="3"/>
  <c r="G307" i="3"/>
  <c r="G138" i="3"/>
  <c r="S138" i="3" s="1"/>
  <c r="G172" i="3"/>
  <c r="G77" i="3"/>
  <c r="G54" i="3"/>
  <c r="G265" i="3"/>
  <c r="G211" i="3"/>
  <c r="G143" i="3"/>
  <c r="S143" i="3" s="1"/>
  <c r="G262" i="3"/>
  <c r="G193" i="3"/>
  <c r="G105" i="3"/>
  <c r="S105" i="3" s="1"/>
  <c r="G241" i="3"/>
  <c r="G140" i="3"/>
  <c r="S140" i="3" s="1"/>
  <c r="G174" i="3"/>
  <c r="G44" i="3"/>
  <c r="G297" i="3"/>
  <c r="G309" i="3"/>
  <c r="G31" i="3"/>
  <c r="G177" i="3"/>
  <c r="G71" i="3"/>
  <c r="G155" i="3"/>
  <c r="S155" i="3" s="1"/>
  <c r="G201" i="3"/>
  <c r="G119" i="3"/>
  <c r="S119" i="3" s="1"/>
  <c r="G254" i="3"/>
  <c r="G86" i="3"/>
  <c r="G34" i="3"/>
  <c r="G111" i="3"/>
  <c r="S111" i="3" s="1"/>
  <c r="G91" i="3"/>
  <c r="S91" i="3" s="1"/>
  <c r="G284" i="3"/>
  <c r="G167" i="3"/>
  <c r="G321" i="3"/>
  <c r="G207" i="3"/>
  <c r="G225" i="3"/>
  <c r="G166" i="3"/>
  <c r="G94" i="3"/>
  <c r="S94" i="3" s="1"/>
  <c r="G185" i="3"/>
  <c r="G266" i="3"/>
  <c r="G326" i="3"/>
  <c r="G204" i="3"/>
  <c r="G217" i="3"/>
  <c r="G12" i="3"/>
  <c r="G62" i="3"/>
  <c r="G149" i="3"/>
  <c r="S149" i="3" s="1"/>
  <c r="G84" i="3"/>
  <c r="G87" i="3"/>
  <c r="G242" i="3"/>
  <c r="G148" i="3"/>
  <c r="S148" i="3" s="1"/>
  <c r="G51" i="3"/>
  <c r="G131" i="3"/>
  <c r="S131" i="3" s="1"/>
  <c r="G109" i="3"/>
  <c r="S109" i="3" s="1"/>
  <c r="G59" i="3"/>
  <c r="G96" i="3"/>
  <c r="S96" i="3" s="1"/>
  <c r="G159" i="3"/>
  <c r="G27" i="3"/>
  <c r="G299" i="3"/>
  <c r="G301" i="3"/>
  <c r="G202" i="3"/>
  <c r="G199" i="3"/>
  <c r="G318" i="3"/>
  <c r="G156" i="3"/>
  <c r="S156" i="3" s="1"/>
  <c r="G190" i="3"/>
  <c r="G41" i="3"/>
  <c r="G58" i="3"/>
  <c r="G29" i="3"/>
  <c r="G246" i="3"/>
  <c r="G80" i="3"/>
  <c r="G263" i="3"/>
  <c r="G142" i="3"/>
  <c r="S142" i="3" s="1"/>
  <c r="G317" i="3"/>
  <c r="G261" i="3"/>
  <c r="G49" i="3"/>
  <c r="G315" i="3"/>
  <c r="G146" i="3"/>
  <c r="S146" i="3" s="1"/>
  <c r="G191" i="3"/>
  <c r="G314" i="3"/>
  <c r="G294" i="3"/>
  <c r="G298" i="3"/>
  <c r="G235" i="3"/>
  <c r="G56" i="3"/>
  <c r="G285" i="3"/>
  <c r="G164" i="3"/>
  <c r="G118" i="3"/>
  <c r="S118" i="3" s="1"/>
  <c r="G179" i="3"/>
  <c r="G24" i="3"/>
  <c r="G203" i="3"/>
  <c r="G28" i="3"/>
  <c r="G128" i="3"/>
  <c r="S128" i="3" s="1"/>
  <c r="G247" i="3"/>
  <c r="G218" i="3"/>
  <c r="G198" i="3"/>
  <c r="G223" i="3"/>
  <c r="G275" i="3"/>
  <c r="G278" i="3"/>
  <c r="G222" i="3"/>
  <c r="G281" i="3"/>
  <c r="G253" i="3"/>
  <c r="G195" i="3"/>
  <c r="G117" i="3"/>
  <c r="S117" i="3" s="1"/>
  <c r="G64" i="3"/>
  <c r="G124" i="3"/>
  <c r="S124" i="3" s="1"/>
  <c r="G226" i="3"/>
  <c r="G180" i="3"/>
  <c r="G192" i="3"/>
  <c r="G134" i="3"/>
  <c r="S134" i="3" s="1"/>
  <c r="G132" i="3"/>
  <c r="S132" i="3" s="1"/>
  <c r="G189" i="3"/>
  <c r="G63" i="3"/>
  <c r="G244" i="3"/>
  <c r="G239" i="3"/>
  <c r="G112" i="3"/>
  <c r="S112" i="3" s="1"/>
  <c r="G42" i="3"/>
  <c r="G122" i="3"/>
  <c r="S122" i="3" s="1"/>
  <c r="G233" i="3"/>
  <c r="G85" i="3"/>
  <c r="G293" i="3"/>
  <c r="G69" i="3"/>
  <c r="G304" i="3"/>
  <c r="G18" i="3"/>
  <c r="G250" i="3"/>
  <c r="G213" i="3"/>
  <c r="G52" i="3"/>
  <c r="G123" i="3"/>
  <c r="S123" i="3" s="1"/>
  <c r="G60" i="3"/>
  <c r="G9" i="3"/>
  <c r="S9" i="3" s="1"/>
  <c r="G212" i="3"/>
  <c r="G236" i="3"/>
  <c r="G206" i="3"/>
  <c r="G324" i="3"/>
  <c r="G46" i="3"/>
  <c r="G35" i="3"/>
  <c r="G228" i="3"/>
  <c r="G126" i="3"/>
  <c r="S126" i="3" s="1"/>
  <c r="G95" i="3"/>
  <c r="S95" i="3" s="1"/>
  <c r="G99" i="3"/>
  <c r="S99" i="3" s="1"/>
  <c r="G93" i="3"/>
  <c r="S93" i="3" s="1"/>
  <c r="G169" i="3"/>
  <c r="G255" i="3"/>
  <c r="G157" i="3"/>
  <c r="G144" i="3"/>
  <c r="S144" i="3" s="1"/>
  <c r="G240" i="3"/>
  <c r="G113" i="3"/>
  <c r="S113" i="3" s="1"/>
  <c r="G11" i="3"/>
  <c r="G40" i="3"/>
  <c r="G72" i="3"/>
  <c r="G215" i="3"/>
  <c r="G73" i="3"/>
  <c r="G163" i="3"/>
  <c r="G196" i="3"/>
  <c r="G17" i="3"/>
  <c r="G152" i="3"/>
  <c r="S152" i="3" s="1"/>
  <c r="G82" i="3"/>
  <c r="G171" i="3"/>
  <c r="G57" i="3"/>
  <c r="G327" i="3"/>
  <c r="G67" i="3"/>
  <c r="G102" i="3"/>
  <c r="S102" i="3" s="1"/>
  <c r="G303" i="3"/>
  <c r="G269" i="3"/>
  <c r="G15" i="3"/>
  <c r="G37" i="3"/>
  <c r="G23" i="3"/>
  <c r="G271" i="3"/>
  <c r="G313" i="3"/>
  <c r="G316" i="3"/>
  <c r="G53" i="3"/>
  <c r="G16" i="3"/>
  <c r="G280" i="3"/>
  <c r="G133" i="3"/>
  <c r="S133" i="3" s="1"/>
  <c r="G50" i="3"/>
  <c r="G245" i="3"/>
  <c r="G110" i="3"/>
  <c r="S110" i="3" s="1"/>
  <c r="G21" i="3"/>
  <c r="G230" i="3"/>
  <c r="G186" i="3"/>
  <c r="G108" i="3"/>
  <c r="S108" i="3" s="1"/>
  <c r="G287" i="3"/>
  <c r="G312" i="3"/>
  <c r="G116" i="3"/>
  <c r="S116" i="3" s="1"/>
  <c r="G276" i="3"/>
  <c r="G248" i="3"/>
  <c r="G92" i="3"/>
  <c r="S92" i="3" s="1"/>
  <c r="G214" i="3"/>
  <c r="G325" i="3"/>
  <c r="G151" i="3"/>
  <c r="S151" i="3" s="1"/>
  <c r="G322" i="3"/>
  <c r="G290" i="3"/>
  <c r="G38" i="3"/>
  <c r="G295" i="3"/>
  <c r="G66" i="3"/>
  <c r="G36" i="3"/>
  <c r="G153" i="3"/>
  <c r="S153" i="3" s="1"/>
  <c r="G103" i="3"/>
  <c r="S103" i="3" s="1"/>
  <c r="G175" i="3"/>
  <c r="G100" i="3"/>
  <c r="S100" i="3" s="1"/>
  <c r="G328" i="3"/>
  <c r="G173" i="3"/>
  <c r="G158" i="3"/>
  <c r="G30" i="3"/>
  <c r="G183" i="3"/>
  <c r="G238" i="3"/>
  <c r="G22" i="3"/>
  <c r="G170" i="3"/>
  <c r="G90" i="3"/>
  <c r="S90" i="3" s="1"/>
  <c r="G188" i="3"/>
  <c r="G323" i="3"/>
  <c r="G121" i="3"/>
  <c r="S121" i="3" s="1"/>
  <c r="G259" i="3"/>
  <c r="G319" i="3"/>
  <c r="G311" i="3"/>
  <c r="G231" i="3"/>
  <c r="G194" i="3"/>
  <c r="G234" i="3"/>
  <c r="G89" i="3"/>
  <c r="S89" i="3" s="1"/>
  <c r="G208" i="3"/>
  <c r="G32" i="3"/>
  <c r="G273" i="3"/>
  <c r="G8" i="3"/>
  <c r="G135" i="3"/>
  <c r="S135" i="3" s="1"/>
  <c r="G88" i="3"/>
  <c r="S88" i="3" s="1"/>
  <c r="G256" i="3"/>
  <c r="G26" i="3"/>
  <c r="G176" i="3"/>
  <c r="G97" i="3"/>
  <c r="S97" i="3" s="1"/>
  <c r="G292" i="3"/>
  <c r="G296" i="3"/>
  <c r="G291" i="3"/>
  <c r="G162" i="3"/>
  <c r="G136" i="3"/>
  <c r="S136" i="3" s="1"/>
  <c r="G55" i="3"/>
  <c r="G65" i="3"/>
  <c r="G184" i="3"/>
  <c r="G224" i="3"/>
  <c r="G45" i="3"/>
  <c r="G221" i="3"/>
  <c r="G61" i="3"/>
  <c r="G252" i="3"/>
  <c r="G210" i="3"/>
  <c r="G219" i="3"/>
  <c r="G20" i="3"/>
  <c r="G283" i="3"/>
  <c r="G257" i="3"/>
  <c r="G277" i="3"/>
  <c r="G260" i="3"/>
  <c r="G19" i="3"/>
  <c r="G127" i="3"/>
  <c r="S127" i="3" s="1"/>
  <c r="G251" i="3"/>
  <c r="G216" i="3"/>
  <c r="G106" i="3"/>
  <c r="S106" i="3" s="1"/>
  <c r="G279" i="3"/>
  <c r="G305" i="3"/>
  <c r="G76" i="3"/>
  <c r="G270" i="3"/>
  <c r="G14" i="3"/>
  <c r="G229" i="3"/>
  <c r="G39" i="3"/>
  <c r="G101" i="3"/>
  <c r="S101" i="3" s="1"/>
  <c r="G47" i="3"/>
  <c r="S47" i="3" s="1"/>
  <c r="G268" i="3"/>
  <c r="G272" i="3"/>
  <c r="G178" i="3"/>
  <c r="G70" i="3"/>
  <c r="G182" i="3"/>
  <c r="G137" i="3"/>
  <c r="S137" i="3" s="1"/>
  <c r="G258" i="3"/>
  <c r="G232" i="3"/>
  <c r="G274" i="3"/>
  <c r="G150" i="3"/>
  <c r="S150" i="3" s="1"/>
  <c r="G227" i="3"/>
  <c r="G43" i="3"/>
  <c r="G125" i="3"/>
  <c r="S125" i="3" s="1"/>
  <c r="G115" i="3"/>
  <c r="S115" i="3" s="1"/>
  <c r="G308" i="3"/>
  <c r="G302" i="3"/>
  <c r="G98" i="3"/>
  <c r="S98" i="3" s="1"/>
  <c r="G78" i="3"/>
  <c r="G120" i="3"/>
  <c r="S120" i="3" s="1"/>
  <c r="G81" i="3"/>
  <c r="G130" i="3"/>
  <c r="S130" i="3" s="1"/>
  <c r="G129" i="3"/>
  <c r="S129" i="3" s="1"/>
  <c r="G168" i="3"/>
  <c r="G114" i="3"/>
  <c r="S114" i="3" s="1"/>
  <c r="G267" i="3"/>
  <c r="G320" i="3"/>
  <c r="G74" i="3"/>
  <c r="G310" i="3"/>
  <c r="G75" i="3"/>
  <c r="G83" i="3"/>
  <c r="G160" i="3"/>
  <c r="G243" i="3"/>
  <c r="G139" i="3"/>
  <c r="S139" i="3" s="1"/>
  <c r="G165" i="3"/>
  <c r="G145" i="3"/>
  <c r="S145" i="3" s="1"/>
  <c r="G300" i="3"/>
  <c r="G249" i="3"/>
  <c r="G205" i="3"/>
  <c r="G13" i="3"/>
  <c r="G147" i="3"/>
  <c r="S147" i="3" s="1"/>
  <c r="G48" i="3"/>
  <c r="G68" i="3"/>
  <c r="S7" i="3"/>
  <c r="G25" i="3"/>
  <c r="G306" i="3"/>
  <c r="G33" i="3"/>
  <c r="G187" i="3"/>
  <c r="G220" i="3"/>
  <c r="G107" i="3"/>
  <c r="S107" i="3" s="1"/>
  <c r="F171" i="3"/>
  <c r="F79" i="3"/>
  <c r="F101" i="3"/>
  <c r="R101" i="3" s="1"/>
  <c r="F244" i="3"/>
  <c r="F192" i="3"/>
  <c r="F116" i="3"/>
  <c r="R116" i="3" s="1"/>
  <c r="F54" i="3"/>
  <c r="F45" i="3"/>
  <c r="F124" i="3"/>
  <c r="R124" i="3" s="1"/>
  <c r="F197" i="3"/>
  <c r="F231" i="3"/>
  <c r="F180" i="3"/>
  <c r="F21" i="3"/>
  <c r="F286" i="3"/>
  <c r="F225" i="3"/>
  <c r="F64" i="3"/>
  <c r="F241" i="3"/>
  <c r="F158" i="3"/>
  <c r="F166" i="3"/>
  <c r="F55" i="3"/>
  <c r="F314" i="3"/>
  <c r="F10" i="3"/>
  <c r="F39" i="3"/>
  <c r="F172" i="3"/>
  <c r="F123" i="3"/>
  <c r="R123" i="3" s="1"/>
  <c r="F30" i="3"/>
  <c r="F299" i="3"/>
  <c r="I299" i="3" s="1"/>
  <c r="K299" i="3" s="1"/>
  <c r="L299" i="3" s="1"/>
  <c r="F317" i="3"/>
  <c r="F134" i="3"/>
  <c r="R134" i="3" s="1"/>
  <c r="F14" i="3"/>
  <c r="F127" i="3"/>
  <c r="R127" i="3" s="1"/>
  <c r="F279" i="3"/>
  <c r="F288" i="3"/>
  <c r="F178" i="3"/>
  <c r="F19" i="3"/>
  <c r="F61" i="3"/>
  <c r="F252" i="3"/>
  <c r="F292" i="3"/>
  <c r="F126" i="3"/>
  <c r="R126" i="3" s="1"/>
  <c r="F277" i="3"/>
  <c r="F11" i="3"/>
  <c r="F214" i="3"/>
  <c r="I214" i="3" s="1"/>
  <c r="K214" i="3" s="1"/>
  <c r="L214" i="3" s="1"/>
  <c r="F316" i="3"/>
  <c r="F152" i="3"/>
  <c r="R152" i="3" s="1"/>
  <c r="F209" i="3"/>
  <c r="F187" i="3"/>
  <c r="F276" i="3"/>
  <c r="F245" i="3"/>
  <c r="F35" i="3"/>
  <c r="F46" i="3"/>
  <c r="F280" i="3"/>
  <c r="F138" i="3"/>
  <c r="R138" i="3" s="1"/>
  <c r="F199" i="3"/>
  <c r="F85" i="3"/>
  <c r="F133" i="3"/>
  <c r="R133" i="3" s="1"/>
  <c r="F37" i="3"/>
  <c r="F296" i="3"/>
  <c r="F200" i="3"/>
  <c r="F295" i="3"/>
  <c r="I295" i="3" s="1"/>
  <c r="K295" i="3" s="1"/>
  <c r="L295" i="3" s="1"/>
  <c r="N295" i="3" s="1"/>
  <c r="F208" i="3"/>
  <c r="F47" i="3"/>
  <c r="R47" i="3" s="1"/>
  <c r="F142" i="3"/>
  <c r="R142" i="3" s="1"/>
  <c r="F58" i="3"/>
  <c r="F120" i="3"/>
  <c r="R120" i="3" s="1"/>
  <c r="F215" i="3"/>
  <c r="F102" i="3"/>
  <c r="R102" i="3" s="1"/>
  <c r="F304" i="3"/>
  <c r="I304" i="3" s="1"/>
  <c r="K304" i="3" s="1"/>
  <c r="L304" i="3" s="1"/>
  <c r="F297" i="3"/>
  <c r="F221" i="3"/>
  <c r="F246" i="3"/>
  <c r="F122" i="3"/>
  <c r="R122" i="3" s="1"/>
  <c r="F325" i="3"/>
  <c r="F72" i="3"/>
  <c r="F59" i="3"/>
  <c r="F203" i="3"/>
  <c r="F63" i="3"/>
  <c r="F93" i="3"/>
  <c r="R93" i="3" s="1"/>
  <c r="F44" i="3"/>
  <c r="F130" i="3"/>
  <c r="R130" i="3" s="1"/>
  <c r="F302" i="3"/>
  <c r="F319" i="3"/>
  <c r="F43" i="3"/>
  <c r="F41" i="3"/>
  <c r="F83" i="3"/>
  <c r="F34" i="3"/>
  <c r="F233" i="3"/>
  <c r="F282" i="3"/>
  <c r="F98" i="3"/>
  <c r="R98" i="3" s="1"/>
  <c r="F9" i="3"/>
  <c r="R9" i="3" s="1"/>
  <c r="F301" i="3"/>
  <c r="F322" i="3"/>
  <c r="F243" i="3"/>
  <c r="F78" i="3"/>
  <c r="F155" i="3"/>
  <c r="R155" i="3" s="1"/>
  <c r="F177" i="3"/>
  <c r="I177" i="3" s="1"/>
  <c r="K177" i="3" s="1"/>
  <c r="L177" i="3" s="1"/>
  <c r="N177" i="3" s="1"/>
  <c r="F289" i="3"/>
  <c r="F234" i="3"/>
  <c r="F157" i="3"/>
  <c r="F264" i="3"/>
  <c r="F82" i="3"/>
  <c r="F291" i="3"/>
  <c r="F251" i="3"/>
  <c r="F81" i="3"/>
  <c r="F95" i="3"/>
  <c r="R95" i="3" s="1"/>
  <c r="F183" i="3"/>
  <c r="F29" i="3"/>
  <c r="F310" i="3"/>
  <c r="F323" i="3"/>
  <c r="G329" i="3" s="1"/>
  <c r="D23" i="5" s="1"/>
  <c r="D27" i="5" s="1"/>
  <c r="D28" i="5" s="1"/>
  <c r="D29" i="5" s="1"/>
  <c r="D30" i="5" s="1"/>
  <c r="F223" i="3"/>
  <c r="F205" i="3"/>
  <c r="I205" i="3" s="1"/>
  <c r="K205" i="3" s="1"/>
  <c r="L205" i="3" s="1"/>
  <c r="F281" i="3"/>
  <c r="F326" i="3"/>
  <c r="F247" i="3"/>
  <c r="F179" i="3"/>
  <c r="F167" i="3"/>
  <c r="F125" i="3"/>
  <c r="R125" i="3" s="1"/>
  <c r="F135" i="3"/>
  <c r="R135" i="3" s="1"/>
  <c r="F112" i="3"/>
  <c r="R112" i="3" s="1"/>
  <c r="F52" i="3"/>
  <c r="F86" i="3"/>
  <c r="F269" i="3"/>
  <c r="F212" i="3"/>
  <c r="I212" i="3" s="1"/>
  <c r="K212" i="3" s="1"/>
  <c r="L212" i="3" s="1"/>
  <c r="F173" i="3"/>
  <c r="F163" i="3"/>
  <c r="F87" i="3"/>
  <c r="F143" i="3"/>
  <c r="R143" i="3" s="1"/>
  <c r="F305" i="3"/>
  <c r="F23" i="3"/>
  <c r="F259" i="3"/>
  <c r="F274" i="3"/>
  <c r="I274" i="3" s="1"/>
  <c r="K274" i="3" s="1"/>
  <c r="L274" i="3" s="1"/>
  <c r="F96" i="3"/>
  <c r="R96" i="3" s="1"/>
  <c r="F262" i="3"/>
  <c r="F227" i="3"/>
  <c r="F136" i="3"/>
  <c r="R136" i="3" s="1"/>
  <c r="F145" i="3"/>
  <c r="R145" i="3" s="1"/>
  <c r="F306" i="3"/>
  <c r="I306" i="3" s="1"/>
  <c r="K306" i="3" s="1"/>
  <c r="L306" i="3" s="1"/>
  <c r="N306" i="3" s="1"/>
  <c r="F222" i="3"/>
  <c r="F250" i="3"/>
  <c r="F12" i="3"/>
  <c r="F213" i="3"/>
  <c r="F147" i="3"/>
  <c r="R147" i="3" s="1"/>
  <c r="F107" i="3"/>
  <c r="R107" i="3" s="1"/>
  <c r="F201" i="3"/>
  <c r="F114" i="3"/>
  <c r="R114" i="3" s="1"/>
  <c r="F181" i="3"/>
  <c r="I181" i="3" s="1"/>
  <c r="K181" i="3" s="1"/>
  <c r="L181" i="3" s="1"/>
  <c r="N181" i="3" s="1"/>
  <c r="F137" i="3"/>
  <c r="R137" i="3" s="1"/>
  <c r="F118" i="3"/>
  <c r="R118" i="3" s="1"/>
  <c r="F160" i="3"/>
  <c r="F308" i="3"/>
  <c r="F170" i="3"/>
  <c r="F185" i="3"/>
  <c r="I185" i="3" s="1"/>
  <c r="K185" i="3" s="1"/>
  <c r="L185" i="3" s="1"/>
  <c r="N185" i="3" s="1"/>
  <c r="F40" i="3"/>
  <c r="F273" i="3"/>
  <c r="F290" i="3"/>
  <c r="I290" i="3" s="1"/>
  <c r="K290" i="3" s="1"/>
  <c r="L290" i="3" s="1"/>
  <c r="F300" i="3"/>
  <c r="R7" i="3"/>
  <c r="F132" i="3"/>
  <c r="R132" i="3" s="1"/>
  <c r="F105" i="3"/>
  <c r="R105" i="3" s="1"/>
  <c r="F110" i="3"/>
  <c r="R110" i="3" s="1"/>
  <c r="F161" i="3"/>
  <c r="I161" i="3" s="1"/>
  <c r="K161" i="3" s="1"/>
  <c r="L161" i="3" s="1"/>
  <c r="N161" i="3" s="1"/>
  <c r="F240" i="3"/>
  <c r="F283" i="3"/>
  <c r="I283" i="3" s="1"/>
  <c r="K283" i="3" s="1"/>
  <c r="L283" i="3" s="1"/>
  <c r="F31" i="3"/>
  <c r="F18" i="3"/>
  <c r="F97" i="3"/>
  <c r="R97" i="3" s="1"/>
  <c r="F165" i="3"/>
  <c r="I165" i="3" s="1"/>
  <c r="K165" i="3" s="1"/>
  <c r="L165" i="3" s="1"/>
  <c r="N165" i="3" s="1"/>
  <c r="F186" i="3"/>
  <c r="F92" i="3"/>
  <c r="R92" i="3" s="1"/>
  <c r="F232" i="3"/>
  <c r="F117" i="3"/>
  <c r="R117" i="3" s="1"/>
  <c r="F328" i="3"/>
  <c r="F144" i="3"/>
  <c r="R144" i="3" s="1"/>
  <c r="F287" i="3"/>
  <c r="I287" i="3" s="1"/>
  <c r="K287" i="3" s="1"/>
  <c r="L287" i="3" s="1"/>
  <c r="F88" i="3"/>
  <c r="R88" i="3" s="1"/>
  <c r="F104" i="3"/>
  <c r="R104" i="3" s="1"/>
  <c r="F266" i="3"/>
  <c r="F211" i="3"/>
  <c r="F27" i="3"/>
  <c r="F249" i="3"/>
  <c r="F66" i="3"/>
  <c r="F153" i="3"/>
  <c r="R153" i="3" s="1"/>
  <c r="F60" i="3"/>
  <c r="F103" i="3"/>
  <c r="R103" i="3" s="1"/>
  <c r="F22" i="3"/>
  <c r="F32" i="3"/>
  <c r="F191" i="3"/>
  <c r="F324" i="3"/>
  <c r="F115" i="3"/>
  <c r="R115" i="3" s="1"/>
  <c r="F164" i="3"/>
  <c r="I164" i="3" s="1"/>
  <c r="K164" i="3" s="1"/>
  <c r="L164" i="3" s="1"/>
  <c r="N164" i="3" s="1"/>
  <c r="F90" i="3"/>
  <c r="R90" i="3" s="1"/>
  <c r="F256" i="3"/>
  <c r="F294" i="3"/>
  <c r="I294" i="3" s="1"/>
  <c r="K294" i="3" s="1"/>
  <c r="L294" i="3" s="1"/>
  <c r="F238" i="3"/>
  <c r="I238" i="3" s="1"/>
  <c r="K238" i="3" s="1"/>
  <c r="L238" i="3" s="1"/>
  <c r="N238" i="3" s="1"/>
  <c r="F204" i="3"/>
  <c r="F216" i="3"/>
  <c r="F236" i="3"/>
  <c r="I236" i="3" s="1"/>
  <c r="K236" i="3" s="1"/>
  <c r="L236" i="3" s="1"/>
  <c r="N236" i="3" s="1"/>
  <c r="F77" i="3"/>
  <c r="F229" i="3"/>
  <c r="I229" i="3" s="1"/>
  <c r="K229" i="3" s="1"/>
  <c r="L229" i="3" s="1"/>
  <c r="N229" i="3" s="1"/>
  <c r="F62" i="3"/>
  <c r="F228" i="3"/>
  <c r="F74" i="3"/>
  <c r="F174" i="3"/>
  <c r="F217" i="3"/>
  <c r="F313" i="3"/>
  <c r="F218" i="3"/>
  <c r="F17" i="3"/>
  <c r="F131" i="3"/>
  <c r="R131" i="3" s="1"/>
  <c r="F175" i="3"/>
  <c r="F196" i="3"/>
  <c r="F237" i="3"/>
  <c r="F230" i="3"/>
  <c r="I230" i="3" s="1"/>
  <c r="K230" i="3" s="1"/>
  <c r="L230" i="3" s="1"/>
  <c r="F226" i="3"/>
  <c r="F76" i="3"/>
  <c r="F15" i="3"/>
  <c r="F71" i="3"/>
  <c r="F239" i="3"/>
  <c r="F303" i="3"/>
  <c r="F195" i="3"/>
  <c r="I195" i="3" s="1"/>
  <c r="K195" i="3" s="1"/>
  <c r="L195" i="3" s="1"/>
  <c r="F307" i="3"/>
  <c r="F68" i="3"/>
  <c r="F321" i="3"/>
  <c r="F150" i="3"/>
  <c r="R150" i="3" s="1"/>
  <c r="F94" i="3"/>
  <c r="R94" i="3" s="1"/>
  <c r="F111" i="3"/>
  <c r="R111" i="3" s="1"/>
  <c r="F100" i="3"/>
  <c r="R100" i="3" s="1"/>
  <c r="F193" i="3"/>
  <c r="F26" i="3"/>
  <c r="F275" i="3"/>
  <c r="F154" i="3"/>
  <c r="R154" i="3" s="1"/>
  <c r="F99" i="3"/>
  <c r="R99" i="3" s="1"/>
  <c r="F260" i="3"/>
  <c r="F194" i="3"/>
  <c r="F318" i="3"/>
  <c r="F149" i="3"/>
  <c r="R149" i="3" s="1"/>
  <c r="F162" i="3"/>
  <c r="F113" i="3"/>
  <c r="R113" i="3" s="1"/>
  <c r="F257" i="3"/>
  <c r="I257" i="3" s="1"/>
  <c r="K257" i="3" s="1"/>
  <c r="L257" i="3" s="1"/>
  <c r="N257" i="3" s="1"/>
  <c r="F109" i="3"/>
  <c r="R109" i="3" s="1"/>
  <c r="F189" i="3"/>
  <c r="F198" i="3"/>
  <c r="I198" i="3" s="1"/>
  <c r="K198" i="3" s="1"/>
  <c r="L198" i="3" s="1"/>
  <c r="F253" i="3"/>
  <c r="F265" i="3"/>
  <c r="F50" i="3"/>
  <c r="F148" i="3"/>
  <c r="R148" i="3" s="1"/>
  <c r="F108" i="3"/>
  <c r="R108" i="3" s="1"/>
  <c r="F202" i="3"/>
  <c r="I202" i="3" s="1"/>
  <c r="K202" i="3" s="1"/>
  <c r="L202" i="3" s="1"/>
  <c r="N202" i="3" s="1"/>
  <c r="F121" i="3"/>
  <c r="R121" i="3" s="1"/>
  <c r="F36" i="3"/>
  <c r="F49" i="3"/>
  <c r="F140" i="3"/>
  <c r="R140" i="3" s="1"/>
  <c r="F224" i="3"/>
  <c r="I224" i="3" s="1"/>
  <c r="K224" i="3" s="1"/>
  <c r="L224" i="3" s="1"/>
  <c r="N224" i="3" s="1"/>
  <c r="F254" i="3"/>
  <c r="F285" i="3"/>
  <c r="I285" i="3" s="1"/>
  <c r="K285" i="3" s="1"/>
  <c r="L285" i="3" s="1"/>
  <c r="F146" i="3"/>
  <c r="R146" i="3" s="1"/>
  <c r="F168" i="3"/>
  <c r="F248" i="3"/>
  <c r="F188" i="3"/>
  <c r="F151" i="3"/>
  <c r="R151" i="3" s="1"/>
  <c r="F24" i="3"/>
  <c r="F242" i="3"/>
  <c r="F309" i="3"/>
  <c r="F20" i="3"/>
  <c r="F119" i="3"/>
  <c r="R119" i="3" s="1"/>
  <c r="F284" i="3"/>
  <c r="I284" i="3" s="1"/>
  <c r="K284" i="3" s="1"/>
  <c r="L284" i="3" s="1"/>
  <c r="F80" i="3"/>
  <c r="F28" i="3"/>
  <c r="F278" i="3"/>
  <c r="F311" i="3"/>
  <c r="F89" i="3"/>
  <c r="R89" i="3" s="1"/>
  <c r="F176" i="3"/>
  <c r="F315" i="3"/>
  <c r="F182" i="3"/>
  <c r="I182" i="3" s="1"/>
  <c r="K182" i="3" s="1"/>
  <c r="L182" i="3" s="1"/>
  <c r="N182" i="3" s="1"/>
  <c r="F169" i="3"/>
  <c r="I169" i="3" s="1"/>
  <c r="K169" i="3" s="1"/>
  <c r="L169" i="3" s="1"/>
  <c r="N169" i="3" s="1"/>
  <c r="F67" i="3"/>
  <c r="F258" i="3"/>
  <c r="F271" i="3"/>
  <c r="F293" i="3"/>
  <c r="I293" i="3" s="1"/>
  <c r="K293" i="3" s="1"/>
  <c r="L293" i="3" s="1"/>
  <c r="F56" i="3"/>
  <c r="F298" i="3"/>
  <c r="F8" i="3"/>
  <c r="F190" i="3"/>
  <c r="F51" i="3"/>
  <c r="F91" i="3"/>
  <c r="R91" i="3" s="1"/>
  <c r="F268" i="3"/>
  <c r="F270" i="3"/>
  <c r="I270" i="3" s="1"/>
  <c r="K270" i="3" s="1"/>
  <c r="L270" i="3" s="1"/>
  <c r="F16" i="3"/>
  <c r="F84" i="3"/>
  <c r="F261" i="3"/>
  <c r="F159" i="3"/>
  <c r="I159" i="3" s="1"/>
  <c r="K159" i="3" s="1"/>
  <c r="L159" i="3" s="1"/>
  <c r="N159" i="3" s="1"/>
  <c r="F13" i="3"/>
  <c r="F128" i="3"/>
  <c r="R128" i="3" s="1"/>
  <c r="F207" i="3"/>
  <c r="I207" i="3" s="1"/>
  <c r="K207" i="3" s="1"/>
  <c r="L207" i="3" s="1"/>
  <c r="F312" i="3"/>
  <c r="F235" i="3"/>
  <c r="F320" i="3"/>
  <c r="F42" i="3"/>
  <c r="F33" i="3"/>
  <c r="F272" i="3"/>
  <c r="F220" i="3"/>
  <c r="F53" i="3"/>
  <c r="F327" i="3"/>
  <c r="F69" i="3"/>
  <c r="F210" i="3"/>
  <c r="F219" i="3"/>
  <c r="F156" i="3"/>
  <c r="R156" i="3" s="1"/>
  <c r="F263" i="3"/>
  <c r="F48" i="3"/>
  <c r="F139" i="3"/>
  <c r="R139" i="3" s="1"/>
  <c r="F75" i="3"/>
  <c r="F129" i="3"/>
  <c r="R129" i="3" s="1"/>
  <c r="F141" i="3"/>
  <c r="R141" i="3" s="1"/>
  <c r="F38" i="3"/>
  <c r="F255" i="3"/>
  <c r="I255" i="3" s="1"/>
  <c r="K255" i="3" s="1"/>
  <c r="L255" i="3" s="1"/>
  <c r="N255" i="3" s="1"/>
  <c r="F70" i="3"/>
  <c r="F65" i="3"/>
  <c r="F73" i="3"/>
  <c r="F57" i="3"/>
  <c r="F267" i="3"/>
  <c r="F184" i="3"/>
  <c r="I184" i="3" s="1"/>
  <c r="K184" i="3" s="1"/>
  <c r="L184" i="3" s="1"/>
  <c r="N184" i="3" s="1"/>
  <c r="F206" i="3"/>
  <c r="I206" i="3" s="1"/>
  <c r="K206" i="3" s="1"/>
  <c r="L206" i="3" s="1"/>
  <c r="F25" i="3"/>
  <c r="F106" i="3"/>
  <c r="R106" i="3" s="1"/>
  <c r="I305" i="3"/>
  <c r="K305" i="3" s="1"/>
  <c r="L305" i="3" s="1"/>
  <c r="I221" i="3"/>
  <c r="K221" i="3" s="1"/>
  <c r="L221" i="3" s="1"/>
  <c r="I196" i="3"/>
  <c r="K196" i="3" s="1"/>
  <c r="L196" i="3" s="1"/>
  <c r="I217" i="3"/>
  <c r="K217" i="3" s="1"/>
  <c r="L217" i="3" s="1"/>
  <c r="I187" i="3"/>
  <c r="K187" i="3" s="1"/>
  <c r="L187" i="3" s="1"/>
  <c r="N187" i="3" s="1"/>
  <c r="I249" i="3"/>
  <c r="K249" i="3" s="1"/>
  <c r="L249" i="3" s="1"/>
  <c r="N249" i="3" s="1"/>
  <c r="I262" i="3"/>
  <c r="K262" i="3" s="1"/>
  <c r="L262" i="3" s="1"/>
  <c r="N262" i="3" s="1"/>
  <c r="I266" i="3"/>
  <c r="K266" i="3" s="1"/>
  <c r="L266" i="3" s="1"/>
  <c r="N266" i="3" s="1"/>
  <c r="I280" i="3"/>
  <c r="K280" i="3" s="1"/>
  <c r="L280" i="3" s="1"/>
  <c r="N280" i="3" s="1"/>
  <c r="I239" i="3"/>
  <c r="K239" i="3" s="1"/>
  <c r="L239" i="3" s="1"/>
  <c r="N239" i="3" s="1"/>
  <c r="I241" i="3"/>
  <c r="K241" i="3" s="1"/>
  <c r="L241" i="3" s="1"/>
  <c r="N241" i="3" s="1"/>
  <c r="I218" i="3"/>
  <c r="K218" i="3" s="1"/>
  <c r="L218" i="3" s="1"/>
  <c r="I160" i="3"/>
  <c r="K160" i="3" s="1"/>
  <c r="L160" i="3" s="1"/>
  <c r="N160" i="3" s="1"/>
  <c r="I297" i="3"/>
  <c r="K297" i="3" s="1"/>
  <c r="L297" i="3" s="1"/>
  <c r="I197" i="3"/>
  <c r="K197" i="3" s="1"/>
  <c r="L197" i="3" s="1"/>
  <c r="I180" i="3"/>
  <c r="K180" i="3" s="1"/>
  <c r="L180" i="3" s="1"/>
  <c r="N180" i="3" s="1"/>
  <c r="I228" i="3"/>
  <c r="K228" i="3" s="1"/>
  <c r="L228" i="3" s="1"/>
  <c r="N228" i="3" s="1"/>
  <c r="I210" i="3"/>
  <c r="K210" i="3" s="1"/>
  <c r="L210" i="3" s="1"/>
  <c r="I278" i="3"/>
  <c r="K278" i="3" s="1"/>
  <c r="L278" i="3" s="1"/>
  <c r="N278" i="3" s="1"/>
  <c r="I237" i="3"/>
  <c r="K237" i="3" s="1"/>
  <c r="L237" i="3" s="1"/>
  <c r="N237" i="3" s="1"/>
  <c r="I243" i="3"/>
  <c r="K243" i="3" s="1"/>
  <c r="L243" i="3" s="1"/>
  <c r="N243" i="3" s="1"/>
  <c r="I204" i="3"/>
  <c r="K204" i="3" s="1"/>
  <c r="L204" i="3" s="1"/>
  <c r="I174" i="3"/>
  <c r="K174" i="3" s="1"/>
  <c r="L174" i="3" s="1"/>
  <c r="N174" i="3" s="1"/>
  <c r="I289" i="3"/>
  <c r="K289" i="3" s="1"/>
  <c r="L289" i="3" s="1"/>
  <c r="I254" i="3"/>
  <c r="K254" i="3" s="1"/>
  <c r="L254" i="3" s="1"/>
  <c r="N254" i="3" s="1"/>
  <c r="I189" i="3"/>
  <c r="K189" i="3" s="1"/>
  <c r="L189" i="3" s="1"/>
  <c r="N189" i="3" s="1"/>
  <c r="I250" i="3"/>
  <c r="K250" i="3" s="1"/>
  <c r="L250" i="3" s="1"/>
  <c r="N250" i="3" s="1"/>
  <c r="I167" i="3"/>
  <c r="K167" i="3" s="1"/>
  <c r="L167" i="3" s="1"/>
  <c r="N167" i="3" s="1"/>
  <c r="I227" i="3"/>
  <c r="K227" i="3" s="1"/>
  <c r="L227" i="3" s="1"/>
  <c r="I203" i="3"/>
  <c r="K203" i="3" s="1"/>
  <c r="L203" i="3" s="1"/>
  <c r="I191" i="3"/>
  <c r="K191" i="3" s="1"/>
  <c r="L191" i="3" s="1"/>
  <c r="N191" i="3" s="1"/>
  <c r="I273" i="3"/>
  <c r="K273" i="3" s="1"/>
  <c r="L273" i="3" s="1"/>
  <c r="I222" i="3"/>
  <c r="K222" i="3" s="1"/>
  <c r="L222" i="3" s="1"/>
  <c r="N222" i="3" s="1"/>
  <c r="I269" i="3"/>
  <c r="K269" i="3" s="1"/>
  <c r="L269" i="3" s="1"/>
  <c r="I252" i="3"/>
  <c r="K252" i="3" s="1"/>
  <c r="L252" i="3" s="1"/>
  <c r="N252" i="3" s="1"/>
  <c r="I209" i="3"/>
  <c r="K209" i="3" s="1"/>
  <c r="L209" i="3" s="1"/>
  <c r="I186" i="3"/>
  <c r="K186" i="3" s="1"/>
  <c r="L186" i="3" s="1"/>
  <c r="N186" i="3" s="1"/>
  <c r="I211" i="3"/>
  <c r="K211" i="3" s="1"/>
  <c r="L211" i="3" s="1"/>
  <c r="F7" i="12"/>
  <c r="F7" i="11" s="1"/>
  <c r="G5" i="12"/>
  <c r="G7" i="12" s="1"/>
  <c r="G7" i="11" s="1"/>
  <c r="I192" i="3"/>
  <c r="K192" i="3" s="1"/>
  <c r="L192" i="3" s="1"/>
  <c r="I232" i="3"/>
  <c r="K232" i="3" s="1"/>
  <c r="L232" i="3" s="1"/>
  <c r="N232" i="3" s="1"/>
  <c r="I271" i="3"/>
  <c r="K271" i="3" s="1"/>
  <c r="L271" i="3" s="1"/>
  <c r="I256" i="3"/>
  <c r="K256" i="3" s="1"/>
  <c r="L256" i="3" s="1"/>
  <c r="N256" i="3" s="1"/>
  <c r="I308" i="3"/>
  <c r="I235" i="3"/>
  <c r="K235" i="3" s="1"/>
  <c r="L235" i="3" s="1"/>
  <c r="N235" i="3" s="1"/>
  <c r="I219" i="3"/>
  <c r="K219" i="3" s="1"/>
  <c r="L219" i="3" s="1"/>
  <c r="I291" i="3"/>
  <c r="K291" i="3" s="1"/>
  <c r="L291" i="3" s="1"/>
  <c r="I303" i="3"/>
  <c r="K303" i="3" s="1"/>
  <c r="L303" i="3" s="1"/>
  <c r="I173" i="3"/>
  <c r="K173" i="3" s="1"/>
  <c r="L173" i="3" s="1"/>
  <c r="N173" i="3" s="1"/>
  <c r="I163" i="3"/>
  <c r="K163" i="3" s="1"/>
  <c r="L163" i="3" s="1"/>
  <c r="N163" i="3" s="1"/>
  <c r="I226" i="3"/>
  <c r="K226" i="3" s="1"/>
  <c r="L226" i="3" s="1"/>
  <c r="N226" i="3" s="1"/>
  <c r="I193" i="3"/>
  <c r="K193" i="3" s="1"/>
  <c r="L193" i="3" s="1"/>
  <c r="N193" i="3" s="1"/>
  <c r="I178" i="3"/>
  <c r="K178" i="3" s="1"/>
  <c r="L178" i="3" s="1"/>
  <c r="N178" i="3" s="1"/>
  <c r="I267" i="3"/>
  <c r="K267" i="3" s="1"/>
  <c r="L267" i="3" s="1"/>
  <c r="N267" i="3" s="1"/>
  <c r="I208" i="3"/>
  <c r="K208" i="3" s="1"/>
  <c r="L208" i="3" s="1"/>
  <c r="I199" i="3"/>
  <c r="K199" i="3" s="1"/>
  <c r="L199" i="3" s="1"/>
  <c r="I234" i="3"/>
  <c r="K234" i="3" s="1"/>
  <c r="L234" i="3" s="1"/>
  <c r="N234" i="3" s="1"/>
  <c r="I158" i="3"/>
  <c r="K158" i="3" s="1"/>
  <c r="L158" i="3" s="1"/>
  <c r="N158" i="3" s="1"/>
  <c r="I247" i="3"/>
  <c r="K247" i="3" s="1"/>
  <c r="L247" i="3" s="1"/>
  <c r="N247" i="3" s="1"/>
  <c r="I245" i="3"/>
  <c r="K245" i="3" s="1"/>
  <c r="L245" i="3" s="1"/>
  <c r="N245" i="3" s="1"/>
  <c r="I168" i="3"/>
  <c r="K168" i="3" s="1"/>
  <c r="L168" i="3" s="1"/>
  <c r="I176" i="3"/>
  <c r="K176" i="3" s="1"/>
  <c r="L176" i="3" s="1"/>
  <c r="I264" i="3"/>
  <c r="K264" i="3" s="1"/>
  <c r="L264" i="3" s="1"/>
  <c r="N264" i="3" s="1"/>
  <c r="I179" i="3"/>
  <c r="K179" i="3" s="1"/>
  <c r="L179" i="3" s="1"/>
  <c r="N179" i="3" s="1"/>
  <c r="I292" i="3"/>
  <c r="K292" i="3" s="1"/>
  <c r="L292" i="3" s="1"/>
  <c r="I200" i="3"/>
  <c r="K200" i="3" s="1"/>
  <c r="L200" i="3" s="1"/>
  <c r="N200" i="3" s="1"/>
  <c r="I286" i="3"/>
  <c r="K286" i="3" s="1"/>
  <c r="L286" i="3" s="1"/>
  <c r="N286" i="3" s="1"/>
  <c r="I220" i="3"/>
  <c r="K220" i="3" s="1"/>
  <c r="L220" i="3" s="1"/>
  <c r="I215" i="3"/>
  <c r="K215" i="3" s="1"/>
  <c r="L215" i="3" s="1"/>
  <c r="I183" i="3"/>
  <c r="K183" i="3" s="1"/>
  <c r="L183" i="3" s="1"/>
  <c r="N183" i="3" s="1"/>
  <c r="I263" i="3"/>
  <c r="K263" i="3" s="1"/>
  <c r="L263" i="3" s="1"/>
  <c r="N263" i="3" s="1"/>
  <c r="E100" i="11"/>
  <c r="E32" i="11"/>
  <c r="E118" i="11"/>
  <c r="E27" i="11"/>
  <c r="E14" i="11"/>
  <c r="E58" i="11"/>
  <c r="E48" i="11"/>
  <c r="E161" i="11"/>
  <c r="E251" i="11"/>
  <c r="E195" i="11"/>
  <c r="E243" i="11"/>
  <c r="E142" i="11"/>
  <c r="E128" i="11"/>
  <c r="E220" i="11"/>
  <c r="E225" i="11"/>
  <c r="E153" i="11"/>
  <c r="E235" i="11"/>
  <c r="E136" i="11"/>
  <c r="E297" i="11"/>
  <c r="E131" i="11"/>
  <c r="E210" i="11"/>
  <c r="E189" i="11"/>
  <c r="E300" i="11"/>
  <c r="E277" i="11"/>
  <c r="E109" i="11"/>
  <c r="E179" i="11"/>
  <c r="E77" i="11"/>
  <c r="E249" i="11"/>
  <c r="E24" i="11"/>
  <c r="E63" i="11"/>
  <c r="E211" i="11"/>
  <c r="E21" i="11"/>
  <c r="E99" i="11"/>
  <c r="E222" i="11"/>
  <c r="E145" i="11"/>
  <c r="E54" i="11"/>
  <c r="E29" i="11"/>
  <c r="E55" i="11"/>
  <c r="E23" i="11"/>
  <c r="E238" i="11"/>
  <c r="E34" i="11"/>
  <c r="E282" i="11"/>
  <c r="E146" i="11"/>
  <c r="E175" i="11"/>
  <c r="E200" i="11"/>
  <c r="E102" i="11"/>
  <c r="E202" i="11"/>
  <c r="E12" i="11"/>
  <c r="E170" i="11"/>
  <c r="E193" i="11"/>
  <c r="E301" i="11"/>
  <c r="E216" i="11"/>
  <c r="E122" i="11"/>
  <c r="E143" i="11"/>
  <c r="E173" i="11"/>
  <c r="E228" i="11"/>
  <c r="E147" i="11"/>
  <c r="E37" i="11"/>
  <c r="E132" i="11"/>
  <c r="E84" i="11"/>
  <c r="E164" i="11"/>
  <c r="E49" i="11"/>
  <c r="E61" i="11"/>
  <c r="E186" i="11"/>
  <c r="E203" i="11"/>
  <c r="E41" i="11"/>
  <c r="E272" i="11"/>
  <c r="E36" i="11"/>
  <c r="E305" i="11"/>
  <c r="E25" i="11"/>
  <c r="E250" i="11"/>
  <c r="E133" i="11"/>
  <c r="E43" i="11"/>
  <c r="E88" i="11"/>
  <c r="E264" i="11"/>
  <c r="E95" i="11"/>
  <c r="E281" i="11"/>
  <c r="E230" i="11"/>
  <c r="E326" i="11"/>
  <c r="E223" i="11"/>
  <c r="E123" i="11"/>
  <c r="E165" i="11"/>
  <c r="E65" i="11"/>
  <c r="E328" i="11"/>
  <c r="E190" i="11"/>
  <c r="E311" i="11"/>
  <c r="E167" i="11"/>
  <c r="E207" i="11"/>
  <c r="E191" i="11"/>
  <c r="E46" i="11"/>
  <c r="E160" i="11"/>
  <c r="E87" i="11"/>
  <c r="E233" i="11"/>
  <c r="E74" i="11"/>
  <c r="E19" i="11"/>
  <c r="E289" i="11"/>
  <c r="E254" i="11"/>
  <c r="E312" i="11"/>
  <c r="E72" i="11"/>
  <c r="E325" i="11"/>
  <c r="E226" i="11"/>
  <c r="E96" i="11"/>
  <c r="E295" i="11"/>
  <c r="E115" i="11"/>
  <c r="E20" i="11"/>
  <c r="E98" i="11"/>
  <c r="E106" i="11"/>
  <c r="E171" i="11"/>
  <c r="E181" i="11"/>
  <c r="E107" i="11"/>
  <c r="E45" i="11"/>
  <c r="E279" i="11"/>
  <c r="E258" i="11"/>
  <c r="E154" i="11"/>
  <c r="E293" i="11"/>
  <c r="E322" i="11"/>
  <c r="E60" i="11"/>
  <c r="E26" i="11"/>
  <c r="E69" i="11"/>
  <c r="E310" i="11"/>
  <c r="E248" i="11"/>
  <c r="E139" i="11"/>
  <c r="E119" i="11"/>
  <c r="E104" i="11"/>
  <c r="E259" i="11"/>
  <c r="E30" i="11"/>
  <c r="E40" i="11"/>
  <c r="E75" i="11"/>
  <c r="E101" i="11"/>
  <c r="E232" i="11"/>
  <c r="E296" i="11"/>
  <c r="E76" i="11"/>
  <c r="E240" i="11"/>
  <c r="E269" i="11"/>
  <c r="E28" i="11"/>
  <c r="E125" i="11"/>
  <c r="E116" i="11"/>
  <c r="E188" i="11"/>
  <c r="E291" i="11"/>
  <c r="E288" i="11"/>
  <c r="E184" i="11"/>
  <c r="E177" i="11"/>
  <c r="E174" i="11"/>
  <c r="E172" i="11"/>
  <c r="E85" i="11"/>
  <c r="E67" i="11"/>
  <c r="E319" i="11"/>
  <c r="E97" i="11"/>
  <c r="E213" i="11"/>
  <c r="E39" i="11"/>
  <c r="E126" i="11"/>
  <c r="E62" i="11"/>
  <c r="E178" i="11"/>
  <c r="E201" i="11"/>
  <c r="E318" i="11"/>
  <c r="E138" i="11"/>
  <c r="E50" i="11"/>
  <c r="E205" i="11"/>
  <c r="E266" i="11"/>
  <c r="E31" i="11"/>
  <c r="E81" i="11"/>
  <c r="E270" i="11"/>
  <c r="E221" i="11"/>
  <c r="E11" i="11"/>
  <c r="E219" i="11"/>
  <c r="E73" i="11"/>
  <c r="E257" i="11"/>
  <c r="E271" i="11"/>
  <c r="E22" i="11"/>
  <c r="E263" i="11"/>
  <c r="E56" i="11"/>
  <c r="E278" i="11"/>
  <c r="E38" i="11"/>
  <c r="E256" i="11"/>
  <c r="E234" i="11"/>
  <c r="E129" i="11"/>
  <c r="E183" i="11"/>
  <c r="E33" i="11"/>
  <c r="E298" i="11"/>
  <c r="E82" i="11"/>
  <c r="E166" i="11"/>
  <c r="E159" i="11"/>
  <c r="E273" i="11"/>
  <c r="E91" i="11"/>
  <c r="E44" i="11"/>
  <c r="E140" i="11"/>
  <c r="E83" i="11"/>
  <c r="E89" i="11"/>
  <c r="E79" i="11"/>
  <c r="E236" i="11"/>
  <c r="E13" i="11"/>
  <c r="E86" i="11"/>
  <c r="E78" i="11"/>
  <c r="E141" i="11"/>
  <c r="E59" i="11"/>
  <c r="E229" i="11"/>
  <c r="E285" i="11"/>
  <c r="E224" i="11"/>
  <c r="E112" i="11"/>
  <c r="E180" i="11"/>
  <c r="E267" i="11"/>
  <c r="E10" i="11"/>
  <c r="E176" i="11"/>
  <c r="E151" i="11"/>
  <c r="E80" i="11"/>
  <c r="E212" i="11"/>
  <c r="E68" i="11"/>
  <c r="E90" i="11"/>
  <c r="E144" i="11"/>
  <c r="E320" i="11"/>
  <c r="E268" i="11"/>
  <c r="E245" i="11"/>
  <c r="E276" i="11"/>
  <c r="E15" i="11"/>
  <c r="E214" i="11"/>
  <c r="E94" i="11"/>
  <c r="E255" i="11"/>
  <c r="E110" i="11"/>
  <c r="E121" i="11"/>
  <c r="E209" i="11"/>
  <c r="E52" i="11"/>
  <c r="E316" i="11"/>
  <c r="E275" i="11"/>
  <c r="E103" i="11"/>
  <c r="E158" i="11"/>
  <c r="E182" i="11"/>
  <c r="E317" i="11"/>
  <c r="E309" i="11"/>
  <c r="E168" i="11"/>
  <c r="E287" i="11"/>
  <c r="E71" i="11"/>
  <c r="E192" i="11"/>
  <c r="E208" i="11"/>
  <c r="E57" i="11"/>
  <c r="E135" i="11"/>
  <c r="E64" i="11"/>
  <c r="E127" i="11"/>
  <c r="E169" i="11"/>
  <c r="E244" i="11"/>
  <c r="E92" i="11"/>
  <c r="E117" i="11"/>
  <c r="E155" i="11"/>
  <c r="E137" i="11"/>
  <c r="E314" i="11"/>
  <c r="E16" i="11"/>
  <c r="E150" i="11"/>
  <c r="E265" i="11"/>
  <c r="E324" i="11"/>
  <c r="E227" i="11"/>
  <c r="E242" i="11"/>
  <c r="E323" i="11"/>
  <c r="E306" i="11"/>
  <c r="E284" i="11"/>
  <c r="E280" i="11"/>
  <c r="E18" i="11"/>
  <c r="E262" i="11"/>
  <c r="E157" i="11"/>
  <c r="E237" i="11"/>
  <c r="E111" i="11"/>
  <c r="E194" i="11"/>
  <c r="E321" i="11"/>
  <c r="E307" i="11"/>
  <c r="E241" i="11"/>
  <c r="E302" i="11"/>
  <c r="E299" i="11"/>
  <c r="E187" i="11"/>
  <c r="E149" i="11"/>
  <c r="E152" i="11"/>
  <c r="E217" i="11"/>
  <c r="E42" i="11"/>
  <c r="E163" i="11"/>
  <c r="E247" i="11"/>
  <c r="E9" i="11"/>
  <c r="E246" i="11"/>
  <c r="E204" i="11"/>
  <c r="E134" i="11"/>
  <c r="E313" i="11"/>
  <c r="E215" i="11"/>
  <c r="E253" i="11"/>
  <c r="E274" i="11"/>
  <c r="E292" i="11"/>
  <c r="E206" i="11"/>
  <c r="E124" i="11"/>
  <c r="E17" i="11"/>
  <c r="E218" i="11"/>
  <c r="E35" i="11"/>
  <c r="E308" i="11"/>
  <c r="E286" i="11"/>
  <c r="E53" i="11"/>
  <c r="E185" i="11"/>
  <c r="E47" i="11"/>
  <c r="E51" i="11"/>
  <c r="E148" i="11"/>
  <c r="E239" i="11"/>
  <c r="E199" i="11"/>
  <c r="E260" i="11"/>
  <c r="E93" i="11"/>
  <c r="E113" i="11"/>
  <c r="E327" i="11"/>
  <c r="E315" i="11"/>
  <c r="E294" i="11"/>
  <c r="E283" i="11"/>
  <c r="E162" i="11"/>
  <c r="E120" i="11"/>
  <c r="E290" i="11"/>
  <c r="E261" i="11"/>
  <c r="E105" i="11"/>
  <c r="E130" i="11"/>
  <c r="E252" i="11"/>
  <c r="E196" i="11"/>
  <c r="E114" i="11"/>
  <c r="E8" i="11"/>
  <c r="E197" i="11"/>
  <c r="E303" i="11"/>
  <c r="E70" i="11"/>
  <c r="E231" i="11"/>
  <c r="E108" i="11"/>
  <c r="E156" i="11"/>
  <c r="E198" i="11"/>
  <c r="E304" i="11"/>
  <c r="E66" i="11"/>
  <c r="I213" i="3"/>
  <c r="K213" i="3" s="1"/>
  <c r="L213" i="3" s="1"/>
  <c r="I307" i="3"/>
  <c r="I244" i="3"/>
  <c r="K244" i="3" s="1"/>
  <c r="L244" i="3" s="1"/>
  <c r="N244" i="3" s="1"/>
  <c r="I296" i="3"/>
  <c r="K296" i="3" s="1"/>
  <c r="L296" i="3" s="1"/>
  <c r="I188" i="3"/>
  <c r="K188" i="3" s="1"/>
  <c r="L188" i="3" s="1"/>
  <c r="N188" i="3" s="1"/>
  <c r="I268" i="3"/>
  <c r="K268" i="3" s="1"/>
  <c r="L268" i="3" s="1"/>
  <c r="N268" i="3" s="1"/>
  <c r="I301" i="3"/>
  <c r="K301" i="3" s="1"/>
  <c r="L301" i="3" s="1"/>
  <c r="I190" i="3"/>
  <c r="K190" i="3" s="1"/>
  <c r="L190" i="3" s="1"/>
  <c r="N190" i="3" s="1"/>
  <c r="I172" i="3"/>
  <c r="K172" i="3" s="1"/>
  <c r="L172" i="3" s="1"/>
  <c r="N172" i="3" s="1"/>
  <c r="I231" i="3"/>
  <c r="K231" i="3" s="1"/>
  <c r="L231" i="3" s="1"/>
  <c r="N231" i="3" s="1"/>
  <c r="I175" i="3"/>
  <c r="K175" i="3" s="1"/>
  <c r="L175" i="3" s="1"/>
  <c r="N175" i="3" s="1"/>
  <c r="I298" i="3"/>
  <c r="K298" i="3" s="1"/>
  <c r="L298" i="3" s="1"/>
  <c r="I265" i="3"/>
  <c r="K265" i="3" s="1"/>
  <c r="L265" i="3" s="1"/>
  <c r="N265" i="3" s="1"/>
  <c r="I261" i="3"/>
  <c r="K261" i="3" s="1"/>
  <c r="L261" i="3" s="1"/>
  <c r="N261" i="3" s="1"/>
  <c r="I246" i="3"/>
  <c r="K246" i="3" s="1"/>
  <c r="L246" i="3" s="1"/>
  <c r="N246" i="3" s="1"/>
  <c r="I225" i="3"/>
  <c r="K225" i="3" s="1"/>
  <c r="L225" i="3" s="1"/>
  <c r="N225" i="3" s="1"/>
  <c r="I282" i="3"/>
  <c r="K282" i="3" s="1"/>
  <c r="L282" i="3" s="1"/>
  <c r="N282" i="3" s="1"/>
  <c r="I194" i="3"/>
  <c r="K194" i="3" s="1"/>
  <c r="L194" i="3" s="1"/>
  <c r="N194" i="3" s="1"/>
  <c r="I233" i="3"/>
  <c r="K233" i="3" s="1"/>
  <c r="L233" i="3" s="1"/>
  <c r="N233" i="3" s="1"/>
  <c r="I248" i="3"/>
  <c r="K248" i="3" s="1"/>
  <c r="L248" i="3" s="1"/>
  <c r="N248" i="3" s="1"/>
  <c r="I251" i="3"/>
  <c r="K251" i="3" s="1"/>
  <c r="L251" i="3" s="1"/>
  <c r="N251" i="3" s="1"/>
  <c r="I277" i="3"/>
  <c r="K277" i="3" s="1"/>
  <c r="L277" i="3" s="1"/>
  <c r="N277" i="3" s="1"/>
  <c r="I279" i="3"/>
  <c r="K279" i="3" s="1"/>
  <c r="L279" i="3" s="1"/>
  <c r="I288" i="3"/>
  <c r="K288" i="3" s="1"/>
  <c r="L288" i="3" s="1"/>
  <c r="I259" i="3"/>
  <c r="K259" i="3" s="1"/>
  <c r="L259" i="3" s="1"/>
  <c r="N259" i="3" s="1"/>
  <c r="I258" i="3"/>
  <c r="K258" i="3" s="1"/>
  <c r="L258" i="3" s="1"/>
  <c r="N258" i="3" s="1"/>
  <c r="I275" i="3"/>
  <c r="K275" i="3" s="1"/>
  <c r="L275" i="3" s="1"/>
  <c r="I201" i="3"/>
  <c r="K201" i="3" s="1"/>
  <c r="L201" i="3" s="1"/>
  <c r="N201" i="3" s="1"/>
  <c r="I166" i="3"/>
  <c r="K166" i="3" s="1"/>
  <c r="L166" i="3" s="1"/>
  <c r="N166" i="3" s="1"/>
  <c r="I276" i="3"/>
  <c r="K276" i="3" s="1"/>
  <c r="L276" i="3" s="1"/>
  <c r="I162" i="3"/>
  <c r="K162" i="3" s="1"/>
  <c r="L162" i="3" s="1"/>
  <c r="I260" i="3"/>
  <c r="K260" i="3" s="1"/>
  <c r="L260" i="3" s="1"/>
  <c r="N260" i="3" s="1"/>
  <c r="I242" i="3"/>
  <c r="K242" i="3" s="1"/>
  <c r="L242" i="3" s="1"/>
  <c r="N242" i="3" s="1"/>
  <c r="I272" i="3"/>
  <c r="K272" i="3" s="1"/>
  <c r="L272" i="3" s="1"/>
  <c r="I281" i="3"/>
  <c r="K281" i="3" s="1"/>
  <c r="L281" i="3" s="1"/>
  <c r="N281" i="3" s="1"/>
  <c r="I171" i="3"/>
  <c r="K171" i="3" s="1"/>
  <c r="L171" i="3" s="1"/>
  <c r="N171" i="3" s="1"/>
  <c r="I300" i="3"/>
  <c r="K300" i="3" s="1"/>
  <c r="L300" i="3" s="1"/>
  <c r="I170" i="3"/>
  <c r="K170" i="3" s="1"/>
  <c r="L170" i="3" s="1"/>
  <c r="N170" i="3" s="1"/>
  <c r="I240" i="3"/>
  <c r="K240" i="3" s="1"/>
  <c r="L240" i="3" s="1"/>
  <c r="N240" i="3" s="1"/>
  <c r="I253" i="3"/>
  <c r="K253" i="3" s="1"/>
  <c r="L253" i="3" s="1"/>
  <c r="N253" i="3" s="1"/>
  <c r="I216" i="3"/>
  <c r="K216" i="3" s="1"/>
  <c r="L216" i="3" s="1"/>
  <c r="H14" i="5"/>
  <c r="H21" i="5"/>
  <c r="H22" i="5" s="1"/>
  <c r="H23" i="5" s="1"/>
  <c r="I302" i="3" l="1"/>
  <c r="K302" i="3" s="1"/>
  <c r="L302" i="3" s="1"/>
  <c r="R257" i="3"/>
  <c r="F257" i="12" s="1"/>
  <c r="Q257" i="3"/>
  <c r="E257" i="12" s="1"/>
  <c r="P257" i="3"/>
  <c r="D257" i="12" s="1"/>
  <c r="S257" i="3"/>
  <c r="G257" i="12" s="1"/>
  <c r="P238" i="3"/>
  <c r="D238" i="12" s="1"/>
  <c r="S238" i="3"/>
  <c r="G238" i="12" s="1"/>
  <c r="Q238" i="3"/>
  <c r="E238" i="12" s="1"/>
  <c r="R238" i="3"/>
  <c r="F238" i="12" s="1"/>
  <c r="Q164" i="3"/>
  <c r="E164" i="12" s="1"/>
  <c r="P164" i="3"/>
  <c r="D164" i="12" s="1"/>
  <c r="S164" i="3"/>
  <c r="G164" i="12" s="1"/>
  <c r="R164" i="3"/>
  <c r="F164" i="12" s="1"/>
  <c r="P181" i="3"/>
  <c r="D181" i="12" s="1"/>
  <c r="Q181" i="3"/>
  <c r="E181" i="12" s="1"/>
  <c r="S181" i="3"/>
  <c r="G181" i="12" s="1"/>
  <c r="R181" i="3"/>
  <c r="F181" i="12" s="1"/>
  <c r="S182" i="3"/>
  <c r="G182" i="12" s="1"/>
  <c r="Q182" i="3"/>
  <c r="E182" i="12" s="1"/>
  <c r="R182" i="3"/>
  <c r="F182" i="12" s="1"/>
  <c r="P182" i="3"/>
  <c r="D182" i="12" s="1"/>
  <c r="R236" i="3"/>
  <c r="F236" i="12" s="1"/>
  <c r="S236" i="3"/>
  <c r="G236" i="12" s="1"/>
  <c r="Q236" i="3"/>
  <c r="E236" i="12" s="1"/>
  <c r="P236" i="3"/>
  <c r="D236" i="12" s="1"/>
  <c r="R161" i="3"/>
  <c r="F161" i="12" s="1"/>
  <c r="P161" i="3"/>
  <c r="D161" i="12" s="1"/>
  <c r="S161" i="3"/>
  <c r="G161" i="12" s="1"/>
  <c r="Q161" i="3"/>
  <c r="E161" i="12" s="1"/>
  <c r="P306" i="3"/>
  <c r="D306" i="12" s="1"/>
  <c r="Q306" i="3"/>
  <c r="E306" i="12" s="1"/>
  <c r="S306" i="3"/>
  <c r="G306" i="12" s="1"/>
  <c r="R306" i="3"/>
  <c r="F306" i="12" s="1"/>
  <c r="S184" i="3"/>
  <c r="G184" i="12" s="1"/>
  <c r="P184" i="3"/>
  <c r="D184" i="12" s="1"/>
  <c r="R184" i="3"/>
  <c r="F184" i="12" s="1"/>
  <c r="Q184" i="3"/>
  <c r="E184" i="12" s="1"/>
  <c r="R224" i="3"/>
  <c r="S224" i="3"/>
  <c r="P224" i="3"/>
  <c r="Q224" i="3"/>
  <c r="S185" i="3"/>
  <c r="G185" i="12" s="1"/>
  <c r="Q185" i="3"/>
  <c r="E185" i="12" s="1"/>
  <c r="R185" i="3"/>
  <c r="F185" i="12" s="1"/>
  <c r="P185" i="3"/>
  <c r="D185" i="12" s="1"/>
  <c r="S177" i="3"/>
  <c r="G177" i="12" s="1"/>
  <c r="P177" i="3"/>
  <c r="D177" i="12" s="1"/>
  <c r="R177" i="3"/>
  <c r="F177" i="12" s="1"/>
  <c r="Q177" i="3"/>
  <c r="E177" i="12" s="1"/>
  <c r="Q295" i="3"/>
  <c r="E295" i="12" s="1"/>
  <c r="P295" i="3"/>
  <c r="D295" i="12" s="1"/>
  <c r="S295" i="3"/>
  <c r="G295" i="12" s="1"/>
  <c r="R295" i="3"/>
  <c r="F295" i="12" s="1"/>
  <c r="S202" i="3"/>
  <c r="G202" i="12" s="1"/>
  <c r="R202" i="3"/>
  <c r="F202" i="12" s="1"/>
  <c r="P202" i="3"/>
  <c r="D202" i="12" s="1"/>
  <c r="Q202" i="3"/>
  <c r="E202" i="12" s="1"/>
  <c r="P229" i="3"/>
  <c r="D229" i="12" s="1"/>
  <c r="Q229" i="3"/>
  <c r="E229" i="12" s="1"/>
  <c r="S229" i="3"/>
  <c r="G229" i="12" s="1"/>
  <c r="R229" i="3"/>
  <c r="F229" i="12" s="1"/>
  <c r="R165" i="3"/>
  <c r="F165" i="12" s="1"/>
  <c r="P165" i="3"/>
  <c r="D165" i="12" s="1"/>
  <c r="S165" i="3"/>
  <c r="G165" i="12" s="1"/>
  <c r="Q165" i="3"/>
  <c r="E165" i="12" s="1"/>
  <c r="Q253" i="3"/>
  <c r="E253" i="12" s="1"/>
  <c r="R253" i="3"/>
  <c r="F253" i="12" s="1"/>
  <c r="S253" i="3"/>
  <c r="G253" i="12" s="1"/>
  <c r="P253" i="3"/>
  <c r="D253" i="12" s="1"/>
  <c r="Q171" i="3"/>
  <c r="E171" i="12" s="1"/>
  <c r="P171" i="3"/>
  <c r="D171" i="12" s="1"/>
  <c r="R171" i="3"/>
  <c r="F171" i="12" s="1"/>
  <c r="S171" i="3"/>
  <c r="G171" i="12" s="1"/>
  <c r="R260" i="3"/>
  <c r="F260" i="12" s="1"/>
  <c r="S260" i="3"/>
  <c r="G260" i="12" s="1"/>
  <c r="Q260" i="3"/>
  <c r="E260" i="12" s="1"/>
  <c r="P260" i="3"/>
  <c r="D260" i="12" s="1"/>
  <c r="P201" i="3"/>
  <c r="D201" i="12" s="1"/>
  <c r="S201" i="3"/>
  <c r="G201" i="12" s="1"/>
  <c r="R201" i="3"/>
  <c r="F201" i="12" s="1"/>
  <c r="Q201" i="3"/>
  <c r="E201" i="12" s="1"/>
  <c r="Q248" i="3"/>
  <c r="E248" i="12" s="1"/>
  <c r="S248" i="3"/>
  <c r="G248" i="12" s="1"/>
  <c r="P248" i="3"/>
  <c r="D248" i="12" s="1"/>
  <c r="R248" i="3"/>
  <c r="F248" i="12" s="1"/>
  <c r="R225" i="3"/>
  <c r="F225" i="12" s="1"/>
  <c r="S225" i="3"/>
  <c r="G225" i="12" s="1"/>
  <c r="Q225" i="3"/>
  <c r="E225" i="12" s="1"/>
  <c r="P225" i="3"/>
  <c r="D225" i="12" s="1"/>
  <c r="Q265" i="3"/>
  <c r="E265" i="12" s="1"/>
  <c r="S265" i="3"/>
  <c r="G265" i="12" s="1"/>
  <c r="R265" i="3"/>
  <c r="F265" i="12" s="1"/>
  <c r="P265" i="3"/>
  <c r="D265" i="12" s="1"/>
  <c r="S172" i="3"/>
  <c r="G172" i="12" s="1"/>
  <c r="P172" i="3"/>
  <c r="D172" i="12" s="1"/>
  <c r="R172" i="3"/>
  <c r="F172" i="12" s="1"/>
  <c r="Q172" i="3"/>
  <c r="E172" i="12" s="1"/>
  <c r="R188" i="3"/>
  <c r="F188" i="12" s="1"/>
  <c r="S188" i="3"/>
  <c r="G188" i="12" s="1"/>
  <c r="P188" i="3"/>
  <c r="D188" i="12" s="1"/>
  <c r="Q188" i="3"/>
  <c r="E188" i="12" s="1"/>
  <c r="P159" i="3"/>
  <c r="D159" i="12" s="1"/>
  <c r="Q159" i="3"/>
  <c r="E159" i="12" s="1"/>
  <c r="R159" i="3"/>
  <c r="F159" i="12" s="1"/>
  <c r="S159" i="3"/>
  <c r="G159" i="12" s="1"/>
  <c r="S234" i="3"/>
  <c r="G234" i="12" s="1"/>
  <c r="R234" i="3"/>
  <c r="F234" i="12" s="1"/>
  <c r="Q234" i="3"/>
  <c r="E234" i="12" s="1"/>
  <c r="P234" i="3"/>
  <c r="D234" i="12" s="1"/>
  <c r="R178" i="3"/>
  <c r="F178" i="12" s="1"/>
  <c r="S178" i="3"/>
  <c r="G178" i="12" s="1"/>
  <c r="P178" i="3"/>
  <c r="D178" i="12" s="1"/>
  <c r="Q178" i="3"/>
  <c r="E178" i="12" s="1"/>
  <c r="R255" i="3"/>
  <c r="F255" i="12" s="1"/>
  <c r="P255" i="3"/>
  <c r="D255" i="12" s="1"/>
  <c r="S255" i="3"/>
  <c r="G255" i="12" s="1"/>
  <c r="Q255" i="3"/>
  <c r="E255" i="12" s="1"/>
  <c r="F132" i="11"/>
  <c r="F139" i="11"/>
  <c r="F254" i="11"/>
  <c r="F201" i="11"/>
  <c r="F26" i="11"/>
  <c r="F58" i="11"/>
  <c r="F124" i="11"/>
  <c r="F115" i="11"/>
  <c r="F256" i="11"/>
  <c r="F269" i="11"/>
  <c r="F136" i="11"/>
  <c r="F43" i="11"/>
  <c r="F118" i="11"/>
  <c r="F248" i="11"/>
  <c r="F167" i="11"/>
  <c r="F273" i="11"/>
  <c r="F104" i="11"/>
  <c r="F98" i="11"/>
  <c r="F10" i="11"/>
  <c r="F37" i="11"/>
  <c r="F113" i="11"/>
  <c r="F8" i="11"/>
  <c r="F55" i="11"/>
  <c r="F88" i="11"/>
  <c r="F137" i="11"/>
  <c r="F92" i="11"/>
  <c r="F83" i="11"/>
  <c r="F129" i="11"/>
  <c r="F65" i="11"/>
  <c r="F103" i="11"/>
  <c r="F95" i="11"/>
  <c r="F36" i="11"/>
  <c r="F78" i="11"/>
  <c r="F30" i="11"/>
  <c r="F298" i="11"/>
  <c r="F63" i="11"/>
  <c r="F292" i="11"/>
  <c r="F141" i="11"/>
  <c r="F300" i="11"/>
  <c r="F39" i="11"/>
  <c r="F11" i="11"/>
  <c r="F155" i="11"/>
  <c r="F74" i="11"/>
  <c r="F82" i="11"/>
  <c r="F188" i="11"/>
  <c r="F304" i="11"/>
  <c r="F23" i="11"/>
  <c r="F261" i="11"/>
  <c r="F163" i="11"/>
  <c r="F107" i="11"/>
  <c r="F9" i="11"/>
  <c r="F29" i="11"/>
  <c r="F91" i="11"/>
  <c r="F244" i="11"/>
  <c r="F234" i="11"/>
  <c r="F162" i="11"/>
  <c r="F17" i="11"/>
  <c r="F250" i="11"/>
  <c r="F202" i="11"/>
  <c r="F232" i="11"/>
  <c r="F312" i="11"/>
  <c r="F324" i="11"/>
  <c r="F99" i="11"/>
  <c r="F27" i="11"/>
  <c r="F34" i="11"/>
  <c r="F32" i="11"/>
  <c r="F135" i="11"/>
  <c r="F245" i="11"/>
  <c r="F194" i="11"/>
  <c r="F146" i="11"/>
  <c r="F230" i="11"/>
  <c r="F15" i="11"/>
  <c r="F56" i="11"/>
  <c r="F57" i="11"/>
  <c r="F18" i="11"/>
  <c r="F328" i="11"/>
  <c r="F61" i="11"/>
  <c r="F168" i="11"/>
  <c r="F266" i="11"/>
  <c r="F134" i="11"/>
  <c r="F321" i="11"/>
  <c r="F274" i="11"/>
  <c r="F143" i="11"/>
  <c r="F184" i="11"/>
  <c r="F309" i="11"/>
  <c r="F24" i="11"/>
  <c r="F195" i="11"/>
  <c r="F73" i="11"/>
  <c r="F100" i="11"/>
  <c r="F198" i="11"/>
  <c r="F262" i="11"/>
  <c r="F44" i="11"/>
  <c r="F318" i="11"/>
  <c r="F308" i="11"/>
  <c r="F200" i="11"/>
  <c r="F236" i="11"/>
  <c r="F31" i="11"/>
  <c r="F62" i="11"/>
  <c r="F265" i="11"/>
  <c r="F166" i="11"/>
  <c r="F140" i="11"/>
  <c r="F249" i="11"/>
  <c r="F179" i="11"/>
  <c r="F319" i="11"/>
  <c r="F81" i="11"/>
  <c r="F223" i="11"/>
  <c r="F214" i="11"/>
  <c r="F76" i="11"/>
  <c r="F286" i="11"/>
  <c r="F35" i="11"/>
  <c r="F77" i="11"/>
  <c r="F152" i="11"/>
  <c r="F131" i="11"/>
  <c r="F49" i="11"/>
  <c r="F176" i="11"/>
  <c r="F71" i="11"/>
  <c r="F284" i="11"/>
  <c r="F289" i="11"/>
  <c r="F12" i="11"/>
  <c r="F257" i="11"/>
  <c r="F41" i="11"/>
  <c r="F25" i="11"/>
  <c r="F325" i="11"/>
  <c r="F70" i="11"/>
  <c r="F150" i="11"/>
  <c r="F181" i="11"/>
  <c r="F85" i="11"/>
  <c r="F147" i="11"/>
  <c r="F193" i="11"/>
  <c r="F51" i="11"/>
  <c r="F45" i="11"/>
  <c r="F320" i="11"/>
  <c r="F228" i="11"/>
  <c r="F299" i="11"/>
  <c r="F52" i="11"/>
  <c r="F116" i="11"/>
  <c r="F242" i="11"/>
  <c r="F108" i="11"/>
  <c r="F142" i="11"/>
  <c r="F60" i="11"/>
  <c r="F105" i="11"/>
  <c r="F192" i="11"/>
  <c r="F251" i="11"/>
  <c r="F19" i="11"/>
  <c r="F84" i="11"/>
  <c r="F180" i="11"/>
  <c r="F96" i="11"/>
  <c r="F282" i="11"/>
  <c r="F48" i="11"/>
  <c r="F217" i="11"/>
  <c r="F126" i="11"/>
  <c r="F156" i="11"/>
  <c r="F138" i="11"/>
  <c r="F263" i="11"/>
  <c r="F227" i="11"/>
  <c r="F259" i="11"/>
  <c r="F158" i="11"/>
  <c r="F297" i="11"/>
  <c r="F47" i="11"/>
  <c r="I47" i="11" s="1"/>
  <c r="J47" i="12" s="1"/>
  <c r="K47" i="12" s="1"/>
  <c r="L47" i="12" s="1"/>
  <c r="F13" i="11"/>
  <c r="F33" i="11"/>
  <c r="F243" i="11"/>
  <c r="F283" i="11"/>
  <c r="F218" i="11"/>
  <c r="F296" i="11"/>
  <c r="F316" i="11"/>
  <c r="F110" i="11"/>
  <c r="F208" i="11"/>
  <c r="F311" i="11"/>
  <c r="F97" i="11"/>
  <c r="F302" i="11"/>
  <c r="F149" i="11"/>
  <c r="F326" i="11"/>
  <c r="F295" i="11"/>
  <c r="F301" i="11"/>
  <c r="F260" i="11"/>
  <c r="F305" i="11"/>
  <c r="F86" i="11"/>
  <c r="F216" i="11"/>
  <c r="F87" i="11"/>
  <c r="F239" i="11"/>
  <c r="F42" i="11"/>
  <c r="F314" i="11"/>
  <c r="F28" i="11"/>
  <c r="F203" i="11"/>
  <c r="F21" i="11"/>
  <c r="F177" i="11"/>
  <c r="F197" i="11"/>
  <c r="F90" i="11"/>
  <c r="F89" i="11"/>
  <c r="F40" i="11"/>
  <c r="F130" i="11"/>
  <c r="F211" i="11"/>
  <c r="F112" i="11"/>
  <c r="F174" i="11"/>
  <c r="F114" i="11"/>
  <c r="F121" i="11"/>
  <c r="F247" i="11"/>
  <c r="F231" i="11"/>
  <c r="I231" i="11" s="1"/>
  <c r="F102" i="11"/>
  <c r="F59" i="11"/>
  <c r="F189" i="11"/>
  <c r="F322" i="11"/>
  <c r="F294" i="11"/>
  <c r="F191" i="11"/>
  <c r="F246" i="11"/>
  <c r="F267" i="11"/>
  <c r="F14" i="11"/>
  <c r="F241" i="11"/>
  <c r="F164" i="11"/>
  <c r="F196" i="11"/>
  <c r="F159" i="11"/>
  <c r="F169" i="11"/>
  <c r="F303" i="11"/>
  <c r="F222" i="11"/>
  <c r="F75" i="11"/>
  <c r="F315" i="11"/>
  <c r="F67" i="11"/>
  <c r="F306" i="11"/>
  <c r="F69" i="11"/>
  <c r="F190" i="11"/>
  <c r="F50" i="11"/>
  <c r="F160" i="11"/>
  <c r="I160" i="11" s="1"/>
  <c r="J160" i="12" s="1"/>
  <c r="F111" i="11"/>
  <c r="F229" i="11"/>
  <c r="F187" i="11"/>
  <c r="F288" i="11"/>
  <c r="F210" i="11"/>
  <c r="F293" i="11"/>
  <c r="F212" i="11"/>
  <c r="F183" i="11"/>
  <c r="I183" i="11" s="1"/>
  <c r="F213" i="11"/>
  <c r="F119" i="11"/>
  <c r="F276" i="11"/>
  <c r="F178" i="11"/>
  <c r="F253" i="11"/>
  <c r="F38" i="11"/>
  <c r="F275" i="11"/>
  <c r="F226" i="11"/>
  <c r="I226" i="11" s="1"/>
  <c r="F182" i="11"/>
  <c r="F209" i="11"/>
  <c r="F80" i="11"/>
  <c r="F280" i="11"/>
  <c r="F323" i="11"/>
  <c r="F271" i="11"/>
  <c r="F153" i="11"/>
  <c r="F287" i="11"/>
  <c r="I287" i="11" s="1"/>
  <c r="F220" i="11"/>
  <c r="F93" i="11"/>
  <c r="F175" i="11"/>
  <c r="F122" i="11"/>
  <c r="I122" i="11" s="1"/>
  <c r="F123" i="11"/>
  <c r="F154" i="11"/>
  <c r="F151" i="11"/>
  <c r="F20" i="11"/>
  <c r="F219" i="11"/>
  <c r="F327" i="11"/>
  <c r="F317" i="11"/>
  <c r="F237" i="11"/>
  <c r="F206" i="11"/>
  <c r="F133" i="11"/>
  <c r="F128" i="11"/>
  <c r="F172" i="11"/>
  <c r="F171" i="11"/>
  <c r="F54" i="11"/>
  <c r="F94" i="11"/>
  <c r="F148" i="11"/>
  <c r="I148" i="11" s="1"/>
  <c r="F279" i="11"/>
  <c r="F64" i="11"/>
  <c r="F313" i="11"/>
  <c r="F225" i="11"/>
  <c r="I225" i="11" s="1"/>
  <c r="F205" i="11"/>
  <c r="F277" i="11"/>
  <c r="F215" i="11"/>
  <c r="F157" i="11"/>
  <c r="I157" i="11" s="1"/>
  <c r="J157" i="12" s="1"/>
  <c r="F170" i="11"/>
  <c r="F53" i="11"/>
  <c r="F185" i="11"/>
  <c r="F281" i="11"/>
  <c r="I281" i="11" s="1"/>
  <c r="F109" i="11"/>
  <c r="F238" i="11"/>
  <c r="F290" i="11"/>
  <c r="F291" i="11"/>
  <c r="I291" i="11" s="1"/>
  <c r="F224" i="11"/>
  <c r="F145" i="11"/>
  <c r="F106" i="11"/>
  <c r="F278" i="11"/>
  <c r="F264" i="11"/>
  <c r="F310" i="11"/>
  <c r="F268" i="11"/>
  <c r="F221" i="11"/>
  <c r="F307" i="11"/>
  <c r="F272" i="11"/>
  <c r="F127" i="11"/>
  <c r="F199" i="11"/>
  <c r="F79" i="11"/>
  <c r="F252" i="11"/>
  <c r="F186" i="11"/>
  <c r="F161" i="11"/>
  <c r="I161" i="11" s="1"/>
  <c r="F270" i="11"/>
  <c r="F207" i="11"/>
  <c r="F255" i="11"/>
  <c r="F46" i="11"/>
  <c r="I46" i="11" s="1"/>
  <c r="F72" i="11"/>
  <c r="F22" i="11"/>
  <c r="F66" i="11"/>
  <c r="F235" i="11"/>
  <c r="F204" i="11"/>
  <c r="F117" i="11"/>
  <c r="F285" i="11"/>
  <c r="F173" i="11"/>
  <c r="I173" i="11" s="1"/>
  <c r="F101" i="11"/>
  <c r="F16" i="11"/>
  <c r="F68" i="11"/>
  <c r="F258" i="11"/>
  <c r="I258" i="11" s="1"/>
  <c r="F125" i="11"/>
  <c r="F240" i="11"/>
  <c r="F165" i="11"/>
  <c r="F233" i="11"/>
  <c r="I233" i="11" s="1"/>
  <c r="F144" i="11"/>
  <c r="F120" i="11"/>
  <c r="Q252" i="3"/>
  <c r="E252" i="12" s="1"/>
  <c r="R252" i="3"/>
  <c r="F252" i="12" s="1"/>
  <c r="P252" i="3"/>
  <c r="D252" i="12" s="1"/>
  <c r="S252" i="3"/>
  <c r="G252" i="12" s="1"/>
  <c r="S167" i="3"/>
  <c r="G167" i="12" s="1"/>
  <c r="P167" i="3"/>
  <c r="D167" i="12" s="1"/>
  <c r="R167" i="3"/>
  <c r="F167" i="12" s="1"/>
  <c r="Q167" i="3"/>
  <c r="E167" i="12" s="1"/>
  <c r="R237" i="3"/>
  <c r="F237" i="12" s="1"/>
  <c r="P237" i="3"/>
  <c r="D237" i="12" s="1"/>
  <c r="Q237" i="3"/>
  <c r="E237" i="12" s="1"/>
  <c r="S237" i="3"/>
  <c r="G237" i="12" s="1"/>
  <c r="P169" i="3"/>
  <c r="D169" i="12" s="1"/>
  <c r="R169" i="3"/>
  <c r="F169" i="12" s="1"/>
  <c r="S169" i="3"/>
  <c r="G169" i="12" s="1"/>
  <c r="Q169" i="3"/>
  <c r="E169" i="12" s="1"/>
  <c r="P160" i="3"/>
  <c r="D160" i="12" s="1"/>
  <c r="R160" i="3"/>
  <c r="F160" i="12" s="1"/>
  <c r="Q160" i="3"/>
  <c r="E160" i="12" s="1"/>
  <c r="S160" i="3"/>
  <c r="G160" i="12" s="1"/>
  <c r="S280" i="3"/>
  <c r="G280" i="12" s="1"/>
  <c r="P280" i="3"/>
  <c r="D280" i="12" s="1"/>
  <c r="R280" i="3"/>
  <c r="F280" i="12" s="1"/>
  <c r="Q280" i="3"/>
  <c r="E280" i="12" s="1"/>
  <c r="Q249" i="3"/>
  <c r="E249" i="12" s="1"/>
  <c r="P249" i="3"/>
  <c r="D249" i="12" s="1"/>
  <c r="R249" i="3"/>
  <c r="F249" i="12" s="1"/>
  <c r="S249" i="3"/>
  <c r="G249" i="12" s="1"/>
  <c r="H27" i="5"/>
  <c r="H28" i="5"/>
  <c r="H30" i="5" s="1"/>
  <c r="H31" i="5" s="1"/>
  <c r="H24" i="5"/>
  <c r="S281" i="3"/>
  <c r="G281" i="12" s="1"/>
  <c r="R281" i="3"/>
  <c r="F281" i="12" s="1"/>
  <c r="P281" i="3"/>
  <c r="D281" i="12" s="1"/>
  <c r="Q281" i="3"/>
  <c r="E281" i="12" s="1"/>
  <c r="S233" i="3"/>
  <c r="G233" i="12" s="1"/>
  <c r="Q233" i="3"/>
  <c r="E233" i="12" s="1"/>
  <c r="R233" i="3"/>
  <c r="F233" i="12" s="1"/>
  <c r="P233" i="3"/>
  <c r="D233" i="12" s="1"/>
  <c r="Q190" i="3"/>
  <c r="E190" i="12" s="1"/>
  <c r="S190" i="3"/>
  <c r="G190" i="12" s="1"/>
  <c r="P190" i="3"/>
  <c r="D190" i="12" s="1"/>
  <c r="R190" i="3"/>
  <c r="F190" i="12" s="1"/>
  <c r="Q263" i="3"/>
  <c r="E263" i="12" s="1"/>
  <c r="R263" i="3"/>
  <c r="F263" i="12" s="1"/>
  <c r="P263" i="3"/>
  <c r="D263" i="12" s="1"/>
  <c r="S263" i="3"/>
  <c r="G263" i="12" s="1"/>
  <c r="Q179" i="3"/>
  <c r="E179" i="12" s="1"/>
  <c r="P179" i="3"/>
  <c r="D179" i="12" s="1"/>
  <c r="R179" i="3"/>
  <c r="F179" i="12" s="1"/>
  <c r="S179" i="3"/>
  <c r="G179" i="12" s="1"/>
  <c r="Q245" i="3"/>
  <c r="E245" i="12" s="1"/>
  <c r="S245" i="3"/>
  <c r="G245" i="12" s="1"/>
  <c r="R245" i="3"/>
  <c r="F245" i="12" s="1"/>
  <c r="P245" i="3"/>
  <c r="D245" i="12" s="1"/>
  <c r="Q193" i="3"/>
  <c r="E193" i="12" s="1"/>
  <c r="S193" i="3"/>
  <c r="G193" i="12" s="1"/>
  <c r="R193" i="3"/>
  <c r="F193" i="12" s="1"/>
  <c r="P193" i="3"/>
  <c r="D193" i="12" s="1"/>
  <c r="S173" i="3"/>
  <c r="G173" i="12" s="1"/>
  <c r="R173" i="3"/>
  <c r="F173" i="12" s="1"/>
  <c r="P173" i="3"/>
  <c r="D173" i="12" s="1"/>
  <c r="Q173" i="3"/>
  <c r="E173" i="12" s="1"/>
  <c r="P235" i="3"/>
  <c r="D235" i="12" s="1"/>
  <c r="S235" i="3"/>
  <c r="G235" i="12" s="1"/>
  <c r="R235" i="3"/>
  <c r="F235" i="12" s="1"/>
  <c r="Q235" i="3"/>
  <c r="E235" i="12" s="1"/>
  <c r="Q232" i="3"/>
  <c r="E232" i="12" s="1"/>
  <c r="P232" i="3"/>
  <c r="D232" i="12" s="1"/>
  <c r="S232" i="3"/>
  <c r="G232" i="12" s="1"/>
  <c r="R232" i="3"/>
  <c r="F232" i="12" s="1"/>
  <c r="S191" i="3"/>
  <c r="G191" i="12" s="1"/>
  <c r="P191" i="3"/>
  <c r="D191" i="12" s="1"/>
  <c r="Q191" i="3"/>
  <c r="E191" i="12" s="1"/>
  <c r="R191" i="3"/>
  <c r="F191" i="12" s="1"/>
  <c r="S250" i="3"/>
  <c r="G250" i="12" s="1"/>
  <c r="Q250" i="3"/>
  <c r="E250" i="12" s="1"/>
  <c r="P250" i="3"/>
  <c r="D250" i="12" s="1"/>
  <c r="R250" i="3"/>
  <c r="F250" i="12" s="1"/>
  <c r="R174" i="3"/>
  <c r="F174" i="12" s="1"/>
  <c r="P174" i="3"/>
  <c r="D174" i="12" s="1"/>
  <c r="S174" i="3"/>
  <c r="G174" i="12" s="1"/>
  <c r="Q174" i="3"/>
  <c r="E174" i="12" s="1"/>
  <c r="P278" i="3"/>
  <c r="D278" i="12" s="1"/>
  <c r="R278" i="3"/>
  <c r="F278" i="12" s="1"/>
  <c r="Q278" i="3"/>
  <c r="E278" i="12" s="1"/>
  <c r="S278" i="3"/>
  <c r="G278" i="12" s="1"/>
  <c r="Q180" i="3"/>
  <c r="E180" i="12" s="1"/>
  <c r="R180" i="3"/>
  <c r="F180" i="12" s="1"/>
  <c r="P180" i="3"/>
  <c r="D180" i="12" s="1"/>
  <c r="S180" i="3"/>
  <c r="G180" i="12" s="1"/>
  <c r="P266" i="3"/>
  <c r="D266" i="12" s="1"/>
  <c r="Q266" i="3"/>
  <c r="E266" i="12" s="1"/>
  <c r="R266" i="3"/>
  <c r="F266" i="12" s="1"/>
  <c r="S266" i="3"/>
  <c r="G266" i="12" s="1"/>
  <c r="P187" i="3"/>
  <c r="D187" i="12" s="1"/>
  <c r="Q187" i="3"/>
  <c r="E187" i="12" s="1"/>
  <c r="R187" i="3"/>
  <c r="F187" i="12" s="1"/>
  <c r="S187" i="3"/>
  <c r="G187" i="12" s="1"/>
  <c r="P240" i="3"/>
  <c r="D240" i="12" s="1"/>
  <c r="R240" i="3"/>
  <c r="F240" i="12" s="1"/>
  <c r="Q240" i="3"/>
  <c r="E240" i="12" s="1"/>
  <c r="S240" i="3"/>
  <c r="G240" i="12" s="1"/>
  <c r="H15" i="5"/>
  <c r="H16" i="5"/>
  <c r="S170" i="3"/>
  <c r="G170" i="12" s="1"/>
  <c r="R170" i="3"/>
  <c r="F170" i="12" s="1"/>
  <c r="Q170" i="3"/>
  <c r="E170" i="12" s="1"/>
  <c r="P170" i="3"/>
  <c r="D170" i="12" s="1"/>
  <c r="R258" i="3"/>
  <c r="F258" i="12" s="1"/>
  <c r="Q258" i="3"/>
  <c r="E258" i="12" s="1"/>
  <c r="S258" i="3"/>
  <c r="G258" i="12" s="1"/>
  <c r="P258" i="3"/>
  <c r="D258" i="12" s="1"/>
  <c r="R277" i="3"/>
  <c r="F277" i="12" s="1"/>
  <c r="Q277" i="3"/>
  <c r="E277" i="12" s="1"/>
  <c r="S277" i="3"/>
  <c r="G277" i="12" s="1"/>
  <c r="P277" i="3"/>
  <c r="D277" i="12" s="1"/>
  <c r="R194" i="3"/>
  <c r="F194" i="12" s="1"/>
  <c r="S194" i="3"/>
  <c r="G194" i="12" s="1"/>
  <c r="Q194" i="3"/>
  <c r="E194" i="12" s="1"/>
  <c r="P194" i="3"/>
  <c r="D194" i="12" s="1"/>
  <c r="P246" i="3"/>
  <c r="D246" i="12" s="1"/>
  <c r="Q246" i="3"/>
  <c r="E246" i="12" s="1"/>
  <c r="S246" i="3"/>
  <c r="G246" i="12" s="1"/>
  <c r="R246" i="3"/>
  <c r="F246" i="12" s="1"/>
  <c r="Q175" i="3"/>
  <c r="E175" i="12" s="1"/>
  <c r="R175" i="3"/>
  <c r="F175" i="12" s="1"/>
  <c r="S175" i="3"/>
  <c r="G175" i="12" s="1"/>
  <c r="P175" i="3"/>
  <c r="D175" i="12" s="1"/>
  <c r="P244" i="3"/>
  <c r="D244" i="12" s="1"/>
  <c r="R244" i="3"/>
  <c r="F244" i="12" s="1"/>
  <c r="S244" i="3"/>
  <c r="G244" i="12" s="1"/>
  <c r="Q244" i="3"/>
  <c r="E244" i="12" s="1"/>
  <c r="S183" i="3"/>
  <c r="G183" i="12" s="1"/>
  <c r="P183" i="3"/>
  <c r="D183" i="12" s="1"/>
  <c r="R183" i="3"/>
  <c r="F183" i="12" s="1"/>
  <c r="Q183" i="3"/>
  <c r="E183" i="12" s="1"/>
  <c r="P286" i="3"/>
  <c r="D286" i="12" s="1"/>
  <c r="R286" i="3"/>
  <c r="F286" i="12" s="1"/>
  <c r="Q286" i="3"/>
  <c r="E286" i="12" s="1"/>
  <c r="S286" i="3"/>
  <c r="G286" i="12" s="1"/>
  <c r="S264" i="3"/>
  <c r="G264" i="12" s="1"/>
  <c r="Q264" i="3"/>
  <c r="E264" i="12" s="1"/>
  <c r="R264" i="3"/>
  <c r="F264" i="12" s="1"/>
  <c r="P264" i="3"/>
  <c r="D264" i="12" s="1"/>
  <c r="S247" i="3"/>
  <c r="G247" i="12" s="1"/>
  <c r="P247" i="3"/>
  <c r="D247" i="12" s="1"/>
  <c r="Q247" i="3"/>
  <c r="E247" i="12" s="1"/>
  <c r="R247" i="3"/>
  <c r="F247" i="12" s="1"/>
  <c r="Q226" i="3"/>
  <c r="E226" i="12" s="1"/>
  <c r="P226" i="3"/>
  <c r="D226" i="12" s="1"/>
  <c r="R226" i="3"/>
  <c r="F226" i="12" s="1"/>
  <c r="S226" i="3"/>
  <c r="G226" i="12" s="1"/>
  <c r="N308" i="3"/>
  <c r="S186" i="3"/>
  <c r="G186" i="12" s="1"/>
  <c r="R186" i="3"/>
  <c r="F186" i="12" s="1"/>
  <c r="Q186" i="3"/>
  <c r="E186" i="12" s="1"/>
  <c r="P186" i="3"/>
  <c r="D186" i="12" s="1"/>
  <c r="P189" i="3"/>
  <c r="D189" i="12" s="1"/>
  <c r="S189" i="3"/>
  <c r="G189" i="12" s="1"/>
  <c r="Q189" i="3"/>
  <c r="E189" i="12" s="1"/>
  <c r="R189" i="3"/>
  <c r="F189" i="12" s="1"/>
  <c r="S241" i="3"/>
  <c r="G241" i="12" s="1"/>
  <c r="R241" i="3"/>
  <c r="F241" i="12" s="1"/>
  <c r="P241" i="3"/>
  <c r="D241" i="12" s="1"/>
  <c r="Q241" i="3"/>
  <c r="E241" i="12" s="1"/>
  <c r="Q242" i="3"/>
  <c r="E242" i="12" s="1"/>
  <c r="R242" i="3"/>
  <c r="F242" i="12" s="1"/>
  <c r="S242" i="3"/>
  <c r="G242" i="12" s="1"/>
  <c r="P242" i="3"/>
  <c r="D242" i="12" s="1"/>
  <c r="R166" i="3"/>
  <c r="F166" i="12" s="1"/>
  <c r="Q166" i="3"/>
  <c r="E166" i="12" s="1"/>
  <c r="P166" i="3"/>
  <c r="D166" i="12" s="1"/>
  <c r="S166" i="3"/>
  <c r="G166" i="12" s="1"/>
  <c r="P259" i="3"/>
  <c r="D259" i="12" s="1"/>
  <c r="Q259" i="3"/>
  <c r="E259" i="12" s="1"/>
  <c r="R259" i="3"/>
  <c r="F259" i="12" s="1"/>
  <c r="S259" i="3"/>
  <c r="G259" i="12" s="1"/>
  <c r="Q251" i="3"/>
  <c r="E251" i="12" s="1"/>
  <c r="P251" i="3"/>
  <c r="D251" i="12" s="1"/>
  <c r="S251" i="3"/>
  <c r="G251" i="12" s="1"/>
  <c r="R251" i="3"/>
  <c r="F251" i="12" s="1"/>
  <c r="Q282" i="3"/>
  <c r="E282" i="12" s="1"/>
  <c r="P282" i="3"/>
  <c r="D282" i="12" s="1"/>
  <c r="R282" i="3"/>
  <c r="F282" i="12" s="1"/>
  <c r="S282" i="3"/>
  <c r="G282" i="12" s="1"/>
  <c r="R261" i="3"/>
  <c r="F261" i="12" s="1"/>
  <c r="S261" i="3"/>
  <c r="G261" i="12" s="1"/>
  <c r="Q261" i="3"/>
  <c r="E261" i="12" s="1"/>
  <c r="P261" i="3"/>
  <c r="D261" i="12" s="1"/>
  <c r="Q231" i="3"/>
  <c r="E231" i="12" s="1"/>
  <c r="P231" i="3"/>
  <c r="D231" i="12" s="1"/>
  <c r="R231" i="3"/>
  <c r="F231" i="12" s="1"/>
  <c r="S231" i="3"/>
  <c r="G231" i="12" s="1"/>
  <c r="P268" i="3"/>
  <c r="D268" i="12" s="1"/>
  <c r="Q268" i="3"/>
  <c r="E268" i="12" s="1"/>
  <c r="R268" i="3"/>
  <c r="F268" i="12" s="1"/>
  <c r="S268" i="3"/>
  <c r="G268" i="12" s="1"/>
  <c r="R200" i="3"/>
  <c r="F200" i="12" s="1"/>
  <c r="P200" i="3"/>
  <c r="D200" i="12" s="1"/>
  <c r="S200" i="3"/>
  <c r="G200" i="12" s="1"/>
  <c r="Q200" i="3"/>
  <c r="E200" i="12" s="1"/>
  <c r="R158" i="3"/>
  <c r="P158" i="3"/>
  <c r="S158" i="3"/>
  <c r="Q158" i="3"/>
  <c r="R267" i="3"/>
  <c r="F267" i="12" s="1"/>
  <c r="Q267" i="3"/>
  <c r="E267" i="12" s="1"/>
  <c r="S267" i="3"/>
  <c r="G267" i="12" s="1"/>
  <c r="P267" i="3"/>
  <c r="D267" i="12" s="1"/>
  <c r="S163" i="3"/>
  <c r="G163" i="12" s="1"/>
  <c r="R163" i="3"/>
  <c r="F163" i="12" s="1"/>
  <c r="Q163" i="3"/>
  <c r="E163" i="12" s="1"/>
  <c r="P163" i="3"/>
  <c r="D163" i="12" s="1"/>
  <c r="S256" i="3"/>
  <c r="G256" i="12" s="1"/>
  <c r="R256" i="3"/>
  <c r="F256" i="12" s="1"/>
  <c r="P256" i="3"/>
  <c r="D256" i="12" s="1"/>
  <c r="Q256" i="3"/>
  <c r="E256" i="12" s="1"/>
  <c r="G106" i="11"/>
  <c r="G231" i="11"/>
  <c r="G218" i="11"/>
  <c r="G240" i="11"/>
  <c r="G326" i="11"/>
  <c r="G39" i="11"/>
  <c r="G281" i="11"/>
  <c r="G123" i="11"/>
  <c r="G241" i="11"/>
  <c r="G132" i="11"/>
  <c r="I132" i="11" s="1"/>
  <c r="G227" i="11"/>
  <c r="G87" i="11"/>
  <c r="G69" i="11"/>
  <c r="G236" i="11"/>
  <c r="G287" i="11"/>
  <c r="G207" i="11"/>
  <c r="G131" i="11"/>
  <c r="G327" i="11"/>
  <c r="G25" i="11"/>
  <c r="G162" i="11"/>
  <c r="G97" i="11"/>
  <c r="G284" i="11"/>
  <c r="G48" i="11"/>
  <c r="G255" i="11"/>
  <c r="G33" i="11"/>
  <c r="G249" i="11"/>
  <c r="G73" i="11"/>
  <c r="G311" i="11"/>
  <c r="G298" i="11"/>
  <c r="G205" i="11"/>
  <c r="G290" i="11"/>
  <c r="G301" i="11"/>
  <c r="G47" i="11"/>
  <c r="G98" i="11"/>
  <c r="G107" i="11"/>
  <c r="G119" i="11"/>
  <c r="G57" i="11"/>
  <c r="G89" i="11"/>
  <c r="G316" i="11"/>
  <c r="G172" i="11"/>
  <c r="G319" i="11"/>
  <c r="G293" i="11"/>
  <c r="G262" i="11"/>
  <c r="G285" i="11"/>
  <c r="G92" i="11"/>
  <c r="G212" i="11"/>
  <c r="G16" i="11"/>
  <c r="G182" i="11"/>
  <c r="G179" i="11"/>
  <c r="G146" i="11"/>
  <c r="G276" i="11"/>
  <c r="G62" i="11"/>
  <c r="G31" i="11"/>
  <c r="G157" i="11"/>
  <c r="G185" i="11"/>
  <c r="G214" i="11"/>
  <c r="G105" i="11"/>
  <c r="G13" i="11"/>
  <c r="G191" i="11"/>
  <c r="G237" i="11"/>
  <c r="G303" i="11"/>
  <c r="G63" i="11"/>
  <c r="G309" i="11"/>
  <c r="G219" i="11"/>
  <c r="G75" i="11"/>
  <c r="G324" i="11"/>
  <c r="G113" i="11"/>
  <c r="G83" i="11"/>
  <c r="G204" i="11"/>
  <c r="G258" i="11"/>
  <c r="G71" i="11"/>
  <c r="G320" i="11"/>
  <c r="G10" i="11"/>
  <c r="G166" i="11"/>
  <c r="G198" i="11"/>
  <c r="G77" i="11"/>
  <c r="G82" i="11"/>
  <c r="G100" i="11"/>
  <c r="G28" i="11"/>
  <c r="G321" i="11"/>
  <c r="G133" i="11"/>
  <c r="G271" i="11"/>
  <c r="G279" i="11"/>
  <c r="G94" i="11"/>
  <c r="G158" i="11"/>
  <c r="G37" i="11"/>
  <c r="G196" i="11"/>
  <c r="G50" i="11"/>
  <c r="G93" i="11"/>
  <c r="G225" i="11"/>
  <c r="G161" i="11"/>
  <c r="G178" i="11"/>
  <c r="G171" i="11"/>
  <c r="G173" i="11"/>
  <c r="G304" i="11"/>
  <c r="G141" i="11"/>
  <c r="G159" i="11"/>
  <c r="G160" i="11"/>
  <c r="G229" i="11"/>
  <c r="G257" i="11"/>
  <c r="G85" i="11"/>
  <c r="G206" i="11"/>
  <c r="G163" i="11"/>
  <c r="G109" i="11"/>
  <c r="G248" i="11"/>
  <c r="G313" i="11"/>
  <c r="G44" i="11"/>
  <c r="G46" i="11"/>
  <c r="G149" i="11"/>
  <c r="G291" i="11"/>
  <c r="G247" i="11"/>
  <c r="G35" i="11"/>
  <c r="G164" i="11"/>
  <c r="G11" i="11"/>
  <c r="G76" i="11"/>
  <c r="G194" i="11"/>
  <c r="G118" i="11"/>
  <c r="I118" i="11" s="1"/>
  <c r="G200" i="11"/>
  <c r="G54" i="11"/>
  <c r="G99" i="11"/>
  <c r="G305" i="11"/>
  <c r="G68" i="11"/>
  <c r="G286" i="11"/>
  <c r="G174" i="11"/>
  <c r="G282" i="11"/>
  <c r="G23" i="11"/>
  <c r="G270" i="11"/>
  <c r="G15" i="11"/>
  <c r="G103" i="11"/>
  <c r="G43" i="11"/>
  <c r="G91" i="11"/>
  <c r="G235" i="11"/>
  <c r="G101" i="11"/>
  <c r="G315" i="11"/>
  <c r="G147" i="11"/>
  <c r="G9" i="11"/>
  <c r="G307" i="11"/>
  <c r="G317" i="11"/>
  <c r="G80" i="11"/>
  <c r="G288" i="11"/>
  <c r="G296" i="11"/>
  <c r="G226" i="11"/>
  <c r="G138" i="11"/>
  <c r="G211" i="11"/>
  <c r="G8" i="11"/>
  <c r="G55" i="11"/>
  <c r="G125" i="11"/>
  <c r="G189" i="11"/>
  <c r="G139" i="11"/>
  <c r="G183" i="11"/>
  <c r="G167" i="11"/>
  <c r="I167" i="11" s="1"/>
  <c r="G96" i="11"/>
  <c r="G40" i="11"/>
  <c r="G124" i="11"/>
  <c r="G129" i="11"/>
  <c r="G20" i="11"/>
  <c r="G202" i="11"/>
  <c r="G297" i="11"/>
  <c r="G180" i="11"/>
  <c r="G136" i="11"/>
  <c r="G259" i="11"/>
  <c r="G128" i="11"/>
  <c r="G280" i="11"/>
  <c r="G21" i="11"/>
  <c r="G72" i="11"/>
  <c r="G59" i="11"/>
  <c r="G127" i="11"/>
  <c r="G88" i="11"/>
  <c r="G116" i="11"/>
  <c r="G134" i="11"/>
  <c r="G266" i="11"/>
  <c r="G36" i="11"/>
  <c r="G61" i="11"/>
  <c r="G168" i="11"/>
  <c r="G263" i="11"/>
  <c r="G176" i="11"/>
  <c r="G24" i="11"/>
  <c r="G42" i="11"/>
  <c r="G254" i="11"/>
  <c r="G151" i="11"/>
  <c r="G302" i="11"/>
  <c r="G170" i="11"/>
  <c r="G268" i="11"/>
  <c r="G250" i="11"/>
  <c r="G175" i="11"/>
  <c r="G201" i="11"/>
  <c r="G210" i="11"/>
  <c r="G26" i="11"/>
  <c r="G130" i="11"/>
  <c r="G195" i="11"/>
  <c r="G95" i="11"/>
  <c r="G49" i="11"/>
  <c r="G252" i="11"/>
  <c r="G208" i="11"/>
  <c r="G19" i="11"/>
  <c r="G52" i="11"/>
  <c r="G318" i="11"/>
  <c r="G155" i="11"/>
  <c r="G112" i="11"/>
  <c r="G267" i="11"/>
  <c r="G144" i="11"/>
  <c r="G209" i="11"/>
  <c r="G66" i="11"/>
  <c r="G58" i="11"/>
  <c r="G312" i="11"/>
  <c r="G122" i="11"/>
  <c r="G137" i="11"/>
  <c r="G251" i="11"/>
  <c r="G322" i="11"/>
  <c r="G30" i="11"/>
  <c r="G145" i="11"/>
  <c r="G213" i="11"/>
  <c r="G84" i="11"/>
  <c r="G153" i="11"/>
  <c r="G115" i="11"/>
  <c r="G217" i="11"/>
  <c r="G264" i="11"/>
  <c r="G224" i="11"/>
  <c r="G90" i="11"/>
  <c r="G78" i="11"/>
  <c r="G186" i="11"/>
  <c r="G289" i="11"/>
  <c r="G120" i="11"/>
  <c r="G300" i="11"/>
  <c r="G81" i="11"/>
  <c r="G232" i="11"/>
  <c r="G278" i="11"/>
  <c r="G110" i="11"/>
  <c r="G45" i="11"/>
  <c r="G143" i="11"/>
  <c r="G142" i="11"/>
  <c r="G294" i="11"/>
  <c r="G148" i="11"/>
  <c r="G203" i="11"/>
  <c r="G56" i="11"/>
  <c r="G192" i="11"/>
  <c r="G244" i="11"/>
  <c r="G292" i="11"/>
  <c r="G325" i="11"/>
  <c r="G51" i="11"/>
  <c r="G295" i="11"/>
  <c r="G135" i="11"/>
  <c r="G269" i="11"/>
  <c r="G27" i="11"/>
  <c r="G243" i="11"/>
  <c r="G67" i="11"/>
  <c r="G261" i="11"/>
  <c r="G22" i="11"/>
  <c r="G223" i="11"/>
  <c r="G197" i="11"/>
  <c r="G38" i="11"/>
  <c r="G274" i="11"/>
  <c r="G256" i="11"/>
  <c r="G102" i="11"/>
  <c r="G283" i="11"/>
  <c r="G165" i="11"/>
  <c r="G314" i="11"/>
  <c r="G140" i="11"/>
  <c r="G86" i="11"/>
  <c r="G230" i="11"/>
  <c r="G193" i="11"/>
  <c r="G126" i="11"/>
  <c r="G41" i="11"/>
  <c r="G111" i="11"/>
  <c r="G53" i="11"/>
  <c r="G299" i="11"/>
  <c r="G74" i="11"/>
  <c r="G152" i="11"/>
  <c r="G310" i="11"/>
  <c r="G70" i="11"/>
  <c r="G265" i="11"/>
  <c r="G154" i="11"/>
  <c r="G273" i="11"/>
  <c r="G169" i="11"/>
  <c r="G245" i="11"/>
  <c r="G17" i="11"/>
  <c r="G306" i="11"/>
  <c r="G199" i="11"/>
  <c r="G14" i="11"/>
  <c r="G275" i="11"/>
  <c r="G216" i="11"/>
  <c r="G234" i="11"/>
  <c r="G323" i="11"/>
  <c r="I323" i="11" s="1"/>
  <c r="J323" i="12" s="1"/>
  <c r="G272" i="11"/>
  <c r="G260" i="11"/>
  <c r="G79" i="11"/>
  <c r="G29" i="11"/>
  <c r="G34" i="11"/>
  <c r="G277" i="11"/>
  <c r="G233" i="11"/>
  <c r="G12" i="11"/>
  <c r="G184" i="11"/>
  <c r="G328" i="11"/>
  <c r="G32" i="11"/>
  <c r="G104" i="11"/>
  <c r="G188" i="11"/>
  <c r="G121" i="11"/>
  <c r="G253" i="11"/>
  <c r="G64" i="11"/>
  <c r="G242" i="11"/>
  <c r="G221" i="11"/>
  <c r="G65" i="11"/>
  <c r="G220" i="11"/>
  <c r="G117" i="11"/>
  <c r="G181" i="11"/>
  <c r="G238" i="11"/>
  <c r="G18" i="11"/>
  <c r="G156" i="11"/>
  <c r="G239" i="11"/>
  <c r="G108" i="11"/>
  <c r="G228" i="11"/>
  <c r="G222" i="11"/>
  <c r="G215" i="11"/>
  <c r="G60" i="11"/>
  <c r="G187" i="11"/>
  <c r="G308" i="11"/>
  <c r="G246" i="11"/>
  <c r="G150" i="11"/>
  <c r="G190" i="11"/>
  <c r="G177" i="11"/>
  <c r="G114" i="11"/>
  <c r="Q222" i="3"/>
  <c r="E222" i="12" s="1"/>
  <c r="P222" i="3"/>
  <c r="D222" i="12" s="1"/>
  <c r="R222" i="3"/>
  <c r="F222" i="12" s="1"/>
  <c r="S222" i="3"/>
  <c r="G222" i="12" s="1"/>
  <c r="S254" i="3"/>
  <c r="G254" i="12" s="1"/>
  <c r="R254" i="3"/>
  <c r="F254" i="12" s="1"/>
  <c r="Q254" i="3"/>
  <c r="E254" i="12" s="1"/>
  <c r="P254" i="3"/>
  <c r="D254" i="12" s="1"/>
  <c r="Q243" i="3"/>
  <c r="E243" i="12" s="1"/>
  <c r="P243" i="3"/>
  <c r="D243" i="12" s="1"/>
  <c r="S243" i="3"/>
  <c r="G243" i="12" s="1"/>
  <c r="R243" i="3"/>
  <c r="F243" i="12" s="1"/>
  <c r="Q228" i="3"/>
  <c r="E228" i="12" s="1"/>
  <c r="R228" i="3"/>
  <c r="F228" i="12" s="1"/>
  <c r="P228" i="3"/>
  <c r="D228" i="12" s="1"/>
  <c r="S228" i="3"/>
  <c r="G228" i="12" s="1"/>
  <c r="Q239" i="3"/>
  <c r="E239" i="12" s="1"/>
  <c r="P239" i="3"/>
  <c r="D239" i="12" s="1"/>
  <c r="R239" i="3"/>
  <c r="F239" i="12" s="1"/>
  <c r="S239" i="3"/>
  <c r="G239" i="12" s="1"/>
  <c r="Q262" i="3"/>
  <c r="E262" i="12" s="1"/>
  <c r="P262" i="3"/>
  <c r="D262" i="12" s="1"/>
  <c r="R262" i="3"/>
  <c r="F262" i="12" s="1"/>
  <c r="S262" i="3"/>
  <c r="G262" i="12" s="1"/>
  <c r="D156" i="12"/>
  <c r="I88" i="12"/>
  <c r="B25" i="5"/>
  <c r="B26" i="5"/>
  <c r="I199" i="11" l="1"/>
  <c r="I221" i="11"/>
  <c r="I278" i="11"/>
  <c r="I172" i="11"/>
  <c r="I237" i="11"/>
  <c r="I20" i="11"/>
  <c r="I280" i="11"/>
  <c r="I178" i="11"/>
  <c r="I288" i="11"/>
  <c r="I306" i="11"/>
  <c r="J306" i="12" s="1"/>
  <c r="I222" i="11"/>
  <c r="J222" i="12" s="1"/>
  <c r="I196" i="11"/>
  <c r="I267" i="11"/>
  <c r="I322" i="11"/>
  <c r="J322" i="12" s="1"/>
  <c r="I174" i="11"/>
  <c r="I40" i="11"/>
  <c r="I177" i="11"/>
  <c r="I314" i="11"/>
  <c r="J314" i="12" s="1"/>
  <c r="I216" i="11"/>
  <c r="I301" i="11"/>
  <c r="I302" i="11"/>
  <c r="I110" i="11"/>
  <c r="I283" i="11"/>
  <c r="I227" i="11"/>
  <c r="I126" i="11"/>
  <c r="I96" i="11"/>
  <c r="I251" i="11"/>
  <c r="I142" i="11"/>
  <c r="I52" i="11"/>
  <c r="I45" i="11"/>
  <c r="I85" i="11"/>
  <c r="I325" i="11"/>
  <c r="I12" i="11"/>
  <c r="I176" i="11"/>
  <c r="I77" i="11"/>
  <c r="I214" i="11"/>
  <c r="I179" i="11"/>
  <c r="I265" i="11"/>
  <c r="I200" i="11"/>
  <c r="I262" i="11"/>
  <c r="I195" i="11"/>
  <c r="I143" i="11"/>
  <c r="I266" i="11"/>
  <c r="I18" i="11"/>
  <c r="I230" i="11"/>
  <c r="I135" i="11"/>
  <c r="I99" i="11"/>
  <c r="I202" i="11"/>
  <c r="I234" i="11"/>
  <c r="I9" i="11"/>
  <c r="J9" i="12" s="1"/>
  <c r="K9" i="12" s="1"/>
  <c r="L9" i="12" s="1"/>
  <c r="I23" i="11"/>
  <c r="I74" i="11"/>
  <c r="I300" i="11"/>
  <c r="I298" i="11"/>
  <c r="I95" i="11"/>
  <c r="I83" i="11"/>
  <c r="I55" i="11"/>
  <c r="I10" i="11"/>
  <c r="I136" i="11"/>
  <c r="I124" i="11"/>
  <c r="I254" i="11"/>
  <c r="I165" i="11"/>
  <c r="I68" i="11"/>
  <c r="I285" i="11"/>
  <c r="I66" i="11"/>
  <c r="I255" i="11"/>
  <c r="I186" i="11"/>
  <c r="I127" i="11"/>
  <c r="I268" i="11"/>
  <c r="I106" i="11"/>
  <c r="I290" i="11"/>
  <c r="I185" i="11"/>
  <c r="I215" i="11"/>
  <c r="I313" i="11"/>
  <c r="J313" i="12" s="1"/>
  <c r="I94" i="11"/>
  <c r="I128" i="11"/>
  <c r="I317" i="11"/>
  <c r="J317" i="12" s="1"/>
  <c r="I151" i="11"/>
  <c r="I175" i="11"/>
  <c r="I153" i="11"/>
  <c r="I80" i="11"/>
  <c r="I275" i="11"/>
  <c r="I276" i="11"/>
  <c r="I212" i="11"/>
  <c r="I187" i="11"/>
  <c r="I50" i="11"/>
  <c r="I67" i="11"/>
  <c r="I303" i="11"/>
  <c r="I164" i="11"/>
  <c r="I246" i="11"/>
  <c r="I247" i="11"/>
  <c r="I112" i="11"/>
  <c r="I89" i="11"/>
  <c r="J89" i="12" s="1"/>
  <c r="K89" i="12" s="1"/>
  <c r="L89" i="12" s="1"/>
  <c r="I21" i="11"/>
  <c r="I42" i="11"/>
  <c r="I86" i="11"/>
  <c r="I295" i="11"/>
  <c r="I97" i="11"/>
  <c r="I316" i="11"/>
  <c r="J316" i="12" s="1"/>
  <c r="I243" i="11"/>
  <c r="I297" i="11"/>
  <c r="I263" i="11"/>
  <c r="I217" i="11"/>
  <c r="I180" i="11"/>
  <c r="I192" i="11"/>
  <c r="I108" i="11"/>
  <c r="I299" i="11"/>
  <c r="I51" i="11"/>
  <c r="I181" i="11"/>
  <c r="I25" i="11"/>
  <c r="I289" i="11"/>
  <c r="I49" i="11"/>
  <c r="I35" i="11"/>
  <c r="I223" i="11"/>
  <c r="J223" i="12" s="1"/>
  <c r="I249" i="11"/>
  <c r="I62" i="11"/>
  <c r="I308" i="11"/>
  <c r="J308" i="12" s="1"/>
  <c r="I198" i="11"/>
  <c r="I24" i="11"/>
  <c r="J24" i="12" s="1"/>
  <c r="I274" i="11"/>
  <c r="I168" i="11"/>
  <c r="I57" i="11"/>
  <c r="I146" i="11"/>
  <c r="I32" i="11"/>
  <c r="I324" i="11"/>
  <c r="I250" i="11"/>
  <c r="I244" i="11"/>
  <c r="I107" i="11"/>
  <c r="I304" i="11"/>
  <c r="I155" i="11"/>
  <c r="I141" i="11"/>
  <c r="I30" i="11"/>
  <c r="I103" i="11"/>
  <c r="I92" i="11"/>
  <c r="I98" i="11"/>
  <c r="I248" i="11"/>
  <c r="I269" i="11"/>
  <c r="I58" i="11"/>
  <c r="I139" i="11"/>
  <c r="I235" i="11"/>
  <c r="J235" i="12" s="1"/>
  <c r="I120" i="11"/>
  <c r="I240" i="11"/>
  <c r="I16" i="11"/>
  <c r="I117" i="11"/>
  <c r="I22" i="11"/>
  <c r="I207" i="11"/>
  <c r="I252" i="11"/>
  <c r="I272" i="11"/>
  <c r="I310" i="11"/>
  <c r="J310" i="12" s="1"/>
  <c r="I145" i="11"/>
  <c r="I238" i="11"/>
  <c r="I53" i="11"/>
  <c r="I277" i="11"/>
  <c r="J277" i="12" s="1"/>
  <c r="I64" i="11"/>
  <c r="I54" i="11"/>
  <c r="I133" i="11"/>
  <c r="I327" i="11"/>
  <c r="I154" i="11"/>
  <c r="I93" i="11"/>
  <c r="I271" i="11"/>
  <c r="I209" i="11"/>
  <c r="I38" i="11"/>
  <c r="I119" i="11"/>
  <c r="I293" i="11"/>
  <c r="I229" i="11"/>
  <c r="I190" i="11"/>
  <c r="I315" i="11"/>
  <c r="J315" i="12" s="1"/>
  <c r="I169" i="11"/>
  <c r="I241" i="11"/>
  <c r="I191" i="11"/>
  <c r="I59" i="11"/>
  <c r="I121" i="11"/>
  <c r="I211" i="11"/>
  <c r="I90" i="11"/>
  <c r="I203" i="11"/>
  <c r="I239" i="11"/>
  <c r="I305" i="11"/>
  <c r="I326" i="11"/>
  <c r="I311" i="11"/>
  <c r="J311" i="12" s="1"/>
  <c r="I296" i="11"/>
  <c r="I33" i="11"/>
  <c r="I158" i="11"/>
  <c r="J158" i="12" s="1"/>
  <c r="I138" i="11"/>
  <c r="I48" i="11"/>
  <c r="I84" i="11"/>
  <c r="I105" i="11"/>
  <c r="I242" i="11"/>
  <c r="I228" i="11"/>
  <c r="I193" i="11"/>
  <c r="I150" i="11"/>
  <c r="I41" i="11"/>
  <c r="I284" i="11"/>
  <c r="I286" i="11"/>
  <c r="I81" i="11"/>
  <c r="I140" i="11"/>
  <c r="I31" i="11"/>
  <c r="I318" i="11"/>
  <c r="J318" i="12" s="1"/>
  <c r="I100" i="11"/>
  <c r="I309" i="11"/>
  <c r="J309" i="12" s="1"/>
  <c r="I321" i="11"/>
  <c r="J321" i="12" s="1"/>
  <c r="I61" i="11"/>
  <c r="I56" i="11"/>
  <c r="I194" i="11"/>
  <c r="I34" i="11"/>
  <c r="I312" i="11"/>
  <c r="J312" i="12" s="1"/>
  <c r="I17" i="11"/>
  <c r="I91" i="11"/>
  <c r="I163" i="11"/>
  <c r="I188" i="11"/>
  <c r="I11" i="11"/>
  <c r="I292" i="11"/>
  <c r="I78" i="11"/>
  <c r="I65" i="11"/>
  <c r="I137" i="11"/>
  <c r="I113" i="11"/>
  <c r="I104" i="11"/>
  <c r="I256" i="11"/>
  <c r="I26" i="11"/>
  <c r="I144" i="11"/>
  <c r="I125" i="11"/>
  <c r="I101" i="11"/>
  <c r="I204" i="11"/>
  <c r="I72" i="11"/>
  <c r="I270" i="11"/>
  <c r="I79" i="11"/>
  <c r="I307" i="11"/>
  <c r="J307" i="12" s="1"/>
  <c r="I264" i="11"/>
  <c r="I224" i="11"/>
  <c r="J224" i="12" s="1"/>
  <c r="I109" i="11"/>
  <c r="I170" i="11"/>
  <c r="I205" i="11"/>
  <c r="I279" i="11"/>
  <c r="I171" i="11"/>
  <c r="I206" i="11"/>
  <c r="I219" i="11"/>
  <c r="I123" i="11"/>
  <c r="I220" i="11"/>
  <c r="G329" i="11"/>
  <c r="I182" i="11"/>
  <c r="I253" i="11"/>
  <c r="I213" i="11"/>
  <c r="I210" i="11"/>
  <c r="I111" i="11"/>
  <c r="I69" i="11"/>
  <c r="I75" i="11"/>
  <c r="I159" i="11"/>
  <c r="J159" i="12" s="1"/>
  <c r="I14" i="11"/>
  <c r="I294" i="11"/>
  <c r="I102" i="11"/>
  <c r="I114" i="11"/>
  <c r="I130" i="11"/>
  <c r="I197" i="11"/>
  <c r="I28" i="11"/>
  <c r="I87" i="11"/>
  <c r="I260" i="11"/>
  <c r="I149" i="11"/>
  <c r="I208" i="11"/>
  <c r="I218" i="11"/>
  <c r="I13" i="11"/>
  <c r="I259" i="11"/>
  <c r="I156" i="11"/>
  <c r="J156" i="12" s="1"/>
  <c r="I282" i="11"/>
  <c r="I19" i="11"/>
  <c r="I60" i="11"/>
  <c r="I116" i="11"/>
  <c r="I320" i="11"/>
  <c r="J320" i="12" s="1"/>
  <c r="I147" i="11"/>
  <c r="I70" i="11"/>
  <c r="I257" i="11"/>
  <c r="I71" i="11"/>
  <c r="I152" i="11"/>
  <c r="I76" i="11"/>
  <c r="I319" i="11"/>
  <c r="J319" i="12" s="1"/>
  <c r="I166" i="11"/>
  <c r="I236" i="11"/>
  <c r="I44" i="11"/>
  <c r="I73" i="11"/>
  <c r="I184" i="11"/>
  <c r="I134" i="11"/>
  <c r="I328" i="11"/>
  <c r="I15" i="11"/>
  <c r="I245" i="11"/>
  <c r="I232" i="11"/>
  <c r="I162" i="11"/>
  <c r="I29" i="11"/>
  <c r="I261" i="11"/>
  <c r="I82" i="11"/>
  <c r="I39" i="11"/>
  <c r="I63" i="11"/>
  <c r="I36" i="11"/>
  <c r="I129" i="11"/>
  <c r="I88" i="11"/>
  <c r="J88" i="12" s="1"/>
  <c r="I37" i="11"/>
  <c r="I273" i="11"/>
  <c r="I43" i="11"/>
  <c r="I115" i="11"/>
  <c r="I201" i="11"/>
  <c r="I254" i="12"/>
  <c r="I268" i="12"/>
  <c r="I193" i="12"/>
  <c r="I245" i="12"/>
  <c r="I233" i="12"/>
  <c r="I252" i="12"/>
  <c r="I234" i="12"/>
  <c r="I265" i="12"/>
  <c r="I225" i="12"/>
  <c r="I260" i="12"/>
  <c r="I253" i="12"/>
  <c r="I257" i="12"/>
  <c r="I256" i="12"/>
  <c r="I166" i="12"/>
  <c r="I241" i="12"/>
  <c r="I264" i="12"/>
  <c r="I175" i="12"/>
  <c r="I194" i="12"/>
  <c r="I277" i="12"/>
  <c r="I258" i="12"/>
  <c r="I170" i="12"/>
  <c r="I174" i="12"/>
  <c r="I191" i="12"/>
  <c r="I160" i="12"/>
  <c r="I169" i="12"/>
  <c r="I171" i="12"/>
  <c r="I165" i="12"/>
  <c r="I239" i="12"/>
  <c r="I222" i="12"/>
  <c r="I306" i="12"/>
  <c r="I181" i="12"/>
  <c r="I262" i="12"/>
  <c r="P157" i="3"/>
  <c r="D158" i="12"/>
  <c r="I200" i="12"/>
  <c r="I231" i="12"/>
  <c r="I282" i="12"/>
  <c r="I251" i="12"/>
  <c r="I240" i="12"/>
  <c r="I187" i="12"/>
  <c r="I266" i="12"/>
  <c r="I278" i="12"/>
  <c r="I235" i="12"/>
  <c r="I249" i="12"/>
  <c r="I280" i="12"/>
  <c r="I237" i="12"/>
  <c r="I167" i="12"/>
  <c r="I178" i="12"/>
  <c r="I188" i="12"/>
  <c r="I248" i="12"/>
  <c r="I202" i="12"/>
  <c r="I185" i="12"/>
  <c r="E224" i="12"/>
  <c r="Q223" i="3"/>
  <c r="E223" i="12" s="1"/>
  <c r="I161" i="12"/>
  <c r="I164" i="12"/>
  <c r="F158" i="12"/>
  <c r="R157" i="3"/>
  <c r="I259" i="12"/>
  <c r="I189" i="12"/>
  <c r="I226" i="12"/>
  <c r="I247" i="12"/>
  <c r="I183" i="12"/>
  <c r="H26" i="5"/>
  <c r="H25" i="5"/>
  <c r="I189" i="11"/>
  <c r="I255" i="12"/>
  <c r="I172" i="12"/>
  <c r="D224" i="12"/>
  <c r="P223" i="3"/>
  <c r="D223" i="12" s="1"/>
  <c r="I238" i="12"/>
  <c r="K88" i="12"/>
  <c r="L88" i="12" s="1"/>
  <c r="I156" i="12"/>
  <c r="K156" i="12" s="1"/>
  <c r="L156" i="12" s="1"/>
  <c r="I228" i="12"/>
  <c r="I163" i="12"/>
  <c r="I267" i="12"/>
  <c r="E158" i="12"/>
  <c r="Q157" i="3"/>
  <c r="I261" i="12"/>
  <c r="I242" i="12"/>
  <c r="I186" i="12"/>
  <c r="I286" i="12"/>
  <c r="I244" i="12"/>
  <c r="I246" i="12"/>
  <c r="I180" i="12"/>
  <c r="I250" i="12"/>
  <c r="I173" i="12"/>
  <c r="I263" i="12"/>
  <c r="I190" i="12"/>
  <c r="I281" i="12"/>
  <c r="I131" i="11"/>
  <c r="I159" i="12"/>
  <c r="I201" i="12"/>
  <c r="I229" i="12"/>
  <c r="I295" i="12"/>
  <c r="I177" i="12"/>
  <c r="G224" i="12"/>
  <c r="S223" i="3"/>
  <c r="G223" i="12" s="1"/>
  <c r="I184" i="12"/>
  <c r="I236" i="12"/>
  <c r="I182" i="12"/>
  <c r="I243" i="12"/>
  <c r="S157" i="3"/>
  <c r="G158" i="12"/>
  <c r="I232" i="12"/>
  <c r="I179" i="12"/>
  <c r="I27" i="11"/>
  <c r="F224" i="12"/>
  <c r="R223" i="3"/>
  <c r="F223" i="12" s="1"/>
  <c r="E157" i="12" l="1"/>
  <c r="E307" i="12" s="1"/>
  <c r="Q307" i="3"/>
  <c r="I158" i="12"/>
  <c r="I223" i="12"/>
  <c r="K223" i="12" s="1"/>
  <c r="L223" i="12" s="1"/>
  <c r="F157" i="12"/>
  <c r="F307" i="12" s="1"/>
  <c r="R307" i="3"/>
  <c r="I224" i="12"/>
  <c r="D157" i="12"/>
  <c r="P307" i="3"/>
  <c r="G157" i="12"/>
  <c r="G307" i="12" s="1"/>
  <c r="S307" i="3"/>
  <c r="P308" i="3" l="1"/>
  <c r="P323" i="3" s="1"/>
  <c r="F308" i="12"/>
  <c r="F323" i="12" s="1"/>
  <c r="E308" i="12"/>
  <c r="E323" i="12" s="1"/>
  <c r="I157" i="12"/>
  <c r="K157" i="12" s="1"/>
  <c r="L157" i="12" s="1"/>
  <c r="D307" i="12"/>
  <c r="S308" i="3"/>
  <c r="S323" i="3" s="1"/>
  <c r="G308" i="12"/>
  <c r="G323" i="12" s="1"/>
  <c r="R308" i="3"/>
  <c r="R323" i="3" s="1"/>
  <c r="Q308" i="3"/>
  <c r="Q323" i="3" s="1"/>
  <c r="S329" i="3" l="1"/>
  <c r="D37" i="5" s="1"/>
  <c r="D41" i="5" s="1"/>
  <c r="D42" i="5" s="1"/>
  <c r="D43" i="5" s="1"/>
  <c r="D44" i="5" s="1"/>
  <c r="I307" i="12"/>
  <c r="K307" i="12" s="1"/>
  <c r="L307" i="12" s="1"/>
  <c r="D308" i="12"/>
  <c r="I308" i="12" s="1"/>
  <c r="D323" i="12" l="1"/>
  <c r="I323" i="12" s="1"/>
  <c r="K323" i="12" l="1"/>
  <c r="L323" i="12" s="1"/>
  <c r="J23" i="5"/>
  <c r="J27" i="5" s="1"/>
  <c r="J28" i="5" s="1"/>
  <c r="J29" i="5" s="1"/>
  <c r="J30" i="5"/>
  <c r="A3" i="9" l="1"/>
  <c r="J34" i="5"/>
  <c r="J33" i="5"/>
  <c r="H33" i="5" s="1"/>
  <c r="AG3" i="9"/>
</calcChain>
</file>

<file path=xl/sharedStrings.xml><?xml version="1.0" encoding="utf-8"?>
<sst xmlns="http://schemas.openxmlformats.org/spreadsheetml/2006/main" count="1602" uniqueCount="441">
  <si>
    <t>매출액</t>
  </si>
  <si>
    <t>매출원가</t>
  </si>
  <si>
    <t>회사명</t>
    <phoneticPr fontId="7" type="noConversion"/>
  </si>
  <si>
    <t>무위험이자율</t>
    <phoneticPr fontId="7" type="noConversion"/>
  </si>
  <si>
    <t>부터</t>
    <phoneticPr fontId="7" type="noConversion"/>
  </si>
  <si>
    <r>
      <t>E(Rm)-rf(</t>
    </r>
    <r>
      <rPr>
        <sz val="10"/>
        <rFont val="돋움"/>
        <family val="3"/>
        <charset val="129"/>
      </rPr>
      <t>해찾기</t>
    </r>
    <r>
      <rPr>
        <sz val="10"/>
        <rFont val="Arial"/>
        <family val="2"/>
      </rPr>
      <t>)</t>
    </r>
    <phoneticPr fontId="7" type="noConversion"/>
  </si>
  <si>
    <r>
      <t>자기자본비용</t>
    </r>
    <r>
      <rPr>
        <sz val="10"/>
        <rFont val="Arial"/>
        <family val="2"/>
      </rPr>
      <t>(ke)</t>
    </r>
  </si>
  <si>
    <r>
      <t>부터</t>
    </r>
    <r>
      <rPr>
        <sz val="10"/>
        <rFont val="Arial"/>
        <family val="2"/>
      </rPr>
      <t xml:space="preserve"> 4Q</t>
    </r>
    <r>
      <rPr>
        <sz val="10"/>
        <rFont val="돋움"/>
        <family val="3"/>
        <charset val="129"/>
      </rPr>
      <t>후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실제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초과이익</t>
    </r>
    <phoneticPr fontId="7" type="noConversion"/>
  </si>
  <si>
    <r>
      <rPr>
        <sz val="10"/>
        <rFont val="돋움"/>
        <family val="3"/>
        <charset val="129"/>
      </rPr>
      <t>초과이익</t>
    </r>
    <r>
      <rPr>
        <sz val="10"/>
        <rFont val="Arial"/>
        <family val="2"/>
      </rPr>
      <t>/</t>
    </r>
    <r>
      <rPr>
        <sz val="10"/>
        <rFont val="돋움"/>
        <family val="3"/>
        <charset val="129"/>
      </rPr>
      <t>자기자본비용</t>
    </r>
    <phoneticPr fontId="7" type="noConversion"/>
  </si>
  <si>
    <r>
      <rPr>
        <sz val="10"/>
        <rFont val="돋움"/>
        <family val="3"/>
        <charset val="129"/>
      </rPr>
      <t>결산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재무제표</t>
    </r>
    <r>
      <rPr>
        <sz val="10"/>
        <rFont val="Arial"/>
        <family val="2"/>
      </rPr>
      <t xml:space="preserve"> DART </t>
    </r>
    <r>
      <rPr>
        <sz val="10"/>
        <rFont val="돋움"/>
        <family val="3"/>
        <charset val="129"/>
      </rPr>
      <t>공시일</t>
    </r>
    <phoneticPr fontId="7" type="noConversion"/>
  </si>
  <si>
    <t>종가</t>
    <phoneticPr fontId="7" type="noConversion"/>
  </si>
  <si>
    <t>부터 4Q후 실제 당기순이익</t>
    <phoneticPr fontId="7" type="noConversion"/>
  </si>
  <si>
    <t>부터 4Q후 조정 당기순이익</t>
    <phoneticPr fontId="7" type="noConversion"/>
  </si>
  <si>
    <r>
      <t>부터</t>
    </r>
    <r>
      <rPr>
        <sz val="10"/>
        <rFont val="Arial"/>
        <family val="2"/>
      </rPr>
      <t xml:space="preserve"> 4Q</t>
    </r>
    <r>
      <rPr>
        <sz val="10"/>
        <rFont val="돋움"/>
        <family val="3"/>
        <charset val="129"/>
      </rPr>
      <t>후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조정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초과이익</t>
    </r>
    <phoneticPr fontId="7" type="noConversion"/>
  </si>
  <si>
    <t>실제 당기순이익에 근거</t>
    <phoneticPr fontId="2" type="noConversion"/>
  </si>
  <si>
    <t>조정 당기순이익에 근거</t>
    <phoneticPr fontId="2" type="noConversion"/>
  </si>
  <si>
    <t>Financial Statements - Income statement</t>
  </si>
  <si>
    <t>매출원가율</t>
    <phoneticPr fontId="8" type="noConversion"/>
  </si>
  <si>
    <t>판관비율</t>
    <phoneticPr fontId="8" type="noConversion"/>
  </si>
  <si>
    <t>삼성전자</t>
  </si>
  <si>
    <t>380725,  KOSPI - 005930</t>
  </si>
  <si>
    <t>Report</t>
  </si>
  <si>
    <t>2006/1Q</t>
  </si>
  <si>
    <t>2006/3Q(3Mon)</t>
  </si>
  <si>
    <t>2006/4Q(3Mon)</t>
  </si>
  <si>
    <t>2007/1Q</t>
  </si>
  <si>
    <t>2007/2Q(3Mon)</t>
  </si>
  <si>
    <t>2007/3Q(3Mon)</t>
  </si>
  <si>
    <t>2007/4Q(3Mon)</t>
  </si>
  <si>
    <t>2008/1Q</t>
  </si>
  <si>
    <t>2008/2Q(3Mon)</t>
  </si>
  <si>
    <t>2008/3Q(3Mon)</t>
  </si>
  <si>
    <t>2008/4Q(3Mon)</t>
  </si>
  <si>
    <t>2009/1Q</t>
  </si>
  <si>
    <t>2009/2Q(3Mon)</t>
  </si>
  <si>
    <t>2009/3Q(3Mon)</t>
  </si>
  <si>
    <t>2009/4Q(3Mon)</t>
  </si>
  <si>
    <t>2010/1Q</t>
  </si>
  <si>
    <t>2010/2Q(3Mon)</t>
  </si>
  <si>
    <t>2010/3Q(3Mon)</t>
  </si>
  <si>
    <t>2010/4Q(3Mon)</t>
  </si>
  <si>
    <t>2011/1Q</t>
  </si>
  <si>
    <t>2011/2Q(3Mon)</t>
  </si>
  <si>
    <t>2011/3Q(3Mon)</t>
  </si>
  <si>
    <t>2011/4Q(3Mon)</t>
  </si>
  <si>
    <t>2012/1Q</t>
  </si>
  <si>
    <t>2012/2Q(3Mon)</t>
  </si>
  <si>
    <t>2012/3Q(3Mon)</t>
  </si>
  <si>
    <t>2012/4Q(3Mon)</t>
  </si>
  <si>
    <t>2013/1Q</t>
  </si>
  <si>
    <t>2013/2Q(3Mon)</t>
  </si>
  <si>
    <t>2013/3Q(3Mon)</t>
  </si>
  <si>
    <t>2013/4Q(3Mon)</t>
  </si>
  <si>
    <t>2014/1Q</t>
  </si>
  <si>
    <t>2014/2Q(3Mon)</t>
  </si>
  <si>
    <t>2014/3Q(3Mon)</t>
  </si>
  <si>
    <t>2014/4Q(3Mon)</t>
  </si>
  <si>
    <t>2015/1Q</t>
  </si>
  <si>
    <t>2015/2Q(3Mon)</t>
  </si>
  <si>
    <t>2015/3Q(3Mon)</t>
  </si>
  <si>
    <t>2015/4Q(3Mon)</t>
  </si>
  <si>
    <t>2016/1Q</t>
  </si>
  <si>
    <t>2016/2Q(3Mon)</t>
  </si>
  <si>
    <t>2016/3Q(3Mon)</t>
  </si>
  <si>
    <t>Code</t>
  </si>
  <si>
    <t>Account</t>
  </si>
  <si>
    <t>감사의견</t>
  </si>
  <si>
    <t>검토-표준</t>
  </si>
  <si>
    <t>-</t>
  </si>
  <si>
    <t xml:space="preserve">     총매출액</t>
  </si>
  <si>
    <t xml:space="preserve">          [국내]</t>
  </si>
  <si>
    <t xml:space="preserve">          [수출]</t>
  </si>
  <si>
    <t xml:space="preserve">          [구분불명]</t>
  </si>
  <si>
    <t xml:space="preserve">          상품매출액</t>
  </si>
  <si>
    <t xml:space="preserve">               국내</t>
  </si>
  <si>
    <t xml:space="preserve">               수출</t>
  </si>
  <si>
    <t xml:space="preserve">               구분불명</t>
  </si>
  <si>
    <t xml:space="preserve">          제품매출액</t>
  </si>
  <si>
    <t xml:space="preserve">          [공사수입]</t>
  </si>
  <si>
    <t xml:space="preserve">          [분양수입]</t>
  </si>
  <si>
    <t xml:space="preserve">          [임대수입]</t>
  </si>
  <si>
    <t xml:space="preserve">          [용역수입]</t>
  </si>
  <si>
    <t xml:space="preserve">          [지분법이익]</t>
  </si>
  <si>
    <t xml:space="preserve">          [배당수익]</t>
  </si>
  <si>
    <t xml:space="preserve">          [로열티수입]</t>
  </si>
  <si>
    <t xml:space="preserve">          [이자수입]</t>
  </si>
  <si>
    <t xml:space="preserve">          [수수료수입]</t>
  </si>
  <si>
    <t xml:space="preserve">          [제품매출]</t>
  </si>
  <si>
    <t xml:space="preserve">          [기타수입]</t>
  </si>
  <si>
    <t xml:space="preserve">          상품제품매출액</t>
  </si>
  <si>
    <t xml:space="preserve">          기타매출액</t>
  </si>
  <si>
    <t xml:space="preserve">     매출에누리와환입</t>
  </si>
  <si>
    <t xml:space="preserve">     매출장려금등</t>
  </si>
  <si>
    <t xml:space="preserve">     매출할인</t>
  </si>
  <si>
    <t xml:space="preserve">     반품추정매출</t>
  </si>
  <si>
    <t xml:space="preserve">     특정매입원가</t>
  </si>
  <si>
    <t xml:space="preserve">     기타매출조정</t>
  </si>
  <si>
    <t xml:space="preserve">     상품매출원가</t>
  </si>
  <si>
    <t xml:space="preserve">          기초재고</t>
  </si>
  <si>
    <t xml:space="preserve">          매입</t>
  </si>
  <si>
    <t xml:space="preserve">          타계정에서대체</t>
  </si>
  <si>
    <t xml:space="preserve">          관세환급금</t>
  </si>
  <si>
    <t xml:space="preserve">          타계정으로대체</t>
  </si>
  <si>
    <t xml:space="preserve">          기말재고</t>
  </si>
  <si>
    <t xml:space="preserve">     제품매출원가</t>
  </si>
  <si>
    <t xml:space="preserve">          당기제품제조원가</t>
  </si>
  <si>
    <t xml:space="preserve">     [공사원가]</t>
  </si>
  <si>
    <t xml:space="preserve">     [분양원가]</t>
  </si>
  <si>
    <t xml:space="preserve">     [임대원가]</t>
  </si>
  <si>
    <t xml:space="preserve">     [용역원가]</t>
  </si>
  <si>
    <t xml:space="preserve">     [제품매출원가]</t>
  </si>
  <si>
    <t xml:space="preserve">     [이자비용]</t>
  </si>
  <si>
    <t xml:space="preserve">     [지분법손실]</t>
  </si>
  <si>
    <t xml:space="preserve">     [기타원가]</t>
  </si>
  <si>
    <t xml:space="preserve">     상품제품매출원가</t>
  </si>
  <si>
    <t xml:space="preserve">          매입/제조</t>
  </si>
  <si>
    <t xml:space="preserve">     기타매출원가</t>
  </si>
  <si>
    <t xml:space="preserve">     재고자산평가손실</t>
  </si>
  <si>
    <t xml:space="preserve">     반품추정매출원가</t>
  </si>
  <si>
    <t xml:space="preserve">     매입할인</t>
  </si>
  <si>
    <t xml:space="preserve">     매출원가조정</t>
  </si>
  <si>
    <t>매출총이익(손실)</t>
  </si>
  <si>
    <t>판매비와관리비</t>
  </si>
  <si>
    <t xml:space="preserve">     인건비</t>
  </si>
  <si>
    <t xml:space="preserve">          임원급여</t>
  </si>
  <si>
    <t xml:space="preserve">          급료와임금</t>
  </si>
  <si>
    <t xml:space="preserve">          제수당</t>
  </si>
  <si>
    <t xml:space="preserve">          상여금</t>
  </si>
  <si>
    <t xml:space="preserve">          퇴직급여충당금전입액</t>
  </si>
  <si>
    <t xml:space="preserve">          퇴직금</t>
  </si>
  <si>
    <t xml:space="preserve">          복리후생비</t>
  </si>
  <si>
    <t xml:space="preserve">          주식보상비용</t>
  </si>
  <si>
    <t xml:space="preserve">          기타인건비</t>
  </si>
  <si>
    <t xml:space="preserve">     일반관리비</t>
  </si>
  <si>
    <t xml:space="preserve">          여비교통비</t>
  </si>
  <si>
    <t xml:space="preserve">          통신비</t>
  </si>
  <si>
    <t xml:space="preserve">          수도광열비</t>
  </si>
  <si>
    <t xml:space="preserve">          세금과공과</t>
  </si>
  <si>
    <t xml:space="preserve">          임차료비용</t>
  </si>
  <si>
    <t xml:space="preserve">          감가상각비</t>
  </si>
  <si>
    <t xml:space="preserve">          수선비</t>
  </si>
  <si>
    <t xml:space="preserve">          보험료</t>
  </si>
  <si>
    <t xml:space="preserve">          도서구입비</t>
  </si>
  <si>
    <t xml:space="preserve">          소모품비</t>
  </si>
  <si>
    <t xml:space="preserve">          도서인쇄비</t>
  </si>
  <si>
    <t xml:space="preserve">          차량유지비</t>
  </si>
  <si>
    <t xml:space="preserve">          교육훈련비</t>
  </si>
  <si>
    <t xml:space="preserve">          수수료비용</t>
  </si>
  <si>
    <t xml:space="preserve">          리스료</t>
  </si>
  <si>
    <t xml:space="preserve">          전산처리비</t>
  </si>
  <si>
    <t xml:space="preserve">          하자보수비</t>
  </si>
  <si>
    <t xml:space="preserve">          기타관리비</t>
  </si>
  <si>
    <t xml:space="preserve">     판매비</t>
  </si>
  <si>
    <t xml:space="preserve">          접대비</t>
  </si>
  <si>
    <t xml:space="preserve">          광고선전비</t>
  </si>
  <si>
    <t xml:space="preserve">          보관료</t>
  </si>
  <si>
    <t xml:space="preserve">          견본비</t>
  </si>
  <si>
    <t xml:space="preserve">          포장비</t>
  </si>
  <si>
    <t xml:space="preserve">          운반비</t>
  </si>
  <si>
    <t xml:space="preserve">          판매수수료</t>
  </si>
  <si>
    <t xml:space="preserve">          판매촉진비</t>
  </si>
  <si>
    <t xml:space="preserve">          해외시장개척비</t>
  </si>
  <si>
    <t xml:space="preserve">          수출비용</t>
  </si>
  <si>
    <t xml:space="preserve">          A/S비</t>
  </si>
  <si>
    <t xml:space="preserve">          반품충당부채전입액</t>
  </si>
  <si>
    <t xml:space="preserve">          기타판매비</t>
  </si>
  <si>
    <t xml:space="preserve">     기타판매비와관리비</t>
  </si>
  <si>
    <t xml:space="preserve">          연구비</t>
  </si>
  <si>
    <t xml:space="preserve">          경상연구개발비</t>
  </si>
  <si>
    <t xml:space="preserve">          경상개발비</t>
  </si>
  <si>
    <t xml:space="preserve">          로얄티</t>
  </si>
  <si>
    <t xml:space="preserve">          대손상각비</t>
  </si>
  <si>
    <t xml:space="preserve">          무형자산상각비</t>
  </si>
  <si>
    <t xml:space="preserve">               영업권상각</t>
  </si>
  <si>
    <t xml:space="preserve">               부의영업권환입(-)</t>
  </si>
  <si>
    <t xml:space="preserve">               라이선스와프랜차이즈상각</t>
  </si>
  <si>
    <t xml:space="preserve">               산업재산권상각</t>
  </si>
  <si>
    <t xml:space="preserve">               저작권상각</t>
  </si>
  <si>
    <t xml:space="preserve">               임차권리금상각</t>
  </si>
  <si>
    <t xml:space="preserve">               광업권상각</t>
  </si>
  <si>
    <t xml:space="preserve">               어업권상각</t>
  </si>
  <si>
    <t xml:space="preserve">               차지권상각</t>
  </si>
  <si>
    <t xml:space="preserve">               전용시설이용권상각</t>
  </si>
  <si>
    <t xml:space="preserve">               창업비상각</t>
  </si>
  <si>
    <t xml:space="preserve">               개발비상각</t>
  </si>
  <si>
    <t xml:space="preserve">               소프트웨어상각</t>
  </si>
  <si>
    <t xml:space="preserve">               기타무형자산상각</t>
  </si>
  <si>
    <t xml:space="preserve">          중간기간판매비와관리비조정</t>
  </si>
  <si>
    <t xml:space="preserve">          기타</t>
  </si>
  <si>
    <t>영업이익(손실)</t>
  </si>
  <si>
    <t>영업외수익</t>
  </si>
  <si>
    <t xml:space="preserve">     이자수익</t>
  </si>
  <si>
    <t xml:space="preserve">     장단기투자증권이자수익</t>
  </si>
  <si>
    <t xml:space="preserve">     배당금수익</t>
  </si>
  <si>
    <t xml:space="preserve">     단기투자자산처분이익</t>
  </si>
  <si>
    <t xml:space="preserve">     장기투자자산처분이익</t>
  </si>
  <si>
    <t xml:space="preserve">     단기금융상품처분이익</t>
  </si>
  <si>
    <t xml:space="preserve">     단기금융상품평가이익</t>
  </si>
  <si>
    <t xml:space="preserve">     단기매매증권처분이익</t>
  </si>
  <si>
    <t xml:space="preserve">     단기매매증권평가이익</t>
  </si>
  <si>
    <t xml:space="preserve">     단기투자일임계약자산평가이익</t>
  </si>
  <si>
    <t xml:space="preserve">     매출채권처분이익</t>
  </si>
  <si>
    <t xml:space="preserve">     재고자산평가손실환입</t>
  </si>
  <si>
    <t xml:space="preserve">     임대주택자산처분이익</t>
  </si>
  <si>
    <t xml:space="preserve">     주식배당금수익</t>
  </si>
  <si>
    <t xml:space="preserve">     신주인수권처분이익</t>
  </si>
  <si>
    <t xml:space="preserve">     임대료수익</t>
  </si>
  <si>
    <t xml:space="preserve">     수수료수익</t>
  </si>
  <si>
    <t xml:space="preserve">     원가차익</t>
  </si>
  <si>
    <t xml:space="preserve">     보험차익</t>
  </si>
  <si>
    <t xml:space="preserve">     외환차익</t>
  </si>
  <si>
    <t xml:space="preserve">     외화환산이익</t>
  </si>
  <si>
    <t xml:space="preserve">     파생상품거래이익</t>
  </si>
  <si>
    <t xml:space="preserve">     파생상품거래대환입</t>
  </si>
  <si>
    <t xml:space="preserve">     파생상품평가이익</t>
  </si>
  <si>
    <t xml:space="preserve">     환율조정대환입</t>
  </si>
  <si>
    <t xml:space="preserve">     대손충당금환입</t>
  </si>
  <si>
    <t xml:space="preserve">     장단기투자증권평가충당금환입</t>
  </si>
  <si>
    <t xml:space="preserve">     투자자산평가이익</t>
  </si>
  <si>
    <t xml:space="preserve">     매도가능증권평가이익</t>
  </si>
  <si>
    <t xml:space="preserve">     투자자산평가충당금환입</t>
  </si>
  <si>
    <t xml:space="preserve">     투자자산처분이익</t>
  </si>
  <si>
    <t xml:space="preserve">     매도가능증권처분이익</t>
  </si>
  <si>
    <t xml:space="preserve">     만기보유증권처분이익</t>
  </si>
  <si>
    <t xml:space="preserve">     지분법주식처분이익</t>
  </si>
  <si>
    <t xml:space="preserve">     기타장단기투자증권처분이익</t>
  </si>
  <si>
    <t xml:space="preserve">     기타장단기투자증권평가이익</t>
  </si>
  <si>
    <t xml:space="preserve">     자전거래이익</t>
  </si>
  <si>
    <t xml:space="preserve">     유,무형,리스자산처분이익</t>
  </si>
  <si>
    <t xml:space="preserve">     공정가액조정이익</t>
  </si>
  <si>
    <t xml:space="preserve">     상각채권추심이익</t>
  </si>
  <si>
    <t xml:space="preserve">     사채상환이익</t>
  </si>
  <si>
    <t xml:space="preserve">     지분법이익</t>
  </si>
  <si>
    <t xml:space="preserve">     임대주택자산감액손실환입</t>
  </si>
  <si>
    <t xml:space="preserve">     투자자산감액손실환입</t>
  </si>
  <si>
    <t xml:space="preserve">     매도가능증권감액손실환입</t>
  </si>
  <si>
    <t xml:space="preserve">     만기보유증권감액손실환입</t>
  </si>
  <si>
    <t xml:space="preserve">     지분법주식감액손실환입</t>
  </si>
  <si>
    <t xml:space="preserve">     유형자산감액손실환입</t>
  </si>
  <si>
    <t xml:space="preserve">     유형자산평가이익</t>
  </si>
  <si>
    <t xml:space="preserve">     무형자산감액손실환입</t>
  </si>
  <si>
    <t xml:space="preserve">     기타자산감액손실환입</t>
  </si>
  <si>
    <t xml:space="preserve">     주식보상비용환입</t>
  </si>
  <si>
    <t xml:space="preserve">     법인세환급액</t>
  </si>
  <si>
    <t xml:space="preserve">     전환사채전환이익</t>
  </si>
  <si>
    <t xml:space="preserve">     중간기간오류이익</t>
  </si>
  <si>
    <t xml:space="preserve">     중간기간영업외수익조정</t>
  </si>
  <si>
    <t xml:space="preserve">     전기오류수정이익</t>
  </si>
  <si>
    <t xml:space="preserve">     복구충당부채환입액</t>
  </si>
  <si>
    <t xml:space="preserve">     복구공사이익</t>
  </si>
  <si>
    <t xml:space="preserve">     유동화수익</t>
  </si>
  <si>
    <t xml:space="preserve">     자산수증이익</t>
  </si>
  <si>
    <t xml:space="preserve">     채무면제이익</t>
  </si>
  <si>
    <t xml:space="preserve">     해외사업환산이익환입</t>
  </si>
  <si>
    <t xml:space="preserve">     기타영업외수익</t>
  </si>
  <si>
    <t>영업외비용</t>
  </si>
  <si>
    <t xml:space="preserve">     이자비용</t>
  </si>
  <si>
    <t xml:space="preserve">     사채이자</t>
  </si>
  <si>
    <t xml:space="preserve">     단기투자자산처분손실</t>
  </si>
  <si>
    <t xml:space="preserve">     장기투자자산처분손실</t>
  </si>
  <si>
    <t xml:space="preserve">     단기금융상품처분손실</t>
  </si>
  <si>
    <t xml:space="preserve">     단기매매증권처분손실</t>
  </si>
  <si>
    <t xml:space="preserve">     지분법주식처분손실</t>
  </si>
  <si>
    <t xml:space="preserve">     기타장단기투자증권처분손실</t>
  </si>
  <si>
    <t xml:space="preserve">     매출채권처분손실</t>
  </si>
  <si>
    <t xml:space="preserve">     임대주택자산처분손실</t>
  </si>
  <si>
    <t xml:space="preserve">     신주인수권처분손실</t>
  </si>
  <si>
    <t xml:space="preserve">     기부금</t>
  </si>
  <si>
    <t xml:space="preserve">     외환차손</t>
  </si>
  <si>
    <t xml:space="preserve">     파생상품거래손실</t>
  </si>
  <si>
    <t xml:space="preserve">     파생상품거래차상각</t>
  </si>
  <si>
    <t xml:space="preserve">     파생상품평가손실</t>
  </si>
  <si>
    <t xml:space="preserve">     자산평가손실</t>
  </si>
  <si>
    <t xml:space="preserve">          단기금융상품평가손실</t>
  </si>
  <si>
    <t xml:space="preserve">          재고자산평가손실</t>
  </si>
  <si>
    <t xml:space="preserve">          재고자산감모손실</t>
  </si>
  <si>
    <t xml:space="preserve">          단기매매증권평가손실</t>
  </si>
  <si>
    <t xml:space="preserve">          단기투자일임계약자산평가손실</t>
  </si>
  <si>
    <t xml:space="preserve">          투자자산평가손실</t>
  </si>
  <si>
    <t xml:space="preserve">          매도가능증권평가손실</t>
  </si>
  <si>
    <t xml:space="preserve">          유형자산평가손실</t>
  </si>
  <si>
    <t xml:space="preserve">          기타장단기투자증권평가손실</t>
  </si>
  <si>
    <t xml:space="preserve">     외화환산손실</t>
  </si>
  <si>
    <t xml:space="preserve">     수수료비용</t>
  </si>
  <si>
    <t xml:space="preserve">     원가차손</t>
  </si>
  <si>
    <t xml:space="preserve">     무형자산상각비</t>
  </si>
  <si>
    <t xml:space="preserve">          영업권상각</t>
  </si>
  <si>
    <t xml:space="preserve">          부의영업권환입(-)</t>
  </si>
  <si>
    <t xml:space="preserve">          라이선스와프랜차이즈상각</t>
  </si>
  <si>
    <t xml:space="preserve">          산업재산권상각</t>
  </si>
  <si>
    <t xml:space="preserve">          저작권상각</t>
  </si>
  <si>
    <t xml:space="preserve">          임차권리금상각</t>
  </si>
  <si>
    <t xml:space="preserve">          광업권상각</t>
  </si>
  <si>
    <t xml:space="preserve">          어업권상각</t>
  </si>
  <si>
    <t xml:space="preserve">          차지권상각</t>
  </si>
  <si>
    <t xml:space="preserve">          전용시설이용권상각</t>
  </si>
  <si>
    <t xml:space="preserve">          창업비상각</t>
  </si>
  <si>
    <t xml:space="preserve">          개발비상각</t>
  </si>
  <si>
    <t xml:space="preserve">          소프트웨어상각</t>
  </si>
  <si>
    <t xml:space="preserve">          기타무형자산상각</t>
  </si>
  <si>
    <t xml:space="preserve">     이연자산상각</t>
  </si>
  <si>
    <t xml:space="preserve">          개업비상각</t>
  </si>
  <si>
    <t xml:space="preserve">          신주발행비상각</t>
  </si>
  <si>
    <t xml:space="preserve">          사채발행비상각</t>
  </si>
  <si>
    <t xml:space="preserve">          연구개발비상각</t>
  </si>
  <si>
    <t xml:space="preserve">          환율조정차상각</t>
  </si>
  <si>
    <t xml:space="preserve">          기타이연자산상각</t>
  </si>
  <si>
    <t xml:space="preserve">     기타대손상각비</t>
  </si>
  <si>
    <t xml:space="preserve">     감가상각비</t>
  </si>
  <si>
    <t xml:space="preserve">     유,무형,리스자산처분손실</t>
  </si>
  <si>
    <t xml:space="preserve">     투자자산처분손실</t>
  </si>
  <si>
    <t xml:space="preserve">     매도가능증권처분손실</t>
  </si>
  <si>
    <t xml:space="preserve">     만기보유증권처분손실</t>
  </si>
  <si>
    <t xml:space="preserve">     자전거래손실</t>
  </si>
  <si>
    <t xml:space="preserve">     공정가액조정손실</t>
  </si>
  <si>
    <t xml:space="preserve">     임대주택자산감액손실</t>
  </si>
  <si>
    <t xml:space="preserve">     투자자산감액손실</t>
  </si>
  <si>
    <t xml:space="preserve">     매도가능증권감액손실</t>
  </si>
  <si>
    <t xml:space="preserve">     만기보유증권감액손실</t>
  </si>
  <si>
    <t xml:space="preserve">     지분법주식감액손실</t>
  </si>
  <si>
    <t xml:space="preserve">     유형자산감액손실</t>
  </si>
  <si>
    <t xml:space="preserve">     무형자산감액손실</t>
  </si>
  <si>
    <t xml:space="preserve">     기타자산감액손실</t>
  </si>
  <si>
    <t xml:space="preserve">     사채상환손실</t>
  </si>
  <si>
    <t xml:space="preserve">     부채상환손실</t>
  </si>
  <si>
    <t xml:space="preserve">     지분법손실</t>
  </si>
  <si>
    <t xml:space="preserve">     법인세추납액</t>
  </si>
  <si>
    <t xml:space="preserve">     전환사채전환손실</t>
  </si>
  <si>
    <t xml:space="preserve">     중간기간오류손실</t>
  </si>
  <si>
    <t xml:space="preserve">     중간기간영업외비용조정</t>
  </si>
  <si>
    <t xml:space="preserve">     전기오류수정손실</t>
  </si>
  <si>
    <t xml:space="preserve">     복구충당부채전입액</t>
  </si>
  <si>
    <t xml:space="preserve">     복구공사손실</t>
  </si>
  <si>
    <t xml:space="preserve">     재해손실</t>
  </si>
  <si>
    <t xml:space="preserve">     특별상각</t>
  </si>
  <si>
    <t xml:space="preserve">     해외사업환산손실상각</t>
  </si>
  <si>
    <t xml:space="preserve">     기타영업외비용</t>
  </si>
  <si>
    <t>법인세비용차감전계속사업이익(손실)</t>
  </si>
  <si>
    <t>계속사업손익법인세비용(부의법인세비용)</t>
  </si>
  <si>
    <t>계속사업이익(손실)</t>
  </si>
  <si>
    <t>중단사업이익(손실)</t>
  </si>
  <si>
    <t>[중단사업매출액]</t>
  </si>
  <si>
    <t>[중단사업매출원가]</t>
  </si>
  <si>
    <t>[중단사업매출총이익(손실)]</t>
  </si>
  <si>
    <t>[중단사업판매비와관리비]</t>
  </si>
  <si>
    <t>[중단사업감가상각비]</t>
  </si>
  <si>
    <t>[중단사업영업이익(손실)]</t>
  </si>
  <si>
    <t>[중단사업영업외수익]</t>
  </si>
  <si>
    <t>[중단사업영업외비용]</t>
  </si>
  <si>
    <t>[중단사업법인세비용차감전순이익(손실)]</t>
  </si>
  <si>
    <t>[사업중단직접비용]</t>
  </si>
  <si>
    <t>[중단사업손상차손등]</t>
  </si>
  <si>
    <t>[중단사업손익법인세효과]</t>
  </si>
  <si>
    <t>당기순이익(손실)</t>
  </si>
  <si>
    <t>[포괄손익]</t>
  </si>
  <si>
    <t>기본주당계속사업손익</t>
  </si>
  <si>
    <t>기본주당순손익</t>
  </si>
  <si>
    <t>희석주당계속사업손익</t>
  </si>
  <si>
    <t>희석주당순손익</t>
  </si>
  <si>
    <t>실제당기순이익</t>
    <phoneticPr fontId="2" type="noConversion"/>
  </si>
  <si>
    <t>실제당기순이익_조정</t>
    <phoneticPr fontId="2" type="noConversion"/>
  </si>
  <si>
    <t>직전</t>
    <phoneticPr fontId="2" type="noConversion"/>
  </si>
  <si>
    <t>분기간 평균</t>
    <phoneticPr fontId="2" type="noConversion"/>
  </si>
  <si>
    <t>차이</t>
    <phoneticPr fontId="2" type="noConversion"/>
  </si>
  <si>
    <t>예상당기순이익</t>
    <phoneticPr fontId="2" type="noConversion"/>
  </si>
  <si>
    <t>당기평균</t>
    <phoneticPr fontId="2" type="noConversion"/>
  </si>
  <si>
    <t>추가검토여부</t>
    <phoneticPr fontId="2" type="noConversion"/>
  </si>
  <si>
    <t>추가검토 후 금액</t>
    <phoneticPr fontId="2" type="noConversion"/>
  </si>
  <si>
    <r>
      <rPr>
        <sz val="10"/>
        <rFont val="돋움"/>
        <family val="3"/>
        <charset val="129"/>
      </rPr>
      <t>발행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주식수</t>
    </r>
    <r>
      <rPr>
        <sz val="10"/>
        <rFont val="Arial"/>
        <family val="2"/>
      </rPr>
      <t>-</t>
    </r>
    <r>
      <rPr>
        <sz val="10"/>
        <rFont val="돋움"/>
        <family val="3"/>
        <charset val="129"/>
      </rPr>
      <t>보통주</t>
    </r>
    <phoneticPr fontId="7" type="noConversion"/>
  </si>
  <si>
    <r>
      <rPr>
        <sz val="10"/>
        <rFont val="돋움"/>
        <family val="3"/>
        <charset val="129"/>
      </rPr>
      <t>보통</t>
    </r>
    <r>
      <rPr>
        <sz val="10"/>
        <rFont val="돋움"/>
        <family val="3"/>
        <charset val="129"/>
      </rPr>
      <t>주당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자본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장부금액</t>
    </r>
    <phoneticPr fontId="7" type="noConversion"/>
  </si>
  <si>
    <t>자기자본장부금액</t>
    <phoneticPr fontId="2" type="noConversion"/>
  </si>
  <si>
    <t>보통주 종가</t>
    <phoneticPr fontId="2" type="noConversion"/>
  </si>
  <si>
    <t>발행주식수-보통주</t>
    <phoneticPr fontId="2" type="noConversion"/>
  </si>
  <si>
    <t>발행주식수-우선주</t>
    <phoneticPr fontId="2" type="noConversion"/>
  </si>
  <si>
    <t>우선주-종가</t>
    <phoneticPr fontId="2" type="noConversion"/>
  </si>
  <si>
    <t>부터 4Q후 실제 당기순이익 중 보통주 부분</t>
    <phoneticPr fontId="7" type="noConversion"/>
  </si>
  <si>
    <t>부터 4Q후 실제 우선주배당(주당)</t>
    <phoneticPr fontId="7" type="noConversion"/>
  </si>
  <si>
    <t>부터 4Q후 실제 우선주배당(총액)</t>
    <phoneticPr fontId="7" type="noConversion"/>
  </si>
  <si>
    <t>부터 4Q후 발행주식수-우선주</t>
    <phoneticPr fontId="7" type="noConversion"/>
  </si>
  <si>
    <t>부터 4Q후 조정 당기순이익 중 보통주 부분</t>
    <phoneticPr fontId="7" type="noConversion"/>
  </si>
  <si>
    <t>RIM 1단계</t>
    <phoneticPr fontId="5" type="noConversion"/>
  </si>
  <si>
    <t>RIM 2단계</t>
    <phoneticPr fontId="5" type="noConversion"/>
  </si>
  <si>
    <t>직전</t>
    <phoneticPr fontId="2" type="noConversion"/>
  </si>
  <si>
    <t xml:space="preserve">Q기간 동안 </t>
    <phoneticPr fontId="2" type="noConversion"/>
  </si>
  <si>
    <t>평균 매출원가율</t>
    <phoneticPr fontId="2" type="noConversion"/>
  </si>
  <si>
    <t>평균 판관비율</t>
    <phoneticPr fontId="2" type="noConversion"/>
  </si>
  <si>
    <r>
      <rPr>
        <sz val="10"/>
        <rFont val="돋움"/>
        <family val="3"/>
        <charset val="129"/>
      </rPr>
      <t>자본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장부금액</t>
    </r>
    <r>
      <rPr>
        <sz val="10"/>
        <rFont val="Arial"/>
        <family val="2"/>
      </rPr>
      <t>(</t>
    </r>
    <r>
      <rPr>
        <sz val="10"/>
        <rFont val="돋움"/>
        <family val="3"/>
        <charset val="129"/>
      </rPr>
      <t>보통주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부분</t>
    </r>
    <r>
      <rPr>
        <sz val="10"/>
        <rFont val="Arial"/>
        <family val="2"/>
      </rPr>
      <t>)</t>
    </r>
    <phoneticPr fontId="7" type="noConversion"/>
  </si>
  <si>
    <t>까지 베타(β) (보통주)</t>
    <phoneticPr fontId="7" type="noConversion"/>
  </si>
  <si>
    <t>까지 베타(β) (보통주)</t>
    <phoneticPr fontId="7" type="noConversion"/>
  </si>
  <si>
    <t>예상 당기순이익에 근거</t>
    <phoneticPr fontId="2" type="noConversion"/>
  </si>
  <si>
    <r>
      <rPr>
        <sz val="10"/>
        <rFont val="맑은 고딕"/>
        <family val="2"/>
        <charset val="129"/>
      </rPr>
      <t>차이율</t>
    </r>
    <phoneticPr fontId="2" type="noConversion"/>
  </si>
  <si>
    <t>매출원가율</t>
    <phoneticPr fontId="8" type="noConversion"/>
  </si>
  <si>
    <t>감사보고서</t>
    <phoneticPr fontId="2" type="noConversion"/>
  </si>
  <si>
    <t>사업보고서</t>
    <phoneticPr fontId="2" type="noConversion"/>
  </si>
  <si>
    <t>구글 sheet</t>
    <phoneticPr fontId="2" type="noConversion"/>
  </si>
  <si>
    <t>사업보고서</t>
    <phoneticPr fontId="2" type="noConversion"/>
  </si>
  <si>
    <t>key-in</t>
    <phoneticPr fontId="2" type="noConversion"/>
  </si>
  <si>
    <t>해찾기</t>
    <phoneticPr fontId="2" type="noConversion"/>
  </si>
  <si>
    <t>우선주-주당현금배당금</t>
    <phoneticPr fontId="2" type="noConversion"/>
  </si>
  <si>
    <t>2단계 참조</t>
    <phoneticPr fontId="2" type="noConversion"/>
  </si>
  <si>
    <t>2단계 참조</t>
    <phoneticPr fontId="2" type="noConversion"/>
  </si>
  <si>
    <r>
      <t>E(Rm)-rf(</t>
    </r>
    <r>
      <rPr>
        <sz val="10"/>
        <rFont val="돋움"/>
        <family val="3"/>
        <charset val="129"/>
      </rPr>
      <t>시뮬레이션</t>
    </r>
    <r>
      <rPr>
        <sz val="10"/>
        <rFont val="Arial"/>
        <family val="2"/>
      </rPr>
      <t>)</t>
    </r>
    <phoneticPr fontId="7" type="noConversion"/>
  </si>
  <si>
    <t>부터 4Q후 우선주 유통주식수</t>
    <phoneticPr fontId="7" type="noConversion"/>
  </si>
  <si>
    <t>부터 4Q후 예상 당기순이익</t>
    <phoneticPr fontId="7" type="noConversion"/>
  </si>
  <si>
    <t>부터 4Q후 예상 당기순이익 중 보통주 부분</t>
    <phoneticPr fontId="7" type="noConversion"/>
  </si>
  <si>
    <t>2006/2Q(3Mon)</t>
  </si>
  <si>
    <t>유통주식수-보통주</t>
    <phoneticPr fontId="2" type="noConversion"/>
  </si>
  <si>
    <t>유통주식수-우선주</t>
    <phoneticPr fontId="2" type="noConversion"/>
  </si>
  <si>
    <t>합계</t>
    <phoneticPr fontId="2" type="noConversion"/>
  </si>
  <si>
    <r>
      <rPr>
        <b/>
        <sz val="9"/>
        <rFont val="맑은 고딕"/>
        <family val="2"/>
        <charset val="129"/>
      </rPr>
      <t>합계</t>
    </r>
    <phoneticPr fontId="2" type="noConversion"/>
  </si>
  <si>
    <t>실제</t>
    <phoneticPr fontId="2" type="noConversion"/>
  </si>
  <si>
    <t>차이</t>
    <phoneticPr fontId="2" type="noConversion"/>
  </si>
  <si>
    <t>일 내재가치</t>
    <phoneticPr fontId="7" type="noConversion"/>
  </si>
  <si>
    <t>법인세율</t>
    <phoneticPr fontId="2" type="noConversion"/>
  </si>
  <si>
    <t>비경상계정</t>
    <phoneticPr fontId="2" type="noConversion"/>
  </si>
  <si>
    <t>o</t>
    <phoneticPr fontId="2" type="noConversion"/>
  </si>
  <si>
    <t>코스피</t>
  </si>
  <si>
    <t>Date</t>
  </si>
  <si>
    <t>Close</t>
  </si>
  <si>
    <t>수익률</t>
  </si>
  <si>
    <t>내재가치 - 종가</t>
    <phoneticPr fontId="2" type="noConversion"/>
  </si>
  <si>
    <t>시작일</t>
    <phoneticPr fontId="2" type="noConversion"/>
  </si>
  <si>
    <t>종료일1</t>
    <phoneticPr fontId="2" type="noConversion"/>
  </si>
  <si>
    <t>종료일2</t>
    <phoneticPr fontId="2" type="noConversion"/>
  </si>
  <si>
    <t>차이율</t>
    <phoneticPr fontId="2" type="noConversion"/>
  </si>
  <si>
    <t>&gt;75%</t>
  </si>
  <si>
    <t>&lt;25%</t>
  </si>
  <si>
    <t>&gt;90%</t>
  </si>
  <si>
    <t>종가</t>
    <phoneticPr fontId="2" type="noConversion"/>
  </si>
  <si>
    <t>까지의 종가평균</t>
    <phoneticPr fontId="2" type="noConversion"/>
  </si>
  <si>
    <t>7327c333a2e0d7dd86be538edfe7096a_x0004__x0005_ÐÏ_x0011_à¡±_x001A_á_x0004__x0004__x0004__x0004__x0004__x0004__x0004__x0004__x0004__x0004__x0004__x0004__x0004__x0004__x0004__x0004_&gt;_x0004__x0003__x0004_þÿ	_x0004__x0006__x0004__x0004__x0004__x0004__x0004__x0004__x0004__x0004__x0004__x0004__x0004__x0002__x0004__x0004__x0004__x0001__x0004__x0004__x0004__x0004__x0004__x0004__x0004__x0004__x0010__x0004__x0004__x0002__x0004__x0004__x0004__x0001__x0004__x0004__x0004_þÿÿÿ_x0004__x0004__x0004__x0004__x0004__x0004__x0004__x0004_q_x0004__x0004__x0004_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_x0001__x0002_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_x0001__x0002_ÿÿÿÿÿÿÿÿýÿÿÿþÿÿÿþÿÿÿ_x0014__x0001__x0001__x0001__x0005__x0001__x0001__x0001__x0006__x0001__x0001__x0001__x0007__x0001__x0001__x0001__x0008__x0001__x0001__x0001_	_x0001__x0001__x0001__x0002__x0001__x0001__x0001__x000B__x0001__x0001__x0001__x000C__x0001__x0001__x0001__x000D__x0001__x0001__x0001__x000E__x0001__x0001__x0001__x000F__x0001__x0001__x0001__x0010__x0001__x0001__x0001__x0011__x0001__x0001__x0001__x0012__x0001__x0001__x0001__x0013__x0001__x0001__x0001__x0003__x0001__x0001__x0001__x0015__x0001__x0001__x0001__x0016__x0001__x0001__x0001__x0017__x0001__x0001__x0001__x0018__x0001__x0001__x0001__x0019__x0001__x0001__x0001__x001A__x0001__x0001__x0001__x001B__x0001__x0001__x0001__x001C__x0001__x0001__x0001__x001D__x0001__x0001__x0001__x001E__x0001__x0001__x0001__x001F__x0001__x0001__x0001_ _x0001__x0001__x0001_!_x0001__x0001__x0001_"_x0001__x0001__x0001_#_x0001__x0001__x0001_$_x0001__x0001__x0001_%_x0001__x0001__x0001_&amp;_x0001__x0001__x0001_'_x0001__x0001__x0001_(_x0001__x0001__x0001_)_x0001__x0001__x0001_*_x0001__x0001__x0001_+_x0001__x0001__x0001_,_x0001__x0001__x0001_-_x0001__x0001__x0001_._x0001__x0001__x0001_/_x0001__x0001__x0001_0_x0001__x0001__x0001_1_x0001__x0001__x0001_2_x0001__x0001__x0001_3_x0001__x0001__x0001_4_x0001__x0001__x0001_5_x0001__x0001__x0001_6_x0001__x0001__x0001_7_x0001__x0001__x0001_8_x0001__x0001__x0001_9_x0001__x0001__x0001_:_x0001__x0001__x0001_;_x0001__x0001__x0001_&lt;_x0001__x0001__x0001_=_x0001__x0001__x0001__x0001__x0002_&gt;_x0001__x0001__x0001_?_x0001__x0001__x0001_@_x0001__x0001__x0001_A_x0001__x0001__x0001_B_x0001__x0001__x0001_C_x0001__x0001__x0001_D_x0001__x0001__x0001_E_x0001__x0001__x0001_F_x0001__x0001__x0001_G_x0001__x0001__x0001_H_x0001__x0001__x0001_I_x0001__x0001__x0001_J_x0001__x0001__x0001_K_x0001__x0001__x0001_L_x0001__x0001__x0001_M_x0001__x0001__x0001_N_x0001__x0001__x0001_O_x0001__x0001__x0001_P_x0001__x0001__x0001_Q_x0001__x0001__x0001_R_x0001__x0001__x0001_S_x0001__x0001__x0001_T_x0001__x0001__x0001_U_x0001__x0001__x0001_V_x0001__x0001__x0001_W_x0001__x0001__x0001_X_x0001__x0001__x0001_Y_x0001__x0001__x0001_Z_x0001__x0001__x0001_[_x0001__x0001__x0001_\_x0001__x0001__x0001_]_x0001__x0001__x0001_^_x0001__x0001__x0001___x0001__x0001__x0001_`_x0001__x0001__x0001_a_x0001__x0001__x0001_b_x0001__x0001__x0001_c_x0001__x0001__x0001_d_x0001__x0001__x0001_e_x0001__x0001__x0001_f_x0001__x0001__x0001_g_x0001__x0001__x0001_h_x0001__x0001__x0001_i_x0001__x0001__x0001_j_x0001__x0001__x0001_k_x0001__x0001__x0001_l_x0001__x0001__x0001_m_x0001__x0001__x0001_n_x0001__x0001__x0001_o_x0001__x0001__x0001_p_x0001__x0001__x0001_r_x0001__x0001__x0001_ýÿÿÿs_x0001__x0001__x0001_t_x0001__x0001__x0001_u_x0001__x0001__x0001_v_x0001__x0001__x0001_w_x0001__x0001__x0001_x_x0001__x0001__x0001_y_x0001__x0001__x0001_z_x0001__x0001__x0001_{_x0001__x0001__x0001_|_x0001__x0001__x0001__x0003__x0004_}_x0003__x0003__x0003_~_x0003__x0003__x0003__x0003__x0003__x0003__x0003__x0003__x0003_R_x0003_o_x0003_o_x0003_t_x0003_ _x0003_E_x0003_n_x0003_t_x0003_r_x0003_y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0016__x0003__x0005__x0003_ÿÿÿÿÿÿÿÿ_x0001__x0003__x0003__x0003__x0003__x0003__x0003__x0003__x0003__x0003__x0003__x0003__x0003__x0003__x0003__x0003__x0003__x0003__x0003__x0003__x0003__x0003__x0003__x0003__x0003__x0003__x0003__x0003__x0003__x0003__x0003__x0003_îà4Ò_x0001_þÿÿÿ_x0003__x0003__x0003__x0003__x0003__x0003__x0003__x0003_R_x0003_S_x0003_K_x0003_L_x0003_I_x0003_B_x0003_ _x0003_D_x0003_a_x0003_t_x0003_a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0018__x0003__x0002__x0001_ÿÿÿÿÿÿÿÿÿÿÿÿ_x0003__x0003__x0003__x0003__x0003__x0003__x0003__x0003__x0003__x0003__x0003__x0003__x0003__x0003__x0003__x0003__x0003__x0003__x0003__x0003__x0003__x0003__x0003__x0003__x0003__x0003__x0003__x0003__x0002__x0003__x0002__x0002__x0002__x0002__x0002__x0002__x0002__x0002__x0004__x0002__x0002__x0002__x0008_s_x0001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ÿÿÿÿÿÿÿÿÿÿÿÿ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ÿÿÿÿÿÿÿÿÿÿÿÿ_x0002__x0002__x0002__x0002__x0002__x0002__x0002__x0002__x0002__x0002__x0002__x0002__x0002__x0002__x0002__x0002__x0002__x0002__x0002__x0002__x0002__x0002__x0002__x0002__x0001__x0002__x0001__x0001__x0001__x0001__x0001__x0001__x0001__x0001__x0001__x0001__x0001__x0001__x0001__x0001__x0001__x0001__x0001__x0001__x0001__x0001__x0001__x0001__x0001__x0001_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_x0001__x0002_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_x0001__x0002_ÿÿÿÿÿÿÿÿÿÿÿÿÿÿÿÿÿÿÿÿÿÿÿÿÿÿÿÿÿÿÿÿGzB¹÷¾B³¸ç÷×-ÁBÉß_x0014_zVÁ¾B\UõÆª.¾By)_x0006__x0003_H	¼BùuH`ÁB¦4_x0013_1Í¼Bö|ø)gÀBD){Æj¼B¼)Æa_x0011_ÁBoµ1´)Ê¿BiâÁl]3½Bþ]Ê%Ðú½Bø±_x0011_$Û¸ºB_x0016_­r	¿B	ÌÌ¦_x0018_ÀBK(©pÉtÀBÜß¾£»B¿	ÄÑö¶ÀB_x0016_kþ_x000C__½Bü_x0012_5!×û½Bê_x0010_o%ËÀB"`6¡+¿BÓô_x0001__x001D_._x001D_ÀBb¥_x0019_ÓÍÀBµìÎgÁB±Áï_x001F_F¿BMvE­_x0001__x0003_ÁÄ»Bb_x0013_(_x000E_ÀB_x0014_GxgìBÁB§_x000D_´_x0015__x0004_ÁBªá=QG¾B`_x001B__x001D_¼Ñ^½B_x0002_Ñct¼B}?î_x0016__x0012__x000C_½Båf¢¯¸½Båÿ4vf¾BQØæ&amp;sÁBû_x0013_éeÌ¼B«à*&amp;6¾Bâ½{ÀÚ0¾BÊî»Ü¼BVa1NQú»Bì^_x001B_mÔÂBú©_x0001_¸Á_x0005_ÁB_x0019_'wýøøÀB|ì×\û¾B"b¥c½BñÑ/ÐJºBî&gt;Æ¬Vµ¿BùÜ¯ððÀBG@R:Î¸B`O`þì¹B$J$APÀºB~+ª\LÀB_x0016_G_x0013_¹8ÓÁBYØA_x001E__x0013_½¾BqKÀÜø¼BFÌ»â~ ÀB_x0005__x0007_*À6à\¼B_x0004___x0005_Ïän¾BÔÈ;i?8½Bê3K&lt;ÀB_x001C_V­j¶ÀB_x0001__x0005__x0005_·l¥X»l¥X_x0001__x0005__x0005__x0005__x0001__x0005__x0005__x0005_è_x0003__x0005__x0005_è_x0003__x0005__x0005_è_x0003__x0005__x0005__x0003__x0005__x0005__x0005__x0002__x0005__x0005__x0005_	_x0005__x0005__x0005__x0005__x0005__x0005__x0005_	_x0005__x0005__x0005__x0002__x0005__x0005__x0005_sZåj_x0001__x0005__x0005__x0005__x0005__x0005__x0005__x0005__x0005__x0005__x0005__x0005__x000E_T«IÙ¾B_x001B_2Êø±ÿ½B³ºCÑ£¼BÜ2î	t@»Bï}3VQÀB2_x000B_RuÒ¼½B*CõØ0½BAÚ_x000F_Fåd¿Båadpì_x0006_¾Bû£uýà½Bïeù+¥m¾B_x001F_ë~7N¾B6nìçÖ¸¾Båzu_x0019_L¿B_x0010_+ÿ¢ÒÀBC÷h)Ó¾Bo_x0011_vd£©¿Bu_x0017_å(_x0001__x0003_§å½BºÅ HÏ¿B2Æ?µÉ¾B_x001B_Y½ÆScÀB_x0014_ñ#¦_x001F_½B&lt;ð_x0007_oÂfÀBÅm_x0017_Kt/¼BÖ¶:ayÀB_x0005_cÊk§e½B9Â¬_x000D_0N½B°»}ç_x0005_ÀBxÙ_x0016_M\[¼B×ÏÀ_x0014_¿B¸ü_x000E_ ED¿Bad*_x000C_ÍÁB¦u	U&amp;¹¼BT9j~¾BÖYÝ_x0002_Å¼BÇ§Õ+¿B_x001D_ìì[ühÀBõ_x000C_vãØ_x000D_¾B_x001D_F_x001B_ëäÞ½BÒÇ/Ö)ØÀB±]¼N_x001E_°¿B&lt;q_x0004_ÓÒ¨¿B¹Q2_x0015_¾5¼BÓ&gt;«Í(À¾B£1×ç_x000D_~¿Bd_x0019_X_x0005_¼´ÁB_x000E_Ø$QbÀBVÕ0c!¿B@_x000E_î_x0014_/½B_x0001__x0002_:|F½BSö.}@_x0004_½B_x001E_2Oz¿B_x0014_¯-×ÿ_x001E_ÀBÁ+¥ÏP¿BÕ_x0018_F²PÀB_x0006_ÍL%©.¿B«QiÉA£»Bñ¥¢»B_x0002_s6¤h½Bi)G$ÁB3dîªð¾BßzUM®½Bm¼1ÅEý½B@é5ò0¶»B:k¸Ae¾Bº*ª¨·¾B×'ÜÿR_x0006_»BKº5É¼¼B'ÏläºBÄ_x0004_#_x0016_Ø6ÀBf_x001E__x001A_÷ÀBÍäÊH³¡¿Bð_x0008_wJH¼ºB!cHØ¿BøðdXr½B_x0010_	îç\¿BJpk2ât¿B_x0015_Sç¾B_x0005_¨,µ%¿BÖ,$t»BMXÀ¢_x0001__x0002_ùÃ¾BÛ°?¯½BÅ`%w+ÁB_x0016_øòªÕÀB)Ì"r½ÀB9ñ	ë¼B&gt;æ`Å=:¿Bk{7Ná½Bù°³«,¾B/0Ò_x0002_ÀBë²#ê{¡½Bï"tä½B·_Ï¢WÀB59_x001B_}_x0016_¿BÑÄå_x001C_»»BÄ:x_x0001_£E¼B¼_x001E_Q4Ë¼B_x001E__x001E_Å¤|@¾BÜæh_x0001_hÀB¨È_x001F_]"Õ¿BAáxÇª_x0006_½BÍg_x0016_n_x0018_¿BO}_x0003_¥î¿BôÉ0Ç0°ÀB³+p_x0012_hºBØ(M%]¾BKÃÖD¾B¬ÞØ^åÀB`Ü_x001F_;iâ¾BÇkºøña¾B¼(6üô&gt;ÀBß_x0001_&lt;©&gt;:¾B_x0001__x0002_èH!9@_x001B_¾B[üàMµZ¾B/|'S½BÛÄï¹U¾B]µåb ½BxÖ0¾,ÀBÓFDpÖ½B_x000E_¾ÇHRa½B_x000E_Wb¼£ÀB´Pÿ¯oÒ½B_x001B_KrÝ½B×_x0010__x001B_e³¿B%½LdðÏ¾BÇu»â°¹Bëê¼_x001E_¸¿Bè_x001D_Ýãk¾BÙ]D½T·ÀB|)Û¾B!8G:_x0007_ÀB@ÙÉ¥w¾BÆË?#à¾Bp¨_x000D_åb¼B_x001B__x0001_ë(Áò½B6íOÓ6¿BT6q_x0018_x¾B`Bë½¿B=Ãô½Ó½B©ÓÍÄõÝÀBCw¶]þhÁBÂBÀUº"¾BÖ¾1¸Å¿B6_x0001_íÀ_x0001__x0002_}½¼B_x0012_q_x000E_=`0¿BcÙ_x000F_½B_x0015_ :ÑÖÁB[_x000E_éú*ÆºBA`Îhr¾Bö¤ð¾BÂsþba'¼BbÑ&amp;_x0002_õ_x0011_ÀBV_x0012_¦;Q¾B_x0016_Ccãák¿Bp5 ÒM¦¿B½¢`þ_x000D_õ¼BqEO0¾BàO6î ¾B¶ÐD_x0011_ý¾B¶íó}_x000F_¼BAnT³ÓÛ¾B1F§ÞÍ_x0003_ÀB¶Á _x001C_4¼¿BÀ_x0006_¼Ü_x0008_¿BæOºæG¾B7¿ÔòqFÁBB_x001E_¬#¾B¸Ú_x0014_ü_x0013_ÚºB_x000C_§#~{¼B½t¼ãÀBz_x0017_*_x001C_9¿½Bn=òùÀBT¨{Â7±¼B_8·Kç²ÀBéM&gt;¾TÛ½B_x0001__x0003__x000C__x000E_¨_x001B_ö{ÀBò_x0017__x0011_÷¾Ù½BËCëx¥¼BF_x001D_áZ,ÂBÐ§ëçÏ¼BR%¡Ê¢çÀBºþ_x001B__x0008_â¾B_x001E_aì_x001F_I¾BÎcÚÀ6V¾BÊá8Ñ£µ¼BJZ1ã_x001B_¿BÁzÌ²½B®_x0001_%_x0004_«7ÁBóPª_x0013_=Ó¿BcQä¢FÀB/îí_x000D_Þ¾B7_x0012_¾BÓ­Ìuø¿B¡Þ)òR½Bêò_x0004_tKºB(ÑCÑùÀB5j³3_x0002_P¿B&lt;ãSókVÀB¥_x000F_pE _x0011_ÀB_x001B_rQùôÆ½BôÇ¸u°»B ®_x0017_h|_x001C_¾B}Ï_x0014_0OW¾B_x0015__x0001_ü|K½B6Vï­Ù¾BF7ª2â"ÀBKfê_x0001_	1'¾Bëþ4_¾Bã={eÅ6»Bõé{6M¾B¼2ß_x000B_hÀBõâ&lt;Në½B(cäJ^íÀBeÑ_x0002_ë­4¿Büëß÷C¿Buþä?¿BTÒ?JJÀB¶zY;ì½Bí©Æ_x0003_o½B_x0016_¬0_x0007_a¾BlïN÷½½Bú_x0003_¶_x0002__x0015_ÖÀBK_x0006_	_x0005_Ìa¼BXU¶¶½BütîH»û¿BcÎ/&gt;Ò¾B_x0004_Þ5¿_x0007_íÁBîñ_x0008_ÿÃÀB:}7¢õá½BK9ÔÝ0_ºB_x0015_ïýöV*ÀB·4µÀÀB_x0007_AØVä_x0006_ÀBI@'Æ£­¿Bó]:«¾BGKlµ_#ÀBÂõn°¦ì¾Bò¶·¶½:ÀB_x0003__x0006_x,_x0004_¢ñ¼Bl_x000C_×¢²½Bñ¤°:Ö_x0013_¾BÂF4Â_x001B__x001D_ÀB¥J¯¼=¿BD3µ_x000E_èù¿B_x0016_üÆw&lt;ÁBNC×mÁB\à¦&lt;½B_x0018_wëcQO¿BjÝpÌ½BøÝ*¤8XÀB_x0017_¯ª_x0005_ÐÀBò·ån¼B[%x?PG¾BðÙÂ­ù_x0008_¾B_x0001_ÔýNQË½B+¼ÛíC"½BÿH_x001D__x000D_K»B+_x0002_ã_x0014_s¾Bö:_x0007_´_x000B_t¾BKß×ïW¼B®T3Ú­¾Bóð¦½Bb2P¦¾BºóÛp¡?ÀB_x0017_.çgê£½B@?£m¾BÈþ_x000D_²jÖ¾Bì·KÜ¼B_Rõó_x0019_¾BþN_x001E_7_x0001__x0002_çK¾ByìYNà¾Bd^®_x000B_¾BrM_x001F_ÈåkÀBúL§º¾»B!&gt;Ìjú¼BJ-=°_x0001_ÁBÐð\ñ8¾B/G_x0017_Æº¿BPõ¥_x0007_aÀBi*¯_x000D_¿B_x0006_­&gt;ê!ÀBPk¯¨ç¼B Å¶_x0001_+ºBYÆh_x0012_V»BùuÁ_x0010_Ï»B§C&lt;FIH¿BcñrË[½Be§Á_x0018_¼O½B¢ÃßQ¹ÀB_x001F_Uî±ºÀB1ÖR°,m½B¥àw]_x000C_ÀB_x001C_#ð=KG¿B&lt;"_x0006_ß+%¼B¿R_x0019_rº¾BK_x0016_Î+×¿BQi¤_x0008_¾mÀBÌgÁ_x0013_ÊJ¾B_x000D_Y&gt;¤_x000C_»B_YÐÆ¾B\GKºÈ¼B_x0001__x0006_bÑ¶VÂ¿Bìg_x0008_Ø_x001C__x0016_ÀB¤¬Ø¹*9»BÞPÖ]Wç½BJZ_x0008_êBOÀBb\_x0014_ø§½B/n_x0012_IÀB¬7FT_x0001_ÀB?|)ª½Bæ$H«W´¾B(P¾Ð½BÈ,_x000F_×AX½B)oÕV?å¾Bý´$_x0002__x001A_¿Bçy_x0005_Ñ/ÀB_x0006__x001C_¡¾BI_x0014_J¸_x0002_¾BúOyÖ©¾Bµ_x000C_jÞJ1¾Büå#ë~¼BÛæÚ_x001B_Í¼B¡^_x0019_Òµ¯¾B¦1Ê_x0014_¿Bô_x0003_Èí¿B_x000B_!gé½BÞª4xcü¼B:°îsKIÁBÞäã_x000F_KD¾B_x001A_&amp;(T ¿Bt!Tf"ÁBo{_x0004_'_x0002_¿B&lt;_x0015_Êà_x0002__x0005_$¾BÝ8°®tÀBTC_x0004_Û/d¾B_x000E_,Ù½RÁÁBïö_x000E_Äã¿BãG]Z²û»Bê³ÌP¼B¦4X_x000B_jÂ½BÕ¿®®*¾BÚ_x0015__x000D_Mä½B_x000B_µðîR¾BEU7¤_x0007_¼B%ß_x0016__x0001_Zg¾BÆ=*0y¾Bc_x001B_Ì_x001E_ÝY½B_x001F__x0015__x001F_H¿Bã_x000C_ÉÔì¿B)_x001B_zônúÀBO÷#16¶¾B.o"Rõ¾BÇe_x0002_&amp;1ÀB_x000B_ÑIìÄ»B§]xó¿Bìg_x001C__x0010_}ÀB2e,_x0013__x0013_ÀBqyoì_x001F_f¿B¸tÉ"´ô¿B_x0003_×øzä»B"_x001A_êü¹½BôîO¯¤¿Bj_x000C_Üv¿Bù_x001A_m½B_x0006__x0007_ôDL~?½B_x000F_YFóÝ_x0014_¾B2 -p±ºB/£ÁqØ_x0003_¾BJgzBÀBKÈØ²àÀBçÌ ¨ 2ÀBÒÏª_x001B_ÀBNHÅ¾B@ÎU¶OÀB××_æ¿BÕÞdßFj½B\Z`C_x0010_)½B7îÜ	(­¾Bèâ_x0001_ó_x0019_ð¿B¸_x000D_Ìl	ÁB_x000C_ó«_x001E_zj¾B_x0011_­_è#ºBåY"R¼B¯öw!¯C½Bð´MÃ»Bæþ/¾&amp;Ñ»BÎË"½BR±n(ò^¼B±H'ÁÏMÁBja×_x0001_©ÀB{_x0004_»_x0015__x0002_4ÀB°ißô_x0018_(¾B|²^r_x0005_ÁB²oÀ¸}ÀBn`üÎcCÀB_x001C_¸Ó_x0001__x0004_»BdsºÈ¨é¿B*ùèXü¾B'Õ×5¬¿B-ÐÃ?_x000D_+½B£g?h±¾BÉ_x000F_qî_x0011_¿BÖ^&amp;_x000D_¯¿Bhß±__x0015_¿BE¹}Z=_x000B_ÀB2+½Q»BMyIÐÂÀBÀÂ_x0013_¯ôóÀB_x0019_Ý@_x0016_êÔ¾B²U8¸ç½B_x0001_K:_x0016_Á¼B«@×ý0_x001C_»B_x000B_?Á_x0015__x001D_öÀB$ÿ`gË_x000E_¾BèySnUÀB&gt;_x0006_÷Hº_x0004_ÀB}Ï°ã_x000E_ ¾B_x0014__x0002_!M¤_x0016_¾Bá-Ò_x001A_U¿B±÷Â¼AÀBËiz[_x000E_½Bèo_x0003_bQ·½B_x001A_Ô{â­Ø½BD£)pl¾BnßJÆ_x001D__x0007_½BÓGC/~Ñ¿B¦S_x001F__x001F_ÀB_x0004__x0005_b&lt;Å_x0004_*{¾Bê"±;ÀBÕý_x0014__x0003_wÓ¿B'µãi»B¼Y"3VsÀB±´`¿B¼«ö_x0012_7¿B_x0005__x000F_µÇÑÀBÛS[_x0016_êÀB_x0005_«?k_x0001_ô»BüîEÁ_x0011_ÀB_x0018_øÆ_x0002_~R¿Bió_x0018_k0ÁBÉ¾rHå_x0007_ÀB°Ã_x0015_K_x0019_ÁB²ñÖÔz½B¹Ô_x001C_MLE¿Bk_x0018_`LÑÂ¼Bla_x000B_Ý¯Þ¿BøGïßC¿BÇé^Ã_x0014_½B_x000F__x0008_¸µ)ÀBÆ¾d´½B-Ê_x0017__x0004_ÿ¼B{úJÏÀ»BÊéð¢'OÂBV_x0013_üï¼BN(·Êò¼B_x0004_¯åWa¿Bå¶½Ê_x0010_ÀB¼DÉ_x0018_Øè¼BXHÁ_x0004__x0005_ÎYÀBîì_x0002__x0010_Þí½BÚ¢_x0012_;wÀB{z:øè¿BÃ_x001E_î@¼B·pq¡v_x0003_ÀB íü¶·I¼B«_x001A_I_x000E_dZÀB;_x000B_ÿ»&amp;ÀB_x0004_ÖEÏrÀBÁÝ_x0005_k½BJnp_x001E_[»B_x001C_ÁÝbHÀBãt. }½BÍ_x0016_®àñ¾B40&amp;þ,ÁB{ýe~V0ÀB_x001A_U}_x001A_ÀB¿¥¹_x0018_ñ½B&gt;_x0001_1Æ¼B°UÚýÛÀBZÒBóöI½Bü°XØÅ;¿B&amp;_x0005_û«½B ªbÒ^ÀB_x000E_@$¤ÂB_x001B_A_x0014_Ç_x0013_µÀB±ë¯Àc½BÙîs{ïÀBjìDipÀBÞ©£_x0016_Ùë¿B÷ä¼B_x0001__x0002_¹_x000D_wnb»B_x0004_ï_x000E_l5jÀB·BQ:¢¿Bëc,É×ëÀBZkWµÀB_x0002_ÚÄ_?.ÀBßv¿ÀÌ¸ÀBêPÈI¿B´ÛIÿ_x0013_¿BáMdÔò_x0019_½B_x001A_°)Qô¾BUÆd¿û±¿BÑÚ'õwÀBÝ_x0016_hüú¼Bê_x0006__x000E_û½BxÕÙ¡I1¿B_VJÝ-¾B_x000F_t_x0015_óU|¾B^_x0006_EDÀBT'!ú¾B_x0013_°sË}»BÕ,:_x000D_}H½B_x001A_5Y6~½B4é&lt;æùÍÀB_x001A__x0006_kÄ_x001F_¼B&lt;\fß_x000C_¾BuÿMv¹3½B_x0013_ÕJâYÿ¾BìÊd_x0008_ÀB_x001C_ü?8_x000C_&gt;ÁBL¼_x001E_ù¶±¾B_x001F_FÕd_x0004__x0005_ »B¹é*_x001C_FÀBð_x0012_÷%ÀB/_x0012_p7_	ÀB:_x0004_G¦R¾¿B2¨ãËådÀB_x0017_3G_x0003_ð½BÞñõ_x0001_v¼B¤ dÞ._x0015_ÀBi0¦Ùªæ¼B~ø_x0006__x0014_¥¿B¥Eg¯_x001A_ÀB Ïz_x0008_ÀBWiu_x0005_?¨»B²_x0001_;¦±ÀB_x0002_±ëmy¼Bô¬|_x0002_ÀBÆF?½BÀ_x0005_£Ñ_x0007_¼B_x000F_L_x0019__x0006_ÀBü@NÔM¿B2#¼³½BÛe_x0019_ÑÐÚÁBMå_x0019__x001F_P¾B&lt;ßk"¿BÛÛÄá9ì¹Bb}u]eU½B`¾3bÙ,¼B¼Y.'Ù&gt;¿B¦McuºBßø±_x001F_Íô½B1uõLâ¾B_x0007__x0008__x0004_q§E¾¾B_x0013_p_x0019_Ìf%½BA&amp;üÁ¼B=Cæ_x0019_ø½BZ_x0003_0¤ÁBUnC¾{h»B_x0016_ï/ øñºBÅAÃ_x0012_¾B^þõ£¾Bi_x000F_X}Ni¾BL_x000E_×u¼ÀBó^þ×V¿B&gt;ft8HT¿Bà»';TÂ¾B_x0005__x0003_ì_x0015__x0016_h¿Bò#h_x001D__x000C_ÀBÜÿ/ºBN0ÏV¡BÁB_x0002_­,¨äX¿B*I×ºÿ¾BÄH»_x0001_Ä¶¿B¾®E¯Þ»B_x0005_û_x0006_ñD½BÏ_x000F_ ¿_½Bur¬_x0014_²r»B_x000C__x0013_6}'ú¾B¦ã¼|Í_x0012_½B("4_x0017_û½BC_x0014_!éuÀB_x0012__x0005_¼Ó_x000C_¿B%²7Ý×¼B1ý¾_x0002__x0004_¸½Bßðn=áß½BksíAË5½B¤ºê_x0004_¿ÿÀBØ^Ñl_x0012_·¼B_x001D_ü¾B¸s­½B¢×N¯tÀBb_x001F_ìÿ¼B#_x001D__x0007_1Xò¿B'ã9_x0004_7½B¦¬_x001A_ÌÀB_x000D_m§_x000E_V½B.{µKR¿Bâ×JËÊ¿B]QêÚ:_x0003_ÁBXn_x001F_T¿Bú·S_x0019_¤_x0003_¿B&gt;Q¡~_x0014_´¿B_x000C__x000F_²3¾Bàð¾_x001E_6ÀBéd¸_x0001_¾BóÂT=ÆÀBq$5ê¼B«M_p(¿B&lt;_x0007_éÚ_x0018_ÀBÑ¥_x0011_xã+ÀBf_x0007_{eó½B©Bû_x0015_à¿BÔ_x0010_¼HLÀB_x0001_0ÿg¿»BÈW)òûÊºB_x0001__x0002_8íÝK_x0017_¥¾BKt_x0018_1ÀBXüU7ÀB_x001E_úwÂ_x000E_ÁBÅD¸f=Ï½B"êaÂ¢ÀBxØÅÄùSÀB_x0012_-¢5_x001E_½Bä{Æ_x0017_Ö»B_x0015_ð^²Á½B¨þ§Ö &lt;ÀB¢LÎãí¾B_x0013_èñzªì»B¤_x0004_qýö¹¾BOâé_x000C_íÀBm	õ_x0005_Kµ½B_x0008_ÄDû_x0001_ÀBÔ_x001F__x0006_d¿ÀB_x000D_Ö_x0012_¼½BOYÆt)Y¿BB}ý_x0014_ýÀBó}³ÿ&lt;\ÀBa:_x001C_d*'ÀB_x000F_K±Xm¿BG_x0016_w]¿BeÞ/_x000C_ ¾BÑV,ø;¾BWX*÷¸qÀBáó³&amp;_x001A_U¾B=ïKQë_x000F_¿BI7Ü¶þ¿BX&lt;¼_x0019__x0002__x0003_í'ÀBÌäddn¿B`¦_x0010_Q¾B´_x0012__x0016__x0001_n ¿BFÈ_x001B_¿BGýí6VuÁBZ_x0003_í_x000D_üy¿BóX;h/%¿BÒ_x000D_;_x0010_fþ»Bcñ¡Î¬ÁB?·yºv»B´_x0006_"ÁBõö~5sø¾Bh_x0006_6_x000E_Ñ_x0012_ÀBù²·_x0001_{¿Bâ_x0003__x001D_Ý_x0005_¹B÷7_x0003_NÅ§¾B)4ÄÔ¬¼BÖÙå®ÀB¢ázA¾Bq_aHÌÀB`;nP/¼B¬«_x000B_Bæû½B_x000F_=ÌýN¼B_x0010_ù¸Y¼BÈ*ë_x0002_Òá¿BÝmaø:ºBí³óÃR_x001E_ÀB|_x0002_dÿxb¿B*ãaÀBõ_x001B_ùB¿BÄÆa[©s½B_x0001__x0003_Ï_x0005_[p_x0016_0¾B_x001F_úó^áÍ¹B_x000B__x001C_lö¶¼¼B;J¡ëRÁBGöUB½B_ð_x001B_c÷_x0012_ÁBÌ_x0014_i\_x0002_ÀB,q_x0015_&lt;è?¼Bõx	c¿B¿ëZY¾B_ÙR_x000C_Oé¾B(·_x0015_rw@ÀB8üøUS¨ÁBÔ06¢_x0004_¿B:&gt;6Øó«»BÛÊ2êb¬ÀB_x0007__x000F_ú_x001B_Ü	½B_x0001__x0012__x0004_3Y¿B9e}9,¾Bo_D¹_x0018_ÁB_x000E_c_x0016_Ë©ù½B|z_x0008_÷âÀB62Ï_x000F__x0001__x0002_¿BÍ¹³ÞXÝ½BÉÉ*mè¾B±_x0014_¬Ê¿BAz_x0019__x0006__x001B_3¾B_x0004__x0017_)ôê&amp;»Bq ¡¿Ôñ»B°[ÿZå¸Bÿ_x0004_N8Á)¾Ba-v²_x0003__x0004_ôS¾B×9_x0002_æq½Bm_x0018_O»Í¾B_x0005_#eA_x0018__x001C_½B6CUøÀB[`Ê_x0007_Fª¾B®_x001E_¬ýÙÀB_x0018_WJ*¼BzÛ¯§¾BÏ_x0016_¯!üÀ¿B¿/Ix_x0013_Î¾B¹@ÝÓÞ_x0001_½B_x0002_ò_x0013_M_x001B_$½B+¦q_x001B_Î½BÀÖ$ç1v¿B]îQèwMÀB%s_x0005_lÙ&lt;¿BEsÅË#¿B¸QVÕ^¿B$ç_x000B__x001D_»$ÀB¼_x0002_;½B_x0001_÷|v@_x001E_ÁBÌËø# »BÃÑ_x0005__x0003_)à»BJû0Gí¼BÓxÔÎ_x000B_¼B9ÕdÐ_x001C_¿BÂ é!Ñ¿B÷_x001A__x0018_¾â¼B)_x0010_ÂÈ¿B/àÀ_x001D_©¼¾BÆÓ©9½B_x0003__x0005_jM_x000D__x001C_Í¿Bý-ñõZ¿BW&amp;&gt;nNÀBÍ_x0014_¢TÈ»BôVßúU½BaW_x0014_PF_x000C_½BûZJl¿¿BÅ¨É¸_x0016_½BkR&lt;\­¼BÝÿúê¨¸¿B_x001C_èKä)=ÀB_x0004_ê,¦ÀB_x0016_*\FZÀB&gt;æ·æ_x0001_ÀB1s_x0008__x0019_ïFÀB½Rö_x0005_¤ÀBns_x0002_(_x0010_»B_x001C__x001E_¾cä&gt;¾B8¤_x0010_J_¸BÐãîÏ¾B6hIö0_x0010_¿B&amp;IvPÀB .Êó¾B£ù_x001C_Áë¾Bdr_x0008_0Ô£¾BÝ_x0006_h_x0012_à_x0004_ÀB2C*·gQ¿BÜ;zvL½Bh.ÔFvä¾B_x000F_åø~¿Bvº+`-¾Bç_x0015_Æö_x0001__x0003_5ñÀB° ~_x0002_Ò_x0007_¿BåDR|_x0017_¼Bî[~ÎJ3¿Bz¶évø_x0005_¾BW_x0006_ÚÔ¼BµÑ_x001A__x000C_6¾B/_x000B_ßK¿B«õ{ÿ½Bú¸BD_x0005_KÀB¤ f_x001C_§È¾B Ýk_x0011_¼B_x001B_^Ðæ8ÀBlß9Þ*b½BØ |k&lt;È½Bì&amp;¹_x000F_8_x0004_¼B¼ø_x0005_gàºB»'ú	_x000D_¿B®7|3I¼B¤Hé_x0014_¹_x0012_¼Br_x0006_\'Ë_x0019_¾B;p3oÑÀBomçÊ¡õ¿ByÊ|2	_x000F_ÀB8Æ±~äæ¾B1ÀÆ[Ø¾B_x0004_zhø4¼B_x0016_ªö15ê½BJ:;TueÀBù÷_x0004_ÏÙ»B/"ADµê¾BÂ:¦QÆ¼B_x0004__x0005_ sw¸¸Ë¾BÒ_x001B_¥j_x0016_Ç¿BÙ_x0003_k_x0007_zÀBè8÷_x000C_ø&lt;¾B/Dé¥ëø¼Bé¹¶_x0014_ÁB|_x000F_r?Ù@¿B&lt;ú_x0012_õ_x000E_Ý¼B_x0012_Â_x001B__x0010_¾B_x0016_ÿ!ãü#ÀBL;b¹r¼B_x0008_Cwº:4¾B´@_x0008_öì&amp;½BW!$´ã_x000B_¿B_x001C_µAI4_x001E_ÁBCºÒ_x0010__x001A_'¿B)o½-÷²¾Bf_x001C_óÔ[*¿B30ËU@Æ½BYÝWenª½Br/xãrÝ¾BVÃf]çRÀBD-_x001E__x0016_v_x0006_ÂB_x0006_èxâ·é»B&amp;0Ü_x000E_ÀB_x0001_¶Ñ_x0006_«ÀBÄBUªÚ_x000C_ÁBàq ÀB^rW]8}¾BÎ5Tü]_x0011_½B¦×_x0002_ËDÀBf}Ã%_x0001__x0003_	_x0017_ÀBýÑ_x0019_oáTÀBï"jY~ÀBqàð$Öö¾B¥´©ÕjÀB®?_x0015_Òp¼B_x0013__x001E__x001D_ý18¼BTîsþ_x0018_s¿BÐ5_x0002_Sö½B__x0012_Øl_x000E_:ÀBú32_x0017_R¾BÌc¼)¿BD÷B"¿²¼Blc_x0018_g½B_x000E_ÿ_x001A_Ï°½B@6`Ù+âÀB{gü2Ê¿B_x0004_¬«±nÀB@ãzöª-ÀB_x0001_ñxÙ_&gt;ÀB-j_x0005_XÊÃ¿BÚY?_x001F_±Ú¼Bþ?)ÑÀB_x0010_¤´Ã½BÞÑO02Õ½Bâö¢-Ä}¼Bô¹_x0017_x½Bw_x0003_KÊ-ø¿B 4ä_x0017_5Ú¿BNúÉ_x0001_DK¹BÏxû]¦¿BÒýÚ`Ì¦¾B_x0001__x0003_©DÔØ4ÀBÆKKPÞ]½Bn?óþµÀB{	o_x001E_^_x0017_¿B_µw×PÌÀBj_x000B__x001F_;¼B_x000C_oß^_x0015_ÂBf_x0018__x0019_¨gi¿B;_x0008_7..¾B é¾Ï)ÁBXN_x0008__x0019_v½B	Æ¡Õ¨MÀB´ÊÂ _x001E_¿B¬²;._x0019_ÀBíú×Ü½B!ºÅÝ_x0006__x0018_ÀB_x0004_.F_x0001_+ÀB7ð¦Ø×¾B_x001B_Í=¯_x000F_ÀB^	Çhüf¼Bò8_x0002__R½BÔau2!ÀB»9_x0005_V_x0003_ÁB5{BË~ÁB_x000B_+_x0002_G­ÀB_x0008_ÏÙT«Á¾B.. (ÁB_x000C_ÍF®af¿B¥(_x001C_ðb½Bì}ûÄaÀBJQ6_x0017_¾Bü¶_x0019_	_x000E_Î¿B2Ç2&lt;Óf¾BZX1_x0010_1_x001A_¼BåÀÈb3ÀB_x0014_\_x0015_ýq¿B_x0001_ÎÛÕ7YÁB³ÔYñh¼Br_x0010_6i½Ç¾B|î_x000D__x0003_Ê¾BËq©×_x0001_ã¿B&amp;M­í_x001D_ÀB7¹_x000B_¸Í)¿BÓ_x0002_I·]¾BÖtë4ÁB_x000E_]#_x0011_w¼BjR_x0018_ª_x0005__x0007_¿B¬þvS]õ¹BÜ!¬Nu¾BOcÑåî¾B ¶õÆ;^ÁB=e²x~ëºBcyÂfÐ¼Bþ_x000C_´8Û1»B®möüæÛ¿B^è_x0006__x0012_`ÀB%÷_x0019_ÒÂ§ÀBNã&amp;¤_x0018_½B_x0008_©¨Ë¬_x000D_ÀB_x000E__x000E_JÔ¼B|4è{Q¼B_x0004_ýeúæ½B¦pqæÜ¿B_x0002__x0003_4_x0011_"pm¾Bâ&lt;2p¿Bª_x0018__x0011_í_x0017_à¼BöÝ_x0010_BÁÀBROX_x001E_ÈÀB__x0015__x000D_q_x0010_¥½BHöÏÑRVÁBÉ_x0015_¨­?k¿Bð%ÁË2½Bz_x001A_ÑLä8¿Bæô_x0015_îoÀB_x001F_¢Æ`-¿BÕ¥Hæ±¿BÐÛ|2_x0003_¾BÔl&lt;Tik¼Bí_x001E_ð`ÊÀB_x0013_­_x0014_Ó- ÀBTÏ t_x0014_»BT4¿_x0008_5[ÀB(!ë=ÇÖ¼B¼lpÁ2¿BæçêàFÐ¾B_x0008_Íå_x001D_¾B}½£Þë_x001A_ºBG2bWEÀBì_x0002_ýpÑ½Bß_x001B_ÇÖÂw¿BZ¯zØ7¾BórXkw]ÀB&lt;_x0019_Yt|¿B|_x0001_ÑáR¿¾BßÇ'_x0001__x0002__x0015_¾B¦#?ëHp¾BR{kºÓ¾B_x0013_¨_x0003_Íjw½Bð!_x0011_vÐ¨¼B}q!µg_x0014_ÀBÿè_x0013_làÒ¼B_x0004_ Þlo¾B&gt;£Åý¿BìH\B¾B_x0014_ôº_x0016__x000C_½BîÂ_x001D_¾]-½B&amp;ßé ð[¾B¼ÍT¹¡Ë¿Bxk_x0004_á^r¼B &gt;j«Y§¼B$c½âäÇÀBáxvrÔ¿Bt²u-Óy¾Bì+&gt;Ü_x0019_sÁB!¥âöºB&amp;çecÁBmu²óª_x001D_¼B£ø_x000E_ps5¾B_x000B_Ú¸²r«¿BÝj IõÁB+ËÌôt½B_x0006_ §uã¿B;Îçw¢¾BÝ[_VÁBÛók¸Íæ¿B~xÏÇ»¡¾B_x0002__x0003_æùz_x0001__x0013_ù»BØrb_x0019_Ók½B_x0006_6øel_x001F_¿BÑ_x0001_¢ 2Ê½BnS_x000C_d{õ¼BÈã_x0003_¿BÖ#_x000B__x0007_ ò¾B=GÀå_x0015_2¾B\""õØî¼BL_:LZ_x001F_¸B2x_x0012_8ÀBÕþqô½8½B@Ý&amp;å½B_x000E_»WÊ[Ô¿BiàMm_x0013_Å¾BRq:3`0ÀBR_x000D_d¼BR¬ãyµ¹BÄºW_x0006_k6ÀBÝU¼ux½Bïß_x001D_ÖïÁB_x0007_H_x000B_q·ºB*_x001F_ØôfÃ¾B_x001D_²S6¼B_x0012__x001F_8].ÀBY_,ú&gt;ÉÁB¼f^e_x0016_ÁBübú¾Vé½BúãòUF¨½B¤ù£Ó)ºBÐ_x0006__x0013_i*g¼B	_x001F__x0002__x0004_} ÁBê×½Ç8ÀBö_x0013__x001C_%¢¶ÀB_x0007_ÊO­¿BZX_x0003_km¿B!R_x001C_&lt;Ðr¼B&lt;ä_x000B__x001A_¼BZcÐÝ\¿BZÌ_x001F_ÜÜ_x0011_ÀBB'ö­k3ÁB1_x000D_¦IF.ÀBr}&amp;éwG¾B4=F.³2½B_x000C_jé^òÁB[³zðaÀBy¬g¿ÁÞ¸B´·(¦_x0018_¿Bð_x0001_Üe¶A¾BÊy_x001C_&amp;ÍÀBÑÏ_x0016_á¿B_x0006_å`ÎC¾B_x0007_TuTÀB_x0001__x0004__x001C_£_x0017_¾B5¨$»£¼B_x001F_%2û¾B¢XJôd¼B.XO­¤Ú¼B_x000B_Ot`v_x001C_¿BjK¾ëÂB&lt;ãÍ_x001F_&amp;½B_x001D_Ô%íºB§a_x000E_{ÁB_x0001__x0007_eà }F¾B,Û_x0011_¸B½Bý?&lt;Ô¾B8Ï`ø³ÀBïHüêz¹B`ûÔ6P½¾B`½=Å+m½BÞía§çî¿BÀºmy_x001B_æ¿BVÕñ9¯'ÀBòÕ+l2¼B3_x0011_"_x0005_þ»B¼û+Gà¼¿BÑÛûj¼Bòý¤ô~¼B2~¹$é_x000E_¾B¬Å_x0006_93kÀBhò_x000F_®_x000F__x0004_ÀB½Þ	»ÉÔ¿B_x0018_räW_x001D_ÁB&gt;¯_x0005__x0013_¿By_x0010_ïµÝ½Bð_x0015_Á­Xß½Bx¬_x0004_^dd¿B_x0003__x0002_ÅB¹½B_x000F_³`2ÂB og:G¼B²ö#&amp;ÔÀB_x000F_Öy_x0006_DüÀBhw/´ûL»B_x0010_Og"(¾BÉ_x001B_ë8_x0004__x0005__x0019_½Blã]ä¿Bb¨ï:_x0015_«½BTWaí~½B7¢®ëÀB2_Ìl¨¾B]_x0007_µ%°z½B&lt;ºµ½Bfb_x001B__x0011_[¿BÊ½'}/ÁB_/ér'É½Bö¦+&lt;÷_x001F_½B4ñ_x0007_6Ö¼BQ_x0016_örxÂBO_x0008_x&gt;»Bº_x0005_c¤®_x000B_½BTÇ_x0019_Ù´¸¼B*(âà×ÀBK×}òø»BsàdÈòÀB_x0018_²Ê_x0001_¨¼B÷J	_x0017_UÂBûíPÐÏ¾B&amp;\_x0002__x0012_¯¼BÄ¾ýn_x0003_¿BxHÞÐ2éºB®¦T»s'ÂB	C_x0010_)¿½BÛàÎ[tÁB¢c_x0003_Ô(ñ¿B[H¶O¿Bjý¢ê¹B_x0001__x0002_Åê%Ãï»BM#¿,_x0003_ÀBJÅ½6Å%¼B ï1ß¥¼ÀB_x0001_%¶Sáu¿BK}âÙÏ¾Bzk_x0012_ÝY¾B_x000F_´xØd»BZ_x000F_w_x0019_tÀB6_x001B_hínè½B¬^%5DF»BR~éæÁBíÞò_x0001_ï¿BY'_]_x0016_MÁBÄUZj½BM_x0001_?&amp;ûÀBY;_x0010_&lt;ª»BsI¼¨%ÄÀBAðjw¾B¦_x0012_	&lt;_x0002_ÀBÛ_x0011__x000D_Ò1_x0003_ÀB_x000D_qÍä_x0008_¾¿B_x000D_Ëê;R_x0004_ÁBì_x000E_B.´¼BIHò¯¢_x0014_½B×_x001C__x0014_8_x001A_½B_x0002_q_x0001_|IuÁBtQ_x000E_¦D½Bq¨/h#GÀBãÑÿ_x0001_iÀB%m_x0006_HæÁ¿Bªo_x0011__x0001__x0005_ÅXÁBàýqçn_x001B_ÁBs¦5KòÀBFó£i½BQLËÜ\ç½B¿ïrÍÇ,ÁB_x000C__x001A_ÁBj½!E¼B+x¾I$C¿Bôq)_x0018_¿B4_x0017_y_x0011_@ú¾B&lt;®,GwAÁBÖ4_x001B_è_x000E_ÀBÌm/éô¿BEÑ_x001A_ÍÐõ¹BCà+_x001B_¸ÿ½B_x0018_á!_x000E_±ÀByã_x001C__x0018_nI¾BB¬W_x001E_ý½BÃrÌ%½B_x001A_¦£vA_x0014_¿Bç*_x0001_¾Bms¦é¬9ÀB­ç¶»B×_x0004_½9bÀB¶Gà1ÀB'Ls%s«¾BQøûæø¿BQ_x0003_W_x000F_ÀBx_x000E_§íIÐÁB9_x001D_GíÁB_x0002_Æû¨ß·ÀB_x0001__x0002__x0019__x000E_Å_x0013_ÀBÊ¥ÙXR«½BP)îs¿tÀBÓä_x0017__x0018_ÂBÓ_x000F_«¼B_x0018_FQ©ô¿½Bê¨â_x001E__x0005_¾BI«5ï_x0006_@¿B¬­Ìb@ÀBt:¡.Ô?»Bõ_x0004_Bm½BD¾_x001F_û_x0015_F½BÝ9=NB¼B±}¨_x0006_½Bu{9W6½B_x0013_ØI»BÑ_x0014_Õ©¾B©_x0011_(GhF¾B4ìÛÂ_x001E_ÁB_x0002_tPÊ=sÀBz_x000D_y÷N»BPqqDCÁBîâ'Ý%iÀB_x0018_s_x0013_UB¿Bak_x0002_;u¾BvÐAX_ú¾B´í°\j_x0018_¾BïÔp%c(»B\×¦AÀBª_x0016__x0013__x0013_¿B|ãvîË¿B~W5_x0002__x0003_ø&amp;ÀB9£åiÌ¾B !§®K¿Bv~¢{4«½BsÞÕóð·B¦å_x0016__x0011_`¬¸Byñ_x0012_:	è¼BhyªSëz¿BQõ¯_x000F_»B:_x0007_NÔ#¿BÇf±óËå½B_x0010_3ýrH_x0016_ÂBó9ÆêªÒ¼Bf¶¿Ã|¼B_x0002__x000B_¡_x0001_¤+¿B_x000E_mø ;?ºBrÈ1ô¿Bç¬_x0012_¢&gt;k¾B_x0014__x0001_ð#AÀB9JsÃTi½B-(òróH¼B£ê¸%r¼B&lt;[ÔØ¼BC[&gt;m´ÄºBDpc_x0012_»½B@ääH5½BË&gt;çßi½Bß_x0015__x001F_æÌáÁB×_x0015__x001B_^Òf¾BO\Ô$á_x0003_¾B]Í.3¯¾B:µ\k¤½B_x0001__x0002_®Ì`(~¾BNù0K0¾B,é¹BÆZ_x0004_¡bÝÀBäQÖZy¿B_x0008_Ãßìá9¿BFÃèhÇ¸½B}ÏÂ]å¾BÖ«_x0011_ù$ÀB|TÔïá(¿B/uIEÈ¾BÊm3t^¼B9\_x0019_ùi_x0014_ÀB_x001C__x001B_¼7ºBèí·0ý¾B"eÊU¾B_x001D__x0018_ml_x000D_½By@_x0003_ÁB¿BCV_x0002__x000D_½Bìß0_x0016_5ÀB/`_x0010_/_x001B_ÔÀB°YÃÀÓõ¾Bõ¤2Øìú½BV_x0017__x001C_ÓÍõÁBMp§ÎØ_x0018_ÀBæÁpA_x000D_ÁB¾møÏ4¾B_x001E_7 F½BÚùMê_x001A_T¾B_x0015__x000F_SÙ|;½B_x000B_0_x000E_¤YÈ½Brù[_x0002__x0007_&amp;ÀB®ñ¸ù§ÀBÂ÷@:×¿½BR_x0001_YºB_x0019_Ö_x0019_ÆÔw¿B_x0006_c_x001A_ôz»B1oC²RhÀB_x0017__x000B_nEü¿BÝ¶_x0017__x001E_SÀB%átbS_x0007_¿Bæ_x0006__x0012_øJ_x001A_¼B_x001B_ ¤­_x0011_ÂBWÀ~å/»B*ÁË%_x0015_ÁB¾¸)_x001E_DÁB­_x001B_%¢Ì}ÀBúu§_x000B_¶_x0019_ÀBoÒÝ­ÙyÀB/s£ÞÏ»B_x0002__x0005_ôù¿B®}B·c¶ÁBìê_x0004__x0013_W»ÀBâî~Iæ8ºB_x000B_Q§PK¼Bæÿ0ûêÀBêlÜh:ô¹Bí°I_x0006_½BÀRtË_x001D_Ï¿BPÝ¤«nñ¾BeT_x000D_Ï©ÀB_x0005_âõx¿BX¹_x0003__x000C_2¾B_x0001__x0002_ÎcÎ¾B·Ç# _x0008__x001A_ÁB,òÛÿ}¦¼BÄsZ_x0008__x000D_ÁB_x0016_ÐgWI¾Bk¥}È¿B7¶Jâ¿BÔ_x0010_0z¾Bk_x001D_~_x0019_Hÿ¶B]_x000F_ÈýRQºBmºßÆÀB_x000E_à_x001F_àbtºB_x0004___x0019_@8ºB®p_x0014_U¼B(jªê_x000E__x0007_¾BÊldÃBÞF|WÈw¿Bëf­ÈÙ;ÁBS+Æ¾£¿BÙ_x0003__x0013_eëÀB /~rÖ?¼Bg3{Z/ÁB@Æ1_x0003_.½BzûÁ6ÁB_x0012_35õpP¿Búo0wåÀB"_x0007_yb¾B_x0006_d_x001B_bGÃÀB_x0010_xGwY6ÀB_x001D_i°µå¿BR§Âæ¿BmZ_x0003__x0001__x0002_ç¼¿B_x0008_À`*±¼B´s_x0012_ö_x000E_êÀBþï_x000B_ÁìÁBdHññ¿BÃzÝC^p¿Bû_x0005_õ8ò½B°_x001E_u¢¸BìÍiFÞcÁBûÌøàØ¿Bp_x0002_xr©Ï¿BÄ!7ÀBU@&gt;_x0001__x000F_ÀB_x0019_bó_x000B_à¼BÒ4è_x000F_w¼BÖÏÍZ/CÀB_x0013_QAû´×¼B_oÆ[ô¾Bóo»VÀB=ùä¾BÅ]|i0½Bù`=±¿B)J'ãà5ÀBæ2:Û!_x0011_½BïáÒÚ_x0017_¿B¶²h¯Éº½B¶/$ôÇ»B²ÆØm¾Bó³_x0011_±_¥¿B3ì_x0011_Ì²`ÀB:	r¸_x0017_ÂBE$Þ/þÁB_x0002__x0004_p×¾_x0002_%8ÀB)Ê_x001C__x0017_ÖÀB¦\_x000F_I_x0014_ÁB[{@&lt;ÏÁB_x0008_D_x001D_m34¿B!nÇµ	ÁBç_x0002__x0018_Í'þ¾B_x0003_öOj*¿BÓi´!ÀBÏÚÐk_x000D_B¾B_x000F_,U7`ÀBMøè8ói½BéèÈðuÀBá¯w5?ó½BÊbäÕ®_x001D_ºBÆ¶_x000C__x0012__x000C_à¼B_x0010_%¾ÂBs_x0015_­1ÓºB	UV}¬»B®ôv'ôù¿B·­_x0001_ò½Bs_x0008__x001C_Y_x0011_N¼BÝ­ÿkà¾BS$cD*1¿B+Òfæ]_x0018_ÁBT_x0010_è_x0004_ÒßÀBG_x001C_Ìªï¼BNÃD¯7½B)¦5ÍO¸»Býü_x0002__x000E_ÁB_x0006_Z_x0015_0_x0003_ÀBÁx×©_x0001__x0003_ØÐ¿BÉkq_x0001_³½B¢¥D5m»Bx"_x0013_ª_x0002_¿B/Fia_x000C_U¿Bä±/ê_x0002_8¿Bà_x0015_Åc¾B.%Wºø¿BZÃö©Y¿B]Ò¦34ÈºBÛ_x0011_ò_x0019_Çÿ½B4_x0018_IÆ²±ÂBµ¨ñ_x000C_Ù¼BB]ú^r¾B)&amp;êÅÈWÀB¼S_x001B_ò5T¿BÊ½&amp;òâ ÃBk²è¼æ«ÀBhÏ7ß½B3[cKÁB¥&amp;&gt;Ù¾¾BáÚi_x0019_G©ÀBkÒ9_x001D_d»B6!¨g!¾B\áËÌÎ ¾BâÅL0D¾Bð_x0017_FÚ7ÁBÏ 1f·ÀBx?þY¿B£­D	_x0013__x000B_ÁBÐý~q_x0001_ÀBã$Þ,}½B_x0001__x0002_ß_x0004_hÕÊ¿BÚì-Ê×®ÀB&gt;ç_x001C_­¡¾B_x0018_eèpÖÁB¶ÿ¼íY¿BÓÿÀBÊv,_x0019_¿·½B]NHó`ÂÀBCEd&gt;¼Ð»BS_x000B__x0002__x001C_¯P¾Bs_x0008_Åó¾BZüû®è"¶BW_x0017_¬R_x0015_¼B¿òA4àT¾B"=,¹äÀBÎ}¿¼9_x000E_ºB"_x0002_a!ÚýÁB|³M£,®ÀB×uÔC÷»B§5B¢ÁBç8®XUÂB_x000B_Z^0ÁB_x001C_2ÃîV¸B__x0005_H¦	nÀB=_x001C_ÏI\ãÀB¢~Æª¼BË6{yã¨¿B/-8 ÂBa_x0015__x000B__x0005_c_x0016_ÀBJå´Gìò¼BÌ,^4U¿Bn_x000D_2_x0001__x0002_«½B®5$b¬ÀB¬µ-gøÅ¿B_x000D_:³ß?ÀBÜ_x0014_Â¼BÀC{_x0013_öÁB*ðÄ¢M¾Bg7çòI¿BÓhS&gt;W¼Bw&lt;/ÄA:ÁB©eÀáï»¾B¥ö¸e£¿B÷åeà¿¯½B_x0017_ãÝ¨¥øÁBk"_x0002__x0004_¶½BB)«-à¿B_x0002_ëÆ_x0017_Ø¸B5ö;Ô;¾BwâÁ¦,»Bûy·#q;¾B1ú_x0011_ªÈ%¸BáîÍ·=¡¹BàôIT($¾B²ÌÏï*ÀBy'ÉñÊ»BÖÏXµ}ªºBq³Még_x0005_»B¤"ÚÙËÀBgÂlÍD]ºB!æ_x001A_ø!»BxJ¢YÇÀBA(_x0001_~+¾½B_x0005__x0007__x0005_ëiuh(ÀBá~WmÈÁBÞb_x0018__x000B_*_¼Bþ0-«Ò¿Bw=~y×½BÞË_x0011__x0001_ÀB_x0018_ÐièÀ#½Bfî_x0004_ð_x000D__x0003_¼B/ãsn®ÁB&lt;7s¢¯¿B_x001F__x0007_cÒy_x0002_ÀB.VúÚ_x000B_¿BsB_x001B_A_x0004_ÀB¿Ë%õÂ¾BÐÊïeU/¿B«h×«³_x0002_¾BoJ_x0005_ôéà½Bö¬¹#}¼B_x0008__x0006_RõN½Bm:udú,¿B6¡ÙÈSÐ¾Bãè¦G¡¾Bÿf©eâ½BïûÆê_x0019_Ê»Bé_x0019_NË%Ò¼BòlÐ_x0003_´ÁBÝ&gt;Î_x000B_Ûy½Br_x0001_©%PÀB_x0014_Ûz#^C½BÃ03²"¿B`¡áýq½B_x000D_s;«_x0001__x0002_?_x000E_ÂBß_x0001_¼s2ÀBb¯ÁB_x001E__x001B_cÚq¾BïãÀ:UÀBýPË¦_ÍÀB6pÓÿnÖ¾B^t}_x0014__x001C_S¿B×ù/Ý_x0005_½B­za_x0002__x001F_ÀB(­ê_x001D_qs¾B±oõìþêÁBæI&amp;YB_x000C_¿B·"ÎOÈÀB_x0012_æ,Ì½Bhb_x0006_BiÀBr¹_x000F_C~ÀBF·1X¯ÔÀBþ«â_x0005_Áï¹BÚçV¤Û_x001B_ÀB¡86xó½Bk4Ø15¼Be_Ð#²¹B4¤¤²ÀB@H%}¿B_x0005_óP¾B ~T_x0018_wÂBß[w_x0011_´ºBÒdnøS_x0010_ÀBÂ´Ó;qÀBIË±g-Û»B:ß|ÇD¶ºB_x0001__x0002_{ôí¥í´¹B"_x000B_Ú}£_x0004_ÀB©Ý?ã_x001E_ÀBÒöfÜÆ]½B_x0015_iøQb~»BWûÞØ½B¯¡8×h¿B$_x0013_ösÊuÀBaD5ÊÏÁB¾p_x0007_°r½B7Ãõ_x001A_kj¿B`	é1_x0006_ÀBÒã_x0003_@`ÁBlN_x0015_)Z@ÀB_x0018_'Îï½ÙÀBï_x001C_,8F ¼B,ªg6#L¿BàÒT¸6»BQÌA_x0016_i_x0010_ÀB34)·¸ºB_x001F_Z_x0013_Y_x0006_¿B±_x0019_üí¾B_x0013_)ø_x0013_&amp;äÀBrîcüÀBwE¼5¥¿B&gt;½ÚFÁBâí_x001C__x0019_Á¾B%õÝ+á_x0003_ÁB(@ÒG_x001C__x0006_»B}_x001E__x000B_¹xcÀB¯&gt;vbG;¼Bl¯_x0018__x0007__x0001__x0004_kÀB_x000C_¦¼É4Ú»B_x0002_p´¡ëÂBka¬nÀBRE~Q¾B_x0004_øi_x0018_¿B·ÌÌ_x0002_¢»B_x0014_ç´ÑwÄÀBÕ_x0002_0V¢¼BúØl*[yÁB¶_x0019_ÓÝ_x001B_©ÀBöÙôAOô¿BàÞÂx%Ó½B_x000F_&lt;_x0015_Å¯ñ¾Bº:X.^¹¿B]_x0006_©_x0011_æX½B_x000F_¿¨Z_x001A_Ô½BÊÕÑP¾BÛ@uÕ­ÂB¿hP_x0003_ÀBµ¦*#·ÀBFRo¶_x0001__x0019_½B(	½BèÛ¿B	!h-¿BÎ_x0012_{W1¹B_x0001__x001A_Æ_x000B_®b¼Bgµû$ÃBâNÕ´_x0012_»B_x0010_gnÀBæö_x000F__x0004_å_x0019_ÁBX¶õñ½B(_x0012_Í_x0014_ØÀB_x0003__x0005_cÉ_x0004_Ì¿¿BB¾Ú_x0007_ÄQ»B.ùMs¹¿BÝê¿~´¿B×®º¬aÀB¸M5Ô&amp;½BãkÉ_x001A_uÁBÓ]_x0018__x0005_ü»BÏ§_x0002_G¿B¼_x0001__x001E_FWMÀBª?¤ö?'ÁB5¸¸5J2ÀB v3gì°ÀBd±_x0005_V5PÀBO/çoìk»BDó÷r»	ÀB¾M5¼$o¾B_x000F_dGÚhÐ¼B¸D	_x000D_úá¼B/.XÓ¸?¹Bl~ûn¹BÞ/g ~¾BøG~_x0006_VÀBK®_x0003_«¼BJÜ&amp;c_x0001__x0001_¿BÖ_îó*¿B ÞôÇ_x0006__x0007_ÁB2ÏÍ0:SÀBÂ=´ÂÿfÁB#Lø`Y¸B;Ü8ÉN¾Bøµ÷_x0002__x0004_Ò ÀBÀk_x0004_µ_x0001_ÀB}q¨¨¤ºBc·âgq¿BB_x000D_Ä®;V½B_x0004_\C"_x0003_AÀBj`ÂoõÁBa[ü&amp;ÁBL]çIú&lt;¾B&amp;Y½þ¿B]_x0013__x0006_ÁB(°«F}ÊÀBåSÖoÀ=ÂByKî_x000F_·_x0006_»Bß9¼_x001E_u»B£½s½B1ÊoâS:¾BÂI½O_x0002_eÀB]ïúªñOºB_x001B__x000C_NæDô½BÖüp£¯©¾B_x001B__x0018_eo_x0011_º¾BÄ%_x0019_xàºBÇ4ww_x000D_¨¼BÔË[n_x0005__x0001_ÀB ÑÝ_x001A_:Ú¾B²_x0007_¯_x0010__x0001_ê¿B_x0006__x001A_0,¿B_x0016__x0010_þB+«¼B»§w?éa¿BÏÅo&gt;¿B_x0007_pÏ_x0002_r¼B_x0002__x0003_§Iò	zÁB_x0012_ªè9©ÂBKKÂ{ëÀB6Ñd\e.ÀBßÊQWûÔ¼BM=¨HZï¼BUÜ\@w_x0010_ÀB÷x\à¹B_x000B_%¸ÿ_x0018_=ÀBÞ÷_x000D_FG_x001B_ºB_x0014__x0010_Ç~ÂÁBRÜês#Ø¿B;Lâ	½B_x001C_¢f^A«¿B³ury_x0002_½B-§ÿÖ´¼BE&lt;Ù¥É¢ÀB±3ÀB_x0001_ç*{²½BoZ_x0004_RV2¾B¾³$ ÁB_x001F_µ\®»BîàÆ_x0007_¯CÃBZkäi)ÀB§_x000C_C)Z¾Br(_x0006_í#Ø¼BJÓb_x0015_Ð¾Bã_x001D_].ià½B7¯Ëÿ»B¢îõ_x0013_Æ¨¾B._x000F_r³äÎ¾Bë&gt;ý_x0001__x0006_ÂÃ¿By+yí@ÀB¾_x0006_v2_x000D_¿BCâå_x0002_Ë¥¿BÇ)¾ß@¿B¡u _J»BÉ¥_x0014_½B£_x0004_$ã-WºBÒ¹t_x0016_Í"ÂBà¨¶~½Bi	gj_x0010_ÐºBÅ_x0003_pêçx¿BåU_x0004_eéÀB±ø*?_x0018_3¾B¬Äe_x0010_|Ì½BGDG-¹B1¸_x0010_sñ\¿B£,Cq(ÓºB=Ì¥V¼BºB­_x000B_¬_x0018_½B_x001D_¨ÃM¿BÂÅÂÁ,½B,-6Emë»BV]ÿ(_x001A_Â¼BÚÇÁz_x0005__x0018_¾B)åª´_x0014_ÀBÃÓGYôÀBTö4_x0003_N¾Bý#S=¹ÀBÅK8I°oÁB{_x0015_Øº)·ºB5ÈZÀÓA½B_x0001__x0004_¡· bÍ.ÀB±|.EC¡ºB_x0012__x001A_Îï»B£jm_x0014_»B½_x000B__x001E_y¿B)="0½ÅÀBAPRu&amp;¿BÆä¤_x0013_¾ÍÀB=Ì_x001F_Â&lt;_x0011_½Bß:`DYÕ¹BíXÁw_x0008_h¼Bi÷põ_x0002_ÀB&lt;±H:ÁBn_x0003_n­ê®ÂBÇÈWÚ»B¹1qcg¿BR¶_x0001_g_x0016_ÂBµç_x0017_ü¾B_x0016_,_x0008_¥`ÂBVE_x001A_Uæ½B"_x0018_¼_x000D_A_x0006_»B9|_x0008_M_x0018_Ô¾Bæ·7=ÀB_x0002_t_x0002__x0003_TÀB+^	³ýò¿Bè#L¶¾BÒKAaàNÀBô¡Ä_x000B_^_x0001_ºB¹kIg_x001A_¸B_x0014_Âlã_x0013_õ¿B_x0012_'Ý._x0005_¿Br_x000B_5ò_x0004__x0005_ñ(ÁBÏgEÌz¼BU_x0004__x0012_ñ´¾Bmif¶8½Bíç`Ù&lt;_x0003_¼B_x0006__x0005_ÞU;½Bz§6î¿¹ÁBàï8jQ3½BT¨Gæ/_x0018_ÁBöµÌD_x001C_ÁB_x0016_Â_x0019_ÿöÁBhá¨¥,½BÞme5±½B\ñº·ÂBtTÆ¨¹Bï²A_x000C_¾B_x0008_ü_x0003_r_x0002_B½B.¸ó_x0004_mÌ¿B¦fTÉ¾B_x001D_¥`X¹,ÀB_x0005_¾y_x0003_¹B&amp;_x0014_þÞÇ¾Bãí¡£¤¸B_x001E_Å]:y²¼B×{_x0018_r»B8cj_x000B_FÁBP_x001C_ºed½BBû_x0018_jjGÁB_x0005_à~é½BËu_x001A_Ô&gt;ÃB_x0019_Â·K4È¿B_x001C_ì_x0001_»}Ï¾B_x0001__x0002_UG&gt;LÀB_x0005_a¼ÂøÆºB¥_x001A_¡ÂÀB´ÉÊ7éÁBÛä_x001B_ìÉSÁBß½ôóv¾B¥ñ£ÑÀB_x000D_5®)ÍÀB_x0014_%î;&gt;_x0006_¿B¸&lt;çN÷ÀB¯÷ÙÍ½B6Ø·,¾B_x0008_¯îÈ½B+êa_x0010_9-ÂBªæÜÉ_x001B_ÂÂB_x0002_ÂÁÃ_x001A_á¾BlSx__x0017__x0016_¾BÇßÔ_x0017_ÕÆÂBFÙØ_x000D_¹Å¾Bñx_x0013_6M¿B_x0015_b£åÞ7ÀBË¥hÍï0½Bµoðú¡ÀBÚFxOõ½B;=ÏSJ¼BÒ=Øy_x0008_¿B1ÏCÃÙ5¾Bf&gt;þBÉaÂB0_x0018_u0¹BÊ_x000F_&gt;_x0001_HDÁBûuû_x000F_ ÷ÀBã\»Á_x0002__x0003_Ù¼BÆæ_x0002_2þ_x0017_ÀB5ðó­W_x0004_ÀB!Õb¨¬½BÛþÂí_x0010_?ÃBósdª¸À½B_x0007_õD´!ÈÀBB¹Cï+¸Bxõ?/KÀBüïìþÀBõ;·IÐÂBg_x0002_Ì_x0016_Ì»Ba9¢ç_x0014__x000C_ÀB7*LEÃ»BAÇ64A´¾B_x001F__x000C_eîÑ¿BeRóüþrÀBR©ýYÖ¹Bí	t$¯-¾B,_x0013_&lt;1ã_x000B_¿Bñ_x0016__x001B_¼BX_x001F_#ùÛ½BýN­²'ÀBj^ &lt;©¿B+_x0001_ÆD_x000F_û¿BÒÄ6Ôc»BwÒ	ÃBB¿`ä.ù¿B~?w¾Bó_x0003_Z_x0019__VÂBæ§E_x0001__x0010_3½BçÔù÷·E¼B_x0001__x0002__x0008_Ô_x0008__x0011_§9ÀBV _x0015__x0019_ÁB»/äñ.¿B»\ªCÓì½BÄ__x0008_+È¤¿B_x0016_:._x001C_$¼Bü_x0001_è_x0005_ïIÂB«q6DÂ`ÀB!õ_x0006_Ý½Bv$§_x0018_«¸ÀB_x001E_5^¿BB^3îU:ÂBÉd(zp*ÀBA¿67_x000F_Ù¼B_x0011_½ÏîÁ&amp;»BÆûìtî8ÂB°æg±Î_x0003_¾Bº¢hE(þ¿B	&amp;,1yÀBvÓß|_x0013_Y¼B¿_x0008_º÷ÎBÂB¾Ù_x001E_È_x0004_ÀBYi_x0014__x0013_=¾B9Ã§°zh¿B·_x0004_5_x000F_U»BcOÇhµî¼B¬_x0011__x0016_F¥R¼B*S-_x001A_v ÀB_x001C__x0018_&gt;¡H»B¸+Ä¢aÀB_x0010_lj_x0017_°'ÀBÁ,¥Ì_x0006__x0007_¡f½B°LC×_x0010__x001E_»B_x001F_ ÷÷_x0007_R¾BK_x000F_Õ_x0005_PÀBñ_x0010_8Nõ¨¿Bòô¶§'@»BV_x001F_ð¿BZ.ÝX®Ñ¿B¸~«P¢üÀB'ñTÛÎà¾BY&gt;Ô´_x0007_ÁBÜÃåÈºB_x0015_s=_x0001_¾_x001A_¿BàÝÉ¶_x0018_æºB5_x0011_X+Ë¨¿BJ0£¤¿BRÂ#½ñVÁB¨b=_x0016_p_x0003_ÁB_x0016_)¿-²ÀB&amp;8+y¦_x000C_ÂBh©_x0004_?F9ÁB³vö_x0001_»¾Bq1éÿöÀB_x0017_í_0¼Z½Bw_x0005_Ï¡_x0002_½B_x000C_ÃYÌS\ÁB_x001C_S_x0019_h¹¼Bík_x0014_ð1¾BpàñVô½B{ó.aö¾B5lm&gt;¤_x001D_½B¿Þ_x0003__x001A_¸½B_x0004_	_x0010__x0002_ãÊ_x0006_¹BD£E¶À9ÁB4_x001D__x0015_¼B:UZQj¾B_x0010_4Fö+8ºB#ØÜgc`ÀB_x0007_æâôiÁBH_x0007_æ+_x0013_ºBÞêHØC¹B»_x0005_ã¹_x0012_)ÁBú_x0011_ 2r»B_x0008_÷ë¼ì¿Bòw½0.¿BÌ_x0017_`ºÓÂBJ# äÁBd_x0014_*6d¿BLÌ_x0003_,|¾BÃ&gt;#5yïÀBº+ãËÈ¼B ,7_x0018_Ùè¿Bu5ó±á»B{Óë^Þ_x0012_ÀB¦¹&gt;er«¿B+¹Ð¸_x0001_¼B_x0004_qÈÆïn½B%èæ$Ë¾Bü;àß®ÀB(_x0001_¦SÁB`­Êª,iÀB_x001C_gÇÌ2Ù¼BÖ_x000F__x001D__x0010_DÀB_x000E__x0005_&amp;_x0008_	Dì¾B)bëëóû½B_x0003__x001A_¿.ÆÊ¿B_x001D_:_x001D_ÇÁB_x0002_Æ_x0017_¾ÀB'«_x0007_÷*ÁB_x0008_ØkÉîÀBW¶ôÙïcÀBE¯Í_x001F_j7¾B}¢«¹_x0012_ÿ½B$¯J¶nÁBI»$_x000D_Y ÂBsíiýpw½BôRÏl_x0016_¸Bä_x000F__x0018_ÙºBW3ûLHr¾BÛ_x0008_Qªo½BT'r¾ÀB_x0012_Ô¥Wæ¾BewT:¾B¤½z_x001C_¼BÑæÆlÑ×¾BUá_x0004_þî6»BÒ_x001F_»ùµ¼B_x001C_¨_x000F__x0010__x0006_ÂBø»_x001E_8µàÁB²£g,ÜkÁBÛ_x0012_î\_x001E_¿BÀé_x0005_AVþ¼BðP÷ä_x0001_»B{_x001E_£Æ`_x001A_ÀBÿåj_x0007_ÂB_x0001__x0002_´_x001E_vû9·BÊQeÐºB\êîýà»¾B_x0011_ú_x0001_ª8"ÀBZ¶zÝÅ.ÀB_x0013_S~h_x0005_S½B/E3çÝ_x000E_¾Bb_x001B_ÃåHä¿BÃ£ÕQø¼Bã¬L.½­¿B_x0018__x000C_® yn¼B¸@__x0010_n¿B_x0001_¬}û¥ÁBaP´G®»BÊ7yªÍÝ¿Bã4»2¾ºBàÚì§E!½B_x001F_Ì¶I¼nÀB°ü_x000F_©shÂBõ^ñÀ¼BÓÀîbÆ½B~Ì=]¸Bù¶Ò_x0007_Ù¾BÉ_x0002__x001F_åñÁBÇºa0ô¬ÀB^qëZÀB)ýÐßw¤ÁBæxì©^«¿Bþ_x001A_ÉMKÆ¹B¨Ø)ÎçºB4Ôi_x0017_ÀB¬aÖ_x0004__x0006__x0004__x0001_ÁB&gt;hXÁBm8&amp;Jô¿B$\²l½B¡Üî_x0011_©¾BÐ¢È	_x0013_tÁB÷8_x0010_E¿B£C7_x000D_¸B_x0014_ZFvL¾B_x0002_D1b5·¼B~ÃçB¢ÀB¾Þ5ªPá¿B®¾_x0001_É ïÁBÌÕ&gt;_x001A_ÁBd09ÞçÛ¾B[³aL|:½B_x0003_ ÷À#½BÑ*æù&lt;½B6_x0011__x0010_z¾BqÌ[|àË¾BØËC/°&lt;ÃBø¿xØI8¹B­Þ/ç_x0019__x001F_¹BÄ¸_x0007__x0013_Ï_x001D_ÂBO_x0004_r²Ló¿Bº^Ú6"~½B¢ÒË¦ÎÅ¿B_x0005_?+±â¿Bj_x0007_%Ò^¸Bm§¥ëËm¾BRÏúBºBÖþ}îd×¿B_x0006__x0008_O©#ÅX½Byzu°Ö»Bö_x0002_e1j»Bôs_x0007_¾B¢ÎÞ_x0001_`±¾B_x001C__x001A_(n®_x000E_¿BáBö!_x0012_¼BvÅÇ¹_x001F__x0001_»B¨_x0019_HÃ£8ÁBj·_x000E__x0003__x0017_ÉÀBÀ¶FþûÁB{1êã_x0008_ÂB_x0014_ÞEþ_x0016_ÁB_x001A__x0010_z^PÀB`¢tyÃ¼B_x0013__x0012_ÿa©mÀBÆè7øO¾B_x001C_±ÂB½z¹Bî@½B9_x0005_?ÞB_x0014_ÀB)MTÌÐ¿BªU_x000C__x0008_é¼Bvrò÷Ì!¼BW_x001E_ôE¤£ºB&lt;'»`_x0004_´ÀBÞç:m¿Bw¸cÆÒ½B_x000E_íý³ÀB¿üeÊÎ½Bå&lt;ÿ¿¼B6ï¼V¾BV&gt;DX_x0002__x0006_ÍÀ¼BºÇGdÓÁBSkîq¾B5þï²£¼BfXÍ_x001C_Kø»BU ¾ÊyÂBEqzàOhºB]«£aP_x0005_¾B¿QGOéºBôÀ¾î]ÀB6_x001B__x001E_§©*½Bz£méöcÁBÍÂ[Ð}í¿BüÔîM_x001B_ÁB_x0004_rL_x0019_¾B&amp;Û/ë/ì½B÷hîJÌ½B_x0001_ò]J'½BÖüPß2ÁBXe_x001E_µ_x0018_½ÀBX=¿ÊÆÁBÆ*_x0006_q~VÂB_x0017_)pÞ=½B¬4_x001D_;­¼BâÅ5¤C½BÜ&amp;_x001B_YH¿B{8|/qôºBâI·_x0003_ßÞÀBáäÊµ¼B]lÖÒ¸_x0017_¼B)U³©®¿B3ÿU¨,½B_x0001__x0002_²-ö ÁBG_x0015_µ_x0014_¿BL·&amp;_x000B_¼BBf_x001E_ëÀëÁB7t½_x001D_;7ÁBòòy»4¿B3²)Ã+_x0006_¾Bùn'_x001E_*ÂBºÆË1¿BÜÇ%R¿BKMÁB²ÌÀBúßÉûà¿B(_x001C_$Æ _x0006_ÁBß§øâÙÞ¿BC_x0013__x0019_[ëÀBÇÍmef»BKÀôá¾BJs_x001A_T±½B¥¥ÂtEÇÁBD*7S!à¼B4äÅº_x0006_ÀBsDÀB4ÄWÿ²¦¾BÊºË;ÿÀBË?c_x000D_æ^ÁB:*_x000D_{«ÀBýÏ_x0004_çºBù4_x0002_â¿B¾*¨zGÁBâÏB,WÁB©áùO_x0015_&gt;»BB¹=÷_x0002__x0003_Ã_x0019_½B:Ð)ÅeÓ½B _x001E__x0008_j _x0013_¾B¸`_x0014_ãFÁBá²â_x0005_âÀB=SJÉ¿Bò_x0014__x0001__x0001_ ;¹B{ÝÞFg¼B×úo8Ò¿B_x000C__x0003_È+¤¼B_x0014__x001D__x001F_lkú¹Bª_x0011_Vò[¿BªÀ7k_x0011_¾BÓp¨ÿß¾BÊB:ø÷=ÂBZ´:Z¾BÅPbö¶¿Bví°ª_x000B_ÀBÜºíuTÀBx§V!0_x001A_ÀByÿ_x000E_íVÌ¿BtÑ_x0002__x0013_ÚÁB=_x0002_+bAÂB_'ªm0ÀB&amp;¤ÃÑÀBj­:_x001D_£÷ºB?DÏòXÂBÜ° þÂB|_x0018_û7ª½B·¨Êµß¾B_x0008_e×_x0016_¹~ÁBÐ;_x000F_L½B_x0007_	c7øþIÂBR½_x0017__x001B_¼B_x0001_=µ^h?¿B¢«v¸ý_x0015_¼B?#Vpö²»B¸`Ï_x0005_¼ì½B^$lõ¿BöÆI,©¹B»_x0002_u)Um½Bä_x000B_t_x001B_j§¾B ©õq,_x0006_ÂBa¤_x0008__x0019_²Ô¾Ba±ì	K#¿BM,äãWÁBÃÀ8Ý±oÁBª_x0018_º¿B^å¯OU¾BæõÓó_x0018_½BûWStõ¹B{Ï¥RF¸BÞhÜ2¼ÁBÝz_x0003_fBý½BT7àêêé¼B o_x0006_ÀB~Ãá_x0002_½Bòså¿J¾½Bt_/ÂìM¿BtD_x0004_zB&amp;»BP'q4·¸B[ÑÁïì¥½B_x001E_;MÀBZ=ô_x0001__x0007_q¾»BzåÞ_x000E_ÐÀBÙkÓ!2OÀB¯îb_x0004_ ÂBXãk¿_x0006__x0002_¿By_x0006_ scÀB_x0017_Û&lt;ùUv¾BF_x0006_!~&amp;î»Bô_x0010_Ã8¿B-_x001B_{t_x001F_]¿B¥3&lt;æ;_x0019_ÁBù_x0003_@)/«¾BxG'_x0008_»BCA¹]ñ´»Bs¶ÔÒz¼B`m¦Ó|¼BkÖ[æ6ï»B_x001D_)&gt;»[»B1ä_x0003_9¹B*Üg¨_x0015_ÃBD±¼à1f¿Bk_x0012_&lt;ÓL;½BLÞv?Ñ&gt;¼B_x0004_°»sZ¾B6¿ø­¯W¼BuúfT¿B_x000B_/é`ºBÿ¶_x001C_;½B?À_x000C_ÜÖÀBD³v_x0017__x0005_¾B%5ëæÀBâO¥¢_x001A_ÀB_x0001__x0002_ÅwÚ_x0014_ ÀBçu?_x0005_ -¿BZgoñäÀBm¡_.Ò×¼Bë­_x0006_T_x000F_FÀBâ_x0002_\6¾BhÊ~|"Þ¾BOâd_x001F_ê¿B/_x0008_Ümä8¾B@5Ó;¤¿Béu^É®¹B¬^«ùduÀBj_x0015__x001C_]±ÁB!_x0008_z_x001F_PÀÀBß_x001C_Ó«_x0007_ÇÀB¡_x0010_¥Î_x001C_çÁBmnÌ@aX¾B"ÛÀÞ_x0002_ÁBuÔQ:2¾B;ÈC_x001F__x000F_8¾BÖ|Õ¿ÀB6Ô¾E¼BÍB},á~¿B\Ø{dô¼Bã3H_x0005_=ÁBË\³_x000E_ Õ¼B_x0015__x000D_³ø°½BÛç¡&gt;P¿B_x001A_:7fñ»BÙ&gt;¶ù_x0010_ÁB_x0017_ÿ&lt;fª¾BL_x0001__x0002_§ÁB+ÐódÚVÀB	EÄW¹B¦y_x001E_ãDØÀBv_x000F_Íø»BÆ62ÎÂBÕ°WAã~ÁBTE_x000B_rÂB£_x0016_%X»À¿Bp¡ÿ_x000D_	½B_x001C_}¸+¿B_x000B_C|Ï^ÀB§m,_x0019_·|ÂBÿ¿ZuÂÀBzü_x0005__x000D_¾B_x000E_CD[©O½B='¶ö]ÀB5,Ù&lt;éK¼BÍéAë¼BàlÙ¼g7ÀBZç_x0005__x0007_ÀBFf_x000E_Üú2ÁB_x0011_ÇÅ¸´ÀBb&gt;áéL¿B¼ä3¹¤¼Bæ¥_x0010_qvÀB_x000D_pÛíQ7¾B`upÚþÀB$ÙJC Ù¿B¢ÛC½ââÀB_x001C_ÝCrB¿BQ_x0002_Ù®@Þ½B_x0003__x0007_EÊ!_x0007_·B@Þ±s&amp;ìºB+®öÑÖMÂBÖ&amp;q+¹B_x001E_p&lt;DÆì»BÚ6_x001F_+öÎ»BXÒ1Î=g»B&amp;BÃ×_x0004__x000F_ÄB_x0007_er_x0005_²"ÀBöñèçú&amp;ÁBQ ?_x000D_ÿSÀB dÝs_x001B_ÂB"ÇO_x0006_·L½B_x0004_=:ÁYÄÁB.,ïh_x0010_¶ÀB9~ëòÁB7g×.ÀB_x0004_íÆÆ_x000B_ÁBt,÷P_x0001__x0014_ÀBçDöY_x0016_¾BðÂ¥=Dµ¾B&lt;Þ_x0005_O¸½B1_x0002__x000D_ÛH ¿B'YÁ_x0017_ì©ÀB$dÂO*_x0003_¼Bö_x0017_Î÷W¨ÁBÈSÒ	_x0008__x0005_ÁBÖUbPL¿¾Bý+{'sù¼B®xÆ_x001C_7J¿BªÂÌ~`·B_x0013_¢\×_x0001__x0002_÷½BÛMÏ_x0019_)1ÀB_x000D_1¡»EÀBÚÝ#,ÀBRÃ£¥N¼BÀ7µß ¾B|)ÿÊoq¼BôÇ0ã¾B~Ç¢&lt;Ó¼BS§&amp;_x0002_ÀB+_x0008__x0008_#ÔÁBåë_x0004__x000C_ÁB_x001B_ÏJåS¿B5µ?ÕFÀBAoNvÃÜÁBðô°à_x0001_¼B¢_x0012_Ïà´_x000F_ÁB3ØÇo¼Bd¥Óº_x001D__x0016_¼B´_x0002_j½Bu#kð_x0011__x0012_¿B£.BLnÀB_x001B_,¶bLªÂB«ÈóÉóª¾BÝ_x000F_ûÓ·¼B\É4ë²©ÁBÕØõuBÁB4¨×û}ÁB_x0005_¹®ÂÆk¾BÛvTÐpÂBàóZ6Ó½BÚ{¶V6¿B_x0001__x0003_¼ü}C ¾BCÊbë´ÀB®(^"W_x000F_ÁB_x0006__x0015_ïÈ#¿ByS.h_x0008_¿BÃ´pï.Æ»Bj_x000B_6e_x0008__x0019_½Bñ±+Ü½B½ëg"eoÂBÐÕ	éÑ_x0018_½B_x0015__x0016__x0014_,:WÀB8~0Ã&gt;nÀB°_x0015_2)fÀB2f	)côºB²&lt;­Ñ¼Y¿BL~ùX±¾Bô&lt;6'_x000C_ÂBþÇ_x000B_qÀB_x0004_{&lt;²ºB¦_x0006_rÖ9¬¾B§p®ú·÷ºBá?RñyÀBÖqDp·¦ÀB§½É¥+¾BwrÌ×¼ºBG!÷\D½B"¤Õ³îÂÀB5´=Cq+¿B_x0002_°Vé_x0004_½ÀBñ8d¬q,ÀBÌóí³ÁB,×_x0001__x0002_Ð_x001E_ÁB¶Å_x001C__x0002_z`¿BÇlÐXÀB_x001D_È ÚkÂBÚ²½Åùv¼B©9Ð	_x0018_÷½Béß§ô\½B&lt;ÓH_x0007_ì¼B_x0012_áÍÝ_x0010__x001D_ÅBP±ÁíÀB4G_x001F_l¿t¶Bz´³L-Î¿BkFËZÆ4¿BÏsvçïÁB_x0001_	Oüþ¹Bî_x0006_:î!ÀB^7Ã_x000E_P¦¾Bë&lt;þ|_x0001_½BPB! `ÁB]&gt;§þ4ëÀB»¨êËÝ½BTûù1}QÀBÔG/ÕoqÁBäú®×½B_x0014_1_x0014_JbÀB_x0010_ôÔhý¬ÁBÉôOàyö¾B^®&gt;¤_x0004_`ÁB+Àêê½B$_x0001_Úe»(ÁBæî-¿BE_x0007__x0019_¿º8ÁB_x0001__x0002_Ë_x000D_U_x0010_½BÞyI½½B_x000F_vÍÏ~ÀBr_x001A_óÏu)µB¿gRÍN¼B_x0019_:µ·&gt;ÇÁB_x0007_Éé_x0003_²_x0010_ÂB*!åp_x0014_6»B-ØÇªoÀBÔG`»´ÀB¼¤pßÚ»B^¤|¥·ÀB'FQ_x001C_³OÂB¬mª£_x001A_ÑÀBR-"°½BúHFú&gt;ÀB!\Ì7_x0002_ÁB\ÍX9l¿B;é_x0003_òÀBQ0§òuÃBD¥_x0004_ÀÆ_x001F_ÀB9Dw_x000C_&gt;e½Bèö~»B_x0010_ù[E_x0012_¶½B_x001E_Õ¦DLÀB_x001C_0IW0ÀBD¿xÖ\å¾BvEßÜwç¼BsÁr_x0001_¿ÅÀB¡PÁQf¿B$j:æ¾B"í_x0016__x0001__x0004_µºBf_x0016_vÏ0­ÁBf_x0018_Üdô¼B£_x000E_\,d½BzC2_x001F__x0015_L½BûÜ(_x0013_¹OÀB4è_x001B_Yþ½B_x0011_Ëí]PÂBÀ¦&gt;°õ*ºBê³u½µ¼B_x0003__x0001_qp)»B_x0017_|FF¿B[_x0017_ÔÍ¶B_x0010_1_x001F__x001A_¼B_x000E_íÔ_x0011_ã½BÅ©ù¯_x0010_ôÀB_x000D__x0010_³)_x0016_Ø»B_x000D_{ê"õwºBV­¬¶«%ºB*b®}zíÁB_x001C_!Äï_x0018_J½B{_x000C_Y_x0008__x0014_u¹BN\GóNÁBIDÁtª¼Bþ_x0005_R¼[C¿B9PYªX'ÁBÞ´_x000C__x0002_o4¾BA²Ø÷j¾BÀâ×â¼A¿BÄnVIì"ÁB½Ò,H_x0016_¾Bp_x0007_ú8[»B_x0001__x0002_k_x0019_a¸LkÀBô(Fü%ÁB_x0005__x0011_~¾B½"_x0015_HIh¾BDÀ±Ììm¼B¿	#¶_x000C_&amp;»B_x0004_¹¤lj§ÀBZu_x0018__x0019_¿B_wÍj¦û¸BT._x0001_¿¦-½BÿÓaï¾BÜ}³$¼BÛBäèAÒ¿BIé',vÀBëx jÆS¿BÓ!*lcÀ½B_x001C__x000B_»CÑÜ»B_x000F_%é«_x001A_ÁB_x0008_JZÆ¾BüRô´ÁBÈÌÌ;¼B­ñÀB$Sî_x0005_rT»B{l_x000E_è$ÂBMdsÔºÄÀB®´nEA¾Bâdïsä½BÆ«r/_x0019_¿Bpé-_x000F_WÓ¾BÌ«EG¾BÛAò8¶7ÀB¿_x0003_G_x0002__x0003_"»BëÈ_x0018_XÁBÿÓ_x0013_$ÀB%±Ù¸¿òÀBÎP÷ËU¾Bës ÁB`èÊ¿²¾BÄÖ%okýÁB	_x0005_S @ÀB·áµ9?ÀBP7_x001D_~vä¹Bðüòø½Z¿BoÐ`à$t½BEàÓJ@¹Brn§hj¬¸BPµgÀBõ_x000C_ãÐ_x000B_¿BZÜ_x0008__x0016_FØ¾B_x000D_±j60ÂBìÏçKz¸BÓ_x0012_H$³TÀBè¨WïfÍ¾Bñ_x000B_,Tü®»B÷ _x000C_ø·B_x0015_u_x0002_EeÝºB×$]¬¿B_x0001_¨deh ÀBúe`0OÏ½B-_x0014_å_x0004_¾BàO_x001F_ïS¾BKå¯ßð¿B_x0006_L:=ë¿B_x0002__x0004_%Gÿ»ÂB¢71_x001F__x000F_ÀBþ2ò÷Öm¿B¹f&lt;_x001D__x0002_ÀB_x0006_5M_x000D_ÁBzÙþ&gt;_x0011_ÁBSÙFá³gÂBé_x0017_Ì_x0015_Yn¾B_x0011_µõ¿B$!"_x0014_×L½B:_x001F__Ë_x000B_G¾Bc3c:'ºBö²_x0008_lXÅ¿BÙñ¨Æk_x001D_ÁB¸7_x0013_c_x0002_ÁB×5_x0001_-FÀB÷F_x0012_\_x0003_+ÂB°ÓÓó|RÁB¥X_x001C_%áî¼B+x°a_x0008_ÒÁB¨ª&lt;¡fè¸BnëJÉëÙ¾B2¬÷0¯»B_x0012_ìm!ª_x000C_ÀBýi_x000E__x001B_º_x0010_ºB7ð~_x0014__x000C_ÃBÌg_x001E__x0015_¦3ÁBÝOIè¼BàJÄµqÀB$§?r_x000E_P»B&amp;Ôù¿ÁBà6Jª_x0001__x0006_Ú0¼B!_x001E_0_x001C__x0011_âÀBÓíT_x000C__%ÁB@_x001A_7h¿BuÁä_x001D__x0007_ÀBÔ«È_x0013_Õ¼Bâñ.NðÀBØ«³Feq»BÀ´(_x0016_}ºBâï]__x0017_»BÖ_x0003_ ¾¶ÁBE¬ãGÈp¿B:_x001D_^_x001B_¨ÀB.¤ûÜ~þ½BÜlf:¾B_x0002_/üb¾BIS"_x0010_íºBÝ¬¯&gt;_x0005_%¼B°}__x0001_úÂBÇìuÇ_x0017_»B_x0013_#æPÑ_x000E_ÀBí¿/Ù-ÁBæ_x0004_Ý·òÉ½Bð_x0013_X]ÁBÏ¥qÈCTÀB_x0002_îF_C_x0008_ÀBÂaÚÝVS½B_x0012_:_x000E_ìë÷ÀBàØ¹+XÈÀBfy_x001E__x0012_Ñ©»B²Td&gt;«ôÂBhÅ_x000D_j¨_x0014_½B_x0005__x0006_bOìÓ×æ½B½×æ+;ÁBØÙF_x0006_ S¿B_x0016_Úzç¢ÕÀB{Ç_°úòÀBùoüº_x001E_¿Bg(ûÊÐ+ºBf«äðãfÁB}ôTýªÜÀBÂ-7¦¡¢½B!eYÀW¼BçTH@©¿ºBºÜäYñR¸B±¤_x0004__x000E_=ß¾BáÎMT»P¾BF·«_x0003_Fd¼BköçÂ³ÀBä^ÄewéÀB¬ÂÉO­ÂBû_x0017_&amp;Å9èÀBä_x000C_`.mÁB1»Mì¸B]¥?_x0014_[¼B¿.i_x000C_ÁBñ_x0019_.â_x0002_®ÀBÝ6'Bh!¾B·ëæÐ¿B÷R_x0001_¿BÄô§_x0003_ÂBê_x0005_pÎR(ÂBtxV¡MÓÃB!Þ;\_x0001__x0007_¡D¾B×_x0004_úÆ_x001E_¦¾B·.ÝRN¤ÀB)gÑä_x000E_ÁBî:r_x000F_üÀB+]oîØ¸B_x001B_y_x001A_¿F½Ba+,xÞä¿BAi¦*I_x0017_½B_x001C_5_x000E_g_x0008_ÂB]!'Ø¹B_x0003_5zb»B&lt;of£®¿BmÏJøA½B7!ÐrBÓ¸BÆãùy]»B³hX¦Ë_x0017_¾BÒ_x000E_Ib¿BÃn_x0006_&amp;¿BèÓ¼êM¾B¿_x0010_¼Î_x0013__x0007_½BµkfCºBéóë©NÀBÚA¥wÁÝºBî_x000F_ÉÕ_x0016_íÀBü_x0006_?_x0002_ÉÀB«_x001A_ø¿BºÀ«¤q¿Bzp`C_x000E_¾B40H_x0015__x001C_²½B©G,_x0005_f½BâLa_x001B_¯_x0003_¸B_x0001__x0006_Ã&lt;88AÀBH²¤_x0002_½B¨ñà'_x0014_ÃBØ_x001E_é¼_x0004_Þ»Bøss=îã½Bwá4ÿ;½B_x000D_â9k¥»B_x000E__x0015_w_x0004_©Ì¿Bª`øÿ_x0016_ÅÂBÿxÈ¶ÁRÀB_x0008_ý_x0006_Ï¡½BTð:)nwÀB#ð_x000F_q(_x001F_ÀB¼q_x001D_ø¡,¿BèÒÐýé_x0005_ÅBeàþß_x000E_RÀBwJ·Ì-ÀB_x0001_wÿ0z9¹B+?$+f¾B ©ì= ¾B¯å_x0012_÷äì»B#¥ÅÍI½BØñk	P¸¼B`_x0003__x0014_ôÁBø÷Ð¹_x0010__x000B_¿B{_x001D_ ¡ï,¿B RÌ¡_x0017_®ÁBGh_x0005_º_x0011_Ò¼B­ùþ¤8»B_x0001__x000B_!!*L¾B{ý_Å×_x0001_¹BZ_x0008_Ö_x0001__x0003_­ÁB_x000D__x001B_S.C¾BBøuõ}n»Bp¢°eù¾Bðp_x0017_¢GÁB_x0015_&gt;nÅ_x0005_Å½B¦6	"_x0002_¾B1h_x0019_Íå½¹B&lt;{,Ï¼Bä»ººBÉ;½{3ÀB_x001E__x0013_÷	¿BÞf)d·FÀBæAÒoL»B.ÑL a¼BæÆ¢R_Ñ¼Bz]ÀB_x0008_ZÀB§Y_nlh¾Bã_x0018_ÂRö\¾BÒû^_x0016_³èºB×S_x001F_Ä_x0006_ÁB~²_x0001_ûÃBß ÚmNøºB£å%·Û»BÞÊ©$ÈÀBkÈS"_x000E_¹B¾_x0014__x000E_ÿ¹å½B&lt;_x0007_k]ï_x0014_¼B?Ü¼/]¿BÉ©5b±ÀB_x000E_¿Vy©¼Bµ|NÁB_x0001__x0002_´ÅdÝ\F½B¶P9|¹Bâ_x000E_Äß%ý½B§Ç²lK_x0018_ÁB8_x0005_Ë_x001B_¬_x0004_ÂBÈUëYæoÂBNPÏÅ|¹B_x001D_Cåsú¼Bp(_x000C_çÀÁBSF2¿B_x000D_oø_x0013_$ºÃBFÜÃz\.¾B_x0004_úoFÁS»B)p¨_x0004_6ü½BØ¼ÎÁ	ÀBiko½ág¿B|dÓN§ï¾BÉ_x000F_ÝîÓ`»BÎB#H&lt;½BF_x001D__x000C_^pl¼Brdqi¿¶B ö;ð_x0015_Ú½BK=±óÀByùB¾EªÁBìí&lt;(_x0019_e¾BdEÐ³_x001F_v¼BY_x000C_ÿÊE_x001B_ÀBºÁÝ Z_x0001_¾Bbí|Á¼B?ö­&amp;üÁBû2ñgC¿BwBí³_x0001__x0003__x000F_ùÁBÉ&gt;dï_x000E_¾B¼_x001A_`G?éÁB_x0004_B»B\÷2=G»B_x001D_pÍ%§hÂB²&gt;_x000D_Ô Â»BÂ91ÚÚ_¾B_x0002_ñ=_x000B_ÂBM·jw;m¿B9ýüjw_x001D_¼B_x0016__x0018_	Ø.,ÀB_x0018_Èoä×£¸BÞJ&gt;oéu½BÁñÔB»BGñ:_x0015_íÕ¹Bî_x001E_C&amp;¹B¢ÜDB_x0019_ÁBYe¶cè½BãHçÞÓÁBJ-_x001B_à¿B÷ÕÃBE/_x001A_ç£_x001C_ÀB©Ù_ ¢xÂB/D_x0006__x001E_ ü½B©¥ß7ÿ½BÒ_x0008_ò"ÿ_x0004_ÁB¾ü;s}ÃBp®tûÁBÓ_x0013_¹¯_x0016_6¾B_x0017_N­­|ÁB nºokÁB_x0002__x0004_bí_x0015_ZB¿B»Ã8m~×ÁBcTH«ÒÃºBHf4'G_x000D_ºB=Öù¬½¼BkIÆ2F¹ÃB¿àþL_x0005_¨ÂB¿l§á±¿B¯¡ÉÉÉÊ¾BrKÇYãÀBÃ»»çÀBg_x0008_@_x0017_øsÀB_x0002_ìLöÀBb_x000C_o¹m¿BdÇ=Ô#t¿B{ý27Ï2½B'±vU»B8Ï÷Ë_x001B_¼BÜÍÅ_x000F_è»B_x0017_ñ¤8fÃBÎ°_x001B_Ü¼B¥º$NWÀB!Sr_x0001_q1ÁBýXÁ«¿BÊ@È¾ÀÀBN¢¶-ó¾B³qG_x0003_ÖEÀBDùºÎÌ_x000F_ÃB¡^ûj7h½B_x0001_{°Þ½ÀBº¨_x0011_c!ÚºBrÚÞá_x0001__x0003__x0015_&amp;ÁB¹£Ü(wÁBê{YyÌÄBÅÁ¶®äM»BÁ"_x0005_ÜÀB_x000F_X¥´_x0016_¼BuUjá²¿BmÌcÁ/¾BTµ3_x001B_p¼B_x000E_¼Ò_x001A_a£½BqÌKÎR¼BIÛ¶¢t¸ºBw_x000B_á#ãÊ¼BbVbêºBùX_x0016_¢¼B7Q_x001D_@ÌÆÂBÍÒÐªAÌ¿Bûjé³³·B9Ss©èÁB_x0010_¹áÿÄ_x0018_ÂB_x001F_¦ÉiR¾B»kt_x0017_ÁB_x0012_»R¹§]½B¦=_x0007_ï_x0013_)½B_x000C_ñÎü¿Bÿ3I­¸ÀB(Ì¥÷PÀB_x0008_¢ÏI_x0002_»¾B Ù^ð^+ÀB&lt;1_x000D_×_x0007_¾B,wzÝÛ¥ÁBS¿?$(ÀB_x0002__x0003_Ãqù_x0014_ÑÀB?_x0015_ÆÔ[ÁBEÎdh_x000B__x0008_¿B_x0012_ïK_x0003__x001D_dÄB¶|_x000F_w`®ÁB&amp;[WÄ½B1ÔÑJÉºBK¨ñ¶_x0006_ÁBú¤Y»B_x0001_Û©Ô®rÀBî_x001D_e@»ÁB {oÎ,©¹BÇÆI£ò\ÃBW²eqÁBjv_x001B_p¶¿B_x0016_¢g_x0012_å¿B#½¼BÈÅ¶ô!½B®á_x000D_¶_x0017_þ»B_x000E_Rÿf¼ÀB2_x0014_m-e¢½BÞyõycÀBuªnÆ_x000C_æ½BºíFÙ­½B_x0011_M	hX½BF_x0002_GÍl|ÀBß_x0018_c/ÁB_x001C_´z_x0005__x001D_¾BÔÐYsçqºB_x0005_û_x0008_,NÀBÊ;T[Ñ¼B»r1_x0002__x000C_ÛEÁBC¬¢óV»BRlN»BËÀBºU2²uå·Bn³÷výJÁB_x0013__x0004_%_x0001_T&gt;»BÓÞ_x0005_áÐ¿BÝ¬ÁÅ=«¾B_x000E_ÊËàÁBè©_x000E_?ªÀBÁ"b&lt;_x0015_ÀBé	Q¦múÁB_x000B_a'þ_x0003__ÂB^_x0008_³zü^»B_x0011_Jµéi_x0012_ÃBUAHw¾B_x0012_:_x001B_oK »Bá(5º (ÁB_x000E_¸û¡ZÍ¾Búo_x0006_i¸¥¼BÁ6ÝýÀ_x0007_¾B±TÌ_x0019_¸ÀB³«ËËmW¿BbvÞk/l¼B}Àöµ}ºBy|¤2´`ÃBàr ¸`¹BÍ@9_x0003_l¼B_x001C_Ùh¦øF»B¬_x0011_Ã]p3ÁB¢^ ©_x001D_±ÂB!.%¹B_x0001__x0005_ ¢_x0001_YR_x0002_¼BÍ^±kyÁB±3z_x001D_j¸B#ü~_x001B_7í½Bù/¼R½Bëþ_x0010_¯ÃB/	¡ ÿÁB_x0004_òÈià¼B_x0001_õ_x0006_vå¾B|(HðÀBõ¬üÃ¥»B }Ù_x0006_ÀBÙUJH¼BÜª4yE:ÀB ¢Çu&amp;7¾Bx¢Ögè½BzyL_x0003_P¾Bª¸O½B£B_x0005_*ÂB*©åaI¸ÁBZÕ45¡ÁByL_x0018_6cf½B»Êx ¸¿B_x0015_5&amp;_x0010_j!¿BÌñ&lt;i¬E¼B×¤_x000F_tn¾BR77\LhÂBá/ fÀB»ÿO÷_x001C_ÍÃB_x0013_ªüjòÀB_x0003_=5°D¿BÀîám_x0001__x0002__x001D_ÀB- 8_x0007_ÑQ¾BÉ	Z_x0008_¶eÀBÍÿ"MÄB/ÎFç2­½B+Këo¸BþlT8»B«,ñ_x0004_æ_x001B_ÀB·M?°³À¾B2ëlÜÀB$÷Fõ¾BüSçÅ½B_x0012_Xç-_x001A_ü¼B_x0018__x000D__x0001__x000F_Ô¾B´©«b¼B_x0005_Wl¤0_x0017_»B_x000D_IEhÝÂBwFÛ8nØÁB%Ç_x0006_ß_x0011_gÂBìD}Wü¿BBÑØKª4¼B_x001C_dM&lt;%_x001B_»B¼UQùEÁB]4º¢_x001A_ÂB¸_x0018_MjÚ_x0003_·B_x0007_ë^Le_x0016_¼B"Ï_x001F_5_x000B_¿BúyN¥é½ÁB_x0016_c=QÀB_x0015_VJÅ_¼B{0î08¼BV_m_x000C_¢½B_x0001__x0004_s_x000D_ÉyÀ0¾B@Z°»¶n¿BzÐýÜh_x0017_»BèAÞé÷\ÁBÂ_x001F_¬QBÙ¿B8ù_x000D__x0007_w_x0019_»BdÚ_x0014__x001C_õ¼Bç_x0002_/_x001B_¿BÔxfK»B_x001D_½£_x0008_tÀBo´ÔQj¼ÃB´k¦E½BB_x0003_YÄsý¾B¬_x0008_sE}T¹BJ¹××Ê¾BÜårÙÎkÂB_x0015_ï`#¿B16Éá¾B_x0015_»_x0012_ErÀBÆf5ÜÚ¿B~1÷(Úz¹Bè¾ýâFCºB¾ûJâ^«¿B2]ÚC_x001D_ÂB_x0014_ù'ÍÁB	Î_x001C_å¾BÒÀ_x0019_O-G»BÿÀ¦W_x0014_ÀB+MK0§MÁBeNÌçÀBlOR­Ö¹Bþá_7_x0002__x0004_EÀ»B×&lt;_1àé¾B»_x0007_Ò_x0015_¡¾B-øtÚUÀBWIïh$ÃBU¿G1p·ÀBùµ~ç¾B±_x0001__x0003_ ç}¾B{l°Ð ¼Bð¸ÄV	g¿BØ_x000D_:x_x0008_¿BhVf·*S½BU4QpÓÁBþþì??Î·BÀ÷úfïY¸B¼Ký3G9ÂBï¸?Vþ¾Boâù½_x000C_½Bü_x0013__x001D_ÁE+ÀBc_x000D_©2BÀB¬*xYÀ·BGÜ_x001F_K1¼BOÔÎ®MºB_x000F_lk¿_x0001_¯»B\~rÐ9¿Bg_x000B__x0002_P©N¼B_x000B_ý)\u×¼BºÆ/Îù(¾BÆU­®{ë½Bá_x0011_õñuêÀBeh|ó»BuaUùM»B_x0003__x0004_ã&lt; ñ+æÂBß6_x001C_|Â$ÂB_x000C__x0016_5_x0019_ìÀB	n_x0010_q0÷ÂBU¬·ÁB y6i_x0010_@ÀBO3_x000D_ XT½BùÉãËô½BÌÍ#2_x0017_ÀBXñÁVw_x0001_ÄB[Ä`_x0017_¯ò½B×O¢ÙÊrÀB+ßj&gt;ù¥¼BCYýx½¼ByH÷j_x0002_·ºBlH_x0015_&gt;ß«½B!û&amp;N/ÀB°½//¬¾BuAA¼B_x001F_ñª¡¾B©}Òqbô½B8@ô-¡Æ¹B_x0005_{_x001C_ü_x001B_¾B5A¿Z½BqzK/DÂB3b_x0014_¿þ=ÁBï_x0010_ïÉ»BëÅHp°½BÐ#ß_x0019_6½ÀBºÌ¯Ö(¹B÷d¿bm¿B¥bS_x0001__x0005_^C»BáRäL_x0001_¾Bjt,¹»B©¾}däOÂB_x0011_·²·ÆM¿B,t9Å_x0006_ûÀB(è_x0003_)_x001C_½Bð¿ÓxIÀB]Í\Rm»B±uSD½B@ :Q¿BOMù#ì¿Bw1i³ö6ÂBcÃyÑuÂBÑ:l_x0006_T¾Bå_x0001_µj®V¿B®øxÉ_x001B_ÀB):Ô&amp;¦N¿BÜ_x0002_1_x0014_pºBaß_x0006_l¾BÖ|©ÙÐ¾B_x0004_Ô[ä*¿BÀ~Y_x001B_åÁBEl_x0005_¼B_x0005_H;f¤ÂB©Ve_x0003_üâ¾B_x000E_ÉÅC:î¾BgôÜBp1ÃB+ÙèÁBöup:«ÀB=vO_x001D_¤¾B2_x000E_ióúÚÂB_x0003__x0005_7Ï_x0012_Ô¾BÌpEË_x000B_	¿B?ï_x000E__x000B__x0013_úÀBmÃÑ±Ú½¿B=3hí_x0004_ÁBÝIIxóVÁB ù3¯B_x000B_¾B]ë×úRºBªëX:P¾BôQBÏ_x0011_H½B²@_x0007_´_x000E_ÁB`Qz_x0001_µ?¹BÄ¹´+¯_x0019_ÀB_x001D__x0002__x001F_ 8ZÀB%Ú\TÈ¹½Boã_x0003_fÜ)ÁBÝ¬ädË'ÂB_x0003_z/g_ÁB&gt;&amp;®C?ª»B(¸ªÌ"ÁBè\ÑâÂB_x0004__x0011_`§ÄB.ºæÃY_x000F_½Bù¼Í¥¢¿BÜ&lt;Ù_x0004_G£¾B;¾ÎÍD¼BI&gt;²_x001B_ÂB_x0005_§FL_x0014_ËÁB¾}ìBµôÁB¦_x0018_¤r6³¸Bîse_x0015_{f¿Bó!S\_x0001__x0004_v+ÀBV_x001E_6úK_x0001_ºBÔÜAY»BÊF^»hÀB7\Î!È_x0005_¿BÜ_x0001_a=¶¿Bè#T²Î¸ÁBË3_x000B_¤Ç¾Be'Ë&gt;|ÀBßU_x0003_/sË½B¨ð_[ú_x001D_ÁBi.¼o_x001A_ÀBü_x000F_ªH`ÁB{,#Ä=ÀBó]wÚH_x001B_ÃB¹î_x001A_±k_x0017_ÀB#´ø:¿Bè³¹_x0007__x0012_LºB,×¢_x0010_øÁBÑ¹û¶êÁBJ	6_x0004_ÅåÀBâ:`F-_x0019_ÀBÒn·}Ê½BJùÀCAºBfÉ}Ûx¤ÁB¯_x0006_ak#+¼Bº_x001D_Ö_x001A_VÀBS_x0002__x001A_ö#_x0004_ºBan_x0001_æ¹BetG©¾B@¸_x0010_oåCÀBfZ¯'ê·B_x0002__x0003_¡ùeýª½BmÊ2_x0002_¤ÁBÊf13_x001A_ÍÂB+÷Èö¡,¾B$#:_x001D__x001B_âÀBÝ0®`\NÁB×_x001B_OÖ®¡ÀBôU_x001F_ðjÚÀBÙ_x001F__x0017_y=NÁB¤ê­Y¨ºB_x001B__x0001__x0014_@²¾BÜÖ_x001E_iï·Bç!aÁBâÑä£¾Bó_x001D_Á5ÏÜ¼Bµ_x0006_ þ;:ÁBc¨3¢/¼Bn&lt;_x0010_ÌF¾B9ñÃ8ÎÀBpqqEò¼BÎ]z:Ó_x001C_¸Bµ\#ph»Bxýå:	WÀBð_x000C_ãÎ1±»B	E	÷kÀB@lhj³ÂB$ñ°_x0017_DÂBßU½R¼»B_x0012__x0017_+TèÀB_x0015_È*¶Â)¿B_x001C_¬:!¹BÚ45_x0002__x0004_&amp;¿B¿vL7_x0011_Y¿BÔ¨I7¹§ÁB¦»_x0001_T§¿ÁB_x000E_!_x0017_Ô&amp;`½BW/)à½B"_x0008_ÃÊÑ£¼BqÏÎ_ÔÜ¾BÎòY¤n¼BÃ_x0004_¯r=¼BÎ_x0003_úde·BZãªf{ÂBL0_x000E_tÙ»B_x0008_«íD,M¼Bk(ráÍºB_x001F_#ÈF#ÈÀB ¯ñæýÞ½B_x0002_ììvD½B¢¸ë¸¨¸BS×_x0006_*]¿B·^9:ÀBÜÍæÉJ§½B&lt;_x0002_Mçè´ÀBeÔåj¾B@ýÊKê_x0018_¾BqýJ^m¿B¤×[rÄ_x001C_ÁBkÝ=\¼BbõOr;¿B)ïh]_x0012_ß»Bºó² ÀB8©wÀl-ÀB_x0001__x0003_»\%_x0014__x000C__x0015_½B¡·¸AÂß¿BkL F_x0017_¹B4Û÷ôÕ4ÁB6·ó_x000E__x0010_ÂB:`O¦+ÁB_x000C_r*_x0005_C)ÀB_x0015_åìCøÁBtp0í8Ï¾B_x000F__x0001__x0012_Ý_x000E_ÀB_x0002_±BÏUW½BÌ_x001E_)HK_x0014_ÀBJmRáÀB_x000B_Ú!_x0007_ÚÀB2_x001F_B·&amp;Û¾B_x0010_TT_x0010_?_x000F_ÀBPóë­Ð_x0014_ÁB·É£kI»Bs"#Z¿7½B_x001C_Ð_x0003_¦Å¿B³«_x0015_3ÀBÈ&amp;v4ÁBiùQXvÀBûÝøÅ°¿BË_x000B_ñ¿B§`J¾¸BØ^»OÍÀBW(Æ7Ñ_x001C_¹BíÑå4pÃBWcÖäÀBÝ_x0019_Gè_x001D__x001E_ÅB/©}æ_x0003__x0005_å;¼BEqmH_x0014_¾B)×¿¾BÉÈ_x000D_¯7XÀBÑìnOj0ÀBù6ÙÐòÄ¾B§"êúæ:¾BC8QÎ½B#eÌA _x0007_ÁBsqÓp1 ÀB±8_x0008__x001C_9ºBÒL}_x001E_ÉÀBÚ{Û¡ùÁBe_x001A_´_x000E_»±ÁBr_x0001_õT»ÁBÕéüB«½Bê¬Æ¡G_x001E_¼BàF£_x0012_¡wÁBûÛ¾|_x0010_4¿Bæ\GzðüÀBBÚ_x0002__x0006__x0013__x0004_¿B_x0010_q®¥75ÁBß#_x0017_)¯º¿BÞ=»Îå_x0015_ÀB_x001A_¹"HñÓ¹B:_x000F__x0003__x0008_¼BxïÎ¨²ÂB_x0008_ÁlïÃµBÒö`á"+»Bì~e |¼Bmp¯H¿¾B%!äè*/ÄB_x0004__x0007_u2sàð_x0004_ÂBk_x0014_&gt;¡ÀBuZÙ_x000F_ÁB¦_x0005_³évìÃB«lrêºB"_x0008_t¯¦_x0001_ÀB#Çúôq_x0007_ÃB_x0014__x0014__x001F_ÁB_x000D_Ù.Á_x001F__x000D_¿B¸ªüjÑÁByë+=_x0016_ÀB¥q_x0001__x000C_»BmÍf=pl¾B`æ_x0018_çæ¼B;Ú&gt;M{ÀBy_x0003_MRÂBY\Vï_x0002__x0006_¼B/j_x001B_mó_x001D_ÁBíê_x0013_7­_x001B_ÁB3CâÃ_x0012_¾Bû¯A_x001A_Ñ×½B_x000D_ºK#Ã¥¼B,¿Á¡7ñ¸B&gt;µÜE¾B=2Á&amp;î¾B:ü¯JC5¾B¾®Q"ÁÙÀBXÂAU¿BC_x0006_2[¼BÿÄÉqºBJ`_x0008_¢AW¾B#øwÒ_x0002__x0004_.h¿B{j_x0002__x001F_¡ÁB_x000C_ÇÌÅYrÀBN_x001E__x0016_(ÜjÀBL]_x0008_L»×ÀBP_x0001__x0010_0zª¿B}¶i±TÃB_Ú_x0005_'&lt;ñºB'ÿJËM(ÁBuy¯ð»B½¦­ºBÿ³Ç$Hn½BÒÇ_x000C_S_x001D_à½B?ÐÔùÅÀBÐ`[*ÃBâ+V[¿Bjí_x0014_l½BÀÿíìÁB_x0014_$¢_x0001_a`ÂBOO_x0003_cÀB¹²öZÎNÀBj±~s¢ÃBîÁnïäÀBµ\¯Ù¿Bb@½¨?\ÀB}§&lt;ô%nÁB_x0001_Êc¿ÖúÁBú_x001D_üÈ_x0007_ÀBÛzj¹Î_x001B_ÁBÒÖ&lt;_x0008_ºB_x0006_ª_x000E_d¿BË¦¨q_x0010_¾B_x0003__x0007_û®u6ÃÁBûe_x0014_®Èq¾Bñ¸k}íÞ½ByjcI*¿B³¡Vá_x0002_8ÁB_x0006_Ã_x000C_¼B_x000C_9~@ /ÀB_x0005__x0017__x0014_Êce»B_x0013_F_x0017_@ÂBªO_x001E__x0018_â_x000E_½B&gt;¦!ÕðM½BÔ_x000D_³ø¨J¼BìÏ½1ë»BÂ_x0004__x0013_¼¾o¿BHØh:@¾B_x0004_ofªÀB_x001D_Âl»B_x0018_b_x0001_=.¸B§ZF{½BnBA_x0007_E!ÀBpbùòÀB1Aiö¨ÁB=c\Õw¼ÁBQ_%_x0010_ø«ÁB_x000D_¾BØÆ_x001A_ _x0010_uÃBÚfR_x0017_ÝmÃBdè÷¿»BÆc_x0019__x0002__x0019_¿B«öú_x000D_ð¾B®3"ÂXÿ»Bá(}_x0002__x0003_µ:ÅBð_x000C_QnÀBí2SöÈ¶BiâÁ4ÁB_x001B_QÓ_x001E_[_x0014_¿Bp¯Îr_x0003_ÁB1_x000F_r_x0004_å»B÷_x001A_ó1ë¾Bâü 5÷2ºB_x0001_"ªÎ¿ã¾B°ñ_x001F_4ÁB¾­¼ø_x0002_ÂB?}Ø×fd½B¼T[ÔÀBx!³ÝÁBà¤2'È½¹B7_x000D__x001B_8ø}ºBié_x0019_cdÂBGé6íòÀBkæ+_x0008_ç¿B5Á_x0011_¬_x001F_¾BÖÆ_x0004__x0003_9ÀBàuº{iw¿B_x0019__x001B__x0002__x0017_Ö$ÀBØÁ@Ðá_x001E_½Bëz|K´k¾B_x0014_/ÞùÚ¨ÀBniã_x001D_$µBøhWñ;õ¾B*&gt;mæÌÀBÓÙ#_x0011_°ÃBPÑ H¾½B_x0003__x0004_ÔRhUOÀBz¦tÁB,önl»BF×_x0012_çHÀB|©E%lõÀB;ÑÈ ÂBzÊë*&lt;;½BnR¢ÉÖOÁBùÔ]!ÀBÍ¢*%¬_x0016_ÀB³6À¥FÁBbÐ&lt;³yÂBh©F?¤§ÀBÛ%RÊ½B½1¦â®¿Bï VîÏÀBÚ uM_x001D_ÁBIf· [ÓÁBâ±ÝJú¾BUr©ï¶~¿BÙ_x0013_[ÃÔ§ÁBeT@_x0005_ªÊ½BÒÚì_x0002_¹¾B9_x0003_»þDºB!àc_x0005_	ÃB_x0006_Øðõ$Y»BÉU¼ _x000F_¯¿BÁJ£W;_x0018_½BÖ«ÑÓ)á½BWu&lt;vA¾B_x0001__x000B_æ_x001C_èPÂB`_x0004_é_x0003__x0001__x0002_w»BÉOàj_x0015_a»B"R&gt;_x0018_»BÃ§²tý¿B	ÿ[ø¶B9Q*ly¾B^váÊè¿Bbpo45ÂBÃà_x001D_³¢C¾BmÜTÒ_x000E_ºB«Ó_x0003_ÙécºBFÊ¸ÃË°ÁBå`_x0019__x0017_ý_ÀB(Ül¦_x0007_C¸B_id_x0014_pÀBÍÕE_x0004_Í»B&lt;+r_x0013_HÀBË+À_x000E_È_x001A_ÂB _x001F_v~ü¸¹Bçéª;L@ÁBC»_x0018_¹ÖÀB_x000B_hN_x0002_G_x0017_ÂB(_x0002_Òì|~½B[_x0004_		«»Bì@_x0002_#úÀBu.Òè&amp;_ÁBY±_x001C_É(¾Bèç¶_x001A_FC¼BÈß#4W»BÈ_x000B_Pþ o»B»ãf_x0008__x000B_ÁB"9Þ}ÀB_x0001__x0005__x0012_;&amp;¼B/û	h½B0²ÆdLä¼BÿÞU_x0003_¹2ÀB!|2ù¤dÀBS_x0011__x0002_ä¯fÁBh°%ïÀB_x001F_/i½|½B_._x0005_Gàæ»BÀHÏApÀB#ÄF9qy¿Bû:ÏRÀBWFzG'ÀBðé_x0013_PîåÀBÄä_x0016_ÿKÓ»B«ÍÏ2_x000C_ÃB_x0018_ó#_x0012_"pÀB_l_x0012_ÆG½B	¼ Çç¿B_x000F_ösÐ_x0011_nÁBçµyò¤¿BÏì_x0004_Ó_x001E_ÀBhS_x0012_¾ÁBËeü¹?	»BsÕ_x0011_jk_x0019_ÁB´iÀ´½BÐ2_x0002_%ÂÀB_x0002_µsåËaÀB|©¡æm¾B$3Òpa¾BWÐlú"ÁB½Z0&gt;_x0001__x0004_Á_x0010_ÁBZ}ÃLÀB³_x000C__x000B_Ð¶Bò_x001F_²Ù¼B¬_x0017__x0014_¯_x0012_½B@Ñ_x0012__x001F_È¢µBêX_x0011_FÃ¾Bx_x0013_æ¥x¼BS_x0016_)_x000D_°ÀBÃ?¦j_x0013_à¾BE_x000F_@j~ÂB	l4_x0014_·B_x0007_ 9Ø_x0002_SÁBös®Lë¼B­üÿs$ó»B½S_x0010_rÛWµBèUqs¼¬½Bg0&gt;¥SºB8Su ×/¿B0ÿ_x000B_Þ¾B_x0012_í_x000D__x000D_åºBþ¿}r:_x0012_ºB_x0001__x0004__x0016_'È'ÀB_x000F_!r,ÅÀBö§q_x0005_ÑÃBJÓÄÒ7ÀB ÔýMÐ&amp;ÀB$d|ªZ¿B¶_x0003_V"ÀBJéQaÁBpÿ?öÍÁB?vûQà_x0005_ÀB_x0002__x0004_û¸,»0ÁB«ÅBF_x001E_²¼BÃ;Î4¾B½_x0015_ÇUç0¹Bº´F@ã¼B5|¬¬'6ÂB&amp; wIRÀB_x0016_µ¢¿B@vcVïlÂBºHny[ÂBÐ_x0005__x0003_G ¼Bw¿¿åµ_x000F_ÀBúÞ6_x001A_¹Bé_x0002_PkÞ½BR«7¶Ë;¾BÔhÂ¾BCì©_x0008_ùè¸B1}Ð~ÃBè yÒø×ÁBªjt&amp;6.¼B'7ð;ÂB%_x0008_Û_x0001_¼B6¬	g¤0ÄBsö_x0018_g_x0018_¿BÜz¤áÁB!_8ZüÀB\­_x001C_òÌ½BÉjOËÀBÆe$Ü§«¹BwzÐ¼çi¿Bz,NÍ¹B¼^Î_x0004__x0005_²ß¶BÃaÂ9®¨¾B±`_x0006_áVÜÀBËCª_x0018_Ð­½BeàÖ_x0004_17ÁBú©æO_x001E_¨¾BÕ§Rè=º½BÑþ±ò¾B_x0007_.©Xü¿B_x001D__x0012_h_x0003_'&amp;»BÇxòj*ÉÂBdøc¸&gt;½B:ðx¨_x0015_¾B,õ|é¿BR_x0002_mCº»BãªúgÉÀBäï_x0001__x0007_a¼B·»_x001C_¼MÀBÈs©;6»BfNmèÀB&gt;_x0018_ÂibÀBBÏ	`G¼BHÏìG¼ÃB×ãè¢/þ¾BS¨ÀBdüÆ*#ÂBO_x001E_Õ_x000E_ÀBX5­Ï¾B³,¤íX¿Bbfia_x000D_½½B·_x001D_¬b¸e»BÜ`çÀB_x0002__x0004_,Yâ®_x0008_ÀBñ&amp;g_x0008_8ÀB¨×qèd¾B_x001C_~_L-¹B»¡DÜf_x001F_¸BS×©&gt;/ÀB=¥v_x001E__p¾B£ÔMºí½BúD_x000C_h63ÁB±ûÁö`«ÀB=êz!H&gt;ÄBW0_x0017_Û³ÀBö¡_x000D_dºÁB ØptvF¹Bò¦_x0003_ÔY_x001E_¼B_x0011_ÞïQZÁBÚ&lt;¸h&gt;~ÀB[ðiÉÊ¿BOãA2ÁBï#èéJÀBãp#ô_x0003_ÂBßì_x0013_©ÁB§!3QgÄBÎÊ_x000E_²|ÊÀB÷Ýuhc½Bëà'_x000B_:¿BÙ9_x000D_³ãÂÀBäÜ¡Ä	ÀBO&gt;ÎºB_x000C__x001A_¬_x001B__x0018__x0001_½B&lt;E_x001A_LQ_x001E_ÂB8ÔI-_x0001__x0002_Ë¼BnºÜ¤­_x0006_ÃB_x0016_¯BÔ_x0008_¸B!±j_ÃºBk_x001D_hf_x0019_ÀB£ªÒºB¼B_x0010_l_x000B_Q}]ºBcàøoI»BV_x0001__x0017_º2ÀB¡_x0013__x001A_#-ÀB_x0006_£ç#?¾Bê:_x0008_Nü_x001C_ÀB/êª&amp;ëç¾B¹_x0005_GíºBO÷ùÁB³_x0008_²ø;k¼B±_x0008__x000D_@q_x000C_ÂBMÎàè*¿¿B®´Øöå»BV¨¼Ëý¾BòÊ,dw¾BSåâX°½BpÁz'&amp;ÀBàË_x0003__x0019__x0015_¸B_x001E__x0002_	_¾ÀBÙ±É_x001C_­p¼Bª¢jr ÃBîç?_x000C_×ÕºBÚXAäP½Bï%zôà¾B{&amp; _x0016_ø¸B_x0016__x0011_«W}¾B</t>
  </si>
  <si>
    <t>ae53b849d7e3d82bec482cf25ff1f3cd_x0003__x0004_EQ\&gt;}ÃB¤Wx¶»B_x0002__x0001_&amp;íºBS_x0013_ò_¸ÁBdµ[7´ ¾B]ÈÑçd±¼B³û NIÅBöÄÈØÜÁBE"jÕsÙ¼Bcr@0TNºBt_x001C_Jç,¾BJ&gt;½B_x001C_výÛN¹B­f©ò_x0016_¼B_x0012_å]Ù_x0012_{»BÔ¬ôPèÂBÑÖ|ÎÍOÀBorñåjÁB²Õø¬ÔÁ¿B@¯þl@ÀB]»åÃºBýL_x000B_ö½B&gt;8cw·B±@:t(hÁB¹TßS°_x001A_ÀBóæ,°û_x0010_ºBûÌ_x001D_T&amp;ò¼BTÞ@_x001B_;AÀB½ÞöUj»B-ª_x000D__x000D_ª»BsgAØ»Bf¿ú_x0001__x0002_½±¾BÅy_x0011_Í°¹B_x0012_?"ZtÛÀB"¡Fôc¡ÁB_x000B_n_x0007_äæ¾B_x0010_Õ¦ÀºB½h_x0014_Óú¼Bj-_x0011_¦ ¹Bs_x0007_¼Ü0_x001F_ÁBï]Gä,É¼B^ªçÞTaÀBm[_x001E__x0004_í[½B{pÚå_x000F_eÂB¶å²½ÃBäB±_x0012_lLµBH&amp;P¤G¼B× _x0016_õªÂBÊpî	¹Bq_x0012__x0001_®GÅ¿B{©ìÐzH¾B°®"_x0011__x0003__x001D_¾BxåÂAK8ÀB&amp;7©ºBû]d_x0001_iÀBUøË_x0004_¯¼BéµÌð_x0004_,»BùÕ£±g_x001C_ºBá_x0018__x0014__x0008__x001A_#¿By_x0012_ÚéßÃBåD/SÂBó×0·&amp;ÔºB¸5«#_x0010_ÿ»B_x0001__x0002_)Y¾_x001D_#ÁBuSJ«_x000D__x001D_ÁBÅ0SØÙ&lt;ÄB)c?ÀBÊÖ*wò´¹BiKq·à½Bßá[SË_x000C_ÀBG7ã@Iá¿BOÖ.JÝ½Bò·=JG»BÄ2O6o¼½B½p_x000B_&gt;¾BYzbH¸BX%+«¼B_x0019_ÔûsÐCÀB.I?ª^ÁB^|ºO¾BH¢_x001D_í\»B»_x0016_=Y¿B?ñ"¯eÇÀBoN1ib¾B~%s÷7ÂB}®6õÌ_x000B_¿BXÂe_x001D__¨ÂB}a}_x0011_Äv¿BYlÜ£¼gÃBðÛé¸Ìª¼Bëýµ}ð¤½Bmw»þJ9ÃBeÏá@ÀBÒÓ2_x000D_¼Bj_x001F_ÍU_x0004_	;®ÂBýó³ï6`¾B¾Dø_x0006_z¥ºBê­»Þx_x0017_ÀB_x0014__x001C_I_x0008_·BO_x0005_GaÓ¼BÛ!_x0017__x0002__x001D_o¾B°M´]HºBî_x0012_P _x0001_I¶B*_x0003_ú.¯aÂB§PG*_x0019_½BþØU2ZÃBà·)Z_x001C_¿BcÓ½&gt;_x0017_§ÃB[´_x0012_3dÀB_x0018_ùÊ&amp;ØÂB~¥æÍ|ÀBTBQÍ¾¼B_x001C_'iÜþ¢ÁB4zoÂB´Ù	_x000D_ñ¿BÓ_x000D_àÃE'¿BÉ_x0007_ÖCjÁB_x0015__x0008_Á_x0019_µ^ÀB_x0007_:SO_x001E_Y¿B-Ú_x0016_ækÀBz Ê_x0002__x001D_A¼B#pË¼_x0016_y½B\I6;ü-¾Beb_x000B__3_ÄB}H/Y_x0015_êÁBâmó=üü½B_x0004__x0006__x001E__x0015_ßø]¿B_x000D__x0018_¤ÁB:D_x000D_h_x0005_ÁBgw¹äL_x0011_ÁB73Ï¡_ÁBÞu$ÛP¾Bu_x001B_:O¿B3_x000C_]s1æ¾Bx#xÏæ_x0002_¹BÃc£K_x0001_½B/å&gt;_x000C__x001C_Ü»BØZ_x000F_¦&gt;ÃBv§*ÚôºB_x000F_1P®¿BòdÍ×{¿B&lt;_x001B_2_x0005_+ÀB°²ª¦_x0005_ÀBï:Ý*=ÅÁBÍáÌåþÎ¿BD¤Â_x0007_Å_x0015_ÅBô¶ªÕ¼½BâÎ_x001E_ê¿BÃJo£ß¸B²Ñ8N_x0001_ÆÁBXê!OKÀBÜRn_x0007_ÍÄBnfË%+8»BØ_x0016_	Ñ_x0008_ñÁBìÞ¤Ó!_x0003_ºB¶G_x0002_§_x001F_ÝÀB"ÖÆÀÔO¹B|æ'_x0006__x0002__x0003_;	ÀB¯&amp;úÅ"_x0011_¿BVÒå³Cÿ¾BÃFÍ¾T_x0001_¹B\Ãc_x0013_ÉJ¼B^¦Ç«5_x001C_ºB¯âDÓÑ»B:_x000B_Ì._x000C_(ÃBt¬_x000F_ÿ[ÀBÄ&gt;lP}ò·BjysBÜÛÁBÚ_x001B__x000D_#ñ*ÂBõí¨D¼B/TÂ_x001E_ÂB»2_x0015_7ÀB8oF;¿BàQ­1_x001E_¾Bæ_x0012_ø÷û¿BÆ!_x0015_£_x0001_³ÀBHé¸=(ÁB*/²`vÀBº&amp;_x0011_.½B_x0010__x000E_è)ÛbÂB_x0008_¾ÙV^¾BF4aY¾V¾BUB¡pÁB ¹}÷_x0008_(¿BN]NÚÄBhØÜ_x0004_¢,ÁB²áñÕ5â¾BÃ{|Q½×»B_x0007_TAÅÐÀB_x0001__x0002_Ü_x0002__x0019_O	½BüÎÙ¥KêÀB_x0002_C*ïÓÄÁB`gÿ¯]»B±Y_x0017_1zÃB¯=_x0013_m5óÁBþYüÈm¿B­¹ZáÀBµÂ÷Ò_x0006_¶½B ïy¹B&amp;_V_x001D__x0015_¾B®Rä¾MPÁBá._x000C_ÄâB»BÔËâÎWÀB_x0014__x001A__x0005_e¿Bð ûXì¯¼B§Gq¬_x0011_ÀB×dÜó_x0010__x0003_ÁBå¡§&lt;VÀBX XK¿B&amp; '_x000E_M¹BÕ\	ºÀBÖÒßã-¾B'"IÀBÚÚbO¾»B;ÄpÁBÃ¸h_x000D_¶B5Tÿø_x0004__x0017_ÀBÜj½uºBfP)ÀB;®FZr¼B$Lù _x0001__x0006_{_x0005_ÂB"PÊü_x0012__x0018_ÃB#¨ýDAÁB2_x0004_Ö²ÀBs_x0002_Bl°¬ÃBøy_x0003_c[¼B.â_x0001_ÈÁBè_x0011_ÚÐ`@ÀB(É_x001D_9j¹BÍò_x001B_§xIÁB_õ^á¨¿BN?¢$_x001E_¾BæÕX_x0013_¼B_x0014__x000C_©G_x0008_©?îr¾æub¢?¯/F¬£½§?ªµf÷y³®?ôOÝfÍ¡?9³\(S_x0001_°?å¦_x0001_(d«?õðFdë;©?BÞÞÐÑ¬?	QúGT?Ïª_x000B_·Ú¤?D²½_x0008__x001D_ ?;d»_x000B_Ö¥¢?\hWÅï£?9x.w¥?Óxö_x0004_r: ?ù_x001D_XÆê°?_x000F__x000C_CÒ c§?XJòöÔ?_x0005__x0006_2ùÎ²V§?$ÈH_x0005_¼¨?ç¶_x0007_÷Ë ?Ã/kè_x0011_~¡?à_x0001_m5¼­¡?_x0013_6Ã@À¬?!3ã4_£?Ûø_x0017_-0­?ñ!¤©R¥?B±_x0002_Êª?É]_YZë?6®Ð_x0004_­_x0001_§?w_x000D_Ñµz¡?jLê	_x001B_ý£?_x0015__x000F_*B@_x0003_¤?ÎÅÑwÃ?l_x0013_NÎÄV?ú_x001B__x000E_ôÿÚ¥?Î|KQÔ_x0003_¥?ëÞµ_x0014__x0007_¤?µ`¿_x0008__x0018_ì§?Õù,f®¬?$ø _x001F_¹£?dÆ%2ö¢?¼É]»?ó¸¼¤¥?»ùÎ_x000B_Ø¨?ÓÃt«ÆÏ¡?¼®¤QGW¥?ë`ù_x000C_Ì£?x_x0003_üQ_x0011_à¨?^Û(A_x0001__x0004_Wø¡?_x000E__x0010_û#±_x001E_?ý_x0002_ð¿Ù)¢?F5Õ¶¤e£?&gt;3l_x000D_¦?z¨È=ñ©?1Eö_x0006_®x§?dý8¿a_x0016_?¥¨&amp;]&gt;?ãRN_x001E_  ?_x0012_[b ¾N¨?Ú#UÙ·¦?ªI_x001A_???©\«_x001B_¨?¾tÕCÙß§?#._x0001_/§?I÷Y¬B±?áð_x0005_ÑB¦?ULx2¦?Ü¢*å*c¤?ð'¯/:§?äPæ-Ù¨?'_x0008_Û@¨?ù£B9×M¤?ÿsÙ§¹§?Ó_x0016__x001E_=§?.Û_x0003_Ù«Á ?Áö?ò_x0008_é¥?Öïy©ë«?|¥²6ò_x0005_¡?ÈÅ_x000D_Q?$VtBª?_x0004__x0006_h8_x0010_	Çá¤?ú_x001B_?¸®?}·æ_x0019_?\;ÉàÏª?_ îZö¦?ç?2Û_x0005_¦?;P0Ìí_x0015_©?Þ_x0006_þJÐ¯?vry¶_x0001_¡?~É_x001C_:_x0007_}¯?ooch® ?À_x0002_ÿV¤?Pè³¢Ð7¦?Ê	i¯Æ¡?ô_x0014_#W_x0003_g¦?^£_x0016_/H°£?îH¶4gÃ¡?*·:äf«?RÍõ_x000F_]h¢?Ü1ÏtE¦¤?Ì_x000B__x001E__x0008_?¡Ð¯	_x0010_?c¬B_x0001_?±Ó[4¼o¡?RÓ_¼¦?Z©_x0010__x0011_Ó_x0011_¦?-3ëÓ8ñ¥?3Ö9_x000F_·¤?G_x001D__x0015_wÂ£?íÍ*O¼Ç¤?ÄâÔI¼¢?Ì_x001F_úg_x0002__x000B_Ñ)?¨×ok_x0016__x000F_¥?ìÞ_x0003_¨P_x0008_¨?ÿE!Z?æ_ïÓ¦?ÉòJ5"Á°?_x0018_2_x0006_ ï?õÈL\×r?j3ï_x001B_+Oª?î(ú_x000F_¨?e~)a.§?µðÒv¨?ã;é_x000E_µ_x0017_¤?áÜf(F?_x0019_.Þ¦ì*¦?Êd¯_x0019_?¡?§5Çö_x001D_§?ê_x000C__x001C__x0001_£¡?Cµ5_x0014__x0019_¡?®rî8_x0004_£?F#_x0006_Lð?3*_x001A_ à¢?*_x0015_é_x0001_?qÂÛ~®?mïUÈy?;_x0002_z÷Þ¤?¾_x0005_jf_x0019_Ù¡?ÏP­ÇS	?`]©ê­?{r°¹0¢?pgõ_x0018__x0007_F©?_x0004__x000E_ÿ¿¢?_x0003__x0005_þ½iI±º°??Â_x0013_¸_x0008_?1%·Ê_x000C_S¥?aNÿ} ª?*äÿ ¨?N_x0003_ù¯õ_x0007_£?þÁEý_x0003__x0015_¤?iIÿaè_x001D_£?£jil³¤?ù_x000C_ùMQ¨?&lt;_x0004__x001E_ùü¥?J¢q_x001D_G§?ò_x001D_ú_x0010_&amp;£?_x001B__x0002_Ï2¤¦?"â´ÎûÊ?0@l½ µ­?+üÕèh©?_x000D_ýðÒ4.¦?_x000D_ÿ/Þ0¤?©_x0001_}ÔU&amp;¤?\YFõ ¦?û¿å¶ëþ«?Ê¸%Ò_x0006_ß«?Þ[1\¯Q§?Å¬"Iàþ ?ÍãªÌ_x0011_ô£?´bÁÖ?_x001C_?ÓÀt)ôÄ¤?ßÈn`æb°?k_x001A_ê,_x0004_¤§?ËC·w_x0016_¢?*¸ÙG_x0001__x0004_\f ?Ä_x0016__x0016_O¥?"Uoê_x0016_¨?¬ó(O¯¨?ImH_x0002__x0014_Î¥?_x001E_4]@Ê?-÷üC&gt;¦?&lt;±kßE:¢?Kùéçºö¥?	p"w/N§?=ì»¼¢?Á5¿MØ¥?_x001D_Ä*5³U¢?_x0016_hq4¤?&amp;ÒÅa_x001C_©?qÒ_x001A_{z_x000E_ª?ø%_x000B_?¨?Ë1_x0014_ ¢?þ|_x0011__x000E_$å¥?_x001B_4ÎÔ|_§?ºH}©¯Ô­?"WÜ÷_x0003_« ?D¥¼r ?£°¡!4}¨?³aò|ù¤?Ëlhº£«?ékp#_x0018_=«?_x0006_	¨6_x0019_«?¬_x001A__x0012_WCß??y©6§?Â,_x0002_0_x001D_Ã¨?_x0012_èÓ7(Ù¦?_x0002__x0003_-Ú-#F£?¿`?Úè¡?_x001F__x0002_k_x0016_tX¤?,æ"QÚ{ ?¯ñÇ(&gt;×¥?_x001B_B#2¾£?è_x001E_&amp;e{¢?ÈU/ÁÃ¥?X©_x0003_ã¥?%µÇ%(4©?á{DYâï¤?nèt±xþ¯?&amp;B7Ð_x000E_¶?_x001E_¡¢çÞ³?þ,_x0005_Dä_x000C_¡?1Ä_x000E_a £?Ö¤ûÝ¬í?ôÆJéùª?aÚÌ_x001D__x0001_ò¡?\ùÚ0²©?øOdÖ3?Rï_x0008_t¦?4Ë_x0014_;X_¥?¡¨ëÛf¥?&amp;É»F_x0003_}§?%#_x0002_åbû?2_x0006_VM¾¥?Hó,K^Ü¡?ÍH_x0001__x000B_M.¬?_x0011_ã@|&amp;v©?MýY§^_x0012_°?aù_x001B_i_x0002__x0003_´¡?7Â!3c¥?ÀVdZ_x0011_ù¦?_x0015_às%&amp;À?å&amp;»çÎ¦?&lt;n_x0003_ ç?(ÇÈ_x001B_Þå¡?8ÞÁ&amp;£?_x0002_ØfÕ[§?âgF%?A£?GÐ_x0011_Y_x0003_¢?nÿ_x0001_ÒÂ¨?k4U\_x0017_t¡?Lg{¡ç¢?_x0003_{_x0004_øi£?fñ¯( ?!îÅë¤?Ó_x0007_&amp;û*_x0005_¦?Öq&gt;_x001A_%§?)oº¤J¥?bgÛÅE­?_x0008_çïP'u£?þ_x001D_}Äye¡?*1³0å¦?zBËÕK£?ª\C!û§?_x0006_Hô-~\¬?jíz­&lt;Q¢?ù_x0007_Mº_x000C_£?v òw¤ ?Åâõw_x001A_ü¡?òv,Þë¡?_x0001__x0003_·.·_x0002_&gt;Ç§?Ll6Bè¡?6¥_x001E_7ñ&lt;?kí!M*¯?{fØ?ê/¡?k©wO_x000E_¤?zïM	Ï&gt;?ÚYQ¼_x0002__x0004_¢?_x000B_$o_x0005_£?â_x0019_ÝäZx¨?ÕÄ_x001E_¿ì?®59_x0008_Q¤?s³fKw?Bräw?gýsR¦?æ»_x0002_kÁ·©?_x001E__x0018_aÍ¤?S÷ô_x0007_¤?:_x000E_Ëz ?_x0003_FÚö_x001F_¦?ÌÀ_x0018__x000E_»Õ¡?Ú_x0011_aP£?z#uI_x001D_j¤?Dw¬]å\¨?7¶Vº_x0006_õ¥?^Äi?&lt;}ß7µ£?ÓsøÐ98?Â¤ô©?ãsV$_x000F_H«?F?_x001C_èæ?²?}A_x0001__x0002__x001B_S¡?Þ_x0019_ö7(è¤?_x0019_£Sî¦?sû{ðy¢?ýó±JI¥?±8¨£?_x0006_#¡c¨?9³7_x001F__x0001_n¨?¬ó_x0001_{±°?Ð^A@3­¦?_x000E_Hcí¡?°vhB%W¡?Z$ù¾Ëz?Dc¶&amp;åÈ¦?£mf¯?²_x0015_ÚÏ_x0011_¬?ÈRÚ§i2?Å!ÁxA¦?6_x0010_Ri¦©?Èî_x0011_¾¤?ýF"5§?x_x000F_H$_x0002_£?qNß_x000D_ÅÀ¤?ÉËBH¹¤?!ä¨»H¥?-l_x000D_m£?ofÕg£]¦?9RPÐoI¦?tµ¿7¨?ôeÎOU©?]_x0006__x0016_ye?¢?R%_x0014_T~?_x0002__x0003_ñK¯àlâ¦?_x000D_ÒÖ§Ó¥?u5ÅË¤?ð1û_x0001_ Í§?_x0013_uqËl¬?PX$dª¾«?bÃå&gt;%¡?=°;l@ ?D½_x0014_äN¥£?Vzßº¯§?¼_x0019_Bp ÿ®?|_x000C_°!?xÿ³_x0015__x0011_?0_x0014__x001E_¦H?°º¨0	Ô®?ìfSÃ«`¤?¨í=W?_x0018_E^N©? G¶:E¢?ÙKª?Ãâ_x0004_x¼?1§_x000E_Ò­?0B©Ê_x0014_Â©?8­ 3Üò¬?6½b,×ª?ögNå_x001D__x000E_§?¬@x_x000B_e¨?pw_x001D_]_x0007_¢?_x0016_¬ÑA_x001F_©?¢Gv¦?ÕÜ_x0018_YY¢?_x0006__x001D__x0001__x0004_»_x000F_©?ÒOvÛù?Gb_x000D__x0001_¢?Ò[P¬Uõ?¤2 ü¾§?`PÍ½õ¨?_x0012_¦èVH'¦?ùxéFßa©?ïõÛ_x0010_h?Z¿á÷;¡?Ò_x0001_u!«?B¼ë£ñ ?1²_x001F_¼_x0013_¤?õ_x0002_#Ô _x001B_¬?¨O ^¨?ÇÒ!_x000B_÷¤?Ä û¢¯?_x0004__x0019_4h_x0013_Ø?9_x001B_Ño	_x001B_®?çe©Ù_x000C_¥?E_x0019_]?Ô§?5¿_x001E_¸@8¥?_x001A_ÈË_x001A_+`©?TVsqÉ¶¡?æõ|¨_x0015_#¢?_x0001_/Ñ-tÅ ?sr6_x0001_©?_x000E_ÿ )9_x0016_ª?x{_x0004_£ñY?°P¤iÏ§?_x0013_ ;0ñ_x0011_¨?t_x0003_íÔ'º¥?_x0001__x0004_vW_x0019_d¤_x0018_ª?#{íO%_x0006_§?È`w¦Ã7°?b"EQ(ª?°y_x0002_nºo«?O_x000F__x0015__x001F_ËD§?w"_x0001_s?_x0017_qvi}Î¢?çØ{¼¼&amp;?Ô_x0001_ÊéÎç«?v¹_x000E_u¢Á¦?Ù_x0012_¢*Fé©?Ìç±Æg¤?§kÔf½#¨?Y_x0005_É[v?Þ¥3(_x001A_ ¤?Ådca_x0001__x000F_¤?Þkª!Úª?ÂR_x0011_n¨?udq_x0003_l©?;bþ_x001F__x0012_B¥?ñï*4Õª?H_x0012_&amp;GÊ¨¤?Ë(m:_x0012_¢?ÎC)Xp?d"G§?(_x0019_Áè_x001C_¥?Irð)8¬¤?Àþt}·¥?Ñ_x001B__x0012__x0019_Þó¤?v)¤W_x000B_Ð?Hìæ$_x0001__x0003__x001F_ù§?u§õi6?_x001B_ýZÓÕc¡?¤û®Z@¡?}ÇÄóE_x001A_£?9õ¡U ?¢_x001E__x001B_]N°¦?ÈqPè_x0012_§?_x000B_-Ñö_x0019_¦?Ø(c_x001F__x000B_?Æ_x001F_ë_x0012_(Þ?^.|ºè?_x0018_köJc¢?H_x0002__x001D_ôG?_x000C_y&gt;$_x001F_¨?_x001E__x000F_û8aS£?`¨a³k¨?,tgT«_x000C_¨?Ã¡_x001A__x001B__x001F_¢?zj c¾ê ?Ó¾_x000E_Ð§?"´_x001F_6@ã©?jhÇ_x0012_èØ¤?w&amp;_x0008_t¥?øgqVÉä?Æ)«_x001D_KZ¥?u´8_x001F_¤?1_x0010_y¶´§?_x0003_cµ_x0003__x0001_G¡?5Ï^_x000C_ª?_x0003_káý ^®?Ä8&lt;- ?_x0001__x0003_q­`_x0007_ \«?¶x_x0016__x0016_S¬?8&amp;ásA£?J_×üK¨?2-2e_x0004__x0008_?Óè_x0012_å ?­_x000D_g¸_x001B_¡?d_x000D__x0002_ÇïC¯?&gt;u_x001B_`¬?ÞÉOóü¦?Î,1ÒÞ_x0018_?åa°Î?çò]Bs¢?8@_x0010_¢_x0016_d£?Wð§7±&amp;¦?rÁ©|X±?kæ"Eè©¨?W`7_x0018_Ò¨?âxjPì©?±xg:±?ô^BXT_x0013_£?â_x001D_ÖÝ_x001F_:£?d#_x000F__x0008_Ö*¨??@8_x0007_¸?í1ëÔ­Ô ?nsÔ¤êª?O?jVeO¡?[KÉÑc¯?-_x0006_ÞÁ_x001C_¢?l@ãÖ$£?5¢­Ü_x001D__x0004_©?Fñæ»_x0002__x0003_ó&amp;¥?ôÀÏ:_x001E_]£?¿«&amp;_x001F_Þ¾­?X_x000D_ðú)©?ì_*_x0006_5_x0015_?_x0002__x0006_dÝy¨?_x0017_\¼òÕ§?FoM_x001F_|þ?äî?-C¦¥?õ_x0004__x0019_`ð¯¤?@ç_x001D_õ]ç?¤_x001F_¢_x000B__x0016_x¥?(_x0019_$_x0014_¯«?É~&gt;t_?e_x0006__x001A__x0001_Ãâ?._x0017_9áª_x0003_?Uª_x000E_ÕH¬?¤È_x0006_]5S¦?_x001A__x000C_½_x0010_Ç¤?ÆªÝé3ª?Éu­*UÊ¢?À©F~_x0001_­?Ê÷hFåmª?æºm­ß«?&lt;ívB?DÏ5B¥?lÏJ¨Ø?«ÚÌ_x0010_C£?;è];C_x0015_£?N_x0001_Ø/&gt;¦«?ãObÑÒ_x0016_¥?«aßVS4£?_x0001__x0002_¾_o¢$©?*ú_x000D_Å?sßâRíM£?._x0001_ä=$a?G|ê_x0001_&lt;2¢?_x000B_ø(ë_x0011_³¥?";ùÊ É©?tDÔ§ä¬?,A«¸[¦?áy¦?@j7¯Ñ?ÍCÊgâ£?¤¹Lª¦?¢Æ_x0014_C_x0014_¡?éÌ_x0017_°.J©?&gt;	#X´©?_x0016_g_x0019_w§?&gt;Ö/Ú_x0011__x000F_«?°òëµÙ?_x000E_28 ;¨?§_x0017_!Þ¡©?_x0019_­§b¨^¡?Ò1ò\Í¬?ô#ÈNxª?ìtÏ??ðW(8gÄ?2Ë|ÑòH¤?_x0002_]ä_x001A__x000B__x0007_¥?Hô­3_x001C_)§?8&amp;³_x0006_8_x0013_«?å_x0016_kâ~&gt;¥?^w_x001D_ï_x0003__x0005_Ús¨?Üì+Qzá®?ÌÈBà?*ç_x0018__x0001__Ñ²?à_x000D__x0005_Ã¦?¥¹35+¡?#!¯#W§¡?¸_x0015_¸9¥?ûìô}Í¦?%¢ ¡?îKÆ~*£?d¹wë¥?_x0014_|¡aþ?É[Ø(¥?Ld_I?«R§_x0019_¦?ajÀ_x0016_M¸ ?_x0004__x000E_)9I^­?e_x0018_ñÖ¤?í¤Ü¸ ?«Y·y[h­?8Æù²]Ì§?ß×_x0002_U_x0016_Z¡?_x0001_Lj%&lt;°¢?¥ó_x0014_íu_?¡çÃ_x0018_Ñ3¥?,_x0015_@Ü?BÍw_x000F_§?4¯*A§§?_x001A_nýNÌ´ª?T\_x0012__x0017_/¤?sJar°?_x0001__x0004_|_x0013_Qîl¥?¿+sÐ_x0017_«©?w_x001C_Z|?NÄö_x001E_¥¬¨?j)àeñ_x0002_®?HôÈÜ·ã¥?¨_x0015_8p¥?2ËP_x0005_¾Û§?ô9ÒxB¬?)_x0006_\11?m²ÓU»_x0016_§?_x0018__x0006_i ø:­?_x0007_.£_x0003_î¨?àß·,n-«?à1\Éòg?ìÔÙú4_x001C_?qÑZÀ_x0008_ù£?VÏÁ_x000C_XÞ£?¶G_x001E_Úã§?|ÅÓi_x0018_5«?Ë=XC"?ßÃDé³Ì?ûY_x0011_Ùz?õÝR}]¤?S§_x000D_îJ£?U$Ô&amp;ü_x0003_?¾¼Ñ_x0001__x0004_«¥?|YrÏ$³¢?áU?;ï\_x001D_?¤?d¹ìE× ?"È÷(_x0002__x0007_gR°?_x001D_ì"Lï£?s_x0003_º¥_x0017_z¦?È8¿¯`¬?_x000C__x0010_G÷´?_x001A_Ãë'È?àc_x0010__x0001__x001D_Ø«?4¯_x0005_·¤?QO	Å¡?¶Ù4àº£?ESL_x0016_î.¨?_x001E_`Zîô£?J!¶£·¨?bàëgDÿ£?`:x]§¢?Æ$©Ù-M¦?TôáÍéÐ ?O«&gt;acU¤?³C ¥?©z]e9Æ£?Ì£½!2û¥?Û¡*Y_x0006_«?¹Ò¯Ôò§?¬a´Ôó­?"õ_x0018_;K_x0003_¬?Í«]j?&gt;VSØ}Ê«?!T==1_x0006_?Cõì_x001B_D?çâÈv£?â_x0001_â¬É?ò_x0004_ªUa{?_x0001__x0007_"îRQZ_x0002_¨?çÓUâ÷{®? ÎÞ4\¨?ÛÉÊSÕ¤?|í±lWª?ë»¼k5¢?Èô_x0015_ü_x0015__x000B_ ?ÍÇqC¦¦?_x0005_ïk?=£?i#_x0019_rlª?_x001E_z1_x0003_¸¢?êòVÖ_x0006_ ?_x0011_è\X¥9¨?bg±8ÃÌ­?üuå3%_x000B_?`_x0007_&amp;g?ÕGsTÕ©?Yü/¯¹´«?F_x0003_µ¿ã;ª?_x0018_¿©Úà ?®_x0013_ÎÛ ?5ê3EÅ½¦?òy£"h­¯?_x0010_'_x0005_JSÄ?WHë_x0015__x0004_Ú?«_x000F_P¨??,ã%_x0001_¥?´:ç|_x0002_ª?Ê¥ê¨¿©?¢Î=dWå£?ãØ/:_x0007__x000C_¦?_x0013_¯b_x0003__x0004__x0005_p1?lLÞ.¡¥?VÊ§õBk?R]åKzL­?_x000D__x001E_5u_x000F_¤?±s±oÝ¡?x,í_x0002__x0016_?_x0006_×_x0005_B½w«?ÂM_x0018_ì¤?Ó/_x0018_0J¦?µ_x000B_?@½¡?{üzAS?_x0003_ö¾z¤?DòÜ_x0008_Óê¢?wC½ü®_x000B_¤?_x0007__x0008_ÛÐã¤?L"ÿ©¡?y|5¬?_x0016_Öñä¢?sgd@¡?3Kâ¨]ª§?¤&lt;_x0002_ÿ|¥?Ê_x0001_;s2£?#ßæëi¥?_x0006__x0005_&amp;Ü¢?®(_x001E_ü¢?à,`¡9¥?îßØ_x0003_E÷©?_x0002_úSæø¦?SH­J=«?ÆÆõ&gt;"W¦?âfq¹¹º?_x0001__x0004_Ìy§?¡s_x0004_-V~¬?Õuk_x000B_§?_x0002_hk_x0019_£_x0015_¯?à¡³ÒJ³¦?/rá?'§?_x001E__x0004_·_Å¢?¨%&gt;©¢?ð_x0015_o¦À°ª?a¨RM¥ä?ñ¥ãK_x0003_Þª?z	46_x0008_¥?v~_x0016__x0002_O©?ÀÚc;ó?_x000F_JÒ_x0006__x001D_ð?_x0018_ÔÀö_x001B_¤?µjÞ(×¥?~Àw=ÿ¦?_x000E_9îB_x001E_?¶ùHW?1_x000D_IoR_x0002_¦?Sèò_x001B_ÿÁ¥?_x001A_¯gD_x0010_m¢?yÄQ_x000B_ÒX¤?â_x0006_Ú³ýþ§?£¦_x000B_KÞß¡?_x0014_PÁ¿lT¥?_x001A_@_x0013_å¹¬?Òù4K£o£?ö®+$Ä%¨?AGBÁ+ã¢?ÇA_x000B_¥_x0004__x0007_y'¬?Y¦_x000B_?:_x0012_Â_x0006_7©?"X_x0001_r¤?ì5êz_x0007_-¤?¢Ó@_x000D_GXª?:î'J92¡?`Ð'\ü¨?exõA¾µ¨?_x000F_Ç~l~­§?ñªÔ_x0006_Þ¥?Ð-#î5§£?:á¨^_x0006_F?Ö7ëÂ+®?÷Ä-îYôª?Krê+¥?®_x000D__üx^ ?óz_x0005__x0003_&amp; ?¾õ5_x001C_/i ?ª3_x0011_â&gt;©?³¼Uõï¦?&lt;38k¢ª?¢&lt;99õ¦?e:íäÃ¦?öS!Ù2§?ðÅ£¨ì¦?týÀ»7?]yÊÇçm¦?ù~Ou6¦?N_x000E_d_x0010_¢?_x0002_[~7ëð¦?_x001D_Ûn¨sÕ¦?_x0008_	w_x0005_rPK¡?%Ñ¾ 2P®?í î_x001B_É_x0004_§?ÜaIlú?Ö_x0004__x0001_%tO ?ÎHK_x0015_Èþ¢?^ñ]A_x0018_ä¨?ìäW_x0006_öB¢?»_x0008_ï_x000B_"4¨? ÖõÊ¼p¢?é(vryz£?¦ºJ_x0007_×_x0001_?\Ù@=Ô_x000F_¡?:×#¬?vÉü¤?ÄC9'ø¢?¸xo_x0015__x0004_½ ?ô_x001C_sçX£?@_x0012__x0012_ºo§?¾@TQ#°?xZü½A¤?®ÏÆ©?AÍ¾Ôô_x000C_ª?G_x0002_G=$Þ©?@_x0005_2GÊa¦?2­DÅ¬¢?_x0003__x0007_¬¶(\ ?!s$P_x001C_§?i_x0015_O1ó¡?^ª)îy¤?Ô©h È£?j_x000B_³_x0010__x0004__x0005_á_x0003_?µ[_x0001_	¼$©?v_x0017_À¡?T­#Ä§?»3]_x0016_Ó¢?È£o5_x001E_¥?ÿäÙ73 ?öýPñ,@§?·_x000B__x0008_Î©?_x0010_"Pq£?:h¬Kl§?éå¨ÎÁ¢?zâ$z_x0018_oª?_x0002_x__x001E_Ån?)¼¢_x001B_¯¥?È_x0019_ÊÂ_x001D_?_x001E_RÂ«¨?6FøDYª?6þ_x000E_¢ ?_x0014_§%_x0016_«?uX}_x0018_Ü£?4_x0008_¨Jò¢?C¾¢ÞxG ?pA_x0019_rn_x001C_­?´­j_x0004__x0012_¢?­÷"¹ø¾?¹_x0002_ôGª?Ù¯¿§_x001D_´?ú_x0008_,Vð?_x0012_ê_x0014_:Ïô§?öK-=¨ª?P»{l ?_x0001__x0005_-½ïî¢?üð2ÐÁ{©?&gt;[?Ò©?öÒ_x001D_·´¡?I¯%_x0008_9_x001E_?¼Ä¯_x0016_@ß?_x0001_Ü]ã§?®­Ñ"2¤?_x0016_:ë4 ?s_x0017_o:F¤?8^ýÌ¨?É-èóu¬?è_x0015__x001F_£?vú_x0003_fH¢?Ñã³r_x0014_­?PO°'¨¶«?±ÒðR1)«?_x0005_A_x0011__x001D_¦?¾a®t*(¤?j_x0015_Ú_x001E__x0004_äª?ÆAõÀ_x0006_&gt;«?Ø5D'7¥­?©§_x001B_º7?Ï_x000F_¾WS± ?Î(g@_x0002_Ó«?_x000D__x000D_Vÿè¨?+Â_x001F__x0017_¬?e­¯Wøª?ºFL£_x0003_F¥?'òÇ~° ?a_x0001__x000B__x0004__x001B_Ô£?7¿_x000F__x0001__x0002_R7¡?-^Y#+Ó¢?·Ï_x0008_9_x001B_¥?5Ïö_x001B_=¤?[Sà_x000C__x0015_ù¨?³tê\Ç.£?íX*I¯¢¨?FÃÄõN¯?_x001A_÷@ë}¦?_x000C_þ±qê£?µ_x0016_ÉÂ?_x0002_û_x000C_õ³S«?A$,C2 ?Ü"®1Ì¤?0Ktõµè§?ÓÓÒrø©?à_x0006_¢¦?ô-èY©?¿©ºi_x0011_©?ÔFömr_x0016_ ?_x0015_Ø,YDY§?OLò_x0006_3¨¬?©í&amp;k¡?70_x0005_4$¿¥?F^w?të¨?_x000B_@PùÂª?e¬ÊÁÊï¬?(Û`¢SÒ¤?_x0004_EKðup¦?Çq&gt;»_x0019_¨?:CQ´ò9¤?_x0005_"I_x000C_R©?_x0001__x0002_Ý8ÑÌÉ¨?sõì_x001F_²¥?8{siG?ÙSwö_x0019_§?¢¸Rv_x001F_ª?ÔzÖ_x0001_p_x000F_±?,¼D!§?£_x0015_zA°¬?Õ8!_x001B_¹ú¢?EG_x0014_oP?_x001C__x0013_8\­©?Ï_x0002_VV i?×'ì0 ?é¬Ç¸)¥?À÷_x0005_dÊU¨?_x0012_U_x0005_¡?ÈÄ~_x001F_VV?³u!_x001C_«?°Ú_x0012_,AX£?xÉoy¬£?ðÌeÌå6¤?YÉ5f_x0003_t©?×\_x0018_÷ ­?	l_x0005_í_x001E_Ð£?8 _x0004_Ðg§?ä_x0016_({G¨?_x0015_Q[)m­?-ùj¢_x0004_£?ÒµëEå©?#[äB:¦?ÝNÏµ[?þä-Å_x0006__x0007_°Aª?9ùÀ_x0001_«?VÈTpIºª?"ÀÜ+L1ª?l­Éëçw ?p¼).­?ÜR|e7q§?%!÷ó­=®?_êßx¤¤?_x0002__x000E_ÎÔt¤?åï_x0019_Þ~_x0002_¡?_x0010__x001D_çÇ¬0¥?%ª/_x0004_ÿ±£?®78_x0003_è£?m'ämØ£?÷«í­_x0014_'¢?+_x0015_~Äk?Ê_x001A__x0016_ñ¾|ª?f_x0012__x0005_ Ò©?±Nº¾¢?Tx®Ä&gt;§?¹5ÕO_[¢?öY9|á§®?÷ë?Ã?Ëëô¦=È¥?,_x001A_XCû£?àa_x001C_9Dj¦?ÖkKô_x000F_ ?¼Ðìñ_x0019_K ?xÊx _x0007_&amp;?±Ýôª÷®?_x001C_pF4J§?_x0001__x0002_p}Êg_x000F_­?V¦_x0008__x0002_¯?D_x0014_mÈ£^¢?V5	ËÎö? Ø¥_x000F_k?Ê³Ï:±Ý¦?Ì®#«~]ª?2Ù¼®!?¨¯°êÛ¥?H,ÿ8"¥?º¢gY¦¢?IáÈ*Ê¥?\/ ÊØ¢?çô·_x0015_è¦?âåÑûô«?ß_x0018_©¿öG¦?D%°_x001B_ÂN¢?×_x001D_L_x0014_¥?|¡ù_ñ_x0019_¦?·ÇùÜãdª?_x001F_ã£Ë§&gt;?PbÞSÒ¢?)´_x001F_xA_x0015_¦?ÜQ¯sW ª?_x0012_ ÍC_x001D_®?ÿ£ÈÔªC¨?Ð·_x0012_ÈfÖ±?N#¢ì\ò ?ÿ?Û¹O'ª?wä*êa+©?]þéËÉl¤?Ëô5"_x0002__x0004_r¥?À£¸CO«?&lt;Ò¨D_x000B_£?_x0010_ñB­À_x0005_ª?_x000D_ìº4´ù ?ß_x001F_x2_x001A_¾B]|D¦Ú½Bq_x0018_³OÉ_x0003_¾B¸2.ü_x001F_¾B_x000C_è°æ½BaÓ)Ç ¾BöÄTÆ_x001C_¾Bú6_x0005_£ÿA¾BákÑªÀ½Bý_x000B_ª_x000F_ì_x0016_¾B+&gt;©_x0005_í½B`ôb_x0008__x0014_¾B_x000E_Ð¦nOR¾B´Nhª_x0012_Ù½Bù_x0008_m÷½BX_x001F_ò_x0017_¾BÐ1 Ðh+¾B_x0018_|9õã_x000C_¾BZ_x0012_$¥ð½Bâ)Æì_x0001_¾B*f=o_x001C_¾BÇb­l@¾B|2Ý{O2¾BlyºPç9¾BM1\ÎæD¾B_x0014_ÝÖ f5¾BÍ;&amp;e_x0006_¾B_x0002__x0003_ýEç!ô½BN&amp;9ÛÞ_x0004_¾Bª28_x0012_N¾B_x001D_u&lt;­À%¾B³é¯_x0017_73¾Bìz_x0019_öË_x000B_¾Bou_x0007_*g&gt;¾Bä,÷¾C¾B©ßû_x0017_i ¾BÃÊl3_x000D__x0001_¾B_x0008_ñ4 V¾B	\qC_x001B_¾B!_x0002_4¿òY¾Bì_x000E_ªp¬_x0007_¾BeG_x0003_êDh¾BYDÿ¾ê_x001C_¾BSúïÞT(¾B_x0016_wÕ)_x000F_¾BµV2oÛ_x0008_¾BCÖ	_x001A_÷!¾B_x0006_H_x000D_ê'_x001E_¾B_x001E__x0018_Äc¬ø½Bmò³#&amp;¾BÕò_x000C_ÿ@!¾B)XkW)5¾B9AÒ$"_x001F_¾B_x0014_KÀº¹7¾B_x001E_Í±__x0007__x000B_¾B¨qtÀÊ@¾B¯èn´_x001D_¾B«ªßé6	¾B(ñ,_x000D__x000F_üð½BèÏ³lÕ2¾Bã±P|(+¾B-0Ã}__x0018_¾B_x0001_zÊ»&gt;¾B/Ïu9_x000E_¾B¯ºk«'_x0001_¾BôV(_x000F_¾B²ó_x0016_£_x000D_¾B×Ä¦«Sñ½B_x0006_&amp;½._x0010_¾B+qçu_x0013_¾Bð±HÈ0_x001F_¾B´ã¼­E¾B?_x000B_|_x0002_l_x0001_¾BÂ_x0003_´5³_x0018_¾BÓ½)c¹_x0015_¾B_x0003_Ö6 áõ½B_x000C_,_x0018__x001A_Vø½B_x0011__x0014__x0015_|"¾Bå_x0001_3I'_x0011_¾Bÿ_x001F_@_x0004__x0014_ê½B\]	_x0005_!¾B°@AÆ#¾BÑ³²_x0008_á½BÃ3_x0018_E¾B×_x0015_(Ëé½BéÑ«fù_x000C_¾BÞXÒÇÌÿ½BÌ&lt;¸¯4¾B_x0008_Cr_x0007_¾BÑ_x0018__x0019_ÐjD¾B_x0001__x0007_hjz_x0010_÷½B_x001B_Þ-(Ýï½BÒ?Þ±ø_x0010_¾BµÍg_x0003_¾B_x0006_ai_x0011_&lt;þ½BÓÐ_x0005_ÆÑH¾BÅæ§Áø½BÛ²¥Ó_x0016_¾BÎ_x0018_hé¸ù½B_x0013__x0012__x001E_`P¾BØcÁU6_x0004_¾B¡º_x000B_ð¿3¾B ¡×=:¾BÍ`²[_x000B_¾B}E=:&amp;¾BÅë×ÞdÔ½B+.ïù±O¾B`oÏ»´!¾BÄ_x0005_»ÙÒ%¾BI¦.F¾BÚ/©Î ¾B_x0018__x0002_x³*n¾B¾'ÊP$¾BA/$6_x001D_ø½B_x000E_ì[_x0004__x0017__x001E_¾B_x0010_§ò¼ùC¾Bßì1Áë½BìÚah)_x001A_¾B{HI(_x0006_¾B#î_x0017_0Ú(¾BB&lt;Óo×#¾BÔ_x001A_N_x0001__x0004__x000D_¾BÔ_x000F_ûq_x0010_¾Ba_x0012_N¬_x001E__x0001_¾Bíw85»&amp;¾B¹_x0002_ñ_x001B_1?¾BQxs'_x0007_¾BÜ@mÿ_x0014_¾B±þ{8*¾Bi_x0001_mÁ?¾B:­^aF¾B² ÞS_x0011_¾Bk0î²Õ_x0005_¾B~^Qôs/¾BÃý®_x0016__x0013_¾B²Ä_x000E__x000C_ð½BÉC_x001E_&gt;+¾BìÑÇó_x0019_¾BÛ¦Sá_x0012_¾BdxC¸_x0007_&lt;¾B_x001F_h¢ÿ1A¾BdµN_x0016_Ïô½BçC_x0003_¼S_x0013_¾B__x001A_ºµ:¾BtúÜ4Ó½BzyËô ¾B_x001A_ÕY_x0015__x0014_-¾B_x0006_aà¦ú½BPÓºgô_x0004_¾BD_x000F_¨Î#D¾BòçR_x0017_¾B&lt;Tkì#9¾BêdÛµ/¾B_x0002__x0006_UÞÙÏ.X¾B$Ê¨x_x0017__x0003_¾BÕf1_x000F_8'¾BÓu_x0004_G_x000B_¾B_x001C_LÊ[_x0016_¾B;tí_x0017__x000F_¾BDwI_x000D_+P¾B¦2_x0007_§3¾B_x001D_I^¯4/¾B³&amp;ì_x001D_ ¾BK!ï\Kõ½BZ´ª¢»_x001C_¾B·z_x0003_m½_x001D_¾B_x0019_ð_x000B_ÎÇ1¾BhX_x0007_¾BU9.k_x000E_¾BiO©_x000F__x0016_¾B_x000D_)Ú¨_x001A_¾B)8_x0018__x0017_G5¾B¼ÅÛ _x0015_¾Bð{Lº_x0001_È½BN_x0005_FOñ_x0015_¾BñãÃ_x001D_¾BQ4ª]_x0004_¾BÇx¯÷íó½Buk[¡_x001D__x000D_¾BÛ´)ÖîÏ½B2¦²'	_x0016_¾B'Oþ9¾Bi_x000D_ú1Ú_x0002_¾B_x0004_ÊTÛº_x000C_¾BÀ(z_x0002__x0004_e_x0001_¾Bò&amp;¶Nÿ½Bð×Î_x0004__x0015_¾BUªBÏ·)¾BøÑð½B£Ü_¶½BÖHÔ§Öó½B¶q;Dð_x001A_¾B¨§§_x000F_ò½Bèï&lt;hp_x0017_¾BØÎ»?_x000D_¾BË_x000F__x000B_,¨	¾Bß¦_x0015_o»_x0005_¾Bû@ïgu1¾B¬íh¼!¾Bî_x0002_a8$¾B¿á-ì4¾BÕQCt9à½B_x0016_~_x001C_Ïn_x0012_¾B_x001F_ë_x0001_¼_x0015_K¾Bû_x0003_Ý*_x0014_¾BU`_x000F_nÇF¾Bß¹¿!&lt;é½B§¨|ØÓß½BG@²|`/¾B_x0007_´Y¼+ÿ½BÛ_x001F_ã7¾B_x0001_ú_x001F_5Ùô½B5Æ_x0004_JÓ_x001F_¾Bjz_x001D__x0002_:¾BEc0ø#¾B&lt;&lt;__x0008_ëF¾B_x0006__x000C_vN_x001C__x0002_PG¾BòÝì×ô½BÝê´ê8¾BBÕ_x001E_åº ¾BÙ¯¹ÕÃ_x0006_¾B&amp;Ò07¾Bæ_x0008_ßª¸_x0001_¾Bþ«Uñ_x000C_Ü½B2ÈñüLü½BªÑÀ_x0018_ð_x001F_¾BªTìtH_x000E_¾B®_x000C__x0013_çà½B?þ_x0007_é_x000F_¾BðÑR_x0003_|ñ½B	¬¯ó_x001B_(¾B»&lt;ÎÔ_x0013_¾BQá³;_x000F_¾B¯!Óý½B_x000D_Ë9¨ðë½B&gt;\¶_x0017__x0004_¾Bû~)½øl¾B­_x0002_¨d_x0019_2¾BÿAvë½B_x000B_21¾Bù_x0006__x0011_Øû½B-d¿Åu3¾Bó_x0003_.îé ¾B(ÿ_x0003_ö:¾Br´q"pù½B&lt;Ã_x0012_¾B(¦*#-¾B_x0005_z0l_x0002_	1¾B\h|g.¾BV\_x0003_)_x001E_¾B¥[À_x001C_¾BÙµ¥_x0019_¤	¾B_x001B_!l²ü½B_x0007_È0_x0004_#¾BÁ¶§¸_x0001_%¾Bxq¯_x0006_õ½B¥ºe¾B_x0017_ï|_x0012_î_x001E_¾B×ÆØëòU¾B­`îÄ|_x001D_¾B_x001F_ªl_x0011_û½B_x001D_&gt;Óÿ÷½B+S@Ö_x0012_¾Bû_x0018_ÀH_x000F_¾B@²,_x001F_þ½B _x0005__x0016_'L¾Bhóç3¾Bp¹Â_x0002_-¾Be_x000F_íí^¾Bá®Ö_x001F_¾B§çÖz$_x0005_¾B_x000F_à2j_x000F_¾B¾Ö D_x0003_.¾B_x0015_ò_x0017_G_x001B_¾B¡_x0019_c­_x0014_¾B_x0007_ïT¾v0¾Bã.Þ	D_x001F_¾Bf²*ú¤;¾B$3ö_x0008_¾B_x0001__x0002_z¡_x001B_-7¾Bq::#¾B_x000F_ÒìEô½BQàÈëR'¾BÞÇ_x001D_o'_x0001_¾Bh#_x000C_äëí½BÉ_x0015_(«_x0012_¾B	};ûç½B_x0019_YDH_x0017_¾BD_x000C_¤_x0017_¾B¨½ÈHL_x0012_¾Bìý_x0012_±m?¾BPU7_x0008_+¾Bc_x0012_µÚ5,¾B`_x001B_B\.¾BeH_x0012_û-&gt;¾B~YP:î½B¬Ò_x0002_éZ)¾BM _x0019_Ê_x000D__x0012_¾B=_x0002__E_x001F_¾BàTvÿ½Bt*ª[.!¾BZ!Ñß ¾B°j¿-û½BÖ_x001A__x0002_Wº_¾B&lt;hOE¾BÈY$¡À_x000D_¾B_x0017_ØÒÅ¥ê½B2«Ý¨_x0010_ÿ½B·x_x001B_í_x000F_¾BÄ]Ï_x0018_ö½B­f«_x0001__x0003_Ê_x0014_¾B_x0006_ô_x0010_£;N¾B¨Ï|_x0001_¾BM_x0007__x0017__x0019_¾Berxü_x001C_¾B{a3x'¾BS£ã?_x0018_Ü½BÞMÔæj;¾BôÈpi64¾B&gt;l3/Â9¾B»Ì¾92¾B_x001C_Ó6^hþ½BH9Jå_x0018_¾BõVü¾_x000E_¾Bh¯z8a_x000D_¾B(ÀÍNê½BÞýÓö1¾B¾@_x0012_!_x0017_¾BÝ(6k°_x000E_¾Bþ¼Ýë(¾B73Ê_x001C_¹B¾BÛ^_x0004_©ðÎ½B¬_x0004_"öÿ½BöA_x001C_ð_x0014_¾Bú¿3Õ9÷½Bkæ¹_x0012_Ý_x0002_¾Bö_x000C_å¶C*¾B9wÄ/iæ½B½}Õ27ã½B_x0002_­T	¬_x001E_¾BÙ Y3_x0011_¾Bu,Pì_x0013_¾B_x0002__x0008_HçGá_x001D_¾B;_x0005_`_x0010_5_x0019_¾Bsc~Ô6.¾B¦$/ûì½B²(_x0008_= _x000D_¾Bµ}\_x0017__x0011_Y¾BÎÉïk_x0005_¾BY9÷µ_x0019_¾B_x0002_58ò'_x001D_¾B_x001D__x001C_É_x0003_t"¾B_x0001_è·Ê{(¾Ba¯_x0005_5_x000E_/¾B¤ÌÏðÜá½B,_x0004_ÀXx7¾B##¯	Û_x001B_¾B9}¾£*¾Bê2_x001A__x000C_¾B_x0012_ÿKÉÑ_x0018_¾B¯aI*¾BRì%¾B_x0007_|×&lt;_x001E_A¾B_x0006_£iê_x000C__x0005_¾B×_x0002_YÉ÷½BjCx4g^¾Bª&amp;ÞÌù½B_x0018__x0004_Ï|_x000E_ ¾ByÈÄ_x001A_ë½Bñ_x0012_Çÿ½Bë&lt;±Óï5¾BoÆOr$¾B¼Ä K\:¾B	Hzõ_x0001__x0002_[+¾B^_x0012_k5_x0006_¾Bû_x0015_aÙ_x0019_¾BZ÷'Mú½Búr7µs_x000F_¾BDÆí¾`ó½B_x001E_u1¶g0¾Bü¶V'^á½BÂ2÷#&gt;_x000D_¾BîT_x000F_¼'¾BÓà_x0008__x000E_ .¾BQ_x0003_l.#¾BUû_x0008_¾BÛ¶Î«ÿ&gt;¾BUà{Á_x0005__x001E_¾Bf£Ã¿_x0002_¾BNÉ­t?_x0019_¾B¡µ¥_x000D__x001F_¾B_x001C_HÅ°_x0006_¾B½-ðhã)¾B?-_x001F_G_x0017_ç½BßÍr³ÞE¾B]4Æéçä½Bó¬æ#D]¾B!_x0010_)¼]	¾BÛùµ©g¾Bß*sÀV¾Bµ_x001D_pÀ8¾BÆ	@C_x0001_¾BI­_x001B_¾Béö°TD¾BB%}ÜI9¾B_x0002__x0006_IódÖÇ_x0014_¾Bô_x0016_¬}3¾BXj¾ºä_x0010_¾BÑ]sÑ¼_x0010_¾BÖÃyÍá_x0011_¾BÖ_x0001_l2¾BHpîâ`4¾BóÐÒ¸_x0004__x0006_¾B_x0008_Ôyø½BÇÂdÜ½BáXE¨_x0001_"¾B ã_x001B_¾B7Æ_x0016_n_x0008_¾Bpä|_x0018_9ó½B§^áòÍå½B_x0011_UzÆ";¾B_x0019_2¤¥©ö½B_x0001_R»«_x0013_¾BÁÞ_x0011__x0018_z_x0003_¾BÛh0L:ß½B¶¬{yZ&lt;¾B)Y^_x0015__x000E_¾BÈºÊþ_x0003_¾Bcº_x0005_,c_x001A_¾B¤)K&gt;O_x0016_¾Bî@&gt;_x001C_6¾B_x001D_©c_x0013_F_x0005_¾B_x0003_bÝF&lt;_x000B_¾Bç(\;G%¾B²M	»ö_x0005_¾B|õÓ)"¾B6,ìv_x0001__x0002_³_x001F_¾Bè¢cé7Î½B_x0018_¸_x0017_Ú_x0015__x0006_¾Bü&gt;_x001E_¾BãR~¼óã½BbÖ$*\¾B£ÀIJõG¾B¬u#Bì½B_x0010_k_x0012_GpG¾B^-ãâ	[¾B·­ø_x000E_¾B+¶_x0004_è#¾B_x000E_ªÅ68ç½B+¨|è _x000B_¾BL§_x0010__x0003__x0004_9¾BùÒ_x0013_2ù'¾B²í\¶=¾B4Ò_x001D_td¾BRÊ_x0007__x0015_Q!¾B7Ê_x001B_ÒN_x001B_¾BLà:_x0019__x001D_¾BÕÙ]ìç½B_x000B_KN&amp;(Ä½B_x000F_øø±Ò½B_x001C_)Vyº:¾B_x0002_ .gRú½BÄñR_x0004_Q¾Bõä£%¬â½B_x000F__x0006__x001C_¾BIùßlú½B_x0016_ =ã½Br«Ì*æ_x0015_¾B_x0001__x0004_ëÅ_x0002_öè_x000D_¾BödÙ4ñ½Bé¯ÅäÝ½BïÝh¶ÉA¾B·,»ê½BÓb1¯Yâ½BÒ FÓ2)¾B`%ÊYà_x0013_¾Br¬ô,K¾B1V@qZ1¾Brn_x0006_0¿þ½B©CØn_x0019__x0011_¾BIBN_x0018_$¾Bü®_x0007_·_x0012_¾Bªxj´ B¾B0&amp;z+jí½Bf­ôp"I¾B_x0006_(XÑa,¾BBóv/%¾Be_@â×½B` _x0018_+_x0019_¾BC#Pî½B½7É_x0006_C¾BÍrâä¨&gt;¾B)E_x0007_ùe%¾B_x0019_ÏVÿ+¾BÞä_x0017_¶(¾BGr9ÏÚø½B¡NÐó2_x0016_¾BYb_x0006_¤_x001A_F¾B5_x0003_$û®ï½BiÍ_x001A__x0006__x000B__x0017_!¾Bho'½9_x0002_¾Bmµ_x0017_£Ã+¾Bù¨÷ËÀ	¾BÚôðv_x0004_ì½B¤_x001C__x0005_ÌÔ½B¿Ý%¾Bê£Ì_x0011_%¾BótÆÓï0¾BØ_x0011_üÛý½B)_x0011_lÊ[D¾B~Èa!Ì_x0016_¾Bú§_x0001_n'¾B _x0007_ZeI¾B×ñììã½BÿQ·9¾B'¡KÔjE¾BÊÛ_x0016__x001A_¤T¾BuoøÏ/'¾Bçuø{_x000C_¾B§[ÈØ;¾BÙa=Äm_x001F_¾B_x0017_¼ª7Ç_x0018_¾Bù,'z!Þ½B_x0006_XG)ÁH¾B #Ë]{_x001A_¾B_x0003_.¶-_x0003_¾BôÏ_x001D__x0016_¾Bï=_x000E_}I_x0003_¾B6@ÓVë½B¡7)N,¾Bë_x0011__x0013__x0006__x0008_¾B_x0006__x0007_~eý1ô_x0012_¾B%fÊ_x0010_¾BÁÝP,(¾B5þÜ_x0004_ _x0016_¾BJmÃ/+õ½BÁ5Ö?+â½BÆ_x0013_à¢!¾BöÇ;O_x0002__x0010_¾BA,e)=¾Bc_x001A_{û½BGMÆ°=;¾B­ã¿v	¾Bp+I2_x0008_c¾BSp¤·m_x0016_¾BkLv_x0005_\_x0012_¾BcÎý`_x0013_¾BñCJ]&lt;&gt;¾B¬ó_x001E_H_x0002__x0013_¾BéñæÁO4¾Bw_x0015__x0011_ì_x001B_¾B)_x0017_þ¾þø½Bï_x000D__x0014_O_x0003_¾B¨&gt;_x000F__x001E__x000E_*¾BïTdj0H¾B-Øb Ô4¾Bl|&amp;&lt;8¾BÍæUºNJ¾Bó_x0013__x0001_Ì_x000E_¾B2Ym½/¾Bu~?_x0011__x0018_R¾Bê»±Pð"¾B EG_x0003__x0005__x0004__x0012_¾B)2_x0016_1ö½B_x001A__x001A_§_x0014__x0002_¾B$*bc6ï½B+_x0005__x0010_?K_x001A_¾BÛ_x0006_Íde_x0015_¾B7pòÍëy¾BYî*_x001E_4¾BmòJÐF_x001E_¾BÄõK0ð½B©ð_x000C_¸è½B|_x0017_26V)¾BßV_x0001_8_x0005_¾Béõàeö3¾BHwW{ï½B®þÚ/¾B¥¸¦'¾B¹Êæ&amp;j¾B¾&amp;´\_x000E_¾B_x001F_?¾(«)¾BÅ´d¬*¾B_x0011_aÕ1Ï_x0011_¾Bà+nr_x0013_Ö½B-Siä½BIñ_x0012__x0005_r¾BËa_x0006_Ã-¾Bí_x0002_Nç½Bõ×åõ_x0005_)¾B_x0019_&lt;Un£_x0015_¾B-ôí"FJ¾Bä«Âw¯ó½BÜÖ_x000D_¾B_x0001__x0007_·íë@¾BU_x001A_®0Â_x0011_¾B9Wøãò½BðÅÂÛè6¾BóÓÞS|ì½BX¤,ü½BôzÂÁ*_x000C_¾B_x000E_qNuRý½BÜ8 g_x001D__x0014_¾BYC¶óC¾Bý§qÓ_x001C_¾BdtÈÑ&lt;@¾Bö&amp;»ÅN¾Bd¤ _x0002_¾Bé×¦å_x001A_=¾B{ãÔy#¾BÙ}úMGÖ½Bìva_x0010_ð½BßW:ß_x001E__x001C_¾BZm¸ZØ"¾B[~ÜßB¾Bµ_x0017_g_x0007_+¾Bú¢õ¶_x001E_¾B½_x0001__x0002__x0002_¾BÛ0vL¾B_x0019_äÒ_x001A_¾B_x0004_N_x0006_«_x0016_.¾BÂ|_x0018__x000B__x0011__x0015_¾BC_x000C_u_x0004__x0003_¾Bà®x7_x0017_¾B6tçl@_x0005_¾Bù+:_x0001__x0005_¿*¾BS_x0008_èz_x0005__x000D_¾BÁgÇx,¾BÏYìèî½B4íé_x000E_¾BÔ!,V¹_x0008_¾Ba_x0016_çÁrü½Bûv_x000C_Õ_x001C_Æ½B`ÓL_x0015_ú½BÈéE_x0011_¸_x0003_¾BU/l.¾Býi:ìú½B_x001E_ÆÀ~¹_x0004_¾B_x000E_aÐQ_x0015_¾BQµï)_x0014_¾BÎ&lt;&lt;Z_x001F_ò½BK2/ºq_x001B_¾BÔOuO¾B_x0007__x000E_¾âÆÞ½ByË_x0003__x001A_Ê.¾BKÌóH"¾BóÊGÐ7¾Bü_x0010_)n-¾B_x000B_ÒÍ	F_x0002_¾Bí;í¨S¾B&gt;Ö_x0013__x0017_«W¾B¥Æh¨û½B[þ_¨_x0011_#¾BÄØ"Ià8¾B1\Ðx!¾B«Å-¸f_x001E_¾B²Äf_x0005__x0019_¾B_x0003__x0005_gLÕ²#*¾B_x0005_æ#Í¸;¾Bx§Xëp&amp;¾B_x0007_ðøÚÚ_x0017_¾B_x0001_BÞ_x001A_¯_x0011_¾B_x000D_B_x0010_!8¾B |_x001B_2 ¾B.¼c_x001D_	¾BI%'ÕÏ1¾B^¬ð÷¤-¾B2&amp;&gt;6"_x0018_¾Bn¬µ_x0008_Ñ½BzA½_x000B_¾B­_x000E__x0012_J[_x000C_¾BÙ À`_x0003_$¾B¡²°Ô!¾B0»0¾Bg~&gt;¬_x0002_¾BoÕ$és_x0010_¾B"Õ6$¯M¾BæRf_x000D_ù0¾B&gt;©Ï_x0006__x000C_¾BÈûå'¾BîT²_ø/¾BëÑ_x000C_&gt;¾B_x0017_¬_b	¾B_x001A_M¶öi_x0006_¾B)fãï_x000D_¾BÆ_x0004_ÑLBM¾BkP+ Ï_x000F_¾B@ÉT"_x0018_¾BPÏÂ_x0001__x0004_n_x0019_¾B¥ÇÓ&amp;¼+¾B[Yÿj¯&lt;¾B~¿7_x0006_¾B_x0016_5"9¾BÊWÀ~~&amp;¾Bj·_x0017_Í½BKJ_x000E_?Õ_x0015_¾Bê*MõÏñ½BÈBîÒÀ_x001A_¾BºË³[ ¾Bã_x0002_ÏCó_x0002_¾BÞ_x000E__x0011_Î_x0005_¾BýÛ(Ï=¾BF4¶òò½BZÍv®)¾B	L|Þ_x0005_¾BÉ]_x0005_×%B¾B&gt;É·Z_x000E_S¾BS²®ç_x001E_1¾B"_x0012_Ó©&gt;_x0018_¾B_x0013_þKÁ6¾Bvgí_x001E_ô_x0003_¾B÷QÙL#¾BOÙåB_x000D_5¾B¤_x001E_SL_x0010_¾Bÿs¨XµG¾Bc¡à#"¾B|½=_x000D_!_x0012_¾BÓ_x0005_ÓÌ,¾Bî LÝÞ½Bò_x0007_B_x0008__x0012_@¾B_x0005_		vÚX|_x000D_¾BÝGõ1_x0002_N¾Bæt[{ñ&lt;¾B©5íbó_x001B_¾BÑ"¾B^Táù_x0005_¾B{e|1½5¾B_x0016_µ_x0012_æZ_x0007_¾B¿_x0003_qSjB¾BüVÁ·_x0004_¾BQçVär_x0005_¾B+F7¶_x000F_¾BçN'_x0016_:_x0015_¾Bïn_x0017_'¾BCIQÍ{_x000B_¾B_x0006_·Ür©"¾B$ò_x0014_Û	¾B:¼váÉ_x0017_¾BgLÌQ¬ý½B_x0001_Ï7eó½B«2û06¾B¯p7Oå$¾B_x0007_XT^^8¾Bw\_j_x0002_(¾B%Þ§O=_x0014_¾BÔâ·#¾B6+m&lt;_x0016__x0008_¾Bþ_x001F__x0016_*âú½B_x001E_þy	Ü_x001A_¾B _x0007_Øw&lt;¾B)&gt;]DZ¾BÓUÑ7_x0001__x0004__x001F_4¾B×:_A¾B_x0007_Õq_x0005__x0017_¾Bîòß?©_x0019_¾B_x0014_teL_x0010_¾B_x001E__x0016_v^#¾BÍÒÓ_x001E_¾BÏg¥_x0012_·_x0016_¾Bñ_x0007_|ò½B)Koæ	¾B9®_x0018_ç$¾BäÔ_x0018_Ê¬õ½B?_x0011_ÞõÐ_x001D_¾B;¡ü//_x001C_¾B®­B¬X¾B_x0016_ÓÒ¼ãK¾BÀ_x0002__x0003_:Iû½BèìMÙ_x001E_¾B@±,ö(Ý½B_x0005_7|!¾B¼x_x0019_)¾B_x0019_åþµû½BÞmì	_x0010_¾B½%_x0013_è×_x0010_¾BË)eC¾BNi×R_x001D_¾B2.¤a ,¾BS_x001A_7µÙí½B»ÉÔ_x001B_*/¾BYR_x0004_^ñ.¾BYr_x001D_k_x000C_¾B¶¦ðH7¾B_x0003__x0004_5\»ÏEÿ½BQõÛb2¾BH¬S_x001A__x000E_¾BnÞÌÝf_x001D_¾BÉx|L¿_x001B_¾BÒtM*5¾BÇR[Ä#0¾BÐ¨"å¤/¾B²Ém¸Àõ½B{°Ç:-¾B_x001C_ËR\_x001F_¾B®8_x001D_c_x0014_¾B.§?_x0002_·A¾BþÃ÷rà_x000B_¾BÓU÷Ô9_x0007_¾Bá¦ÏE\ö½BPs¹¶A_x001D_¾BÞ_x0015_RÄ$¾B¨ûMY_x0001_¾BÈB¬ëø_x0017_¾B3ÙÐÃ_x0008_¾B+ÂM&amp;V_x0014_¾BÝó_x000F__x0007_¾B¤¨,_x0003_Ýä½B*ë³QÊ_x0001_¾BA´_x0017_¾B¬»?¾BÇJLw`6¾BUôðòù½Bâï_x001F_f­ò½B+'o=_x0011_¾Bù-:~_x0001__x0003_f_x0004_¾BQTò_x0007_§_x000F_¾Bò_x0002_"Äì½B¹íÔðý½B4÷ßöÁ.¾BH_x0008_Î_x0012__x000B_¾BM_x0010_¾%'¾BZ~_x0002_Ð|%¾B]_x0006_N2&lt;¾B_x001D__x0006_ø§2¾BØgäòè½Buõø8_x0012_¾BåÈëXb_x0002_¾BB²Ï)×5¾B¥~Ó_x0019_¾BÿÊAÿ	¾By_x0015__x001C_Ï"¾B2ÿ¼z÷%¾B|oO2ý½BÆ_x000F_G:¦=¾B_x0018__x0018_|]*¾BÓÌäå[¾B_x0017_÷z³é&amp;¾B³ü£_x0016_Q¾BØÓ_x000C_åü½B._x0007_´îO"¾Bâ_x001E_o8¾B_x0004_&gt;ïð_x0006_¾B£b9i&gt;æ½Bú{Oø_x000F__x0017_¾Bóx ¢_x0004__x0007_¾Bkëou5K¾B_x0003_	¿ýp ÷R¾BdÔ¬Óã?¾Bæ0ú_x001A_¾BÔ6ÀäM_x001E_¾B2ÁÚ\úü½Bæé=_x0018_G_x0018_¾B _x0016_zâþ½B­î_x000B_Pv_x0018_¾Bä»_x0018_¾B~ú°Wñ½B¬_x001E_½þ½B_x000E_^ÒAtÚ½BÐÔõÖiè½B:ËÎ¯Î_x0006_¾B|Rx	¾B¼fx_x0004_¾Bð¡c@_x0013_¾BÐÇNb_x0002_a¾B®-9ùjI¾B_x0001_~M_x0008_¾B_x0005_:ó0»_x0007_¾B_x001A__x0017_x&lt;÷T¾BgÑiL¾_x001C_¾B«EvÏS9¾B_x0008_Ï@_x001B_7¾B_x0017__x0005__x001A_e$¾Bãr;±÷½B8Ð¹6¨_x000C_¾B_x000F_·L_x0011_Ø½B¾Ø_x000E_&amp;¾B½¼k6E0¾BMW»´_x0001__x0003_^_x000B_¾BjÈO8_x000C_¾BK¥_x000D_Ô_x0005_¾B­¦â_x0018_T¾BEî6ZºJ¾B_x001A_s²d_x0007_O¾B}ÄÀ]ô½B(Æ^ï½B¡}Ì]£$¾B_x0007_9Wh6¾BÑÑ~vnH¾B_x000E_*q5¾B\ì¶0	¾Bzïr}¤4¾BÓJ_x0003_¾Bù¼{ëë2¾BÁ_x001D_ÄÓ-¾B~_x001E_îÕç_x0007_¾Bº²Yç¤&amp;¾B&lt;õÅ_x0006_y_x0011_¾Bum.£U¾BmÇzì_x001A__x0008_¾Bl4§ãó)¾Bæ3$çZ=¾BB_x0002_{}õ½B¶tæÂ_x0013_¾BÒ0Ï}ö½B_x0008_ dg_x0018_?¾Bú â\?_x0008_¾B}_x0008_K_x001B_ÝL¾BÖåÄàE3¾BÒ³P»$Ê½B_x0003__x0004_ÆãVù^å½B1_x000B_«å*¾Bv×âZP×½B_x0002_1½bÅö½B"Ä_x0007_Á_x0006_¾B_x001B_ë¬%_x001B_¾Bmî_x0001_7ìù½Btá_x0017_%Ì&amp;¾B0r{¸_x001A_¾Bò_x0008_x°$¾BWvÄ.÷½B¸à_x0017_¢U-¾BNÖ"rý½Bû_x0007_	_x0018_¾B8_x0002_öò*¾BþH-Ó_x001F_)¾BÇí_x001B_=ú½Bãaâ_x0018__x0004_¾B_x0018_Mòx¸é½BI_x000D_æzß,¾BäVÌëË_x0008_¾B²Ï_x0006_K_x0001_¾B_x0004_býc£@¾BD±Ü ±2¾B¶_x001A_ õM_x001C_¾B%ªya¾BÀµö¶ü½Bç4c*ø½Bd¤å½Bø6d[71¾BËë«ç-¾B_x0016_-*Z_x0004__x0005_a(¾B8oh?Û½B_x000D_£øU?_x0013_¾B§Ôd¬þ½BeÓO÷Ê-¾BðWt_x0002_¾BûÕ_x000B_N ý½Bõ5;ÏË(¾B{SÖ¿¯L¾B-½_x0008_~_x0003_ÿ½Bkßir&lt;¾Ba?_x0019_ÖÃP¾B{±Å±î½BN§®ñô&amp;¾B)í/ _x0015_¾B_x0007__x0006_;áû_x000E_¾BÕ _x0007_¤ÿ½B_x001F_¢_x001B_ò]_x0005_¾BMÿ8ËP&amp;¾B_x000D_g à+¾BìÚVÝ_x0003_þ½BÎÆdî½B×Í_x001B_ÕÞ:¾B_x0003_Siò_x0012__x001A_¾B6EX¿ü½B_x0003_P7S_x0019_¾BçÒ_x000D_Ï_x0013_3¾Bÿx_x0014_¾B_x0001__x0014_£ô¡%¾Bx0&gt;ÿÉI¾BtÚoàp_x0011_¾Bz_x001A_ÃSÂÊ½B_x0005__x0006__x001E_û²Eù½B_x0017_rø&gt;_x0010_¾Bò·§®(¾B%3íAWé½B/» _x000D_,¾B}h!´6¾Bþg_x0012_Ü_x0001_ü½BÇ©_x0018_vÙ½B_x0003_J_x001F_F ¾B÷M«¢0¾B¥_x000C__x000B_Nö+¾Byêù»_x0012__x001B_¾B5~Ò_x000D_;%¾BG4º/,¾Bû½.ïö½B_x0002_bÃ¡_x0019_	¾B_x0003_.U_x001B_ô¨½B:ù_x000B__x000C_0¾BVéNè_x0019_¾B^ì?`Ë_x0004_¾Bu=Ã_x001A__x000C_¾B»QÌ¢»6¾Ba	*í½B¤´ªÓ0¾BÐ¼V(ùû½B_x000E_Ýqgò½B¬Ù8)0ù½BV¦©)Z_x001C_¾Bý}ïdº}½Böc68&lt;&amp;½B@jüå½Bë_x0012_V_x0002__x0003_+K½BUëp®½BG_x0015_æk¶½B:ÓÐ_x0014_­½BZ×_x0008_gÍ½B_x001D__x0006_í£#½BÔã]°»½BéYU§c½B_x000E_?"&amp;¥©½B×a_x0003_ù½BÕêÃÃ`½Béeh)Y½B%¶_x0012_Ô?°½B_x0007_×¢ç±½Bç®&amp;½BÂ¯C!e[½B·áÛ½B¯ôª|½Bnr_x001A_³½B=cL²³½Bû¬á_x001B_Ò½BJL_x001D__x0010_¬Ì½Bø_x001B_¢"n½BýÉ_x0013__x0013_5½BäÎFrZ½B%hb½B_x0006_/T_x000B_Ñ½BY½Ñ ½B_x0010_Ò16	£½BáB_x0002_·½BE;dÝÊ½B*Ðî _x0001_Ý½B_x0001__x0003__x0011__x0006_:ÚZ½B`xÌëo½BYeP_x001F__x000E_½Bÿîw½_x0006_½BE´ºí®½B*_x0018_¶¸w½BâÄFÎ½BÚ©îyÅ½B´V_x0016__x000F_jÈ½BA_x0018_Â¬½Búé¸_x0017_½BßnÊ"ö¦½BëßXhÑ½BHL_x000B_M½B×Î,à ½B;ºâHªÔ½BÑ±&amp;ª½B=ö·Ü^½B\tT2Õ½BÝ_x001B_Iléz½B«ýª¤÷½BB¶9_x0002_¡½B±ê_x000D_\½B¨¾T¿!v½BìY^?Ñå½BÂK5_x0002_×¬½B}_x0003_Z."·½B«þ\nÅü½BgéhÃ½B&lt;M¸¨)|½BÞÎã9í½Bï_x0011__x0001__x0002_ ½Bè_x0018_'.{f½B5_x0001_zÔ½B£SBs½Bie_x0001_»-S½B;­ºÍí½BÝË)³¿~½BªÑ_x0007_#½BÒÓÄ¯½BÍØan%w½BnKst»s½BØì_x0014_½BÒP4_x0012__x000C_^½Br4HHZL½B_x000E_OY_x0015_¢½BjÑAU_x0008_Ö½B½_x000D_÷~[Y½B»$_x0004_1e¢½Bé¿:½B¨QC(³g½B@í-?¹½B¿csV_x001A_¾B,J?Çw½BrÒ¾[yÇ½B_x0017_¡Æd½B·cÉËÊ½Bíy!èVk½B%@×R|u½BÑÀÓë½BjY*4Å½BXg_x0002_½BÌÄ_x0010_i_x001B_½B_x0002__x0004_´_x000B_&amp;r½BþÌù_x000F_fÐ½Bä_x0006_qob½Bö&amp;mn«½B_x0011_§n½Bm»6{¨r½BG"¿p¸Ð½B?_x001D_¸4N½Bí,5¡_x0003_Þ½Bë²¡Ë½Bg'á½B_x000B__x0012_÷Ò Ë½B5cd½B¬Ë¬Û_x000B__x000F_¾B_x0017__x001C__x0001_Û½Bm¯ss½B&lt;/¬Éè½BB»Võ}Ñ½B9ß«	½B[=+°½By\n]½BócôáM½½B_x000C_~ëû¢¿½B8µ¼{½BÙ7s¦` ½B{ËÕb½ByE_x0019_º®½B*}$¬½B_x0004_;JÔz½BO"H±½B:?ñ¸_x001D_½B!¤Ø_x0001__x0004_§½B_x0018_#_x000C_Ö&amp;ó½B®._x000B_¸}£½BVÂ_x0007__x0003_~½BWß£&lt;Ï³½B`©¢îÔk½BSP]jI½Bß¤_x0003_Þ:¦½B z~{·½Bp÷±H1Â½Bì_x000D__x0012_£UÉ½B_x0007_U~èÁ½B÷,vºR½Bi_x001C_Û¤È½BÜ:_x000E_ø'Æ½B±ñªÓÉR½B.øê9|½B R©ìÑÍ½BS®'Ê½B_x0003__x0011_V¶½BI¥bßô_x0004_¾B¨(|·½B³+_x0012_Ä½B¤Ûj_x0006__x0013_v½B¾±ý¶Ã½B§´á_x0018_ÏT½B2ø¶u£½Bp§-Æ½Bë¯H½BÄðß_x0019_µ½B#¶_x0002_#^ß½BRÝ!_x000D_Eç½B_x0004__x0007__x0013_d_x000C_¸ê«½BJ|N2/u½B_x0008_.¨¤X½BåA"Äb½BPD_x0006_¾Ð±½B#l.	Î½B©­_x001D_]½Bñ_x0008_¤½Be¶ZÙ½B}üÇS¹½B\_x0007_açB~½B_x0001_qO_x0002_~½BY|* 8½B®}_x0006_1¬¨½BÞß8U¨½Bw«ßXóÌ½B_x001F_b_x0003_ë^½B(&gt;8éPk½B3_x0004_Ú/d½Bw,a_x0019_¹½BRèãP¢½B_x0015_?¹í_x0016_®½B_x0005_K_x0004_ÒÆ½B&gt;h°-^½BÞ_x001B_ÐZGb½Bwý£G3½Bö _x0015_ü_x0017_~½BÉ-Ð2_x0008_¡½B¨®&lt;ß0½BÓÞü(½B_x000E_-½ÁW½B%K_x001F_~_x0002__x0006_Ï¡½B_x001E_Ú¸½B_x0004_n +©½B¿ODL½B^·?_x0004_Ë½BõÕMv(Ì½B9Ó;óÀ½BK_x000E_ò¾{­½Bõ±MUº½Bo¸Å_x0001_w½B©_x0010_¹¤ñË½B_x000B_{»_x0016_/Ê½B@2Ôåe½B_x0007_®Cs¤_x0005_¾Bp|{_x0007_½B6WÌÕk½B_x0003_ñ_x001A_þÐ½B¢|csp{½B&lt;y©3Hò½BlÎ&gt;½B/ã_x0010_Iº½BÑ±9Ãf³½BÒôc_x001F_Í½B^$Ø¯½B_x000F_À:1\Ú½BFÉ!èÚn½BXªó»¬ç½B!#_x0007_ 	}½BIR®nÈg½B¨F¢ñÞ¿½BxDig½Bn	Ñ®T½B_x0001__x0003_ ñ_x0006__x0002_Zw½BE½è§´½BhEÄ¤ç¡½BKôLht½B¤;7½B½]¤ûÿu½B÷ÐÙã¬½B6}ÉÅä½B7[«Z_}½B_x001F__x001F_2_x000E__x0014_c½B?³ÌL½Båjêó½BÁÈ6ñ_x0011_÷½BàQó÷¢½BÝÿ8ÏuY½B_x0004_¯¶Ô½B:ÖëQs½B%¸`Û½BÍ_x0017_]F½BUd_x0019_õå½BçD_x0001_W½By¢]; g½B®ÝËó½½BâUOÿÑ½BòÜ¡ëÚ½Bè_x0013_.Êð{½Bãÿë ¿½BôcSI½g½BßÞÙDÿ~½BY(½¥½B%u@¡½B))A_x0001__x0005_Ëw½B{LQrÖ½Bó_x0013_&lt;0Ô³½Blb×Ý½BâÿúØ$Ò½B7JÐ#_x001E_U½B_x000E_Q_x0019_Ê-|½BÌY	_x0003_w½B~ç&amp;¥¨½B_x0015_ô@½B#¸â2Ë½BjfÑYÉ½B©ëz½·½B8P_x0018_%Íý½B¾_x0005__x000E_;_x0002_x½BZ_x001E__x001F_LÝ&lt;½B~Ðd_x000E_¥½B]P§ðØ©½BÂ$U`¸×½Býs_x0019_Üj½B?_x0005__x0002__x0001_PÏ½Bß4_x0007__x0003_Ý¿½Bå÷S ¹½B3¥Ý_x000E_l½Bï!´§½BÚiÛ½B  _x0001_¼ma½B3ºõ£Ù½Bí'ýj½BïÊû¯Åy½Bô _x0004_¯½B'`Ôm½B_x0002__x0003_×»Ðµ¢¨½B#_x0003_Ì_x0016_3·½B.à*±»½B&gt;1ØhÜ»½B)FÅF·©½BÉ¼¸³Å½B_x0019_Õ-y½B+1Æ_x0012_½Ã½Be²1ÇWL½B`;Ô4~°½B4_x001D_ê×£r½B|îÛì©½BApú_x0011_¦½BO_x0014_*r­½B´I7	¾½BA#5ë½B_x0017_UfmCÓ½Bj_x0007_ØkkÐ½BÚ"Ö°_x000D_½BÃÂ²½B±8_x001F_ÃãQ½B_x0019_ÞO¨½B_x0001_½®Ë_x000C_½BZt-½Båù#0_x0010_×½B®Ê °§ª½BAr¸g½BoÕDÑ½B9»_x0012_ÁV½BÈ³ÇÒ¹@½B-äJë³½B	,_x0001__x0002_fº½B_x0017_A_x001E_g_x001B_½B&lt;ßS_x0007_%½½BÝ1_x000E__x0013_©½Böd8«§½B&lt;?«®½B9í¤Ù_x000B_½B@¸_x000E_-#b½Bþgu2¢½Bv«õ±½B÷_x0012__x0006_º½B¥bíÍ½BJr_x0003_:æØ½BùUè½º`½BÛ¹µò¾½Bjy_x000E_i2S½Bâ_x0002_Îïu½Bþ¤ç9½Bv,ä¨½B½	ªÙØr½B §Ûru½B°x&amp;M_x0013_¿½BÙÙ_x0011_	_x0016_½B;_x0002_òÊ¨½B_x000E_©J@Â½B`Dï ½BjüÍ%à½B©¶\ñs}½BJÇ§¸_x0004_j½BÕeÕvþä½BF_\ri½B¾47Xâ½B_x0001__x0002_½±ïZ\½BpIýL±½BÕ±#Å½BZ_x0012__x0018_Þ¸½BIÕ!¶b½B²]ë	ö½B_x000B_J1G:½B_x000C_ûÞ©}½B$éS_;½BúDc-Ð«½B_x0015_Ñ_x0004_Hå½B¯¯ê¾ãÎ½B£Nçh:½Bù_x0013_doî½BÀ0Ö_x0008__x000E_q½BQ~_x001F__x001F_¾BÀ T$é½BÛ~_x0013_i¡½B_x0007_§è'8g½BX?#H}½BBx±ÁË½B¼Íò¤½B_x001B_SÉíJ¨½Bý_x000E_v?É½BÅB_x0019_;¢½B9æ=%n¨½BÒÀªgh°½B¬_x000F_mS ½BïÍ·0½B³³¾ïaÌ½B£Ü"]TN½B§Ï_x0002__x0004_åw½B_x000D_DÍd_x0011_¿½B`C;Ê³½BøÈ?ÿ½B_x001A_B§ç°°½BP_x000D_æûË½B§Q*ª"¥½B4ñ_x0018_5I½B¢_x0018_|:Ô^½Bq¿ººx½BD_x0012__x001B_½B_x000C_e|7î±½B4m_x001E_¯È½BÏ_x0015_¾C´½B}uwr|½B.1î_x0015_à½B_x0019_wó_x0014_u½Bý¾·_x0003_¾B}Ìâ^õ½BAHzzÍ½BA1`_b½BKN_x001A_fß ½BjW¿¸Ø½½BoC³hMé½BùÏ_x000B_Ü½B_x0001_Ätp½B7óþ2½B+ûëÍÇ½Bÿ	¿x½B1_x0006_T¹½BÊîOüm½BoNÊ&gt;µY½B_x0001__x0005_Hà5.½B´¾ÿK½B Í_x0013__x0011_j½Býè6¾Ù½BCUaÍË¼½Bóá ÅÓ½BÛ{ãjÆn½Bâ·p®Ê½BÔ(E¹î½B©¹pJMÈ½BõMáû»½BT_x0010__x0015_¨ãH½B_x000C_ÿÑ_x0014_±È½BKá¼¼|½B_x0012_Ukà}½B_x001C__x001C__x001F_é½BÆ&amp;1?Ð©½B­ªbw"Â½B3ÉK½½B_x0016_Ú_x0014_FÉÃ½B°_x001E_õ1Ð¼½BP_x000E_ÿx/k½B_x000E__x0017__x0003__x0006_¹t½BâP&amp;F½B_x0002_sÃ:ç3½Bz6I+½B]_x0002_ù;,½BA=åWµ)½B_x0013_nÍþï½B~­èü_x0016_½½B_x0004_m¸µs½B`æ_x001B__x0001__x0002_8Õ½B_x0001_|_x0019_ÞÄ½B·¯%_x0016_ ½B_x0014_:_x0018_W½B¿Ì4±c½B_x000C__x0010_¹Y*x½BÝdÙ½B¼_x0010_2þc½B_x0002_ù¨_x0011_0ß½Bw_x001F_@QV÷½B_x0011__x0001_4:_x0013_½Bb^2"Õ½B_x001C_´_x0005__x001C_Õ«½B_x0019_8uW½BÚÝ_x0005_è_x0013_3½B®!¤ñ¼BÕIÅ_x0005_f½B¥õkª½B_x0014_ápàÂ½B«y._x0013_Kz½BË_x0013_qT_x0019_½B"=úF6u½Bàãzi»y½B×\!Ô9o½B_x000E_ÑHñ0h½B_x0018__x0017_Å_x0012_s½BxªËÃe½B_x0015_ËÓ¨eñ½Bêå-³/½B4×ÜkÌa½B¯î_x0019_¤_x000F_½Bä¦Y*9½B_x0002__x0003_¼ÿhÚ½Bñ0¾_x0004_õ½B:p_x001E_á¥½B_x0005_L«_x0012_[Z½B¸%»D&gt;r½B¨`½BÇQAÄ½B¿ã:-÷y½B_x0017_Ù|i_x0005_½B{óßqçº½BÞ©_x000D_þ^¡½B_x001E_D£¬[½BßH³0½BÅ²_x000D_²½BSRM²½B8(ôØ'½BÃ_x0018_ª:®½Bÿ_x0012_n_x0018_Î½BF_x001B_XGp³½BÝ_W_x0006_Æ½Bã"_x0006_|v½BL°|ÿ_x000D_¾½BÝ¨_x0017_oWH½BN_x001D_cv8Ú½BØfL½v½Bô¯5l½B¾_x000C_t\vÏ½B_x0011_R^LS½Bè_x0001_aÍZ½BxôºWæ½BÜ£T_x0003_ä½Bu°F_x0002__x0003_Ù×½Bã¹q!_x0007_½B§_x000F_¬_x0005_Ñ½BóD©=½Bg²¿8½Blrboú½B7»ßz_½B_x0008_eT}Î½BX`Ò_x001C_·½Bò[WtZÛ½BófWÏË½BÞ%hBþL½BG_x0007_¸±½BêìÑbüt½BZRxÒ¿°½Bðß±©½BìjÝ,é½B_x000F_.ï_x0001_µ¤½B¬ìîb_x000C_­½B_x0004__x0011_Nãð½B_x0018_ÁÚ_x001C_·½Bå²iÿB\½BÚz«ýu´½B¤B:Hú½BFp³ìÂ½B*:½BùÍ4ÞÊX½Bbò].Ó½BÓsRT\½B®Îìs½B;(CÈ½B_x0003_z_x0010_\k½B_x0002__x0004_Ë"(A»Ö½BF8âU½B\_x0002_QÜ½BK)¿4Ò|½B0±2&lt;°ç½B3o_x0015_}½Bóïã)_x0006_½B¯§ °1x½B_x0001_&amp;÷(Ã½BÛ\½þ_x0011_ª½B?_ÞÚÈ·½B»_x0014_t³A½B$ªM_x0019_½BÉMÝcâ½B_x0011_èúº_x000E_½Ba¸V_x000D_ã½BØ æ_x001F_³½B¸_x000F_¾_x000D_h{½B4.&gt;»Í½BhæÑòi½BÚWÓfÆ½BÑË_x000D_L¡ï½BØm±øl½B"R,_x000E_»½BRîA½BÜ·r½B_x0003__x000D_Û*ËZ½B_x000D_Ó½BóPÑx½BµvûIQ¾B9ÌÓ[ª½B²órt_x0001__x0004_R ½BXx$oÃm½B1·áV½BRüâgW½B´·ÐBzÐ½BËÚ_x0012_³½B»_x001E_´5½B?j_x001E_©p½Btë=ú_x0016_s½BÙ_x000B_ùþ½BSiýYy½B_x0002_zZ_x0005_­½B¾{©½BSÔhð©½BÍ·Ë[©m½B_x001B_´_x000F_Í~v½B	_x0018_·Ãè½B?xM¾­½B5_x000B_Ýð_x0005_Z½BÆÎIÁi½B(_x0016_û½;¹½B3!Û_x001A_-é½BÕ_x001F_ÿtÃ½B-X´µÄu½B|\yçãÁ½B¹Þ½X&amp;Ì½BòÑ:,-½Bñï_x0014_²¬½B6_x0014_±n½BQýÐt2o½BR×{LB½B~&lt;_x0003_1x½B_x0001__x0002_rv0_x0017_ö\½BÂHÀãG¨½BX´¨ç`×½BëÖÅYìx½Bæ_x0005_Ôà½Bu³¦ia½B\¼¬É½B'¦¸_x001A_;½Ba4N`½BP!æÞpm½BÂ¿N!·½Bs§qË½Bê·º_x0017_¯½Bs¯_x001C_Ò½B·$_x0011_·½BÊ_x000F_ô)®½Bå_x0006_K_x0001_£_x001E_¾B©_x0019_g£f½B _x0014_k³½Bý®@½BbÔ9áÕ½B_x0014_%h_x001B_¶½BöDmd½B;Àud£½Bwr¬_½BU{¹oh½B(Â`o½B_x0003_3®½BÛXt°E?½B_x001B__x0016_÷à_x000D_½BÄà Ýf½BLÛßÙ_x0001__x0004_Òe½BB_x0002_û¦Ý^½Bý_x001F__x0007_ºÍ½B|ä³LÇd½B"Õøl~½BÕëçëtt½BÛ©Ï½¢½BÖèCGn½B_x0016_&lt;+&gt;ú½BÂ¸5_x0012_¶½B0ç¨Ä½B_x0019_bô 6·½BÄtmqx½B_x001A_ìþÀÎ½Bâ_x0004_¤§ ½B´[ñny½BL_x0014_ÙÈæ¨½BþÓu#úå½B#FíÛ½B¹W_÷½B,µKd½BÃ&lt;ëwÓÒ½B]Ò¾È½Bàä¸_x000F_£½BT_x0001_érGÂ½Bf`o_x0003_-½Béá{?_x0007_½BÑÁC&gt;¼½BQPÙwh½B_x0017_ºq«½BL_x001E_ò%_x001F_½Bß½_x000D_ÌaI½B_x0001__x0002_¢w²6{Ü½B'ß3cÛ½Bt$&amp;eî½BÝPW"½BÖLbZny½Bò±ºsad½BþÙ¤¼½B8Ë!u4½BçMC!Ñ¯½Bk&amp;^­½BðU	È½BºÓö1_x001A_¨½Bò¤_x0018_½BôÔËÏv½B¤A,_x0006_[½BP¡Ë½B7_x0017_àPã_x0001_¾B{«UÜíp½B_x000E_Re³_x0011_½B²·_x0011_[sg½B8v®º£É½B_x0018_\Ç±½BG5_x000C__x0003_s{½B_x0012_Ly_Ì½B³_x0001_ù5¡½B_x0014_*XK©¾½B_x001F_vBRl½B_x000F__x001F_¡H¦½B(øpæt½BZä_x000D__x0004_âV½B·úÉ¥-¥½B­¤O_x0002__x0007_Ú|½Bñdv:Ã½B_x001C_ð2Ð´®½BKÎèi¼j½BOçs8½Bã8ìGâ½BgYòCK`½B£3êO_x000B_À½BêÊðG¾o½BÎ[®èÉ½Bæ×_x0014_Î¿×½BU´_x001F_ØÌ¾½B+_x0004_Á_x0014_½BI_x0005_ÑÎ¬½BGå_x0010_%½B_x0012_õß+Í½BÿF_x0001_Ù_x001C_È½B§æÊQ3¦½BíÉF×_x000D_­½Bµúª_x0003_Ò½BØ_{½BUãT(_x0006_Û½Bt±_x001C_Ñ&gt;g½BM»û-GÂ½B-äÊ&amp;½B@Q_x0011__x0018_ «½Bãg_x0001_ÑÍ½BÎü&amp;½B_x0018_4_x000E_$½BÍEB²½B_x0016__x0012_R=§½Be²ÅDd½B_x0006_	_x0010__x0008_UØþ½B_x0007_W²¨½B¶îù_x000F_j½BB_x001E_ûÝ½BhÀþ× ½Bñ_x0013_J_x0004_i½BÏJ³¦½B_N_x0006_hy½BãájUs½BÓJ_x001F_y½B_x0003_ÃÂµ:¬½B_x0011_¼ª¤ÇR½B)fÁqâÀ½BNá¤yb½B¸«®wÚÛ½B_x0012_\Å4º½Ba© +£½BC¦ãßh½BÑøîÅ£½BÞýð_x0005_¯½B£î_x0006_s½B:zò_x0001_Û½B´}±¡¶°½Bæ^´sÚ½BÞb{8÷Ý½BHjUeg½BTnºîxÏ½BÝDrí b½Bá%_x000E_N_x001E_Ï½Bf_x001B_ç_x0003_º½B°ÙkGed½BI$_x0002__x001C__x0001__x0002__x0008_½Bù5¿_x0019_&gt;p½BQôÖ_x0017_: ½Bi@t÷8½B³¬_x001E_A;½BÆ5#Ð	½BâN¡__x001C_¤½B2«$ªº¼½Bóë&amp;§Ó¸½B¬NtEa½B2k´a½B¯¶û_x0011_¨½B°dX¤J½Bg¶áË½B0ï³¢¤½Bø!]½Bÿ_x0015_ÜT´½B-`û½BCÓ¼u(Ë½BVò°?½B¿ýí¡ªÌ½BON_x000C_þÐ½B¼A/?O®½Bóì ½Ba_x0003_/$)¦½B!Ç4Ïº½BØ¼¿d/½BZH=Ìû½Bì~W.	§½B7_x0008_|táÁ½B%ö_x0018_½B ËZq_x0003_½B_x0002__x0003_úA?W¬x½Bõ½üÔ½B "_x0015_iÇ½B	ä1_x0015_©½BÎE©_x001D_ÓÞ½B_x000D_ÚÝR½B_x0003_µªó¾v½BøÐ¤À_x000F_Ä½BC_x0015_§*_x0004_µ½BA,*½BªWþ(g½B_x000C_r{]¦½Bñ8?{½BÙÀP~~½BL]ä_x0001_^½BÞë_x001C_Wp½BÎ`ûê\¥½BBB¢ñ¢½B«ójbòÂ½BRBÒê½BjÏ|ÇÅz½BLL	 _x001C_]½B]«½Bõn&gt;97½B)#°ïË½B(!F\½BW'ic½B_x000E_ÿó_x0002_»½B$&lt;¸ô^½Bfýaý¦¨½Bo|"À[h½BÔU=_x0001__x0007_:æ½BU%_x000E_À	Î½BµçTÝ%½B©È¯°-z½B¢,_x0004_F÷½BÎ¨®»½BÐK~ÿ½BÂ.2½B	GC{ºª½BÔ9_x000B_½BQSúÐ®½B_x001C_8V0Wë½BªÌ_x000C_îÎÚ½BZ÷[ðõÑ½B¬bß_x0001_?¤½B;ÌÌÆ½BA×©Ýþ½BYº#iZ½B£o/½Bhj&amp;_6±½BÏ\_x0013__x0005_\½Bnº¼_x0003_Ùr½B =ç«|½B_x0010_,½BYê_x000F_^£ª½By©´_x001E__x001A_°½BÕûÀ_x0013_µ½Bö_x0002_÷'×½BÒ»{Ô½B_x0011_¯_x0006_4*½B5µ½B&amp;c4Ì_x0005_½B_x0001__x0003_ºg*á¥½B"ù;z½B¬Ù_x001F_j½BQ_Z½Bv_x0008_²gl½B_x0010_Ý©Ë´½B©_x0006_×4aj½Bà=d¢fx½B_x000F_APfÉd½Bà_x0010_iE_¯½B_x0004_~±t½BÎ~k¨w½Bi_x0002_ù~½Báã=nÉ½BÊQû^½Bs«m×Cú½Bê_x000E_ï»½B@@½_x001B_ÆÉ½B¿GÈùZ½BcÈ!ê_x0016_½BpÚêk½BqÑRz´¹½Bª½B#=&gt;)¸½B_x0016_klõ½B_x000B__x0013_ãt_x0008_j½BfkwÐ¹Ç½B8j_x0019_T_x0003_¾BH¶Ü=Ö¹½B_x0004_lÑ&amp;5H½B_x0010_3Q&lt;ßm½BÃ ø_x0005__x0001__x0003_¢½BL_Ü_x0005_Ï½By_x001A_(Õ=Ù½B&lt;_x001F_5z"¡½B=|âpÕº½BYTò_x0019_Æ½B_x0005_T$é_x000B_z½BÝ&amp;×j»¹½B2&gt;G_x000D_§½B&amp;k_x0002_ÒZ_½BµQº_x000C_½B®Z¹|£t½B*ÑóÁ¢½BVCÈS¯½BHõ è_x0007_´½B_x0008_$_x0001_Î´½Bªc×'1½B_x0019_Î±½B_x0011_èw_x000F_½BÐ_x0019_¨8q½BXÇg©_½B¡¿{BHø½BpeSP?½B0âk¤_x001F_½B_x001A_ê jH½BìoÆç½B@Ä7¢M½B±¾_x000D_0ø½B2d_x0008_ ¦½B³«X®½B¡wµáN½BÓ;ÅÃ{½B_x0001__x0003_rH_x001E__x0006_u¡½Bù¶ÓÈÈ½BÒLÉÑÓ½Bò_x0010_GF½BÝfYUl½BúÛ0¸¿½Bí+Ü¤¨½BuøLy½BíA)¸M¡½B¬B_x000D_`Æ½B_x001B_k}ÿTH½BBÛWÝ±Ã½Bç~¢¡t½B¦áeÆ}½Bìÿ6Û¹½Bø&gt;Ï½úÔ½BHÈwgç¡½BÕr§·ý_x0002_¾B	/ËJîj½BúÓÝ|q½B½_x0013_¾Oz¢½BýQSñã½B _x0001_¡ìR¹½B_x0014_æ@_x0010_½B_x0007_y_x000B_«½Bï@½_x0013_v½B)¾ÕJq½B_x0005_/rr÷½BwäÏßçm½Bx5Ný½B66zÉØ¨½Bõ/¥j_x0001__x0002_ôÊ½B§¤ ®áÏ½B¸_x001F_9P½BdWUØ½B8»ô) t½B_x0007_U¯_x0015_½BXÊ79ù®½Bµ^_x001D_QÁ½B´mf4Tw½B~lt_x0002_½Bè­êá|½B_x0006_#_x0013_þ¡½Bø¸³/½BM·]­X½Bþ Ì^Þ½B!ÊýÀl ½BÕbCÎfO½B§J*X½BÝ;{8g½B,là ½BÐ¼ÆóÅ½B1êÆ%,u½B L_x000F_/è½BÐÃÎã_x0014_½Bq_x001E_é³¯§½B~LgK_x0019_¼½B5Jóã½BvLµ_x0007_&amp;½B	`õ¾Ï½BÏa÷å³½Bf=µp¡½Bþ_x0002_K¶*a½B_x0004__x0005_ÆËJÒÿ½BÏÑJ)½½B',Áj·_x001B_¾BÇ à½B*þzP±½BuØ«zÎ½Bú4÷¥á½B9?B½BB ~{_x001C_½B÷br_x001A_®½BÈ_x000B_¾_x0003__x0001_½BøîYQSy½BË{ÓÉ½B×v|_x0010__x0016_¦½BÎ_x000E_ãç@½ByG+¡Ý½B_x0014_=_x0007_«d½BâMì.s½B_x0010__x0012_'Ñ¯½Bº{÷UQÇ½B5_x0008_Ý­å_x0001_½B_x0016_î_x001B_æq¼Bxâ¡¢'½B¢LdÉã¼B"_x001A_$_x001F_Ü+½B0*n}ê/½BÑiiÎÈd½B¶&amp;ðû;½B_x0002_ÌÄÃß¼B'¥_x0015_ _x001A_½BÈ&lt;Æ_x0008_&amp;½BM&amp;y,_x0001__x0003_¼!½B_x0015_A¾ªh½BÆ_x0015__x000D_h°¼¼B[¦¨zÆ¼B óÄåL½B_x000F_ª/5½BÆÀw-_x0002_÷¼BS-ÌLä¼B&lt;¶X~_x0007_½Bhþ_x0015_½BCg_x0015__x000B_àM½B_x0012_È£ÊS8½BZ%_S¶H½BîÂ_x0019_ tN½B èÿ¼BD ÍWmÙ¼B=	ü(ô¼B©F_x0017_½BÌÌ6d§½Böô÷¡_x0015_ð¼B_x0001__x0001__x0001__x0001__x0001__x0001__x0001__x0001__x0001__x0001__x0001__x0001__x0001__x0001__x0001__x0001__x0001__x0001__x0001__x0001__x0001__x0001__x0001__x0001__x0001__x0001__x0001__x0001__x0001__x0001__x0001__x0001__x0001__x0001__x0001__x0001__x0001__x0001__x0001__x0001__x0001__x0001__x0001__x0001__x0001__x0001__x0001__x0001__x0001__x0001__x0001__x0001__x0001__x0001__x0001__x0001__x0001__x0001__x0001__x0001__x0001__x0001__x0001__x0001__x0001__x0001__x0001__x0001__x0001__x0001__x0001__x0001__x0001__x0002__x0001__x0001__x0001__x0001__x0001__x0001__x0001__x0001__x0001__x0001__x0001__x0001__x0001__x0001__x0001__x0001__x0001__x0001__x0001__x0001__x0001_ _x0001__x0001__x0001_¡_x0001__x0001__x0001_¢_x0001__x0001__x0001_£_x0001__x0001__x0001_¤_x0001__x0001__x0001_¥_x0001__x0001__x0001_¦_x0001__x0001__x0001_§_x0001__x0001__x0001_¨_x0001__x0001__x0001_©_x0001__x0001__x0001_ª_x0001__x0001__x0001_«_x0001__x0001__x0001_¬_x0001__x0001__x0001_­_x0001__x0001__x0001_®_x0001__x0001__x0001_¯_x0001__x0001__x0001_°_x0001__x0001__x0001_±_x0001__x0001__x0001_²_x0001__x0001__x0001_³_x0001__x0001__x0001_´_x0001__x0001__x0001_µ_x0001__x0001__x0001_¶_x0001__x0001__x0001_·_x0001__x0001__x0001_¸_x0001__x0001__x0001_¹_x0001__x0001__x0001_º_x0001__x0001__x0001_»_x0001__x0001__x0001_¼_x0001__x0001__x0001_½_x0001__x0001__x0001_þÿÿÿÿÿÿÿÿÿÿÿÿÿÿÿÿÿÿÿÿÿÿÿÿÿÿÿÿÿÿÿÿÿÿÿÿÿÿÿÿÿÿÿÿÿÿÿÿÿÿÿÿÿÿÿÿÿÿÿÿÿÿÿÿÿÿÿÿÿÿÿÿÿÿÿÿÿÿÿÿÿÿÿÿÿÿÿÿÿÿÿÿÿÿÿÿÿÿÿÿÿÿÿ_x0002__x0004_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Çñ¯8Ã'½B*¦Ëµ*_x001A_½B_x0011_³´_x001A_x½BªÞííô0½B0ó?_x001C_|ð¼BÈ°ï_x0001_Á_x0015_½B_x0008_B¿5_x0018_½BÒ_x0016_­&gt;2½Blµ_x001A_|½B_x0007_®F1Ì¼B_x0018_YÀ_x0003_½B_x0002__x0003_süZKøþ¼B¾¼Fö/½B*:ðà£2½BcýyÌ&amp;½BåTwøE½BÐªOÀ_x0003__x0011_½B*µàæ­¼B°î¢1_x000F__x0010_½B{fªÌ·`½Bø«eK_x0010_½B_x001D__x0015_5½B¨_x0005_³ýr½B:~_x0015_¤òü¼B¾T£1½BæF¦£_x0001_@½B@*èÊý¼B^D_x0007_Ý¼B_x001D_=«(_x000C_½BÌÑ²ö¼BòI_x0014_/½B°îä~¾¿½B_x0014__x000F_±_x0015_½Bt_x0013_lÁê¼B£UÙâX½B__x0004_V_x0003_Eß¼B³k\_x0006__x001A_ð¼Bíàwð&lt;_x001A_½BÀù×Ù_x0013_½Bzö2é_x0016_½BV_x000F_g!_x000C_½B_x001E_)¡_©_x0001_½Beð¥w_x0005__x0007__x0001_&lt;½BÞ&gt;~ &lt;_x0015_½B»)©5Ñ¼B½¿BqÊ_x0011_½BÛäá:A_x0019_½B(Aý_x000F_ü¼Bî+ûUú¼B|IgR)½B_x0002_ ctK½B­&amp;!_x0006_Ç¼BRVÚ""½Bì2_x0002_(ç­¼B­?ÕNÚ¼B¡iëLøy½B6 ¦t_x0011_h½B_x0013_ãc_x0008_­Å¼B%Þ_x001C_G2½BëBµü¼B,ÚTS_x001E_½B¶ÉÉ_x0004_É¼B^_x0018_2lçß¼B´Èí :_x001A_½BµÕH_x0002__x001C_5½B_x0005_ºe_x0003__x0018_	½B¬üRí_x000B_½BWßWÛ\½Bf_x0003_§iK½BUR³Qè¼BãÒ_x0005__x001C__x0008_½BçÎ&amp;[Ò_x0018_½B|SvKË¼BÀnÀýRP½B_x0004__x0005__x001B_Åa¯1_x0002_½B_x001B_þ÷_x0011_oG½B÷Ò!ÑÍ_x0013_½B)¨î_x000D_ò_x0015_½Bc_x0010_aI½Bu]Øâ_x000C_½BC­'¨E½Bóºb!½BUÁ_x000E_Ü_x0003_ð¼B+a-~&amp;½B_x0013_È	V&amp;½B_x0018_0Ç_x000D_â¼BnÕ	÷ó|½B0_x000C_Ìþ¼Bè¥å+K½B_x001C_£Õ_E½BÍyFÎY_x0017_½B%å"C#½BWJÃ_x0012_Ú¼BU_x001B_É¹^5½BÒTÃ_x001E_Ú1½Bì¢ÚÐÛ¼BPqØÞ!*½B­9"çTÈ¼BIZ¸*âû¼Bk§_x0017_Dt½BU_x0006_¾éJ½B_x0002__x001E_Ïó_x0005_½B_x001C_+ÈÌ_x0011_a½B¨Ü_x0008_;â¼B_x0001_QÃ8¼¼BÞ«r/_x0003__x000D_5_x000C_½B_x0005_Ö­aC½BííÊº%ý¼Bñ]ç7_x0016_½B§A.~wp½BÈ}Ä¦å¼B»_x0010_¥	@½BCPïñ&lt;&gt;½Bì\Ô?$¼B	_x001B_ûå&lt;û¼BA_x001B__x0002_ ào½B±©mg`_x001E_½BEÒØ3l½Bçß*¢Õz½BÆ&lt;U)½B¨lt3½Bm_x0008_6_x000B_¤Ô¼B¤W´º"&amp;½B_x0006_ñ[_x0001_HÞ¼B&gt;2º¤_x000C_½B_x0001_íaé7½B¼¸àü!½BWRe_x0016_D½BðÍbêfN½Bë2{p1½B\_x000E_ÍE_x0004_½BáJf8_x0007_½B;Iaå¼BTv«õÞ¼Bèð_x0002_½B«G_x001C_¾«b½Bóý)ÅÓ	½B_x0001__x0004_J_x0017__x0014_"_x001B__x0003_½B%_x001A_b{_x0015_R½B§_x0001_+_x001F_Ó&amp;½BN1_x0016_åYÖ¼BZ¹¤j_x0018_(½B£¾êcÏÛ¼B_x0011_·&lt;xÅS½Bæ½î¾C½B_x0011_±7½B&lt;ç¶"Àó¼Bk¢Qrö¼B'@î­òæ¼B_x0019_Ê[_x0001_íf½Bm£8¢z$½Bð­ ù¢û¼B_x0008_3`ø¼B'_x001C__x0016_ÜÛ¼B#Ç_x000C__x0006_jý¼B+ Mçõ.½B7´Ò1½B¦áëÑ2½B_x0018_sÉ_x001C_¨Ú¼BÿU_x001D_iÆ&amp;½BÎ*Äéð¼BNf\Ýî¼B_x0016_ý43)½BkÞ'ûîÿ¼B%Ù_x001B_-¸¬¼Bâ¤Í¾_x0017_½B:_x0002_|=q½BéÝ`±_x0012_½B_x0010_G_x0012_®_x0002__x0003_J½B_x0010_R hN:½B×YÀªe9½B&lt;i}ÞV½BR¼¹»-e½Bô_x0002_JZÈ_x0008_½Bjpú¦´ ½BMÄ!øX	½BâQÄ^ú¼BHOXZ?$½BBL _x0006_dó¼B.§Ð±_x0011_N½B\ê:½BÇm_x001B_×ö¼BEMß^S8½B"éH\h3½B®pGú¼BW¯&gt;_x000E__x0019_½B,ì .Ò¼BÚöyF½B_x0001_TÓjù_x000B_½BRíÈ_x001B_½B)ü~tá;½BÇp_x000C_Ñ¼B.É	wÁ¼B^3_x000B_2õ¼Bæ_x001D_À2½BÛ]Ç4Ã=½B#rÝxè¼BîÜR¾eß¼BMNÕô¼BP{[ë?½B_x0002__x0008_ËNd°éJ½B__x0007_/a{_x000B_½BÃJ}ÙCõ¼B¦E6|N_x0003_½Bªy_x0003_´Cü¼BW_x0010_~Eõ~½BR	¾)½B_x000B_¢ÂDô¼B0vÂx|P½BDgÁ-ê½¼Bi³~_x0015__x0007_½B6F_x0008_Ê0½B_x001F_èDÞY½B&amp;ÄÁÛ¼B_x0003_³_x0019_òe"½BÉõF_x0018_X½Bk±_x001B_w¦½Bì'V¢~8½BÂI¯_x001B__x0006_½BcZ_x0012_å.½B5_x001C_/´_x0001_½B3Å~6ÊÖ¼BH²_x0016__x0005_±_x001C_½Bt|_x0012_ý_x0016_½BM¤_x0004_é7_x0007_½BmþBl½BWâ@è^_x001E_½Bü~M_x001E_g½Bº9tÒ{Z½B\Ãø_x0004_åÏ¼Bæ_x0003_ ì_x0001_ç¼BâQª_x0001__x0002_Û¼Bü+ÄW½B_x001D_hp.#½BÇk&gt;RÌ}½B1_x0003_Ë,_x001F_½B?KrY_x000B__x0010_½BéüNSc½B_x0016_¤îý»_x0007_½Bµd_x0003_½Ú¼BvµC½BDèJ¦\2½BfÔ#ëÑX½B¯+U_x000C_ü¼By_x0010__x0015_?D½BÅL¦};½Bh^¢½S½B½Ö°tü¼B_x0008_E_x001B_uªû¼Bå4÷_x0010_óø¼BtÞÞó¼Bª¢_x001B_.ñ_x001D_½B_x000F__x001C_ó_x0004_½BÓYÙ7î¼B+óÄãÚG½BçÒ´w¦_x0018_½BãrDèE½B°ýÐO]_x0014_½BÝêê¥Ú9½BCnÒKM½Bïm »_x000C_½BJèÅ_x001F_g*½Bî+ù&gt;.½B_x0001__x0002_§Ø_x001A_ýK½BìWL_x0001_Î¼Bh¨U½BÂ_x0010_×/½BW;[ö¼BLÆº#ã¼B_x0008_¾flf_x0019_½BÏ×h¿Ö\½BÉ"#_x0013_½BFf,ÔA½BZÁ~²V½Bù8 ¿_x0014_½BÌÍÑ"½B(RÅÒ¬¼Bä ø*@g½B_x001B_ü¯_x0017__x0001_½Bk_x0007_J°_x000F_½Béø4ÿ½Bç·µFB½BD_x000D_¼^æã¼B v_x001E_{_x000B_½BÛöæ_x0007_¹¼BÙ¹ëØ¼Bºµó«¥A½B&gt;4;ô9_x0012_½B'¸év-#½B®'MJUi½B_x001F_Ì253½B õYÁ7½B¼hE!½B$ièÁ_x0002_½BQ^¬ê_x0001__x0002_)_x0005_½B8±&amp;ÿ¿ô¼B!÷_H?½B©ÉâZ_x000B_½BJqÕ_x0008_Ñe½BòK_x000D_t½B_x0011_!_x0006_Ð÷¼Bë dØ+$½BjZ§¶¼BÌ-!¢è_x0012_½B¬_.ßÆ_x001C_½B_x0004_lk³$½Bî¥í±È_x0006_½BÖXÌù?ç¼B7K_x0016_½B_x000D_Y[+@?½B³í_x0001_»ýZ½B9_x0003_bU½B_x001A_&lt;Êx°	½B_x001B_ejÚj½B{ÞÀn£ð¼B=+R_x0012_&amp;ú¼BQ®_x000D__x0013_w½Bí7ß5â¼BJê×UW½Bí*i56_x0016_½B_x001B_q]1?½BNk_x0015_±»(½B18Uû¼B_x0017__x0013_vO!½ByRC_x0015_"½BA,_x0006__x0012_­0½B_x0002__x0004_`ù_x001B_f_x0004_½B©n_x0003_i=(½BÄf4«_x0015_½B(tZ6_x001E_Ò¼B¦Oap½BÕß~É¼Bv_x0014_P0.8½B]H²_x0006_½B¶O&gt;K½B¨Ô×4¦	½BÇpXÄ_x0001_½B_x000F_ghÐ¼Bn3¤§_x001A_½B_x0018_/¿B_x0013_½B_x0016_·½Ê^ë¼BÙ72½B7-_x000C_E½Büs¡nÿ¼B¼³Rô¼B.ªÐûf_x0006_½B¿	_x001B_@_x0017_½B¤½W_x0011_@½B¯_ÏÊd½Bú ÜöÑ¼BQÑ^wx_x001F_½B_x0016_ö_x0019_²?½Bô_x0012_¤ôsZ½B8&lt;_x0006__x001E_½B¹±êÜl#½B@ù¶ô@m½B	²½æëQ½BY_x000C_uH_x0001__x0004_ÛÒ¼B.7ç(ãë¼Baöv¢ÿ¼BrÜ4%_x0005_½B$j#¯´8½BÏ55_x0007_;½B_x0002_Îæ¼BÓ.X$9N½B	LÏH½B__x0015_Yv_x0017__x001B_½B³ å&lt;v½B_x0012_µÄi\½Bâ¬}I×¼Bi3Ë_x0018_#ö¼BbÜ±_x001B_4 ½B_x001D_3r!½B@âB_x0005__x0002_C½BÂ_x000E_déK^½B7yú_x0018_,_x0008_½B_x001E_Ç_x0015_=Û¼BËz=_x000E_¥A½B#ü(eâ¼B8_x001B__x0004_53è¼BÐþ@´_x000D_+½BÂü»ê¼By6_x0003_=½BG_x000E__x0004_ÝÈ¼B-;?-_x0012_½Bqg½BÍmµDÇ9½Bâ_7Ó_x0001_½Ba'öU°_x0019_½B_x0001__x0005_`ÑÿÑj½Bµóç@_x001C_½BÀ¦kµO½B¦´_x001F_¸=½B_x001A__x000D_îû:Ò¼BQ»_x0008_MJ½BQ_x0019_Å[_x0003_½BS£;_x001F_I_x0012_½B(ÿÑý_x000B_ï¼Bb_x0005_îcÝ_x0007_½B éX»:C½Bs`ÏVV_x0003_½B÷_x0013_PBP½BHPÅ^½B_x0001_ÕÁ_x0010_Ñå¼B@ë'_x0008_Êö¼BÉþ_x0001__x0010_¶+½B6_x0018_XÙÞ¼B._x0016_ìå¼Bf_x001B_LP@Ó¼B³°Å"¼¼B8o`ÊPq½Bfê_x000F_ÃY#½Bñæf2½B_x001B_gñ_x0014_U½B_x000E_ùâEl½BmKöyG+½Bàx_x0004_¸ü¼BVT69 ½BLz!õ_x0007_ù¼B¿ÝÂ_x0002_ÚI½B!î@_x0005__x0007_¤è¼BôñVmq½BW»b²_x001E_~½BE_x0002_&gt;Á|)½Bsö$üI½BMÅ_{5_x0013_½Bñ`G9_x0015_½BKÃ_x001C_Î¼BÇÙÅÔ¼BPøã&lt;÷¼B/_x0010_È4³_x0003_½BÇ_x0010_¾W½B_x0012_¤6¼P_x0015_½B{N_x000F_a&lt;_x0011_½BÇ8q©bá¼B£î u'_x0007_½B¯g9j±H½B_x0008_w_x0018_Üæ×¼Bh{ÃßIà¼BÌ+MÝv_x0006_½BÍ?õä_x001F_½BóDý¨_x0019_º¼B`²2©_x000C__x0008_½BHr·_x0017__x000B_½Búµµ_x0005_Þì¼B_x000E__x000E_ÑÉãr½B_x0008__x0004__x0005_Ü1`½B0UµT½B[©_x000D_´_x0014_Ù¼B¢óÅ¢3í¼B§Ê¬wÏ¼B_x0001_K¯RìL½B_x0002__x0003_àRPRñÍ¼BÖ©	¨7½B%á£8½BèH`_x0004_!%½B_x001B_Kõ©Ï¼Bç7ã¯_x0015__x0006_½BÑUª£_x001D_½B2Ñ_x0011_ï_x000E__x0010_½B¦¸ù_x0013_ì¼B_x001C_F#õç¼Bú_x0016_?ÅP_x001D_½BÖúù_x0004_¡8½BÀR¼;Â&amp;½B$ñ_x0012_·Á¼Bý¼M°ÕE½BGý¨_x0004_/Î¼B(jèöT½BüØ¹8ûú¼B_x0007_º£°&amp;½B&lt;_x000C_°g_x000F_o½BP¾ö¼BR®Â~_x0005_½BØÏÏ5xa½B_x0011_n{Õ2¹¼B»®,U_x0015_½Bû_x0013_Ùb_x0001_½Bµ_x0001_²h_x0012_½B#üÎ_x0014_½B_x0018_»Ìpð¼Bb6xÇ.½B&lt;¯B¼¾Ñ¼BØo_x0014__x0004__x0005_K_x001C_½B¯XÜÊ_x0016_]½B`ó2j½B´óöÇX½B÷cm1¬ü¼B¹¶¿j½o½Biü¹ò_x0019_½Bì_x001A__x001C_R5½Bæ9/òê¼Bö_x0001_|}½B^_x0019_@¸_x0006_½B_x0018_Ü©ò¢_x0015_½B&amp;_x0017_Mö¼BöÛøÌ:½BÉ-_x001B_Ë§î¼BwsÎ_x001B_½BY_x0018_wÌÞ0½B_x001D_ç_x0007_Åþ÷¼B_x001B_ìä¸_x001D_½B_x0003_È4ð¼Bl×J!_x001B_\½BÄoFf5_x0005_½BMK_x0004_b¬_x0014_½BEæ=)_x0012_½B¸ö:öÑ¼B«z_x001F_ÖåK½Bù_x0002_»öa_x0007_½BìFýt	V½Bx_x001A_y?_x0008_½BÀµq6m ½B*¥_x001B_½Búï¦R½B_x0002__x0004_É«?u_x0012_½B·_x0005_b_x001C_=½B©;Ëø_½BUÒ·taE½B.U÷$½BWÈï¸5_x0010_½B_x000F_=°}_x0011_½BgU&lt;Q õ¼B^_x0010_Ýw{½Bú&gt;Q] ½B§£±¸÷¼BÐñ_x0001_rG½BB«_x0004_N³ú¼B7u¦ODÃ½BP*2~½B¯Òôè{õ¼B_x0012_Ù*;e`½BV0Ôâ_x0018__x001E_½Bnol£T_x0019_½B¯lZ¨]Ü¼B"+´mc_x0003_½B4"ÎÎ_x0011_è¼Bxä_x001B__x001D_Ì½B_x0004_d¨úZN½Bkb_x0008_ü0 ½B¼á¦Ý¼BÆöÈBpý¼B+*B%:½Bù_x001C_Âa4Y½B!_x000C__x001F_|Ù¼B4_x001D_ÂQ#½B.ø_x000C_ _x0002__x0006_®*½B6Ò{æà_x0003_½B©aé½Bå&gt;_[¼¼BÐ¤Õÿ ½B_x0011_ô._x0011_½B_x0005_Óxs½B_x0003_øô&gt;_x000F_Û¼B£É!À£_x0008_½BDH*_x001A_b½BN1¢Ò.½BVÇT3¯í¼BsC_x0006_òÚ¼B_x001E_4_x0007_#M'½B{ÓÑ2½BqÇ=©_x000F_p½B\ò_x000E_®Û_x001D_½BLt¶Lã_x0004_½B1¿øÐ_x000D_J½BÑ_x000B_§o_x001C__x0008_½B¿R_x0001_²S=½BÆH_x0005_}¸¼Bh_x0005_,Ý5þ¼Bã_x0010_§'dc½B|è-&gt;ü¼B®íü_x0005_çÓ¼BuÜ_x0015_÷0½B1ze_x0012_&gt;½B1¤ÊÛã2½B²_x001A_&amp;/¡C½Bä^öÀZÅ¼Bë_x0008__x001D_àK½B_x0004__x0005_Ûh²ºí¼Bßø_x001B_Êù_x0002_½BMA,9æ¼B­_x0002_HiLs½B`6_x0006_D½B#_x001C_pÓQ½B¤(Íí_x001F_½Bp_x0001_YG_x0006_6½B_x0005_ðñÕ_x0018__x0008_½BÄ^_x0016_6½BÏÆ½¥_x0015_Þ¼B_x0007_ðË¾_x000B_½BDYá_x001A_½Bt.¥_x0018_=ª¼B_x0019_WÑX5½B Âî%óñ¼Bm_x0016_AË ½Bö=#ÉñE½BÈ÷ Hs_x000D_½BÒÎ6_x000C_"&amp;½BñGG_x001A_½B5ôÂTÓ¼BÛTY&lt;Á_x0008_½BÏÛæ?_x0011_½BÅê_x0001_­oÔ¼B)¬tì¼BÂdÅ¾	;½B×æ[ ká¼BD_s®Ù/½BâÂ¤®_x000B_ö¼Bù1_x0003_Ö¼BdüKÁ_x0004__x000D_CÜ¼BÀ¡8*_x0003_½B+_x0007_{R½B_x000B_îü_x000E_{Ø¼Bë®ÌqµD½B­ÙJÛê¼B¶_x001D_	_x0016_o½BÅÀ¡ý¸_x0010_½Br_x0002_Jæ å¼B;¶_x001B_­_x000C__x001D_½BäÇÙÉ½B¯_x0008_ÙÊ&lt;+½BÎàí|_x0010_P½BûË_x0019_hî4½BqöTÐ»M½BéYË».½B_x001D_½jô_½B/A_x001C_u|\½B:Oý¼BcÅ^§_x0018_½BY Èh½BÑÙúÐ¼B©¯óU ½BÝi_x001E_y*½B\_x0012__x0014_rÛë¼B«¥_x0001_Üi½B_x0005_qÊéï¼BD_x0003_òÚi6½B`@_x0004__x0006_~ù¼Bê%e_x0004_½B_x0015_Í4_x0008_ç¼B_x0003_g;j­2½B_x0001__x0003_;/"_x0015_Ñ¼B_x0002_M£x_x0001_½B¦·vÑÁ_x0007_½BàJ\ý_x001E_U½Bj¤gÉ3½BL[²P)½B°h,_x0015_½BÚóÏ~îò¼Biv×_x001A_5½B1ÎW!Ü½Bäú×möí¼BTð¾ÚQ½BÆ«¤_x001C_Í¼B_x001F_(7öc_x0010_½BÀ«º_x0011_%½B·?_x000D_r_x0002_ä¼B2½T_x0005_)v½BmU_x0010_ø\_x000F_½BÙN¼«`_x001A_½B&amp;bæJ½Bòÿø-L½B¬FÝZ_x0004_½BMÔÁeÞÄ¼B 5_x0003_l' ½B_x000C__x000E_ù__x001F__x0012_½B6&gt;Ûj)½B#½¬Ë_x0019_½B¤ñ£x¸Ò¼B´_x001C__x0018_§_x0017_½B¼¿_x0008_#_½Bgÿ£qØ¼Be»_x0019__x0001__x0002_b½B_x0001_¼Xx×Ì¼BY\êâ_x0001_½BØÂ,î§½B/UÑ{.@½B_x0005_&lt;%(5&amp;½BHv_x0014_-Ã_x0013_½Bî4;Nï_x001E_½Br'1á³;½B7=T/½BMûÔû¼B[.¹x3½B_x0010_xSñ_x001A_E½Bv~_ø+½BMõ_x001E_{ÁC½B"¿T½oú¼B]Åb¡H½B×µ£_x000B_½B_x0001_]I_x0002__x0007_½B¹x"Y½Bî¦Ñ¥ã¼B¿]Ðe:_x000C_½B}[XÎ=½B¦HK%ä_x0005_½BÒT_x000B_º¿Æ¼BTÞ_x0005_ÿ½BÕg\ 5Q½Bý`j&amp;ò¼B¶ÛÄÔA_x0016_½BÈq=EùI½B_x000D_Áñ^ö¼BÚW=¯_x001E_½B</t>
  </si>
  <si>
    <t>c23afae99056603d7b4290885bb64103_x0001__x0002_fÿü&gt;-?½BæÎüù¼B"âB¨vË¼BÆß)m ½BÈ8&gt;;ô¼Bÿ _.=½BùäA_x000C_½B¤ÝZ8v½B4_x0008_]p_x000E_½BÕFi/ù¼BaV_x000F__x0002_¾µ¼B·døáM½Bu÷whß=½BûíU¨á¼BHwÿ­î`½Bü½¶K_x001F_\½B_x0013_Ú&gt;vÈR½B:¶_x0006_áy½B´_x0012_aõÌ_x000E_½B9þÌ'2C½Bö`ã¶.½Bo,_x0011_§ªA½Bt_x0003__x001A__x0007_Ï%½BTëÌ_x0007_NÙ¼BÕ'ÊF0½BÕ_x0017_Gðoç¼BÒV¥Ù&lt;_x0019_½BôN:"½Bì_x0004_ÅÌÕ_x0008_½B$(£¾;d½Bõ_x0011_×d_x001F_½BpZ_x0001__x0006_;p½B¡7Ë½o½BäT«¢±È¼B_x001C_ÊõèÖ¼B_x0005_òg¯°E½B×èY3^×¼BëÜXÎ_x0011__x000F_½BfËPÝçU½B¡ÇíH_x001B_/½B^Á»ÒqH½B)A^ü_x001D_-½B&lt;_x0001_ìÒ_x001C_m½Büô_x001A_öÞ¼Búm)L?½BUKM¸L2½BÛ tNýT½B[_x0010_í_x0004_½B{_x001A__x0015__x0017_½B©)ñÁf+½B8_x0003_9@½BGÛo3ý¼B^o2ÐÆû¼BÇ5Äªµk½B¾õ_x000D_¹í¼B@L_x0004_Þ_x0002_½Bç	Q=é¼BP-Ð·_x0005_½B_x000F_mxjz½B¸_x0011_paËõ¼B§àw_x0014_T½B |ëÞ¼B2_x000D_­ê¼B_x0004__x0005_rHN½B_x001F_dàZ_x001E_½Bm ^&amp;_x000C_½B(Ì_x001E_³w_x001D_½BnâFî_x0005_(½B5Â_x0015_î¼B_x0001_ÌïlÕ¼B_x001C__x0015_øt§*½B=ÌáÄÕ¼B_x0018_gèá?&amp;½BÕ|Üh_x000D_½B_x000D_7æ_x0016_b½B*(Gøá/½BFaLÿ=½B	:&lt;ø»å¼Bõe_x0003_½B5þã#½B¥^*Ã_x0002_½Bs_x001B__x001B_dlô¼B2 +á¼B¾Ñ§óc_x001E_½BÒV_x000D_2_x0012_½BIiwIM½B¸_x0018_]¯}ø¼BÈÄf½B©_x0017_%_±}½Bø_x0003_"Ñ_x001E_½B_x001C_üúT.#½BU_x0002_0ù"'½B¬+ÖÖ_x0010_C½B5ßY@y_x0001_½B_x000C_ñX_x0001__x0003_hQ½B_x0016__x0002_Èá5½B0Õuéé_x0017_½BÙÔt_x0002_½BG_x0019_×í_x0004_m½B£3bÎ¶G½B;ûKÉÀh½B_x0017_&lt;§_x001F__x0013_½B³p&gt;½B_x0016_P¿_x0006_b,½BX_x0014_rä½K½B_x0017_ÁZ.=6½B¸&lt;M ·!½B:ç_x000E_/È®¼BÌQ£ÄÍ¼BOJÂöä!½B[Pð_x0012_Æ¼B4³ÆÑá_x001A_½B.ÿ»dï¼Bä;z|v8½BJ¤ðÕK½Bj_É2# ½BQ22Ø_x000D_½BÍ _x0002_ªâ¼BwÕî°e'½BôY°SRI½BErV,ú)½B4^­Hfà¼BÚSJçÁà¼B`_x000D_¯!ð¼Bv.¡UT½Bi_x0003_ÔÌô¼B_x0003__x0006_EØêé_x0008_Û¼B_·ò_x000F_Ö¼B°&gt;°íý¼B	¼S"½B_x0019_c©_x0012_æò¼B.íÈô®_x0008_½B_x001D_5á0L`½B_x000B_7ÀüÛ¼B+¼·|x½B(_x000E_Æ_x0017_ï@½B_Îâ_x0019_R½B_x0011_øg._x0012_½BÜ_x0018_@P_x0004_½BÄ7ô*ß¼B£EÅ¦1½B_x0011__x001D_ Íiú¼BT_x0015__x000D_uBH½B@`¨Îü¼BIÅ®(Î¼B·4ßZ&amp;½B_þºK_x0011_T½BÊÜh_x0001_Û;½BjÂ`_x0011_¼B_x001D_2_x0002_Î¼B²¯ÃÂ,y½BµÃ_x0005_¸!½B{ú~÷=½B}½»s½BågðÄ_x001C_b½Bð3ñËOD½Bä¿(ò§ø¼Bí±é_x001A__x0001__x0008_¡½B&gt;cMÐUY½B_x0003_bSp¬Î¼B¢Ðêa+½Bã&lt;N)ª÷¼BU«Ý_x001E__x0005_½BJäæA;_x0018_½B°Â¬ù4½B¢ØéÝS(½B°¹ÔÄ_x0001_Ë¼Bi¦~_x0001_¶*½Bñþbî5½B²b2½B4u·ï²¼BFã_x0007_»½B_x001F_íf¬Z ½B-û_x001D_ÕW¼B³¥¼Bñìó¦û¼B_x000C_v§Z5ð¼B_x0006_h®G¦þ¼B_x0015_"8å[_x0001_½B\Û_x001E_m(½B`_x001F_î2½BÁ_x0002_û]½B5û×JÃE½Bz£%3_x000C_½Bä¥£Âk÷¼B[PRÁÐ)½B_x0019_J39_x0004_½BÀ_x0015_a_x000D_æF½Bï_x0003_¦Ò±'½B_x0001__x0003_«_x0005_wóÇÛ¼B_x0005_tP¼¾_x0015_½B#YUJ4½BÕâ×éÌÙ¼B_x000D_Èk(o½B? Z"_x0006_½B~¶ñ¬ó¼B 61S_x0004_7½BOd6¥9O½B|KßçR½B¿Ãr¡@²½BãË]oLß¼B3_x0019_oÕô¼BjÔTøY½Bu._x0017_&gt;_x0019_h½BV!_x001B_Ì=½B¤ÃVöN$½BØ¢ðv6_x0001_½B_x0002_úøA%Ñ¼B¥s¶¦Ø¼BY²´½Ùj½BÝvNF=_x0012_½B)Ñ÷_x0019_É¼B¼_x0014_@ÙËF½B	K_x001A_ÅN½BdPúY8½Bc¥*O_x001A_2½B2uê¥ol½B_x0002__x001E_ñ_x001B_ É¼BË_x0006_ßlî¼B_x0014_Ð¦ÕD½BEÕ_x0001__x0002_Ü-½B M_x000F_þ_x0004_½BWþµ¨s_x0011_½B:F_x0014_Í1Ô¼B&amp;)Ôi ½B_x0010_90mò¼B«äå_x001A_óÌ¼B¼¥\_x0012_n|½B¤í_x001C_$½B¦¤A{­¼Bu9!2uô¼Bü6vúÊÛ¼BM_x000D__x000B_6-½BW_Ôví`½B³,µú¼BÎ9[ê¸j½BVÌ(ÆT¤¼B,á_è_x000C_½B³g%]ëJ½B_x0019_°7¡ú¼B#"¨b¡¼B]Y©¸ºþ¼Bÿæ°d"½B_x0001_× Éî+½BZë@_x0003__x001A_½B_x000D_1_x001D_ëÄ_x000B_½BôÃÄñ8:½Bzkþ_x0006_Z½B£2bÖ"½B!_x0005_D`W½Bº¿¬°:½B_x0018_¥_x0007_%Õ_x000C_½B_x0002__x0003__x001F_Þìµ~ê¼Bn&gt;ÉËÂ¼B}Jàð¥	½B&gt;fª¥&gt;½B'~Á_x0007_Vþ¼B{_x0001_(Ù@½BõcSÈ_x0001__x001E_½B¥8ö]¹¼Bºm_x001E_¬$h½Bkþ³ç¼BW¬zÚÞ¼BÆIØK|&lt;½B_x000D_éP=l½B_x0017__x000B__x000B_Ó¼BÉ¿Ù[Ë»B_x0013_ÙÁ´Û¯¼BÅãå¼B®Ô§KÚ¼BJÌU=J¹¼Bº~cÆ_x0008_½B!V1eØ¼¼BA¾¿#[¼B_x000D_ÓÑ5´¼B©yø3Ü¼BÞ_x0007_ã«¼Bôæðf3½BvmÞ¼BehÄ¼B_x0002_h*Ì_x0016_½B_x0005_ØBï¼B¬0^¼B7T_x001B_w_x0002__x0003_¨¼Bê_x000D_s_x001B_x¼BOõ}0¡¼B)dG_x0005_.ò¼BI'P«¬¼B çÈTÈÃ¼BgÏïø×Ø¼BÂ_x0017_¢þÛ¼B±þ¤p¼Bñß­#¼B³B¹_x0010_¼B_x001A_Ú«0½B;&amp;R$î±¼B1§h¬²¼B/Lÿ|¹¨¼BãzÍ_x0001_¿_x0018_½B_x0014_­È_x0014_¼Blñi±_x0004_]¼B_x0015_3/%¾¼Bä¤Vô§¼BlM_x0010_,ÎÇ¼Bd©É_x000C__x001B_½BE_x000F_.ê?¼B|Ùui&amp;½BTBÂg¶¼BÓÐyhÛ¼B_x0010_a}ï¶¼Br#&lt;_x0005_¼B_x0002_Çè»©Ø¼B¥Ö+þÐ¼BQ~&amp;zD¼BÆÿÛdÛ¥¼B_x0001__x0003_	&gt;Ù(Dâ¼B}_x0005_Ï_x0013_[¼Bù4\b¬¼B¾_x0004__x0019__x0016_9_x001B_½B_x001C_2=ºo¼BÂ\xLÈê¼B(¥ó+_x0011_¾¼Bj*XzP­¼BÓ¤ß1`m¼BÑ_x001D_Ý_x001F_+½B`T(÷ù§¼B~#tç¼Bmzd®se½B'.85¿¼B¹õQö"¼Bì£_x0007_ù_x0004_½B:¬Ç~¼Bc0æM¼BXõz_x000D__x0017_¥¼Bè_x0002_jÌ¼Bº¡4úö³¼Bÿ:·FÆ4½B8]%Má¥¼B_x0018_0Oð¼B`V¾~©¼Bd!ÊW~Z¼B¶_x0001__x0017_ÄÆÔ¼Bê¨&amp;îwq¼Bj'÷¶C¼B¼_x001C_MY_x0012_v¼BÔfUKË¼B¢Èl_x0002__x0004_û°¼B©|²Zö+¼Bý,¼_x0003_£³¼B@èß'Q¼BFïCT¼B¢ö_x0007_Ô?î¼BGÖXÖÀ_x000E_½BbÅ%c$¼By;Î_x0001_0¼BHGvÓ¶c¼BT1À×´®¼BÒ~³Æ_x0006_&lt;¼B&gt;¨¡ÿmj¼B_x001B_uÖJ ¼¼B[Aæzå¼Bu5r¼B¯_x0018_î_x0012_á¼B)Ý~ZÂ¼B!Lý_x0019_ö¼B¢V ÝAg¼B´`þã£¼B7_x000E_â-ém¼BFYúýG_x0015_¼B¢¼Å_x0013_´Â¼Bªòta¢¼B®²ÎC_x0003_À¼B&lt;Á¸9·¼B_x0015__x0008_yhÕ¼BQ½qöí½¼BÖ+,D¼B]r2_x0016_º¼B¤¬±3Û¼B_x0001__x0002_yæ_x0002_,Ä¼Bæ#4û¼B­	ËD5Ë¼BÚºý_x001A_T¼Bh§­ðY_x0004_½B_x0010_×£},¬¼B­L¸~(î¼Bp7g_x000C_îó¼Bá Ju¼BÅ_x0017_lå!_x000B_½B¦_x0005_õÄb¼BUÝdÌ­¼BkGÝaD¼B*ø¶ÈÆd¼Bnhæ¼eä¼B!V_x001D__Ë¼B¿}å#·d¼BS_x0018_ÔKç¼B&gt;_x0014_tìÖ¼Böt«y»¼BX2ÉuîÃ¼BÖþmÉG|¼BGµä_x001B_©?¼B»³á¼_x0004_¢¼B`ñ_x001E_+òï¼Bè_x0017_&gt;®¯¼B R(±¼B_x001B_U:¢Ô¼B_x001E__x001D__x0002_~¼B×l£ÞQÎ¼BºU;í¼Bw5V_x0004__x0006_s_x0017_¼Bì_úNL¼B8thoÌ¼BcN_rN¥¼BDhÖv²÷¼B± ]d_x0018_ß¼B~]ÝV§³¼B_x0010_ù8Åê¼¼BrBû_x0008_¥:¼BB_x0005_,_x001E_vÇ¼BU_x001C_­©¼Bæ½_x001D__x0002_¼B_x000E_ý9jÒ¼B_x000B_ÐÒ_x0014_Óè¼BFñ^¼¼B&amp;_x0001_ÌO_x0019_ø¼B'Ö	Øö_x0008_½B»âgî·¼BÕ_x0015_%_x001A__x0013_m¼B)_x0014_Ë,¼B#Å¾_x0011_vl¼BùÿD_x001B_R$½Bî_x0010_Î_x001E_CÞ¼Bl1µðl¼B_x001F_£p?_¼B_x0015_Ò_x0013_Ê¼B_x0014_t/Ø_x0004_«¼BÐSþ­T\¼B_x0012_[Åß«¼B PïiA+¼B_x0019__x0012__x0003_!ÿ¯¼B_x0014_ñZJú¼B_x0003__x0005_ºwwÚa·¼BÕG/_x001F_¼B©_x000B_0_x0002_F¼Bn&lt;¡8nJ¼B/%Ä_x0010_ç¼B_x0004_P5¼B¯ªK½r¼Bõe´ä¼BÜIÕ¦«s¼BvrUnS²¼BÖ×°§ä¼Bt[_x001A_½jò¼BðN_x0001_Ã¼Bðùèõ»w¼BWúº_x0014_ÉÅ¼BÊNn¼BÌôù%§X¼BxÂÎpØ¼BÐA"¤f¼BA¦ãåÍ_x001D_¼B_x001C_h_x0002_?x¼BëR¤ÄÌÃ¼Ba_x0012__x0011_¡fÈ¼B/Ge_x0007_é¼B_x0013_".çò°¼B¡ò½µþ¼BJCÞÃÉÌ¼BF(© Ð¼B_x0013_§_x0018_ð_x0015_h¼B¡û÷¼Õ_x001B_½Batô_x001F_ý¼B_x0003_´Ä_x0001__x0002_{`¼B_x001D_ °g¼B_x0001_À¯¼Bí¬³¼BHM_x001D_üÌ¼B²L1tf¼BUæ¦¼B_x000F_ùuÎ¸³¼BÛ_x0013_Óóë^¼B_x000D_¨_x0008_Ñí¼B_x0017_ª(S%1¼Bpì_x0002_LÍ¼B_x001F_.É+b£¼BØT ­·¢¼BÁíX¬¼Byæuæ9¼Bý_x0016_ËÖì9¼BbU8	.j¼B1ßî_x000D_öÐ¼B_x001C_(Í\-_x000C_½BnýT$r¼B4h_x000F_ÃÛY¼B6W_x001E_ß¼B_x0003_~=¾¼Btë_x0010_~Ý¼Bpcé_x0013_!¼Bhp£v¿£¼Bg±_x001C_õ¼B7º³¼Bï÷cÚ*à¼Bvëi¼BeörÏ'T¼B_x0003__x0006_~_x000E_~úðË¼Bé_x0002_ÿÔ¸_x0016_¼BL_x001C_Z¦Ig¼B_x0004_\ _x0007_í¼BïêN°Ü¼B_x001B_z;ÍL¼B¤&lt;¼Be_x001B__x000D_à¼Bc¾¾Í¤B½B=_x001C_B®_x0015_¨¼B1òÏ&lt;¼Bùt{Ð¿¼B_x0011_½Ù¶|~¼B¤_x0004_òd¼B3´Òk¼BR&lt;Lvß¼Bâ) »]a¼BÿÄº)â¼Bîm7H_x0005_¼BÆcJ_x0002_÷¼Bsy¤FØ¼B&lt;0=K¼Bt§KúG¼B@$P×t¼B¯_x0019_µ+Ðì¼B£¦l_x0010_Ê¼BQ_x0001_Íf#½Blêä·¼BÃIºÂû¼B¯¬P_x0005_%½B°¶_x0001_ê§¼BÅô{^_x0001__x0003__x001A_)¼BóØö¼Bæ·+ÊÈ¼BäÚO»æ¼B!ö&gt;_x001A_ti¼Bæ)_x0002_DÌ¼BUA_x001D_²Þ±¼BsÚ3Uõ¼B¬2_ t¼B«_x0018__x001C_¨¼BQFÒý	¼B!)_x0004_¢¼B+5 9¼B deÃ®¼BÓ_x001C__x0010_A;¼B,_x001D_l3	¤¼BæÁ¥¼Bö?jC¸_x000B_½Bq*ñ_Ô·¼B&lt;óµøÆ¼Bë_x0011_,_x000F__x0016_Î¼Bâ`ù_x0010_¯¼B±Kã_x0006_æ¼B_x0006_}$øùø¼B{}z_x0018_Ü¼B}½K_x0002_/¼Bz_x0019_)_x0015_±¼B04_x0010_zPr¼Bõ\_x0010__x0007_|¼Bz-¯«_x0006_i¼B&amp;@ÎHzç¼B%ÑV~øá¼B_x0002__x0004_ÜIµ¼B§yÆlbÁ¼BôÞé_x0017_¼BúoCHÏ»¼B\ìBáóì¼BÁ_x0003_ËÓj¼B_x001C__x0007__x0011_sù¼B$Ç&gt;í«¼B^t_x0011_Zª±¼BRZ¿]5½Bwâ\¿è¼B¼»y¼BÕÐC%³¼B*¤?c4¼Bo¯$}ò\¼BU³_x001E_½¼B&gt;¶W_x0010_Ä¶¼Bþ½lê}¢¼Bä_x0011_±·¼B_x0007_DØ«¼Bì·G_x0013__x001B_Ï¼B'+dæÚ¼B*_x0017_/7¼B_x0006_ñ _x000D_û_¼Báä¤_x0019_v¼Bé_x0014_$p»¼Br_x0013_ç_x0015_¼B¾/ØÃÖ_x0001_½B½¤,_x0016_ý¼BÅª÷Ôz¼BÔÜ|4l¦¼BR¤_x001A_¨_x0004__x0005_3]¼BW_x0001__x001F_A°¼B»Æðc±¼Bö3*¥¼BÀú§c´¥¼BÂbNm¼B_x0019_)Áy¼B'ôµDù¼B¼F¦~_x0003_Æ¼B_x000B_ß^_x0017_Ó£¼B_x0012_Õé_x001C_°¼Bt±	½Bºå$2"Y¼B½¼¥M_x0004_~¼B:`Éõ÷¼BËà*iw¼BþÏ@v¬Û¼BüÂH9¤¼B_x0015_OÀ_x0007_£¼B_x0002_e¥}Êã¼BIéÇ.~¼B ÝtNí¼B_x0003_ÓÈ7½BL_x0004_Àè³Þ¼BÞv_x001A_Kª¼B9:_x001F_MI¼BU_x0005_{#b»¼B9Üì;;¼B8¾²?ÎÄ¼B«_x0017_Ü÷Ëg¼Bjy_x0014_yÃ·¼B=_x0004_Á6`¼B_x0002__x0003__x0016_Nný!½BÓ_x0012_Õ_x0019_o]¼BQlã®·¼B_x0004_ªÞ1l¼B_x0005__x0005_÷_x000E_ÐÆ¼B_x0003_{2G	½¼B_x0012_®yP|¼BÔ'ºµ¼Bg_x001B__x000C_C¦¼BÂR_x0007_Y¼Bxá_x001F_ÕÅh¼BÅÀ0koÂ¼B_x001A_áû&amp;¼Bè½Ì²:ï¼Bqù(_x0005_ÛÝ¼BÉ«Þ_x000B_f¼B©lI¶_x001C_Ñ¼Bê'îåÀ¼B_x0007__x0001_Áº&gt;ê¼B~-_x0017_±ú¼B;Öéªµ¢¼Bæ©ùA_x0004__x0010_½B¨¥	Ð¼BxqÛ¼u¼B_x001F_H#_x001A__x0008_~¼BkJÅ©&amp;e¼B4_x000B_6Âì¼BÛÇJ¸öÄ¼B¹ìÓ_x001B_m¹¼BÇ.CRN¼B©ÍÍ¦ë®¼B_x0010_h 1_x0002__x0007_«·¼B´ à	¾n¼BØ÷ûKÉ_x000C_½Bn_x0012__x0006__x0013_ê§¼B_x0015_5ð§[¼B¦÷¼Ã\¼BwìÓ¼R¤¼B.âQ_x0014_Ó¼B_x0015_ïÎ_x0008_ç¼Bx6¼Z_x001E_ö¼BËÈø_¼B,Q_x0003__x0008_8¼Bõ9»_x0004_È¼BSE¯zU~¼BM`!mf¼B£_x0019_d_Æ¼BjÂj	_x0003_9¼B_x0019_´õ7¼BTç_x0001_Öti¼B4ÊM[÷K¼B_x0005_|¬|Æ+½BÛÎÂ_x0014_ø¼BtÏcn¼B4G­Æ¼B_x0011_iSné¼B5G_x000C_ß²e¼B8W#Ü¼B¹µ³è¼Bé_x0017_§jvD¼BMGQ±®¼B£ñ¨+_x0002_¼BJýë±¼B_x0001__x0006_FÁ¬å{¼B%ú¤¼BËG"·Ä¼BS-éíj¼BÎâ±º¼BD]_Û¼B¹%¬çx¼Bßû÷}N¼BÅ¥_x0017_\Æ¹¼BÑ2¢êZ¼B_x0012_1)ìNP¼BH¦/üm¼Bû¦d¥£V¼B°_x0015__x001D__x0015_ß,½B9«âúÍ¼Bc_x0005_zK¦¼B/ -Û¼B«¼áD!_x0018_½B_x0003_zõïYï¼Bd_x0002_øp¼B	Ù"ji¼B_x0001_¶c£Ç¼BözYîØ¼BöÙÌì´¼BâH¢6_x0001_½BA-¼&amp;¢_x0004_½B!ÚXÍ¼BÉY¶É³¼Baû_x0010_y_x000E_m¼Bb _x0006_y@h¼B_x000F_v¢ow¼B©£ô_x0002__x0003_éÿ»BCÏ_x000D_z\d¼B¢D_x001C_(¦¼Büy,ß1æ¼B !~_x0004_y¼BWlÑd¼Bcïæ#¼B)_x001D_µG_x001B_¼BMI	ô_x000B_¹¼BÝ'\_x000D_Ha¼BÞ«9W_x0004_¼B{Ú¯X3c¼BÃþ0E×¼B$¥_x001C_1ÆI¼B/_x0006_°_x0012_R¼B¥_x0018_Ã!_x001E_¼BØ¥^pén¼BÔçþzþ¼B_x000F_htå¢¼B_ÏîY±¼B«ì3¿9T¼B©gÄ!r¼BÉ5bð?¼BÚ7qþÒ¹¼BÐÐ¬&lt;N¼B_x001D_L5!è¼B_x0014_¬ÖkJ_x0003_½B³Ó££³¬¼B_x0015_µjÛ&gt;¼B_x0003_¸j.®¼B8 .g_x0001_¯¼B®=_x0015_"°¼B_x0004__x0008_èiW|¼BF8dG¼BfÄU)±Ú¼B ¾ Õ¼B&gt;=ã¼BÎ×õùwY¼B¶yõjÈ¼B_x0017_?_x0016_@)&gt;¼B_x0006_¤E¦¼B#[±§¼B±Ì¨¼BÛ&lt;½°_x0003_½B_x0003__x0019_¨_x001F_h¼BÙ_x0007_¨~j¼B½çÇ&gt;ê¼B-_x0004_R_x001C_¼Be´N²Ê¼B¤?ø"â¼Bºµ_x000D_pBu¼B_x0005__x000C__x0013_´¼B_x001C_0Öâ_x0014_[¼BÞ_x0016_XøÌ_x0002_½BdeÔ_x001E_Y&gt;¼B_x0002_[_x0015__x0001_h©¼B%,ý_x000B__x0001_½B_x000D__x0003_XM§Ü¼BcF^_Æ¡¼B\'»í¼B¥XJ³½Bð&gt;òq¦¼BÑôUÉ¼B^·a#_x0003__x0004_+~¼B-u@]Ô¼BU!ï©Ý¼BÉ_x001C_ë_x0004_ß¼Bªq_x0010_ãu¼B_x0018_ÍÖ·¼BÅìßì\¼Bè[=j¼B«òÛ_x0002_,Ï¼B`éÍ¶h¼B_x001B__x0001_¯_x001F_¹¼B\ÝíKU¼B¢Z0KÄ¼B©r_x0013_¤_x001D_~¼B¢_x0017_ñô§¼Bçq._x0015_Æ|¼ByS_x001E_ ee¼B®4Ðãøà¼B»&amp;Öcö¼BwE:»`ó¼Bá_x000E_Ý ¼B_x001A_{1_x001B_ÝS¼BÝíP¥i½¼BVqX¼ú¼B3ÌÔ_x0010_¼BØuñÀ²¼BìÌª¯_x0017_½BÜMöPÎ¼B;DìÕ¼B¨Ív¼B"àøc¼Bt_x0008_O¼B_x0001__x0002__x0001_&amp;µRë7½BÔn¨¼Bu½f¥¢¼B_x0019_Z_x000E_Í¼Bk_x001F_xcáL¼B¨a\eA_x001C_½BÈY·_x000D_ÄÓ¼B_x001D_s½Mnn¼Bày_x0014_ÈÄ¼Bôÿ¹¬»¼BQñ.¼B¢EÜy¯L¼BÁ; _x0011_Ù¼BuÁ_x0006_8¡^¼BÌ:Ár½BägÛâùó¼Bý½_x001F_ö³¼BB_x0017_M~_x0001_@¼B_x001F_¢*_x0005_¼BÉ(íÇ{¼Bú92Øç¼BûÈ¹H«¼BÐ¬_x001A_¶_x000C_£¼BNµ^._x000D_¼Bi¯&lt;C¼BÞß_x0011_,½B,+Ò³*¼B0m½õ¼Bä»pM]¼B»Mö¼Bzôí6Z¼B±ÿ¯_x0005__x0008_º¼BO¨_x0019_Ú¼B2s_3¹»¼B+ýè­p¼B¾G3_x0017_d¼B_x0011_Z_x0008_¸¼Bü÷M_x0010_÷¼B1ßpM_x001B_½B_x000E_wë_x0014_×¼BÛÕâ&lt;Bg¼BksÎ±è¼B_x0012_ä_x001F_ù?¿¼B²"®ù¼B+=_x001F_DãQ¼B®^ýa_x0012_¼B42/RÔ¼B]À_x0003_:_x000C_N¼BµE*ìn¼Bq[þÜ¼Bg[@Ò¼B&amp;»r,Ó¼BÞ*i_x0007_³Õ¼BEï¬:ø¼BÕL_x001D_EÐ¼B{_x0004_.±»H¼BúÜb_x001C_°y¼B_x0002_RNIS¥¼BnJ_x0006_°ÝÞ¼B_x0016_ÞnÐg¼B­oIÚ_x0001_¡¼B»ðÓ¼B\Ngú¾¼B_x0001__x0002_ýÈÖ2$¼B&gt;ãÃ¯Ì'½B_x001C_S¼B®~1AW¥¼BÃcu9¯¼Btáëcx!¼Bõð½lî¼Beþ¢+_x0016_¼Bîóãõ"u¼B_x001F_C_x0003_&lt;X×¼B%_x001A_9cÛ§¼B8	õÒ¼BÙ¯á·«Ê¼Báé_x000B__x001A_A¼BË\ïÍvt¼BKo\ Ï£¼BmÝ¦f¼Bu¼âíB¼Bÿ¬O¾¼Båcøéer¼B^_x0012_¡_x001E__x000F_Ý¼Bì0|ù_x0005_~¼Bí_x000C_©_x0007_¼BCµ´éw¼BwR_x0016_Ò¼¤¼BdÛB=»¼Bo_x0002_RHÐz¼B0R¶ä¼Baë_x000D_ÖL¼B6&lt;9*í¼Bü¨ä/¼B&gt;l'&amp;_x0003__x0004_$:¼B±½¼BÙ°Ð_x001D_±_x001D_½B;ßuúÚ·¼Bq.-ø©_x000D_½BÐG[¼B(_x0006_¯Å¼Bd_x0002_¡¸¼BÛÖÞ_x000F_î¼BÈR_x0017_àIî¼Bo_x0010_7Y_x000B_Y¼BX\Pïµ¼B_x000D_F¤3ý*½B­Mß®]¼B_x0004_¯è_x0001_Å¼B_x0005_Êìü_x0017_Õ¼B¼ñR5Nf¼BA¬°X_x0010_½B¡&lt;V`¼B«Ò_x0018_Ð÷Ó¼BÑ_x000D_S,f¼BÂä_x000F_TÛ¼Bê«ð_x0001_v¼B?×³U­È¼Bð¨_x0013_)¼B	UíÍX¼B_x0012_²[Yï®¼B»¨äÚññ¼B?_x001F_à[lÁ¼B6k³'¡¼BìS_x001F_x¼B;ÙFÙÌ¼B_x0002__x0004_yÁÍ-«¼B_x0016__x000E_OÌ4_x0006_½BìÙBq]¼B0ûLHü'½B«T)]D@¼B_x0012__íµ¼BÈP¬I¼B_x0019_%º®6¼B_x0006_uL`à¼B_x001D_5ÿÌ¼B«h9ZÙÄ¼B_x001C_Àëö¼BæNÙÂáÓ¼Bw!;5´¼BAðÌ³R¼B±Gr_x0003_û¼Bè_x0016_Äi¼BÓf¦ìýÅ¼BDÕ0_x0012_¼B%H?w¼B½_x0018_o_x0018_J{¼Bú_x0006__x000F_¹¼BCÿUKL¼BìÂQBõ¼B_x0010_Ùë_x0001_q¼B½¹ë#cw¼B¿A×_x0011_½B_x001B_©'_x001E_âõ¼B"_x0007_h_x001C_¼BÙi=ò_x0015_¼B¹unVª¼B3_x0004_Ò_x0001__x0004_æÔ¼BP7_x0014_YË¼B?}ÔÀ¼B[·£uW¢¼BÒB:_x0008_JÞ¼B+_x001F_ª£¹Ë¼B_x0010_[F_x0001__x0005_Þ¼B­øLk¼B_x001E_w_x0006_b"å¼B3Rk®¼BM?2r¼B_x0003_nEÑ¼Bq@ðv&amp;¼B_x0002_ùëË|¼Bhz®á»Â¼BTuÕÀç¼BÀ(s÷Md¼BÆ~®ªÑ_x000B_½B4É|0¬¼Bûh}c[¼BÕJÜýO¼BI_x0014_» Så¼B"këÉ;j¼Bß²ú_x0005__x0005_¼B²v_§_x0008_ë¼Bµ_x0014_Û¼BD\±_7¼BÂ«So¼Br;÷µß¼B//k$Õ¼B_x001A_T_x0012_ÃÌ¼B,òÅ¦$_x0005_½B_x0001__x0005_÷`ÅMl¼Bþ)µ°x¼BÔ¦_x0003_y¼B-_x0005__x001D_¼BÌa:XMñ¼Bª8ös¸g¼B_x0004_G¸¬ªÝ¼B_x0011_zÀag_x001F_½B_x0007_biáìÌ¼BÔu_x0013_¿È¼BO4_x001A_Ê§¼BÁó»(þê¼B_x000C_%_x001B__x0011_ª¬¼Bý^_x0001_¹¼BN_x001F_¯_x0002_·¼B«¶ p¼B_x0007__x0004__x0004_O½¼B_x000D__x0006_WÊ¼B?¤îÑ©¼BÆ5_x001F_Eä¼BÙ¨G_x001A_ÇG¼B¹îÓ+_x0005_½B_x0002_ê]¼Bòë[´_x0007_½BêÈVt_x0016__x0015_½B1_x001F_¾gÀ+¼B*_x001E_c8_x001F_z¼B¶0,Ðâ¼B#T"k=¼Bwß&amp;Á¼B_x001B_h_°:å¼BÐ,_x0001__x0002_ÒÞ¼BëÑÉú½¼Bv_x001B_F$p¿¼B0%ÁEÊÙ¼Böp%]¼B_x0015_îßLTÙ¼BëÙc¯Ä¼¼BG&lt;×fÂø¼Bº¢``¼B&gt;RX-Rµ¼B¹^^x¦¼B¾=ZÅ¼B8_x0005_	f\{¼BNtÍ_x000E_Ú¼B¬_x000D_ÑÔç¼B_x001D_:§_¼BÎvì:¤¼B¼ziö:W¼B_Üý¼B'-¨_x0003_4_x0004_½B²uêÕVl¼BýoJavÍ¼BéOÇ²P¼BÙÆÉi5Ç¼B/_x0017_Í»¼B®_x0008_?£¼Bâ¡j`ý¦¼BzÿwXý¼BE_x001A__x0005__x001B_á¼BÕ§Ê]t¼B×ÀH'8J¼B×6_x0004_m_x001C_½¼B_x0002__x0005_)íÐÉff¼B_x0007__x0014_Qª¡¼B©_x000B_áû_x000E_¼BâGÜ6ø¼B_x0006_qpY°¼B_x0004_Âaã¼Bézð=*s¼B_x0003_³`·v¼B!_x0015_O°Ü¼B;l@_x001F_¼B+èIéj¼Bq¦¢p¼BJuýêí£¼BÝ©%M¼B_x0015__x0008_ËÆ««¼BÀ¬ù_x0017_¼B8ê_x0001_|_x0013_½B&gt;c_x0002_3ò¼Bwê_x000E__x000C_£ ¼B-»¬rO¯¼Bæ_x000F_"_x0016_0¼B×_x001F_COé¯¼Buß_x0019_A_x000B_¼BÜ[G¿kÇ¼BîÍMSÞ¼BByÏ_x0008_×¼B_x000C_À_x000D_l¾~¼B&gt;»ÄIÖ¼B_x0017_yÉixù¼BÛÜ»Ø/½BâC*g«y¼B¨jË_x0001__x0005_µ¼Bç_x0016_ Õ´¼B]­êuº¼B9Ð_x000B_ñèÐ¼B¦pcM³¼Bn|íóº_x0015_¼B*]æ_x0017_ho¼B¯þN_x0013__x0013_¼BÌ­j?¼B9ö¾ËL¼BÍ¢_x0019_Ýâ¼B;É²D[¼BúðW¢¿Ñ¼BØK¼·¼Bå5_ûd¼BäÉcÇV1¼BÆ¡åÑ}Ø¼Bù_x000C_n¤W ¼BiËÝ¿_x0013_¼BFÆgÖ@¼BºKÐ'XJ¼B`×Sõþ[¼Bj_x000C_¢Ó¼B_x0012__x0002_Íÿj¼BÞÿhp&lt;¼B9_x0003_4 /¼¼ByÚDhM:¼BÆÁ?1_x000E_Ö¼Böi_x0004_h¼Bó$¾º¼Bû­7!ý_x0011_½BÙ _x0016_gV?¼B_x0002__x0004__x000B_]©ú÷¼B_x0010_SWÌ-ú¼B-¸MÖ¼B7¡»¬¯V¼Ba|-ä¼B_x0001_5¯NZ¼B_x000F__x0014_µØÄ¼BrSzNRy¼B¶UC£_x0002_Ê¼BÅl_x0018_È_x0003_j¼B:Q£'e¼BêÒ9uXÀ¼BZ_x0007_$_x0019_tÇ¼Bxön¯¶°¼B&gt;1És_x000D_¼Bà!·:B¼B¢P¥6áø¼B°{Õ_x001E_²¼BU_x0002_ Á¼B ²ªÈ[_x0007_½B97ßçôç¼B¨pnÊT¼BÎÂJ¤¼B]	6A_x0010_½Bg55Y¯î¼B'_x0004_k¼B{µ_x0013_Ï¼B6ieaD¼Bº!¶ÆX¼B¦nê_x000E_?¼B¢_x0001__x0008_h¹¼B»¼ß¿_x0001__x0002_·¼B¸ZLÅ;K¼B/p_x000F_~¨¼B_x0016_¶G`¦¼Bf¨SCN¼Bó_x001D_=8¼B¹%×Øä¼BéÝqÞÓ£¼BË}ºoÓØ»B` hÞCD¼B°þÎ³¼BW_x001C__x0008_y¼BµfTú­¼Bè_x0001__x0008_¼BjÛ%¥þ¼Bl\Ïálª¼BÂÐ bf×¼BKñÓ4MÚ¼B_x0014_Q¾æ·¼B_x000F__x0010_È9~¼Bµ_x001D_ûìÑ¼BQp_x0003_l¼BT4½ëT_x0006_½BºñÒÔ§¼BX_x000B_Ñp¼B_x001D_1ë¼BÎ?h»I¥¼BUZAdý[¼B7Ãû^\_x0007_½Bg¼Ba^»Þ¼Bó_x0013_[6Ò¼B_x0001__x0003_¸¼êÇÖ¼BísÒ_x000E_Ðì¼BpSú.½BVá	¼Bp3_x000B_	_x000C_t¼Bb_x000C_ê_x0003_õÃ¼B,P«ÏÅà¼BJqüþ¼B%áÐ7Q¼Bû_x0015_¸_x0014_MÈ¼BðzÔìKr¼B ¥pöh¼BöDÕÜ¼Bf´iïÇ¨¼B_x000D_!úkN¼B4{5r_x000F_Å¼B_x001E_Kz_x0016_ý-½B#©kÅ#Á¼B_x0018_ [Þt¸¼BvË&lt;/Í¼B¥6H_x0005_b¼BQÇÌ±H¼B_x0002__x000E_à}ú¼BÔ7@&gt;o¼B_x000D_Æ$o¼B¢×"Êq¼BJY;-X¼BÌ¾gåçº¼B_x0004_DØó_x0018_\¼B´S_x000B_J@¼BÃx°È_x0011_½Buä9Ú_x0001__x0006_î¼BëÜÏÞæf¼B#NÅÆZº¼Bù´¶mÃk¼B_x0011_K_x0019_!2Í¼B¯ª¡¡_x0005_Ò¼Bè_x0002_Ð_x0015_Òw¼BÌ)Ð_x001C_è¼Boì_x0014_rÿæ»B²wsë_x0002_¼B_x0008_^µ\·É¼BÆ÷i¼B.ñR·L¼B Ûõ_x001A_Ð¼B.ÝX®¼BtÛÃº¼B´"ôáÉ¼B2k¦Qm¼B£5?°8Ý¼Bbh&lt;_x0017_¨û¼BÑP¼×R]¼B_x001E_OD_x0004_¢®¼BË½_x0016_Hw¼BK[;ÂÇ¼B³¿³É~h¼B_ºT_x001F_¼B1¢ä_x001A_"¼B%=ò_x000C_Ö¼B²Z?`-X¼BoiÁ_x0003_Â¼B3_x0011_Çm_x0018_¼BtË1%_x0018_+¼B_x0001__x0003__x0014_ÐÀÝ±æ¼B´ÎzÜv¼B_x001C_Ä_x0019_Ø¼B £^¹¼B¢«ß¾%À¼BÂm_x0003_æ|2AI:pÁë6Aü1R_x0019__x000B_2A_x000D_ò½t«z*A±áá_x000F_I:Ai9_x0002__x000E_h+AEg_x0002_fà90A&lt;´l&amp;HF1A_x0016_­tþ¤0A[èË#_x0014_@AÔÁLàîJ3A±Ï¹j7ALý|%u8A×_x0019_LS±4A_x0013_x¹Æ5A~Jã³S9A&amp;_x0015__x0006_±/A_x0018_¼ /O4A_x0019__x001D_'ø/;AFØl:ïÕ2A&amp;If&amp;-¹3AÄãTw}7AÙhê@9Aþ`"¼\a6AÜÀ¶¤Å_x0013_1A[Ò_x0010_LiZ6A(}K_x0003__x0006_jn.AÛË_x0001_"_x0005_O4Aúäe&amp;ÞJ0ALÛ'&gt;|@ApZ?GÉ_x0001_5ALØ_x0018_¡d:AL_x0017__x0016_&lt;4A_x0003_¤¶S6A_x001E_Ø¡_x0006_c_x0006_=Aè¾%_x0001_;A~²QæÓ	5A'kT6Ax_x0005_=Pñ_x0015_6A ¹òìÈ_x001B_5A?µN_x000C_O1A8¡¾"+6AäÒmá©/6A_x001E_V_x0014_=AÌ1ñöâ5A_x000C_UE×}O5A =ôÌ¼7AZCñ3{Ä2A_x0002_ëÕ3R4A_x0004_]Pôþ1A'¼ñÃ_x000C__x0010_7AÂ¤{¦b´=A~æ¹s¦k8AØÏ_x0012__x0014_î5A_x000D_¦i$Ì3A_x0012_Um8×1AÝRk½¶1ANß_x0007_¿Î;A_x0003__x0004_`p²«EeCAºYÛÁ&lt;AÎÇc³_x0013_A4AÂóiìäÀ3A]_x000E_(Ðê9A#}Üý2¤0AÇfv{3A_x0005_«Ü\SÏ4A¦y7Ï_x000B_'Aß-ã3'2AóªÆ³_x0019__x000F_3A_RþñÖ6A2 ¡_x0011_Ç4A_x0002_ND_x0007_î1AÊ_x0011_~Ë=T1A_x0017_ØÎ¥á5Aâ_x001F__x0001_ó52AJ½\Ï 3AG_x001C_¾Jä7AH¹L_x000D_B_x0010_5AõJ_x0006_¨1A\TèÚ8p6AL_x001A_3å_x0006_=A5ñ_x001D_BW¡0A_x0002_ïýb£_x000F_5AóðÓÃ$0A¨F!ÀÎDA4#Krût0A_x0008_×_x0010_ûó3AuÛ\Çâ1A_x0013_É_ª¡Ó1AnyS_x0002__x0006__x0001_0AG|&amp;Nd¨8AÆe4_x0005_w».AyE|_x001C_°:AF´(é;¾5Aâô&lt;6ô1A_x001C_É*Ì5AäS_x0007__x0003_4AÃ_ÿu7A¶»_x001E_æ!:A_x0006_oÖ³;1A`_x001A_m./6AK#`Í?5AäIêò°&lt;A@±'-ý=AÍã¸_x0011_mk6A_x0004__x0014_ â³7A[ÂÆlE3A©2J_x000D_:5A_x000E_ÀºhuË4AU­´Ö_x000E_Õ6Aþ_x000D_çìÚj7AW´å¸=ò4AÀ4*ç|&gt;6A8À{`B&lt;AÂ"üÅ{B4A_x0003__&gt;&lt;º2A_x0010_S&lt;å4?AÀu_x000B_ïÑU6AòÚ_x0003_)A^ÏOEò6A_x0006_5ÚdÖ^=A_x0004__x0005_i_x0019__|_x0005_i1A?)z_x000B_2AÞÊ_x0014_HæÂ3A¡É_x0003_æA_x000D_3Aó¸_x0002_¡U2AO¥ºÚ_x0008_:Aì³__x000C_¬¥2AJ=rà~8A½6îj3A¤_x000F_Á½äÎ7A_x0006__x0001_jó Q7AÞ`Rü 5A±eä;Ab©,LãÞ6A½åÐ°@A¾^ ³_x000E_-A¸ú¿c\¹AA2×Ø_x000D_÷C6A¥5c_x0010_íÆ9A_x0015__x0002_8NTCAîÛ½=&gt;e0A/©½ã´_x000F_8A«Ä&lt;_x0001__x000D_:1A/Æ_x0015_t7A ¹_x001F_r!_x0008_,AèdCöðEAÂîÍ:~3AáRj	î1AüÀ_x0008_¿qv:A=°_Ç_x000D_-5AÁ¸îè_x001B_ß4AöÜ&lt;Ö_x0002__x0005_5Að_x0003_÷Q_x000B_6AÊx_x0016_OÃ¢2A_¾&gt;zZ3A_x000E__x0015_q&gt;ë3A R]?Ð5A¦ØCª2Aº×_x0019_K3¤AAÆ2¬ôpÚ.AÛ~Ò±æÃ3AV¡Ü4A:MÐV4A°F}½4A­0¨[N6AW_x0018_ÆSÿ_x0006_.AÐÉ2#_x0010_ô/AgýR|Â1A_x0018_8ú\ºÖ9ABêÈÀð4A¹ì_x001D_Þ-=Aj ?üË4A¿ç_x001A_ÊÆ/A}#_x000B_w6¡2A.°·}Â7ABUÁ_x0005_z8AgíXrw3AfÈ{ñ´¸4Ax5àÙCn2Aà_Øï_x0004_³6A_x0001_®àÍv¯&gt;AU_x000F_b6IÈ3A*ã'U6A_x0001__x0002_5_Ãø©3AÍîÅQF§3Aè äÌ¯!5AË"_x001D_Ç5Aþí%]M7A_x0015_K ²´55AõM_x0011_ùÆ2Aº,ÔIp£0A²!ÑâJL4AüØ÷Í6APÑkÚ2A4Ë_x001B_Â5AüPwà¬0AÌ_x001F__x0016__x000C_¢:A®Ò9_x0016_C9A-Ô@¶9H4A_x0008_M94ATix_x001A__x0007_1AçÛ3g_x0015_1A_x0008_ðL?v_x0005_1ANiÝ%ÕèFAÛ@	F4A½=óÜë2APÕ?&gt;2AuP^5A8aNd	7Aÿp_x000F_7A&gt;§&gt;.rÂ7A2NØzR5A_x0010__x0014_k¡ë6Aèy¶H_x001D_L7AÔ$Îa_x0001__x0002_Õç5AÛ»`	r6A#_x0013_^î£_x0012_3AÄ_x001D_/_x001E_«3Am*Ð_x0018__x0014_.A_x0010_£}$ßh&lt;AlÇ:_x0012_@AØIÒåÕ_x000B_7A¥_x0004_ë&amp;«ä5Az"ÃYÉ&lt;AGÀÖcví0A0_x0010__x0003_»_x001D_:A8Èp3)3As².{;A_x0012_êå_x0012__x0011__x001F_1AùCYî4AÔæ_x0013_¡5A_x0017_dµOwY2Aºh°§ð8Ae_x000C__x000C_O¯©4AÊ_x001B_8^ _x0002_8Aì¨w0AÚ,m3A¹nS,\,A$_x0007_Ê_x001F_Ò8A&gt;É³ö Ó4AÃÏ¿_x0012_l4Að¤_x0012_ôh6&lt;A¨#Ú«4A_x001A_ÔÙ`eZ@AR&amp;Ö j;A¼ê_x0018__x000B_K7A_x0001__x0003_ð_x000B_ÄUã3AzÙÙ&amp;_x000E_í4Aj_x0007_\Z=_x0002_:A×bÄþ¶4A_x0018_ß0eÚ7A|°ºÝÊ6A_x000B_h_x001C_06A_x0018_(ÈÞ18AjóÝº6Av_x001F_R2AÃ¦\6mu3AZÇ_x001B_³v3Aß­Áê_x001D_-AoCN$ô5A\_x000B_~&gt;l8A)ß®î1AÖSQf£_x0014_6AU_x0013_kß"3A_x0002_c_x0012_x_x0001_2Ajg_x0005_¡N7AZ¿_x0012_çhZ6A ®Õg_x000C_÷:AÍ=Ç4vú8A¨z_x0010_Of2&lt;A2D_x0018_U¡?3A,Ú§_x0017_i7A_x0014_9]6#AAè=I_x000E_X*A!ý©ÞÖ:AË%¡@A5A¾_í«à&gt;AnÆÀ_x0001__x0003_þ8AÀÑ]Ö´5Ax£fæ,2A_x0002_Õ±Â«:A_x0006_×Ì_x001F_3A_x001C_gq_x0018_&gt;7Aãe@9A.$F?¦«4Aôù_x000E_%Én0A!93ªGÕ5A|#$¤æ)7AXèÍÝ&lt;AÔIr=ÜC3AT¡½8AÄB«éÎ6AÅ_x0010_²ñ93A4_x0016_{\Ù2AjBãLRx4Ald¾Ô¯=AÀé8º9u6A_x0017_²0tñ­9AØ@_x001E_' 1AècËúyî/A|[,Õ_x001D_d)Aÿ7A±á_ý­3Aàt_x001A_§1AÊ_x0015__x001D_LÜV:AY_x0001_ú­÷64AQà¡{¦É5AÎfëâä1AßöJ-2A_x0003__x0004_ã+	ÒÙ+A6P_x0011__x001E_g3A&lt;àÎ=­_x000D_5AëY_x0019_Æ8A_x0001_JÐE&gt;&gt;A[°_x0002_J¤3AB­d_x0005_Ed?A__x001C_½ß0AGn¡ìÙ£;A÷__x001D_Ô"4A¸@_x0002_=E2AâÑÅÐåø3A«r_x0014_3A½dO'ý&amp;5A@?_x0008_z_x000D_¥5AtU²,W5AÛ7®_x0003_º3AP¤_x000F_ :7A@Kï{E2A_x0016_t«&lt;_x0003_5AuGÎ#«¬4AfßÞ_x000F_èÅ2A_x0004__x0017__x0017_¤4â7Aö¤(EGEA¿rÍzá¡3A_x0018_ÅZÜK6A6m¬7 Þ4A&amp;oË(_x0002_2A_x0012_¿_x000D_²_x0014_0AÈçò_x001F_u0A÷dÌew8A.ØF(_x0001__x0002_79A¢t$ÞÃ{7AcOVD&amp;á1Acó²Ö_x000B_Û,A_x000B_28_x0019_x&gt;AM?¹~Ç:AÀ1þ_x0019__x001A_ñ&lt;Az_x001A_« V/A_x001A_Ìf#ô6AH}²Ys;Aæ]ï_x0004_ñ%0Av!åæ`9AV_x0010_¤«²_x001B_/AÜQ_x001A_Z_x0015_ÂBA®éý_x0012_O_x001B_1AùYr4ù44A:ë¾Ï6_x001E_0AL&lt; üf1A_x0019_aZº2AF®¸ÿkþ2A_x0014_ãL	½9AÝû_x0001_úBÕ2Am']_x0001_3A,_x0007_³Q_x0018_6AgüüÎ_x000C_3A_x001A_eVh¨_x0010_FAjR0;_x000B_W6A|ËètqÜ&gt;A2v¥øß_x000E_4AÔ¡c©ú°3AæfúÐjV5A9ó_x001B_ßØ1A_x0002__x0006_KR²)_x000E_;Aq)íÍA:A_x0001_YñM0A_x001E_öp5ä_x0001_:ArPaºw5A£NG¡n1AJH 0o"3A¤"b_x000D_÷4AÂ_x0015_ºèJî(A~,JÄ§;A22Ã|Úè0A	_x0018_)ç1A©Zç551Aÿ_x000B_ìpé3AU§Ó,1A¿?_x000D_§&amp;Ü&lt;AËíêã_x0018_9A7uÑ_x0017_Ú:A	à_x001C_ð_x0003_Õ2Aã_x000C_³?_x0005_õ3A^_x001F_¿ÆZ9AQAlÿw4Aõ_x0002__x0017_hs3AèØ;&lt;R_x0015_6AF§£ïiÊ1AT_x000C_LEÈ_x0001_5Acþ¹Ù&gt;L-A¨C&lt;_x0004_ö[1A	².¤û0AÉ^ ª+3A_x0016__x000B_´_x0003_` =A4_x0010__x0017_{_x0001__x0004__x0003_8A®ºBð#9AyÔ#Ù_x0015_2A_x0006_´_x001C__x000D_5A~ ¯ø(¦1Aïm_x001A_þÑ_x0008_5A_x001A_UP_x0015_(2Aè÷·ñóÉ6AÂËKúÂ6AÐþª._x000D_6APL]h3¥1A_x0006_L|âq3A_x0002_@z­®Ç1Ap_x0014__x0007_Iû3A&lt;¸ÜÜ-0AJ}^1_x0008_¯5AØG	nf6AeÍ_x0014_Òç?AÃÖª_x0006__x0011_4A"nû-5AÆÐbËyE5A f_x0006_5Aé¥Ê¥U7Aà_x0018_´t';A2_x001B_u,Yì3AÂ_x0011_ß_x0011_o;AJ&amp;ða76A¤Ä7_x0016_ÛW8AèAÜq¼6Ap_x000E_Ë_x0011_UÁ:A¢í_x0005__x001F_6AGÚÉnd4A_x0008__x000B__x0007__x000F_Å\·3A_x000C__x0007_,®&amp;=Ay"ái;&gt;A_x0001_O'_x0015_^í=A`Ì_x001E_&lt;MÉ7AÑ¬&lt;j¥?A`Ù_x001D_ô×2A(Pg#Ð6A_x000C_Ö]H 2A|»ôa¬3A­§Î_x0016_E9AÇQ@?_x0005_8A0Ì_x000C_½_x001E_4Aò#âG¤0A´4g_x000B_4A	=_x000C_i¶3A°­Á{Q_x0008_AAhTGñþ3Ax_x0013__x0011_F_x0015_5A_x000C_±ü,3AèÐ%ä­t9A¸µZoxÓ:AC·ÚL³/Af3pZ_x0005__x000E_9ArM«Æ2AÆ[cÚ0A_x0008_ø_x000B_Tþ4AxÂSÒ&amp;A2A_x001C_%Ú_x0006_:_x0002_9AÐ_x0003_Y_x0004_Ñ&gt;:A_x000E_	$²{j9AÅXÊ	_x0002__x0004_ü_x0019_/ARÃ¬m.AË$a_x001E_û1ALAEgÐ@Aü_x001C_*uyÌ=AòLÔw88A°éCê²¶7A×­&gt;'¯5A7L_x0002_úV¢?AÉÌá­ Ç1Aæùl&amp;Ð*3AZFRÝ 4A!l¥S¢)AÆ_x0013_#_x0006_6A1_x0014__x0001_t6Aká]bn2AÂ?{ã4pEAè¥sû¨:ApFÇ_x0019_?Û-AV³Ê_x000C_¦e:A¨À·Ìú.AT¬â×Þt9Aö8j_x0015_4A_x001B__x0005_ jà1A_x0013_X²Û_x000C_c4AÂÄ±áã+6A$_x001C__x001E_U©/1A ÓCØ3Am×Êû$;Al_x0003_ÁÑ'»3A«ÿá/4AhIÅçéì9A_x0001__x0003_+îî_x000D_4Aæí_x0002_ë¦_x0016_7Aº_x0005_½ÇÇ&lt;Afø#I­(6A]n\Äïj0Aaõ(_x0007_8;&lt;AÃËó1_x001C_CA"|æW-S@Am´Kï_x001B_W/A?Äý¿ÿ3AÄ£D|_x000B_ö5AÏ\ÕnÁ+AU¡YÓ`ì5A,0·©©0AÀÔçøé3Ah¢_x001C_ö@Ü.A^±mÑÜÍ?Aóù_x0011__x001F_5A©_x0019_Ò¢,&gt;AÚÆËÎ&lt;A6V×ÛÁt9ALé	:_x0018_2AÈæFZÐ"3A¨¿bU,_x0002_8ApYl¼_x000C_3AP×ìLÔI:A¼+ Ò7Aa4&amp;S¯¢?A_x0008_ÿWï_x0003_28AÛJKs3A·Pß¨Ü«1AÃÎé?_x0001__x0003_Mî/A¬_x0010_ñDh_x0012_5A_x0004_¡ô¼úõ4AÞïN_x0011_»D;A_x000D_)4«2ý4A_x0002_L	»ª5Al¹­f(8A_x000E_}ÙãÜe2AçdRD0Aÿ_x0004_`ØÅ4AÈ_x0002_4_0Av_x001F__x0011_½U6:A²ª_x001D_»Ê1A~BÝÜÛ_x0019_3A_x000E_YÚ]Yå7A´Ø}_x000E__x0007_1A d+2`.AþU+_x0010_;Aþù¥]1GAgÆ_x0010__x001A_¹5A_x0015_¿îX01A2HÊ#H2ABÓÄð0A2E§hV.6AÍúþçä1Aòþ?Ä§Q+A2_x001E_å@8AÅ9_x0019_'áy,A%ÆFÏ2AM%·ßo5AXF:[Ùe9AÐW	ª3A_x0001__x0003_]`_x000B_ÙZ 4A´DP_x000E__x000F_K;AÙ¡_x000B_xo5AØ½+Æé4A&gt;P_x001E_oäB;A2þ^½Ò@A_x0001_#ìú9A_x0002_RZÐ_x000D_2Aîsw¹éM;AÒLX]%ä0A¨µ%_x000C_i5AÓ¡ÿwLë8A_ÒQ_x000E_¥2.AKÚíÐ¤Þ1A_x0001_\´¿&amp;9AÉ7`"eÃ6AÖ¯_x000E_;½8A±#-øÊß3A_x0011_ûÁmØC9AÒbpcQ3Aö_x0007__x001A_s3Aõä2D_x0002_¡1AÉ»	CXá5A^cVº+An_x001E_s­[3A_x0002_s_x0006_Ú[Z3AQ¾?áÚt&lt;A¾_x0011_¦0ìi3A_x001D_Û´ôd.A|«$&amp;ÄX5Ah¡ËFR3A:¢ù_x0005__x0006_XN5A}_x000D_Ësî0A_x0002_²	E&gt;Aø¤Ëûz63AÙSt_x0019_¯0A©zÊ2A_x0019_ °m1Aô$_x0003_&gt;A°õ8QJ:AÇÈ&lt;-r97A_x0001_ñË^ôæ5AÊò¶½d4AU¸Õtñ_x000C_1AùZx¹kñBAÔ_x0001_i_x0012_&gt;AZñ9FW&lt;A_x0007_}íAº6A_x0006__x0006_V_x0014_µ7A?ÅåÉy:A%G@4A_x0008_ª1i®6A`úåØ_x0016_¶AA\6×Ùk3A_x0019_J¬×M9AÈ÷_x0017_q_x001E_û-A³hºÑÆ_x0014_6AØtÜIöº6A2ÍCj,A_x0012_5:F_x000E_G@AÁ*_x0004_Lµy&lt;A+Ùåè.Aµx÷vH_x000B_2A_x0002__x0004_ÒI{ZË_6Aªþøòì5A*ò¡_x001D_3AWãi)X_x0018_5AºB_x0001_*±a1A,ãUô_x0004_G5A¶¶_x0003_B_x0011_s7A­+-æUí4A¸«$Y(­&lt;ArÚ_x000D_Ü5AùÏTs_x0018_T5A_x0007_C_x0012_½è6AåYSí¢5AEÔ_x0014_¡ñ82A7¯ö¡4A*_x0008_Ü:Úú.A!05Ê_x0015_1A¨½ågè:Aÿ|fPRå0AL;ð¦Ï9AËÍº8&gt;A.ØÈ_x0008_»Â7Aó¸f&lt;Aç³xO=A¤¾[S4A¶caó_x000C_ä0Aà]bnd_x001E_2A¯Ý*_x0017_nþ6AÂãò²q/A&amp;óÏþ¶7AöT7D_x000F_Y8AR×³É_x0003__x0007_~µ4AàäÌ¦û3A!m[½6`4A:_x000F_ìõ_x0015_8Aõ:èióJ9Ai1AÈc¾3A	=R,A¢ "P@AÕ©Þ­&lt;A3:½_x0004_S3A_x0002_s_x000E_`£1AmäG!Ö1Aù`º !_x000E_9Aö`OÓÿ7Aü·bF_ð3A_x0004_·_x001E_»[+A&amp;ô_x0012_¿ KAlÉ(Ô¾AAÞÅ_x001E__x0001__x0006_b4A8_x001B_jÛ(5A_x0005_ò¡ã2AÁÂ~6_x001B_}1A³Ú(5A°¾¼z_x0019_4A$bw!Ô_x000C_=A&lt;ÜX¶í_x0005_3AJ ¦ÄHA@ÕÙÁk¹-Atýì_x0018_6A¨õTyï9A_x000C_«êàý=AVÉþ1A_x0001__x0005__x0010_9=_x0007_5Aî_x0003__x001B__x0004_È3AÖq_x001C__x0013_ù7AÎk3WGöAA7õ]Öp6AV£Ç~­95Aè(ýHÜÿ8A2[Ñ)4AÄùÏ­z8A³»ã.¶1A¸2_x0007__x001E_'u8AùØ7w¿8A\pEæ_x001E_4A_x0016_êº¼_x001D_Ä4A±6¼cK²4ABðOï³5AIU.7An_x0013_±¯¹Ò6Aþ--£«3Aå0_x0017__x000B_	/A_x0017_)ç_x001B_Å0A««K±Õ0A«è_x0004_Þ_x0010__x0006_4A_x0006_HIÈy9AÄÌ¬¸%è3A;ÞÇIÀ0A^:_x001F_#P=6AÂ~Ges¸/A_x0007_øà"Ü°5AÂ_x000D__x001C_BÁ0A_x0008__x0001_}_x0002_r_x0013_6A):_x000B_*_x0001__x0006_&gt;8AO:CÈå1AÌÍ_x000C__x0014_Z®;A¡_x0004_ßÜV1AWz¨í4AR¢_x001D_ù3A_x000C_¹È¯ã&lt;A_x0019_ÞaÏ|BAéàrå_x0017__x0002_6A_x000C_zÇö'Y4Aá®æ4AÕ_x000F_®w_x0003_=Aö*,v&gt;ÿ?AC¿àÊæ1A_x0008_%ê_x0017_3AÄ=0õvÎ7AÁh¢®4AtûþÝã§4A?EÕn}g5AÌ`­?Q3A&gt;ü_x0005_ÝQ0A¥_x0011_7/±5Ap©áâ^À0A6/aã5Aô-×qá¿0A0ÆùX VDA2rÜÎ1A\ÉN6fz5A(_x000B_Ð5Þ4AüMßî8¨0AÔïq\9Aª½W_x001E_æ0A_x0002__x0003_OÂ_x0014_?_x0008_þ3A­S_x000C_{4A¶äÅ:¥Ï4AÖÄ¯Ë6AøÀzä2&gt;AZñ_x0001_.AìþL1AmØ" Ñ1A?6"÷Ún:A|I­öÿ*7A^àÃÉ­²&lt;AÏ½l¹_1Aû_x0011_Ì*¬3AÊÓy=1ANv&lt;Àæ52A_x0013__x0011_Zq3AAñ¥p¹5A$_¢-)½3A_x0001_ÓÒ_x001F_Ó_x000C_?AëO=ù\µ4A»T³_x0001_4A,£A_x001C_È6A_x0016_ZÌbâ7Aa_x0002_%Ê4Aæ_x001C_eúLà7Ah§Ñª,AÊäç#8=3AæÙ_x001C_=ÐÁ9AN57A_x001A_#1_x0019_-6AÐÑL½»1AG_x000C_òE_x0002__x0003_U9A@¸&amp;f_x0005_%3A¿yö9G7A¿Ñpûús7AÕ(ÜÕ_x000C_´;Aò9G_x0017_«¹6A+Â´lX/AÇ3dGg_x0001_2A¸»wö8AöÄú/m8AÉKÐ_x0003_4A\3ë_x001F_Â÷2A­æ_x0006_Í£b/A8ç_x0017__x0003_5Aè&lt;.	i1AIþî\_x0017_ò/AÜ¿_x0017__x0004_ä1A\;°±HÙ1A¬¶bØ47A¶þ­Z:A_x0003_C_x000C_¤¢_x000F_3AÀ|Öp_L6AsF_x0005_Öô_x001C_4AY³,ÚCª4AÊ²ÛH;AYø¯³;2A+õõ_x0014_T8A¦ßl__x0001_2AÆt¡z9A R_x000E__x0012_Ý7AïæÏk6A8oÇ­R2A_x0001__x0002_:_x0008_å 3Ab	&amp;·_x001B_3A!ÿd^Ã2AïÜ½a9¥5AÌ¤;rs1A_x0017_dÑ_x0007_æ@Aã×Cqä¾3Aè ÚA_x001B_¹;AXæ_x000D_b_x0003_Ð1AòÑ¸'8A{ñhÒ7Aºb?g_x0018_1Aä!Y.ã8A_x0002_^=åkV:A_x0002_ñ|på_x000D_7ABWÇ$Úm/A¶ÄØA:A¨9ëTï?A{óXc4A_x0005__x0016__x0002_mk;Aq*Öú=A¦m_x001E_Ø2AL_x0019__x0006_nM_x0011_2A Ã¬«ÐX:A:hu¦Ù)7Aó_:_x0016_1A3ü9e_x0008_2AxÂNhn6A^Sgâ²ã:A¦âh_x0019_;AEb_x0001_N3AàSg7_x0003__x0004_´7Axëwá°8Aaí¥ßÚ4AüÒYß%2Ai¼ùD__x0012_0A_x000E_væñã5AL0_x0007_ºAC:AÛ{4¡ÿ/A¼òy^L2A_x0006__x001B_'àÆ1A"»MÏzà@AD!å\_x0018_Å4Aô5kü&lt;0A\_x0017_Î(/y3AÓ®¡XD_x000C_.Aäx©ý_x0006_Y@Aè	`ys:AEN!»0A\!æ)1A¸\_x0018_1Aðó_x000E_E,AX¶,pg4A¶_t«î7AÜ6ª£'4AÓ¶_x000E_×_x0001_w5A_x0002_Îàd,59A_x0008_Oéìú`4A_x0003_T¬&gt;\8AìÙKtYô1AÔæÁäÿú:A_x0019__x0006_6_x0008__x001B__x000E_3A&amp;÷üOD0A_x0001__x0003_ÍFN¶i·4A_x000C_JN²4AB®öýL_x0011_CA(ù\_x0018_ß_x0005_3A=£_x001B_À«;Aw_x0002_èÞçé4A_x0011_\¯¢ÚY4A~OùcÑ2Au¦×r2õ3A_x0018__x0015_°_3A%²üÚjó0ALX¨¹}8A_x000C_:¹_x001E_ìï2A_x0016_ªïû&amp;3A¢_x0019_Õôcê;AÈïÖF_x0001_Â4A.9±s:62A?_x000B__x0013__x0019_A3A!D)Gu¼0A_x0006_;ªÅÐÌ5Aê__×Á-5AVk0~z2APµÖâ·P6AÃ-nÌi«1A8_x0013__x0019_¸$0AàAY­%4AÈâÁà7@A´Û!_x001F_Æ¯6AH	=§Ïß/A}ß#ìZ_x0014_-A·|ð_x001C_ÃV4Au_x0011_1_x0005__x0007_°m0Aþò+åÀ7A_x0008__x0019_Pµ#§=AåFÒ_x0003__x0001_2AÔfWLG_x001E_DA_x001E_¶Ã§J8Aé¨_x0003_¹Ç5ATA;f@ô/A_x0014_Bï_x0002_¬9Aùl=_x001E_PBA_x0004_ØÕG4AàéÕ+U4AìN1F_x0011_7A®_x001B_ B3AÍ #9Õ{2A_x000B_cº¹è_x0006_/AµVs|6A|m.à÷&gt;2A_x0004_Eq=Qw2A¤ÁO_x0008_8-AÃÏÝ?5Aj_0AQ¬N¶¶©3A³fl®ìAAF1çT_x000C_2A_x001B__x0002_,CÒÁ-A]_x000F_1v3A59§_x0003_63Aö_x001B_ý¦8A &gt;tÌÂÎ1A`ØZÙÃ_x0014_3AªÞÙâ-A_x0002__x0003__x0018__x0006_üÐ_x001E_¡5Aq_x0005_º¦°6Ah	NÜ9A¸!²_x0015__x0010_H5AâÐh 6A_x0006_µcOÈÞ4AöÉ_x001F_LM´8AxuÒt&gt;8A(Ó¼:A³sÒ2Av_x0019_jú:¢1A_x001E_GdÕ6;Aå_x0001_×ï$G4AÔ¹Ö"ÔÉ6A[n_Á+AE_x0011_Ñj&lt;AH¬D_x0001_1m3Aã üS67AÆÜYV5A¡3ÈQ8Ar8²vÐd=AÉ¢Ó;L&lt;AïÓÇòZV&lt;A B%Ù¿Ô3ACõ_x001A_Ðs§.Af®ÿ,&gt;AI,2¨å_x0012_6AvÑf_x0019_ ¢@A_x0008_¶_x0015_CJ1CAðùwóG4A_x000D__ç"-¬1AØþà_x0002__x0003_¯@Ag|æ/Ò3AK_x0007_R5AuÕ¦¿N_x0017_8A&gt;-iåø4A½}iHÿ{4A"0q'¦_x0004_4Ax_x0002__x0001__x001B_É¹0Aë1=5A\±yñO6A`ªöð_x000E_7A_x000E_Â_x0003_ÏWø0A|oBw2A_x001A_ø7_x001C__x0005_jAAÖºC_x0019_zD7A_x0015_M0_x0008_4A6©_x0003_ÃY3A_x0014_Í¬	Ã0AEÍp~×3A ?¥UÛ_x0016_-A_x0018_Ý&lt;AéÂ4,ªô0AVT_x0005__x0006_gâ3A"ú	5AbÇs'æ2A]¸Æó'-2A§ô®_x000C_ÕW6A¨ÖaäÍù0A^/ç4À68AëeÙ,e3A?63_x001C_ 3A´µ¥cc3A_x0002__x0003_z_x000E_E2ÏQ3A¶^·e3A8_x0017_¤ÊYo3Agú4Øë}3A3»Ò'(x3AÀr×_x0011_.&lt;3A_x0002_×¦^k3A	³±æ_x000F_b3AûïÖh3Aª_x0018_Ù3AqÞ]-I3AM"(ýJ3Aá|.m|3A¯_x0008_Á`iw3AhGBä%[3A¶¨pBlO3A?Í£9éX3Ak¨h_x000D_a3AÀ;Dðx}3A_x0001_ÕÎ¢p3AB®7_x0016_'z3A²_x000E_0ç_x001E_~3A/_x001C_iqc3AãÊÞÛnR3Axìð?xX3A!J6¤0_3Aéä#_x0010_3Aþtõ_x0001_d3A@Ôolm3AR_x0010__x0012_d3AÅ|M¥_x0019_3A_x0019_9_x0010__x0002__x0007_Wr3AÆ$O_x0003_ýP3A®Æ1n4`3AoóHôj3AÃD¥öm3A&gt;&lt;éÀÅ3AÜßË|Q3Aë.y_x000E_õ3A]°aj3Aþ_x0006_/õ«v3Ap_x0005_l3AÁ¦î fb3A_x001F_£N{_x0018_t3AÚî_x0016_d3AB&gt;´.@?3Am_x0008_)ô_x0013_g3A	ÙÜê_x001F_~3AÂÑCÈê`3A&gt;ýcj@k3AîíU3+3AÛ_x0004_Þ_x001E_V3A}®ï03Al?¦7èn3A·¨ø_x0013__3A&amp;o_x0001_H4N3AYÀ®ÕF3A*i{Of3AâJ92Gj3AITÕ9d¢3A SD8e3A_x000C_ô_x0016_UfI3A_x000C_b&lt;f3A_x0001__x0005_'_x001B_­ÚS3Aæér+_x0006_R3A% Mg4c3A!Îª_x001B_g3A[t_x0015_	E_3A`­)_x0010__x0015_3ARó#¡\3AÌÀp3A[4ÂÂûg3Aæ==_x0019_K3AÊÇºeäa3A_x0012_å9jÓ_3A_x001A__x0003_âÓM3Aò#+_x000D_ÔL3A_x001B_Öò*In3AÈ³&gt;­óu3AÇó_x0004_Âï=3A}p&amp;÷n3A_x0004__x001F_ðÄÊ&lt;3A¼ì1jL3AÂOô{w3AHO	Ò3AfãýALE3A÷_x0017__x0012_¯_x000F_q3A_x0008_\ÒùmO3Ap1pc_x0007_c3A9&lt;_x0003_;H3A%Ù_x0019__x000F_OP3Ak(çæ»c3Acv(!|3A²lNÊX3A_x0002_ñ~;_x0003__x0006_?k3ALÿ;Öcn3AêÇì_x0007_73AàªÁ_x0005_·N3AWË*+Óh3A_x001B_Æ%¹Zc3AX¾W_x001D__x0008_D3A[×_x0004__x3A1_x0011__x001D__x0010_ËP3AHdÞLª}3AP§rw%d3Aä0]l3AÎßÄZGz3Aß1W:\Y3AèVñw3A_x001E_&lt;¾@3A_x001E_xpû·U3A^LðO_x0014_d3A_x0003_tOò_x0001_x3AxV*Q¸L3A¡'Aæk3A~®7Ý^3A&gt;{d#_x0002_{3AÂDF­z3A «ñoZ3A&gt;ù_x0017__x0001_3A_x001C_x?_x001D_÷K3A0Tex]n3Ac«ËªRm3A~,×3P3A_x000E_Òl7Úq3A5Ï_x0007_sW3A_x0003__x0008__x000B_U`3A_x000C_?îm3AÅ¸&lt;_x0005_õj3A &gt;_x0005_óÝ`3Aª@^&lt;)x3AÆå[´S3Ab¸H_x0002_?3AòGhÐjg3Ai_x0008_lW»w3A_x0014__x0013_¹ì¯g3AÌ¢©½m3AJ?*4_x0003_3A_x001E_RwXM3A_x0007_×t3AXÅaör3AH3{_x0006_k33A÷,_x0001_!y[3Aq¹]ßí}3A21¦ý_3AÅÑâCÈ{3A_x0007_dÒ,ß3ABuóÒl3Al:!åñt3AÈqeÎN3A:_©áOx3A_ÚÃG	O3A£ð^_x0004_f3A%9ùtÅm3Aß`_x0007_l3A_x000E_/_x0002__x0006_ßo3Az	º¾3AÚ°£_x0001__x0002_"3A ýmPj3Alõ_x0015_ùX3A³\ùÝ$D3Aµª@Q3A¹¦Ôpm3A_x001A_Ì&lt;_x0016_3AÏ	@S3A_x000F_ Åh`3A_x001C_UUr3A_x000C_4çzg3AügðT3A©_x0002_çé¦e3A¤_x0016__x0014_N93A¤¢bÞo3AÛ^1l3A&gt;wLYo3Aå%.ûP3AÑ¤â_x0016_sV3Aè_Z?ÑD3Att\_x0010_¸z3A$_x0008__¨cf3A§Â_x0019_ëZ[3Ax_x0015_í+£\3A³àv×M3A2ú²èY3AÜí_x0013_p3Ad¿VÇp3A_x0015_Ù5_x0013_vh3AJ¢Îe?3A_x000E_¼_x0001_¯e3Ac_x0019_	_x001D_W3A_x0001__x0002_D+_x0005_ES3A³_x0010_XJ+d3A^yüùV3AüZéY&lt;3AuñeR^3A÷iÚ[}3AR,_x0007_&gt;i3AäG_x000F__x0006_Ìw3A@&amp;¼9r3A-Klei3Aã_x0005_¤_x0011_\w3A_x0001_)ÕHZ3AËûTq-U3A7_x000F_ \¢3A­m}=V3AÉ)múÉL3A5­)_x0010__x001B_e3A²_x0010__x0005_tV3A6g_x0018__x0004_Sy3A ¨½Yìf3A-0_x0018_]3Ak&gt;&amp;èôl3Aª{q]k3AêC$¥a3A&gt;2A&gt;3AÌK_x0006_C÷D3A|"É}3A4_x000C_a7a3A4¨OP\3AßézÙ4s3Aº_x001A_ÿF3Aí¶_x0002__x0001__x0002_Ê=3A¢±_x0018_?R3AÊ_x0018_Äo3Ax_x0004_Ùmv3AÚÕ¾zçM3A¦¾ÍQ3A_x001D__x0014_TS3Aýx×®q3Aõf'[r3A× ÷È^3A_x0004_´_x0003_W3A_x0012_æsT&gt;R3A4_x001E_mÎX3Aß_x001B_­_x0013_3A_x0014__x0007__x0008_Ðj3AGÒ_x0012__x0004_´I3A_x0004_ðfh{3A|¼A¹¶@3A½Ï4w^3A_x0001_&gt;_(_x001F_r3A_x0007_©%_x000C_Ð3A_x0007_L5G3A$¡$ý¿\3Ab.íw{3A&lt;zÿ3Aÿ¤)Tpt3AÙuáè]3AþËSfp3AkÖM-_x001D_V3AâðX;òR3A]åµa3Agàúb3A_x0001__x0004_¶®R3Aô_x0002_¹!3AhÔ\Ñ_x001A_g3A&gt;-_x0018_3A`3½O]{3A}|E3AÂ§.RL3ADt[!S3AR3ï¯´v3ADw_x001B_ûf3AX5CmÆ3AI5_x0003_Ëq3A_x0018_ßb3AÙ!_x000C_&lt;3Aõ|ë]3Ax_x001F__Ôï@3A_x0005_º_x001E__x0006_u3AèÅ¹Ì¡q3AÐlY}3A`§ktT3A&amp;¼i_x001E_%y3AîUx_x0008_×p3AÓ_x0014_Öàÿp3Aàx_x0014_ëT3AF_x001F_O×g3AøN_x001E_²]3AÜ_x0005_ÖQU3A¥Ò_x001D_áæe3AÊ_x0018__x0013_^ìa3Ax&gt;oFS3Az§5â_x001A_m3A_x0012_V)æ_x0003__x0005_¾]3A]hLy3AorÏÄj3AT÷¬_x0017__x001E_q3A@}"zíy3A_x0005_2$i3A_x000D_Ò=aow3AÄ0Wg_x001C_q3A4þ_x0003_8L|3AÏ½éA?3AÆp_x0002_Is3A :__x0013_\3A_x0001_''a3AÁí;Ë_x0001_V3Al_x001D__x0016_¹3q3AÛ_x0014_º½Êz3Aô«¢i\3A_x000C_R_x0011_6Ë}3A±~_x0013_px3AJ¹¨çe3A ¡ÎÕ_x0016_g3A_x0002_A¸í*E3A»ðëµ4z3A_x0012_Ð\rZ3A¶_x0004_ÂL}c3AÌ©ø3AÌûÃ_x0004_r3AöJ %àW3Ad6_x000C_	_3AIn_x001D_èE3A +wB3AÖÞ _x0018_÷t3A_x0001__x0003_®VÃEn3Aì}Æ8ãg3AÆÁÏ#y3Aßÿh·Kh3A_x000C_6-6p3Aö2Ù_x000D__x000B_`3A©i¯'+^3A_x001C_´À%N3A±Jsf|_3A/3Â£Äo3ASÂ_x0010_]3ADÑ_x0015_¼3AÜå_x000C__x0008_h3A_x0003__È;L3Ah3Aÿ±_x001B_=G3AÎb¯}¯]3A_x001E_dº_x001B_Qc3Aº)_x0010_k3AõTd	wX3AôîñM3AkÙi_x0012_4e3A¨_x000E__x000F_s3AÄ_x001F_Eêêr3AÄ_x0004_ôj_x0014_n3ANC._x001F_ôa3AßiÍ¶*3Aä%H¯wN3AÇZ_x0002_ÆU3Aö8Úä^3A|½/µúP3A_x0016_Ï|ç_x0001__x0003_1r3A_x0012_õ1#!^3A_x0019_ëi_x0012_n3AøEõ Þp3A=_x000B_Ù_x0002_`3AGÐxOX3AZ]ô3A6ø|ûEm3AÊZ)ä_3AK_x000F_sëa3A¡ Äå_x001C_j3Aà÷S7R3A8Ã_x0014_)L|3A³û¸ïW3Aê,Æ_x0013_g3A&lt;1qEØQ3A8å3,¯3Av"@È_x0004_V3A¦²pÈÔf3A)ßåI3AH_x001B_9²Yc3Aæj½q3A¸ÃA5¹]3A_x000E__x001A_Dà£p3A\DÿØ6s3A =§Ð]3A_x0013_SÓt[3Aö$û@õe3AnWÚ{ia3A°Õôl3AP¯=òì~3A_x001C__x0004__x0016_E3A_x0004__x0008_¹ª1f3Að_x0001__x0006_!t3A/QÄñ{3AkÔq/c3Am_x0005_#Bng3Aw3_x0017_xÚ3AMÿI&amp;és3AôÍaß_x0002_T3AÒ2é_x0014_T3A\)GTW3A6_x001F_£]3AÊ/D_x0015_mr3AjÁ_x0012_M¿d3A¦×e]3Aä¢µ7]c3A\²º~3AA_x0010_ôÆX3AøXÄ÷\3A_x0004_Äø­_x0007_3AÛº½&amp;?U3A1-XvS3A,w`_x000C_g3A¨õ_x0007__x0008_ðl3AÆo±03Aµ_x0003_2)£3AEÖBë\b3AÛÐ_x0015__x000C_ÿM3Aª±ÌÖus3A^_x000E_Î:U3A\__x000F_§=X3A_x0013_Ñª&gt;g3AsfB_x0001__x0002_Ï?3A|iëKbd3A	yC3AuWq"U3AýU¯43AVy_x000B_i3ASà_x000D_ùT3AÒ5ðFW3A?KÚß*3Aß_x000F_ÉW3AÓ_x000E_)R_x001B_x3A²À	Än3AÄ;ê_x0012_@3A_x001A_rTèv3A§ªD3Í[3Aa#kHZ`3A_x0001_Ë[Æ_x0019_[3AùAÝ[ª`3A5¦°5op3AöÂ«=È]3A,õç_|r3A©_x0001_ª_x001B_z3AÓ_x0007_H_x001C_ÒQ3AÝõò0[3AÛôÄ	tj3Av_x0005_Å­?3A ýÓÅQ3AT1W3Aó¶Iíg&lt;3AZø Çï3AÞ_x000E_=ìu3AF~Eº^3A_x0002__x0005_FMµ)3A_x0003_MN.K3Aì»¶p3A_x000C_)'\3A_x000F_¢|ÿW3A¸Ïß¿%`3AR°Ùn«}3A :ÁÔ_x0019_^3A_x000D_¢g3A´_x0007__x0010__x0004_o3A­ÀË¦k3Aìâi÷t3A_x001A_H¶_x001E_¼`3AºzªëÑT3AÉ=_x000F_DÓ?3A_x0016__x0007__x000D_Ð!3AÐ²}Bs[3AüU®ea3A_x0014_då53A¨¾_x0008_©HU3Aò]v:^3A"_x0007_QxT3A_x0008_Ä×_x0001_U3AjT_»Kh3Ajê4ÝM3AãJ9à_A3A_x0010_Þ4§M3A:Ý%ør3AO&amp;£È_x0016_&lt;3A#m1ÇK3Ah¶çºb3A×ýY_x0001__x0005__x0012_M3A1_x0017_:_x001A_´3A£ñjK;|3A~N_x0011_°l3A«î_x0004_E_x001A_K3A4^}~V3Aï"_x001C_ýM3AÃd`ßÚx3A¼Ã_x0003_,H3A;RÑ°Æn3AL¥_x0010_ôR|3A_x0019__x0011_Ò·qj3A¼Ô'q@3Aà3_x0005_Õîa3A_x001C_YC éa3Aæº'_x0004_n3AGIÍ^3AËLaT3A½_x0003_KÎæl3ARÞÒqlt3AÅÇ)_x000C_f3A.ÜvôL3A_x0013_Úè¿gy3A_x0004_çôlÁ@3AØ/ô7ýu3A÷?_x001B_[3A,»íç@i3A/Í?v3A_x0001_*ä{ÄK3A)¢d_x0012_O3A¾_x0017_YÂë3A_x0002_   ËW3A_x0001__x0002_ÎÀ_x0007_cJt3Av¾#Ö³Y3AÂ_x0006_E	_x0004_k3A7*í_x0016_f3A¬ÎÂ_x000B_W3Ab),§¦3A)M]'¿G3A_x0017_àrãRh3A_x000E_õ_x000B_£C3A:_x000B_L,¸3Aþ_x0013_\&gt;o3AsãzS3AØ_x000C_Ï6ñ3AÈÚ°(b3Ag_x0013_MåMp3A(_x0013_FîéU3A_x001D_(p"N3A¹)µÐKa3AuÍ³Ýc3AU?¿Y3Aã¢~g3ANNDVQ3AnïÌ1 j3AÁ¸º\Äj3A_x0012_]qRW3AîpÑ_x0006_eg3A_x001B_ò_lÀP3A_x000E_ñ_x000C_)_x001F_q3A|t_x001C_uY3A£i_x0004_H_x000E_Z3AÌòÁËa3A_x0013_Ð6_x0005__x000B_IN3A¦VÓ_x0016_3AÉö0|ñR3Aî_x0008__x0003__x000F_3A¿°àe_x000C_Z3Aö_x0002__x0004_.o3AIÐXo_x0012_e3A	°V_x000F_ýv3A_è°Ç]3AA;­eu3Aö$_x0007_(}3AR_x0010___x001F_w3AM`Ðt­m3AÈ¶Ü·¤\3A3ßÉ¤Z3A¨RSY3A_x000E_û¥q3A_x0010_Òjk#j3AÅmò_x000C_Qa3AFaYa]v3A°,_x001B_ôO3Aî_x0001_Ö_x0006_R3Ax_x001F_[A3AmH»DV3A_x0003__x0004_:x¾q3A_x0001_eÙ_x0018_³b3AØÓÆLM\3AÀEÔzF3A[%`_x000C_)_3Au!¯eT3A_x001D_ùåµ(·3AÙ-Ñ 8{3A_x0001__x0005_ræ»_x0004_¶i3A_x0004_SÅ_x001B_G3A¶9¾}_x0016_R3A_±Ç_x000B_e3AB_x000D_(ºz3AZ¾_x0003_X``3A[_x000E_ê^3A£¡Ád3A_x000C__x0002_1_x0010_T3A°oÓL*3AÚÚä¹øE3A~åfüi3Aì]#,Ë]3AöôMaÄ{3AáN_x0010_&gt;G3A[L_x001E__x000D_ÚT3Az$w¸3A´¶P_x0004_p3Aä¤¬_x0017_ûK3A²ÈH£ïU3Aüù§Lh3AÆVN¦3AÍôVM3A#ý]Df3Az_x000E_`]e3Anl_x001A_©0y3AÓñéå¨_3Aæt¸|ez3AÐ_x0018_­ÏD3Aé\QX3A_x0016_@=]s3AÅ¸_x0001__x0004_ãO3A\|)nN3Aú§öÎav3A_x0007_]ÿ³w3A{Íµ¹4o3A#}_x0001__x0017_3AKyÇ\_x0018_O3A²_x0002__x0015_n{3A*2²æñT3Ao{¦YN3AÊ(M}òT3AE?×;¼{3Ag_x0006_´÷óo3A÷~Å"Ðs3A8E6:Ìd3A¯¾]°p3Aê°N_x0008_ó_3A_x001E_f\pû3A| zËT3A_x001A_c¤â»i3AVØ1e3A?vD3AÖgd]u3Aé_x0012_A8_x000D_U3A×s-¦_x0007_d3Az_x0011_)v_x001F_p3Aø@*Úà`3Aö_x0003_ÙÛfX3AL§ùÛªk3AV­í´C3A¨_x001A_/_x0013_Y3AÖsb4_x0016_T3A_x0001__x0003_v7¼]K3A_x001B_.&gt;\JJ3A¥«×Þu3AhÄ3_x0015_bN3A¬ÙEKli3AJ_x0002_þ_x0008_W3AWÇO_x001F_´J3A,æçN3AZoz®=a3A&gt;_x0019_8;y3Aû_x0005_|(O3A½C¾tJm3A¾:_x0014_,R3AÀ_x0003_éÈO3Açe!1:f3A±5_x000F_Ì_K3A~¸´p¾l3Aq_x0012_ð\3A	FºDôd3Aª¯±á3AKS³¿h3A×åÆ_x0007__x0018_x3Að_x0003_òt_x0011_q3A¸´_x001D_xcx3A¥¡­&gt;ê}3A_x000D_Y_x0011__x001A_[3A$QZX×f3AkPb_x001C_â3AÌnî&amp;_x0012_M3A°úrp3APUÕñ.n3AZ+¶·_x0001__x0002_L3AuM:â3AÔáâÉ_3AøLæ¶_x0006_m3A_x0005_¥XlB3Adå¨&lt;¨Z3AÖOóIQ3AW¯Áé»r3Ax_x000B_ÜÄK3ANÜÚ^3A0_x0008_ZÒ_3A*·L_x0004_{3A1«*t3Aá_x000D_¨Xãg3Aºñ[&gt;\3AFÌ_x0007_Ó_x0007_]3Ay_x0018_,O¸r3A²v°ûÅ3A ÃilP3AØÛY_x0014_`z3AækGçgH3A_x000D_a	p3Aj_x0017_§Û{`3Agª&lt;ÐÌM3AÈ*ã~3A-\sÉe3A§9º!r3AG_x001A_TIAp3AÒ_x001C_Øà)w3Aø_x001E_b3A¶ÕÞt¬?3A	fAce3A_x0002__x0003_U%¸_x001B_U3A°_x000E__x001B_w÷p3A+ ÆÌ_x001A_g3AÄ©Z_x0014_îN3A_x000B_^?]3AËÖ_x0015__x000C_~3A8¹r_x0019_G3A_x001F_ÿ8F*3A.¡ÞõTN3A¶°¼9_x0002_`3AJX_x0005_A	3A ð®$Î{3A+_x001E_£¿_x000F_c3A_x0008_%ÕÚÄf3Aaç_x001B_q0d3A%4¢Gw3A fÊ%v3A¥¥Z_3A_x001E_4ÐSp3AªaÏ_x0001_	z3AöL|XÍj3A]É?|3A_x0005_/ÏµxM3AÞ9­_x0008_}3AÅ[ÿÖ=d3A¤«&lt;)Øe3AÄx_x0005_H¹}3AðÈº_ M3A°_x0010_$C_3A|àÎm3Af2w_x0001_we3A`ÛâØ_x0002__x0004_ØJ3Aú_x0011_jÖ¨3A~qC°l3AäKýN3A!'_x0007_¥^3A¼¥üþás3Aì$¦X3AªÐ	{.a3A¤)ÙÕ^t3AJSË¹_x000E_Z3A8{+9J3A_x0012__x000D_a_x0011_äc3Aò¬­Q3AúÍâLx3A_x000E_äÑ1c3AT0Y¦À3Aé¾ _x0010_í_3A_x001F__x0002_À&gt;Ý\3Ag_x000C__x0012_´]O3AÑ_x0016_?'i3AâæÓ­ p3A¨Qf &amp;V3A_x000E_1~·3AN9ß¬3Ak'_x0004_Ò|3AÓYµx%3AþöÌ_x0011_"c3A¶ä_x0001_z3AýÀ4§fa3A^_x0011_²¤æt3As_x0004__x0003__x0008_n3AÈ­R_x0002_|R3A_x0006__x000B_g_x0004_¶|~f3A_x001C_l';U3A^	7·ah3AÕ$W&lt;3j3A óÙYW3A|&amp;iª_x0001_|3A,fMõk3AZ_x000D_å­â3A#¯_x0019_!~3A_x001A__x0011_6ß±F3AÄÜ§©ñI3A¯± Ãs3AC%v+I3Aè_x000E_åÏÇc3Af_x000D_)u3A_x0018__x001B_#¯un3A_x0005__x0003_ÈÔëv3A®"Ã4j3A!_x0008_BvÕ~3A_x0007_øj_x0002_&lt;O3A(&amp;[ü§y3A&gt;I²E_x0002_u3AÒ©&gt;þ/x3Aiñþâ²b3A_x0013_ïéÆ·e3A_x0010_`ðÆ/o3A$Ò_x0003_´³j3A_x0016_k¼i\3A¦óØþ_3A_x001D_·WïQ3A&gt;|(°¬Y3A´_x000D__x000E__x0002__x0003_We3A±'_x0003_ÑM3A(S_x001F_»a3Aj'_x0010_O3A_x0003_@N£W3AHQsM3A@_x0013_¾ÊI3A_x0003__x0001_Â ]3A=tYqÜo3Au_x0007__x001D_Òh3A}ÜVFc3AF_x001B_sÒò]3A°)¯Üþf3Að³_x000F__x0012_¤T3Að_x0017_IJEN3A1®Æ_x0006_h3A¢¾ÃE:J3A´å_x0010_;­b3AÈT¢_x0019_ô`3AwêÎc3ABídÅm3AúögÐ!j3Aãv,_x000E_M3A_x0010_@:HâZ3An&gt;~Jçc3AXæ_x000D_á%^3A_x001D__x001C_[_x0004_M3A½©_x001D_aN3A_x0007_èXÝÛl3A®K¦kêZ3A63%_x0019_np3A¬®ÏGËX3A_x0001__x0002_gRÔ[3Aæ_x001B_7_x001D_þ3A¯'D+n]3A¬K_x0019_ec3A2¡óåa3ABäð©Ás3A_x0010_tÒÿ^_3AÐ©P[.o3AÝG;ps3AÞ_x0010_jlâm3A³äñ*ÅW3Aþ©7_x000C_m3AHÈÅ9Æ3A¶+Cto3AgùCb3APÐïH¡x3AÅlcÔ=f3AGwÆo3AP_x0018_XDr3A¦â0ë_x0017_i3AÍä/3493A_x000D__x001A_Ñ=ÈP3A¹RÂÏ_3Al_x001D_µìT3Aþ´·å^j3A^ì)~d3AÀ"ìºþc3A_x0016_¹Y¡{y3AòV_x0001_c3AjxÀûv^3A^ãüfÖJ3AdÏS_x0001__x0002_	l3Apxñ]l3A½_x0006_áL]3A_x0001__x0012__x0015_£MI3AMq4q"D3AzwÄ(_x001B_L3AX÷ s3AíHLQdR3A$Y¦J3A&amp;f&gt;_x0010_Y3A_x001A_ë_x0001_É©`3ATÄÕÈq3A_x0012_ØÔ1S3AKüÌ1[]3Aa_x001D_à ã3AÚ¥øP3A6FZmE3A_x0003_ù+Â|3AÌ·ø¾óy3AÃ*_x0019_À¼W3AÙ2ÜÓ`3A_x001F_åÑG3A9L¸_x0003_r3A_x0006_Ä_x0016_hÐ^3AFËÑ!ùq3A~cÕÙV3AõÐµ«nL3AK_x0007_uw3AÞô9ëù3Al°@Úu3AøÕ-.Ô43A¢OöèE3A_x0004__x0006_¨-u+~3A/ù&amp;Ifr3A¿[Wë,{3A_x0004_mH=)3AOtàÆìx3AÅ¶,2_x0015_s3A\½ÿRà[3A_x001C_!úÊj3AbxIf¸z3Aæ&amp;Å§N3A_x0010_áî±_x0003_o3A_x0015_ëót2P3AªM:Üµ`3A_x0005_tä²ýd3A¥_x001F_°.Æp3A]¤â_x0015_q3A·_x0017__x000F_\á?3A¯"|__x000B_g3AÞ_x0016_»¬/e3AÃ_x0001_¹5g3AÆ`XDB3AºmPêg3AaÔPÚ_x0007_h3A\«_¿Î!3Aß¡ÄC;3AÉBL&gt;#f3A	iqÎI3ALÎðù_x000E_^3Aès,Gé^3AS&amp;q_x000B_)i3A±_x0015_:Vd3A_x0002_bAù_x0001__x0003_Áu3AwÉ_x0002_¿r3AÑä-_x0008__x001A_^3A¶4_x0001_òpU3AM$¬_x001E_»n3A5Ä²³*S3Aà¼®{3A÷_x0003_i3A4_x0018_uZöW3AñÒ(c_3Aê|&amp;¯l3A_x0014_®¶Õ_x001A_E3Aè_x0002_ú}É3A_x0012_ï³Z3AL-.y.W3Ar¸Éw3Af:¿|3A¶Z_x000B_Ìäv3A¾_:²_x0014_3A&gt;&gt;×_x0013_XS3Ab%C/R3Aðýå¬_x0012_l3A_x0012_7=­3A¼r:`.o3AÂ_x001E_¨e]3AÎL$o^3Aa9hzQ3A`¾7£_x0019_N3AÄoÿ¶3A''ûL_x0014_]3A=ÞùöJ3A&lt;ïÙûêr3A_x0004__x0005_ú_x0016_/ÓW3Aó_x0002_iKTp3A|ÅeR_x0018_o3A_x000C_Ch@3A_x0014_Ó×¸ÖI3Al_x0014_DÑõT3A´ø@_x0001_¢w3AL_x0013_Þ_x001B_·j3Aî½j[ÅY3A;£ØB1]3AÃ_x0011_Ü²ÝQ3A×Æ__x0017_l3Aõ_x0011_»B®S3Aÿ_x0013_½µB3A)çLÑ­3ABâ_x0010_ëvf3Amk5D3A¢Ã\Ú_x0003_a3AØÁ/_x0018_Z3Au æbFm3A_x0010_\MDäz3A2ÉÇÎ]3AÓ×Ë3A¼¹º_x0010_&amp;3A4P*:é_3A§²_x0015_/Xs3A_x0005_ö_x001F_[3A1ô=_x0017_83AzímÑ]3Ax®²½n3A¹_x0006_ù`ög3Açò±ç_x0001__x0003__x0019_S3A65$_x000D__x0019_c3A/PöZÊw3A(d_x001E_Ãb3A_x000E__x0013__x001E_)¾]3AoP±MÍr3A/·B]úl3ANe_x000B__x0012_:\3Ay ÁL_x0003_T3A_ñÊð-3Apå:£Wf3AÜg¹p3APr·}qR3Aá¤)àl3AÔÈ_x0010_Ëh3AcÆß_x001E_¥:3Aé.úD3AÖe_x0006_Ï¯T3AXî_x0019_h¾U3AXu/ä&lt;k3AjØÙ_x001D_y3A_x0002__x0001__x0001__x0001_)_x0001__x0001__x0001_¸ÅÃâ¾× ÃßÁ¤ ¹× RIM - »ï¼ºÀüÀÚ-½Ã¿¬¿ë.xlsm	_x0001__x0001__x0001__x0008__x0001__x0001__x0001_NICEÀÚ·á_x0001__x0001__x0001__x0001__x000F__x0001__x0001__x0001_¼ÕÀÍ°è»ê¼­_º¯Çü_x0003__x0005__x0003__x0003__x0003__x0003__x000F__x0003__x0003__x0003_¼ÕÀÍ°è»ê¼­_¿¹Ãø_x0003__x0003__x0003__x0003__x0015__x0003__x0003__x0003_1´Ü°è ¼ÕÀÍ°è»ê¼­_½ÇÁ¦_x0003__x0003__x0003__x0003__x0015__x0003__x0003__x0003_2´Ü°è ¼ÕÀÍ°è»ê¼­_¿¹»ó_x0004__x0003__x0003__x0003__x0002__x0003__x0003__x0003_D9{_x0003__x0003__x0003_=RiskBMMR(40009400000000,2228000000000,0.038704,33649300000000,RiskName("¸ÅÃâ¾×"),RiskTsSync(2,¼ÕÀÍ°è»ê¼­_¿¹Ãø!$C$9:$AL$9))_x000F__x0003__x0003__x0003_¸ÅÃâ¾×_x0001_C9_x0001_D5_x0001_37_x0001__x0003__x0003__x0003__x0003__x0003__x0003__x0003__x0003__x0003__x0003__x0003__x0001__x0003__x0003__x0003__x0004__x0003_{_x0003__x0003__x0003__x0006__x0003__x0003__x0003_¸ÅÃâ¾×_x0003__x0003__x0003__x0003__x0003__x0003__x0003__x0003__x0003__x0003__x0003__x0003__x0003__x0003__x0003__x0003__x0003__x0003__x0003__x0003__x0002__x0003__x0003__x0003_E9{_x0003__x0003__x0003_=RiskBMMR(40009400000000,2228000000000,0.038704,33649300000000,RiskName("¸ÅÃâ¾×"),RiskTsSync(2,¼ÕÀÍ°è»ê¼­_¿¹Ãø!$C$9:$AL$9))_x000F__x0003__x0003__x0003_¸ÅÃâ¾×_x0001_C9_x0001_E5_x0001_38_x0001__x0003__x0003__x0003__x0003__x0003__x0003__x0003__x0001__x0003__x0003__x0003__x0001__x0003__x0003__x0003_{_x0003__x0003__x0003__x0006__x0003__x0003__x0003_¸ÅÃâ¾×_x0003__x0003__x0003__x0003__x0003__x0003__x0003__x0003__x0003__x0003__x0003__x0003__x0003__x0003__x0003__x0003__x0003__x0003__x0003__x0003__x0002__x0003__x0003__x0003_F9{_x0003__x0003__x0003_=Risk_x0003__x0004_BMMR(40009400000000,2228000000000,0.038704,33649300000000,RiskName("¸ÅÃâ¾×"),RiskTsSync(2,¼ÕÀÍ°è»ê¼­_¿¹Ãø!$C$9:$AL$9))_x000F__x0003__x0003__x0003_¸ÅÃâ¾×_x0001_C9_x0001_F5_x0001_39_x0001__x0003__x0003__x0003__x0003__x0003__x0003__x0003__x0002__x0003__x0003__x0003__x0001__x0003__x0003__x0003_{_x0003__x0003__x0003__x0006__x0003__x0003__x0003_¸ÅÃâ¾×_x0003__x0003__x0003__x0003__x0003__x0003__x0003__x0003__x0003__x0003__x0003__x0003__x0003__x0003__x0003__x0003__x0003__x0003__x0003__x0003__x0002__x0003__x0003__x0003_G9{_x0003__x0003__x0003_=RiskBMMR(40009400000000,2228000000000,0.038704,3364930_x0004__x0005_0000000,RiskName("¸ÅÃâ¾×"),RiskTsSync(2,¼ÕÀÍ°è»ê¼­_¿¹Ãø!$C$9:$AL$9))_x000F__x0004__x0004__x0004_¸ÅÃâ¾×_x0001_C9_x0001_G5_x0001_40_x0001__x0004__x0004__x0004__x0004__x0004__x0004__x0004__x0003__x0004__x0004__x0004__x0001__x0004__x0004__x0004_{_x0004__x0004__x0004__x0006__x0004__x0004__x0004_¸ÅÃâ¾×_x0004__x0004__x0004__x0004__x0004__x0004__x0004__x0004__x0004__x0004__x0004__x0004__x0004__x0004__x0004__x0004__x0004__x0004__x0004__x0004__x0015__x0004__x0004__x0004_2´Ü°è ¼ÕÀÍ°è»ê¼­_½ÇÁ¦_x0004__x0004__x0004__x0004__x000D__x0004__x0004__x0004_rsklibSimData_x0004__x0004__x0004__x0004__x0003__x0004__x0004__x0004_RIM_x0002__x0004__x0004__x0004__x0003__x0004__x0004__x0004_J19_x0018__x0004__x0004__x0004_=RiskNormal(0.0413,0.01)/_x0004__x0004__x0004_E(Rm)-rf(ÇØÃ£±â_x0002__x0005_)_x0001_I19_x0001_H18_x0001_¿¹»ó ´ç±â¼øÀÌÀÍ¿¡ ±Ù°Å_x0001__x0002__x0002__x0002__x0002__x0002__x0002__x0002__x0004__x0002__x0002__x0002__x0001__x0002__x0002__x0002__x0018__x0002__x0002__x0002_)_x0002__x0002__x0002_E(Rm)-rf(ÇØÃ£±â) / ¿¹»ó ´ç±â¼øÀÌÀÍ¿¡ ±Ù°Å_x0001__x0002__x0002__x0002__x0002__x0002__x0002__x0002__x0002__x0002__x0002__x0002__x0002__x0002__x0002__x0002__x0002__x0002__x0002__x0002__x0003__x0002__x0002__x0002_J28_x0016__x0002__x0002__x0002_=RiskOutput()++J13+J272_x0002__x0002__x0002_ºÎÅÍ 1³âÈÄ ³»Àç°¡Ä¡_x0001_I28_x0001_H18_x0001_¿¹»ó ´ç±â¼øÀÌÀÍ¿¡ ±Ù°Å_x0002__x0002__x0002__x0002__x0001__x0002__x0002__x0002__x0002__x0002__x0002__x0002__x0001__x0002__x0002__x0002__x000D__x0002__x0002__x0002__x0002__x0002__x0002__x0002_,_x0002__x0002__x0002_ºÎÅÍ 1³âÈÄ ³»Àç°¡Ä¡ _x0002__x0003_/ ¿¹»ó ´ç±â¼øÀÌÀÍ¿¡ ±Ù°Å_x0002__x0002__x0002__x0002__x0002__x0002__x0002__x0002__x0001__x0002_ÿÿÿÿÿÿÿÿÿÿÿÿÿÿÿÿÿÿÿÿÿÿÿÿÿÿÿÿÿÿÿÿÿÿÿÿÿÿÿÿÿÿ_x0002__x0002__x0015__x0002__x0002__x0002_RiskSerializationData_x0002__x0002__x0002__x0002_"_x0002__x0002__x0002_¸ÅÃâ¾× ÃßÁ¤ ¹× RIM - »ï¼ºÀüÀÚ.xlsm_x0003__x0002__x0002__x0002__x0008__x0002__x0002__x0002_NICEÀÚ·á_x0002__x0002__x0002__x0002__x000F__x0002__x0002__x0002_¼ÕÀÍ°è»ê¼­_º¯Çü_x0002__x0002__x0002__x0002__x000F__x0002__x0002__x0002_¼ÕÀÍ°è»ê¼­_¿¹Ãø_x0002__x0002__x0002__x0002__x0015__x0002__x0002__x0002_1´Ü°è ¼ÕÀÍ°è»ê¼­_½ÇÁ¦_x0002__x0002__x0002__x0002__x0015__x0002__x0002__x0002_2´Ü°è ¼Õ_x0003__x0007_ÀÍ°è»ê¼­_¿¹»ó_x0004__x0003__x0003__x0003__x0002__x0003__x0003__x0003_D9x_x0003__x0003__x0003_=RiskBMMR(4387410000000,138587000000,0.019184,2688410000000,RiskTsSync(2,¼ÕÀÍ°è»ê¼­_¿¹Ãø!$C$9:$AL$9),RiskName("¸ÅÃâ¾×"))_x000F__x0003__x0003__x0003_¸ÅÃâ¾×_x0001_C9_x0001_D5_x0001_37_x0001__x0003__x0003__x0003__x0003__x0003__x0003__x0003__x0005__x0003__x0003__x0003__x0001__x0003__x0003__x0003_x_x0003__x0003__x0003__x0006__x0003__x0003__x0003_¸ÅÃâ¾×_x0003__x0003__x0003__x0003__x0003__x0003__x0003__x0003__x0003__x0003__x0003__x0003__x0003__x0003__x0003__x0003__x0003__x0003__x0003__x0003__x0002__x0003__x0003__x0003_E9x_x0003__x0003__x0003_=RiskBMMR(4387410000000,13_x0003__x0004_8587000000,0.019184,2688410000000,RiskTsSync(2,¼ÕÀÍ°è»ê¼­_¿¹Ãø!$C$9:$AL$9),RiskName("¸ÅÃâ¾×"))_x000F__x0003__x0003__x0003_¸ÅÃâ¾×_x0001_C9_x0001_E5_x0001_38_x0001__x0003__x0003__x0003__x0003__x0003__x0003__x0003__x0006__x0003__x0003__x0003__x0001__x0003__x0003__x0003_x_x0003__x0003__x0003__x0006__x0003__x0003__x0003_¸ÅÃâ¾×_x0003__x0003__x0003__x0003__x0003__x0003__x0003__x0003__x0003__x0003__x0003__x0003__x0003__x0003__x0003__x0003__x0003__x0003__x0003__x0003__x0002__x0003__x0003__x0003_F9x_x0003__x0003__x0003_=RiskBMMR(4387410000000,138587000000,0.019184,2688410000000,RiskTsSync(2,¼ÕÀÍ°è_x0003__x0004_»ê¼­_¿¹Ãø!$C$9:$AL$9),RiskName("¸ÅÃâ¾×"))_x000F__x0003__x0003__x0003_¸ÅÃâ¾×_x0001_C9_x0001_F5_x0001_39_x0001__x0003__x0003__x0003__x0003__x0003__x0003__x0003__x0007__x0003__x0003__x0003__x0001__x0003__x0003__x0003_x_x0003__x0003__x0003__x0006__x0003__x0003__x0003_¸ÅÃâ¾×_x0003__x0003__x0003__x0003__x0003__x0003__x0003__x0003__x0003__x0003__x0003__x0003__x0003__x0003__x0003__x0003__x0003__x0003__x0003__x0003__x0002__x0003__x0003__x0003_G9x_x0003__x0003__x0003_=RiskBMMR(4387410000000,138587000000,0.019184,2688410000000,RiskTsSync(2,¼ÕÀÍ°è»ê¼­_¿¹Ãø!$C$9:$AL$9),RiskName("¸ÅÃâ¾×"))_x000F__x0003__x0003__x0003_¸ÅÃâ¾×_x0001_C_x0002__x0004_9_x0001_G5_x0001_40_x0001__x0002__x0002__x0002__x0002__x0002__x0002__x0002__x0008__x0002__x0002__x0002__x0001__x0002__x0002__x0002_x_x0002__x0002__x0002__x0006__x0002__x0002__x0002_¸ÅÃâ¾×_x0002__x0002__x0002__x0002__x0002__x0002__x0002__x0002__x0002__x0002__x0002__x0002__x0002__x0002__x0002__x0002__x0002__x0002__x0002__x0002__x0015__x0002__x0002__x0002_2´Ü°è ¼ÕÀÍ°è»ê¼­_½ÇÁ¦_x0002__x0002__x0002__x0002__x000D__x0002__x0002__x0002_rsklibSimData_x0002__x0002__x0002__x0002__x0003__x0002__x0002__x0002_RIM_x0001__x0002__x0002__x0002__x0003__x0002__x0002__x0002_J30_x0015__x0002__x0002__x0002_=RiskOutput()+J15+J29*_x0002__x0002__x0002_ÀÏ ³»Àç°¡Ä¡_x0001_I30_x0001_H20_x0001_¿¹»ó ´ç±â¼øÀÌÀÍ¿¡ ±Ù°Å_x0002__x0002__x0002__x0002__x0001__x0002__x0002__x0002__x0001__x0002__x0002__x0002__x0001__x0002__x0002__x0002__x000D__x0002__x0002__x0002__x0002__x0002__x0002__x0002_$_x0002__x0002__x0002_ÀÏ ³»Àç°¡Ä¡ / ¿¹»ó ´ç±â¼øÀÌÀ_x0002__x0003_Í¿¡ ±Ù°Å_x0002__x0002__x0002__x0002__x0002__x0002__x0002__x0002__x0001__x0002_ÿÿÿÿÿÿÿÿÿÿÿÿÿÿÿÿÿÿÿÿÿÿÿÿÿÿÿÿÿÿÿÿÿÿÿÿÿÿÿÿÿÿ_x0002__x0002__x0015__x0002__x0002__x0002_RiskSerializationData_x0002__x0002__x0002__x0002__x0008__x0002__x0002__x0002_ÁÖ°¡ÀÚ·á_x0002__x0002__x0002__x0002__x0002__x0002__x0002__x0002__x0001__x0002__x0002__x0002__x0005__x0002__x0002__x0002_Sim#1_x0002__x0002__x0002__x0002__x0002__x0002__x0008__x0002__x0002__x0002_KTFXAPEM_x0002__x0002__x0002__x0002__x0002__x0002__x0001__x0002__x0002_x_x0002__x0002__x0002_QS34MPTP76KFJUYXG5TXXK4A_x0002__x0002__x0002_ÿÿÿÿ_x0002__x0002_ÿÿÿÿ_x0002__x0002_ÿÿÿÿ_x0002__x0002_ÿÿÿÿ_x0002__x0002_ÿÿÿÿ_x0002__x0002_ÿÿQS34MPTP76KFJUYXG5TXXK4A_x0002__x0002__x0002_ÿÿÿÿ_x0002__x0002_ÿÿÿÿ_x0001__x0003__x0001__x0001_ÿÿÿÿ_x0001__x0001_ÿÿÿÿ_x0001__x0001_ÿÿ_x0010_'_x0001__x0001__x0014__x000F__x0001__x0001__x0001__x001E__x0001__x0001__x0010__x0002__x0001__x0001__x0001__x0001__x001C__x0001__x0001__x0001_ä¹ÍaÅ _x0001_Í_x0015_È _x0001__x000F_¼ _x0001_R_x0001_I_x0001_M_x0001_ _x0001_-_x0001_ _x0001_¼À1Á_x0004_ÈÇ-_x0001_ÜÂðÅ©Æ._x0001_x_x0001_l_x0001_s_x0001_m_x0001__x0018__x0001__x0001__x0001_QS34MPTP76KFJUYXG5TXXK4A	_x0001__x0001__x0001__x0001__x0006__x0001__x0001__x0001_N_x0001_I_x0001_C_x0001_E_x0001_ÇÌ¸_x0001__x0001__x0001__x0001__x0001__x0008__x0001__x0001__x0001_ÁuÇÄ¬°À_x001C_Á__x0001_À¼_x0015_Ö_x0001__x0001__x0001__x0001__x0001__x0008__x0001__x0001__x0001_ÁuÇÄ¬°À_x001C_Á__x0001__x0008_Æ!Î_x0001__x0001__x0001__x0001__x0001__x000C__x0001__x0001__x0001_1_x0001_è²Ä¬ _x0001_ÁuÇÄ¬°À_x001C_Á__x0001_äÂ_x001C_È_x0001__x0001__x0001__x0001__x0001__x000C__x0001__x0001__x0001_2_x0001_è²Ä¬ _x0001_ÁuÇÄ¬°À_x001C__x0001__x0002_Á__x0001__x0008_ÆÁÀ_x0004__x0001__x0001__x0001__x0001__x0008__x0001__x0001__x0001__x0003__x0001_q_x0001__x0001__x0001_=_x0001_R_x0001_i_x0001_s_x0001_k_x0001_B_x0001_M_x0001_M_x0001_R_x0001_(_x0001_4_x0001_0_x0001_0_x0001_0_x0001_9_x0001_4_x0001_0_x0001_0_x0001_0_x0001_0_x0001_0_x0001_0_x0001_0_x0001_0_x0001_,_x0001_2_x0001_2_x0001_2_x0001_8_x0001_0_x0001_0_x0001_0_x0001_0_x0001_0_x0001_0_x0001_0_x0001_0_x0001_0_x0001_,_x0001_0_x0001_._x0001_0_x0001_3_x0001_8_x0001_7_x0001_0_x0001_4_x0001_,_x0001_3_x0001_3_x0001_6_x0001_4_x0001_9_x0001_3_x0001_0_x0001_0_x0001_0_x0001_0_x0001_0_x0001_0_x0001_0_x0001_0_x0001_,_x0001_R_x0001_i_x0001_s_x0001_k_x0001_N_x0001_a_x0001_m_x0001_e_x0001_(_x0001_"_x0001_ä¹ÍaÅ"_x0001_)_x0001_,_x0001_R_x0001_i_x0001_s_x0001_k_x0001_T_x0001_s_x0001_S_x0001_y_x0001_n_x0001_c_x0001_(_x0001_2_x0001_,_x0001_ÁuÇÄ¬°À_x001C_Á__x0001__x0008_Æ!Î!_x0001_$_x0001_C_x0001_$_x0001_9_x0001_:_x0001_$_x0001_A_x0001_L_x0001_$_x0001_9_x0001_)_x0001_)_x0001__x000C__x0001__x0001__x0001__x0002__x0005_ä¹ÍaÅ_x0001__x0002_C_x0002_9_x0002__x0001__x0002_D_x0002_5_x0002__x0001__x0002_3_x0002_7_x0002__x0002__x0001__x0002__x0002__x0002__x0002__x0002__x0002__x0002__x0002__x0001__x0002__x0002__x0002_q_x0002__x0002__x0002__x0003__x0002__x0002__x0002_ä¹ÍaÅ_x0002__x0002_ÿÿÿÿ_x0002__x0002__x0002__x0002__x0002__x0002__x0002__x0002__x0002__x0002__x0002__x0002__x0002__x0002__x0002__x0002__x0002__x0008__x0002__x0002__x0002__x0004__x0002_q_x0002__x0002__x0002_=_x0002_R_x0002_i_x0002_s_x0002_k_x0002_B_x0002_M_x0002_M_x0002_R_x0002_(_x0002_4_x0002_0_x0002_0_x0002_0_x0002_9_x0002_4_x0002_0_x0002_0_x0002_0_x0002_0_x0002_0_x0002_0_x0002_0_x0002_0_x0002_,_x0002_2_x0002_2_x0002_2_x0002_8_x0002_0_x0002_0_x0002_0_x0002_0_x0002_0_x0002_0_x0002_0_x0002_0_x0002_0_x0002_,_x0002_0_x0002_._x0002_0_x0002_3_x0002_8_x0002_7_x0002_0_x0002_4_x0002_,_x0002_3_x0002_3_x0002_6_x0002_4_x0002_9_x0002_3_x0002_0_x0002_0_x0002_0_x0002_0_x0002_0_x0002_0_x0002_0_x0002_0_x0002_,_x0002_R_x0002_i_x0002_s_x0002_k_x0002_N_x0002_a_x0002_m_x0002_e_x0002_(_x0002_"_x0002_ä¹ÍaÅ"_x0002_)_x0002_,_x0002_R_x0002_i_x0002_s_x0002__x0004__x0002_k_x0002_T_x0002_s_x0002_S_x0002_y_x0002_n_x0002_c_x0002_(_x0002_2_x0002_,_x0002_ÁuÇÄ¬°À_x001C_Á__x0002__x0008_Æ!Î!_x0002_$_x0002_C_x0002_$_x0002_9_x0002_:_x0002_$_x0002_A_x0002_L_x0002_$_x0002_9_x0002_)_x0002_)_x0002__x000C__x0002__x0002__x0002_ä¹ÍaÅ_x0001__x0002_C_x0002_9_x0002__x0001__x0002_E_x0002_5_x0002__x0001__x0002_3_x0002_8_x0002__x0002__x0001__x0002__x0002__x0002__x0002__x0001__x0002__x0002__x0002__x0001__x0002__x0002__x0002_q_x0002__x0002__x0002__x0003__x0002__x0002__x0002_ä¹ÍaÅ_x0002__x0002_ÿÿÿÿ_x0002__x0002__x0002__x0002__x0002__x0002__x0002__x0002__x0002__x0002__x0002__x0002__x0002__x0002__x0002__x0002__x0002__x0008__x0002__x0002__x0002__x0005__x0002_q_x0002__x0002__x0002_=_x0002_R_x0002_i_x0002_s_x0002_k_x0002_B_x0002_M_x0002_M_x0002_R_x0002_(_x0002_4_x0002_0_x0002_0_x0002_0_x0002_9_x0002_4_x0002_0_x0002_0_x0002_0_x0002_0_x0002_0_x0002_0_x0002_0_x0002_0_x0002_,_x0002_2_x0002_2_x0002_2_x0002_8_x0002_0_x0002_0_x0002_0_x0002_0_x0002_0_x0002_0_x0002_0_x0002_0_x0002_0_x0002_,_x0002_0_x0002_._x0002_0_x0002_3_x0002_8_x0002_7_x0002_0_x0002_4_x0002_,_x0002__x0004__x0005_3_x0004_3_x0004_6_x0004_4_x0004_9_x0004_3_x0004_0_x0004_0_x0004_0_x0004_0_x0004_0_x0004_0_x0004_0_x0004_0_x0004_,_x0004_R_x0004_i_x0004_s_x0004_k_x0004_N_x0004_a_x0004_m_x0004_e_x0004_(_x0004_"_x0004_ä¹ÍaÅ"_x0004_)_x0004_,_x0004_R_x0004_i_x0004_s_x0004_k_x0004_T_x0004_s_x0004_S_x0004_y_x0004_n_x0004_c_x0004_(_x0004_2_x0004_,_x0004_ÁuÇÄ¬°À_x001C_Á__x0004__x0008_Æ!Î!_x0004_$_x0004_C_x0004_$_x0004_9_x0004_:_x0004_$_x0004_A_x0004_L_x0004_$_x0004_9_x0004_)_x0004_)_x0004__x000C__x0004__x0004__x0004_ä¹ÍaÅ_x0001__x0004_C_x0004_9_x0004__x0001__x0004_F_x0004_5_x0004__x0001__x0004_3_x0004_9_x0004__x0004__x0001__x0004__x0004__x0004__x0004__x0002__x0004__x0004__x0004__x0001__x0004__x0004__x0004_q_x0004__x0004__x0004__x0003__x0004__x0004__x0004_ä¹ÍaÅ_x0004__x0004_ÿÿÿÿ_x0004__x0004__x0004__x0004__x0004__x0004__x0004__x0004__x0004__x0004__x0004__x0004__x0004__x0004__x0004__x0004__x0004__x0008__x0004__x0004__x0004__x0006__x0004_q_x0004__x0004__x0004_=_x0004_R_x0004_i_x0004_s_x0004_k_x0004_B_x0004_M_x0004_M_x0004_R_x0004_(_x0004_4_x0004_0_x0004_0_x0004_0_x0004_9_x0002__x0004__x0002_4_x0002_0_x0002_0_x0002_0_x0002_0_x0002_0_x0002_0_x0002_0_x0002_0_x0002_,_x0002_2_x0002_2_x0002_2_x0002_8_x0002_0_x0002_0_x0002_0_x0002_0_x0002_0_x0002_0_x0002_0_x0002_0_x0002_0_x0002_,_x0002_0_x0002_._x0002_0_x0002_3_x0002_8_x0002_7_x0002_0_x0002_4_x0002_,_x0002_3_x0002_3_x0002_6_x0002_4_x0002_9_x0002_3_x0002_0_x0002_0_x0002_0_x0002_0_x0002_0_x0002_0_x0002_0_x0002_0_x0002_,_x0002_R_x0002_i_x0002_s_x0002_k_x0002_N_x0002_a_x0002_m_x0002_e_x0002_(_x0002_"_x0002_ä¹ÍaÅ"_x0002_)_x0002_,_x0002_R_x0002_i_x0002_s_x0002_k_x0002_T_x0002_s_x0002_S_x0002_y_x0002_n_x0002_c_x0002_(_x0002_2_x0002_,_x0002_ÁuÇÄ¬°À_x001C_Á__x0002__x0008_Æ!Î!_x0002_$_x0002_C_x0002_$_x0002_9_x0002_:_x0002_$_x0002_A_x0002_L_x0002_$_x0002_9_x0002_)_x0002_)_x0002__x000C__x0002__x0002__x0002_ä¹ÍaÅ_x0001__x0002_C_x0002_9_x0002__x0001__x0002_G_x0002_5_x0002__x0001__x0002_4_x0002_0_x0002__x0002__x0001__x0002__x0002__x0002__x0002__x0003__x0002__x0002__x0002__x0001__x0002__x0002__x0002_q_x0002__x0002__x0002__x0003__x0002__x0002__x0002_ä¹Ía_x0005__x0006_Å_x0005__x0005_ÿÿÿÿ_x0005__x0005__x0005__x0005__x0005__x0005__x0005__x0005__x0005__x0005__x0005__x0005__x0005__x0005__x0005__x0005__x0005__x000C__x0005__x0005__x0005_2_x0005_è²Ä¬ _x0005_ÁuÇÄ¬°À_x001C_Á__x0005_äÂ_x001C_È_x0005__x0005__x0005__x0005__x0005__x000D__x0005__x0005_rsklibSimData_x0005__x0005__x0005__x0005__x0005__x0003__x0005__x0005_RIM_x0002__x0005__x0005__x0005__x0005__x0012__x0005__x0005__x0005_	_x0005__x0018__x0005__x0005_=RiskNormal(0.0413,0.01)"_x0005__x0005__x0005_E_x0005_(_x0005_R_x0005_m_x0005_)_x0005_-_x0005_r_x0005_f_x0005_(_x0005_tÕ&gt;Ì0®)_x0005__x0001__x0005_I_x0005_1_x0005_9_x0005__x0001__x0005_H_x0005_1_x0005_8_x0005__x0001__x0005__x0008_ÆÁÀ _x0005_ù²0®_x001C_ÂtÇuÇÐÅ _x0005_ü­p¬_x0005__x0001__x0005__x0005__x0005__x0005__x0004__x0005__x0005__x0005__x0001__x0005__x0005__x0005__x0018__x0005__x0005__x0005__x0005__x0005__x0005__x0001__x0005_ÿÿÿÿ_x0005__x0005__x0005__x0005__x0005__x0005__x0005__x0005__x0005__x0005__x0005__x0005__x0005__x0005__x0005__x0005__x0005__x001B__x0005__x0002__x0003__x0002__x0002_	_x0002__x0016__x0002__x0002_=RiskOutput()++J13+J27 _x0002__x0002__x0002_½0Ñ _x0002_1_x0002_D±ÄÖ _x0002_´°¬Ç_x0002_¬XÎ_x0001__x0002_I_x0002_2_x0002_8_x0002__x0001__x0002_H_x0002_1_x0002_8_x0002__x0001__x0002__x0008_ÆÁÀ _x0002_ù²0®_x001C_ÂtÇuÇÐÅ _x0002_ü­p¬_x0002__x0002__x0002__x0002__x0002__x0001__x0002__x0002__x0002__x0002__x0002__x0002__x0002__x0002__x0001__x0002__x0002__x0002__x000D__x0002__x0002__x0002__x0002__x0002__x0002__x0002__x0002__x0002__x0002__x0002__x0002__x0002__x0002__x0002__x0001_ÿÿÿÿÿÿÿÿÿÿÿÿÿÿÿÿÿÿÿÿÿÿÿÿÿÿÿÿÿÿÿÿÿÿÿÿÿÿÿÿÿÿ_x0002_ÿÿ_x0002__x0015__x0002__x0002_RiskSerializationData_x0002__x0002__x0002__x0002__x0002__x0018__x0002__x0002__x0002_ä¹ÍaÅ _x0002_Í_x0015_È _x0002__x000F_¼ _x0002_R_x0002_I_x0002_M_x0002_ _x0002_-_x0002_ _x0002_¼À1Á_x0004_È_x0001__x0002_Ç._x0001_x_x0001_l_x0001_s_x0001_m_x0001__x0018__x0001__x0001__x0001_QS34MPTP76KFJUYXG5TXXK4A_x0002__x0001__x0001__x0001__x0001__x0006__x0001__x0001__x0001_N_x0001_I_x0001_C_x0001_E_x0001_ÇÌ¸_x0001__x0001__x0001__x0001__x0001__x0008__x0001__x0001__x0001_ÁuÇÄ¬°À_x001C_Á__x0001_À¼_x0015_Ö_x0001__x0001__x0001__x0001__x0001__x0008__x0001__x0001__x0001_ÁuÇÄ¬°À_x001C_Á__x0001__x0008_Æ!Î_x0001__x0001__x0001__x0001__x0001__x000C__x0001__x0001__x0001_1_x0001_è²Ä¬ _x0001_ÁuÇÄ¬°À_x001C_Á__x0001_äÂ_x001C_È_x0001__x0001__x0001__x0001__x0001__x000C__x0001__x0001__x0001_2_x0001_è²Ä¬ _x0001_ÁuÇÄ¬°À_x001C_Á__x0001__x0008_ÆÁÀ_x0004__x0001__x0001__x0001__x0001__x0008__x0001__x0001__x0001__x0003__x0001_n_x0001__x0001__x0001_=_x0001_R_x0001_i_x0001_s_x0001_k_x0001_B_x0001_M_x0001_M_x0001_R_x0001_(_x0001_4_x0001_3_x0001_8_x0001_7_x0001_4_x0001_1_x0001_0_x0001_0_x0001_0_x0001_0_x0001_0_x0001_0_x0001_0_x0001_,_x0001_1_x0001_3_x0001_8_x0001_5_x0001_8_x0001_7_x0001_0_x0002__x0006__x0002_0_x0002_0_x0002_0_x0002_0_x0002_0_x0002_,_x0002_0_x0002_._x0002_0_x0002_1_x0002_9_x0002_1_x0002_8_x0002_4_x0002_,_x0002_2_x0002_6_x0002_8_x0002_8_x0002_4_x0002_1_x0002_0_x0002_0_x0002_0_x0002_0_x0002_0_x0002_0_x0002_0_x0002_,_x0002_R_x0002_i_x0002_s_x0002_k_x0002_T_x0002_s_x0002_S_x0002_y_x0002_n_x0002_c_x0002_(_x0002_2_x0002_,_x0002_ÁuÇÄ¬°À_x001C_Á__x0002__x0008_Æ!Î!_x0002_$_x0002_C_x0002_$_x0002_9_x0002_:_x0002_$_x0002_A_x0002_L_x0002_$_x0002_9_x0002_)_x0002_,_x0002_R_x0002_i_x0002_s_x0002_k_x0002_N_x0002_a_x0002_m_x0002_e_x0002_(_x0002_"_x0002_ä¹ÍaÅ"_x0002_)_x0002_)_x0002__x000C__x0002__x0002__x0002_ä¹ÍaÅ_x0001__x0002_C_x0002_9_x0002__x0001__x0002_D_x0002_5_x0002__x0001__x0002_3_x0002_7_x0002__x0002__x0001__x0002__x0002__x0002__x0002__x0005__x0002__x0002__x0002__x0001__x0002__x0002__x0002_n_x0002__x0002__x0002__x0003__x0002__x0002__x0002_ä¹ÍaÅ_x0002__x0002_ÿÿÿÿ_x0002__x0002__x0002__x0002__x0002__x0002__x0002__x0002__x0002__x0002__x0002__x0002__x0002__x0002__x0002__x0002__x0002__x0008__x0002__x0002__x0002__x0004__x0002_n_x0002__x0002__x0002__x0002__x0003_=_x0002_R_x0002_i_x0002_s_x0002_k_x0002_B_x0002_M_x0002_M_x0002_R_x0002_(_x0002_4_x0002_3_x0002_8_x0002_7_x0002_4_x0002_1_x0002_0_x0002_0_x0002_0_x0002_0_x0002_0_x0002_0_x0002_0_x0002_,_x0002_1_x0002_3_x0002_8_x0002_5_x0002_8_x0002_7_x0002_0_x0002_0_x0002_0_x0002_0_x0002_0_x0002_0_x0002_,_x0002_0_x0002_._x0002_0_x0002_1_x0002_9_x0002_1_x0002_8_x0002_4_x0002_,_x0002_2_x0002_6_x0002_8_x0002_8_x0002_4_x0002_1_x0002_0_x0002_0_x0002_0_x0002_0_x0002_0_x0002_0_x0002_0_x0002_,_x0002_R_x0002_i_x0002_s_x0002_k_x0002_T_x0002_s_x0002_S_x0002_y_x0002_n_x0002_c_x0002_(_x0002_2_x0002_,_x0002_ÁuÇÄ¬°À_x001C_Á__x0002__x0008_Æ!Î!_x0002_$_x0002_C_x0002_$_x0002_9_x0002_:_x0002_$_x0002_A_x0002_L_x0002_$_x0002_9_x0002_)_x0002_,_x0002_R_x0002_i_x0002_s_x0002_k_x0002_N_x0002_a_x0002_m_x0002_e_x0002_(_x0002_"_x0002_ä¹ÍaÅ"_x0002_)_x0002_)_x0002__x000C__x0002__x0002__x0002_ä¹ÍaÅ_x0001__x0002_C_x0002_9_x0002__x0001__x0002_E_x0002_5_x0002__x0001__x0002_3_x0002_8_x0002__x0002__x0001__x0002__x0002__x0002__x0004__x0002__x0002__x0006__x0002__x0002__x0002__x0001__x0002__x0002__x0002_n_x0002__x0002__x0002__x0003__x0002__x0002__x0002_ä¹ÍaÅ_x0002__x0002_ÿÿÿÿ_x0002__x0002__x0002__x0002__x0002__x0002__x0002__x0002__x0002__x0002__x0002__x0002__x0002__x0002__x0002__x0002__x0002__x0008__x0002__x0002__x0002__x0005__x0002_n_x0002__x0002__x0002_=_x0002_R_x0002_i_x0002_s_x0002_k_x0002_B_x0002_M_x0002_M_x0002_R_x0002_(_x0002_4_x0002_3_x0002_8_x0002_7_x0002_4_x0002_1_x0002_0_x0002_0_x0002_0_x0002_0_x0002_0_x0002_0_x0002_0_x0002_,_x0002_1_x0002_3_x0002_8_x0002_5_x0002_8_x0002_7_x0002_0_x0002_0_x0002_0_x0002_0_x0002_0_x0002_0_x0002_,_x0002_0_x0002_._x0002_0_x0002_1_x0002_9_x0002_1_x0002_8_x0002_4_x0002_,_x0002_2_x0002_6_x0002_8_x0002_8_x0002_4_x0002_1_x0002_0_x0002_0_x0002_0_x0002_0_x0002_0_x0002_0_x0002_0_x0002_,_x0002_R_x0002_i_x0002_s_x0002_k_x0002_T_x0002_s_x0002_S_x0002_y_x0002_n_x0002_c_x0002_(_x0002_2_x0002_,_x0002_ÁuÇÄ¬°À_x001C_Á__x0002__x0008_Æ!Î!_x0002_$_x0002_C_x0002_$_x0002_9_x0002_:_x0002_$_x0002_A_x0002_L_x0002_$_x0002_9_x0002_)_x0002_,_x0002_R_x0002_i_x0002__x0004__x0002_s_x0002_k_x0002_N_x0002_a_x0002_m_x0002_e_x0002_(_x0002_"_x0002_ä¹ÍaÅ"_x0002_)_x0002_)_x0002__x000C__x0002__x0002__x0002_ä¹ÍaÅ_x0001__x0002_C_x0002_9_x0002__x0001__x0002_F_x0002_5_x0002__x0001__x0002_3_x0002_9_x0002__x0002__x0001__x0002__x0002__x0002__x0002__x0007__x0002__x0002__x0002__x0001__x0002__x0002__x0002_n_x0002__x0002__x0002__x0003__x0002__x0002__x0002_ä¹ÍaÅ_x0002__x0002_ÿÿÿÿ_x0002__x0002__x0002__x0002__x0002__x0002__x0002__x0002__x0002__x0002__x0002__x0002__x0002__x0002__x0002__x0002__x0002__x0008__x0002__x0002__x0002__x0006__x0002_n_x0002__x0002__x0002_=_x0002_R_x0002_i_x0002_s_x0002_k_x0002_B_x0002_M_x0002_M_x0002_R_x0002_(_x0002_4_x0002_3_x0002_8_x0002_7_x0002_4_x0002_1_x0002_0_x0002_0_x0002_0_x0002_0_x0002_0_x0002_0_x0002_0_x0002_,_x0002_1_x0002_3_x0002_8_x0002_5_x0002_8_x0002_7_x0002_0_x0002_0_x0002_0_x0002_0_x0002_0_x0002_0_x0002_,_x0002_0_x0002_._x0002_0_x0002_1_x0002_9_x0002_1_x0002_8_x0002_4_x0002_,_x0002_2_x0002_6_x0002_8_x0002_8_x0002_4_x0002_1_x0002_0_x0002_0_x0002_0_x0002_0_x0002_0_x0002_0_x0002_0_x0002_,_x0002_R_x0002_i_x0002_s_x0002_k_x0002_T_x0002_</t>
  </si>
  <si>
    <t>73869a0d5f837edbb3a44edcf8752f8a_x0002__x0004_s_x0002_S_x0002_y_x0002_n_x0002_c_x0002_(_x0002_2_x0002_,_x0002_ÁuÇÄ¬°À_x001C_Á__x0002__x0008_Æ!Î!_x0002_$_x0002_C_x0002_$_x0002_9_x0002_:_x0002_$_x0002_A_x0002_L_x0002_$_x0002_9_x0002_)_x0002_,_x0002_R_x0002_i_x0002_s_x0002_k_x0002_N_x0002_a_x0002_m_x0002_e_x0002_(_x0002_"_x0002_ä¹ÍaÅ"_x0002_)_x0002_)_x0002__x000C__x0002__x0002__x0002_ä¹ÍaÅ_x0001__x0002_C_x0002_9_x0002__x0001__x0002_G_x0002_5_x0002__x0001__x0002_4_x0002_0_x0002__x0002__x0001__x0002__x0002__x0002__x0002__x0008__x0002__x0002__x0002__x0001__x0002__x0002__x0002_n_x0002__x0002__x0002__x0003__x0002__x0002__x0002_ä¹ÍaÅ_x0002__x0002_ÿÿÿÿ_x0002__x0002__x0002__x0002__x0002__x0002__x0002__x0002__x0002__x0002__x0002__x0002__x0002__x0002__x0002__x0002__x0002__x000C__x0002__x0002__x0002_2_x0002_è²Ä¬ _x0002_ÁuÇÄ¬°À_x001C_Á__x0002_äÂ_x001C_È_x0002__x0002__x0002__x0002__x0002__x000D__x0002__x0002_rsklibSimData_x0002__x0002__x0002__x0002__x0002__x0003__x0002__x0002_RIM_x0001__x0002__x0002__x0002__x0002__x001D__x0002__x0002__x0002_	_x0002__x0015__x0002__x0002_=R_x0003__x0005_iskOutput()+J15+J29_x001B__x0003__x0003__x0003_|Ç _x0003_´°¬Ç_x0003_¬XÎ_x0001__x0003_I_x0003_3_x0003_0_x0003__x0001__x0003_H_x0003_2_x0003_0_x0003__x0001__x0003__x0008_ÆÁÀ _x0003_ù²0®_x001C_ÂtÇuÇÐÅ _x0003_ü­p¬_x0003__x0003__x0003__x0003__x0003__x0001__x0003__x0003__x0003__x0003__x0001__x0003__x0003__x0003__x0001__x0003__x0003__x0003__x000D__x0003__x0003__x0003__x0003__x0003__x0003__x0003__x0003__x0003__x0003__x0003__x0003__x0003__x0003__x0003__x0001_ÿÿÿÿÿÿÿÿÿÿÿÿÿÿÿÿÿÿÿÿÿÿÿÿÿÿÿÿÿÿÿÿÿÿÿÿÿÿÿÿÿÿ_x0003_ÿÿ_x0003__x0015__x0003__x0003_RiskSerializationData_x0003__x0003__x0003__x0003__x0003__x0004__x0003__x0003__x0003_üÈ_x0003_¬ÇÌ¸_x0003__x0003__x0003__x0003_	_x0003__x0003__x0003__x0003__x0003__x0003__x0003__x0002__x0003__x0003__x0003__x0003__x0003__x0003__x0003_	_x0003__x0003__x0003__x0003__x0003__x0004__x0003__x0003__x0003__x0003__x0003__x0003__x0003__x0003__x0003__x0004__x0003__x0001__x0003__x0003__x0003__x0003__x0003__x0003__x0003__x0004__x0003__x0002__x0003__x0005__x0006__x0005__x0005__x0005__x0005__x0005__x0005__x0004__x0005__x0003__x0005__x0005__x0005__x0005__x0005__x0005__x0005__x0007__x0005__x0005__x0005__x0005__x0005__x0005__x0005__x0001__x0005__x0004__x0005__x0005__x0005__x0005__x0005__x0005__x0005__x0001__x0005__x0004__x0005__x0001__x0005__x0005__x0005__x0005__x0005__x0001__x0005__x0004__x0005__x0002__x0005__x0005__x0005__x0005__x0005__x0001__x0005__x0004__x0005__x0003__x0005__x0005__x0005__x0005__x0005__x0002__x0005__x0005__x0005__x0005__x0005__x0007__x0005__x0001__x0005__x0005__x0005__x0005__x0005__x0001__x0005__x0007__x0005__x0005__x0005__x0005__x0005__x0005__x0005__x0005__x0005__x0005__x0005__x0005__x0005__x0005__x0005__x0012_'_x0005__x0005_T_x0005__x0005__x0005__x0005__x0005__x0005__x0005__x0005__x0005__x0005__x0005__x0005__x0005__x0005__x0005__x0001__x0005__x0005__x0005__x0005__x0005__x0005__x0005__x0002__x0005__x0005__x0005__x0005__x0005__x0005__x0005__x0003__x0005__x0005__x0005_ÿÿÿÿÿÿÿÿ_x0001__x0005__x0005__x0005__x0005__x0005__x0005__x0005__x0001__x0005__x0005__x0005__x0001__x0005__x0005__x0005__x0001__x0005__x0005__x0005__x0002__x0005__x0005__x0005__x0001__x0005__x0005__x0005__x0003__x0005__x0005__x0005__x0005__x0005__x0005__x0005_ N_x0005__x0005_8_x0005__x0005__x0005__x0005__x0005__x0005__x0005__x0005__x0005__x0005__x0005__x0005__x0005__x0005__x0005__x0005__x0005__x0005__x0005__x0005__x0005__x0005__x0005__x0005__x0005__x0005__x0005__x0005__x0005__x0005__x0005__x0005__x0005__x0005__x0005__x0005__x0005__x0005__x0005__x0005__x0005__x0005__x0005__x0005__x0005__x0005__x0005__x0005__x0005__x0005__x0005__x0011_'_x0005__x0005__x000C__x0005__x0005__x0005__x0001__x0005__x0005__x0005__x0013_'_x0005__x0005__x0002__x0003__x0010__x0002__x0002__x0002__x0001__x0002__x0002__x0002_sZåj_x0001__x0002__x0002_ÿÿÿÿ</t>
  </si>
  <si>
    <t>2945aed15571b19d245cda99b12c98730|1|97544|0f9737f16039be4e2b0c427313ce4379</t>
  </si>
  <si>
    <t>GF1_rK0qDwEAEAAtAQwjACYAWwCUAKgAqQC3AMUACAEpASMBKgD//wAAAAAAAQQAAAAAJ18oKiAjLCMjMF8pO18oKiAoIywjIzApO18oKiAiLSJfKTtfKEBfKQAAAAEz7J28IOuCtOyerOqwgOy5mCAvIOyYiOyDgSDri7nquLDsiJzsnbTsnbXsl5Ag6re86rGwAQABARAAAgABClN0YXRpc3RpY3MDAQEA/wEBAQEBAAEBAQAEAAAAAQEBAQEAAQEBAAQAAAAByQACOwAz7J28IOuCtOyerOqwgOy5mCAvIOyYiOyDgSDri7nquLDsiJzsnbTsnbXsl5Ag6re86rGwAAAvAQACAAIAEAEaAQEBAgGamZmZmZmpPwAAAACgsCT4dEIBBQABAQEAAQEBAA==</t>
  </si>
  <si>
    <t>2016/4Q(3Mon)</t>
    <phoneticPr fontId="2" type="noConversion"/>
  </si>
  <si>
    <t>2017/1Q(3Mon)</t>
    <phoneticPr fontId="2" type="noConversion"/>
  </si>
  <si>
    <t>2017/2Q(3Mon)</t>
    <phoneticPr fontId="2" type="noConversion"/>
  </si>
  <si>
    <t>2017/3Q(3Mon)</t>
    <phoneticPr fontId="2" type="noConversion"/>
  </si>
  <si>
    <t>2017/4Q(3Mon)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</si>
</sst>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1" formatCode="_-* #,##0_-;\-* #,##0_-;_-* &quot;-&quot;_-;_-@_-"/>
    <numFmt numFmtId="176" formatCode="0.000_);[Red]\(0.000\)"/>
    <numFmt numFmtId="177" formatCode="0.0%"/>
    <numFmt numFmtId="178" formatCode="#,###.##"/>
    <numFmt numFmtId="179" formatCode="#,##0_);[Red]\(#,##0\)"/>
    <numFmt numFmtId="180" formatCode="0_);[Red]\(0\)"/>
    <numFmt numFmtId="181" formatCode="_-* #,##0.00_-;\-* #,##0.00_-;_-* &quot;-&quot;_-;_-@_-"/>
    <numFmt numFmtId="182" formatCode="_-* #,##0.000_-;\-* #,##0.000_-;_-* &quot;-&quot;_-;_-@_-"/>
    <numFmt numFmtId="183" formatCode="0.00%;[Red]\(0.00%\)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name val="Arial"/>
      <family val="2"/>
    </font>
    <font>
      <b/>
      <sz val="22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name val="돋움"/>
      <family val="3"/>
      <charset val="129"/>
    </font>
    <font>
      <sz val="8"/>
      <name val="돋움"/>
      <family val="3"/>
      <charset val="129"/>
    </font>
    <font>
      <sz val="10"/>
      <name val="Arial"/>
      <family val="2"/>
    </font>
    <font>
      <sz val="10"/>
      <color theme="0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9"/>
      <name val="돋움"/>
      <family val="3"/>
      <charset val="129"/>
    </font>
    <font>
      <sz val="10"/>
      <name val="맑은 고딕"/>
      <family val="2"/>
      <charset val="129"/>
    </font>
    <font>
      <b/>
      <sz val="9"/>
      <name val="맑은 고딕"/>
      <family val="2"/>
      <charset val="129"/>
    </font>
    <font>
      <sz val="10"/>
      <color theme="1"/>
      <name val="Arial"/>
      <family val="2"/>
    </font>
    <font>
      <sz val="10"/>
      <color rgb="FFC53929"/>
      <name val="Arial"/>
      <family val="2"/>
    </font>
    <font>
      <sz val="10"/>
      <color rgb="FF000000"/>
      <name val="Inconsolata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FF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72">
    <xf numFmtId="0" fontId="0" fillId="0" borderId="0" xfId="0">
      <alignment vertical="center"/>
    </xf>
    <xf numFmtId="0" fontId="0" fillId="0" borderId="0" xfId="0" applyAlignment="1"/>
    <xf numFmtId="0" fontId="3" fillId="0" borderId="1" xfId="0" applyNumberFormat="1" applyFont="1" applyFill="1" applyBorder="1" applyAlignment="1" applyProtection="1">
      <alignment horizontal="center"/>
    </xf>
    <xf numFmtId="0" fontId="0" fillId="2" borderId="0" xfId="0" applyFill="1" applyAlignment="1"/>
    <xf numFmtId="0" fontId="4" fillId="2" borderId="0" xfId="0" applyFont="1" applyFill="1" applyBorder="1" applyAlignment="1">
      <alignment horizontal="center"/>
    </xf>
    <xf numFmtId="0" fontId="6" fillId="0" borderId="6" xfId="0" applyFont="1" applyBorder="1" applyAlignment="1"/>
    <xf numFmtId="0" fontId="0" fillId="0" borderId="6" xfId="0" applyBorder="1" applyAlignment="1"/>
    <xf numFmtId="0" fontId="0" fillId="0" borderId="6" xfId="0" applyBorder="1" applyAlignment="1">
      <alignment horizontal="center" vertical="center"/>
    </xf>
    <xf numFmtId="0" fontId="8" fillId="0" borderId="6" xfId="0" applyFont="1" applyBorder="1" applyAlignment="1"/>
    <xf numFmtId="10" fontId="0" fillId="3" borderId="6" xfId="0" applyNumberFormat="1" applyFill="1" applyBorder="1" applyAlignment="1"/>
    <xf numFmtId="14" fontId="0" fillId="3" borderId="6" xfId="0" applyNumberFormat="1" applyFill="1" applyBorder="1" applyAlignment="1">
      <alignment horizontal="center" vertical="center"/>
    </xf>
    <xf numFmtId="176" fontId="0" fillId="3" borderId="6" xfId="0" applyNumberFormat="1" applyFill="1" applyBorder="1" applyAlignment="1"/>
    <xf numFmtId="10" fontId="0" fillId="0" borderId="6" xfId="0" applyNumberFormat="1" applyBorder="1" applyAlignment="1"/>
    <xf numFmtId="41" fontId="0" fillId="0" borderId="6" xfId="1" applyFont="1" applyBorder="1" applyAlignment="1"/>
    <xf numFmtId="41" fontId="9" fillId="5" borderId="0" xfId="1" applyFont="1" applyFill="1" applyAlignment="1"/>
    <xf numFmtId="0" fontId="8" fillId="0" borderId="6" xfId="0" applyFont="1" applyFill="1" applyBorder="1" applyAlignment="1"/>
    <xf numFmtId="14" fontId="0" fillId="3" borderId="6" xfId="0" applyNumberFormat="1" applyFill="1" applyBorder="1" applyAlignment="1"/>
    <xf numFmtId="14" fontId="0" fillId="0" borderId="6" xfId="0" applyNumberFormat="1" applyBorder="1" applyAlignment="1">
      <alignment horizontal="center" vertical="center"/>
    </xf>
    <xf numFmtId="41" fontId="0" fillId="3" borderId="6" xfId="1" applyFont="1" applyFill="1" applyBorder="1" applyAlignment="1">
      <alignment wrapText="1"/>
    </xf>
    <xf numFmtId="0" fontId="6" fillId="0" borderId="6" xfId="0" applyFont="1" applyBorder="1" applyAlignment="1">
      <alignment horizontal="left"/>
    </xf>
    <xf numFmtId="0" fontId="0" fillId="0" borderId="8" xfId="0" applyBorder="1" applyAlignment="1">
      <alignment vertical="center"/>
    </xf>
    <xf numFmtId="9" fontId="0" fillId="0" borderId="0" xfId="2" applyFont="1">
      <alignment vertical="center"/>
    </xf>
    <xf numFmtId="41" fontId="0" fillId="0" borderId="0" xfId="1" applyFont="1">
      <alignment vertical="center"/>
    </xf>
    <xf numFmtId="41" fontId="0" fillId="0" borderId="0" xfId="0" applyNumberFormat="1">
      <alignment vertical="center"/>
    </xf>
    <xf numFmtId="0" fontId="6" fillId="0" borderId="0" xfId="0" applyFont="1" applyAlignment="1"/>
    <xf numFmtId="177" fontId="0" fillId="0" borderId="0" xfId="2" applyNumberFormat="1" applyFont="1" applyAlignment="1"/>
    <xf numFmtId="0" fontId="10" fillId="0" borderId="0" xfId="0" applyNumberFormat="1" applyFont="1" applyFill="1" applyBorder="1" applyAlignment="1" applyProtection="1"/>
    <xf numFmtId="0" fontId="11" fillId="0" borderId="0" xfId="0" applyNumberFormat="1" applyFont="1" applyFill="1" applyBorder="1" applyAlignment="1" applyProtection="1">
      <alignment horizontal="right"/>
    </xf>
    <xf numFmtId="0" fontId="3" fillId="0" borderId="0" xfId="0" applyNumberFormat="1" applyFont="1" applyFill="1" applyBorder="1" applyAlignment="1" applyProtection="1">
      <alignment horizontal="center"/>
    </xf>
    <xf numFmtId="0" fontId="11" fillId="0" borderId="0" xfId="0" applyNumberFormat="1" applyFont="1" applyFill="1" applyBorder="1" applyAlignment="1" applyProtection="1">
      <alignment horizontal="center"/>
    </xf>
    <xf numFmtId="0" fontId="11" fillId="0" borderId="0" xfId="0" applyNumberFormat="1" applyFont="1" applyFill="1" applyBorder="1" applyAlignment="1" applyProtection="1">
      <alignment horizontal="left"/>
    </xf>
    <xf numFmtId="178" fontId="11" fillId="0" borderId="0" xfId="0" applyNumberFormat="1" applyFont="1" applyFill="1" applyBorder="1" applyAlignment="1" applyProtection="1">
      <alignment horizontal="right"/>
    </xf>
    <xf numFmtId="0" fontId="11" fillId="4" borderId="0" xfId="0" applyNumberFormat="1" applyFont="1" applyFill="1" applyBorder="1" applyAlignment="1" applyProtection="1">
      <alignment horizontal="left"/>
    </xf>
    <xf numFmtId="0" fontId="11" fillId="3" borderId="0" xfId="0" applyNumberFormat="1" applyFont="1" applyFill="1" applyBorder="1" applyAlignment="1" applyProtection="1">
      <alignment horizontal="left"/>
    </xf>
    <xf numFmtId="0" fontId="11" fillId="6" borderId="0" xfId="0" applyNumberFormat="1" applyFont="1" applyFill="1" applyBorder="1" applyAlignment="1" applyProtection="1">
      <alignment horizontal="left"/>
    </xf>
    <xf numFmtId="0" fontId="12" fillId="0" borderId="0" xfId="0" applyNumberFormat="1" applyFont="1" applyFill="1" applyBorder="1" applyAlignment="1" applyProtection="1">
      <alignment horizontal="center"/>
    </xf>
    <xf numFmtId="9" fontId="3" fillId="0" borderId="0" xfId="0" applyNumberFormat="1" applyFont="1" applyFill="1" applyBorder="1" applyAlignment="1" applyProtection="1">
      <alignment horizontal="center"/>
    </xf>
    <xf numFmtId="41" fontId="3" fillId="0" borderId="0" xfId="1" applyFont="1" applyFill="1" applyBorder="1" applyAlignment="1" applyProtection="1">
      <alignment horizontal="center"/>
    </xf>
    <xf numFmtId="41" fontId="0" fillId="0" borderId="0" xfId="1" applyFont="1" applyAlignment="1"/>
    <xf numFmtId="9" fontId="12" fillId="0" borderId="0" xfId="0" applyNumberFormat="1" applyFont="1" applyFill="1" applyBorder="1" applyAlignment="1" applyProtection="1">
      <alignment horizontal="center"/>
    </xf>
    <xf numFmtId="41" fontId="0" fillId="4" borderId="0" xfId="1" applyFont="1" applyFill="1">
      <alignment vertical="center"/>
    </xf>
    <xf numFmtId="0" fontId="0" fillId="4" borderId="0" xfId="0" applyFill="1">
      <alignment vertical="center"/>
    </xf>
    <xf numFmtId="41" fontId="0" fillId="6" borderId="0" xfId="1" applyFont="1" applyFill="1">
      <alignment vertical="center"/>
    </xf>
    <xf numFmtId="0" fontId="0" fillId="6" borderId="0" xfId="0" applyFill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41" fontId="0" fillId="6" borderId="14" xfId="0" applyNumberFormat="1" applyFill="1" applyBorder="1">
      <alignment vertical="center"/>
    </xf>
    <xf numFmtId="41" fontId="0" fillId="6" borderId="0" xfId="0" applyNumberFormat="1" applyFill="1" applyBorder="1">
      <alignment vertical="center"/>
    </xf>
    <xf numFmtId="41" fontId="0" fillId="6" borderId="15" xfId="0" applyNumberFormat="1" applyFill="1" applyBorder="1">
      <alignment vertical="center"/>
    </xf>
    <xf numFmtId="0" fontId="0" fillId="0" borderId="14" xfId="0" applyBorder="1">
      <alignment vertical="center"/>
    </xf>
    <xf numFmtId="0" fontId="0" fillId="0" borderId="0" xfId="0" applyBorder="1">
      <alignment vertical="center"/>
    </xf>
    <xf numFmtId="0" fontId="0" fillId="0" borderId="15" xfId="0" applyBorder="1">
      <alignment vertical="center"/>
    </xf>
    <xf numFmtId="41" fontId="0" fillId="0" borderId="14" xfId="0" applyNumberFormat="1" applyBorder="1">
      <alignment vertical="center"/>
    </xf>
    <xf numFmtId="41" fontId="0" fillId="0" borderId="0" xfId="0" applyNumberFormat="1" applyBorder="1">
      <alignment vertical="center"/>
    </xf>
    <xf numFmtId="41" fontId="0" fillId="0" borderId="15" xfId="0" applyNumberFormat="1" applyBorder="1">
      <alignment vertical="center"/>
    </xf>
    <xf numFmtId="41" fontId="0" fillId="4" borderId="14" xfId="0" applyNumberFormat="1" applyFill="1" applyBorder="1">
      <alignment vertical="center"/>
    </xf>
    <xf numFmtId="41" fontId="0" fillId="4" borderId="0" xfId="0" applyNumberFormat="1" applyFill="1" applyBorder="1">
      <alignment vertical="center"/>
    </xf>
    <xf numFmtId="41" fontId="0" fillId="4" borderId="15" xfId="0" applyNumberFormat="1" applyFill="1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41" fontId="0" fillId="0" borderId="11" xfId="1" applyFont="1" applyBorder="1">
      <alignment vertical="center"/>
    </xf>
    <xf numFmtId="41" fontId="0" fillId="0" borderId="12" xfId="1" applyFont="1" applyBorder="1">
      <alignment vertical="center"/>
    </xf>
    <xf numFmtId="41" fontId="0" fillId="0" borderId="13" xfId="1" applyFont="1" applyBorder="1">
      <alignment vertical="center"/>
    </xf>
    <xf numFmtId="41" fontId="0" fillId="6" borderId="14" xfId="1" applyFont="1" applyFill="1" applyBorder="1">
      <alignment vertical="center"/>
    </xf>
    <xf numFmtId="41" fontId="0" fillId="6" borderId="0" xfId="1" applyFont="1" applyFill="1" applyBorder="1">
      <alignment vertical="center"/>
    </xf>
    <xf numFmtId="41" fontId="0" fillId="6" borderId="15" xfId="1" applyFont="1" applyFill="1" applyBorder="1">
      <alignment vertical="center"/>
    </xf>
    <xf numFmtId="41" fontId="0" fillId="0" borderId="14" xfId="1" applyFont="1" applyBorder="1">
      <alignment vertical="center"/>
    </xf>
    <xf numFmtId="41" fontId="0" fillId="0" borderId="0" xfId="1" applyFont="1" applyBorder="1">
      <alignment vertical="center"/>
    </xf>
    <xf numFmtId="41" fontId="0" fillId="0" borderId="15" xfId="1" applyFont="1" applyBorder="1">
      <alignment vertical="center"/>
    </xf>
    <xf numFmtId="41" fontId="0" fillId="4" borderId="14" xfId="1" applyFont="1" applyFill="1" applyBorder="1">
      <alignment vertical="center"/>
    </xf>
    <xf numFmtId="41" fontId="0" fillId="4" borderId="0" xfId="1" applyFont="1" applyFill="1" applyBorder="1">
      <alignment vertical="center"/>
    </xf>
    <xf numFmtId="41" fontId="0" fillId="4" borderId="15" xfId="1" applyFont="1" applyFill="1" applyBorder="1">
      <alignment vertical="center"/>
    </xf>
    <xf numFmtId="41" fontId="0" fillId="0" borderId="16" xfId="1" applyFont="1" applyBorder="1">
      <alignment vertical="center"/>
    </xf>
    <xf numFmtId="41" fontId="0" fillId="0" borderId="17" xfId="1" applyFont="1" applyBorder="1">
      <alignment vertical="center"/>
    </xf>
    <xf numFmtId="41" fontId="0" fillId="0" borderId="18" xfId="1" applyFont="1" applyBorder="1">
      <alignment vertical="center"/>
    </xf>
    <xf numFmtId="0" fontId="12" fillId="0" borderId="19" xfId="0" applyNumberFormat="1" applyFont="1" applyFill="1" applyBorder="1" applyAlignment="1" applyProtection="1">
      <alignment horizontal="center"/>
    </xf>
    <xf numFmtId="0" fontId="12" fillId="0" borderId="20" xfId="0" applyNumberFormat="1" applyFont="1" applyFill="1" applyBorder="1" applyAlignment="1" applyProtection="1">
      <alignment horizontal="center"/>
    </xf>
    <xf numFmtId="0" fontId="12" fillId="0" borderId="21" xfId="0" applyNumberFormat="1" applyFont="1" applyFill="1" applyBorder="1" applyAlignment="1" applyProtection="1">
      <alignment horizontal="center"/>
    </xf>
    <xf numFmtId="0" fontId="3" fillId="0" borderId="22" xfId="0" applyNumberFormat="1" applyFont="1" applyFill="1" applyBorder="1" applyAlignment="1" applyProtection="1">
      <alignment horizontal="center"/>
    </xf>
    <xf numFmtId="0" fontId="0" fillId="0" borderId="23" xfId="0" applyBorder="1">
      <alignment vertical="center"/>
    </xf>
    <xf numFmtId="41" fontId="0" fillId="0" borderId="22" xfId="1" applyFont="1" applyBorder="1">
      <alignment vertical="center"/>
    </xf>
    <xf numFmtId="41" fontId="0" fillId="6" borderId="22" xfId="1" applyFont="1" applyFill="1" applyBorder="1">
      <alignment vertical="center"/>
    </xf>
    <xf numFmtId="0" fontId="0" fillId="6" borderId="0" xfId="0" applyFill="1" applyBorder="1">
      <alignment vertical="center"/>
    </xf>
    <xf numFmtId="0" fontId="0" fillId="6" borderId="23" xfId="0" applyFill="1" applyBorder="1">
      <alignment vertical="center"/>
    </xf>
    <xf numFmtId="41" fontId="0" fillId="4" borderId="22" xfId="1" applyFont="1" applyFill="1" applyBorder="1">
      <alignment vertical="center"/>
    </xf>
    <xf numFmtId="0" fontId="0" fillId="4" borderId="0" xfId="0" applyFill="1" applyBorder="1">
      <alignment vertical="center"/>
    </xf>
    <xf numFmtId="0" fontId="0" fillId="4" borderId="23" xfId="0" applyFill="1" applyBorder="1">
      <alignment vertical="center"/>
    </xf>
    <xf numFmtId="9" fontId="0" fillId="0" borderId="0" xfId="2" applyFont="1" applyBorder="1">
      <alignment vertical="center"/>
    </xf>
    <xf numFmtId="41" fontId="0" fillId="0" borderId="23" xfId="0" applyNumberFormat="1" applyBorder="1">
      <alignment vertical="center"/>
    </xf>
    <xf numFmtId="9" fontId="0" fillId="4" borderId="0" xfId="2" applyFont="1" applyFill="1" applyBorder="1">
      <alignment vertical="center"/>
    </xf>
    <xf numFmtId="41" fontId="0" fillId="0" borderId="24" xfId="1" applyFont="1" applyBorder="1">
      <alignment vertical="center"/>
    </xf>
    <xf numFmtId="41" fontId="0" fillId="0" borderId="25" xfId="1" applyFont="1" applyBorder="1">
      <alignment vertical="center"/>
    </xf>
    <xf numFmtId="0" fontId="0" fillId="0" borderId="25" xfId="0" applyBorder="1">
      <alignment vertical="center"/>
    </xf>
    <xf numFmtId="0" fontId="0" fillId="0" borderId="26" xfId="0" applyBorder="1">
      <alignment vertical="center"/>
    </xf>
    <xf numFmtId="0" fontId="3" fillId="0" borderId="24" xfId="0" applyNumberFormat="1" applyFont="1" applyFill="1" applyBorder="1" applyAlignment="1" applyProtection="1">
      <alignment horizontal="center"/>
    </xf>
    <xf numFmtId="0" fontId="12" fillId="0" borderId="25" xfId="0" applyNumberFormat="1" applyFont="1" applyFill="1" applyBorder="1" applyAlignment="1" applyProtection="1">
      <alignment horizontal="center"/>
    </xf>
    <xf numFmtId="177" fontId="0" fillId="0" borderId="0" xfId="2" applyNumberFormat="1" applyFont="1">
      <alignment vertical="center"/>
    </xf>
    <xf numFmtId="0" fontId="0" fillId="0" borderId="6" xfId="0" applyNumberFormat="1" applyBorder="1" applyAlignment="1">
      <alignment horizontal="center" vertical="center"/>
    </xf>
    <xf numFmtId="41" fontId="0" fillId="4" borderId="10" xfId="0" applyNumberFormat="1" applyFill="1" applyBorder="1">
      <alignment vertical="center"/>
    </xf>
    <xf numFmtId="41" fontId="0" fillId="0" borderId="6" xfId="1" applyFont="1" applyFill="1" applyBorder="1" applyAlignment="1"/>
    <xf numFmtId="10" fontId="0" fillId="4" borderId="6" xfId="2" applyNumberFormat="1" applyFont="1" applyFill="1" applyBorder="1" applyAlignment="1"/>
    <xf numFmtId="0" fontId="0" fillId="0" borderId="0" xfId="0" applyNumberFormat="1" applyBorder="1" applyAlignment="1">
      <alignment horizontal="center" vertical="center"/>
    </xf>
    <xf numFmtId="41" fontId="0" fillId="0" borderId="0" xfId="1" applyFont="1" applyFill="1" applyBorder="1" applyAlignment="1">
      <alignment wrapText="1"/>
    </xf>
    <xf numFmtId="10" fontId="0" fillId="0" borderId="0" xfId="0" applyNumberFormat="1">
      <alignment vertical="center"/>
    </xf>
    <xf numFmtId="0" fontId="6" fillId="0" borderId="8" xfId="0" applyFont="1" applyBorder="1" applyAlignment="1"/>
    <xf numFmtId="0" fontId="0" fillId="0" borderId="6" xfId="0" applyBorder="1">
      <alignment vertical="center"/>
    </xf>
    <xf numFmtId="41" fontId="0" fillId="0" borderId="6" xfId="1" applyFont="1" applyFill="1" applyBorder="1" applyAlignment="1">
      <alignment wrapText="1"/>
    </xf>
    <xf numFmtId="41" fontId="0" fillId="0" borderId="0" xfId="1" applyFont="1" applyFill="1">
      <alignment vertical="center"/>
    </xf>
    <xf numFmtId="41" fontId="0" fillId="0" borderId="0" xfId="1" applyFont="1" applyFill="1" applyBorder="1" applyAlignment="1"/>
    <xf numFmtId="0" fontId="0" fillId="0" borderId="0" xfId="0" applyFill="1" applyAlignment="1"/>
    <xf numFmtId="0" fontId="4" fillId="0" borderId="0" xfId="0" applyFont="1" applyFill="1" applyBorder="1" applyAlignment="1">
      <alignment horizontal="center"/>
    </xf>
    <xf numFmtId="0" fontId="0" fillId="0" borderId="0" xfId="0" applyFill="1">
      <alignment vertical="center"/>
    </xf>
    <xf numFmtId="0" fontId="0" fillId="0" borderId="0" xfId="0" applyFill="1" applyBorder="1" applyAlignment="1"/>
    <xf numFmtId="10" fontId="0" fillId="0" borderId="0" xfId="0" applyNumberFormat="1" applyFill="1" applyBorder="1" applyAlignment="1"/>
    <xf numFmtId="0" fontId="0" fillId="0" borderId="0" xfId="0" applyFill="1" applyBorder="1" applyAlignment="1">
      <alignment vertical="center"/>
    </xf>
    <xf numFmtId="176" fontId="0" fillId="0" borderId="0" xfId="0" applyNumberFormat="1" applyFill="1" applyBorder="1" applyAlignment="1"/>
    <xf numFmtId="0" fontId="0" fillId="0" borderId="0" xfId="0" applyFill="1" applyBorder="1" applyAlignment="1">
      <alignment horizontal="center"/>
    </xf>
    <xf numFmtId="10" fontId="0" fillId="0" borderId="0" xfId="2" applyNumberFormat="1" applyFont="1" applyFill="1" applyBorder="1" applyAlignment="1"/>
    <xf numFmtId="41" fontId="9" fillId="0" borderId="0" xfId="1" applyFont="1" applyFill="1" applyAlignment="1"/>
    <xf numFmtId="14" fontId="0" fillId="0" borderId="0" xfId="0" applyNumberFormat="1" applyFill="1" applyBorder="1" applyAlignment="1"/>
    <xf numFmtId="14" fontId="0" fillId="0" borderId="6" xfId="0" applyNumberFormat="1" applyFill="1" applyBorder="1" applyAlignment="1"/>
    <xf numFmtId="0" fontId="0" fillId="0" borderId="0" xfId="0" quotePrefix="1">
      <alignment vertical="center"/>
    </xf>
    <xf numFmtId="0" fontId="3" fillId="3" borderId="0" xfId="0" applyNumberFormat="1" applyFont="1" applyFill="1" applyBorder="1" applyAlignment="1" applyProtection="1">
      <alignment horizontal="center"/>
    </xf>
    <xf numFmtId="179" fontId="0" fillId="0" borderId="0" xfId="0" applyNumberFormat="1">
      <alignment vertical="center"/>
    </xf>
    <xf numFmtId="0" fontId="6" fillId="0" borderId="7" xfId="0" applyFont="1" applyBorder="1" applyAlignment="1"/>
    <xf numFmtId="10" fontId="0" fillId="0" borderId="22" xfId="2" applyNumberFormat="1" applyFont="1" applyBorder="1">
      <alignment vertical="center"/>
    </xf>
    <xf numFmtId="10" fontId="0" fillId="0" borderId="0" xfId="2" applyNumberFormat="1" applyFont="1" applyAlignment="1"/>
    <xf numFmtId="41" fontId="0" fillId="4" borderId="23" xfId="0" applyNumberFormat="1" applyFill="1" applyBorder="1">
      <alignment vertical="center"/>
    </xf>
    <xf numFmtId="9" fontId="0" fillId="0" borderId="0" xfId="2" applyFont="1" applyBorder="1" applyAlignment="1">
      <alignment horizontal="center" vertical="center"/>
    </xf>
    <xf numFmtId="0" fontId="15" fillId="7" borderId="27" xfId="0" applyFont="1" applyFill="1" applyBorder="1" applyAlignment="1">
      <alignment wrapText="1"/>
    </xf>
    <xf numFmtId="0" fontId="15" fillId="0" borderId="27" xfId="0" applyFont="1" applyBorder="1" applyAlignment="1">
      <alignment horizontal="center" wrapText="1"/>
    </xf>
    <xf numFmtId="0" fontId="15" fillId="0" borderId="27" xfId="0" applyFont="1" applyBorder="1" applyAlignment="1">
      <alignment wrapText="1"/>
    </xf>
    <xf numFmtId="14" fontId="0" fillId="0" borderId="0" xfId="0" applyNumberFormat="1">
      <alignment vertical="center"/>
    </xf>
    <xf numFmtId="14" fontId="15" fillId="0" borderId="27" xfId="0" applyNumberFormat="1" applyFont="1" applyBorder="1" applyAlignment="1">
      <alignment horizontal="right" wrapText="1"/>
    </xf>
    <xf numFmtId="4" fontId="15" fillId="0" borderId="27" xfId="0" applyNumberFormat="1" applyFont="1" applyBorder="1" applyAlignment="1">
      <alignment horizontal="right" wrapText="1"/>
    </xf>
    <xf numFmtId="10" fontId="15" fillId="0" borderId="27" xfId="0" applyNumberFormat="1" applyFont="1" applyBorder="1" applyAlignment="1">
      <alignment horizontal="right" wrapText="1"/>
    </xf>
    <xf numFmtId="10" fontId="16" fillId="0" borderId="27" xfId="0" applyNumberFormat="1" applyFont="1" applyBorder="1" applyAlignment="1">
      <alignment horizontal="right" wrapText="1"/>
    </xf>
    <xf numFmtId="14" fontId="0" fillId="0" borderId="0" xfId="0" quotePrefix="1" applyNumberFormat="1" applyAlignment="1"/>
    <xf numFmtId="49" fontId="0" fillId="0" borderId="6" xfId="0" applyNumberFormat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180" fontId="0" fillId="0" borderId="31" xfId="0" applyNumberFormat="1" applyBorder="1">
      <alignment vertical="center"/>
    </xf>
    <xf numFmtId="177" fontId="0" fillId="0" borderId="32" xfId="2" applyNumberFormat="1" applyFont="1" applyBorder="1">
      <alignment vertical="center"/>
    </xf>
    <xf numFmtId="0" fontId="0" fillId="0" borderId="33" xfId="0" applyBorder="1">
      <alignment vertical="center"/>
    </xf>
    <xf numFmtId="0" fontId="13" fillId="0" borderId="34" xfId="0" applyFont="1" applyFill="1" applyBorder="1" applyAlignment="1"/>
    <xf numFmtId="0" fontId="0" fillId="0" borderId="35" xfId="0" applyBorder="1">
      <alignment vertical="center"/>
    </xf>
    <xf numFmtId="0" fontId="0" fillId="0" borderId="37" xfId="0" applyBorder="1">
      <alignment vertical="center"/>
    </xf>
    <xf numFmtId="14" fontId="0" fillId="0" borderId="35" xfId="0" applyNumberFormat="1" applyBorder="1" applyAlignment="1">
      <alignment horizontal="center" vertical="center"/>
    </xf>
    <xf numFmtId="14" fontId="0" fillId="0" borderId="36" xfId="0" applyNumberFormat="1" applyBorder="1" applyAlignment="1">
      <alignment horizontal="center" vertical="center"/>
    </xf>
    <xf numFmtId="181" fontId="0" fillId="0" borderId="0" xfId="1" applyNumberFormat="1" applyFont="1">
      <alignment vertical="center"/>
    </xf>
    <xf numFmtId="182" fontId="0" fillId="0" borderId="0" xfId="1" applyNumberFormat="1" applyFont="1">
      <alignment vertical="center"/>
    </xf>
    <xf numFmtId="0" fontId="15" fillId="0" borderId="27" xfId="0" applyFont="1" applyBorder="1" applyAlignment="1">
      <alignment horizontal="right" wrapText="1"/>
    </xf>
    <xf numFmtId="10" fontId="0" fillId="0" borderId="0" xfId="2" applyNumberFormat="1" applyFont="1">
      <alignment vertical="center"/>
    </xf>
    <xf numFmtId="183" fontId="0" fillId="0" borderId="0" xfId="2" applyNumberFormat="1" applyFont="1">
      <alignment vertical="center"/>
    </xf>
    <xf numFmtId="41" fontId="0" fillId="0" borderId="0" xfId="0" applyNumberFormat="1" applyFill="1">
      <alignment vertical="center"/>
    </xf>
    <xf numFmtId="41" fontId="0" fillId="3" borderId="10" xfId="0" applyNumberFormat="1" applyFill="1" applyBorder="1">
      <alignment vertical="center"/>
    </xf>
    <xf numFmtId="41" fontId="0" fillId="6" borderId="32" xfId="1" applyFont="1" applyFill="1" applyBorder="1">
      <alignment vertical="center"/>
    </xf>
    <xf numFmtId="41" fontId="0" fillId="6" borderId="38" xfId="1" applyFont="1" applyFill="1" applyBorder="1">
      <alignment vertical="center"/>
    </xf>
    <xf numFmtId="41" fontId="0" fillId="6" borderId="6" xfId="1" applyFont="1" applyFill="1" applyBorder="1" applyAlignment="1"/>
    <xf numFmtId="41" fontId="0" fillId="6" borderId="8" xfId="1" applyFont="1" applyFill="1" applyBorder="1" applyAlignment="1"/>
    <xf numFmtId="178" fontId="11" fillId="3" borderId="0" xfId="0" applyNumberFormat="1" applyFont="1" applyFill="1" applyBorder="1" applyAlignment="1" applyProtection="1">
      <alignment horizontal="right"/>
    </xf>
    <xf numFmtId="0" fontId="4" fillId="2" borderId="3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17" fillId="7" borderId="28" xfId="0" applyFont="1" applyFill="1" applyBorder="1" applyAlignment="1">
      <alignment horizontal="center" wrapText="1"/>
    </xf>
    <xf numFmtId="0" fontId="17" fillId="7" borderId="29" xfId="0" applyFont="1" applyFill="1" applyBorder="1" applyAlignment="1">
      <alignment horizontal="center" wrapText="1"/>
    </xf>
    <xf numFmtId="0" fontId="17" fillId="7" borderId="30" xfId="0" applyFont="1" applyFill="1" applyBorder="1" applyAlignment="1">
      <alignment horizontal="center" wrapText="1"/>
    </xf>
  </cellXfs>
  <cellStyles count="3">
    <cellStyle name="백분율" xfId="2" builtinId="5"/>
    <cellStyle name="쉼표 [0]" xfId="1" builtinId="6"/>
    <cellStyle name="표준" xfId="0" builtinId="0"/>
  </cellStyles>
  <dxfs count="6">
    <dxf>
      <font>
        <color rgb="FFFFFFFF"/>
      </font>
      <fill>
        <patternFill>
          <bgColor rgb="FFDC143C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DC143C"/>
        </patternFill>
      </fill>
    </dxf>
    <dxf>
      <font>
        <color rgb="FFFFFFFF"/>
      </font>
      <fill>
        <patternFill>
          <bgColor rgb="FF008000"/>
        </patternFill>
      </fill>
    </dxf>
    <dxf>
      <font>
        <color rgb="FFFFFFFF"/>
      </font>
      <fill>
        <patternFill>
          <bgColor rgb="FF008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923925</xdr:colOff>
      <xdr:row>9</xdr:row>
      <xdr:rowOff>76200</xdr:rowOff>
    </xdr:from>
    <xdr:to>
      <xdr:col>6</xdr:col>
      <xdr:colOff>714375</xdr:colOff>
      <xdr:row>23</xdr:row>
      <xdr:rowOff>95250</xdr:rowOff>
    </xdr:to>
    <xdr:cxnSp macro="">
      <xdr:nvCxnSpPr>
        <xdr:cNvPr id="3" name="직선 화살표 연결선 2"/>
        <xdr:cNvCxnSpPr/>
      </xdr:nvCxnSpPr>
      <xdr:spPr>
        <a:xfrm flipH="1">
          <a:off x="7229475" y="2200275"/>
          <a:ext cx="3248025" cy="29527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914400</xdr:colOff>
      <xdr:row>8</xdr:row>
      <xdr:rowOff>85725</xdr:rowOff>
    </xdr:from>
    <xdr:to>
      <xdr:col>6</xdr:col>
      <xdr:colOff>723901</xdr:colOff>
      <xdr:row>24</xdr:row>
      <xdr:rowOff>114300</xdr:rowOff>
    </xdr:to>
    <xdr:cxnSp macro="">
      <xdr:nvCxnSpPr>
        <xdr:cNvPr id="5" name="직선 화살표 연결선 4"/>
        <xdr:cNvCxnSpPr/>
      </xdr:nvCxnSpPr>
      <xdr:spPr>
        <a:xfrm flipH="1">
          <a:off x="7219950" y="2000250"/>
          <a:ext cx="3267076" cy="33813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X328"/>
  <sheetViews>
    <sheetView tabSelected="1" workbookViewId="0">
      <pane xSplit="2" ySplit="9" topLeftCell="AP10" activePane="bottomRight" state="frozen"/>
      <selection pane="topRight" activeCell="C1" sqref="C1"/>
      <selection pane="bottomLeft" activeCell="A10" sqref="A10"/>
      <selection pane="bottomRight" activeCell="AX10" sqref="AX10"/>
    </sheetView>
  </sheetViews>
  <sheetFormatPr defaultColWidth="9" defaultRowHeight="17"/>
  <cols>
    <col min="1" max="1" width="10.83203125" style="1" customWidth="1"/>
    <col min="2" max="2" width="9" style="1"/>
    <col min="3" max="45" width="16.25" style="1" bestFit="1" customWidth="1"/>
    <col min="46" max="46" width="18.5" style="1" customWidth="1"/>
    <col min="47" max="47" width="16.5" style="1" customWidth="1"/>
    <col min="48" max="48" width="14.9140625" style="1" customWidth="1"/>
    <col min="49" max="49" width="18.1640625" style="1" customWidth="1"/>
    <col min="50" max="50" width="16.08203125" style="1" customWidth="1"/>
    <col min="51" max="16384" width="9" style="1"/>
  </cols>
  <sheetData>
    <row r="1" spans="1:50">
      <c r="A1" s="1" t="s">
        <v>16</v>
      </c>
      <c r="B1" s="24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</row>
    <row r="2" spans="1:50">
      <c r="B2" s="24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</row>
    <row r="3" spans="1:50">
      <c r="A3" s="26" t="s">
        <v>19</v>
      </c>
      <c r="G3" s="27"/>
    </row>
    <row r="4" spans="1:50">
      <c r="A4" s="1" t="s">
        <v>20</v>
      </c>
      <c r="G4" s="27"/>
    </row>
    <row r="6" spans="1:50">
      <c r="A6" s="28"/>
      <c r="B6" s="28" t="s">
        <v>21</v>
      </c>
      <c r="C6" s="28" t="s">
        <v>22</v>
      </c>
      <c r="D6" s="28" t="s">
        <v>405</v>
      </c>
      <c r="E6" s="28" t="s">
        <v>23</v>
      </c>
      <c r="F6" s="28" t="s">
        <v>24</v>
      </c>
      <c r="G6" s="28" t="s">
        <v>25</v>
      </c>
      <c r="H6" s="28" t="s">
        <v>26</v>
      </c>
      <c r="I6" s="28" t="s">
        <v>27</v>
      </c>
      <c r="J6" s="28" t="s">
        <v>28</v>
      </c>
      <c r="K6" s="28" t="s">
        <v>29</v>
      </c>
      <c r="L6" s="28" t="s">
        <v>30</v>
      </c>
      <c r="M6" s="28" t="s">
        <v>31</v>
      </c>
      <c r="N6" s="28" t="s">
        <v>32</v>
      </c>
      <c r="O6" s="28" t="s">
        <v>33</v>
      </c>
      <c r="P6" s="28" t="s">
        <v>34</v>
      </c>
      <c r="Q6" s="28" t="s">
        <v>35</v>
      </c>
      <c r="R6" s="28" t="s">
        <v>36</v>
      </c>
      <c r="S6" s="28" t="s">
        <v>37</v>
      </c>
      <c r="T6" s="28" t="s">
        <v>38</v>
      </c>
      <c r="U6" s="28" t="s">
        <v>39</v>
      </c>
      <c r="V6" s="28" t="s">
        <v>40</v>
      </c>
      <c r="W6" s="28" t="s">
        <v>41</v>
      </c>
      <c r="X6" s="28" t="s">
        <v>42</v>
      </c>
      <c r="Y6" s="28" t="s">
        <v>43</v>
      </c>
      <c r="Z6" s="28" t="s">
        <v>44</v>
      </c>
      <c r="AA6" s="28" t="s">
        <v>45</v>
      </c>
      <c r="AB6" s="28" t="s">
        <v>46</v>
      </c>
      <c r="AC6" s="28" t="s">
        <v>47</v>
      </c>
      <c r="AD6" s="28" t="s">
        <v>48</v>
      </c>
      <c r="AE6" s="28" t="s">
        <v>49</v>
      </c>
      <c r="AF6" s="28" t="s">
        <v>50</v>
      </c>
      <c r="AG6" s="28" t="s">
        <v>51</v>
      </c>
      <c r="AH6" s="28" t="s">
        <v>52</v>
      </c>
      <c r="AI6" s="28" t="s">
        <v>53</v>
      </c>
      <c r="AJ6" s="28" t="s">
        <v>54</v>
      </c>
      <c r="AK6" s="28" t="s">
        <v>55</v>
      </c>
      <c r="AL6" s="28" t="s">
        <v>56</v>
      </c>
      <c r="AM6" s="28" t="s">
        <v>57</v>
      </c>
      <c r="AN6" s="28" t="s">
        <v>58</v>
      </c>
      <c r="AO6" s="28" t="s">
        <v>59</v>
      </c>
      <c r="AP6" s="28" t="s">
        <v>60</v>
      </c>
      <c r="AQ6" s="28" t="s">
        <v>61</v>
      </c>
      <c r="AR6" s="28" t="s">
        <v>62</v>
      </c>
      <c r="AS6" s="28" t="s">
        <v>63</v>
      </c>
      <c r="AT6" s="28" t="s">
        <v>436</v>
      </c>
      <c r="AU6" s="28" t="s">
        <v>437</v>
      </c>
      <c r="AV6" s="28" t="s">
        <v>438</v>
      </c>
      <c r="AW6" s="28" t="s">
        <v>439</v>
      </c>
      <c r="AX6" s="28" t="s">
        <v>440</v>
      </c>
    </row>
    <row r="7" spans="1:50">
      <c r="A7" s="2" t="s">
        <v>64</v>
      </c>
      <c r="B7" s="2" t="s">
        <v>65</v>
      </c>
      <c r="C7" s="2">
        <v>20060331</v>
      </c>
      <c r="D7" s="2">
        <v>20060630</v>
      </c>
      <c r="E7" s="2">
        <v>20060930</v>
      </c>
      <c r="F7" s="2">
        <v>20061231</v>
      </c>
      <c r="G7" s="2">
        <v>20070331</v>
      </c>
      <c r="H7" s="2">
        <v>20070630</v>
      </c>
      <c r="I7" s="2">
        <v>20070930</v>
      </c>
      <c r="J7" s="2">
        <v>20071231</v>
      </c>
      <c r="K7" s="2">
        <v>20080331</v>
      </c>
      <c r="L7" s="2">
        <v>20080630</v>
      </c>
      <c r="M7" s="2">
        <v>20080930</v>
      </c>
      <c r="N7" s="2">
        <v>20081231</v>
      </c>
      <c r="O7" s="2">
        <v>20090331</v>
      </c>
      <c r="P7" s="2">
        <v>20090630</v>
      </c>
      <c r="Q7" s="2">
        <v>20090930</v>
      </c>
      <c r="R7" s="2">
        <v>20091231</v>
      </c>
      <c r="S7" s="2">
        <v>20100331</v>
      </c>
      <c r="T7" s="2">
        <v>20100630</v>
      </c>
      <c r="U7" s="2">
        <v>20100930</v>
      </c>
      <c r="V7" s="2">
        <v>20101231</v>
      </c>
      <c r="W7" s="2">
        <v>20110331</v>
      </c>
      <c r="X7" s="2">
        <v>20110630</v>
      </c>
      <c r="Y7" s="2">
        <v>20110930</v>
      </c>
      <c r="Z7" s="2">
        <v>20111231</v>
      </c>
      <c r="AA7" s="2">
        <v>20120331</v>
      </c>
      <c r="AB7" s="2">
        <v>20120630</v>
      </c>
      <c r="AC7" s="2">
        <v>20120930</v>
      </c>
      <c r="AD7" s="2">
        <v>20121231</v>
      </c>
      <c r="AE7" s="2">
        <v>20130331</v>
      </c>
      <c r="AF7" s="2">
        <v>20130630</v>
      </c>
      <c r="AG7" s="2">
        <v>20130930</v>
      </c>
      <c r="AH7" s="2">
        <v>20131231</v>
      </c>
      <c r="AI7" s="2">
        <v>20140331</v>
      </c>
      <c r="AJ7" s="2">
        <v>20140630</v>
      </c>
      <c r="AK7" s="2">
        <v>20140930</v>
      </c>
      <c r="AL7" s="2">
        <v>20141231</v>
      </c>
      <c r="AM7" s="2">
        <v>20150331</v>
      </c>
      <c r="AN7" s="2">
        <v>20150630</v>
      </c>
      <c r="AO7" s="2">
        <v>20150930</v>
      </c>
      <c r="AP7" s="2">
        <v>20151231</v>
      </c>
      <c r="AQ7" s="2">
        <v>20160331</v>
      </c>
      <c r="AR7" s="2">
        <v>20160630</v>
      </c>
      <c r="AS7" s="2">
        <v>20160930</v>
      </c>
    </row>
    <row r="8" spans="1:50">
      <c r="A8" s="29">
        <v>102000</v>
      </c>
      <c r="B8" s="30" t="s">
        <v>66</v>
      </c>
      <c r="C8" s="31" t="s">
        <v>67</v>
      </c>
      <c r="D8" s="31" t="s">
        <v>67</v>
      </c>
      <c r="E8" s="31" t="s">
        <v>67</v>
      </c>
      <c r="F8" s="31" t="s">
        <v>68</v>
      </c>
      <c r="G8" s="31" t="s">
        <v>67</v>
      </c>
      <c r="H8" s="31" t="s">
        <v>67</v>
      </c>
      <c r="I8" s="31" t="s">
        <v>67</v>
      </c>
      <c r="J8" s="31" t="s">
        <v>68</v>
      </c>
      <c r="K8" s="31" t="s">
        <v>67</v>
      </c>
      <c r="L8" s="31" t="s">
        <v>67</v>
      </c>
      <c r="M8" s="31" t="s">
        <v>67</v>
      </c>
      <c r="N8" s="31" t="s">
        <v>68</v>
      </c>
      <c r="O8" s="31" t="s">
        <v>67</v>
      </c>
      <c r="P8" s="31" t="s">
        <v>67</v>
      </c>
      <c r="Q8" s="31" t="s">
        <v>67</v>
      </c>
      <c r="R8" s="31" t="s">
        <v>68</v>
      </c>
      <c r="S8" s="31" t="s">
        <v>67</v>
      </c>
      <c r="T8" s="31" t="s">
        <v>67</v>
      </c>
      <c r="U8" s="31" t="s">
        <v>67</v>
      </c>
      <c r="V8" s="31" t="s">
        <v>68</v>
      </c>
      <c r="W8" s="31" t="s">
        <v>67</v>
      </c>
      <c r="X8" s="31" t="s">
        <v>67</v>
      </c>
      <c r="Y8" s="31" t="s">
        <v>67</v>
      </c>
      <c r="Z8" s="31" t="s">
        <v>68</v>
      </c>
      <c r="AA8" s="31" t="s">
        <v>67</v>
      </c>
      <c r="AB8" s="31" t="s">
        <v>67</v>
      </c>
      <c r="AC8" s="31" t="s">
        <v>67</v>
      </c>
      <c r="AD8" s="31" t="s">
        <v>68</v>
      </c>
      <c r="AE8" s="31" t="s">
        <v>67</v>
      </c>
      <c r="AF8" s="31" t="s">
        <v>67</v>
      </c>
      <c r="AG8" s="31" t="s">
        <v>67</v>
      </c>
      <c r="AH8" s="31" t="s">
        <v>68</v>
      </c>
      <c r="AI8" s="31" t="s">
        <v>67</v>
      </c>
      <c r="AJ8" s="31" t="s">
        <v>67</v>
      </c>
      <c r="AK8" s="31" t="s">
        <v>67</v>
      </c>
      <c r="AL8" s="31" t="s">
        <v>68</v>
      </c>
      <c r="AM8" s="31" t="s">
        <v>67</v>
      </c>
      <c r="AN8" s="31" t="s">
        <v>67</v>
      </c>
      <c r="AO8" s="31" t="s">
        <v>67</v>
      </c>
      <c r="AP8" s="31" t="s">
        <v>68</v>
      </c>
      <c r="AQ8" s="31" t="s">
        <v>67</v>
      </c>
      <c r="AR8" s="31" t="s">
        <v>67</v>
      </c>
      <c r="AS8" s="31" t="s">
        <v>67</v>
      </c>
    </row>
    <row r="9" spans="1:50">
      <c r="A9" s="29">
        <v>121000</v>
      </c>
      <c r="B9" s="30" t="s">
        <v>0</v>
      </c>
      <c r="C9" s="31">
        <v>13959257000000</v>
      </c>
      <c r="D9" s="31">
        <v>14107860000000</v>
      </c>
      <c r="E9" s="31">
        <v>15216475000000</v>
      </c>
      <c r="F9" s="31">
        <v>15689173000000</v>
      </c>
      <c r="G9" s="31">
        <v>14386012000000</v>
      </c>
      <c r="H9" s="31">
        <v>14632873000000</v>
      </c>
      <c r="I9" s="31">
        <v>16680570000000</v>
      </c>
      <c r="J9" s="31">
        <v>17476513000000</v>
      </c>
      <c r="K9" s="31">
        <v>17107345000000</v>
      </c>
      <c r="L9" s="31">
        <v>18139099000000</v>
      </c>
      <c r="M9" s="31">
        <v>19256170000000</v>
      </c>
      <c r="N9" s="31">
        <v>18450377000000</v>
      </c>
      <c r="O9" s="31">
        <v>18566217000000</v>
      </c>
      <c r="P9" s="31">
        <v>21019644000000</v>
      </c>
      <c r="Q9" s="31">
        <v>24861999000000</v>
      </c>
      <c r="R9" s="31">
        <v>25324974000000</v>
      </c>
      <c r="S9" s="31">
        <v>24776525000000</v>
      </c>
      <c r="T9" s="31">
        <v>26993488000000</v>
      </c>
      <c r="U9" s="31">
        <v>30855973000000</v>
      </c>
      <c r="V9" s="31">
        <v>29623488000000</v>
      </c>
      <c r="W9" s="31">
        <v>26989962000000</v>
      </c>
      <c r="X9" s="31">
        <v>28718600000000</v>
      </c>
      <c r="Y9" s="31">
        <v>31612705000000</v>
      </c>
      <c r="Z9" s="31">
        <v>33494710000000</v>
      </c>
      <c r="AA9" s="31">
        <v>35179581000000</v>
      </c>
      <c r="AB9" s="31">
        <v>31305522000000</v>
      </c>
      <c r="AC9" s="31">
        <v>37219789000000</v>
      </c>
      <c r="AD9" s="31">
        <v>37501485000000</v>
      </c>
      <c r="AE9" s="31">
        <v>36586705000000</v>
      </c>
      <c r="AF9" s="31">
        <v>40615603000000</v>
      </c>
      <c r="AG9" s="31">
        <v>40804322000000</v>
      </c>
      <c r="AH9" s="31">
        <v>40365459000000</v>
      </c>
      <c r="AI9" s="31">
        <v>37125668000000</v>
      </c>
      <c r="AJ9" s="31">
        <v>36048184000000</v>
      </c>
      <c r="AK9" s="31">
        <v>31002404000000</v>
      </c>
      <c r="AL9" s="31">
        <v>33649291000000</v>
      </c>
      <c r="AM9" s="31">
        <v>31689206000000</v>
      </c>
      <c r="AN9" s="31">
        <v>32552308000000</v>
      </c>
      <c r="AO9" s="31">
        <v>35820499000000</v>
      </c>
      <c r="AP9" s="31">
        <v>35143032000000</v>
      </c>
      <c r="AQ9" s="31">
        <v>32714774000000</v>
      </c>
      <c r="AR9" s="31">
        <v>33337425000000</v>
      </c>
      <c r="AS9" s="31">
        <v>32583623000000</v>
      </c>
      <c r="AT9" s="31">
        <f>133947204000000-AQ9-AR9-AS9</f>
        <v>35311382000000</v>
      </c>
      <c r="AU9" s="31">
        <v>34578524000000</v>
      </c>
      <c r="AV9" s="31">
        <v>42130809000000</v>
      </c>
      <c r="AW9" s="31">
        <v>43074291000000</v>
      </c>
      <c r="AX9" s="31">
        <f>161915007000000-AU9-AV9-AW9</f>
        <v>42131383000000</v>
      </c>
    </row>
    <row r="10" spans="1:50">
      <c r="A10" s="29">
        <v>121100</v>
      </c>
      <c r="B10" s="30" t="s">
        <v>69</v>
      </c>
      <c r="C10" s="31">
        <v>13959257000000</v>
      </c>
      <c r="D10" s="31">
        <v>14107860000000</v>
      </c>
      <c r="E10" s="31">
        <v>15216475000000</v>
      </c>
      <c r="F10" s="31">
        <v>15689173000000</v>
      </c>
      <c r="G10" s="31">
        <v>14386012000000</v>
      </c>
      <c r="H10" s="31">
        <v>14632873000000</v>
      </c>
      <c r="I10" s="31">
        <v>16680570000000</v>
      </c>
      <c r="J10" s="31">
        <v>17476513000000</v>
      </c>
      <c r="K10" s="31">
        <v>17107345000000</v>
      </c>
      <c r="L10" s="31">
        <v>18139099000000</v>
      </c>
      <c r="M10" s="31">
        <v>19256170000000</v>
      </c>
      <c r="N10" s="31">
        <v>18450377000000</v>
      </c>
      <c r="O10" s="31">
        <v>18566217000000</v>
      </c>
      <c r="P10" s="31">
        <v>21019644000000</v>
      </c>
      <c r="Q10" s="31">
        <v>24861999000000</v>
      </c>
      <c r="R10" s="31">
        <v>25324974000000</v>
      </c>
      <c r="S10" s="31">
        <v>24776525000000</v>
      </c>
      <c r="T10" s="31">
        <v>26993488000000</v>
      </c>
      <c r="U10" s="31">
        <v>30855973000000</v>
      </c>
      <c r="V10" s="31">
        <v>29623488000000</v>
      </c>
      <c r="W10" s="31">
        <v>26989962000000</v>
      </c>
      <c r="X10" s="31">
        <v>28718600000000</v>
      </c>
      <c r="Y10" s="31">
        <v>31612705000000</v>
      </c>
      <c r="Z10" s="31">
        <v>33494710000000</v>
      </c>
      <c r="AA10" s="31">
        <v>35179581000000</v>
      </c>
      <c r="AB10" s="31">
        <v>31305522000000</v>
      </c>
      <c r="AC10" s="31">
        <v>37219789000000</v>
      </c>
      <c r="AD10" s="31">
        <v>37501485000000</v>
      </c>
      <c r="AE10" s="31">
        <v>36586705000000</v>
      </c>
      <c r="AF10" s="31">
        <v>40615603000000</v>
      </c>
      <c r="AG10" s="31">
        <v>40804322000000</v>
      </c>
      <c r="AH10" s="31">
        <v>40365459000000</v>
      </c>
      <c r="AI10" s="31">
        <v>37125668000000</v>
      </c>
      <c r="AJ10" s="31">
        <v>36048184000000</v>
      </c>
      <c r="AK10" s="31">
        <v>31002404000000</v>
      </c>
      <c r="AL10" s="31">
        <v>33649291000000</v>
      </c>
      <c r="AM10" s="31">
        <v>31689206000000</v>
      </c>
      <c r="AN10" s="31">
        <v>32552308000000</v>
      </c>
      <c r="AO10" s="31">
        <v>35820499000000</v>
      </c>
      <c r="AP10" s="31">
        <v>35143032000000</v>
      </c>
      <c r="AQ10" s="31">
        <v>32714774000000</v>
      </c>
      <c r="AR10" s="31">
        <v>33337425000000</v>
      </c>
      <c r="AS10" s="31">
        <v>32583623000000</v>
      </c>
    </row>
    <row r="11" spans="1:50">
      <c r="A11" s="29">
        <v>121190</v>
      </c>
      <c r="B11" s="30" t="s">
        <v>70</v>
      </c>
      <c r="C11" s="31"/>
      <c r="D11" s="31"/>
      <c r="E11" s="31"/>
      <c r="F11" s="31"/>
      <c r="G11" s="31">
        <v>3082409000000</v>
      </c>
      <c r="H11" s="31">
        <v>2994701000000</v>
      </c>
      <c r="I11" s="31">
        <v>3050471000000</v>
      </c>
      <c r="J11" s="31">
        <v>3006560000000</v>
      </c>
      <c r="K11" s="31">
        <v>3596671000000</v>
      </c>
      <c r="L11" s="31">
        <v>3672570000000</v>
      </c>
      <c r="M11" s="31">
        <v>3323781000000</v>
      </c>
      <c r="N11" s="31">
        <v>2963716000000</v>
      </c>
      <c r="O11" s="31">
        <v>3101717000000</v>
      </c>
      <c r="P11" s="31">
        <v>3950644000000</v>
      </c>
      <c r="Q11" s="31">
        <v>4077899000000</v>
      </c>
      <c r="R11" s="31">
        <v>3843650000000</v>
      </c>
      <c r="S11" s="31"/>
      <c r="T11" s="31"/>
      <c r="U11" s="31"/>
      <c r="V11" s="31"/>
      <c r="W11" s="31"/>
      <c r="X11" s="31">
        <v>5065850000000</v>
      </c>
      <c r="Y11" s="31">
        <v>4789839000000</v>
      </c>
      <c r="Z11" s="31"/>
      <c r="AA11" s="31"/>
      <c r="AB11" s="31"/>
      <c r="AC11" s="31">
        <v>5488316000000</v>
      </c>
      <c r="AD11" s="31">
        <v>4127252000000</v>
      </c>
      <c r="AE11" s="31">
        <v>5385747000000</v>
      </c>
      <c r="AF11" s="31">
        <v>3979618000000</v>
      </c>
      <c r="AG11" s="31">
        <v>4224008000000</v>
      </c>
      <c r="AH11" s="31">
        <v>3610987000000</v>
      </c>
      <c r="AI11" s="31"/>
      <c r="AJ11" s="31"/>
      <c r="AK11" s="31"/>
      <c r="AL11" s="31"/>
      <c r="AM11" s="31"/>
      <c r="AN11" s="31"/>
      <c r="AO11" s="31">
        <v>3659800000000</v>
      </c>
      <c r="AP11" s="31">
        <v>3403100000000</v>
      </c>
      <c r="AQ11" s="31">
        <v>3814700000000</v>
      </c>
      <c r="AR11" s="31">
        <v>3657200000000</v>
      </c>
      <c r="AS11" s="31">
        <v>3192800000000</v>
      </c>
    </row>
    <row r="12" spans="1:50">
      <c r="A12" s="29">
        <v>121195</v>
      </c>
      <c r="B12" s="30" t="s">
        <v>71</v>
      </c>
      <c r="C12" s="31"/>
      <c r="D12" s="31"/>
      <c r="E12" s="31"/>
      <c r="F12" s="31"/>
      <c r="G12" s="31">
        <v>11303603000000</v>
      </c>
      <c r="H12" s="31">
        <v>11638172000000</v>
      </c>
      <c r="I12" s="31">
        <v>13630099000000</v>
      </c>
      <c r="J12" s="31">
        <v>14469953000000</v>
      </c>
      <c r="K12" s="31">
        <v>13510674000000</v>
      </c>
      <c r="L12" s="31">
        <v>14466529000000</v>
      </c>
      <c r="M12" s="31">
        <v>15932389000000</v>
      </c>
      <c r="N12" s="31">
        <v>15486661000000</v>
      </c>
      <c r="O12" s="31">
        <v>15464500000000</v>
      </c>
      <c r="P12" s="31">
        <v>17069000000000</v>
      </c>
      <c r="Q12" s="31">
        <v>20784100000000</v>
      </c>
      <c r="R12" s="31">
        <v>21481324000000</v>
      </c>
      <c r="S12" s="31"/>
      <c r="T12" s="31"/>
      <c r="U12" s="31"/>
      <c r="V12" s="31"/>
      <c r="W12" s="31"/>
      <c r="X12" s="31">
        <v>23652750000000</v>
      </c>
      <c r="Y12" s="31">
        <v>26822866000000</v>
      </c>
      <c r="Z12" s="31"/>
      <c r="AA12" s="31"/>
      <c r="AB12" s="31"/>
      <c r="AC12" s="31">
        <v>31731473000000</v>
      </c>
      <c r="AD12" s="31">
        <v>33374233000000</v>
      </c>
      <c r="AE12" s="31">
        <v>31200958000000</v>
      </c>
      <c r="AF12" s="31">
        <v>36635985000000</v>
      </c>
      <c r="AG12" s="31">
        <v>36580314000000</v>
      </c>
      <c r="AH12" s="31">
        <v>36754472000000</v>
      </c>
      <c r="AI12" s="31"/>
      <c r="AJ12" s="31"/>
      <c r="AK12" s="31"/>
      <c r="AL12" s="31"/>
      <c r="AM12" s="31"/>
      <c r="AN12" s="31"/>
      <c r="AO12" s="31">
        <v>32160699000000</v>
      </c>
      <c r="AP12" s="31">
        <v>31739932000000</v>
      </c>
      <c r="AQ12" s="31">
        <v>28900074000000</v>
      </c>
      <c r="AR12" s="31">
        <v>29680225000000</v>
      </c>
      <c r="AS12" s="31">
        <v>29390823000000</v>
      </c>
    </row>
    <row r="13" spans="1:50">
      <c r="A13" s="29">
        <v>121198</v>
      </c>
      <c r="B13" s="30" t="s">
        <v>72</v>
      </c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</row>
    <row r="14" spans="1:50">
      <c r="A14" s="29">
        <v>121110</v>
      </c>
      <c r="B14" s="30" t="s">
        <v>73</v>
      </c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</row>
    <row r="15" spans="1:50">
      <c r="A15" s="29">
        <v>121111</v>
      </c>
      <c r="B15" s="30" t="s">
        <v>74</v>
      </c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</row>
    <row r="16" spans="1:50">
      <c r="A16" s="29">
        <v>121112</v>
      </c>
      <c r="B16" s="30" t="s">
        <v>75</v>
      </c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</row>
    <row r="17" spans="1:45">
      <c r="A17" s="29">
        <v>121118</v>
      </c>
      <c r="B17" s="30" t="s">
        <v>76</v>
      </c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</row>
    <row r="18" spans="1:45">
      <c r="A18" s="29">
        <v>121120</v>
      </c>
      <c r="B18" s="30" t="s">
        <v>77</v>
      </c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</row>
    <row r="19" spans="1:45">
      <c r="A19" s="29">
        <v>121121</v>
      </c>
      <c r="B19" s="30" t="s">
        <v>74</v>
      </c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</row>
    <row r="20" spans="1:45">
      <c r="A20" s="29">
        <v>121122</v>
      </c>
      <c r="B20" s="30" t="s">
        <v>75</v>
      </c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</row>
    <row r="21" spans="1:45">
      <c r="A21" s="29">
        <v>121128</v>
      </c>
      <c r="B21" s="30" t="s">
        <v>76</v>
      </c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</row>
    <row r="22" spans="1:45">
      <c r="A22" s="29">
        <v>121140</v>
      </c>
      <c r="B22" s="30" t="s">
        <v>78</v>
      </c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</row>
    <row r="23" spans="1:45">
      <c r="A23" s="29">
        <v>121150</v>
      </c>
      <c r="B23" s="30" t="s">
        <v>79</v>
      </c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</row>
    <row r="24" spans="1:45">
      <c r="A24" s="29">
        <v>121160</v>
      </c>
      <c r="B24" s="30" t="s">
        <v>80</v>
      </c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</row>
    <row r="25" spans="1:45">
      <c r="A25" s="29">
        <v>121170</v>
      </c>
      <c r="B25" s="30" t="s">
        <v>81</v>
      </c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</row>
    <row r="26" spans="1:45">
      <c r="A26" s="29">
        <v>121171</v>
      </c>
      <c r="B26" s="30" t="s">
        <v>82</v>
      </c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</row>
    <row r="27" spans="1:45">
      <c r="A27" s="29">
        <v>121172</v>
      </c>
      <c r="B27" s="30" t="s">
        <v>83</v>
      </c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</row>
    <row r="28" spans="1:45">
      <c r="A28" s="29">
        <v>121173</v>
      </c>
      <c r="B28" s="30" t="s">
        <v>84</v>
      </c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</row>
    <row r="29" spans="1:45">
      <c r="A29" s="29">
        <v>121174</v>
      </c>
      <c r="B29" s="30" t="s">
        <v>85</v>
      </c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</row>
    <row r="30" spans="1:45">
      <c r="A30" s="29">
        <v>121175</v>
      </c>
      <c r="B30" s="30" t="s">
        <v>86</v>
      </c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</row>
    <row r="31" spans="1:45">
      <c r="A31" s="29">
        <v>121176</v>
      </c>
      <c r="B31" s="30" t="s">
        <v>87</v>
      </c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</row>
    <row r="32" spans="1:45">
      <c r="A32" s="29">
        <v>121180</v>
      </c>
      <c r="B32" s="30" t="s">
        <v>88</v>
      </c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</row>
    <row r="33" spans="1:45">
      <c r="A33" s="29">
        <v>121500</v>
      </c>
      <c r="B33" s="30" t="s">
        <v>89</v>
      </c>
      <c r="C33" s="31"/>
      <c r="D33" s="31"/>
      <c r="E33" s="31">
        <v>15216475000000</v>
      </c>
      <c r="F33" s="31">
        <v>15689173000000</v>
      </c>
      <c r="G33" s="31"/>
      <c r="H33" s="31">
        <v>14632873000000</v>
      </c>
      <c r="I33" s="31">
        <v>16680570000000</v>
      </c>
      <c r="J33" s="31">
        <v>17476513000000</v>
      </c>
      <c r="K33" s="31">
        <v>17107345000000</v>
      </c>
      <c r="L33" s="31">
        <v>18139099000000</v>
      </c>
      <c r="M33" s="31">
        <v>19256170000000</v>
      </c>
      <c r="N33" s="31">
        <v>18450377000000</v>
      </c>
      <c r="O33" s="31">
        <v>18566217000000</v>
      </c>
      <c r="P33" s="31">
        <v>21019644000000</v>
      </c>
      <c r="Q33" s="31">
        <v>24861999000000</v>
      </c>
      <c r="R33" s="31">
        <v>25324974000000</v>
      </c>
      <c r="S33" s="31">
        <v>24776525000000</v>
      </c>
      <c r="T33" s="31">
        <v>26993488000000</v>
      </c>
      <c r="U33" s="31">
        <v>30855973000000</v>
      </c>
      <c r="V33" s="31">
        <v>29623488000000</v>
      </c>
      <c r="W33" s="31">
        <v>26989962000000</v>
      </c>
      <c r="X33" s="31">
        <v>28718600000000</v>
      </c>
      <c r="Y33" s="31">
        <v>31612705000000</v>
      </c>
      <c r="Z33" s="31">
        <v>33494710000000</v>
      </c>
      <c r="AA33" s="31">
        <v>35179581000000</v>
      </c>
      <c r="AB33" s="31">
        <v>31305522000000</v>
      </c>
      <c r="AC33" s="31">
        <v>37219789000000</v>
      </c>
      <c r="AD33" s="31">
        <v>37501485000000</v>
      </c>
      <c r="AE33" s="31">
        <v>36586705000000</v>
      </c>
      <c r="AF33" s="31">
        <v>40615603000000</v>
      </c>
      <c r="AG33" s="31">
        <v>40804322000000</v>
      </c>
      <c r="AH33" s="31">
        <v>40365459000000</v>
      </c>
      <c r="AI33" s="31">
        <v>37125668000000</v>
      </c>
      <c r="AJ33" s="31">
        <v>36048184000000</v>
      </c>
      <c r="AK33" s="31">
        <v>31002404000000</v>
      </c>
      <c r="AL33" s="31">
        <v>33649291000000</v>
      </c>
      <c r="AM33" s="31">
        <v>31689206000000</v>
      </c>
      <c r="AN33" s="31">
        <v>32552308000000</v>
      </c>
      <c r="AO33" s="31">
        <v>35820499000000</v>
      </c>
      <c r="AP33" s="31">
        <v>35143032000000</v>
      </c>
      <c r="AQ33" s="31">
        <v>32714774000000</v>
      </c>
      <c r="AR33" s="31">
        <v>33337425000000</v>
      </c>
      <c r="AS33" s="31">
        <v>32583623000000</v>
      </c>
    </row>
    <row r="34" spans="1:45">
      <c r="A34" s="29">
        <v>121501</v>
      </c>
      <c r="B34" s="30" t="s">
        <v>74</v>
      </c>
      <c r="C34" s="31"/>
      <c r="D34" s="31"/>
      <c r="E34" s="31"/>
      <c r="F34" s="31"/>
      <c r="G34" s="31"/>
      <c r="H34" s="31">
        <v>2994701000000</v>
      </c>
      <c r="I34" s="31">
        <v>3050471000000</v>
      </c>
      <c r="J34" s="31">
        <v>3006560000000</v>
      </c>
      <c r="K34" s="31">
        <v>3596671000000</v>
      </c>
      <c r="L34" s="31">
        <v>3672570000000</v>
      </c>
      <c r="M34" s="31">
        <v>3323781000000</v>
      </c>
      <c r="N34" s="31">
        <v>2963716000000</v>
      </c>
      <c r="O34" s="31">
        <v>3101717000000</v>
      </c>
      <c r="P34" s="31">
        <v>3950644000000</v>
      </c>
      <c r="Q34" s="31">
        <v>4077899000000</v>
      </c>
      <c r="R34" s="31">
        <v>3843650000000</v>
      </c>
      <c r="S34" s="31"/>
      <c r="T34" s="31"/>
      <c r="U34" s="31"/>
      <c r="V34" s="31"/>
      <c r="W34" s="31"/>
      <c r="X34" s="31">
        <v>5065850000000</v>
      </c>
      <c r="Y34" s="31">
        <v>4789839000000</v>
      </c>
      <c r="Z34" s="31"/>
      <c r="AA34" s="31"/>
      <c r="AB34" s="31"/>
      <c r="AC34" s="31">
        <v>5488316000000</v>
      </c>
      <c r="AD34" s="31">
        <v>4127252000000</v>
      </c>
      <c r="AE34" s="31">
        <v>5385747000000</v>
      </c>
      <c r="AF34" s="31">
        <v>3979618000000</v>
      </c>
      <c r="AG34" s="31">
        <v>4224008000000</v>
      </c>
      <c r="AH34" s="31">
        <v>3610987000000</v>
      </c>
      <c r="AI34" s="31"/>
      <c r="AJ34" s="31"/>
      <c r="AK34" s="31"/>
      <c r="AL34" s="31"/>
      <c r="AM34" s="31"/>
      <c r="AN34" s="31"/>
      <c r="AO34" s="31">
        <v>3659800000000</v>
      </c>
      <c r="AP34" s="31">
        <v>3403100000000</v>
      </c>
      <c r="AQ34" s="31">
        <v>3814700000000</v>
      </c>
      <c r="AR34" s="31">
        <v>3657200000000</v>
      </c>
      <c r="AS34" s="31">
        <v>3192800000000</v>
      </c>
    </row>
    <row r="35" spans="1:45">
      <c r="A35" s="29">
        <v>121502</v>
      </c>
      <c r="B35" s="30" t="s">
        <v>75</v>
      </c>
      <c r="C35" s="31"/>
      <c r="D35" s="31"/>
      <c r="E35" s="31"/>
      <c r="F35" s="31"/>
      <c r="G35" s="31"/>
      <c r="H35" s="31">
        <v>11638172000000</v>
      </c>
      <c r="I35" s="31">
        <v>13630099000000</v>
      </c>
      <c r="J35" s="31">
        <v>14469953000000</v>
      </c>
      <c r="K35" s="31">
        <v>13510674000000</v>
      </c>
      <c r="L35" s="31">
        <v>14466529000000</v>
      </c>
      <c r="M35" s="31">
        <v>15932389000000</v>
      </c>
      <c r="N35" s="31">
        <v>15486661000000</v>
      </c>
      <c r="O35" s="31">
        <v>15464500000000</v>
      </c>
      <c r="P35" s="31">
        <v>17069000000000</v>
      </c>
      <c r="Q35" s="31">
        <v>20784100000000</v>
      </c>
      <c r="R35" s="31">
        <v>21481324000000</v>
      </c>
      <c r="S35" s="31"/>
      <c r="T35" s="31"/>
      <c r="U35" s="31"/>
      <c r="V35" s="31"/>
      <c r="W35" s="31"/>
      <c r="X35" s="31">
        <v>23652750000000</v>
      </c>
      <c r="Y35" s="31">
        <v>26822866000000</v>
      </c>
      <c r="Z35" s="31"/>
      <c r="AA35" s="31"/>
      <c r="AB35" s="31"/>
      <c r="AC35" s="31">
        <v>31731473000000</v>
      </c>
      <c r="AD35" s="31">
        <v>33374233000000</v>
      </c>
      <c r="AE35" s="31">
        <v>31200958000000</v>
      </c>
      <c r="AF35" s="31">
        <v>36635985000000</v>
      </c>
      <c r="AG35" s="31">
        <v>36580314000000</v>
      </c>
      <c r="AH35" s="31">
        <v>36754472000000</v>
      </c>
      <c r="AI35" s="31"/>
      <c r="AJ35" s="31"/>
      <c r="AK35" s="31"/>
      <c r="AL35" s="31"/>
      <c r="AM35" s="31"/>
      <c r="AN35" s="31"/>
      <c r="AO35" s="31">
        <v>32160699000000</v>
      </c>
      <c r="AP35" s="31">
        <v>31739932000000</v>
      </c>
      <c r="AQ35" s="31">
        <v>28900074000000</v>
      </c>
      <c r="AR35" s="31">
        <v>29680225000000</v>
      </c>
      <c r="AS35" s="31">
        <v>29390823000000</v>
      </c>
    </row>
    <row r="36" spans="1:45">
      <c r="A36" s="29">
        <v>121503</v>
      </c>
      <c r="B36" s="30" t="s">
        <v>76</v>
      </c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</row>
    <row r="37" spans="1:45">
      <c r="A37" s="29">
        <v>121130</v>
      </c>
      <c r="B37" s="30" t="s">
        <v>90</v>
      </c>
      <c r="C37" s="31">
        <v>13959257000000</v>
      </c>
      <c r="D37" s="31">
        <v>14107860000000</v>
      </c>
      <c r="E37" s="31"/>
      <c r="F37" s="31"/>
      <c r="G37" s="31">
        <v>14386012000000</v>
      </c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</row>
    <row r="38" spans="1:45">
      <c r="A38" s="29">
        <v>121131</v>
      </c>
      <c r="B38" s="30" t="s">
        <v>74</v>
      </c>
      <c r="C38" s="31"/>
      <c r="D38" s="31"/>
      <c r="E38" s="31"/>
      <c r="F38" s="31"/>
      <c r="G38" s="31">
        <v>3082409000000</v>
      </c>
      <c r="H38" s="31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</row>
    <row r="39" spans="1:45">
      <c r="A39" s="29">
        <v>121132</v>
      </c>
      <c r="B39" s="30" t="s">
        <v>75</v>
      </c>
      <c r="C39" s="31"/>
      <c r="D39" s="31"/>
      <c r="E39" s="31"/>
      <c r="F39" s="31"/>
      <c r="G39" s="31">
        <v>11303603000000</v>
      </c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</row>
    <row r="40" spans="1:45">
      <c r="A40" s="29">
        <v>121138</v>
      </c>
      <c r="B40" s="30" t="s">
        <v>76</v>
      </c>
      <c r="C40" s="31"/>
      <c r="D40" s="31"/>
      <c r="E40" s="31"/>
      <c r="F40" s="31"/>
      <c r="G40" s="31"/>
      <c r="H40" s="31"/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</row>
    <row r="41" spans="1:45">
      <c r="A41" s="29">
        <v>121200</v>
      </c>
      <c r="B41" s="30" t="s">
        <v>91</v>
      </c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</row>
    <row r="42" spans="1:45">
      <c r="A42" s="29">
        <v>121300</v>
      </c>
      <c r="B42" s="30" t="s">
        <v>92</v>
      </c>
      <c r="C42" s="31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</row>
    <row r="43" spans="1:45">
      <c r="A43" s="29">
        <v>121400</v>
      </c>
      <c r="B43" s="30" t="s">
        <v>93</v>
      </c>
      <c r="C43" s="31"/>
      <c r="D43" s="31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</row>
    <row r="44" spans="1:45">
      <c r="A44" s="29">
        <v>121450</v>
      </c>
      <c r="B44" s="30" t="s">
        <v>94</v>
      </c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</row>
    <row r="45" spans="1:45">
      <c r="A45" s="29">
        <v>121451</v>
      </c>
      <c r="B45" s="30" t="s">
        <v>95</v>
      </c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</row>
    <row r="46" spans="1:45">
      <c r="A46" s="29">
        <v>121452</v>
      </c>
      <c r="B46" s="30" t="s">
        <v>96</v>
      </c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</row>
    <row r="47" spans="1:45">
      <c r="A47" s="29">
        <v>122000</v>
      </c>
      <c r="B47" s="30" t="s">
        <v>1</v>
      </c>
      <c r="C47" s="31">
        <v>10178279000000</v>
      </c>
      <c r="D47" s="31">
        <v>10396837000000</v>
      </c>
      <c r="E47" s="31">
        <v>10995899000000</v>
      </c>
      <c r="F47" s="31">
        <v>10788738000000</v>
      </c>
      <c r="G47" s="31">
        <v>10941688000000</v>
      </c>
      <c r="H47" s="31">
        <v>11289660000000</v>
      </c>
      <c r="I47" s="31">
        <v>11999629000000</v>
      </c>
      <c r="J47" s="31">
        <v>12615569000000</v>
      </c>
      <c r="K47" s="31">
        <v>12420349000000</v>
      </c>
      <c r="L47" s="31">
        <v>13033748000000</v>
      </c>
      <c r="M47" s="31">
        <v>14961461000000</v>
      </c>
      <c r="N47" s="31">
        <v>14965043000000</v>
      </c>
      <c r="O47" s="31">
        <v>15589925000000</v>
      </c>
      <c r="P47" s="31">
        <v>16557591000000</v>
      </c>
      <c r="Q47" s="31">
        <v>18156148000000</v>
      </c>
      <c r="R47" s="31">
        <v>18098870000000</v>
      </c>
      <c r="S47" s="31">
        <v>17205343000000</v>
      </c>
      <c r="T47" s="31">
        <v>18287362000000</v>
      </c>
      <c r="U47" s="31">
        <v>21085261000000</v>
      </c>
      <c r="V47" s="31">
        <v>21402707000000</v>
      </c>
      <c r="W47" s="31">
        <v>20259328000000</v>
      </c>
      <c r="X47" s="31">
        <v>20863181000000</v>
      </c>
      <c r="Y47" s="31">
        <v>24161080000000</v>
      </c>
      <c r="Z47" s="31">
        <v>25122577000000</v>
      </c>
      <c r="AA47" s="31">
        <v>26964099000000</v>
      </c>
      <c r="AB47" s="31">
        <v>21035003000000</v>
      </c>
      <c r="AC47" s="31">
        <v>25778848000000</v>
      </c>
      <c r="AD47" s="31">
        <v>25654047000000</v>
      </c>
      <c r="AE47" s="31">
        <v>25131437000000</v>
      </c>
      <c r="AF47" s="31">
        <v>28493322000000</v>
      </c>
      <c r="AG47" s="31">
        <v>29117640000000</v>
      </c>
      <c r="AH47" s="31">
        <v>27989129000000</v>
      </c>
      <c r="AI47" s="31">
        <v>24669877000000</v>
      </c>
      <c r="AJ47" s="31">
        <v>24775362000000</v>
      </c>
      <c r="AK47" s="31">
        <v>23464560000000</v>
      </c>
      <c r="AL47" s="31">
        <v>26278914000000</v>
      </c>
      <c r="AM47" s="31">
        <v>23236280000000</v>
      </c>
      <c r="AN47" s="31">
        <v>23281164000000</v>
      </c>
      <c r="AO47" s="31">
        <v>26362070000000</v>
      </c>
      <c r="AP47" s="31">
        <v>26779823000000</v>
      </c>
      <c r="AQ47" s="31">
        <v>23789080000000</v>
      </c>
      <c r="AR47" s="31">
        <v>24054073000000</v>
      </c>
      <c r="AS47" s="31">
        <v>24777976000000</v>
      </c>
    </row>
    <row r="48" spans="1:45">
      <c r="A48" s="29">
        <v>122100</v>
      </c>
      <c r="B48" s="30" t="s">
        <v>97</v>
      </c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</row>
    <row r="49" spans="1:45">
      <c r="A49" s="29">
        <v>122110</v>
      </c>
      <c r="B49" s="30" t="s">
        <v>98</v>
      </c>
      <c r="C49" s="31"/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</row>
    <row r="50" spans="1:45">
      <c r="A50" s="29">
        <v>122120</v>
      </c>
      <c r="B50" s="30" t="s">
        <v>99</v>
      </c>
      <c r="C50" s="31"/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</row>
    <row r="51" spans="1:45">
      <c r="A51" s="29">
        <v>122125</v>
      </c>
      <c r="B51" s="30" t="s">
        <v>100</v>
      </c>
      <c r="C51" s="31"/>
      <c r="D51" s="31"/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</row>
    <row r="52" spans="1:45">
      <c r="A52" s="29">
        <v>122126</v>
      </c>
      <c r="B52" s="30" t="s">
        <v>101</v>
      </c>
      <c r="C52" s="31"/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</row>
    <row r="53" spans="1:45">
      <c r="A53" s="29">
        <v>122130</v>
      </c>
      <c r="B53" s="30" t="s">
        <v>102</v>
      </c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</row>
    <row r="54" spans="1:45">
      <c r="A54" s="29">
        <v>122140</v>
      </c>
      <c r="B54" s="30" t="s">
        <v>103</v>
      </c>
      <c r="C54" s="31"/>
      <c r="D54" s="31"/>
      <c r="E54" s="31"/>
      <c r="F54" s="31"/>
      <c r="G54" s="31"/>
      <c r="H54" s="31"/>
      <c r="I54" s="31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</row>
    <row r="55" spans="1:45">
      <c r="A55" s="29">
        <v>122200</v>
      </c>
      <c r="B55" s="30" t="s">
        <v>104</v>
      </c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</row>
    <row r="56" spans="1:45">
      <c r="A56" s="29">
        <v>122210</v>
      </c>
      <c r="B56" s="30" t="s">
        <v>98</v>
      </c>
      <c r="C56" s="31"/>
      <c r="D56" s="31"/>
      <c r="E56" s="31"/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</row>
    <row r="57" spans="1:45">
      <c r="A57" s="29">
        <v>122220</v>
      </c>
      <c r="B57" s="30" t="s">
        <v>105</v>
      </c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</row>
    <row r="58" spans="1:45">
      <c r="A58" s="29">
        <v>122225</v>
      </c>
      <c r="B58" s="30" t="s">
        <v>100</v>
      </c>
      <c r="C58" s="31"/>
      <c r="D58" s="31"/>
      <c r="E58" s="31"/>
      <c r="F58" s="31"/>
      <c r="G58" s="31"/>
      <c r="H58" s="31"/>
      <c r="I58" s="31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</row>
    <row r="59" spans="1:45">
      <c r="A59" s="29">
        <v>122226</v>
      </c>
      <c r="B59" s="30" t="s">
        <v>101</v>
      </c>
      <c r="C59" s="31"/>
      <c r="D59" s="31"/>
      <c r="E59" s="31"/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</row>
    <row r="60" spans="1:45">
      <c r="A60" s="29">
        <v>122230</v>
      </c>
      <c r="B60" s="30" t="s">
        <v>102</v>
      </c>
      <c r="C60" s="31"/>
      <c r="D60" s="31"/>
      <c r="E60" s="31"/>
      <c r="F60" s="31"/>
      <c r="G60" s="31"/>
      <c r="H60" s="31"/>
      <c r="I60" s="31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</row>
    <row r="61" spans="1:45">
      <c r="A61" s="29">
        <v>122240</v>
      </c>
      <c r="B61" s="30" t="s">
        <v>103</v>
      </c>
      <c r="C61" s="31"/>
      <c r="D61" s="31"/>
      <c r="E61" s="31"/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</row>
    <row r="62" spans="1:45">
      <c r="A62" s="29">
        <v>122300</v>
      </c>
      <c r="B62" s="30" t="s">
        <v>106</v>
      </c>
      <c r="C62" s="31"/>
      <c r="D62" s="31"/>
      <c r="E62" s="31"/>
      <c r="F62" s="31"/>
      <c r="G62" s="31"/>
      <c r="H62" s="31"/>
      <c r="I62" s="31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</row>
    <row r="63" spans="1:45">
      <c r="A63" s="29">
        <v>122400</v>
      </c>
      <c r="B63" s="30" t="s">
        <v>107</v>
      </c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</row>
    <row r="64" spans="1:45">
      <c r="A64" s="29">
        <v>122500</v>
      </c>
      <c r="B64" s="30" t="s">
        <v>108</v>
      </c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</row>
    <row r="65" spans="1:45">
      <c r="A65" s="29">
        <v>122600</v>
      </c>
      <c r="B65" s="30" t="s">
        <v>109</v>
      </c>
      <c r="C65" s="31"/>
      <c r="D65" s="31"/>
      <c r="E65" s="31"/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</row>
    <row r="66" spans="1:45">
      <c r="A66" s="29">
        <v>122650</v>
      </c>
      <c r="B66" s="30" t="s">
        <v>110</v>
      </c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</row>
    <row r="67" spans="1:45">
      <c r="A67" s="29">
        <v>122651</v>
      </c>
      <c r="B67" s="30" t="s">
        <v>111</v>
      </c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</row>
    <row r="68" spans="1:45">
      <c r="A68" s="29">
        <v>122652</v>
      </c>
      <c r="B68" s="30" t="s">
        <v>112</v>
      </c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</row>
    <row r="69" spans="1:45">
      <c r="A69" s="29">
        <v>122700</v>
      </c>
      <c r="B69" s="30" t="s">
        <v>113</v>
      </c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</row>
    <row r="70" spans="1:45">
      <c r="A70" s="29">
        <v>122305</v>
      </c>
      <c r="B70" s="30" t="s">
        <v>114</v>
      </c>
      <c r="C70" s="31">
        <v>10178279000000</v>
      </c>
      <c r="D70" s="31">
        <v>10396837000000</v>
      </c>
      <c r="E70" s="31">
        <v>10995899000000</v>
      </c>
      <c r="F70" s="31">
        <v>10788738000000</v>
      </c>
      <c r="G70" s="31">
        <v>10941688000000</v>
      </c>
      <c r="H70" s="31">
        <v>11289660000000</v>
      </c>
      <c r="I70" s="31">
        <v>11999629000000</v>
      </c>
      <c r="J70" s="31">
        <v>12615569000000</v>
      </c>
      <c r="K70" s="31">
        <v>12420349000000</v>
      </c>
      <c r="L70" s="31">
        <v>13033748000000</v>
      </c>
      <c r="M70" s="31">
        <v>14961461000000</v>
      </c>
      <c r="N70" s="31">
        <v>14965043000000</v>
      </c>
      <c r="O70" s="31">
        <v>15589925000000</v>
      </c>
      <c r="P70" s="31">
        <v>16557591000000</v>
      </c>
      <c r="Q70" s="31">
        <v>18156148000000</v>
      </c>
      <c r="R70" s="31">
        <v>18098870000000</v>
      </c>
      <c r="S70" s="31">
        <v>17205343000000</v>
      </c>
      <c r="T70" s="31">
        <v>18287362000000</v>
      </c>
      <c r="U70" s="31">
        <v>21085261000000</v>
      </c>
      <c r="V70" s="31">
        <v>21402707000000</v>
      </c>
      <c r="W70" s="31">
        <v>20259328000000</v>
      </c>
      <c r="X70" s="31">
        <v>20863181000000</v>
      </c>
      <c r="Y70" s="31">
        <v>24161080000000</v>
      </c>
      <c r="Z70" s="31">
        <v>25122577000000</v>
      </c>
      <c r="AA70" s="31">
        <v>26964099000000</v>
      </c>
      <c r="AB70" s="31">
        <v>21035003000000</v>
      </c>
      <c r="AC70" s="31">
        <v>25778848000000</v>
      </c>
      <c r="AD70" s="31">
        <v>25654047000000</v>
      </c>
      <c r="AE70" s="31">
        <v>25131437000000</v>
      </c>
      <c r="AF70" s="31">
        <v>28493322000000</v>
      </c>
      <c r="AG70" s="31">
        <v>29117640000000</v>
      </c>
      <c r="AH70" s="31">
        <v>27989129000000</v>
      </c>
      <c r="AI70" s="31">
        <v>24669877000000</v>
      </c>
      <c r="AJ70" s="31">
        <v>24775362000000</v>
      </c>
      <c r="AK70" s="31">
        <v>23464560000000</v>
      </c>
      <c r="AL70" s="31">
        <v>26278914000000</v>
      </c>
      <c r="AM70" s="31">
        <v>23236280000000</v>
      </c>
      <c r="AN70" s="31">
        <v>23281164000000</v>
      </c>
      <c r="AO70" s="31">
        <v>26362070000000</v>
      </c>
      <c r="AP70" s="31">
        <v>26779823000000</v>
      </c>
      <c r="AQ70" s="31">
        <v>23789080000000</v>
      </c>
      <c r="AR70" s="31">
        <v>24054073000000</v>
      </c>
      <c r="AS70" s="31">
        <v>24777976000000</v>
      </c>
    </row>
    <row r="71" spans="1:45">
      <c r="A71" s="29">
        <v>122310</v>
      </c>
      <c r="B71" s="30" t="s">
        <v>98</v>
      </c>
      <c r="C71" s="31">
        <v>577241000000</v>
      </c>
      <c r="D71" s="31">
        <v>589419000000</v>
      </c>
      <c r="E71" s="31">
        <v>599430000000</v>
      </c>
      <c r="F71" s="31"/>
      <c r="G71" s="31">
        <v>611282000000</v>
      </c>
      <c r="H71" s="31">
        <v>560112000000</v>
      </c>
      <c r="I71" s="31">
        <v>464781000000</v>
      </c>
      <c r="J71" s="31"/>
      <c r="K71" s="31">
        <v>526232000000</v>
      </c>
      <c r="L71" s="31">
        <v>712285000000</v>
      </c>
      <c r="M71" s="31">
        <v>878064000000</v>
      </c>
      <c r="N71" s="31"/>
      <c r="O71" s="31">
        <v>690653000000</v>
      </c>
      <c r="P71" s="31">
        <v>786970000000</v>
      </c>
      <c r="Q71" s="31">
        <v>752293000000</v>
      </c>
      <c r="R71" s="31"/>
      <c r="S71" s="31">
        <v>768810000000</v>
      </c>
      <c r="T71" s="31">
        <v>930925000000</v>
      </c>
      <c r="U71" s="31">
        <v>987847000000</v>
      </c>
      <c r="V71" s="31"/>
      <c r="W71" s="31">
        <v>1109799000000</v>
      </c>
      <c r="X71" s="31">
        <v>1057184000000</v>
      </c>
      <c r="Y71" s="31">
        <v>1067760000000</v>
      </c>
      <c r="Z71" s="31"/>
      <c r="AA71" s="31">
        <v>1618077000000</v>
      </c>
      <c r="AB71" s="31">
        <v>1268516000000</v>
      </c>
      <c r="AC71" s="31">
        <v>1057544000000</v>
      </c>
      <c r="AD71" s="31"/>
      <c r="AE71" s="31">
        <v>1262367000000</v>
      </c>
      <c r="AF71" s="31">
        <v>1067150000000</v>
      </c>
      <c r="AG71" s="31">
        <v>1207293000000</v>
      </c>
      <c r="AH71" s="31"/>
      <c r="AI71" s="31">
        <v>1241352000000</v>
      </c>
      <c r="AJ71" s="31">
        <v>1003075000000</v>
      </c>
      <c r="AK71" s="31">
        <v>1024297000000</v>
      </c>
      <c r="AL71" s="31"/>
      <c r="AM71" s="31">
        <v>942257000000</v>
      </c>
      <c r="AN71" s="31">
        <v>1059439000000</v>
      </c>
      <c r="AO71" s="31">
        <v>1247318000000</v>
      </c>
      <c r="AP71" s="31"/>
      <c r="AQ71" s="31">
        <v>1519919000000</v>
      </c>
      <c r="AR71" s="31">
        <v>1411044000000</v>
      </c>
      <c r="AS71" s="31">
        <v>1214383000000</v>
      </c>
    </row>
    <row r="72" spans="1:45">
      <c r="A72" s="29">
        <v>122320</v>
      </c>
      <c r="B72" s="30" t="s">
        <v>115</v>
      </c>
      <c r="C72" s="31">
        <v>10179979000000</v>
      </c>
      <c r="D72" s="31">
        <v>10399698000000</v>
      </c>
      <c r="E72" s="31">
        <v>10958616000000</v>
      </c>
      <c r="F72" s="31">
        <v>10648324000000</v>
      </c>
      <c r="G72" s="31">
        <v>10744175000000</v>
      </c>
      <c r="H72" s="31">
        <v>10986388000000</v>
      </c>
      <c r="I72" s="31">
        <v>11785812000000</v>
      </c>
      <c r="J72" s="31">
        <v>12368766000000</v>
      </c>
      <c r="K72" s="31">
        <v>12192295000000</v>
      </c>
      <c r="L72" s="31">
        <v>13199527000000</v>
      </c>
      <c r="M72" s="31">
        <v>14070035000000</v>
      </c>
      <c r="N72" s="31">
        <v>13755295000000</v>
      </c>
      <c r="O72" s="31">
        <v>15944068000000</v>
      </c>
      <c r="P72" s="31">
        <v>20168780000000</v>
      </c>
      <c r="Q72" s="31">
        <v>19207380000000</v>
      </c>
      <c r="R72" s="31">
        <v>17861674000000</v>
      </c>
      <c r="S72" s="31">
        <v>17367458000000</v>
      </c>
      <c r="T72" s="31">
        <v>18344284000000</v>
      </c>
      <c r="U72" s="31">
        <v>21218085000000</v>
      </c>
      <c r="V72" s="31">
        <v>21391835000000</v>
      </c>
      <c r="W72" s="31">
        <v>20206713000000</v>
      </c>
      <c r="X72" s="31">
        <v>20873757000000</v>
      </c>
      <c r="Y72" s="31">
        <v>24315915000000</v>
      </c>
      <c r="Z72" s="31">
        <v>25518059000000</v>
      </c>
      <c r="AA72" s="31">
        <v>26614538000000</v>
      </c>
      <c r="AB72" s="31">
        <v>20824031000000</v>
      </c>
      <c r="AC72" s="31">
        <v>25731770000000</v>
      </c>
      <c r="AD72" s="31">
        <v>25905948000000</v>
      </c>
      <c r="AE72" s="31">
        <v>24936220000000</v>
      </c>
      <c r="AF72" s="31">
        <v>28633465000000</v>
      </c>
      <c r="AG72" s="31">
        <v>29025814000000</v>
      </c>
      <c r="AH72" s="31">
        <v>28115014000000</v>
      </c>
      <c r="AI72" s="31">
        <v>24431600000000</v>
      </c>
      <c r="AJ72" s="31">
        <v>24796584000000</v>
      </c>
      <c r="AK72" s="31">
        <v>23320820000000</v>
      </c>
      <c r="AL72" s="31">
        <v>26340614000000</v>
      </c>
      <c r="AM72" s="31">
        <v>23353462000000</v>
      </c>
      <c r="AN72" s="31">
        <v>23469043000000</v>
      </c>
      <c r="AO72" s="31">
        <v>26462069000000</v>
      </c>
      <c r="AP72" s="31">
        <v>26952425000000</v>
      </c>
      <c r="AQ72" s="31">
        <v>23680205000000</v>
      </c>
      <c r="AR72" s="31">
        <v>23857412000000</v>
      </c>
      <c r="AS72" s="31">
        <v>24461809000000</v>
      </c>
    </row>
    <row r="73" spans="1:45">
      <c r="A73" s="29">
        <v>122325</v>
      </c>
      <c r="B73" s="30" t="s">
        <v>100</v>
      </c>
      <c r="C73" s="31">
        <v>203024000000</v>
      </c>
      <c r="D73" s="31">
        <v>202056000000</v>
      </c>
      <c r="E73" s="31">
        <v>23251000000</v>
      </c>
      <c r="F73" s="31">
        <v>931057000000</v>
      </c>
      <c r="G73" s="31">
        <v>343699000000</v>
      </c>
      <c r="H73" s="31">
        <v>382649000000</v>
      </c>
      <c r="I73" s="31">
        <v>403182000000</v>
      </c>
      <c r="J73" s="31">
        <v>478828000000</v>
      </c>
      <c r="K73" s="31">
        <v>580468000000</v>
      </c>
      <c r="L73" s="31"/>
      <c r="M73" s="31">
        <v>1255052000000</v>
      </c>
      <c r="N73" s="31">
        <v>1481042000000</v>
      </c>
      <c r="O73" s="31">
        <v>653226000000</v>
      </c>
      <c r="P73" s="31">
        <v>692440000000</v>
      </c>
      <c r="Q73" s="31">
        <v>640590000000</v>
      </c>
      <c r="R73" s="31">
        <v>852657000000</v>
      </c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</row>
    <row r="74" spans="1:45">
      <c r="A74" s="29">
        <v>122326</v>
      </c>
      <c r="B74" s="30" t="s">
        <v>101</v>
      </c>
      <c r="C74" s="31"/>
      <c r="D74" s="31"/>
      <c r="E74" s="31"/>
      <c r="F74" s="31"/>
      <c r="G74" s="31"/>
      <c r="H74" s="31"/>
      <c r="I74" s="31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</row>
    <row r="75" spans="1:45">
      <c r="A75" s="29">
        <v>122330</v>
      </c>
      <c r="B75" s="30" t="s">
        <v>102</v>
      </c>
      <c r="C75" s="31">
        <v>192546000000</v>
      </c>
      <c r="D75" s="31">
        <v>194906000000</v>
      </c>
      <c r="E75" s="31">
        <v>25579000000</v>
      </c>
      <c r="F75" s="31">
        <v>739180000000</v>
      </c>
      <c r="G75" s="31">
        <v>197357000000</v>
      </c>
      <c r="H75" s="31">
        <v>174708000000</v>
      </c>
      <c r="I75" s="31">
        <v>190436000000</v>
      </c>
      <c r="J75" s="31">
        <v>169503000000</v>
      </c>
      <c r="K75" s="31">
        <v>166361000000</v>
      </c>
      <c r="L75" s="31"/>
      <c r="M75" s="31">
        <v>361176000000</v>
      </c>
      <c r="N75" s="31">
        <v>461155000000</v>
      </c>
      <c r="O75" s="31">
        <v>911052000000</v>
      </c>
      <c r="P75" s="31">
        <v>4338306000000</v>
      </c>
      <c r="Q75" s="31">
        <v>1582582000000</v>
      </c>
      <c r="R75" s="31">
        <v>708184000000</v>
      </c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</row>
    <row r="76" spans="1:45">
      <c r="A76" s="29">
        <v>122340</v>
      </c>
      <c r="B76" s="30" t="s">
        <v>103</v>
      </c>
      <c r="C76" s="31">
        <v>589419000000</v>
      </c>
      <c r="D76" s="31">
        <v>599430000000</v>
      </c>
      <c r="E76" s="31">
        <v>559819000000</v>
      </c>
      <c r="F76" s="31">
        <v>51463000000</v>
      </c>
      <c r="G76" s="31">
        <v>560111000000</v>
      </c>
      <c r="H76" s="31">
        <v>464781000000</v>
      </c>
      <c r="I76" s="31">
        <v>463710000000</v>
      </c>
      <c r="J76" s="31">
        <v>62522000000</v>
      </c>
      <c r="K76" s="31">
        <v>712285000000</v>
      </c>
      <c r="L76" s="31">
        <v>878064000000</v>
      </c>
      <c r="M76" s="31">
        <v>880514000000</v>
      </c>
      <c r="N76" s="31">
        <v>-189861000000</v>
      </c>
      <c r="O76" s="31">
        <v>786970000000</v>
      </c>
      <c r="P76" s="31">
        <v>752293000000</v>
      </c>
      <c r="Q76" s="31">
        <v>861533000000</v>
      </c>
      <c r="R76" s="31">
        <v>-92723000000</v>
      </c>
      <c r="S76" s="31">
        <v>930925000000</v>
      </c>
      <c r="T76" s="31">
        <v>987847000000</v>
      </c>
      <c r="U76" s="31">
        <v>1120671000000</v>
      </c>
      <c r="V76" s="31">
        <v>-10872000000</v>
      </c>
      <c r="W76" s="31">
        <v>1057184000000</v>
      </c>
      <c r="X76" s="31">
        <v>1067760000000</v>
      </c>
      <c r="Y76" s="31">
        <v>1222595000000</v>
      </c>
      <c r="Z76" s="31">
        <v>395482000000</v>
      </c>
      <c r="AA76" s="31">
        <v>1268516000000</v>
      </c>
      <c r="AB76" s="31">
        <v>1057544000000</v>
      </c>
      <c r="AC76" s="31">
        <v>1010466000000</v>
      </c>
      <c r="AD76" s="31">
        <v>251901000000</v>
      </c>
      <c r="AE76" s="31">
        <v>1067150000000</v>
      </c>
      <c r="AF76" s="31">
        <v>1207293000000</v>
      </c>
      <c r="AG76" s="31">
        <v>1115467000000</v>
      </c>
      <c r="AH76" s="31">
        <v>125885000000</v>
      </c>
      <c r="AI76" s="31">
        <v>1003075000000</v>
      </c>
      <c r="AJ76" s="31">
        <v>1024297000000</v>
      </c>
      <c r="AK76" s="31">
        <v>880557000000</v>
      </c>
      <c r="AL76" s="31">
        <v>61700000000</v>
      </c>
      <c r="AM76" s="31">
        <v>1059439000000</v>
      </c>
      <c r="AN76" s="31">
        <v>1247318000000</v>
      </c>
      <c r="AO76" s="31">
        <v>1347317000000</v>
      </c>
      <c r="AP76" s="31">
        <v>172602000000</v>
      </c>
      <c r="AQ76" s="31">
        <v>1411044000000</v>
      </c>
      <c r="AR76" s="31">
        <v>1214383000000</v>
      </c>
      <c r="AS76" s="31">
        <v>898216000000</v>
      </c>
    </row>
    <row r="77" spans="1:45">
      <c r="A77" s="29">
        <v>122900</v>
      </c>
      <c r="B77" s="30" t="s">
        <v>116</v>
      </c>
      <c r="C77" s="31"/>
      <c r="D77" s="31"/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</row>
    <row r="78" spans="1:45">
      <c r="A78" s="29">
        <v>122910</v>
      </c>
      <c r="B78" s="30" t="s">
        <v>98</v>
      </c>
      <c r="C78" s="31"/>
      <c r="D78" s="31"/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</row>
    <row r="79" spans="1:45">
      <c r="A79" s="29">
        <v>122920</v>
      </c>
      <c r="B79" s="30" t="s">
        <v>115</v>
      </c>
      <c r="C79" s="31"/>
      <c r="D79" s="31"/>
      <c r="E79" s="31"/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</row>
    <row r="80" spans="1:45">
      <c r="A80" s="29">
        <v>122925</v>
      </c>
      <c r="B80" s="30" t="s">
        <v>100</v>
      </c>
      <c r="C80" s="31"/>
      <c r="D80" s="31"/>
      <c r="E80" s="31"/>
      <c r="F80" s="31"/>
      <c r="G80" s="31"/>
      <c r="H80" s="31"/>
      <c r="I80" s="31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</row>
    <row r="81" spans="1:45">
      <c r="A81" s="29">
        <v>122926</v>
      </c>
      <c r="B81" s="30" t="s">
        <v>101</v>
      </c>
      <c r="C81" s="31"/>
      <c r="D81" s="31"/>
      <c r="E81" s="31"/>
      <c r="F81" s="31"/>
      <c r="G81" s="31"/>
      <c r="H81" s="31"/>
      <c r="I81" s="31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</row>
    <row r="82" spans="1:45">
      <c r="A82" s="29">
        <v>122930</v>
      </c>
      <c r="B82" s="30" t="s">
        <v>102</v>
      </c>
      <c r="C82" s="31"/>
      <c r="D82" s="31"/>
      <c r="E82" s="31"/>
      <c r="F82" s="31"/>
      <c r="G82" s="31"/>
      <c r="H82" s="31"/>
      <c r="I82" s="31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</row>
    <row r="83" spans="1:45">
      <c r="A83" s="29">
        <v>122940</v>
      </c>
      <c r="B83" s="30" t="s">
        <v>103</v>
      </c>
      <c r="C83" s="31"/>
      <c r="D83" s="31"/>
      <c r="E83" s="31"/>
      <c r="F83" s="31"/>
      <c r="G83" s="31"/>
      <c r="H83" s="31"/>
      <c r="I83" s="31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</row>
    <row r="84" spans="1:45">
      <c r="A84" s="29">
        <v>122050</v>
      </c>
      <c r="B84" s="30" t="s">
        <v>117</v>
      </c>
      <c r="C84" s="31"/>
      <c r="D84" s="31"/>
      <c r="E84" s="31"/>
      <c r="F84" s="31"/>
      <c r="G84" s="31"/>
      <c r="H84" s="31"/>
      <c r="I84" s="31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</row>
    <row r="85" spans="1:45">
      <c r="A85" s="29">
        <v>122950</v>
      </c>
      <c r="B85" s="30" t="s">
        <v>118</v>
      </c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</row>
    <row r="86" spans="1:45">
      <c r="A86" s="29">
        <v>122980</v>
      </c>
      <c r="B86" s="30" t="s">
        <v>119</v>
      </c>
      <c r="C86" s="31"/>
      <c r="D86" s="31"/>
      <c r="E86" s="31"/>
      <c r="F86" s="31"/>
      <c r="G86" s="31"/>
      <c r="H86" s="31"/>
      <c r="I86" s="31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</row>
    <row r="87" spans="1:45">
      <c r="A87" s="29">
        <v>122990</v>
      </c>
      <c r="B87" s="30" t="s">
        <v>120</v>
      </c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</row>
    <row r="88" spans="1:45">
      <c r="A88" s="29">
        <v>123000</v>
      </c>
      <c r="B88" s="30" t="s">
        <v>121</v>
      </c>
      <c r="C88" s="31">
        <v>3780978000000</v>
      </c>
      <c r="D88" s="31">
        <v>3711023000000</v>
      </c>
      <c r="E88" s="31">
        <v>4220576000000</v>
      </c>
      <c r="F88" s="31">
        <v>4900435000000</v>
      </c>
      <c r="G88" s="31">
        <v>3444324000000</v>
      </c>
      <c r="H88" s="31">
        <v>3343213000000</v>
      </c>
      <c r="I88" s="31">
        <v>4680941000000</v>
      </c>
      <c r="J88" s="31">
        <v>4860944000000</v>
      </c>
      <c r="K88" s="31">
        <v>4686996000000</v>
      </c>
      <c r="L88" s="31">
        <v>5105351000000</v>
      </c>
      <c r="M88" s="31">
        <v>4294709000000</v>
      </c>
      <c r="N88" s="31">
        <v>3485334000000</v>
      </c>
      <c r="O88" s="31">
        <v>2976292000000</v>
      </c>
      <c r="P88" s="31">
        <v>4462053000000</v>
      </c>
      <c r="Q88" s="31">
        <v>6705851000000</v>
      </c>
      <c r="R88" s="31">
        <v>7226104000000</v>
      </c>
      <c r="S88" s="31">
        <v>7571182000000</v>
      </c>
      <c r="T88" s="31">
        <v>8706126000000</v>
      </c>
      <c r="U88" s="31">
        <v>9770712000000</v>
      </c>
      <c r="V88" s="31">
        <v>8220781000000</v>
      </c>
      <c r="W88" s="31">
        <v>6730634000000</v>
      </c>
      <c r="X88" s="31">
        <v>7855419000000</v>
      </c>
      <c r="Y88" s="31">
        <v>7451625000000</v>
      </c>
      <c r="Z88" s="31">
        <v>8372133000000</v>
      </c>
      <c r="AA88" s="31">
        <v>8215482000000</v>
      </c>
      <c r="AB88" s="31">
        <v>10270519000000</v>
      </c>
      <c r="AC88" s="31">
        <v>11440941000000</v>
      </c>
      <c r="AD88" s="31">
        <v>11847438000000</v>
      </c>
      <c r="AE88" s="31">
        <v>11455268000000</v>
      </c>
      <c r="AF88" s="31">
        <v>12122281000000</v>
      </c>
      <c r="AG88" s="31">
        <v>11686682000000</v>
      </c>
      <c r="AH88" s="31">
        <v>12376330000000</v>
      </c>
      <c r="AI88" s="31">
        <v>12455791000000</v>
      </c>
      <c r="AJ88" s="31">
        <v>11272822000000</v>
      </c>
      <c r="AK88" s="31">
        <v>7537844000000</v>
      </c>
      <c r="AL88" s="31">
        <v>7370377000000</v>
      </c>
      <c r="AM88" s="31">
        <v>8452926000000</v>
      </c>
      <c r="AN88" s="31">
        <v>9271144000000</v>
      </c>
      <c r="AO88" s="31">
        <v>9458429000000</v>
      </c>
      <c r="AP88" s="31">
        <v>8363209000000</v>
      </c>
      <c r="AQ88" s="31">
        <v>8925694000000</v>
      </c>
      <c r="AR88" s="31">
        <v>9283352000000</v>
      </c>
      <c r="AS88" s="31">
        <v>7805647000000</v>
      </c>
    </row>
    <row r="89" spans="1:45">
      <c r="A89" s="29">
        <v>124000</v>
      </c>
      <c r="B89" s="30" t="s">
        <v>122</v>
      </c>
      <c r="C89" s="31">
        <v>2166992000000</v>
      </c>
      <c r="D89" s="31">
        <v>2292984000000</v>
      </c>
      <c r="E89" s="31">
        <v>2371075000000</v>
      </c>
      <c r="F89" s="31">
        <v>2848028000000</v>
      </c>
      <c r="G89" s="31">
        <v>2261217000000</v>
      </c>
      <c r="H89" s="31">
        <v>2432540000000</v>
      </c>
      <c r="I89" s="31">
        <v>2614958000000</v>
      </c>
      <c r="J89" s="31">
        <v>3077852000000</v>
      </c>
      <c r="K89" s="31">
        <v>2532965000000</v>
      </c>
      <c r="L89" s="31">
        <v>3211574000000</v>
      </c>
      <c r="M89" s="31">
        <v>3271318000000</v>
      </c>
      <c r="N89" s="31">
        <v>4422463000000</v>
      </c>
      <c r="O89" s="31">
        <v>2828653000000</v>
      </c>
      <c r="P89" s="31">
        <v>3398481000000</v>
      </c>
      <c r="Q89" s="31">
        <v>3938457000000</v>
      </c>
      <c r="R89" s="31">
        <v>4856182000000</v>
      </c>
      <c r="S89" s="31">
        <v>4666151000000</v>
      </c>
      <c r="T89" s="31">
        <v>5254072000000</v>
      </c>
      <c r="U89" s="31">
        <v>5961385000000</v>
      </c>
      <c r="V89" s="31">
        <v>6068652000000</v>
      </c>
      <c r="W89" s="31">
        <v>4761087000000</v>
      </c>
      <c r="X89" s="31">
        <v>4986166000000</v>
      </c>
      <c r="Y89" s="31">
        <v>5077244000000</v>
      </c>
      <c r="Z89" s="31">
        <v>5827231000000</v>
      </c>
      <c r="AA89" s="31">
        <v>5020014000000</v>
      </c>
      <c r="AB89" s="31">
        <v>5669832000000</v>
      </c>
      <c r="AC89" s="31">
        <v>6275091000000</v>
      </c>
      <c r="AD89" s="31">
        <v>6285569000000</v>
      </c>
      <c r="AE89" s="31">
        <v>6694528000000</v>
      </c>
      <c r="AF89" s="31">
        <v>6074239000000</v>
      </c>
      <c r="AG89" s="31">
        <v>6167403000000</v>
      </c>
      <c r="AH89" s="31">
        <v>6897386000000</v>
      </c>
      <c r="AI89" s="31">
        <v>6579569000000</v>
      </c>
      <c r="AJ89" s="31">
        <v>6100086000000</v>
      </c>
      <c r="AK89" s="31">
        <v>5777649000000</v>
      </c>
      <c r="AL89" s="31">
        <v>6254536000000</v>
      </c>
      <c r="AM89" s="31">
        <v>5554343000000</v>
      </c>
      <c r="AN89" s="31">
        <v>5345159000000</v>
      </c>
      <c r="AO89" s="31">
        <v>5545954000000</v>
      </c>
      <c r="AP89" s="31">
        <v>5702037000000</v>
      </c>
      <c r="AQ89" s="31">
        <v>5905223000000</v>
      </c>
      <c r="AR89" s="31">
        <v>5629632000000</v>
      </c>
      <c r="AS89" s="31">
        <v>5986535000000</v>
      </c>
    </row>
    <row r="90" spans="1:45">
      <c r="A90" s="29">
        <v>124100</v>
      </c>
      <c r="B90" s="30" t="s">
        <v>123</v>
      </c>
      <c r="C90" s="31"/>
      <c r="D90" s="31"/>
      <c r="E90" s="31"/>
      <c r="F90" s="31">
        <v>841340000000</v>
      </c>
      <c r="G90" s="31"/>
      <c r="H90" s="31"/>
      <c r="I90" s="31"/>
      <c r="J90" s="31">
        <v>918702000000</v>
      </c>
      <c r="K90" s="31"/>
      <c r="L90" s="31"/>
      <c r="M90" s="31"/>
      <c r="N90" s="31">
        <v>955181000000</v>
      </c>
      <c r="O90" s="31"/>
      <c r="P90" s="31"/>
      <c r="Q90" s="31"/>
      <c r="R90" s="31">
        <v>979339000000</v>
      </c>
      <c r="S90" s="31">
        <v>329553000000</v>
      </c>
      <c r="T90" s="31">
        <v>321976000000</v>
      </c>
      <c r="U90" s="31">
        <v>520228000000</v>
      </c>
      <c r="V90" s="31">
        <v>323686000000</v>
      </c>
      <c r="W90" s="31">
        <v>360039000000</v>
      </c>
      <c r="X90" s="31">
        <v>297636000000</v>
      </c>
      <c r="Y90" s="31">
        <v>346840000000</v>
      </c>
      <c r="Z90" s="31">
        <v>330108000000</v>
      </c>
      <c r="AA90" s="31">
        <v>420695000000</v>
      </c>
      <c r="AB90" s="31">
        <v>376535000000</v>
      </c>
      <c r="AC90" s="31">
        <v>394678000000</v>
      </c>
      <c r="AD90" s="31">
        <v>248495000000</v>
      </c>
      <c r="AE90" s="31">
        <v>593892000000</v>
      </c>
      <c r="AF90" s="31">
        <v>421943000000</v>
      </c>
      <c r="AG90" s="31">
        <v>531680000000</v>
      </c>
      <c r="AH90" s="31">
        <v>755242000000</v>
      </c>
      <c r="AI90" s="31">
        <v>558328000000</v>
      </c>
      <c r="AJ90" s="31">
        <v>458475000000</v>
      </c>
      <c r="AK90" s="31">
        <v>496246000000</v>
      </c>
      <c r="AL90" s="31">
        <v>417638000000</v>
      </c>
      <c r="AM90" s="31">
        <v>510338000000</v>
      </c>
      <c r="AN90" s="31">
        <v>439519000000</v>
      </c>
      <c r="AO90" s="31">
        <v>444785000000</v>
      </c>
      <c r="AP90" s="31">
        <v>562049000000</v>
      </c>
      <c r="AQ90" s="31">
        <v>564383000000</v>
      </c>
      <c r="AR90" s="31">
        <v>494973000000</v>
      </c>
      <c r="AS90" s="31">
        <v>488812000000</v>
      </c>
    </row>
    <row r="91" spans="1:45">
      <c r="A91" s="29">
        <v>124110</v>
      </c>
      <c r="B91" s="30" t="s">
        <v>124</v>
      </c>
      <c r="C91" s="31"/>
      <c r="D91" s="31"/>
      <c r="E91" s="31"/>
      <c r="F91" s="31"/>
      <c r="G91" s="31"/>
      <c r="H91" s="31"/>
      <c r="I91" s="31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</row>
    <row r="92" spans="1:45">
      <c r="A92" s="29">
        <v>124120</v>
      </c>
      <c r="B92" s="30" t="s">
        <v>125</v>
      </c>
      <c r="C92" s="31"/>
      <c r="D92" s="31"/>
      <c r="E92" s="31"/>
      <c r="F92" s="31">
        <v>745413000000</v>
      </c>
      <c r="G92" s="31"/>
      <c r="H92" s="31"/>
      <c r="I92" s="31"/>
      <c r="J92" s="31">
        <v>814338000000</v>
      </c>
      <c r="K92" s="31"/>
      <c r="L92" s="31"/>
      <c r="M92" s="31"/>
      <c r="N92" s="31">
        <v>866227000000</v>
      </c>
      <c r="O92" s="31"/>
      <c r="P92" s="31"/>
      <c r="Q92" s="31"/>
      <c r="R92" s="31">
        <v>875781000000</v>
      </c>
      <c r="S92" s="31">
        <v>309797000000</v>
      </c>
      <c r="T92" s="31">
        <v>302175000000</v>
      </c>
      <c r="U92" s="31">
        <v>500292000000</v>
      </c>
      <c r="V92" s="31">
        <v>302852000000</v>
      </c>
      <c r="W92" s="31">
        <v>337883000000</v>
      </c>
      <c r="X92" s="31">
        <v>275979000000</v>
      </c>
      <c r="Y92" s="31">
        <v>324968000000</v>
      </c>
      <c r="Z92" s="31">
        <v>314495000000</v>
      </c>
      <c r="AA92" s="31">
        <v>389879000000</v>
      </c>
      <c r="AB92" s="31">
        <v>339373000000</v>
      </c>
      <c r="AC92" s="31">
        <v>361154000000</v>
      </c>
      <c r="AD92" s="31">
        <v>225185000000</v>
      </c>
      <c r="AE92" s="31">
        <v>559075000000</v>
      </c>
      <c r="AF92" s="31">
        <v>386374000000</v>
      </c>
      <c r="AG92" s="31">
        <v>496477000000</v>
      </c>
      <c r="AH92" s="31">
        <v>719845000000</v>
      </c>
      <c r="AI92" s="31">
        <v>497144000000</v>
      </c>
      <c r="AJ92" s="31">
        <v>416929000000</v>
      </c>
      <c r="AK92" s="31">
        <v>454710000000</v>
      </c>
      <c r="AL92" s="31">
        <v>375277000000</v>
      </c>
      <c r="AM92" s="31">
        <v>470077000000</v>
      </c>
      <c r="AN92" s="31">
        <v>399257000000</v>
      </c>
      <c r="AO92" s="31">
        <v>404362000000</v>
      </c>
      <c r="AP92" s="31">
        <v>521314000000</v>
      </c>
      <c r="AQ92" s="31">
        <v>526130000000</v>
      </c>
      <c r="AR92" s="31">
        <v>456357000000</v>
      </c>
      <c r="AS92" s="31">
        <v>450039000000</v>
      </c>
    </row>
    <row r="93" spans="1:45">
      <c r="A93" s="29">
        <v>124130</v>
      </c>
      <c r="B93" s="30" t="s">
        <v>126</v>
      </c>
      <c r="C93" s="31"/>
      <c r="D93" s="31"/>
      <c r="E93" s="31"/>
      <c r="F93" s="31"/>
      <c r="G93" s="31"/>
      <c r="H93" s="31"/>
      <c r="I93" s="31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</row>
    <row r="94" spans="1:45">
      <c r="A94" s="29">
        <v>124140</v>
      </c>
      <c r="B94" s="30" t="s">
        <v>127</v>
      </c>
      <c r="C94" s="31"/>
      <c r="D94" s="31"/>
      <c r="E94" s="31"/>
      <c r="F94" s="31"/>
      <c r="G94" s="31"/>
      <c r="H94" s="31"/>
      <c r="I94" s="31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</row>
    <row r="95" spans="1:45">
      <c r="A95" s="29">
        <v>124150</v>
      </c>
      <c r="B95" s="30" t="s">
        <v>128</v>
      </c>
      <c r="C95" s="31"/>
      <c r="D95" s="31"/>
      <c r="E95" s="31"/>
      <c r="F95" s="31">
        <v>86522000000</v>
      </c>
      <c r="G95" s="31"/>
      <c r="H95" s="31"/>
      <c r="I95" s="31"/>
      <c r="J95" s="31">
        <v>103584000000</v>
      </c>
      <c r="K95" s="31"/>
      <c r="L95" s="31"/>
      <c r="M95" s="31"/>
      <c r="N95" s="31">
        <v>88954000000</v>
      </c>
      <c r="O95" s="31"/>
      <c r="P95" s="31"/>
      <c r="Q95" s="31"/>
      <c r="R95" s="31">
        <v>103558000000</v>
      </c>
      <c r="S95" s="31">
        <v>19756000000</v>
      </c>
      <c r="T95" s="31">
        <v>19801000000</v>
      </c>
      <c r="U95" s="31">
        <v>19936000000</v>
      </c>
      <c r="V95" s="31">
        <v>20834000000</v>
      </c>
      <c r="W95" s="31">
        <v>22156000000</v>
      </c>
      <c r="X95" s="31">
        <v>21657000000</v>
      </c>
      <c r="Y95" s="31">
        <v>21872000000</v>
      </c>
      <c r="Z95" s="31">
        <v>15613000000</v>
      </c>
      <c r="AA95" s="31">
        <v>30816000000</v>
      </c>
      <c r="AB95" s="31">
        <v>37162000000</v>
      </c>
      <c r="AC95" s="31">
        <v>33524000000</v>
      </c>
      <c r="AD95" s="31">
        <v>23310000000</v>
      </c>
      <c r="AE95" s="31">
        <v>34817000000</v>
      </c>
      <c r="AF95" s="31">
        <v>35569000000</v>
      </c>
      <c r="AG95" s="31">
        <v>35203000000</v>
      </c>
      <c r="AH95" s="31">
        <v>35397000000</v>
      </c>
      <c r="AI95" s="31">
        <v>61184000000</v>
      </c>
      <c r="AJ95" s="31">
        <v>41546000000</v>
      </c>
      <c r="AK95" s="31">
        <v>41536000000</v>
      </c>
      <c r="AL95" s="31">
        <v>42361000000</v>
      </c>
      <c r="AM95" s="31">
        <v>40261000000</v>
      </c>
      <c r="AN95" s="31">
        <v>40262000000</v>
      </c>
      <c r="AO95" s="31">
        <v>40423000000</v>
      </c>
      <c r="AP95" s="31">
        <v>40735000000</v>
      </c>
      <c r="AQ95" s="31">
        <v>38253000000</v>
      </c>
      <c r="AR95" s="31">
        <v>38616000000</v>
      </c>
      <c r="AS95" s="31">
        <v>38773000000</v>
      </c>
    </row>
    <row r="96" spans="1:45">
      <c r="A96" s="29">
        <v>124160</v>
      </c>
      <c r="B96" s="30" t="s">
        <v>129</v>
      </c>
      <c r="C96" s="31"/>
      <c r="D96" s="31"/>
      <c r="E96" s="31"/>
      <c r="F96" s="31"/>
      <c r="G96" s="31"/>
      <c r="H96" s="31"/>
      <c r="I96" s="31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</row>
    <row r="97" spans="1:45">
      <c r="A97" s="29">
        <v>124170</v>
      </c>
      <c r="B97" s="30" t="s">
        <v>130</v>
      </c>
      <c r="C97" s="31"/>
      <c r="D97" s="31"/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</row>
    <row r="98" spans="1:45">
      <c r="A98" s="29">
        <v>124180</v>
      </c>
      <c r="B98" s="30" t="s">
        <v>131</v>
      </c>
      <c r="C98" s="31"/>
      <c r="D98" s="31"/>
      <c r="E98" s="31"/>
      <c r="F98" s="31">
        <v>9405000000</v>
      </c>
      <c r="G98" s="31"/>
      <c r="H98" s="31"/>
      <c r="I98" s="31"/>
      <c r="J98" s="31">
        <v>780000000</v>
      </c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</row>
    <row r="99" spans="1:45">
      <c r="A99" s="29">
        <v>124199</v>
      </c>
      <c r="B99" s="30" t="s">
        <v>132</v>
      </c>
      <c r="C99" s="31"/>
      <c r="D99" s="31"/>
      <c r="E99" s="31"/>
      <c r="F99" s="31"/>
      <c r="G99" s="31"/>
      <c r="H99" s="31"/>
      <c r="I99" s="31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  <c r="AA99" s="31"/>
      <c r="AB99" s="31"/>
      <c r="AC99" s="31"/>
      <c r="AD99" s="31"/>
      <c r="AE99" s="31"/>
      <c r="AF99" s="31"/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</row>
    <row r="100" spans="1:45">
      <c r="A100" s="29">
        <v>124200</v>
      </c>
      <c r="B100" s="30" t="s">
        <v>133</v>
      </c>
      <c r="C100" s="31"/>
      <c r="D100" s="31"/>
      <c r="E100" s="31"/>
      <c r="F100" s="31">
        <v>1739223000000</v>
      </c>
      <c r="G100" s="31"/>
      <c r="H100" s="31"/>
      <c r="I100" s="31"/>
      <c r="J100" s="31">
        <v>1993929000000</v>
      </c>
      <c r="K100" s="31"/>
      <c r="L100" s="31"/>
      <c r="M100" s="31"/>
      <c r="N100" s="31">
        <v>2442396000000</v>
      </c>
      <c r="O100" s="31"/>
      <c r="P100" s="31"/>
      <c r="Q100" s="31"/>
      <c r="R100" s="31">
        <v>3914580000000</v>
      </c>
      <c r="S100" s="31">
        <v>1069422000000</v>
      </c>
      <c r="T100" s="31">
        <v>1173695000000</v>
      </c>
      <c r="U100" s="31">
        <v>1458344000000</v>
      </c>
      <c r="V100" s="31">
        <v>968344000000</v>
      </c>
      <c r="W100" s="31">
        <v>1011118000000</v>
      </c>
      <c r="X100" s="31">
        <v>930920000000</v>
      </c>
      <c r="Y100" s="31">
        <v>835828000000</v>
      </c>
      <c r="Z100" s="31">
        <v>805022000000</v>
      </c>
      <c r="AA100" s="31">
        <v>719665000000</v>
      </c>
      <c r="AB100" s="31">
        <v>1041812000000</v>
      </c>
      <c r="AC100" s="31">
        <v>1209954000000</v>
      </c>
      <c r="AD100" s="31">
        <v>967799000000</v>
      </c>
      <c r="AE100" s="31">
        <v>1872321000000</v>
      </c>
      <c r="AF100" s="31">
        <v>934274000000</v>
      </c>
      <c r="AG100" s="31">
        <v>990587000000</v>
      </c>
      <c r="AH100" s="31">
        <v>1148864000000</v>
      </c>
      <c r="AI100" s="31">
        <v>1411907000000</v>
      </c>
      <c r="AJ100" s="31">
        <v>824447000000</v>
      </c>
      <c r="AK100" s="31">
        <v>900561000000</v>
      </c>
      <c r="AL100" s="31">
        <v>1114384000000</v>
      </c>
      <c r="AM100" s="31">
        <v>896212000000</v>
      </c>
      <c r="AN100" s="31">
        <v>899897000000</v>
      </c>
      <c r="AO100" s="31">
        <v>905173000000</v>
      </c>
      <c r="AP100" s="31">
        <v>1050557000000</v>
      </c>
      <c r="AQ100" s="31">
        <v>975799000000</v>
      </c>
      <c r="AR100" s="31">
        <v>818488000000</v>
      </c>
      <c r="AS100" s="31">
        <v>1002925000000</v>
      </c>
    </row>
    <row r="101" spans="1:45">
      <c r="A101" s="29">
        <v>124211</v>
      </c>
      <c r="B101" s="30" t="s">
        <v>134</v>
      </c>
      <c r="C101" s="31"/>
      <c r="D101" s="31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</row>
    <row r="102" spans="1:45">
      <c r="A102" s="29">
        <v>124212</v>
      </c>
      <c r="B102" s="30" t="s">
        <v>135</v>
      </c>
      <c r="C102" s="31"/>
      <c r="D102" s="31"/>
      <c r="E102" s="31"/>
      <c r="F102" s="31"/>
      <c r="G102" s="31"/>
      <c r="H102" s="31"/>
      <c r="I102" s="31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</row>
    <row r="103" spans="1:45">
      <c r="A103" s="29">
        <v>124213</v>
      </c>
      <c r="B103" s="30" t="s">
        <v>136</v>
      </c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</row>
    <row r="104" spans="1:45">
      <c r="A104" s="29">
        <v>124214</v>
      </c>
      <c r="B104" s="30" t="s">
        <v>137</v>
      </c>
      <c r="C104" s="31"/>
      <c r="D104" s="31"/>
      <c r="E104" s="31"/>
      <c r="F104" s="31"/>
      <c r="G104" s="31"/>
      <c r="H104" s="31"/>
      <c r="I104" s="31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</row>
    <row r="105" spans="1:45">
      <c r="A105" s="29">
        <v>124215</v>
      </c>
      <c r="B105" s="30" t="s">
        <v>138</v>
      </c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</row>
    <row r="106" spans="1:45">
      <c r="A106" s="29">
        <v>124216</v>
      </c>
      <c r="B106" s="30" t="s">
        <v>139</v>
      </c>
      <c r="C106" s="31"/>
      <c r="D106" s="31"/>
      <c r="E106" s="31"/>
      <c r="F106" s="31">
        <v>144455000000</v>
      </c>
      <c r="G106" s="31"/>
      <c r="H106" s="31"/>
      <c r="I106" s="31"/>
      <c r="J106" s="31">
        <v>124430000000</v>
      </c>
      <c r="K106" s="31"/>
      <c r="L106" s="31"/>
      <c r="M106" s="31"/>
      <c r="N106" s="31">
        <v>131700000000</v>
      </c>
      <c r="O106" s="31"/>
      <c r="P106" s="31"/>
      <c r="Q106" s="31"/>
      <c r="R106" s="31">
        <v>185364000000</v>
      </c>
      <c r="S106" s="31">
        <v>47473000000</v>
      </c>
      <c r="T106" s="31">
        <v>46132000000</v>
      </c>
      <c r="U106" s="31">
        <v>46978000000</v>
      </c>
      <c r="V106" s="31">
        <v>51702000000</v>
      </c>
      <c r="W106" s="31">
        <v>47730000000</v>
      </c>
      <c r="X106" s="31">
        <v>48160000000</v>
      </c>
      <c r="Y106" s="31">
        <v>50261000000</v>
      </c>
      <c r="Z106" s="31">
        <v>45506000000</v>
      </c>
      <c r="AA106" s="31">
        <v>51316000000</v>
      </c>
      <c r="AB106" s="31">
        <v>43315000000</v>
      </c>
      <c r="AC106" s="31">
        <v>44791000000</v>
      </c>
      <c r="AD106" s="31">
        <v>45633000000</v>
      </c>
      <c r="AE106" s="31">
        <v>46194000000</v>
      </c>
      <c r="AF106" s="31">
        <v>47093000000</v>
      </c>
      <c r="AG106" s="31">
        <v>52456000000</v>
      </c>
      <c r="AH106" s="31">
        <v>56486000000</v>
      </c>
      <c r="AI106" s="31">
        <v>65246000000</v>
      </c>
      <c r="AJ106" s="31">
        <v>68305000000</v>
      </c>
      <c r="AK106" s="31">
        <v>71868000000</v>
      </c>
      <c r="AL106" s="31">
        <v>72342000000</v>
      </c>
      <c r="AM106" s="31">
        <v>72773000000</v>
      </c>
      <c r="AN106" s="31">
        <v>72820000000</v>
      </c>
      <c r="AO106" s="31">
        <v>75529000000</v>
      </c>
      <c r="AP106" s="31">
        <v>80621000000</v>
      </c>
      <c r="AQ106" s="31">
        <v>79813000000</v>
      </c>
      <c r="AR106" s="31">
        <v>81099000000</v>
      </c>
      <c r="AS106" s="31">
        <v>81532000000</v>
      </c>
    </row>
    <row r="107" spans="1:45">
      <c r="A107" s="29">
        <v>124217</v>
      </c>
      <c r="B107" s="30" t="s">
        <v>140</v>
      </c>
      <c r="C107" s="31"/>
      <c r="D107" s="31"/>
      <c r="E107" s="31"/>
      <c r="F107" s="31"/>
      <c r="G107" s="31"/>
      <c r="H107" s="31"/>
      <c r="I107" s="31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  <c r="AA107" s="31"/>
      <c r="AB107" s="31"/>
      <c r="AC107" s="31"/>
      <c r="AD107" s="31"/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</row>
    <row r="108" spans="1:45">
      <c r="A108" s="29">
        <v>124218</v>
      </c>
      <c r="B108" s="30" t="s">
        <v>141</v>
      </c>
      <c r="C108" s="31"/>
      <c r="D108" s="31"/>
      <c r="E108" s="31"/>
      <c r="F108" s="31"/>
      <c r="G108" s="31"/>
      <c r="H108" s="31"/>
      <c r="I108" s="31"/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</row>
    <row r="109" spans="1:45">
      <c r="A109" s="29">
        <v>124219</v>
      </c>
      <c r="B109" s="30" t="s">
        <v>142</v>
      </c>
      <c r="C109" s="31"/>
      <c r="D109" s="31"/>
      <c r="E109" s="31"/>
      <c r="F109" s="31"/>
      <c r="G109" s="31"/>
      <c r="H109" s="31"/>
      <c r="I109" s="31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</row>
    <row r="110" spans="1:45">
      <c r="A110" s="29">
        <v>124220</v>
      </c>
      <c r="B110" s="30" t="s">
        <v>143</v>
      </c>
      <c r="C110" s="31"/>
      <c r="D110" s="31"/>
      <c r="E110" s="31"/>
      <c r="F110" s="31"/>
      <c r="G110" s="31"/>
      <c r="H110" s="31"/>
      <c r="I110" s="31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</row>
    <row r="111" spans="1:45">
      <c r="A111" s="29">
        <v>124221</v>
      </c>
      <c r="B111" s="30" t="s">
        <v>144</v>
      </c>
      <c r="C111" s="31"/>
      <c r="D111" s="31"/>
      <c r="E111" s="31"/>
      <c r="F111" s="31"/>
      <c r="G111" s="31"/>
      <c r="H111" s="31"/>
      <c r="I111" s="31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</row>
    <row r="112" spans="1:45">
      <c r="A112" s="29">
        <v>124222</v>
      </c>
      <c r="B112" s="30" t="s">
        <v>145</v>
      </c>
      <c r="C112" s="31"/>
      <c r="D112" s="31"/>
      <c r="E112" s="31"/>
      <c r="F112" s="31"/>
      <c r="G112" s="31"/>
      <c r="H112" s="31"/>
      <c r="I112" s="31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</row>
    <row r="113" spans="1:45">
      <c r="A113" s="29">
        <v>124223</v>
      </c>
      <c r="B113" s="30" t="s">
        <v>146</v>
      </c>
      <c r="C113" s="31"/>
      <c r="D113" s="31"/>
      <c r="E113" s="31"/>
      <c r="F113" s="31"/>
      <c r="G113" s="31"/>
      <c r="H113" s="31"/>
      <c r="I113" s="31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</row>
    <row r="114" spans="1:45">
      <c r="A114" s="29">
        <v>124224</v>
      </c>
      <c r="B114" s="30" t="s">
        <v>147</v>
      </c>
      <c r="C114" s="31"/>
      <c r="D114" s="31"/>
      <c r="E114" s="31"/>
      <c r="F114" s="31">
        <v>1594768000000</v>
      </c>
      <c r="G114" s="31"/>
      <c r="H114" s="31"/>
      <c r="I114" s="31"/>
      <c r="J114" s="31">
        <v>1869499000000</v>
      </c>
      <c r="K114" s="31"/>
      <c r="L114" s="31"/>
      <c r="M114" s="31"/>
      <c r="N114" s="31">
        <v>2310696000000</v>
      </c>
      <c r="O114" s="31"/>
      <c r="P114" s="31"/>
      <c r="Q114" s="31"/>
      <c r="R114" s="31">
        <v>3729216000000</v>
      </c>
      <c r="S114" s="31">
        <v>1021949000000</v>
      </c>
      <c r="T114" s="31">
        <v>1127563000000</v>
      </c>
      <c r="U114" s="31">
        <v>1411366000000</v>
      </c>
      <c r="V114" s="31">
        <v>916642000000</v>
      </c>
      <c r="W114" s="31">
        <v>963388000000</v>
      </c>
      <c r="X114" s="31">
        <v>882760000000</v>
      </c>
      <c r="Y114" s="31">
        <v>785567000000</v>
      </c>
      <c r="Z114" s="31">
        <v>759516000000</v>
      </c>
      <c r="AA114" s="31">
        <v>668349000000</v>
      </c>
      <c r="AB114" s="31">
        <v>998497000000</v>
      </c>
      <c r="AC114" s="31">
        <v>1165163000000</v>
      </c>
      <c r="AD114" s="31">
        <v>922166000000</v>
      </c>
      <c r="AE114" s="31">
        <v>1826127000000</v>
      </c>
      <c r="AF114" s="31">
        <v>887181000000</v>
      </c>
      <c r="AG114" s="31">
        <v>938131000000</v>
      </c>
      <c r="AH114" s="31">
        <v>1092378000000</v>
      </c>
      <c r="AI114" s="31">
        <v>1346661000000</v>
      </c>
      <c r="AJ114" s="31">
        <v>756142000000</v>
      </c>
      <c r="AK114" s="31">
        <v>828693000000</v>
      </c>
      <c r="AL114" s="31">
        <v>1042042000000</v>
      </c>
      <c r="AM114" s="31">
        <v>823439000000</v>
      </c>
      <c r="AN114" s="31">
        <v>827077000000</v>
      </c>
      <c r="AO114" s="31">
        <v>829644000000</v>
      </c>
      <c r="AP114" s="31">
        <v>969936000000</v>
      </c>
      <c r="AQ114" s="31">
        <v>895986000000</v>
      </c>
      <c r="AR114" s="31">
        <v>737389000000</v>
      </c>
      <c r="AS114" s="31">
        <v>921393000000</v>
      </c>
    </row>
    <row r="115" spans="1:45">
      <c r="A115" s="29">
        <v>124226</v>
      </c>
      <c r="B115" s="30" t="s">
        <v>148</v>
      </c>
      <c r="C115" s="31"/>
      <c r="D115" s="31"/>
      <c r="E115" s="31"/>
      <c r="F115" s="31"/>
      <c r="G115" s="31"/>
      <c r="H115" s="31"/>
      <c r="I115" s="31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</row>
    <row r="116" spans="1:45">
      <c r="A116" s="29">
        <v>124227</v>
      </c>
      <c r="B116" s="30" t="s">
        <v>149</v>
      </c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</row>
    <row r="117" spans="1:45">
      <c r="A117" s="29">
        <v>124228</v>
      </c>
      <c r="B117" s="30" t="s">
        <v>150</v>
      </c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</row>
    <row r="118" spans="1:45">
      <c r="A118" s="29">
        <v>124225</v>
      </c>
      <c r="B118" s="30" t="s">
        <v>151</v>
      </c>
      <c r="C118" s="31"/>
      <c r="D118" s="31"/>
      <c r="E118" s="31"/>
      <c r="F118" s="31"/>
      <c r="G118" s="31"/>
      <c r="H118" s="31"/>
      <c r="I118" s="31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</row>
    <row r="119" spans="1:45">
      <c r="A119" s="29">
        <v>124300</v>
      </c>
      <c r="B119" s="30" t="s">
        <v>152</v>
      </c>
      <c r="C119" s="31"/>
      <c r="D119" s="31"/>
      <c r="E119" s="31"/>
      <c r="F119" s="31">
        <v>3047326000000</v>
      </c>
      <c r="G119" s="31"/>
      <c r="H119" s="31"/>
      <c r="I119" s="31"/>
      <c r="J119" s="31">
        <v>3210501000000</v>
      </c>
      <c r="K119" s="31"/>
      <c r="L119" s="31"/>
      <c r="M119" s="31"/>
      <c r="N119" s="31">
        <v>5362525000000</v>
      </c>
      <c r="O119" s="31"/>
      <c r="P119" s="31"/>
      <c r="Q119" s="31"/>
      <c r="R119" s="31">
        <v>5266007000000</v>
      </c>
      <c r="S119" s="31">
        <v>995926000000</v>
      </c>
      <c r="T119" s="31">
        <v>1270095000000</v>
      </c>
      <c r="U119" s="31">
        <v>1435728000000</v>
      </c>
      <c r="V119" s="31">
        <v>2158139000000</v>
      </c>
      <c r="W119" s="31">
        <v>875838000000</v>
      </c>
      <c r="X119" s="31">
        <v>1051329000000</v>
      </c>
      <c r="Y119" s="31">
        <v>1251196000000</v>
      </c>
      <c r="Z119" s="31">
        <v>1836747000000</v>
      </c>
      <c r="AA119" s="31">
        <v>921404000000</v>
      </c>
      <c r="AB119" s="31">
        <v>1317422000000</v>
      </c>
      <c r="AC119" s="31">
        <v>1644281000000</v>
      </c>
      <c r="AD119" s="31">
        <v>2062949000000</v>
      </c>
      <c r="AE119" s="31">
        <v>803354000000</v>
      </c>
      <c r="AF119" s="31">
        <v>963801000000</v>
      </c>
      <c r="AG119" s="31">
        <v>856363000000</v>
      </c>
      <c r="AH119" s="31">
        <v>928945000000</v>
      </c>
      <c r="AI119" s="31">
        <v>727543000000</v>
      </c>
      <c r="AJ119" s="31">
        <v>863294000000</v>
      </c>
      <c r="AK119" s="31">
        <v>817979000000</v>
      </c>
      <c r="AL119" s="31">
        <v>993023000000</v>
      </c>
      <c r="AM119" s="31">
        <v>651472000000</v>
      </c>
      <c r="AN119" s="31">
        <v>646418000000</v>
      </c>
      <c r="AO119" s="31">
        <v>803926000000</v>
      </c>
      <c r="AP119" s="31">
        <v>793014000000</v>
      </c>
      <c r="AQ119" s="31">
        <v>859780000000</v>
      </c>
      <c r="AR119" s="31">
        <v>784768000000</v>
      </c>
      <c r="AS119" s="31">
        <v>946319000000</v>
      </c>
    </row>
    <row r="120" spans="1:45">
      <c r="A120" s="29">
        <v>124311</v>
      </c>
      <c r="B120" s="30" t="s">
        <v>153</v>
      </c>
      <c r="C120" s="31"/>
      <c r="D120" s="31"/>
      <c r="E120" s="31"/>
      <c r="F120" s="31"/>
      <c r="G120" s="31"/>
      <c r="H120" s="31"/>
      <c r="I120" s="31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</row>
    <row r="121" spans="1:45">
      <c r="A121" s="29">
        <v>124312</v>
      </c>
      <c r="B121" s="30" t="s">
        <v>154</v>
      </c>
      <c r="C121" s="31"/>
      <c r="D121" s="31"/>
      <c r="E121" s="31"/>
      <c r="F121" s="31">
        <v>1515037000000</v>
      </c>
      <c r="G121" s="31"/>
      <c r="H121" s="31"/>
      <c r="I121" s="31"/>
      <c r="J121" s="31">
        <v>1446819000000</v>
      </c>
      <c r="K121" s="31"/>
      <c r="L121" s="31"/>
      <c r="M121" s="31"/>
      <c r="N121" s="31">
        <v>2574215000000</v>
      </c>
      <c r="O121" s="31"/>
      <c r="P121" s="31"/>
      <c r="Q121" s="31"/>
      <c r="R121" s="31">
        <v>2237530000000</v>
      </c>
      <c r="S121" s="31">
        <v>416899000000</v>
      </c>
      <c r="T121" s="31">
        <v>530615000000</v>
      </c>
      <c r="U121" s="31">
        <v>600009000000</v>
      </c>
      <c r="V121" s="31">
        <v>1257237000000</v>
      </c>
      <c r="W121" s="31">
        <v>244630000000</v>
      </c>
      <c r="X121" s="31">
        <v>384202000000</v>
      </c>
      <c r="Y121" s="31">
        <v>480009000000</v>
      </c>
      <c r="Z121" s="31">
        <v>738318000000</v>
      </c>
      <c r="AA121" s="31">
        <v>341819000000</v>
      </c>
      <c r="AB121" s="31">
        <v>702007000000</v>
      </c>
      <c r="AC121" s="31">
        <v>929899000000</v>
      </c>
      <c r="AD121" s="31">
        <v>1210547000000</v>
      </c>
      <c r="AE121" s="31">
        <v>289543000000</v>
      </c>
      <c r="AF121" s="31">
        <v>235190000000</v>
      </c>
      <c r="AG121" s="31">
        <v>169885000000</v>
      </c>
      <c r="AH121" s="31">
        <v>299673000000</v>
      </c>
      <c r="AI121" s="31">
        <v>114123000000</v>
      </c>
      <c r="AJ121" s="31">
        <v>212962000000</v>
      </c>
      <c r="AK121" s="31">
        <v>137196000000</v>
      </c>
      <c r="AL121" s="31">
        <v>270534000000</v>
      </c>
      <c r="AM121" s="31">
        <v>111637000000</v>
      </c>
      <c r="AN121" s="31">
        <v>136174000000</v>
      </c>
      <c r="AO121" s="31">
        <v>176526000000</v>
      </c>
      <c r="AP121" s="31">
        <v>161693000000</v>
      </c>
      <c r="AQ121" s="31">
        <v>321264000000</v>
      </c>
      <c r="AR121" s="31">
        <v>191735000000</v>
      </c>
      <c r="AS121" s="31">
        <v>196728000000</v>
      </c>
    </row>
    <row r="122" spans="1:45">
      <c r="A122" s="29">
        <v>124313</v>
      </c>
      <c r="B122" s="30" t="s">
        <v>155</v>
      </c>
      <c r="C122" s="31"/>
      <c r="D122" s="31"/>
      <c r="E122" s="31"/>
      <c r="F122" s="31"/>
      <c r="G122" s="31"/>
      <c r="H122" s="31"/>
      <c r="I122" s="31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  <c r="AA122" s="31"/>
      <c r="AB122" s="31"/>
      <c r="AC122" s="31"/>
      <c r="AD122" s="31"/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</row>
    <row r="123" spans="1:45">
      <c r="A123" s="29">
        <v>124314</v>
      </c>
      <c r="B123" s="30" t="s">
        <v>156</v>
      </c>
      <c r="C123" s="31"/>
      <c r="D123" s="31"/>
      <c r="E123" s="31"/>
      <c r="F123" s="31"/>
      <c r="G123" s="31"/>
      <c r="H123" s="31"/>
      <c r="I123" s="31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</row>
    <row r="124" spans="1:45">
      <c r="A124" s="29">
        <v>124315</v>
      </c>
      <c r="B124" s="30" t="s">
        <v>157</v>
      </c>
      <c r="C124" s="31"/>
      <c r="D124" s="31"/>
      <c r="E124" s="31"/>
      <c r="F124" s="31"/>
      <c r="G124" s="31"/>
      <c r="H124" s="31"/>
      <c r="I124" s="31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  <c r="AA124" s="31"/>
      <c r="AB124" s="31"/>
      <c r="AC124" s="31"/>
      <c r="AD124" s="31"/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</row>
    <row r="125" spans="1:45">
      <c r="A125" s="29">
        <v>124316</v>
      </c>
      <c r="B125" s="30" t="s">
        <v>158</v>
      </c>
      <c r="C125" s="31"/>
      <c r="D125" s="31"/>
      <c r="E125" s="31"/>
      <c r="F125" s="31">
        <v>664989000000</v>
      </c>
      <c r="G125" s="31"/>
      <c r="H125" s="31"/>
      <c r="I125" s="31"/>
      <c r="J125" s="31">
        <v>691890000000</v>
      </c>
      <c r="K125" s="31"/>
      <c r="L125" s="31"/>
      <c r="M125" s="31"/>
      <c r="N125" s="31">
        <v>826900000000</v>
      </c>
      <c r="O125" s="31"/>
      <c r="P125" s="31"/>
      <c r="Q125" s="31"/>
      <c r="R125" s="31">
        <v>807399000000</v>
      </c>
      <c r="S125" s="31">
        <v>230689000000</v>
      </c>
      <c r="T125" s="31">
        <v>258311000000</v>
      </c>
      <c r="U125" s="31">
        <v>257764000000</v>
      </c>
      <c r="V125" s="31">
        <v>257160000000</v>
      </c>
      <c r="W125" s="31">
        <v>200993000000</v>
      </c>
      <c r="X125" s="31">
        <v>218408000000</v>
      </c>
      <c r="Y125" s="31">
        <v>192996000000</v>
      </c>
      <c r="Z125" s="31">
        <v>197271000000</v>
      </c>
      <c r="AA125" s="31">
        <v>154366000000</v>
      </c>
      <c r="AB125" s="31">
        <v>175531000000</v>
      </c>
      <c r="AC125" s="31">
        <v>183305000000</v>
      </c>
      <c r="AD125" s="31">
        <v>170021000000</v>
      </c>
      <c r="AE125" s="31">
        <v>143158000000</v>
      </c>
      <c r="AF125" s="31">
        <v>172322000000</v>
      </c>
      <c r="AG125" s="31">
        <v>164781000000</v>
      </c>
      <c r="AH125" s="31">
        <v>179063000000</v>
      </c>
      <c r="AI125" s="31">
        <v>148342000000</v>
      </c>
      <c r="AJ125" s="31">
        <v>195707000000</v>
      </c>
      <c r="AK125" s="31">
        <v>181954000000</v>
      </c>
      <c r="AL125" s="31">
        <v>168512000000</v>
      </c>
      <c r="AM125" s="31">
        <v>131030000000</v>
      </c>
      <c r="AN125" s="31">
        <v>141740000000</v>
      </c>
      <c r="AO125" s="31">
        <v>160493000000</v>
      </c>
      <c r="AP125" s="31">
        <v>153873000000</v>
      </c>
      <c r="AQ125" s="31">
        <v>123660000000</v>
      </c>
      <c r="AR125" s="31">
        <v>133927000000</v>
      </c>
      <c r="AS125" s="31">
        <v>140293000000</v>
      </c>
    </row>
    <row r="126" spans="1:45">
      <c r="A126" s="29">
        <v>124317</v>
      </c>
      <c r="B126" s="30" t="s">
        <v>159</v>
      </c>
      <c r="C126" s="31"/>
      <c r="D126" s="31"/>
      <c r="E126" s="31"/>
      <c r="F126" s="31"/>
      <c r="G126" s="31"/>
      <c r="H126" s="31"/>
      <c r="I126" s="31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  <c r="AA126" s="31"/>
      <c r="AB126" s="31"/>
      <c r="AC126" s="31"/>
      <c r="AD126" s="31"/>
      <c r="AE126" s="31"/>
      <c r="AF126" s="31"/>
      <c r="AG126" s="31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</row>
    <row r="127" spans="1:45">
      <c r="A127" s="29">
        <v>124319</v>
      </c>
      <c r="B127" s="30" t="s">
        <v>160</v>
      </c>
      <c r="C127" s="31"/>
      <c r="D127" s="31"/>
      <c r="E127" s="31"/>
      <c r="F127" s="31">
        <v>465034000000</v>
      </c>
      <c r="G127" s="31"/>
      <c r="H127" s="31"/>
      <c r="I127" s="31"/>
      <c r="J127" s="31">
        <v>616000000000</v>
      </c>
      <c r="K127" s="31"/>
      <c r="L127" s="31"/>
      <c r="M127" s="31"/>
      <c r="N127" s="31">
        <v>1339172000000</v>
      </c>
      <c r="O127" s="31"/>
      <c r="P127" s="31"/>
      <c r="Q127" s="31"/>
      <c r="R127" s="31">
        <v>1508672000000</v>
      </c>
      <c r="S127" s="31">
        <v>225264000000</v>
      </c>
      <c r="T127" s="31">
        <v>322798000000</v>
      </c>
      <c r="U127" s="31">
        <v>351226000000</v>
      </c>
      <c r="V127" s="31">
        <v>341007000000</v>
      </c>
      <c r="W127" s="31">
        <v>232912000000</v>
      </c>
      <c r="X127" s="31">
        <v>252099000000</v>
      </c>
      <c r="Y127" s="31">
        <v>293969000000</v>
      </c>
      <c r="Z127" s="31">
        <v>477744000000</v>
      </c>
      <c r="AA127" s="31">
        <v>161231000000</v>
      </c>
      <c r="AB127" s="31">
        <v>236847000000</v>
      </c>
      <c r="AC127" s="31">
        <v>284237000000</v>
      </c>
      <c r="AD127" s="31">
        <v>458200000000</v>
      </c>
      <c r="AE127" s="31">
        <v>218000000000</v>
      </c>
      <c r="AF127" s="31">
        <v>385433000000</v>
      </c>
      <c r="AG127" s="31">
        <v>330418000000</v>
      </c>
      <c r="AH127" s="31">
        <v>346198000000</v>
      </c>
      <c r="AI127" s="31">
        <v>260600000000</v>
      </c>
      <c r="AJ127" s="31">
        <v>293480000000</v>
      </c>
      <c r="AK127" s="31">
        <v>324028000000</v>
      </c>
      <c r="AL127" s="31">
        <v>394838000000</v>
      </c>
      <c r="AM127" s="31">
        <v>279011000000</v>
      </c>
      <c r="AN127" s="31">
        <v>226891000000</v>
      </c>
      <c r="AO127" s="31">
        <v>300480000000</v>
      </c>
      <c r="AP127" s="31">
        <v>337488000000</v>
      </c>
      <c r="AQ127" s="31">
        <v>318257000000</v>
      </c>
      <c r="AR127" s="31">
        <v>296105000000</v>
      </c>
      <c r="AS127" s="31">
        <v>345373000000</v>
      </c>
    </row>
    <row r="128" spans="1:45">
      <c r="A128" s="29">
        <v>124318</v>
      </c>
      <c r="B128" s="30" t="s">
        <v>161</v>
      </c>
      <c r="C128" s="31"/>
      <c r="D128" s="31"/>
      <c r="E128" s="31"/>
      <c r="F128" s="31"/>
      <c r="G128" s="31"/>
      <c r="H128" s="31"/>
      <c r="I128" s="31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  <c r="AA128" s="31"/>
      <c r="AB128" s="31"/>
      <c r="AC128" s="31"/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</row>
    <row r="129" spans="1:45">
      <c r="A129" s="29">
        <v>124320</v>
      </c>
      <c r="B129" s="30" t="s">
        <v>162</v>
      </c>
      <c r="C129" s="31"/>
      <c r="D129" s="31"/>
      <c r="E129" s="31"/>
      <c r="F129" s="31"/>
      <c r="G129" s="31"/>
      <c r="H129" s="31"/>
      <c r="I129" s="31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  <c r="AA129" s="31"/>
      <c r="AB129" s="31"/>
      <c r="AC129" s="31"/>
      <c r="AD129" s="31"/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</row>
    <row r="130" spans="1:45">
      <c r="A130" s="29">
        <v>124322</v>
      </c>
      <c r="B130" s="30" t="s">
        <v>163</v>
      </c>
      <c r="C130" s="31"/>
      <c r="D130" s="31"/>
      <c r="E130" s="31"/>
      <c r="F130" s="31">
        <v>402266000000</v>
      </c>
      <c r="G130" s="31"/>
      <c r="H130" s="31"/>
      <c r="I130" s="31"/>
      <c r="J130" s="31">
        <v>455792000000</v>
      </c>
      <c r="K130" s="31"/>
      <c r="L130" s="31"/>
      <c r="M130" s="31"/>
      <c r="N130" s="31">
        <v>622238000000</v>
      </c>
      <c r="O130" s="31"/>
      <c r="P130" s="31"/>
      <c r="Q130" s="31"/>
      <c r="R130" s="31">
        <v>712406000000</v>
      </c>
      <c r="S130" s="31">
        <v>123074000000</v>
      </c>
      <c r="T130" s="31">
        <v>158371000000</v>
      </c>
      <c r="U130" s="31">
        <v>226729000000</v>
      </c>
      <c r="V130" s="31">
        <v>302735000000</v>
      </c>
      <c r="W130" s="31">
        <v>197303000000</v>
      </c>
      <c r="X130" s="31">
        <v>196620000000</v>
      </c>
      <c r="Y130" s="31">
        <v>284222000000</v>
      </c>
      <c r="Z130" s="31">
        <v>423414000000</v>
      </c>
      <c r="AA130" s="31">
        <v>263988000000</v>
      </c>
      <c r="AB130" s="31">
        <v>203037000000</v>
      </c>
      <c r="AC130" s="31">
        <v>246840000000</v>
      </c>
      <c r="AD130" s="31">
        <v>224181000000</v>
      </c>
      <c r="AE130" s="31">
        <v>152653000000</v>
      </c>
      <c r="AF130" s="31">
        <v>170856000000</v>
      </c>
      <c r="AG130" s="31">
        <v>191279000000</v>
      </c>
      <c r="AH130" s="31">
        <v>104011000000</v>
      </c>
      <c r="AI130" s="31">
        <v>204478000000</v>
      </c>
      <c r="AJ130" s="31">
        <v>161145000000</v>
      </c>
      <c r="AK130" s="31">
        <v>174801000000</v>
      </c>
      <c r="AL130" s="31">
        <v>159139000000</v>
      </c>
      <c r="AM130" s="31">
        <v>129794000000</v>
      </c>
      <c r="AN130" s="31">
        <v>141613000000</v>
      </c>
      <c r="AO130" s="31">
        <v>166427000000</v>
      </c>
      <c r="AP130" s="31">
        <v>139960000000</v>
      </c>
      <c r="AQ130" s="31">
        <v>96599000000</v>
      </c>
      <c r="AR130" s="31">
        <v>163001000000</v>
      </c>
      <c r="AS130" s="31">
        <v>263925000000</v>
      </c>
    </row>
    <row r="131" spans="1:45">
      <c r="A131" s="29">
        <v>124323</v>
      </c>
      <c r="B131" s="30" t="s">
        <v>164</v>
      </c>
      <c r="C131" s="31"/>
      <c r="D131" s="31"/>
      <c r="E131" s="31"/>
      <c r="F131" s="31"/>
      <c r="G131" s="31"/>
      <c r="H131" s="31"/>
      <c r="I131" s="31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  <c r="AA131" s="31"/>
      <c r="AB131" s="31"/>
      <c r="AC131" s="31"/>
      <c r="AD131" s="31"/>
      <c r="AE131" s="31"/>
      <c r="AF131" s="31"/>
      <c r="AG131" s="31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/>
    </row>
    <row r="132" spans="1:45">
      <c r="A132" s="29">
        <v>124321</v>
      </c>
      <c r="B132" s="30" t="s">
        <v>165</v>
      </c>
      <c r="C132" s="31"/>
      <c r="D132" s="31"/>
      <c r="E132" s="31"/>
      <c r="F132" s="31"/>
      <c r="G132" s="31"/>
      <c r="H132" s="31"/>
      <c r="I132" s="31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  <c r="AA132" s="31"/>
      <c r="AB132" s="31"/>
      <c r="AC132" s="31"/>
      <c r="AD132" s="31"/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</row>
    <row r="133" spans="1:45">
      <c r="A133" s="29">
        <v>124400</v>
      </c>
      <c r="B133" s="30" t="s">
        <v>166</v>
      </c>
      <c r="C133" s="31">
        <v>2166992000000</v>
      </c>
      <c r="D133" s="31">
        <v>2292984000000</v>
      </c>
      <c r="E133" s="31">
        <v>2371075000000</v>
      </c>
      <c r="F133" s="31">
        <v>-2779861000000</v>
      </c>
      <c r="G133" s="31">
        <v>2261217000000</v>
      </c>
      <c r="H133" s="31">
        <v>2432540000000</v>
      </c>
      <c r="I133" s="31">
        <v>2614958000000</v>
      </c>
      <c r="J133" s="31">
        <v>-3045280000000</v>
      </c>
      <c r="K133" s="31">
        <v>2532965000000</v>
      </c>
      <c r="L133" s="31">
        <v>3211574000000</v>
      </c>
      <c r="M133" s="31">
        <v>3271318000000</v>
      </c>
      <c r="N133" s="31">
        <v>-4337639000000</v>
      </c>
      <c r="O133" s="31">
        <v>2828653000000</v>
      </c>
      <c r="P133" s="31">
        <v>3398481000000</v>
      </c>
      <c r="Q133" s="31">
        <v>3938457000000</v>
      </c>
      <c r="R133" s="31">
        <v>-5303744000000</v>
      </c>
      <c r="S133" s="31">
        <v>2271250000000</v>
      </c>
      <c r="T133" s="31">
        <v>2488306000000</v>
      </c>
      <c r="U133" s="31">
        <v>2547085000000</v>
      </c>
      <c r="V133" s="31">
        <v>2618483000000</v>
      </c>
      <c r="W133" s="31">
        <v>2514092000000</v>
      </c>
      <c r="X133" s="31">
        <v>2706281000000</v>
      </c>
      <c r="Y133" s="31">
        <v>2643380000000</v>
      </c>
      <c r="Z133" s="31">
        <v>2855354000000</v>
      </c>
      <c r="AA133" s="31">
        <v>2958250000000</v>
      </c>
      <c r="AB133" s="31">
        <v>2934063000000</v>
      </c>
      <c r="AC133" s="31">
        <v>3026178000000</v>
      </c>
      <c r="AD133" s="31">
        <v>3006326000000</v>
      </c>
      <c r="AE133" s="31">
        <v>3424961000000</v>
      </c>
      <c r="AF133" s="31">
        <v>3754221000000</v>
      </c>
      <c r="AG133" s="31">
        <v>3788773000000</v>
      </c>
      <c r="AH133" s="31">
        <v>4064335000000</v>
      </c>
      <c r="AI133" s="31">
        <v>3881791000000</v>
      </c>
      <c r="AJ133" s="31">
        <v>3953870000000</v>
      </c>
      <c r="AK133" s="31">
        <v>3562863000000</v>
      </c>
      <c r="AL133" s="31">
        <v>3729491000000</v>
      </c>
      <c r="AM133" s="31">
        <v>3496321000000</v>
      </c>
      <c r="AN133" s="31">
        <v>3359325000000</v>
      </c>
      <c r="AO133" s="31">
        <v>3392070000000</v>
      </c>
      <c r="AP133" s="31">
        <v>3296417000000</v>
      </c>
      <c r="AQ133" s="31">
        <v>3505261000000</v>
      </c>
      <c r="AR133" s="31">
        <v>3531403000000</v>
      </c>
      <c r="AS133" s="31">
        <v>3548479000000</v>
      </c>
    </row>
    <row r="134" spans="1:45">
      <c r="A134" s="29">
        <v>124406</v>
      </c>
      <c r="B134" s="30" t="s">
        <v>167</v>
      </c>
      <c r="C134" s="31"/>
      <c r="D134" s="31"/>
      <c r="E134" s="31"/>
      <c r="F134" s="31">
        <v>2249733000000</v>
      </c>
      <c r="G134" s="31"/>
      <c r="H134" s="31"/>
      <c r="I134" s="31"/>
      <c r="J134" s="31">
        <v>2351744000000</v>
      </c>
      <c r="K134" s="31"/>
      <c r="L134" s="31"/>
      <c r="M134" s="31"/>
      <c r="N134" s="31">
        <v>2673466000000</v>
      </c>
      <c r="O134" s="31"/>
      <c r="P134" s="31"/>
      <c r="Q134" s="31"/>
      <c r="R134" s="31">
        <v>2645195000000</v>
      </c>
      <c r="S134" s="31"/>
      <c r="T134" s="31"/>
      <c r="U134" s="31"/>
      <c r="V134" s="31"/>
      <c r="W134" s="31"/>
      <c r="X134" s="31"/>
      <c r="Y134" s="31"/>
      <c r="Z134" s="31"/>
      <c r="AA134" s="31"/>
      <c r="AB134" s="31"/>
      <c r="AC134" s="31"/>
      <c r="AD134" s="31"/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</row>
    <row r="135" spans="1:45">
      <c r="A135" s="29">
        <v>124410</v>
      </c>
      <c r="B135" s="30" t="s">
        <v>168</v>
      </c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>
        <v>1936932000000</v>
      </c>
      <c r="T135" s="31">
        <v>2169115000000</v>
      </c>
      <c r="U135" s="31">
        <v>2193422000000</v>
      </c>
      <c r="V135" s="31">
        <v>2290113000000</v>
      </c>
      <c r="W135" s="31">
        <v>2208265000000</v>
      </c>
      <c r="X135" s="31">
        <v>2336301000000</v>
      </c>
      <c r="Y135" s="31">
        <v>2240936000000</v>
      </c>
      <c r="Z135" s="31">
        <v>2548009000000</v>
      </c>
      <c r="AA135" s="31">
        <v>2524952000000</v>
      </c>
      <c r="AB135" s="31">
        <v>2466776000000</v>
      </c>
      <c r="AC135" s="31">
        <v>2602372000000</v>
      </c>
      <c r="AD135" s="31">
        <v>2645120000000</v>
      </c>
      <c r="AE135" s="31">
        <v>2963139000000</v>
      </c>
      <c r="AF135" s="31">
        <v>3157176000000</v>
      </c>
      <c r="AG135" s="31"/>
      <c r="AH135" s="31">
        <v>12795562000000</v>
      </c>
      <c r="AI135" s="31">
        <v>3357472000000</v>
      </c>
      <c r="AJ135" s="31">
        <v>3374583000000</v>
      </c>
      <c r="AK135" s="31">
        <v>2981833000000</v>
      </c>
      <c r="AL135" s="31">
        <v>3102048000000</v>
      </c>
      <c r="AM135" s="31">
        <v>3042672000000</v>
      </c>
      <c r="AN135" s="31">
        <v>2873097000000</v>
      </c>
      <c r="AO135" s="31">
        <v>2858483000000</v>
      </c>
      <c r="AP135" s="31">
        <v>2833281000000</v>
      </c>
      <c r="AQ135" s="31">
        <v>3053078000000</v>
      </c>
      <c r="AR135" s="31">
        <v>3026894000000</v>
      </c>
      <c r="AS135" s="31">
        <v>3057676000000</v>
      </c>
    </row>
    <row r="136" spans="1:45">
      <c r="A136" s="29">
        <v>124420</v>
      </c>
      <c r="B136" s="30" t="s">
        <v>169</v>
      </c>
      <c r="C136" s="31"/>
      <c r="D136" s="31"/>
      <c r="E136" s="31"/>
      <c r="F136" s="31">
        <v>1052604000000</v>
      </c>
      <c r="G136" s="31"/>
      <c r="H136" s="31"/>
      <c r="I136" s="31"/>
      <c r="J136" s="31">
        <v>1059841000000</v>
      </c>
      <c r="K136" s="31"/>
      <c r="L136" s="31"/>
      <c r="M136" s="31"/>
      <c r="N136" s="31">
        <v>1110492000000</v>
      </c>
      <c r="O136" s="31"/>
      <c r="P136" s="31"/>
      <c r="Q136" s="31"/>
      <c r="R136" s="31">
        <v>1271634000000</v>
      </c>
      <c r="S136" s="31"/>
      <c r="T136" s="31"/>
      <c r="U136" s="31"/>
      <c r="V136" s="31"/>
      <c r="W136" s="31"/>
      <c r="X136" s="31"/>
      <c r="Y136" s="31"/>
      <c r="Z136" s="31"/>
      <c r="AA136" s="31"/>
      <c r="AB136" s="31"/>
      <c r="AC136" s="31"/>
      <c r="AD136" s="31"/>
      <c r="AE136" s="31"/>
      <c r="AF136" s="31"/>
      <c r="AG136" s="31">
        <v>3238963000000</v>
      </c>
      <c r="AH136" s="31">
        <v>-9359278000000</v>
      </c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</row>
    <row r="137" spans="1:45">
      <c r="A137" s="29">
        <v>124421</v>
      </c>
      <c r="B137" s="30" t="s">
        <v>170</v>
      </c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  <c r="AA137" s="31"/>
      <c r="AB137" s="31"/>
      <c r="AC137" s="31"/>
      <c r="AD137" s="31"/>
      <c r="AE137" s="31"/>
      <c r="AF137" s="31"/>
      <c r="AG137" s="31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</row>
    <row r="138" spans="1:45">
      <c r="A138" s="29">
        <v>124440</v>
      </c>
      <c r="B138" s="30" t="s">
        <v>171</v>
      </c>
      <c r="C138" s="31"/>
      <c r="D138" s="31"/>
      <c r="E138" s="31"/>
      <c r="F138" s="31"/>
      <c r="G138" s="31"/>
      <c r="H138" s="31"/>
      <c r="I138" s="31"/>
      <c r="J138" s="31"/>
      <c r="K138" s="31"/>
      <c r="L138" s="31"/>
      <c r="M138" s="31"/>
      <c r="N138" s="31"/>
      <c r="O138" s="31"/>
      <c r="P138" s="31"/>
      <c r="Q138" s="31"/>
      <c r="R138" s="31"/>
      <c r="S138" s="31">
        <v>50171000000</v>
      </c>
      <c r="T138" s="31">
        <v>19599000000</v>
      </c>
      <c r="U138" s="31">
        <v>20487000000</v>
      </c>
      <c r="V138" s="31">
        <v>9184000000</v>
      </c>
      <c r="W138" s="31"/>
      <c r="X138" s="31"/>
      <c r="Y138" s="31"/>
      <c r="Z138" s="31"/>
      <c r="AA138" s="31"/>
      <c r="AB138" s="31"/>
      <c r="AC138" s="31"/>
      <c r="AD138" s="31"/>
      <c r="AE138" s="31"/>
      <c r="AF138" s="31"/>
      <c r="AG138" s="31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</row>
    <row r="139" spans="1:45">
      <c r="A139" s="29">
        <v>124450</v>
      </c>
      <c r="B139" s="30" t="s">
        <v>172</v>
      </c>
      <c r="C139" s="31"/>
      <c r="D139" s="31"/>
      <c r="E139" s="31"/>
      <c r="F139" s="31"/>
      <c r="G139" s="31"/>
      <c r="H139" s="31"/>
      <c r="I139" s="31"/>
      <c r="J139" s="31">
        <v>43472000000</v>
      </c>
      <c r="K139" s="31"/>
      <c r="L139" s="31"/>
      <c r="M139" s="31"/>
      <c r="N139" s="31">
        <v>47023000000</v>
      </c>
      <c r="O139" s="31"/>
      <c r="P139" s="31"/>
      <c r="Q139" s="31"/>
      <c r="R139" s="31">
        <v>49147000000</v>
      </c>
      <c r="S139" s="31">
        <v>37014000000</v>
      </c>
      <c r="T139" s="31">
        <v>52188000000</v>
      </c>
      <c r="U139" s="31">
        <v>54573000000</v>
      </c>
      <c r="V139" s="31">
        <v>53385000000</v>
      </c>
      <c r="W139" s="31">
        <v>53876000000</v>
      </c>
      <c r="X139" s="31">
        <v>54586000000</v>
      </c>
      <c r="Y139" s="31">
        <v>54354000000</v>
      </c>
      <c r="Z139" s="31">
        <v>55173000000</v>
      </c>
      <c r="AA139" s="31">
        <v>55711000000</v>
      </c>
      <c r="AB139" s="31">
        <v>58852000000</v>
      </c>
      <c r="AC139" s="31">
        <v>62079000000</v>
      </c>
      <c r="AD139" s="31">
        <v>67620000000</v>
      </c>
      <c r="AE139" s="31">
        <v>68722000000</v>
      </c>
      <c r="AF139" s="31">
        <v>67599000000</v>
      </c>
      <c r="AG139" s="31">
        <v>66622000000</v>
      </c>
      <c r="AH139" s="31">
        <v>64120000000</v>
      </c>
      <c r="AI139" s="31">
        <v>66108000000</v>
      </c>
      <c r="AJ139" s="31">
        <v>67337000000</v>
      </c>
      <c r="AK139" s="31">
        <v>67753000000</v>
      </c>
      <c r="AL139" s="31">
        <v>69041000000</v>
      </c>
      <c r="AM139" s="31">
        <v>44598000000</v>
      </c>
      <c r="AN139" s="31">
        <v>30495000000</v>
      </c>
      <c r="AO139" s="31">
        <v>31030000000</v>
      </c>
      <c r="AP139" s="31">
        <v>30905000000</v>
      </c>
      <c r="AQ139" s="31">
        <v>31374000000</v>
      </c>
      <c r="AR139" s="31">
        <v>31650000000</v>
      </c>
      <c r="AS139" s="31">
        <v>31789000000</v>
      </c>
    </row>
    <row r="140" spans="1:45">
      <c r="A140" s="29">
        <v>124451</v>
      </c>
      <c r="B140" s="30" t="s">
        <v>173</v>
      </c>
      <c r="C140" s="31"/>
      <c r="D140" s="31"/>
      <c r="E140" s="31"/>
      <c r="F140" s="31"/>
      <c r="G140" s="31"/>
      <c r="H140" s="31"/>
      <c r="I140" s="31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  <c r="AA140" s="31"/>
      <c r="AB140" s="31"/>
      <c r="AC140" s="31"/>
      <c r="AD140" s="31"/>
      <c r="AE140" s="31"/>
      <c r="AF140" s="31"/>
      <c r="AG140" s="31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</row>
    <row r="141" spans="1:45">
      <c r="A141" s="29">
        <v>124452</v>
      </c>
      <c r="B141" s="30" t="s">
        <v>174</v>
      </c>
      <c r="C141" s="31"/>
      <c r="D141" s="31"/>
      <c r="E141" s="31"/>
      <c r="F141" s="31"/>
      <c r="G141" s="31"/>
      <c r="H141" s="31"/>
      <c r="I141" s="31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  <c r="AA141" s="31"/>
      <c r="AB141" s="31"/>
      <c r="AC141" s="31"/>
      <c r="AD141" s="31"/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</row>
    <row r="142" spans="1:45">
      <c r="A142" s="29">
        <v>124461</v>
      </c>
      <c r="B142" s="30" t="s">
        <v>175</v>
      </c>
      <c r="C142" s="31"/>
      <c r="D142" s="31"/>
      <c r="E142" s="31"/>
      <c r="F142" s="31"/>
      <c r="G142" s="31"/>
      <c r="H142" s="31"/>
      <c r="I142" s="31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  <c r="AA142" s="31"/>
      <c r="AB142" s="31"/>
      <c r="AC142" s="31"/>
      <c r="AD142" s="31"/>
      <c r="AE142" s="31"/>
      <c r="AF142" s="31"/>
      <c r="AG142" s="31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</row>
    <row r="143" spans="1:45">
      <c r="A143" s="29">
        <v>124453</v>
      </c>
      <c r="B143" s="30" t="s">
        <v>176</v>
      </c>
      <c r="C143" s="31"/>
      <c r="D143" s="31"/>
      <c r="E143" s="31"/>
      <c r="F143" s="31"/>
      <c r="G143" s="31"/>
      <c r="H143" s="31"/>
      <c r="I143" s="31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  <c r="AA143" s="31"/>
      <c r="AB143" s="31"/>
      <c r="AC143" s="31"/>
      <c r="AD143" s="31"/>
      <c r="AE143" s="31"/>
      <c r="AF143" s="31"/>
      <c r="AG143" s="31"/>
      <c r="AH143" s="31"/>
      <c r="AI143" s="31"/>
      <c r="AJ143" s="31"/>
      <c r="AK143" s="31"/>
      <c r="AL143" s="31"/>
      <c r="AM143" s="31"/>
      <c r="AN143" s="31"/>
      <c r="AO143" s="31"/>
      <c r="AP143" s="31"/>
      <c r="AQ143" s="31"/>
      <c r="AR143" s="31"/>
      <c r="AS143" s="31"/>
    </row>
    <row r="144" spans="1:45">
      <c r="A144" s="29">
        <v>124462</v>
      </c>
      <c r="B144" s="30" t="s">
        <v>177</v>
      </c>
      <c r="C144" s="31"/>
      <c r="D144" s="31"/>
      <c r="E144" s="31"/>
      <c r="F144" s="31"/>
      <c r="G144" s="31"/>
      <c r="H144" s="31"/>
      <c r="I144" s="31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  <c r="AA144" s="31"/>
      <c r="AB144" s="31"/>
      <c r="AC144" s="31"/>
      <c r="AD144" s="31"/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</row>
    <row r="145" spans="1:45">
      <c r="A145" s="29">
        <v>124463</v>
      </c>
      <c r="B145" s="30" t="s">
        <v>178</v>
      </c>
      <c r="C145" s="31"/>
      <c r="D145" s="31"/>
      <c r="E145" s="31"/>
      <c r="F145" s="31"/>
      <c r="G145" s="31"/>
      <c r="H145" s="31"/>
      <c r="I145" s="31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  <c r="AA145" s="31"/>
      <c r="AB145" s="31"/>
      <c r="AC145" s="31"/>
      <c r="AD145" s="31"/>
      <c r="AE145" s="31"/>
      <c r="AF145" s="31"/>
      <c r="AG145" s="31"/>
      <c r="AH145" s="31"/>
      <c r="AI145" s="31"/>
      <c r="AJ145" s="31"/>
      <c r="AK145" s="31"/>
      <c r="AL145" s="31"/>
      <c r="AM145" s="31"/>
      <c r="AN145" s="31"/>
      <c r="AO145" s="31"/>
      <c r="AP145" s="31"/>
      <c r="AQ145" s="31"/>
      <c r="AR145" s="31"/>
      <c r="AS145" s="31"/>
    </row>
    <row r="146" spans="1:45">
      <c r="A146" s="29">
        <v>124454</v>
      </c>
      <c r="B146" s="30" t="s">
        <v>179</v>
      </c>
      <c r="C146" s="31"/>
      <c r="D146" s="31"/>
      <c r="E146" s="31"/>
      <c r="F146" s="31"/>
      <c r="G146" s="31"/>
      <c r="H146" s="31"/>
      <c r="I146" s="31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  <c r="AA146" s="31"/>
      <c r="AB146" s="31"/>
      <c r="AC146" s="31"/>
      <c r="AD146" s="31"/>
      <c r="AE146" s="31"/>
      <c r="AF146" s="31"/>
      <c r="AG146" s="31"/>
      <c r="AH146" s="31"/>
      <c r="AI146" s="31"/>
      <c r="AJ146" s="31"/>
      <c r="AK146" s="31"/>
      <c r="AL146" s="31"/>
      <c r="AM146" s="31"/>
      <c r="AN146" s="31"/>
      <c r="AO146" s="31"/>
      <c r="AP146" s="31"/>
      <c r="AQ146" s="31"/>
      <c r="AR146" s="31"/>
      <c r="AS146" s="31"/>
    </row>
    <row r="147" spans="1:45">
      <c r="A147" s="29">
        <v>124455</v>
      </c>
      <c r="B147" s="30" t="s">
        <v>180</v>
      </c>
      <c r="C147" s="31"/>
      <c r="D147" s="31"/>
      <c r="E147" s="31"/>
      <c r="F147" s="31"/>
      <c r="G147" s="31"/>
      <c r="H147" s="31"/>
      <c r="I147" s="31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  <c r="AA147" s="31"/>
      <c r="AB147" s="31"/>
      <c r="AC147" s="31"/>
      <c r="AD147" s="31"/>
      <c r="AE147" s="31"/>
      <c r="AF147" s="31"/>
      <c r="AG147" s="31"/>
      <c r="AH147" s="31"/>
      <c r="AI147" s="31"/>
      <c r="AJ147" s="31"/>
      <c r="AK147" s="31"/>
      <c r="AL147" s="31"/>
      <c r="AM147" s="31"/>
      <c r="AN147" s="31"/>
      <c r="AO147" s="31"/>
      <c r="AP147" s="31"/>
      <c r="AQ147" s="31"/>
      <c r="AR147" s="31"/>
      <c r="AS147" s="31"/>
    </row>
    <row r="148" spans="1:45">
      <c r="A148" s="29">
        <v>124456</v>
      </c>
      <c r="B148" s="30" t="s">
        <v>181</v>
      </c>
      <c r="C148" s="31"/>
      <c r="D148" s="31"/>
      <c r="E148" s="31"/>
      <c r="F148" s="31"/>
      <c r="G148" s="31"/>
      <c r="H148" s="31"/>
      <c r="I148" s="31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  <c r="AA148" s="31"/>
      <c r="AB148" s="31"/>
      <c r="AC148" s="31"/>
      <c r="AD148" s="31"/>
      <c r="AE148" s="31"/>
      <c r="AF148" s="31"/>
      <c r="AG148" s="31"/>
      <c r="AH148" s="31"/>
      <c r="AI148" s="31"/>
      <c r="AJ148" s="31"/>
      <c r="AK148" s="31"/>
      <c r="AL148" s="31"/>
      <c r="AM148" s="31"/>
      <c r="AN148" s="31"/>
      <c r="AO148" s="31"/>
      <c r="AP148" s="31"/>
      <c r="AQ148" s="31"/>
      <c r="AR148" s="31"/>
      <c r="AS148" s="31"/>
    </row>
    <row r="149" spans="1:45">
      <c r="A149" s="29">
        <v>124457</v>
      </c>
      <c r="B149" s="30" t="s">
        <v>182</v>
      </c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  <c r="AA149" s="31"/>
      <c r="AB149" s="31"/>
      <c r="AC149" s="31"/>
      <c r="AD149" s="31"/>
      <c r="AE149" s="31"/>
      <c r="AF149" s="31"/>
      <c r="AG149" s="31"/>
      <c r="AH149" s="31"/>
      <c r="AI149" s="31"/>
      <c r="AJ149" s="31"/>
      <c r="AK149" s="31"/>
      <c r="AL149" s="31"/>
      <c r="AM149" s="31"/>
      <c r="AN149" s="31"/>
      <c r="AO149" s="31"/>
      <c r="AP149" s="31"/>
      <c r="AQ149" s="31"/>
      <c r="AR149" s="31"/>
      <c r="AS149" s="31"/>
    </row>
    <row r="150" spans="1:45">
      <c r="A150" s="29">
        <v>124458</v>
      </c>
      <c r="B150" s="30" t="s">
        <v>183</v>
      </c>
      <c r="C150" s="31"/>
      <c r="D150" s="31"/>
      <c r="E150" s="31"/>
      <c r="F150" s="31"/>
      <c r="G150" s="31"/>
      <c r="H150" s="31"/>
      <c r="I150" s="31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  <c r="AA150" s="31"/>
      <c r="AB150" s="31"/>
      <c r="AC150" s="31"/>
      <c r="AD150" s="31"/>
      <c r="AE150" s="31"/>
      <c r="AF150" s="31"/>
      <c r="AG150" s="31"/>
      <c r="AH150" s="31"/>
      <c r="AI150" s="31"/>
      <c r="AJ150" s="31"/>
      <c r="AK150" s="31"/>
      <c r="AL150" s="31"/>
      <c r="AM150" s="31"/>
      <c r="AN150" s="31"/>
      <c r="AO150" s="31"/>
      <c r="AP150" s="31"/>
      <c r="AQ150" s="31"/>
      <c r="AR150" s="31"/>
      <c r="AS150" s="31"/>
    </row>
    <row r="151" spans="1:45">
      <c r="A151" s="29">
        <v>124459</v>
      </c>
      <c r="B151" s="30" t="s">
        <v>184</v>
      </c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>
        <v>191344000000</v>
      </c>
      <c r="W151" s="31"/>
      <c r="X151" s="31"/>
      <c r="Y151" s="31"/>
      <c r="Z151" s="31">
        <v>193169000000</v>
      </c>
      <c r="AA151" s="31"/>
      <c r="AB151" s="31"/>
      <c r="AC151" s="31"/>
      <c r="AD151" s="31">
        <v>229186000000</v>
      </c>
      <c r="AE151" s="31"/>
      <c r="AF151" s="31"/>
      <c r="AG151" s="31"/>
      <c r="AH151" s="31"/>
      <c r="AI151" s="31"/>
      <c r="AJ151" s="31"/>
      <c r="AK151" s="31"/>
      <c r="AL151" s="31"/>
      <c r="AM151" s="31"/>
      <c r="AN151" s="31"/>
      <c r="AO151" s="31"/>
      <c r="AP151" s="31"/>
      <c r="AQ151" s="31"/>
      <c r="AR151" s="31"/>
      <c r="AS151" s="31"/>
    </row>
    <row r="152" spans="1:45">
      <c r="A152" s="29">
        <v>124470</v>
      </c>
      <c r="B152" s="30" t="s">
        <v>185</v>
      </c>
      <c r="C152" s="31"/>
      <c r="D152" s="31"/>
      <c r="E152" s="31"/>
      <c r="F152" s="31"/>
      <c r="G152" s="31"/>
      <c r="H152" s="31"/>
      <c r="I152" s="31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  <c r="AA152" s="31"/>
      <c r="AB152" s="31"/>
      <c r="AC152" s="31"/>
      <c r="AD152" s="31"/>
      <c r="AE152" s="31"/>
      <c r="AF152" s="31"/>
      <c r="AG152" s="31"/>
      <c r="AH152" s="31"/>
      <c r="AI152" s="31"/>
      <c r="AJ152" s="31"/>
      <c r="AK152" s="31"/>
      <c r="AL152" s="31"/>
      <c r="AM152" s="31"/>
      <c r="AN152" s="31"/>
      <c r="AO152" s="31"/>
      <c r="AP152" s="31"/>
      <c r="AQ152" s="31"/>
      <c r="AR152" s="31"/>
      <c r="AS152" s="31"/>
    </row>
    <row r="153" spans="1:45">
      <c r="A153" s="29">
        <v>124471</v>
      </c>
      <c r="B153" s="30" t="s">
        <v>186</v>
      </c>
      <c r="C153" s="31"/>
      <c r="D153" s="31"/>
      <c r="E153" s="31"/>
      <c r="F153" s="31"/>
      <c r="G153" s="31"/>
      <c r="H153" s="31"/>
      <c r="I153" s="31"/>
      <c r="J153" s="31">
        <v>43472000000</v>
      </c>
      <c r="K153" s="31"/>
      <c r="L153" s="31"/>
      <c r="M153" s="31"/>
      <c r="N153" s="31">
        <v>47023000000</v>
      </c>
      <c r="O153" s="31"/>
      <c r="P153" s="31"/>
      <c r="Q153" s="31"/>
      <c r="R153" s="31">
        <v>49147000000</v>
      </c>
      <c r="S153" s="31">
        <v>37014000000</v>
      </c>
      <c r="T153" s="31">
        <v>52188000000</v>
      </c>
      <c r="U153" s="31">
        <v>54573000000</v>
      </c>
      <c r="V153" s="31">
        <v>-137959000000</v>
      </c>
      <c r="W153" s="31">
        <v>53876000000</v>
      </c>
      <c r="X153" s="31">
        <v>54586000000</v>
      </c>
      <c r="Y153" s="31">
        <v>54354000000</v>
      </c>
      <c r="Z153" s="31">
        <v>-137996000000</v>
      </c>
      <c r="AA153" s="31">
        <v>55711000000</v>
      </c>
      <c r="AB153" s="31">
        <v>58852000000</v>
      </c>
      <c r="AC153" s="31">
        <v>62079000000</v>
      </c>
      <c r="AD153" s="31">
        <v>-161566000000</v>
      </c>
      <c r="AE153" s="31">
        <v>68722000000</v>
      </c>
      <c r="AF153" s="31">
        <v>67599000000</v>
      </c>
      <c r="AG153" s="31">
        <v>66622000000</v>
      </c>
      <c r="AH153" s="31">
        <v>64120000000</v>
      </c>
      <c r="AI153" s="31">
        <v>66108000000</v>
      </c>
      <c r="AJ153" s="31">
        <v>67337000000</v>
      </c>
      <c r="AK153" s="31">
        <v>67753000000</v>
      </c>
      <c r="AL153" s="31">
        <v>69041000000</v>
      </c>
      <c r="AM153" s="31">
        <v>44598000000</v>
      </c>
      <c r="AN153" s="31">
        <v>30495000000</v>
      </c>
      <c r="AO153" s="31">
        <v>31030000000</v>
      </c>
      <c r="AP153" s="31">
        <v>30905000000</v>
      </c>
      <c r="AQ153" s="31">
        <v>31374000000</v>
      </c>
      <c r="AR153" s="31">
        <v>31650000000</v>
      </c>
      <c r="AS153" s="31">
        <v>31789000000</v>
      </c>
    </row>
    <row r="154" spans="1:45">
      <c r="A154" s="29">
        <v>124472</v>
      </c>
      <c r="B154" s="30" t="s">
        <v>187</v>
      </c>
      <c r="C154" s="31"/>
      <c r="D154" s="31"/>
      <c r="E154" s="31"/>
      <c r="F154" s="31"/>
      <c r="G154" s="31"/>
      <c r="H154" s="31"/>
      <c r="I154" s="31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  <c r="AA154" s="31"/>
      <c r="AB154" s="31"/>
      <c r="AC154" s="31"/>
      <c r="AD154" s="31"/>
      <c r="AE154" s="31"/>
      <c r="AF154" s="31"/>
      <c r="AG154" s="31"/>
      <c r="AH154" s="31"/>
      <c r="AI154" s="31"/>
      <c r="AJ154" s="31"/>
      <c r="AK154" s="31"/>
      <c r="AL154" s="31"/>
      <c r="AM154" s="31"/>
      <c r="AN154" s="31"/>
      <c r="AO154" s="31"/>
      <c r="AP154" s="31"/>
      <c r="AQ154" s="31"/>
      <c r="AR154" s="31"/>
      <c r="AS154" s="31"/>
    </row>
    <row r="155" spans="1:45">
      <c r="A155" s="29">
        <v>124460</v>
      </c>
      <c r="B155" s="30" t="s">
        <v>188</v>
      </c>
      <c r="C155" s="31"/>
      <c r="D155" s="31"/>
      <c r="E155" s="31">
        <v>2371075000000</v>
      </c>
      <c r="F155" s="31">
        <v>-6082198000000</v>
      </c>
      <c r="G155" s="31">
        <v>2261217000000</v>
      </c>
      <c r="H155" s="31">
        <v>2432540000000</v>
      </c>
      <c r="I155" s="31">
        <v>2614958000000</v>
      </c>
      <c r="J155" s="31">
        <v>-6500337000000</v>
      </c>
      <c r="K155" s="31">
        <v>2532965000000</v>
      </c>
      <c r="L155" s="31">
        <v>3211574000000</v>
      </c>
      <c r="M155" s="31">
        <v>3271318000000</v>
      </c>
      <c r="N155" s="31">
        <v>-8168620000000</v>
      </c>
      <c r="O155" s="31">
        <v>2828653000000</v>
      </c>
      <c r="P155" s="31">
        <v>3398481000000</v>
      </c>
      <c r="Q155" s="31">
        <v>3938457000000</v>
      </c>
      <c r="R155" s="31">
        <v>-9269720000000</v>
      </c>
      <c r="S155" s="31">
        <v>247133000000</v>
      </c>
      <c r="T155" s="31">
        <v>247404000000</v>
      </c>
      <c r="U155" s="31">
        <v>278603000000</v>
      </c>
      <c r="V155" s="31">
        <v>265801000000</v>
      </c>
      <c r="W155" s="31">
        <v>251951000000</v>
      </c>
      <c r="X155" s="31">
        <v>315394000000</v>
      </c>
      <c r="Y155" s="31">
        <v>348090000000</v>
      </c>
      <c r="Z155" s="31">
        <v>252172000000</v>
      </c>
      <c r="AA155" s="31">
        <v>377587000000</v>
      </c>
      <c r="AB155" s="31">
        <v>408435000000</v>
      </c>
      <c r="AC155" s="31">
        <v>361727000000</v>
      </c>
      <c r="AD155" s="31">
        <v>293586000000</v>
      </c>
      <c r="AE155" s="31">
        <v>393100000000</v>
      </c>
      <c r="AF155" s="31">
        <v>529446000000</v>
      </c>
      <c r="AG155" s="31">
        <v>483188000000</v>
      </c>
      <c r="AH155" s="31">
        <v>563931000000</v>
      </c>
      <c r="AI155" s="31">
        <v>458211000000</v>
      </c>
      <c r="AJ155" s="31">
        <v>511950000000</v>
      </c>
      <c r="AK155" s="31">
        <v>513277000000</v>
      </c>
      <c r="AL155" s="31">
        <v>558402000000</v>
      </c>
      <c r="AM155" s="31">
        <v>409051000000</v>
      </c>
      <c r="AN155" s="31">
        <v>455733000000</v>
      </c>
      <c r="AO155" s="31">
        <v>502557000000</v>
      </c>
      <c r="AP155" s="31">
        <v>432231000000</v>
      </c>
      <c r="AQ155" s="31">
        <v>420809000000</v>
      </c>
      <c r="AR155" s="31">
        <v>472859000000</v>
      </c>
      <c r="AS155" s="31">
        <v>459014000000</v>
      </c>
    </row>
    <row r="156" spans="1:45">
      <c r="A156" s="29">
        <v>125000</v>
      </c>
      <c r="B156" s="30" t="s">
        <v>189</v>
      </c>
      <c r="C156" s="31">
        <v>1613986000000</v>
      </c>
      <c r="D156" s="31">
        <v>1418039000000</v>
      </c>
      <c r="E156" s="31">
        <v>1849501000000</v>
      </c>
      <c r="F156" s="31">
        <v>2052407000000</v>
      </c>
      <c r="G156" s="31">
        <v>1183107000000</v>
      </c>
      <c r="H156" s="31">
        <v>910673000000</v>
      </c>
      <c r="I156" s="31">
        <v>2065983000000</v>
      </c>
      <c r="J156" s="31">
        <v>1783092000000</v>
      </c>
      <c r="K156" s="31">
        <v>2154031000000</v>
      </c>
      <c r="L156" s="31">
        <v>1893777000000</v>
      </c>
      <c r="M156" s="31">
        <v>1023391000000</v>
      </c>
      <c r="N156" s="31">
        <v>-937129000000</v>
      </c>
      <c r="O156" s="31">
        <v>147639000000</v>
      </c>
      <c r="P156" s="31">
        <v>1063572000000</v>
      </c>
      <c r="Q156" s="31">
        <v>2767394000000</v>
      </c>
      <c r="R156" s="31">
        <v>2369922000000</v>
      </c>
      <c r="S156" s="31">
        <v>2905031000000</v>
      </c>
      <c r="T156" s="31">
        <v>3452054000000</v>
      </c>
      <c r="U156" s="31">
        <v>3809327000000</v>
      </c>
      <c r="V156" s="31">
        <v>2152129000000</v>
      </c>
      <c r="W156" s="31">
        <v>1969547000000</v>
      </c>
      <c r="X156" s="31">
        <v>2869253000000</v>
      </c>
      <c r="Y156" s="31">
        <v>2374381000000</v>
      </c>
      <c r="Z156" s="31">
        <v>2544902000000</v>
      </c>
      <c r="AA156" s="31">
        <v>3195468000000</v>
      </c>
      <c r="AB156" s="31">
        <v>4600687000000</v>
      </c>
      <c r="AC156" s="31">
        <v>5165850000000</v>
      </c>
      <c r="AD156" s="31">
        <v>5561869000000</v>
      </c>
      <c r="AE156" s="31">
        <v>4760740000000</v>
      </c>
      <c r="AF156" s="31">
        <v>6048042000000</v>
      </c>
      <c r="AG156" s="31">
        <v>5519279000000</v>
      </c>
      <c r="AH156" s="31">
        <v>5478944000000</v>
      </c>
      <c r="AI156" s="31">
        <v>5876222000000</v>
      </c>
      <c r="AJ156" s="31">
        <v>5172736000000</v>
      </c>
      <c r="AK156" s="31">
        <v>1760195000000</v>
      </c>
      <c r="AL156" s="31">
        <v>1115841000000</v>
      </c>
      <c r="AM156" s="31">
        <v>2898583000000</v>
      </c>
      <c r="AN156" s="31">
        <v>3925985000000</v>
      </c>
      <c r="AO156" s="31">
        <v>3912475000000</v>
      </c>
      <c r="AP156" s="31">
        <v>2661172000000</v>
      </c>
      <c r="AQ156" s="31">
        <v>3020471000000</v>
      </c>
      <c r="AR156" s="31">
        <v>3653720000000</v>
      </c>
      <c r="AS156" s="31">
        <v>1819112000000</v>
      </c>
    </row>
    <row r="157" spans="1:45">
      <c r="A157" s="29">
        <v>125100</v>
      </c>
      <c r="B157" s="30" t="s">
        <v>190</v>
      </c>
      <c r="C157" s="31">
        <v>881713000000</v>
      </c>
      <c r="D157" s="31">
        <v>664162000000</v>
      </c>
      <c r="E157" s="31">
        <v>915405000000</v>
      </c>
      <c r="F157" s="31">
        <v>949742000000</v>
      </c>
      <c r="G157" s="31">
        <v>984936000000</v>
      </c>
      <c r="H157" s="31">
        <v>926315000000</v>
      </c>
      <c r="I157" s="31">
        <v>964517000000</v>
      </c>
      <c r="J157" s="31">
        <v>1304656000000</v>
      </c>
      <c r="K157" s="31">
        <v>1217944000000</v>
      </c>
      <c r="L157" s="31">
        <v>1239043000000</v>
      </c>
      <c r="M157" s="31">
        <v>1781236000000</v>
      </c>
      <c r="N157" s="31">
        <v>3390442000000</v>
      </c>
      <c r="O157" s="31">
        <v>3523236000000</v>
      </c>
      <c r="P157" s="31">
        <v>3636354000000</v>
      </c>
      <c r="Q157" s="31">
        <v>3254736000000</v>
      </c>
      <c r="R157" s="31">
        <v>2050709000000</v>
      </c>
      <c r="S157" s="31">
        <v>1860522000000</v>
      </c>
      <c r="T157" s="31">
        <v>2056517000000</v>
      </c>
      <c r="U157" s="31">
        <v>1522368000000</v>
      </c>
      <c r="V157" s="31">
        <v>2431704000000</v>
      </c>
      <c r="W157" s="31">
        <v>1334966000000</v>
      </c>
      <c r="X157" s="31">
        <v>1090881000000</v>
      </c>
      <c r="Y157" s="31">
        <v>2200286000000</v>
      </c>
      <c r="Z157" s="31">
        <v>2722375000000</v>
      </c>
      <c r="AA157" s="31">
        <v>2316303000000</v>
      </c>
      <c r="AB157" s="31">
        <v>1151753000000</v>
      </c>
      <c r="AC157" s="31">
        <v>1044234000000</v>
      </c>
      <c r="AD157" s="31">
        <v>1531758000000</v>
      </c>
      <c r="AE157" s="31">
        <v>1171714000000</v>
      </c>
      <c r="AF157" s="31">
        <v>1385969000000</v>
      </c>
      <c r="AG157" s="31">
        <v>1247962000000</v>
      </c>
      <c r="AH157" s="31">
        <v>3243563000000</v>
      </c>
      <c r="AI157" s="31">
        <v>957430000000</v>
      </c>
      <c r="AJ157" s="31">
        <v>1767544000000</v>
      </c>
      <c r="AK157" s="31">
        <v>927701000000</v>
      </c>
      <c r="AL157" s="31">
        <v>4143746000000</v>
      </c>
      <c r="AM157" s="31">
        <v>1325444000000</v>
      </c>
      <c r="AN157" s="31">
        <v>1519123000000</v>
      </c>
      <c r="AO157" s="31">
        <v>1813915000000</v>
      </c>
      <c r="AP157" s="31">
        <v>1802094000000</v>
      </c>
      <c r="AQ157" s="31">
        <v>1992458000000</v>
      </c>
      <c r="AR157" s="31">
        <v>991949000000</v>
      </c>
      <c r="AS157" s="31">
        <v>1765651000000</v>
      </c>
    </row>
    <row r="158" spans="1:45">
      <c r="A158" s="29">
        <v>125101</v>
      </c>
      <c r="B158" s="30" t="s">
        <v>191</v>
      </c>
      <c r="C158" s="31">
        <v>63405000000</v>
      </c>
      <c r="D158" s="31">
        <v>51514000000</v>
      </c>
      <c r="E158" s="31">
        <v>49406000000</v>
      </c>
      <c r="F158" s="31">
        <v>74397000000</v>
      </c>
      <c r="G158" s="31">
        <v>57896000000</v>
      </c>
      <c r="H158" s="31">
        <v>42343000000</v>
      </c>
      <c r="I158" s="31">
        <v>64218000000</v>
      </c>
      <c r="J158" s="31">
        <v>114274000000</v>
      </c>
      <c r="K158" s="31">
        <v>104490000000</v>
      </c>
      <c r="L158" s="31">
        <v>85993000000</v>
      </c>
      <c r="M158" s="31">
        <v>94604000000</v>
      </c>
      <c r="N158" s="31">
        <v>115898000000</v>
      </c>
      <c r="O158" s="31">
        <v>48955000000</v>
      </c>
      <c r="P158" s="31">
        <v>48283000000</v>
      </c>
      <c r="Q158" s="31">
        <v>65999000000</v>
      </c>
      <c r="R158" s="31">
        <v>105902000000</v>
      </c>
      <c r="S158" s="31">
        <v>107029000000</v>
      </c>
      <c r="T158" s="31">
        <v>87390000000</v>
      </c>
      <c r="U158" s="31">
        <v>105553000000</v>
      </c>
      <c r="V158" s="31">
        <v>111705000000</v>
      </c>
      <c r="W158" s="31"/>
      <c r="X158" s="31">
        <v>90991000000</v>
      </c>
      <c r="Y158" s="31">
        <v>91748000000</v>
      </c>
      <c r="Z158" s="31">
        <v>116065000000</v>
      </c>
      <c r="AA158" s="31">
        <v>97093000000</v>
      </c>
      <c r="AB158" s="31">
        <v>69533000000</v>
      </c>
      <c r="AC158" s="31">
        <v>83432000000</v>
      </c>
      <c r="AD158" s="31">
        <v>99694000000</v>
      </c>
      <c r="AE158" s="31">
        <v>128844000000</v>
      </c>
      <c r="AF158" s="31">
        <v>141459000000</v>
      </c>
      <c r="AG158" s="31">
        <v>168271000000</v>
      </c>
      <c r="AH158" s="162">
        <v>205976000000</v>
      </c>
      <c r="AI158" s="162">
        <v>207109000000</v>
      </c>
      <c r="AJ158" s="162">
        <v>213857000000</v>
      </c>
      <c r="AK158" s="162">
        <v>226245000000</v>
      </c>
      <c r="AL158" s="31">
        <v>213959000000</v>
      </c>
      <c r="AM158" s="31">
        <v>162948000000</v>
      </c>
      <c r="AN158" s="31">
        <v>154820000000</v>
      </c>
      <c r="AO158" s="31">
        <v>156208000000</v>
      </c>
      <c r="AP158" s="31">
        <v>158265000000</v>
      </c>
      <c r="AQ158" s="31">
        <v>147320000000</v>
      </c>
      <c r="AR158" s="31">
        <v>124847000000</v>
      </c>
      <c r="AS158" s="31">
        <v>131724000000</v>
      </c>
    </row>
    <row r="159" spans="1:45">
      <c r="A159" s="29">
        <v>125102</v>
      </c>
      <c r="B159" s="30" t="s">
        <v>192</v>
      </c>
      <c r="C159" s="31"/>
      <c r="D159" s="31"/>
      <c r="E159" s="31"/>
      <c r="F159" s="31"/>
      <c r="G159" s="31"/>
      <c r="H159" s="31"/>
      <c r="I159" s="31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>
        <v>95033000000</v>
      </c>
      <c r="X159" s="31"/>
      <c r="Y159" s="31">
        <v>1080000000</v>
      </c>
      <c r="Z159" s="31">
        <v>-86000000</v>
      </c>
      <c r="AA159" s="31">
        <v>815000000</v>
      </c>
      <c r="AB159" s="31">
        <v>270000000</v>
      </c>
      <c r="AC159" s="31">
        <v>576000000</v>
      </c>
      <c r="AD159" s="31">
        <v>282000000</v>
      </c>
      <c r="AE159" s="31">
        <v>294000000</v>
      </c>
      <c r="AF159" s="31">
        <v>296000000</v>
      </c>
      <c r="AG159" s="31">
        <v>301000000</v>
      </c>
      <c r="AH159" s="31">
        <v>4167000000</v>
      </c>
      <c r="AI159" s="31">
        <v>8093000000</v>
      </c>
      <c r="AJ159" s="31">
        <v>19448000000</v>
      </c>
      <c r="AK159" s="31">
        <v>29534000000</v>
      </c>
      <c r="AL159" s="31">
        <v>30016000000</v>
      </c>
      <c r="AM159" s="31">
        <v>27083000000</v>
      </c>
      <c r="AN159" s="31">
        <v>23500000000</v>
      </c>
      <c r="AO159" s="31">
        <v>22053000000</v>
      </c>
      <c r="AP159" s="31">
        <v>21533000000</v>
      </c>
      <c r="AQ159" s="31">
        <v>18221000000</v>
      </c>
      <c r="AR159" s="31">
        <v>9169000000</v>
      </c>
      <c r="AS159" s="31">
        <v>569000000</v>
      </c>
    </row>
    <row r="160" spans="1:45">
      <c r="A160" s="29">
        <v>125103</v>
      </c>
      <c r="B160" s="30" t="s">
        <v>193</v>
      </c>
      <c r="C160" s="31">
        <v>16865000000</v>
      </c>
      <c r="D160" s="31"/>
      <c r="E160" s="31">
        <v>13000000</v>
      </c>
      <c r="F160" s="31">
        <v>1817000000</v>
      </c>
      <c r="G160" s="31">
        <v>13062000000</v>
      </c>
      <c r="H160" s="31">
        <v>1190000000</v>
      </c>
      <c r="I160" s="31"/>
      <c r="J160" s="31"/>
      <c r="K160" s="31">
        <v>23694000000</v>
      </c>
      <c r="L160" s="31"/>
      <c r="M160" s="31"/>
      <c r="N160" s="31"/>
      <c r="O160" s="31">
        <v>23466000000</v>
      </c>
      <c r="P160" s="31"/>
      <c r="Q160" s="31"/>
      <c r="R160" s="31">
        <v>1312000000</v>
      </c>
      <c r="S160" s="31">
        <v>288071000000</v>
      </c>
      <c r="T160" s="31">
        <v>112282000000</v>
      </c>
      <c r="U160" s="31">
        <v>51630000000</v>
      </c>
      <c r="V160" s="31">
        <v>1373414000000</v>
      </c>
      <c r="W160" s="31">
        <v>353272000000</v>
      </c>
      <c r="X160" s="31">
        <v>71186000000</v>
      </c>
      <c r="Y160" s="31">
        <v>214612000000</v>
      </c>
      <c r="Z160" s="31">
        <v>591768000000</v>
      </c>
      <c r="AA160" s="31">
        <v>1134807000000</v>
      </c>
      <c r="AB160" s="31">
        <v>39067000000</v>
      </c>
      <c r="AC160" s="31">
        <v>119374000000</v>
      </c>
      <c r="AD160" s="31">
        <v>348434000000</v>
      </c>
      <c r="AE160" s="31">
        <v>151560000000</v>
      </c>
      <c r="AF160" s="31">
        <v>19344000000</v>
      </c>
      <c r="AG160" s="31">
        <v>44764000000</v>
      </c>
      <c r="AH160" s="31">
        <v>1121930000000</v>
      </c>
      <c r="AI160" s="31">
        <v>97711000000</v>
      </c>
      <c r="AJ160" s="31">
        <v>40170000000</v>
      </c>
      <c r="AK160" s="31">
        <v>85342000000</v>
      </c>
      <c r="AL160" s="31">
        <v>2301638000000</v>
      </c>
      <c r="AM160" s="31">
        <v>99409000000</v>
      </c>
      <c r="AN160" s="31">
        <v>10083000000</v>
      </c>
      <c r="AO160" s="31">
        <v>19045000000</v>
      </c>
      <c r="AP160" s="31">
        <v>442159000000</v>
      </c>
      <c r="AQ160" s="31">
        <v>134838000000</v>
      </c>
      <c r="AR160" s="31">
        <v>20216000000</v>
      </c>
      <c r="AS160" s="31">
        <v>45429000000</v>
      </c>
    </row>
    <row r="161" spans="1:45">
      <c r="A161" s="29">
        <v>125200</v>
      </c>
      <c r="B161" s="30" t="s">
        <v>194</v>
      </c>
      <c r="C161" s="31"/>
      <c r="D161" s="31"/>
      <c r="E161" s="31"/>
      <c r="F161" s="31"/>
      <c r="G161" s="31"/>
      <c r="H161" s="31"/>
      <c r="I161" s="31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  <c r="AA161" s="31"/>
      <c r="AB161" s="31"/>
      <c r="AC161" s="31"/>
      <c r="AD161" s="31"/>
      <c r="AE161" s="31"/>
      <c r="AF161" s="31"/>
      <c r="AG161" s="31"/>
      <c r="AH161" s="31"/>
      <c r="AI161" s="31"/>
      <c r="AJ161" s="31"/>
      <c r="AK161" s="31"/>
      <c r="AL161" s="31"/>
      <c r="AM161" s="31"/>
      <c r="AN161" s="31"/>
      <c r="AO161" s="31"/>
      <c r="AP161" s="31"/>
      <c r="AQ161" s="31"/>
      <c r="AR161" s="31"/>
      <c r="AS161" s="31"/>
    </row>
    <row r="162" spans="1:45">
      <c r="A162" s="29">
        <v>125201</v>
      </c>
      <c r="B162" s="30" t="s">
        <v>195</v>
      </c>
      <c r="C162" s="31"/>
      <c r="D162" s="31"/>
      <c r="E162" s="31"/>
      <c r="F162" s="31"/>
      <c r="G162" s="31"/>
      <c r="H162" s="31"/>
      <c r="I162" s="31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  <c r="AA162" s="31"/>
      <c r="AB162" s="31"/>
      <c r="AC162" s="31"/>
      <c r="AD162" s="31"/>
      <c r="AE162" s="31"/>
      <c r="AF162" s="31"/>
      <c r="AG162" s="31"/>
      <c r="AH162" s="31"/>
      <c r="AI162" s="31"/>
      <c r="AJ162" s="31"/>
      <c r="AK162" s="31"/>
      <c r="AL162" s="31"/>
      <c r="AM162" s="31"/>
      <c r="AN162" s="31"/>
      <c r="AO162" s="31"/>
      <c r="AP162" s="31"/>
      <c r="AQ162" s="31"/>
      <c r="AR162" s="31"/>
      <c r="AS162" s="31"/>
    </row>
    <row r="163" spans="1:45">
      <c r="A163" s="29">
        <v>125131</v>
      </c>
      <c r="B163" s="30" t="s">
        <v>196</v>
      </c>
      <c r="C163" s="31"/>
      <c r="D163" s="31"/>
      <c r="E163" s="31"/>
      <c r="F163" s="31"/>
      <c r="G163" s="31"/>
      <c r="H163" s="31"/>
      <c r="I163" s="31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  <c r="AA163" s="31"/>
      <c r="AB163" s="31"/>
      <c r="AC163" s="31"/>
      <c r="AD163" s="31"/>
      <c r="AE163" s="31"/>
      <c r="AF163" s="31"/>
      <c r="AG163" s="31"/>
      <c r="AH163" s="31"/>
      <c r="AI163" s="31"/>
      <c r="AJ163" s="31"/>
      <c r="AK163" s="31"/>
      <c r="AL163" s="31"/>
      <c r="AM163" s="31"/>
      <c r="AN163" s="31"/>
      <c r="AO163" s="31"/>
      <c r="AP163" s="31"/>
      <c r="AQ163" s="31"/>
      <c r="AR163" s="31"/>
      <c r="AS163" s="31"/>
    </row>
    <row r="164" spans="1:45">
      <c r="A164" s="29">
        <v>125141</v>
      </c>
      <c r="B164" s="30" t="s">
        <v>197</v>
      </c>
      <c r="C164" s="31"/>
      <c r="D164" s="31"/>
      <c r="E164" s="31"/>
      <c r="F164" s="31"/>
      <c r="G164" s="31"/>
      <c r="H164" s="31"/>
      <c r="I164" s="31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  <c r="AA164" s="31"/>
      <c r="AB164" s="31"/>
      <c r="AC164" s="31"/>
      <c r="AD164" s="31"/>
      <c r="AE164" s="31"/>
      <c r="AF164" s="31"/>
      <c r="AG164" s="31"/>
      <c r="AH164" s="31"/>
      <c r="AI164" s="31"/>
      <c r="AJ164" s="31"/>
      <c r="AK164" s="31"/>
      <c r="AL164" s="31"/>
      <c r="AM164" s="31"/>
      <c r="AN164" s="31"/>
      <c r="AO164" s="31"/>
      <c r="AP164" s="31"/>
      <c r="AQ164" s="31"/>
      <c r="AR164" s="31"/>
      <c r="AS164" s="31"/>
    </row>
    <row r="165" spans="1:45">
      <c r="A165" s="29">
        <v>125146</v>
      </c>
      <c r="B165" s="30" t="s">
        <v>198</v>
      </c>
      <c r="C165" s="31"/>
      <c r="D165" s="31"/>
      <c r="E165" s="31"/>
      <c r="F165" s="31"/>
      <c r="G165" s="31"/>
      <c r="H165" s="31"/>
      <c r="I165" s="31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  <c r="AA165" s="31"/>
      <c r="AB165" s="31"/>
      <c r="AC165" s="31"/>
      <c r="AD165" s="31"/>
      <c r="AE165" s="31"/>
      <c r="AF165" s="31"/>
      <c r="AG165" s="31"/>
      <c r="AH165" s="31"/>
      <c r="AI165" s="31"/>
      <c r="AJ165" s="31"/>
      <c r="AK165" s="31"/>
      <c r="AL165" s="31"/>
      <c r="AM165" s="31"/>
      <c r="AN165" s="31"/>
      <c r="AO165" s="31"/>
      <c r="AP165" s="31"/>
      <c r="AQ165" s="31"/>
      <c r="AR165" s="31"/>
      <c r="AS165" s="31"/>
    </row>
    <row r="166" spans="1:45">
      <c r="A166" s="29">
        <v>125144</v>
      </c>
      <c r="B166" s="30" t="s">
        <v>199</v>
      </c>
      <c r="C166" s="31"/>
      <c r="D166" s="31"/>
      <c r="E166" s="31"/>
      <c r="F166" s="31"/>
      <c r="G166" s="31"/>
      <c r="H166" s="31"/>
      <c r="I166" s="31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  <c r="AA166" s="31"/>
      <c r="AB166" s="31"/>
      <c r="AC166" s="31"/>
      <c r="AD166" s="31"/>
      <c r="AE166" s="31"/>
      <c r="AF166" s="31"/>
      <c r="AG166" s="31"/>
      <c r="AH166" s="31"/>
      <c r="AI166" s="31"/>
      <c r="AJ166" s="31"/>
      <c r="AK166" s="31"/>
      <c r="AL166" s="31"/>
      <c r="AM166" s="31"/>
      <c r="AN166" s="31"/>
      <c r="AO166" s="31"/>
      <c r="AP166" s="31"/>
      <c r="AQ166" s="31"/>
      <c r="AR166" s="31"/>
      <c r="AS166" s="31"/>
    </row>
    <row r="167" spans="1:45">
      <c r="A167" s="29">
        <v>125142</v>
      </c>
      <c r="B167" s="30" t="s">
        <v>200</v>
      </c>
      <c r="C167" s="31"/>
      <c r="D167" s="31"/>
      <c r="E167" s="31"/>
      <c r="F167" s="31"/>
      <c r="G167" s="31"/>
      <c r="H167" s="31"/>
      <c r="I167" s="31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  <c r="AA167" s="31"/>
      <c r="AB167" s="31"/>
      <c r="AC167" s="31"/>
      <c r="AD167" s="31"/>
      <c r="AE167" s="31"/>
      <c r="AF167" s="31"/>
      <c r="AG167" s="31"/>
      <c r="AH167" s="31"/>
      <c r="AI167" s="31"/>
      <c r="AJ167" s="31"/>
      <c r="AK167" s="31"/>
      <c r="AL167" s="31"/>
      <c r="AM167" s="31"/>
      <c r="AN167" s="31"/>
      <c r="AO167" s="31"/>
      <c r="AP167" s="31"/>
      <c r="AQ167" s="31"/>
      <c r="AR167" s="31"/>
      <c r="AS167" s="31"/>
    </row>
    <row r="168" spans="1:45">
      <c r="A168" s="29">
        <v>125132</v>
      </c>
      <c r="B168" s="30" t="s">
        <v>201</v>
      </c>
      <c r="C168" s="31"/>
      <c r="D168" s="31"/>
      <c r="E168" s="31"/>
      <c r="F168" s="31"/>
      <c r="G168" s="31"/>
      <c r="H168" s="31"/>
      <c r="I168" s="31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  <c r="AA168" s="31"/>
      <c r="AB168" s="31"/>
      <c r="AC168" s="31"/>
      <c r="AD168" s="31"/>
      <c r="AE168" s="31"/>
      <c r="AF168" s="31"/>
      <c r="AG168" s="31"/>
      <c r="AH168" s="31"/>
      <c r="AI168" s="31"/>
      <c r="AJ168" s="31"/>
      <c r="AK168" s="31"/>
      <c r="AL168" s="31"/>
      <c r="AM168" s="31"/>
      <c r="AN168" s="31"/>
      <c r="AO168" s="31"/>
      <c r="AP168" s="31"/>
      <c r="AQ168" s="31"/>
      <c r="AR168" s="31"/>
      <c r="AS168" s="31"/>
    </row>
    <row r="169" spans="1:45">
      <c r="A169" s="29">
        <v>125139</v>
      </c>
      <c r="B169" s="30" t="s">
        <v>202</v>
      </c>
      <c r="C169" s="31"/>
      <c r="D169" s="31"/>
      <c r="E169" s="31"/>
      <c r="F169" s="31"/>
      <c r="G169" s="31"/>
      <c r="H169" s="31"/>
      <c r="I169" s="31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  <c r="AA169" s="31"/>
      <c r="AB169" s="31"/>
      <c r="AC169" s="31"/>
      <c r="AD169" s="31"/>
      <c r="AE169" s="31"/>
      <c r="AF169" s="31"/>
      <c r="AG169" s="31"/>
      <c r="AH169" s="31"/>
      <c r="AI169" s="31"/>
      <c r="AJ169" s="31"/>
      <c r="AK169" s="31"/>
      <c r="AL169" s="31"/>
      <c r="AM169" s="31"/>
      <c r="AN169" s="31"/>
      <c r="AO169" s="31"/>
      <c r="AP169" s="31"/>
      <c r="AQ169" s="31"/>
      <c r="AR169" s="31"/>
      <c r="AS169" s="31"/>
    </row>
    <row r="170" spans="1:45">
      <c r="A170" s="29">
        <v>125133</v>
      </c>
      <c r="B170" s="30" t="s">
        <v>203</v>
      </c>
      <c r="C170" s="31"/>
      <c r="D170" s="31"/>
      <c r="E170" s="31"/>
      <c r="F170" s="31"/>
      <c r="G170" s="31"/>
      <c r="H170" s="31"/>
      <c r="I170" s="31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  <c r="AA170" s="31"/>
      <c r="AB170" s="31"/>
      <c r="AC170" s="31"/>
      <c r="AD170" s="31"/>
      <c r="AE170" s="31"/>
      <c r="AF170" s="31"/>
      <c r="AG170" s="31"/>
      <c r="AH170" s="31"/>
      <c r="AI170" s="31"/>
      <c r="AJ170" s="31"/>
      <c r="AK170" s="31"/>
      <c r="AL170" s="31"/>
      <c r="AM170" s="31"/>
      <c r="AN170" s="31"/>
      <c r="AO170" s="31"/>
      <c r="AP170" s="31"/>
      <c r="AQ170" s="31"/>
      <c r="AR170" s="31"/>
      <c r="AS170" s="31"/>
    </row>
    <row r="171" spans="1:45">
      <c r="A171" s="29">
        <v>125116</v>
      </c>
      <c r="B171" s="30" t="s">
        <v>204</v>
      </c>
      <c r="C171" s="31"/>
      <c r="D171" s="31"/>
      <c r="E171" s="31"/>
      <c r="F171" s="31"/>
      <c r="G171" s="31"/>
      <c r="H171" s="31"/>
      <c r="I171" s="31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  <c r="AA171" s="31"/>
      <c r="AB171" s="31"/>
      <c r="AC171" s="31"/>
      <c r="AD171" s="31"/>
      <c r="AE171" s="31"/>
      <c r="AF171" s="31"/>
      <c r="AG171" s="31"/>
      <c r="AH171" s="31"/>
      <c r="AI171" s="31"/>
      <c r="AJ171" s="31"/>
      <c r="AK171" s="31"/>
      <c r="AL171" s="31"/>
      <c r="AM171" s="31"/>
      <c r="AN171" s="31"/>
      <c r="AO171" s="31"/>
      <c r="AP171" s="31"/>
      <c r="AQ171" s="31"/>
      <c r="AR171" s="31"/>
      <c r="AS171" s="31"/>
    </row>
    <row r="172" spans="1:45">
      <c r="A172" s="29">
        <v>125117</v>
      </c>
      <c r="B172" s="30" t="s">
        <v>205</v>
      </c>
      <c r="C172" s="31"/>
      <c r="D172" s="31"/>
      <c r="E172" s="31"/>
      <c r="F172" s="31"/>
      <c r="G172" s="31"/>
      <c r="H172" s="31"/>
      <c r="I172" s="31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  <c r="AA172" s="31"/>
      <c r="AB172" s="31"/>
      <c r="AC172" s="31"/>
      <c r="AD172" s="31"/>
      <c r="AE172" s="31"/>
      <c r="AF172" s="31"/>
      <c r="AG172" s="31"/>
      <c r="AH172" s="31"/>
      <c r="AI172" s="31"/>
      <c r="AJ172" s="31"/>
      <c r="AK172" s="31"/>
      <c r="AL172" s="31"/>
      <c r="AM172" s="31"/>
      <c r="AN172" s="31"/>
      <c r="AO172" s="31"/>
      <c r="AP172" s="31"/>
      <c r="AQ172" s="31"/>
      <c r="AR172" s="31"/>
      <c r="AS172" s="31"/>
    </row>
    <row r="173" spans="1:45">
      <c r="A173" s="29">
        <v>125105</v>
      </c>
      <c r="B173" s="30" t="s">
        <v>206</v>
      </c>
      <c r="C173" s="31">
        <v>14133000000</v>
      </c>
      <c r="D173" s="31">
        <v>13574000000</v>
      </c>
      <c r="E173" s="31">
        <v>12517000000</v>
      </c>
      <c r="F173" s="31">
        <v>13030000000</v>
      </c>
      <c r="G173" s="31">
        <v>12455000000</v>
      </c>
      <c r="H173" s="31">
        <v>12128000000</v>
      </c>
      <c r="I173" s="31">
        <v>12336000000</v>
      </c>
      <c r="J173" s="31">
        <v>15969000000</v>
      </c>
      <c r="K173" s="31">
        <v>14940000000</v>
      </c>
      <c r="L173" s="31">
        <v>15309000000</v>
      </c>
      <c r="M173" s="31">
        <v>14738000000</v>
      </c>
      <c r="N173" s="31">
        <v>15472000000</v>
      </c>
      <c r="O173" s="31">
        <v>22019000000</v>
      </c>
      <c r="P173" s="31">
        <v>25345000000</v>
      </c>
      <c r="Q173" s="31">
        <v>23953000000</v>
      </c>
      <c r="R173" s="31">
        <v>30868000000</v>
      </c>
      <c r="S173" s="31">
        <v>21087000000</v>
      </c>
      <c r="T173" s="31">
        <v>34862000000</v>
      </c>
      <c r="U173" s="31">
        <v>26288000000</v>
      </c>
      <c r="V173" s="31">
        <v>24806000000</v>
      </c>
      <c r="W173" s="31">
        <v>24628000000</v>
      </c>
      <c r="X173" s="31">
        <v>24919000000</v>
      </c>
      <c r="Y173" s="31">
        <v>26003000000</v>
      </c>
      <c r="Z173" s="31">
        <v>28974000000</v>
      </c>
      <c r="AA173" s="31">
        <v>28971000000</v>
      </c>
      <c r="AB173" s="31">
        <v>20714000000</v>
      </c>
      <c r="AC173" s="31">
        <v>20915000000</v>
      </c>
      <c r="AD173" s="31">
        <v>21274000000</v>
      </c>
      <c r="AE173" s="31">
        <v>20755000000</v>
      </c>
      <c r="AF173" s="31">
        <v>20287000000</v>
      </c>
      <c r="AG173" s="31">
        <v>20783000000</v>
      </c>
      <c r="AH173" s="31">
        <v>20962000000</v>
      </c>
      <c r="AI173" s="31">
        <v>20961000000</v>
      </c>
      <c r="AJ173" s="31">
        <v>20695000000</v>
      </c>
      <c r="AK173" s="31">
        <v>22387000000</v>
      </c>
      <c r="AL173" s="31">
        <v>22272000000</v>
      </c>
      <c r="AM173" s="31">
        <v>22948000000</v>
      </c>
      <c r="AN173" s="31">
        <v>23652000000</v>
      </c>
      <c r="AO173" s="31">
        <v>21588000000</v>
      </c>
      <c r="AP173" s="31">
        <v>22228000000</v>
      </c>
      <c r="AQ173" s="31">
        <v>22364000000</v>
      </c>
      <c r="AR173" s="31">
        <v>22783000000</v>
      </c>
      <c r="AS173" s="31">
        <v>28712000000</v>
      </c>
    </row>
    <row r="174" spans="1:45">
      <c r="A174" s="29">
        <v>125106</v>
      </c>
      <c r="B174" s="30" t="s">
        <v>207</v>
      </c>
      <c r="C174" s="31">
        <v>70607000000</v>
      </c>
      <c r="D174" s="31">
        <v>66891000000</v>
      </c>
      <c r="E174" s="31">
        <v>90221000000</v>
      </c>
      <c r="F174" s="31">
        <v>87453000000</v>
      </c>
      <c r="G174" s="31">
        <v>68873000000</v>
      </c>
      <c r="H174" s="31">
        <v>93084000000</v>
      </c>
      <c r="I174" s="31">
        <v>96882000000</v>
      </c>
      <c r="J174" s="31">
        <v>80657000000</v>
      </c>
      <c r="K174" s="31">
        <v>16887000000</v>
      </c>
      <c r="L174" s="31">
        <v>25098000000</v>
      </c>
      <c r="M174" s="31">
        <v>19192000000</v>
      </c>
      <c r="N174" s="31">
        <v>12446000000</v>
      </c>
      <c r="O174" s="31">
        <v>19456000000</v>
      </c>
      <c r="P174" s="31">
        <v>14695000000</v>
      </c>
      <c r="Q174" s="31">
        <v>26273000000</v>
      </c>
      <c r="R174" s="31">
        <v>22713000000</v>
      </c>
      <c r="S174" s="31">
        <v>54827000000</v>
      </c>
      <c r="T174" s="31">
        <v>51392000000</v>
      </c>
      <c r="U174" s="31">
        <v>70668000000</v>
      </c>
      <c r="V174" s="31">
        <v>56997000000</v>
      </c>
      <c r="W174" s="31">
        <v>56576000000</v>
      </c>
      <c r="X174" s="31">
        <v>47401000000</v>
      </c>
      <c r="Y174" s="31">
        <v>78340000000</v>
      </c>
      <c r="Z174" s="31">
        <v>55148000000</v>
      </c>
      <c r="AA174" s="31">
        <v>117226000000</v>
      </c>
      <c r="AB174" s="31">
        <v>77596000000</v>
      </c>
      <c r="AC174" s="31">
        <v>71700000000</v>
      </c>
      <c r="AD174" s="31">
        <v>61283000000</v>
      </c>
      <c r="AE174" s="31">
        <v>26403000000</v>
      </c>
      <c r="AF174" s="31">
        <v>19013000000</v>
      </c>
      <c r="AG174" s="31">
        <v>37322000000</v>
      </c>
      <c r="AH174" s="31">
        <v>-82738000000</v>
      </c>
      <c r="AI174" s="31"/>
      <c r="AJ174" s="31"/>
      <c r="AK174" s="31"/>
      <c r="AL174" s="31"/>
      <c r="AM174" s="31"/>
      <c r="AN174" s="31"/>
      <c r="AO174" s="31"/>
      <c r="AP174" s="31"/>
      <c r="AQ174" s="31"/>
      <c r="AR174" s="31"/>
      <c r="AS174" s="31"/>
    </row>
    <row r="175" spans="1:45">
      <c r="A175" s="29">
        <v>125107</v>
      </c>
      <c r="B175" s="30" t="s">
        <v>208</v>
      </c>
      <c r="C175" s="31"/>
      <c r="D175" s="31"/>
      <c r="E175" s="31"/>
      <c r="F175" s="31"/>
      <c r="G175" s="31"/>
      <c r="H175" s="31"/>
      <c r="I175" s="31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  <c r="AA175" s="31"/>
      <c r="AB175" s="31"/>
      <c r="AC175" s="31"/>
      <c r="AD175" s="31"/>
      <c r="AE175" s="31"/>
      <c r="AF175" s="31"/>
      <c r="AG175" s="31"/>
      <c r="AH175" s="31"/>
      <c r="AI175" s="31"/>
      <c r="AJ175" s="31"/>
      <c r="AK175" s="31"/>
      <c r="AL175" s="31"/>
      <c r="AM175" s="31"/>
      <c r="AN175" s="31"/>
      <c r="AO175" s="31"/>
      <c r="AP175" s="31"/>
      <c r="AQ175" s="31"/>
      <c r="AR175" s="31"/>
      <c r="AS175" s="31"/>
    </row>
    <row r="176" spans="1:45">
      <c r="A176" s="29">
        <v>125108</v>
      </c>
      <c r="B176" s="30" t="s">
        <v>119</v>
      </c>
      <c r="C176" s="31"/>
      <c r="D176" s="31"/>
      <c r="E176" s="31"/>
      <c r="F176" s="31"/>
      <c r="G176" s="31"/>
      <c r="H176" s="31"/>
      <c r="I176" s="31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  <c r="AA176" s="31"/>
      <c r="AB176" s="31"/>
      <c r="AC176" s="31"/>
      <c r="AD176" s="31"/>
      <c r="AE176" s="31"/>
      <c r="AF176" s="31"/>
      <c r="AG176" s="31"/>
      <c r="AH176" s="31"/>
      <c r="AI176" s="31"/>
      <c r="AJ176" s="31"/>
      <c r="AK176" s="31"/>
      <c r="AL176" s="31"/>
      <c r="AM176" s="31"/>
      <c r="AN176" s="31"/>
      <c r="AO176" s="31"/>
      <c r="AP176" s="31"/>
      <c r="AQ176" s="31"/>
      <c r="AR176" s="31"/>
      <c r="AS176" s="31"/>
    </row>
    <row r="177" spans="1:45">
      <c r="A177" s="29">
        <v>125110</v>
      </c>
      <c r="B177" s="30" t="s">
        <v>209</v>
      </c>
      <c r="C177" s="31"/>
      <c r="D177" s="31"/>
      <c r="E177" s="31"/>
      <c r="F177" s="31"/>
      <c r="G177" s="31"/>
      <c r="H177" s="31"/>
      <c r="I177" s="31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  <c r="AA177" s="31"/>
      <c r="AB177" s="31"/>
      <c r="AC177" s="31"/>
      <c r="AD177" s="31"/>
      <c r="AE177" s="31"/>
      <c r="AF177" s="31"/>
      <c r="AG177" s="31"/>
      <c r="AH177" s="31"/>
      <c r="AI177" s="31"/>
      <c r="AJ177" s="31"/>
      <c r="AK177" s="31"/>
      <c r="AL177" s="31"/>
      <c r="AM177" s="31"/>
      <c r="AN177" s="31"/>
      <c r="AO177" s="31"/>
      <c r="AP177" s="31"/>
      <c r="AQ177" s="31"/>
      <c r="AR177" s="31"/>
      <c r="AS177" s="31"/>
    </row>
    <row r="178" spans="1:45">
      <c r="A178" s="29">
        <v>125109</v>
      </c>
      <c r="B178" s="30" t="s">
        <v>210</v>
      </c>
      <c r="C178" s="31">
        <v>78425000000</v>
      </c>
      <c r="D178" s="31">
        <v>115521000000</v>
      </c>
      <c r="E178" s="31">
        <v>82199000000</v>
      </c>
      <c r="F178" s="31">
        <v>127556000000</v>
      </c>
      <c r="G178" s="31">
        <v>43903000000</v>
      </c>
      <c r="H178" s="31">
        <v>21222000000</v>
      </c>
      <c r="I178" s="31">
        <v>117567000000</v>
      </c>
      <c r="J178" s="31">
        <v>164369000000</v>
      </c>
      <c r="K178" s="31">
        <v>161990000000</v>
      </c>
      <c r="L178" s="31">
        <v>377372000000</v>
      </c>
      <c r="M178" s="31">
        <v>893539000000</v>
      </c>
      <c r="N178" s="31">
        <v>2616732000000</v>
      </c>
      <c r="O178" s="31">
        <v>2054348000000</v>
      </c>
      <c r="P178" s="31">
        <v>1341237000000</v>
      </c>
      <c r="Q178" s="31">
        <v>907371000000</v>
      </c>
      <c r="R178" s="31">
        <v>794952000000</v>
      </c>
      <c r="S178" s="31">
        <v>442655000000</v>
      </c>
      <c r="T178" s="31">
        <v>1408677000000</v>
      </c>
      <c r="U178" s="31">
        <v>813567000000</v>
      </c>
      <c r="V178" s="31">
        <v>929863000000</v>
      </c>
      <c r="W178" s="31">
        <v>210560000000</v>
      </c>
      <c r="X178" s="31">
        <v>606437000000</v>
      </c>
      <c r="Y178" s="31">
        <v>1151634000000</v>
      </c>
      <c r="Z178" s="31">
        <v>1292741000000</v>
      </c>
      <c r="AA178" s="31">
        <v>506010000000</v>
      </c>
      <c r="AB178" s="31"/>
      <c r="AC178" s="31"/>
      <c r="AD178" s="31"/>
      <c r="AE178" s="31"/>
      <c r="AF178" s="31"/>
      <c r="AG178" s="31"/>
      <c r="AH178" s="31"/>
      <c r="AI178" s="31"/>
      <c r="AJ178" s="31"/>
      <c r="AK178" s="31"/>
      <c r="AL178" s="31"/>
      <c r="AM178" s="31"/>
      <c r="AN178" s="31"/>
      <c r="AO178" s="31"/>
      <c r="AP178" s="31"/>
      <c r="AQ178" s="31"/>
      <c r="AR178" s="31"/>
      <c r="AS178" s="31"/>
    </row>
    <row r="179" spans="1:45">
      <c r="A179" s="29">
        <v>125111</v>
      </c>
      <c r="B179" s="30" t="s">
        <v>211</v>
      </c>
      <c r="C179" s="31">
        <v>96412000000</v>
      </c>
      <c r="D179" s="31">
        <v>2499000000</v>
      </c>
      <c r="E179" s="31">
        <v>16734000000</v>
      </c>
      <c r="F179" s="31">
        <v>10953000000</v>
      </c>
      <c r="G179" s="31">
        <v>21198000000</v>
      </c>
      <c r="H179" s="31">
        <v>80079000000</v>
      </c>
      <c r="I179" s="31">
        <v>770000000</v>
      </c>
      <c r="J179" s="31">
        <v>-35279000000</v>
      </c>
      <c r="K179" s="31">
        <v>69848000000</v>
      </c>
      <c r="L179" s="31">
        <v>17093000000</v>
      </c>
      <c r="M179" s="31">
        <v>126010000000</v>
      </c>
      <c r="N179" s="31">
        <v>63240000000</v>
      </c>
      <c r="O179" s="31">
        <v>190515000000</v>
      </c>
      <c r="P179" s="31">
        <v>471430000000</v>
      </c>
      <c r="Q179" s="31">
        <v>662140000000</v>
      </c>
      <c r="R179" s="31">
        <v>-133300000000</v>
      </c>
      <c r="S179" s="31">
        <v>434398000000</v>
      </c>
      <c r="T179" s="31"/>
      <c r="U179" s="31">
        <v>207301000000</v>
      </c>
      <c r="V179" s="31">
        <v>-176524000000</v>
      </c>
      <c r="W179" s="31">
        <v>439046000000</v>
      </c>
      <c r="X179" s="31">
        <v>125373000000</v>
      </c>
      <c r="Y179" s="31">
        <v>501556000000</v>
      </c>
      <c r="Z179" s="31">
        <v>-594127000000</v>
      </c>
      <c r="AA179" s="31">
        <v>305514000000</v>
      </c>
      <c r="AB179" s="31">
        <v>578335000000</v>
      </c>
      <c r="AC179" s="31">
        <v>551722000000</v>
      </c>
      <c r="AD179" s="31">
        <v>907202000000</v>
      </c>
      <c r="AE179" s="31">
        <v>774361000000</v>
      </c>
      <c r="AF179" s="31">
        <v>1026085000000</v>
      </c>
      <c r="AG179" s="31">
        <v>820855000000</v>
      </c>
      <c r="AH179" s="31">
        <v>630616000000</v>
      </c>
      <c r="AI179" s="31">
        <v>403174000000</v>
      </c>
      <c r="AJ179" s="31">
        <v>1139872000000</v>
      </c>
      <c r="AK179" s="31">
        <v>439502000000</v>
      </c>
      <c r="AL179" s="31">
        <v>1328130000000</v>
      </c>
      <c r="AM179" s="31">
        <v>858940000000</v>
      </c>
      <c r="AN179" s="31">
        <v>874250000000</v>
      </c>
      <c r="AO179" s="31">
        <v>1438344000000</v>
      </c>
      <c r="AP179" s="31">
        <v>1019441000000</v>
      </c>
      <c r="AQ179" s="31">
        <v>1439749000000</v>
      </c>
      <c r="AR179" s="31">
        <v>692743000000</v>
      </c>
      <c r="AS179" s="31">
        <v>1118539000000</v>
      </c>
    </row>
    <row r="180" spans="1:45">
      <c r="A180" s="29">
        <v>125118</v>
      </c>
      <c r="B180" s="30" t="s">
        <v>212</v>
      </c>
      <c r="C180" s="31"/>
      <c r="D180" s="31"/>
      <c r="E180" s="31"/>
      <c r="F180" s="31"/>
      <c r="G180" s="31"/>
      <c r="H180" s="31"/>
      <c r="I180" s="31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>
        <v>38723000000</v>
      </c>
      <c r="AA180" s="31"/>
      <c r="AB180" s="31"/>
      <c r="AC180" s="31"/>
      <c r="AD180" s="31"/>
      <c r="AE180" s="31"/>
      <c r="AF180" s="31"/>
      <c r="AG180" s="31"/>
      <c r="AH180" s="31"/>
      <c r="AI180" s="31"/>
      <c r="AJ180" s="31"/>
      <c r="AK180" s="31"/>
      <c r="AL180" s="31"/>
      <c r="AM180" s="31"/>
      <c r="AN180" s="31"/>
      <c r="AO180" s="31"/>
      <c r="AP180" s="31"/>
      <c r="AQ180" s="31"/>
      <c r="AR180" s="31"/>
      <c r="AS180" s="31"/>
    </row>
    <row r="181" spans="1:45">
      <c r="A181" s="29">
        <v>125119</v>
      </c>
      <c r="B181" s="30" t="s">
        <v>213</v>
      </c>
      <c r="C181" s="31"/>
      <c r="D181" s="31"/>
      <c r="E181" s="31"/>
      <c r="F181" s="31"/>
      <c r="G181" s="31"/>
      <c r="H181" s="31"/>
      <c r="I181" s="31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  <c r="AA181" s="31"/>
      <c r="AB181" s="31"/>
      <c r="AC181" s="31"/>
      <c r="AD181" s="31"/>
      <c r="AE181" s="31"/>
      <c r="AF181" s="31"/>
      <c r="AG181" s="31"/>
      <c r="AH181" s="31"/>
      <c r="AI181" s="31"/>
      <c r="AJ181" s="31"/>
      <c r="AK181" s="31"/>
      <c r="AL181" s="31"/>
      <c r="AM181" s="31"/>
      <c r="AN181" s="31"/>
      <c r="AO181" s="31"/>
      <c r="AP181" s="31"/>
      <c r="AQ181" s="31"/>
      <c r="AR181" s="31"/>
      <c r="AS181" s="31"/>
    </row>
    <row r="182" spans="1:45">
      <c r="A182" s="29">
        <v>125126</v>
      </c>
      <c r="B182" s="30" t="s">
        <v>214</v>
      </c>
      <c r="C182" s="31"/>
      <c r="D182" s="31"/>
      <c r="E182" s="31"/>
      <c r="F182" s="31"/>
      <c r="G182" s="31"/>
      <c r="H182" s="31"/>
      <c r="I182" s="31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>
        <v>16494000000</v>
      </c>
      <c r="X182" s="31">
        <v>20579000000</v>
      </c>
      <c r="Y182" s="31">
        <v>31523000000</v>
      </c>
      <c r="Z182" s="31">
        <v>-47339000000</v>
      </c>
      <c r="AA182" s="31">
        <v>1573000000</v>
      </c>
      <c r="AB182" s="31">
        <v>605000000</v>
      </c>
      <c r="AC182" s="31">
        <v>616000000</v>
      </c>
      <c r="AD182" s="31">
        <v>742000000</v>
      </c>
      <c r="AE182" s="31">
        <v>2496000000</v>
      </c>
      <c r="AF182" s="31">
        <v>6918000000</v>
      </c>
      <c r="AG182" s="31">
        <v>2573000000</v>
      </c>
      <c r="AH182" s="31">
        <v>5388000000</v>
      </c>
      <c r="AI182" s="31">
        <v>9992000000</v>
      </c>
      <c r="AJ182" s="31">
        <v>27300000000</v>
      </c>
      <c r="AK182" s="31"/>
      <c r="AL182" s="31">
        <v>-695000000</v>
      </c>
      <c r="AM182" s="31"/>
      <c r="AN182" s="31"/>
      <c r="AO182" s="31"/>
      <c r="AP182" s="31"/>
      <c r="AQ182" s="31"/>
      <c r="AR182" s="31"/>
      <c r="AS182" s="31"/>
    </row>
    <row r="183" spans="1:45">
      <c r="A183" s="29">
        <v>125112</v>
      </c>
      <c r="B183" s="30" t="s">
        <v>215</v>
      </c>
      <c r="C183" s="31"/>
      <c r="D183" s="31"/>
      <c r="E183" s="31"/>
      <c r="F183" s="31"/>
      <c r="G183" s="31"/>
      <c r="H183" s="31"/>
      <c r="I183" s="31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  <c r="AA183" s="31"/>
      <c r="AB183" s="31"/>
      <c r="AC183" s="31"/>
      <c r="AD183" s="31"/>
      <c r="AE183" s="31"/>
      <c r="AF183" s="31"/>
      <c r="AG183" s="31"/>
      <c r="AH183" s="31"/>
      <c r="AI183" s="31"/>
      <c r="AJ183" s="31"/>
      <c r="AK183" s="31"/>
      <c r="AL183" s="31"/>
      <c r="AM183" s="31"/>
      <c r="AN183" s="31"/>
      <c r="AO183" s="31"/>
      <c r="AP183" s="31"/>
      <c r="AQ183" s="31"/>
      <c r="AR183" s="31"/>
      <c r="AS183" s="31"/>
    </row>
    <row r="184" spans="1:45">
      <c r="A184" s="29">
        <v>125113</v>
      </c>
      <c r="B184" s="30" t="s">
        <v>216</v>
      </c>
      <c r="C184" s="31"/>
      <c r="D184" s="31"/>
      <c r="E184" s="31"/>
      <c r="F184" s="31">
        <v>1153000000</v>
      </c>
      <c r="G184" s="31">
        <v>497000000</v>
      </c>
      <c r="H184" s="31">
        <v>2303000000</v>
      </c>
      <c r="I184" s="31"/>
      <c r="J184" s="31">
        <v>1903000000</v>
      </c>
      <c r="K184" s="31"/>
      <c r="L184" s="31"/>
      <c r="M184" s="31"/>
      <c r="N184" s="31"/>
      <c r="O184" s="31"/>
      <c r="P184" s="31"/>
      <c r="Q184" s="31"/>
      <c r="R184" s="31"/>
      <c r="S184" s="31">
        <v>4668000000</v>
      </c>
      <c r="T184" s="31">
        <v>5452000000</v>
      </c>
      <c r="U184" s="31">
        <v>7858000000</v>
      </c>
      <c r="V184" s="31">
        <v>20619000000</v>
      </c>
      <c r="W184" s="31">
        <v>12753000000</v>
      </c>
      <c r="X184" s="31">
        <v>9590000000</v>
      </c>
      <c r="Y184" s="31">
        <v>5160000000</v>
      </c>
      <c r="Z184" s="31">
        <v>-27503000000</v>
      </c>
      <c r="AA184" s="31"/>
      <c r="AB184" s="31">
        <v>25357000000</v>
      </c>
      <c r="AC184" s="31">
        <v>19449000000</v>
      </c>
      <c r="AD184" s="31">
        <v>-64872000000</v>
      </c>
      <c r="AE184" s="31"/>
      <c r="AF184" s="31"/>
      <c r="AG184" s="31"/>
      <c r="AH184" s="31"/>
      <c r="AI184" s="31"/>
      <c r="AJ184" s="31"/>
      <c r="AK184" s="31"/>
      <c r="AL184" s="31"/>
      <c r="AM184" s="31"/>
      <c r="AN184" s="31"/>
      <c r="AO184" s="31"/>
      <c r="AP184" s="31"/>
      <c r="AQ184" s="31"/>
      <c r="AR184" s="31"/>
      <c r="AS184" s="31"/>
    </row>
    <row r="185" spans="1:45">
      <c r="A185" s="29">
        <v>125114</v>
      </c>
      <c r="B185" s="30" t="s">
        <v>217</v>
      </c>
      <c r="C185" s="31"/>
      <c r="D185" s="31"/>
      <c r="E185" s="31"/>
      <c r="F185" s="31"/>
      <c r="G185" s="31"/>
      <c r="H185" s="31"/>
      <c r="I185" s="31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  <c r="AA185" s="31"/>
      <c r="AB185" s="31"/>
      <c r="AC185" s="31"/>
      <c r="AD185" s="31"/>
      <c r="AE185" s="31"/>
      <c r="AF185" s="31"/>
      <c r="AG185" s="31"/>
      <c r="AH185" s="31"/>
      <c r="AI185" s="31"/>
      <c r="AJ185" s="31"/>
      <c r="AK185" s="31"/>
      <c r="AL185" s="31"/>
      <c r="AM185" s="31"/>
      <c r="AN185" s="31"/>
      <c r="AO185" s="31"/>
      <c r="AP185" s="31"/>
      <c r="AQ185" s="31"/>
      <c r="AR185" s="31"/>
      <c r="AS185" s="31"/>
    </row>
    <row r="186" spans="1:45">
      <c r="A186" s="29">
        <v>125143</v>
      </c>
      <c r="B186" s="30" t="s">
        <v>218</v>
      </c>
      <c r="C186" s="31"/>
      <c r="D186" s="31"/>
      <c r="E186" s="31"/>
      <c r="F186" s="31"/>
      <c r="G186" s="31"/>
      <c r="H186" s="31"/>
      <c r="I186" s="31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  <c r="AA186" s="31"/>
      <c r="AB186" s="31"/>
      <c r="AC186" s="31"/>
      <c r="AD186" s="31"/>
      <c r="AE186" s="31"/>
      <c r="AF186" s="31"/>
      <c r="AG186" s="31"/>
      <c r="AH186" s="31"/>
      <c r="AI186" s="31"/>
      <c r="AJ186" s="31"/>
      <c r="AK186" s="31"/>
      <c r="AL186" s="31"/>
      <c r="AM186" s="31"/>
      <c r="AN186" s="31"/>
      <c r="AO186" s="31"/>
      <c r="AP186" s="31"/>
      <c r="AQ186" s="31"/>
      <c r="AR186" s="31"/>
      <c r="AS186" s="31"/>
    </row>
    <row r="187" spans="1:45">
      <c r="A187" s="29">
        <v>125145</v>
      </c>
      <c r="B187" s="30" t="s">
        <v>219</v>
      </c>
      <c r="C187" s="31"/>
      <c r="D187" s="31"/>
      <c r="E187" s="31"/>
      <c r="F187" s="31"/>
      <c r="G187" s="31"/>
      <c r="H187" s="31"/>
      <c r="I187" s="31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  <c r="AA187" s="31"/>
      <c r="AB187" s="31"/>
      <c r="AC187" s="31"/>
      <c r="AD187" s="31"/>
      <c r="AE187" s="31"/>
      <c r="AF187" s="31"/>
      <c r="AG187" s="31"/>
      <c r="AH187" s="31"/>
      <c r="AI187" s="31"/>
      <c r="AJ187" s="31"/>
      <c r="AK187" s="31"/>
      <c r="AL187" s="31"/>
      <c r="AM187" s="31"/>
      <c r="AN187" s="31"/>
      <c r="AO187" s="31"/>
      <c r="AP187" s="31"/>
      <c r="AQ187" s="31"/>
      <c r="AR187" s="31"/>
      <c r="AS187" s="31"/>
    </row>
    <row r="188" spans="1:45">
      <c r="A188" s="29">
        <v>125120</v>
      </c>
      <c r="B188" s="30" t="s">
        <v>220</v>
      </c>
      <c r="C188" s="31"/>
      <c r="D188" s="31"/>
      <c r="E188" s="31"/>
      <c r="F188" s="31"/>
      <c r="G188" s="31"/>
      <c r="H188" s="31"/>
      <c r="I188" s="31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  <c r="AA188" s="31"/>
      <c r="AB188" s="31"/>
      <c r="AC188" s="31"/>
      <c r="AD188" s="31"/>
      <c r="AE188" s="31"/>
      <c r="AF188" s="31"/>
      <c r="AG188" s="31"/>
      <c r="AH188" s="31"/>
      <c r="AI188" s="31"/>
      <c r="AJ188" s="31"/>
      <c r="AK188" s="31"/>
      <c r="AL188" s="31"/>
      <c r="AM188" s="31"/>
      <c r="AN188" s="31"/>
      <c r="AO188" s="31"/>
      <c r="AP188" s="31"/>
      <c r="AQ188" s="31"/>
      <c r="AR188" s="31"/>
      <c r="AS188" s="31"/>
    </row>
    <row r="189" spans="1:45">
      <c r="A189" s="29">
        <v>125122</v>
      </c>
      <c r="B189" s="30" t="s">
        <v>221</v>
      </c>
      <c r="C189" s="31"/>
      <c r="D189" s="31"/>
      <c r="E189" s="31"/>
      <c r="F189" s="31"/>
      <c r="G189" s="31"/>
      <c r="H189" s="31"/>
      <c r="I189" s="31"/>
      <c r="J189" s="31"/>
      <c r="K189" s="31"/>
      <c r="L189" s="31"/>
      <c r="M189" s="31"/>
      <c r="N189" s="31"/>
      <c r="O189" s="31"/>
      <c r="P189" s="31"/>
      <c r="Q189" s="31"/>
      <c r="R189" s="31"/>
      <c r="S189" s="31">
        <v>147703000000</v>
      </c>
      <c r="T189" s="31">
        <v>252535000000</v>
      </c>
      <c r="U189" s="31">
        <v>69020000000</v>
      </c>
      <c r="V189" s="31">
        <v>3191000000</v>
      </c>
      <c r="W189" s="31">
        <v>10423000000</v>
      </c>
      <c r="X189" s="31">
        <v>28580000000</v>
      </c>
      <c r="Y189" s="31">
        <v>19791000000</v>
      </c>
      <c r="Z189" s="31">
        <v>81363000000</v>
      </c>
      <c r="AA189" s="31">
        <v>7823000000</v>
      </c>
      <c r="AB189" s="31">
        <v>181981000000</v>
      </c>
      <c r="AC189" s="31">
        <v>4482000000</v>
      </c>
      <c r="AD189" s="31">
        <v>3450000000</v>
      </c>
      <c r="AE189" s="31">
        <v>9358000000</v>
      </c>
      <c r="AF189" s="31">
        <v>8168000000</v>
      </c>
      <c r="AG189" s="31">
        <v>8513000000</v>
      </c>
      <c r="AH189" s="31">
        <v>1035432000000</v>
      </c>
      <c r="AI189" s="31">
        <v>8574000000</v>
      </c>
      <c r="AJ189" s="31">
        <v>50440000000</v>
      </c>
      <c r="AK189" s="31">
        <v>16298000000</v>
      </c>
      <c r="AL189" s="31">
        <v>5400000000</v>
      </c>
      <c r="AM189" s="31">
        <v>6962000000</v>
      </c>
      <c r="AN189" s="31">
        <v>353259000000</v>
      </c>
      <c r="AO189" s="31">
        <v>33110000000</v>
      </c>
      <c r="AP189" s="31">
        <v>3772000000</v>
      </c>
      <c r="AQ189" s="31">
        <v>80209000000</v>
      </c>
      <c r="AR189" s="31"/>
      <c r="AS189" s="31">
        <v>342839000000</v>
      </c>
    </row>
    <row r="190" spans="1:45">
      <c r="A190" s="29">
        <v>125147</v>
      </c>
      <c r="B190" s="30" t="s">
        <v>222</v>
      </c>
      <c r="C190" s="31">
        <v>7049000000</v>
      </c>
      <c r="D190" s="31">
        <v>28104000000</v>
      </c>
      <c r="E190" s="31">
        <v>6130000000</v>
      </c>
      <c r="F190" s="31">
        <v>17697000000</v>
      </c>
      <c r="G190" s="31">
        <v>15120000000</v>
      </c>
      <c r="H190" s="31">
        <v>5538000000</v>
      </c>
      <c r="I190" s="31">
        <v>3126000000</v>
      </c>
      <c r="J190" s="31">
        <v>14727000000</v>
      </c>
      <c r="K190" s="31">
        <v>14998000000</v>
      </c>
      <c r="L190" s="31">
        <v>9986000000</v>
      </c>
      <c r="M190" s="31">
        <v>14319000000</v>
      </c>
      <c r="N190" s="31">
        <v>54143000000</v>
      </c>
      <c r="O190" s="31">
        <v>15105000000</v>
      </c>
      <c r="P190" s="31">
        <v>5247000000</v>
      </c>
      <c r="Q190" s="31">
        <v>1697000000</v>
      </c>
      <c r="R190" s="31">
        <v>6281000000</v>
      </c>
      <c r="S190" s="31"/>
      <c r="T190" s="31"/>
      <c r="U190" s="31"/>
      <c r="V190" s="31"/>
      <c r="W190" s="31"/>
      <c r="X190" s="31"/>
      <c r="Y190" s="31"/>
      <c r="Z190" s="31"/>
      <c r="AA190" s="31"/>
      <c r="AB190" s="31"/>
      <c r="AC190" s="31"/>
      <c r="AD190" s="31"/>
      <c r="AE190" s="31"/>
      <c r="AF190" s="31"/>
      <c r="AG190" s="31"/>
      <c r="AH190" s="31"/>
      <c r="AI190" s="31"/>
      <c r="AJ190" s="31"/>
      <c r="AK190" s="31"/>
      <c r="AL190" s="31"/>
      <c r="AM190" s="31"/>
      <c r="AN190" s="31"/>
      <c r="AO190" s="31"/>
      <c r="AP190" s="31"/>
      <c r="AQ190" s="31"/>
      <c r="AR190" s="31"/>
      <c r="AS190" s="31"/>
    </row>
    <row r="191" spans="1:45">
      <c r="A191" s="29">
        <v>125148</v>
      </c>
      <c r="B191" s="30" t="s">
        <v>223</v>
      </c>
      <c r="C191" s="31"/>
      <c r="D191" s="31"/>
      <c r="E191" s="31"/>
      <c r="F191" s="31"/>
      <c r="G191" s="31"/>
      <c r="H191" s="31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  <c r="AA191" s="31"/>
      <c r="AB191" s="31"/>
      <c r="AC191" s="31"/>
      <c r="AD191" s="31"/>
      <c r="AE191" s="31"/>
      <c r="AF191" s="31"/>
      <c r="AG191" s="31"/>
      <c r="AH191" s="31"/>
      <c r="AI191" s="31"/>
      <c r="AJ191" s="31"/>
      <c r="AK191" s="31"/>
      <c r="AL191" s="31"/>
      <c r="AM191" s="31"/>
      <c r="AN191" s="31"/>
      <c r="AO191" s="31"/>
      <c r="AP191" s="31"/>
      <c r="AQ191" s="31"/>
      <c r="AR191" s="31"/>
      <c r="AS191" s="31"/>
    </row>
    <row r="192" spans="1:45">
      <c r="A192" s="29">
        <v>125165</v>
      </c>
      <c r="B192" s="30" t="s">
        <v>224</v>
      </c>
      <c r="C192" s="31"/>
      <c r="D192" s="31"/>
      <c r="E192" s="31"/>
      <c r="F192" s="31"/>
      <c r="G192" s="31"/>
      <c r="H192" s="31"/>
      <c r="I192" s="31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  <c r="AA192" s="31"/>
      <c r="AB192" s="31"/>
      <c r="AC192" s="31"/>
      <c r="AD192" s="31"/>
      <c r="AE192" s="31"/>
      <c r="AF192" s="31"/>
      <c r="AG192" s="31"/>
      <c r="AH192" s="31"/>
      <c r="AI192" s="31"/>
      <c r="AJ192" s="31"/>
      <c r="AK192" s="31"/>
      <c r="AL192" s="31"/>
      <c r="AM192" s="31"/>
      <c r="AN192" s="31"/>
      <c r="AO192" s="31"/>
      <c r="AP192" s="31"/>
      <c r="AQ192" s="31"/>
      <c r="AR192" s="31"/>
      <c r="AS192" s="31"/>
    </row>
    <row r="193" spans="1:45">
      <c r="A193" s="29">
        <v>125104</v>
      </c>
      <c r="B193" s="30" t="s">
        <v>225</v>
      </c>
      <c r="C193" s="31"/>
      <c r="D193" s="31"/>
      <c r="E193" s="31"/>
      <c r="F193" s="31"/>
      <c r="G193" s="31"/>
      <c r="H193" s="31"/>
      <c r="I193" s="31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  <c r="AA193" s="31"/>
      <c r="AB193" s="31"/>
      <c r="AC193" s="31"/>
      <c r="AD193" s="31"/>
      <c r="AE193" s="31"/>
      <c r="AF193" s="31"/>
      <c r="AG193" s="31"/>
      <c r="AH193" s="31"/>
      <c r="AI193" s="31"/>
      <c r="AJ193" s="31"/>
      <c r="AK193" s="31"/>
      <c r="AL193" s="31"/>
      <c r="AM193" s="31"/>
      <c r="AN193" s="31"/>
      <c r="AO193" s="31"/>
      <c r="AP193" s="31"/>
      <c r="AQ193" s="31"/>
      <c r="AR193" s="31"/>
      <c r="AS193" s="31"/>
    </row>
    <row r="194" spans="1:45">
      <c r="A194" s="29">
        <v>125121</v>
      </c>
      <c r="B194" s="30" t="s">
        <v>226</v>
      </c>
      <c r="C194" s="31"/>
      <c r="D194" s="31"/>
      <c r="E194" s="31"/>
      <c r="F194" s="31"/>
      <c r="G194" s="31"/>
      <c r="H194" s="31"/>
      <c r="I194" s="31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  <c r="AA194" s="31"/>
      <c r="AB194" s="31"/>
      <c r="AC194" s="31"/>
      <c r="AD194" s="31"/>
      <c r="AE194" s="31"/>
      <c r="AF194" s="31"/>
      <c r="AG194" s="31"/>
      <c r="AH194" s="31"/>
      <c r="AI194" s="31"/>
      <c r="AJ194" s="31"/>
      <c r="AK194" s="31"/>
      <c r="AL194" s="31"/>
      <c r="AM194" s="31"/>
      <c r="AN194" s="31"/>
      <c r="AO194" s="31"/>
      <c r="AP194" s="31"/>
      <c r="AQ194" s="31"/>
      <c r="AR194" s="31"/>
      <c r="AS194" s="31"/>
    </row>
    <row r="195" spans="1:45">
      <c r="A195" s="29">
        <v>125152</v>
      </c>
      <c r="B195" s="30" t="s">
        <v>227</v>
      </c>
      <c r="C195" s="31"/>
      <c r="D195" s="31"/>
      <c r="E195" s="31"/>
      <c r="F195" s="31"/>
      <c r="G195" s="31"/>
      <c r="H195" s="31"/>
      <c r="I195" s="31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  <c r="AA195" s="31"/>
      <c r="AB195" s="31"/>
      <c r="AC195" s="31"/>
      <c r="AD195" s="31"/>
      <c r="AE195" s="31"/>
      <c r="AF195" s="31"/>
      <c r="AG195" s="31"/>
      <c r="AH195" s="31"/>
      <c r="AI195" s="31"/>
      <c r="AJ195" s="31"/>
      <c r="AK195" s="31"/>
      <c r="AL195" s="31"/>
      <c r="AM195" s="31"/>
      <c r="AN195" s="31"/>
      <c r="AO195" s="31"/>
      <c r="AP195" s="31"/>
      <c r="AQ195" s="31"/>
      <c r="AR195" s="31"/>
      <c r="AS195" s="31"/>
    </row>
    <row r="196" spans="1:45">
      <c r="A196" s="29">
        <v>125123</v>
      </c>
      <c r="B196" s="30" t="s">
        <v>228</v>
      </c>
      <c r="C196" s="31">
        <v>7795000000</v>
      </c>
      <c r="D196" s="31">
        <v>36040000000</v>
      </c>
      <c r="E196" s="31">
        <v>22373000000</v>
      </c>
      <c r="F196" s="31">
        <v>12428000000</v>
      </c>
      <c r="G196" s="31">
        <v>38758000000</v>
      </c>
      <c r="H196" s="31">
        <v>8177000000</v>
      </c>
      <c r="I196" s="31">
        <v>12855000000</v>
      </c>
      <c r="J196" s="31">
        <v>41815000000</v>
      </c>
      <c r="K196" s="31">
        <v>23764000000</v>
      </c>
      <c r="L196" s="31">
        <v>16108000000</v>
      </c>
      <c r="M196" s="31">
        <v>48254000000</v>
      </c>
      <c r="N196" s="31">
        <v>17742000000</v>
      </c>
      <c r="O196" s="31">
        <v>105069000000</v>
      </c>
      <c r="P196" s="31">
        <v>29495000000</v>
      </c>
      <c r="Q196" s="31">
        <v>8191000000</v>
      </c>
      <c r="R196" s="31">
        <v>12092000000</v>
      </c>
      <c r="S196" s="31">
        <v>134580000000</v>
      </c>
      <c r="T196" s="31">
        <v>18575000000</v>
      </c>
      <c r="U196" s="31">
        <v>41786000000</v>
      </c>
      <c r="V196" s="31">
        <v>10997000000</v>
      </c>
      <c r="W196" s="31">
        <v>68916000000</v>
      </c>
      <c r="X196" s="31">
        <v>12619000000</v>
      </c>
      <c r="Y196" s="31">
        <v>3001000000</v>
      </c>
      <c r="Z196" s="31">
        <v>9553000000</v>
      </c>
      <c r="AA196" s="31">
        <v>32438000000</v>
      </c>
      <c r="AB196" s="31">
        <v>11108000000</v>
      </c>
      <c r="AC196" s="31">
        <v>24976000000</v>
      </c>
      <c r="AD196" s="31">
        <v>8337000000</v>
      </c>
      <c r="AE196" s="31">
        <v>11844000000</v>
      </c>
      <c r="AF196" s="31">
        <v>12748000000</v>
      </c>
      <c r="AG196" s="31">
        <v>42354000000</v>
      </c>
      <c r="AH196" s="31">
        <v>494794000000</v>
      </c>
      <c r="AI196" s="31">
        <v>14856000000</v>
      </c>
      <c r="AJ196" s="31">
        <v>14852000000</v>
      </c>
      <c r="AK196" s="31">
        <v>18296000000</v>
      </c>
      <c r="AL196" s="31">
        <v>50635000000</v>
      </c>
      <c r="AM196" s="31">
        <v>29137000000</v>
      </c>
      <c r="AN196" s="31">
        <v>29460000000</v>
      </c>
      <c r="AO196" s="31">
        <v>80024000000</v>
      </c>
      <c r="AP196" s="31">
        <v>52633000000</v>
      </c>
      <c r="AQ196" s="31">
        <v>18346000000</v>
      </c>
      <c r="AR196" s="31">
        <v>73680000000</v>
      </c>
      <c r="AS196" s="31">
        <v>24998000000</v>
      </c>
    </row>
    <row r="197" spans="1:45">
      <c r="A197" s="29">
        <v>125153</v>
      </c>
      <c r="B197" s="30" t="s">
        <v>229</v>
      </c>
      <c r="C197" s="31"/>
      <c r="D197" s="31"/>
      <c r="E197" s="31"/>
      <c r="F197" s="31"/>
      <c r="G197" s="31"/>
      <c r="H197" s="31"/>
      <c r="I197" s="31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  <c r="AA197" s="31"/>
      <c r="AB197" s="31"/>
      <c r="AC197" s="31"/>
      <c r="AD197" s="31"/>
      <c r="AE197" s="31"/>
      <c r="AF197" s="31"/>
      <c r="AG197" s="31"/>
      <c r="AH197" s="31"/>
      <c r="AI197" s="31"/>
      <c r="AJ197" s="31"/>
      <c r="AK197" s="31"/>
      <c r="AL197" s="31"/>
      <c r="AM197" s="31"/>
      <c r="AN197" s="31"/>
      <c r="AO197" s="31"/>
      <c r="AP197" s="31"/>
      <c r="AQ197" s="31"/>
      <c r="AR197" s="31"/>
      <c r="AS197" s="31"/>
    </row>
    <row r="198" spans="1:45">
      <c r="A198" s="29">
        <v>125124</v>
      </c>
      <c r="B198" s="30" t="s">
        <v>230</v>
      </c>
      <c r="C198" s="31"/>
      <c r="D198" s="31"/>
      <c r="E198" s="31"/>
      <c r="F198" s="31"/>
      <c r="G198" s="31"/>
      <c r="H198" s="31"/>
      <c r="I198" s="31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  <c r="AA198" s="31"/>
      <c r="AB198" s="31"/>
      <c r="AC198" s="31"/>
      <c r="AD198" s="31"/>
      <c r="AE198" s="31"/>
      <c r="AF198" s="31"/>
      <c r="AG198" s="31"/>
      <c r="AH198" s="31"/>
      <c r="AI198" s="31"/>
      <c r="AJ198" s="31"/>
      <c r="AK198" s="31"/>
      <c r="AL198" s="31"/>
      <c r="AM198" s="31"/>
      <c r="AN198" s="31"/>
      <c r="AO198" s="31"/>
      <c r="AP198" s="31"/>
      <c r="AQ198" s="31"/>
      <c r="AR198" s="31"/>
      <c r="AS198" s="31"/>
    </row>
    <row r="199" spans="1:45">
      <c r="A199" s="29">
        <v>125125</v>
      </c>
      <c r="B199" s="30" t="s">
        <v>231</v>
      </c>
      <c r="C199" s="31"/>
      <c r="D199" s="31"/>
      <c r="E199" s="31"/>
      <c r="F199" s="31"/>
      <c r="G199" s="31"/>
      <c r="H199" s="31"/>
      <c r="I199" s="31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  <c r="AA199" s="31"/>
      <c r="AB199" s="31"/>
      <c r="AC199" s="31"/>
      <c r="AD199" s="31"/>
      <c r="AE199" s="31"/>
      <c r="AF199" s="31"/>
      <c r="AG199" s="31"/>
      <c r="AH199" s="31"/>
      <c r="AI199" s="31"/>
      <c r="AJ199" s="31"/>
      <c r="AK199" s="31"/>
      <c r="AL199" s="31"/>
      <c r="AM199" s="31"/>
      <c r="AN199" s="31"/>
      <c r="AO199" s="31"/>
      <c r="AP199" s="31"/>
      <c r="AQ199" s="31"/>
      <c r="AR199" s="31"/>
      <c r="AS199" s="31"/>
    </row>
    <row r="200" spans="1:45">
      <c r="A200" s="29">
        <v>125127</v>
      </c>
      <c r="B200" s="30" t="s">
        <v>232</v>
      </c>
      <c r="C200" s="31">
        <v>451361000000</v>
      </c>
      <c r="D200" s="31">
        <v>286035000000</v>
      </c>
      <c r="E200" s="31">
        <v>542388000000</v>
      </c>
      <c r="F200" s="31">
        <v>518721000000</v>
      </c>
      <c r="G200" s="31">
        <v>655087000000</v>
      </c>
      <c r="H200" s="31">
        <v>579366000000</v>
      </c>
      <c r="I200" s="31">
        <v>589070000000</v>
      </c>
      <c r="J200" s="31">
        <v>803642000000</v>
      </c>
      <c r="K200" s="31">
        <v>695346000000</v>
      </c>
      <c r="L200" s="31">
        <v>607307000000</v>
      </c>
      <c r="M200" s="31">
        <v>475175000000</v>
      </c>
      <c r="N200" s="31">
        <v>406570000000</v>
      </c>
      <c r="O200" s="31">
        <v>974513000000</v>
      </c>
      <c r="P200" s="31">
        <v>1570766000000</v>
      </c>
      <c r="Q200" s="31">
        <v>1559112000000</v>
      </c>
      <c r="R200" s="31">
        <v>1139246000000</v>
      </c>
      <c r="S200" s="31"/>
      <c r="T200" s="31"/>
      <c r="U200" s="31"/>
      <c r="V200" s="31"/>
      <c r="W200" s="31"/>
      <c r="X200" s="31"/>
      <c r="Y200" s="31"/>
      <c r="Z200" s="31"/>
      <c r="AA200" s="31"/>
      <c r="AB200" s="31"/>
      <c r="AC200" s="31"/>
      <c r="AD200" s="31"/>
      <c r="AE200" s="31"/>
      <c r="AF200" s="31"/>
      <c r="AG200" s="31"/>
      <c r="AH200" s="31"/>
      <c r="AI200" s="31"/>
      <c r="AJ200" s="31"/>
      <c r="AK200" s="31"/>
      <c r="AL200" s="31"/>
      <c r="AM200" s="31"/>
      <c r="AN200" s="31"/>
      <c r="AO200" s="31"/>
      <c r="AP200" s="31"/>
      <c r="AQ200" s="31"/>
      <c r="AR200" s="31"/>
      <c r="AS200" s="31"/>
    </row>
    <row r="201" spans="1:45">
      <c r="A201" s="29">
        <v>125160</v>
      </c>
      <c r="B201" s="30" t="s">
        <v>233</v>
      </c>
      <c r="C201" s="31"/>
      <c r="D201" s="31"/>
      <c r="E201" s="31"/>
      <c r="F201" s="31"/>
      <c r="G201" s="31"/>
      <c r="H201" s="31"/>
      <c r="I201" s="31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  <c r="AA201" s="31"/>
      <c r="AB201" s="31"/>
      <c r="AC201" s="31"/>
      <c r="AD201" s="31"/>
      <c r="AE201" s="31"/>
      <c r="AF201" s="31"/>
      <c r="AG201" s="31"/>
      <c r="AH201" s="31"/>
      <c r="AI201" s="31"/>
      <c r="AJ201" s="31"/>
      <c r="AK201" s="31"/>
      <c r="AL201" s="31"/>
      <c r="AM201" s="31"/>
      <c r="AN201" s="31"/>
      <c r="AO201" s="31"/>
      <c r="AP201" s="31"/>
      <c r="AQ201" s="31"/>
      <c r="AR201" s="31"/>
      <c r="AS201" s="31"/>
    </row>
    <row r="202" spans="1:45">
      <c r="A202" s="29">
        <v>125128</v>
      </c>
      <c r="B202" s="30" t="s">
        <v>234</v>
      </c>
      <c r="C202" s="31"/>
      <c r="D202" s="31"/>
      <c r="E202" s="31"/>
      <c r="F202" s="31"/>
      <c r="G202" s="31"/>
      <c r="H202" s="31"/>
      <c r="I202" s="31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  <c r="AA202" s="31"/>
      <c r="AB202" s="31"/>
      <c r="AC202" s="31"/>
      <c r="AD202" s="31"/>
      <c r="AE202" s="31"/>
      <c r="AF202" s="31"/>
      <c r="AG202" s="31"/>
      <c r="AH202" s="31"/>
      <c r="AI202" s="31"/>
      <c r="AJ202" s="31"/>
      <c r="AK202" s="31"/>
      <c r="AL202" s="31"/>
      <c r="AM202" s="31"/>
      <c r="AN202" s="31"/>
      <c r="AO202" s="31"/>
      <c r="AP202" s="31"/>
      <c r="AQ202" s="31"/>
      <c r="AR202" s="31"/>
      <c r="AS202" s="31"/>
    </row>
    <row r="203" spans="1:45">
      <c r="A203" s="29">
        <v>125149</v>
      </c>
      <c r="B203" s="30" t="s">
        <v>235</v>
      </c>
      <c r="C203" s="31"/>
      <c r="D203" s="31"/>
      <c r="E203" s="31"/>
      <c r="F203" s="31"/>
      <c r="G203" s="31"/>
      <c r="H203" s="31"/>
      <c r="I203" s="31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  <c r="AA203" s="31"/>
      <c r="AB203" s="31"/>
      <c r="AC203" s="31"/>
      <c r="AD203" s="31"/>
      <c r="AE203" s="31"/>
      <c r="AF203" s="31"/>
      <c r="AG203" s="31"/>
      <c r="AH203" s="31"/>
      <c r="AI203" s="31"/>
      <c r="AJ203" s="31"/>
      <c r="AK203" s="31"/>
      <c r="AL203" s="31"/>
      <c r="AM203" s="31"/>
      <c r="AN203" s="31"/>
      <c r="AO203" s="31"/>
      <c r="AP203" s="31"/>
      <c r="AQ203" s="31"/>
      <c r="AR203" s="31"/>
      <c r="AS203" s="31"/>
    </row>
    <row r="204" spans="1:45">
      <c r="A204" s="29">
        <v>125151</v>
      </c>
      <c r="B204" s="30" t="s">
        <v>236</v>
      </c>
      <c r="C204" s="31"/>
      <c r="D204" s="31"/>
      <c r="E204" s="31"/>
      <c r="F204" s="31"/>
      <c r="G204" s="31"/>
      <c r="H204" s="31"/>
      <c r="I204" s="31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  <c r="AA204" s="31"/>
      <c r="AB204" s="31"/>
      <c r="AC204" s="31"/>
      <c r="AD204" s="31"/>
      <c r="AE204" s="31"/>
      <c r="AF204" s="31"/>
      <c r="AG204" s="31"/>
      <c r="AH204" s="31"/>
      <c r="AI204" s="31"/>
      <c r="AJ204" s="31"/>
      <c r="AK204" s="31"/>
      <c r="AL204" s="31"/>
      <c r="AM204" s="31"/>
      <c r="AN204" s="31"/>
      <c r="AO204" s="31"/>
      <c r="AP204" s="31"/>
      <c r="AQ204" s="31"/>
      <c r="AR204" s="31"/>
      <c r="AS204" s="31"/>
    </row>
    <row r="205" spans="1:45">
      <c r="A205" s="29">
        <v>125166</v>
      </c>
      <c r="B205" s="30" t="s">
        <v>237</v>
      </c>
      <c r="C205" s="31"/>
      <c r="D205" s="31"/>
      <c r="E205" s="31"/>
      <c r="F205" s="31"/>
      <c r="G205" s="31"/>
      <c r="H205" s="31"/>
      <c r="I205" s="31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  <c r="AA205" s="31"/>
      <c r="AB205" s="31"/>
      <c r="AC205" s="31"/>
      <c r="AD205" s="31"/>
      <c r="AE205" s="31"/>
      <c r="AF205" s="31"/>
      <c r="AG205" s="31"/>
      <c r="AH205" s="31"/>
      <c r="AI205" s="31"/>
      <c r="AJ205" s="31"/>
      <c r="AK205" s="31"/>
      <c r="AL205" s="31"/>
      <c r="AM205" s="31"/>
      <c r="AN205" s="31"/>
      <c r="AO205" s="31"/>
      <c r="AP205" s="31"/>
      <c r="AQ205" s="31"/>
      <c r="AR205" s="31"/>
      <c r="AS205" s="31"/>
    </row>
    <row r="206" spans="1:45">
      <c r="A206" s="29">
        <v>125170</v>
      </c>
      <c r="B206" s="30" t="s">
        <v>238</v>
      </c>
      <c r="C206" s="31"/>
      <c r="D206" s="31"/>
      <c r="E206" s="31"/>
      <c r="F206" s="31"/>
      <c r="G206" s="31"/>
      <c r="H206" s="31"/>
      <c r="I206" s="31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  <c r="AA206" s="31"/>
      <c r="AB206" s="31"/>
      <c r="AC206" s="31"/>
      <c r="AD206" s="31"/>
      <c r="AE206" s="31"/>
      <c r="AF206" s="31"/>
      <c r="AG206" s="31"/>
      <c r="AH206" s="31"/>
      <c r="AI206" s="31"/>
      <c r="AJ206" s="31"/>
      <c r="AK206" s="31"/>
      <c r="AL206" s="31"/>
      <c r="AM206" s="31"/>
      <c r="AN206" s="31"/>
      <c r="AO206" s="31"/>
      <c r="AP206" s="31"/>
      <c r="AQ206" s="31"/>
      <c r="AR206" s="31"/>
      <c r="AS206" s="31"/>
    </row>
    <row r="207" spans="1:45">
      <c r="A207" s="29">
        <v>125175</v>
      </c>
      <c r="B207" s="30" t="s">
        <v>239</v>
      </c>
      <c r="C207" s="31"/>
      <c r="D207" s="31"/>
      <c r="E207" s="31"/>
      <c r="F207" s="31"/>
      <c r="G207" s="31"/>
      <c r="H207" s="31"/>
      <c r="I207" s="31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  <c r="AA207" s="31"/>
      <c r="AB207" s="31"/>
      <c r="AC207" s="31"/>
      <c r="AD207" s="31"/>
      <c r="AE207" s="31"/>
      <c r="AF207" s="31"/>
      <c r="AG207" s="31"/>
      <c r="AH207" s="31"/>
      <c r="AI207" s="31"/>
      <c r="AJ207" s="31"/>
      <c r="AK207" s="31"/>
      <c r="AL207" s="31"/>
      <c r="AM207" s="31"/>
      <c r="AN207" s="31"/>
      <c r="AO207" s="31"/>
      <c r="AP207" s="31"/>
      <c r="AQ207" s="31"/>
      <c r="AR207" s="31"/>
      <c r="AS207" s="31"/>
    </row>
    <row r="208" spans="1:45">
      <c r="A208" s="29">
        <v>125180</v>
      </c>
      <c r="B208" s="30" t="s">
        <v>240</v>
      </c>
      <c r="C208" s="31"/>
      <c r="D208" s="31"/>
      <c r="E208" s="31"/>
      <c r="F208" s="31"/>
      <c r="G208" s="31"/>
      <c r="H208" s="31"/>
      <c r="I208" s="31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  <c r="AA208" s="31"/>
      <c r="AB208" s="31"/>
      <c r="AC208" s="31"/>
      <c r="AD208" s="31"/>
      <c r="AE208" s="31"/>
      <c r="AF208" s="31"/>
      <c r="AG208" s="31"/>
      <c r="AH208" s="31"/>
      <c r="AI208" s="31"/>
      <c r="AJ208" s="31"/>
      <c r="AK208" s="31"/>
      <c r="AL208" s="31"/>
      <c r="AM208" s="31"/>
      <c r="AN208" s="31"/>
      <c r="AO208" s="31"/>
      <c r="AP208" s="31"/>
      <c r="AQ208" s="31"/>
      <c r="AR208" s="31"/>
      <c r="AS208" s="31"/>
    </row>
    <row r="209" spans="1:45">
      <c r="A209" s="29">
        <v>125190</v>
      </c>
      <c r="B209" s="30" t="s">
        <v>241</v>
      </c>
      <c r="C209" s="31"/>
      <c r="D209" s="31"/>
      <c r="E209" s="31"/>
      <c r="F209" s="31"/>
      <c r="G209" s="31"/>
      <c r="H209" s="31"/>
      <c r="I209" s="31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  <c r="AA209" s="31"/>
      <c r="AB209" s="31"/>
      <c r="AC209" s="31"/>
      <c r="AD209" s="31"/>
      <c r="AE209" s="31"/>
      <c r="AF209" s="31"/>
      <c r="AG209" s="31"/>
      <c r="AH209" s="31"/>
      <c r="AI209" s="31"/>
      <c r="AJ209" s="31"/>
      <c r="AK209" s="31"/>
      <c r="AL209" s="31"/>
      <c r="AM209" s="31"/>
      <c r="AN209" s="31"/>
      <c r="AO209" s="31"/>
      <c r="AP209" s="31"/>
      <c r="AQ209" s="31"/>
      <c r="AR209" s="31"/>
      <c r="AS209" s="31"/>
    </row>
    <row r="210" spans="1:45">
      <c r="A210" s="29">
        <v>125191</v>
      </c>
      <c r="B210" s="30" t="s">
        <v>242</v>
      </c>
      <c r="C210" s="31"/>
      <c r="D210" s="31"/>
      <c r="E210" s="31"/>
      <c r="F210" s="31"/>
      <c r="G210" s="31"/>
      <c r="H210" s="31"/>
      <c r="I210" s="31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  <c r="AA210" s="31"/>
      <c r="AB210" s="31"/>
      <c r="AC210" s="31"/>
      <c r="AD210" s="31"/>
      <c r="AE210" s="31"/>
      <c r="AF210" s="31"/>
      <c r="AG210" s="31"/>
      <c r="AH210" s="31"/>
      <c r="AI210" s="31"/>
      <c r="AJ210" s="31"/>
      <c r="AK210" s="31"/>
      <c r="AL210" s="31"/>
      <c r="AM210" s="31"/>
      <c r="AN210" s="31"/>
      <c r="AO210" s="31"/>
      <c r="AP210" s="31"/>
      <c r="AQ210" s="31"/>
      <c r="AR210" s="31"/>
      <c r="AS210" s="31"/>
    </row>
    <row r="211" spans="1:45">
      <c r="A211" s="29">
        <v>125129</v>
      </c>
      <c r="B211" s="30" t="s">
        <v>243</v>
      </c>
      <c r="C211" s="31"/>
      <c r="D211" s="31"/>
      <c r="E211" s="31"/>
      <c r="F211" s="31"/>
      <c r="G211" s="31"/>
      <c r="H211" s="31"/>
      <c r="I211" s="31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  <c r="AA211" s="31"/>
      <c r="AB211" s="31"/>
      <c r="AC211" s="31"/>
      <c r="AD211" s="31"/>
      <c r="AE211" s="31"/>
      <c r="AF211" s="31"/>
      <c r="AG211" s="31"/>
      <c r="AH211" s="31"/>
      <c r="AI211" s="31"/>
      <c r="AJ211" s="31"/>
      <c r="AK211" s="31"/>
      <c r="AL211" s="31"/>
      <c r="AM211" s="31"/>
      <c r="AN211" s="31"/>
      <c r="AO211" s="31"/>
      <c r="AP211" s="31"/>
      <c r="AQ211" s="31"/>
      <c r="AR211" s="31"/>
      <c r="AS211" s="31"/>
    </row>
    <row r="212" spans="1:45">
      <c r="A212" s="29">
        <v>125150</v>
      </c>
      <c r="B212" s="30" t="s">
        <v>244</v>
      </c>
      <c r="C212" s="31"/>
      <c r="D212" s="31"/>
      <c r="E212" s="31"/>
      <c r="F212" s="31"/>
      <c r="G212" s="31"/>
      <c r="H212" s="31"/>
      <c r="I212" s="31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  <c r="AA212" s="31"/>
      <c r="AB212" s="31"/>
      <c r="AC212" s="31"/>
      <c r="AD212" s="31"/>
      <c r="AE212" s="31"/>
      <c r="AF212" s="31"/>
      <c r="AG212" s="31"/>
      <c r="AH212" s="31"/>
      <c r="AI212" s="31"/>
      <c r="AJ212" s="31"/>
      <c r="AK212" s="31"/>
      <c r="AL212" s="31"/>
      <c r="AM212" s="31"/>
      <c r="AN212" s="31"/>
      <c r="AO212" s="31"/>
      <c r="AP212" s="31"/>
      <c r="AQ212" s="31"/>
      <c r="AR212" s="31"/>
      <c r="AS212" s="31"/>
    </row>
    <row r="213" spans="1:45">
      <c r="A213" s="29">
        <v>125138</v>
      </c>
      <c r="B213" s="30" t="s">
        <v>245</v>
      </c>
      <c r="C213" s="31"/>
      <c r="D213" s="31"/>
      <c r="E213" s="31"/>
      <c r="F213" s="31"/>
      <c r="G213" s="31"/>
      <c r="H213" s="31"/>
      <c r="I213" s="31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  <c r="AA213" s="31"/>
      <c r="AB213" s="31"/>
      <c r="AC213" s="31"/>
      <c r="AD213" s="31"/>
      <c r="AE213" s="31"/>
      <c r="AF213" s="31"/>
      <c r="AG213" s="31"/>
      <c r="AH213" s="31"/>
      <c r="AI213" s="31"/>
      <c r="AJ213" s="31"/>
      <c r="AK213" s="31"/>
      <c r="AL213" s="31"/>
      <c r="AM213" s="31"/>
      <c r="AN213" s="31"/>
      <c r="AO213" s="31"/>
      <c r="AP213" s="31"/>
      <c r="AQ213" s="31"/>
      <c r="AR213" s="31"/>
      <c r="AS213" s="31"/>
    </row>
    <row r="214" spans="1:45">
      <c r="A214" s="29">
        <v>125140</v>
      </c>
      <c r="B214" s="30" t="s">
        <v>246</v>
      </c>
      <c r="C214" s="31"/>
      <c r="D214" s="31"/>
      <c r="E214" s="31"/>
      <c r="F214" s="31"/>
      <c r="G214" s="31"/>
      <c r="H214" s="31"/>
      <c r="I214" s="31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  <c r="AA214" s="31"/>
      <c r="AB214" s="31"/>
      <c r="AC214" s="31"/>
      <c r="AD214" s="31"/>
      <c r="AE214" s="31"/>
      <c r="AF214" s="31"/>
      <c r="AG214" s="31"/>
      <c r="AH214" s="31"/>
      <c r="AI214" s="31"/>
      <c r="AJ214" s="31"/>
      <c r="AK214" s="31">
        <v>-6418000000</v>
      </c>
      <c r="AL214" s="31"/>
      <c r="AM214" s="31"/>
      <c r="AN214" s="31"/>
      <c r="AO214" s="31"/>
      <c r="AP214" s="31"/>
      <c r="AQ214" s="31"/>
      <c r="AR214" s="31"/>
      <c r="AS214" s="31"/>
    </row>
    <row r="215" spans="1:45">
      <c r="A215" s="29">
        <v>125134</v>
      </c>
      <c r="B215" s="30" t="s">
        <v>247</v>
      </c>
      <c r="C215" s="31"/>
      <c r="D215" s="31"/>
      <c r="E215" s="31"/>
      <c r="F215" s="31"/>
      <c r="G215" s="31"/>
      <c r="H215" s="31"/>
      <c r="I215" s="31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  <c r="AA215" s="31"/>
      <c r="AB215" s="31"/>
      <c r="AC215" s="31"/>
      <c r="AD215" s="31"/>
      <c r="AE215" s="31"/>
      <c r="AF215" s="31"/>
      <c r="AG215" s="31"/>
      <c r="AH215" s="31"/>
      <c r="AI215" s="31"/>
      <c r="AJ215" s="31"/>
      <c r="AK215" s="31"/>
      <c r="AL215" s="31"/>
      <c r="AM215" s="31"/>
      <c r="AN215" s="31"/>
      <c r="AO215" s="31"/>
      <c r="AP215" s="31"/>
      <c r="AQ215" s="31"/>
      <c r="AR215" s="31"/>
      <c r="AS215" s="31"/>
    </row>
    <row r="216" spans="1:45">
      <c r="A216" s="29">
        <v>125135</v>
      </c>
      <c r="B216" s="30" t="s">
        <v>248</v>
      </c>
      <c r="C216" s="31"/>
      <c r="D216" s="31"/>
      <c r="E216" s="31"/>
      <c r="F216" s="31"/>
      <c r="G216" s="31"/>
      <c r="H216" s="31"/>
      <c r="I216" s="31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  <c r="AA216" s="31"/>
      <c r="AB216" s="31"/>
      <c r="AC216" s="31"/>
      <c r="AD216" s="31"/>
      <c r="AE216" s="31"/>
      <c r="AF216" s="31"/>
      <c r="AG216" s="31"/>
      <c r="AH216" s="31"/>
      <c r="AI216" s="31"/>
      <c r="AJ216" s="31"/>
      <c r="AK216" s="31"/>
      <c r="AL216" s="31"/>
      <c r="AM216" s="31"/>
      <c r="AN216" s="31"/>
      <c r="AO216" s="31"/>
      <c r="AP216" s="31"/>
      <c r="AQ216" s="31"/>
      <c r="AR216" s="31"/>
      <c r="AS216" s="31"/>
    </row>
    <row r="217" spans="1:45">
      <c r="A217" s="29">
        <v>125136</v>
      </c>
      <c r="B217" s="30" t="s">
        <v>249</v>
      </c>
      <c r="C217" s="31"/>
      <c r="D217" s="31"/>
      <c r="E217" s="31"/>
      <c r="F217" s="31"/>
      <c r="G217" s="31"/>
      <c r="H217" s="31"/>
      <c r="I217" s="31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  <c r="AA217" s="31"/>
      <c r="AB217" s="31"/>
      <c r="AC217" s="31"/>
      <c r="AD217" s="31"/>
      <c r="AE217" s="31"/>
      <c r="AF217" s="31"/>
      <c r="AG217" s="31"/>
      <c r="AH217" s="31"/>
      <c r="AI217" s="31"/>
      <c r="AJ217" s="31"/>
      <c r="AK217" s="31"/>
      <c r="AL217" s="31"/>
      <c r="AM217" s="31"/>
      <c r="AN217" s="31"/>
      <c r="AO217" s="31"/>
      <c r="AP217" s="31"/>
      <c r="AQ217" s="31"/>
      <c r="AR217" s="31"/>
      <c r="AS217" s="31"/>
    </row>
    <row r="218" spans="1:45">
      <c r="A218" s="29">
        <v>125137</v>
      </c>
      <c r="B218" s="30" t="s">
        <v>250</v>
      </c>
      <c r="C218" s="31"/>
      <c r="D218" s="31"/>
      <c r="E218" s="31"/>
      <c r="F218" s="31"/>
      <c r="G218" s="31"/>
      <c r="H218" s="31"/>
      <c r="I218" s="31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  <c r="AA218" s="31"/>
      <c r="AB218" s="31"/>
      <c r="AC218" s="31"/>
      <c r="AD218" s="31"/>
      <c r="AE218" s="31"/>
      <c r="AF218" s="31"/>
      <c r="AG218" s="31"/>
      <c r="AH218" s="31"/>
      <c r="AI218" s="31"/>
      <c r="AJ218" s="31"/>
      <c r="AK218" s="31"/>
      <c r="AL218" s="31"/>
      <c r="AM218" s="31"/>
      <c r="AN218" s="31"/>
      <c r="AO218" s="31"/>
      <c r="AP218" s="31"/>
      <c r="AQ218" s="31"/>
      <c r="AR218" s="31"/>
      <c r="AS218" s="31"/>
    </row>
    <row r="219" spans="1:45">
      <c r="A219" s="29">
        <v>125157</v>
      </c>
      <c r="B219" s="30" t="s">
        <v>251</v>
      </c>
      <c r="C219" s="31"/>
      <c r="D219" s="31"/>
      <c r="E219" s="31"/>
      <c r="F219" s="31"/>
      <c r="G219" s="31"/>
      <c r="H219" s="31"/>
      <c r="I219" s="31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  <c r="AA219" s="31"/>
      <c r="AB219" s="31"/>
      <c r="AC219" s="31"/>
      <c r="AD219" s="31"/>
      <c r="AE219" s="31"/>
      <c r="AF219" s="31"/>
      <c r="AG219" s="31"/>
      <c r="AH219" s="31"/>
      <c r="AI219" s="31"/>
      <c r="AJ219" s="31"/>
      <c r="AK219" s="31"/>
      <c r="AL219" s="31"/>
      <c r="AM219" s="31"/>
      <c r="AN219" s="31"/>
      <c r="AO219" s="31"/>
      <c r="AP219" s="31"/>
      <c r="AQ219" s="31"/>
      <c r="AR219" s="31"/>
      <c r="AS219" s="31"/>
    </row>
    <row r="220" spans="1:45">
      <c r="A220" s="29">
        <v>125158</v>
      </c>
      <c r="B220" s="30" t="s">
        <v>252</v>
      </c>
      <c r="C220" s="31"/>
      <c r="D220" s="31"/>
      <c r="E220" s="31"/>
      <c r="F220" s="31"/>
      <c r="G220" s="31"/>
      <c r="H220" s="31"/>
      <c r="I220" s="31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  <c r="AA220" s="31"/>
      <c r="AB220" s="31"/>
      <c r="AC220" s="31"/>
      <c r="AD220" s="31"/>
      <c r="AE220" s="31"/>
      <c r="AF220" s="31"/>
      <c r="AG220" s="31"/>
      <c r="AH220" s="31"/>
      <c r="AI220" s="31"/>
      <c r="AJ220" s="31"/>
      <c r="AK220" s="31"/>
      <c r="AL220" s="31"/>
      <c r="AM220" s="31"/>
      <c r="AN220" s="31"/>
      <c r="AO220" s="31"/>
      <c r="AP220" s="31"/>
      <c r="AQ220" s="31"/>
      <c r="AR220" s="31"/>
      <c r="AS220" s="31"/>
    </row>
    <row r="221" spans="1:45">
      <c r="A221" s="29">
        <v>125154</v>
      </c>
      <c r="B221" s="30" t="s">
        <v>253</v>
      </c>
      <c r="C221" s="31"/>
      <c r="D221" s="31"/>
      <c r="E221" s="31"/>
      <c r="F221" s="31"/>
      <c r="G221" s="31"/>
      <c r="H221" s="31"/>
      <c r="I221" s="31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  <c r="AA221" s="31"/>
      <c r="AB221" s="31"/>
      <c r="AC221" s="31"/>
      <c r="AD221" s="31"/>
      <c r="AE221" s="31"/>
      <c r="AF221" s="31"/>
      <c r="AG221" s="31"/>
      <c r="AH221" s="31"/>
      <c r="AI221" s="31"/>
      <c r="AJ221" s="31"/>
      <c r="AK221" s="31"/>
      <c r="AL221" s="31"/>
      <c r="AM221" s="31"/>
      <c r="AN221" s="31"/>
      <c r="AO221" s="31"/>
      <c r="AP221" s="31"/>
      <c r="AQ221" s="31"/>
      <c r="AR221" s="31"/>
      <c r="AS221" s="31"/>
    </row>
    <row r="222" spans="1:45">
      <c r="A222" s="29">
        <v>125115</v>
      </c>
      <c r="B222" s="30" t="s">
        <v>254</v>
      </c>
      <c r="C222" s="31">
        <v>75661000000</v>
      </c>
      <c r="D222" s="31">
        <v>63984000000</v>
      </c>
      <c r="E222" s="31">
        <v>93424000000</v>
      </c>
      <c r="F222" s="31">
        <v>84537000000</v>
      </c>
      <c r="G222" s="31">
        <v>58087000000</v>
      </c>
      <c r="H222" s="31">
        <v>80885000000</v>
      </c>
      <c r="I222" s="31">
        <v>67693000000</v>
      </c>
      <c r="J222" s="31">
        <v>102579000000</v>
      </c>
      <c r="K222" s="31">
        <v>91987000000</v>
      </c>
      <c r="L222" s="31">
        <v>84777000000</v>
      </c>
      <c r="M222" s="31">
        <v>95405000000</v>
      </c>
      <c r="N222" s="31">
        <v>88199000000</v>
      </c>
      <c r="O222" s="31">
        <v>69790000000</v>
      </c>
      <c r="P222" s="31">
        <v>129856000000</v>
      </c>
      <c r="Q222" s="31"/>
      <c r="R222" s="31">
        <v>70643000000</v>
      </c>
      <c r="S222" s="31">
        <v>225504000000</v>
      </c>
      <c r="T222" s="31">
        <v>85352000000</v>
      </c>
      <c r="U222" s="31">
        <v>128697000000</v>
      </c>
      <c r="V222" s="31">
        <v>76636000000</v>
      </c>
      <c r="W222" s="31">
        <v>47265000000</v>
      </c>
      <c r="X222" s="31">
        <v>53206000000</v>
      </c>
      <c r="Y222" s="31">
        <v>75838000000</v>
      </c>
      <c r="Z222" s="31">
        <v>1177095000000</v>
      </c>
      <c r="AA222" s="31">
        <v>84033000000</v>
      </c>
      <c r="AB222" s="31">
        <v>147187000000</v>
      </c>
      <c r="AC222" s="31">
        <v>146992000000</v>
      </c>
      <c r="AD222" s="31">
        <v>145932000000</v>
      </c>
      <c r="AE222" s="31">
        <v>45799000000</v>
      </c>
      <c r="AF222" s="31">
        <v>131651000000</v>
      </c>
      <c r="AG222" s="31">
        <v>102226000000</v>
      </c>
      <c r="AH222" s="31">
        <v>-192964000000</v>
      </c>
      <c r="AI222" s="31">
        <v>186960000000</v>
      </c>
      <c r="AJ222" s="31">
        <v>240910000000</v>
      </c>
      <c r="AK222" s="31">
        <v>96515000000</v>
      </c>
      <c r="AL222" s="31">
        <v>192391000000</v>
      </c>
      <c r="AM222" s="31">
        <v>118017000000</v>
      </c>
      <c r="AN222" s="31">
        <v>50099000000</v>
      </c>
      <c r="AO222" s="31">
        <v>43543000000</v>
      </c>
      <c r="AP222" s="31">
        <v>82063000000</v>
      </c>
      <c r="AQ222" s="31">
        <v>131411000000</v>
      </c>
      <c r="AR222" s="31">
        <v>48511000000</v>
      </c>
      <c r="AS222" s="31">
        <v>72841000000</v>
      </c>
    </row>
    <row r="223" spans="1:45">
      <c r="A223" s="29">
        <v>126000</v>
      </c>
      <c r="B223" s="30" t="s">
        <v>255</v>
      </c>
      <c r="C223" s="31">
        <v>271964000000</v>
      </c>
      <c r="D223" s="31">
        <v>321904000000</v>
      </c>
      <c r="E223" s="31">
        <v>238646000000</v>
      </c>
      <c r="F223" s="31">
        <v>296244000000</v>
      </c>
      <c r="G223" s="31">
        <v>327144000000</v>
      </c>
      <c r="H223" s="31">
        <v>218671000000</v>
      </c>
      <c r="I223" s="31">
        <v>403164000000</v>
      </c>
      <c r="J223" s="31">
        <v>544296000000</v>
      </c>
      <c r="K223" s="31">
        <v>756293000000</v>
      </c>
      <c r="L223" s="31">
        <v>558585000000</v>
      </c>
      <c r="M223" s="31">
        <v>1403741000000</v>
      </c>
      <c r="N223" s="31">
        <v>3135895000000</v>
      </c>
      <c r="O223" s="31">
        <v>2988144000000</v>
      </c>
      <c r="P223" s="31">
        <v>2173612000000</v>
      </c>
      <c r="Q223" s="31">
        <v>1749172000000</v>
      </c>
      <c r="R223" s="31">
        <v>1062105000000</v>
      </c>
      <c r="S223" s="31">
        <v>1009314000000</v>
      </c>
      <c r="T223" s="31">
        <v>1766298000000</v>
      </c>
      <c r="U223" s="31">
        <v>1228689000000</v>
      </c>
      <c r="V223" s="31">
        <v>1156020000000</v>
      </c>
      <c r="W223" s="31">
        <v>778491000000</v>
      </c>
      <c r="X223" s="31">
        <v>1009474000000</v>
      </c>
      <c r="Y223" s="31">
        <v>2243296000000</v>
      </c>
      <c r="Z223" s="31">
        <v>1557056000000</v>
      </c>
      <c r="AA223" s="31">
        <v>853100000000</v>
      </c>
      <c r="AB223" s="31">
        <v>844250000000</v>
      </c>
      <c r="AC223" s="31">
        <v>651945000000</v>
      </c>
      <c r="AD223" s="31">
        <v>1470769000000</v>
      </c>
      <c r="AE223" s="31">
        <v>894868000000</v>
      </c>
      <c r="AF223" s="31">
        <v>1293358000000</v>
      </c>
      <c r="AG223" s="31">
        <v>1284748000000</v>
      </c>
      <c r="AH223" s="31">
        <v>1165980000000</v>
      </c>
      <c r="AI223" s="31">
        <v>584135000000</v>
      </c>
      <c r="AJ223" s="31">
        <v>1460034000000</v>
      </c>
      <c r="AK223" s="31">
        <v>726212000000</v>
      </c>
      <c r="AL223" s="31">
        <v>1670393000000</v>
      </c>
      <c r="AM223" s="31">
        <v>1104585000000</v>
      </c>
      <c r="AN223" s="31">
        <v>1024689000000</v>
      </c>
      <c r="AO223" s="31">
        <v>1789513000000</v>
      </c>
      <c r="AP223" s="31">
        <v>1587387000000</v>
      </c>
      <c r="AQ223" s="31">
        <v>1833046000000</v>
      </c>
      <c r="AR223" s="31">
        <v>1130385000000</v>
      </c>
      <c r="AS223" s="31">
        <v>1434957000000</v>
      </c>
    </row>
    <row r="224" spans="1:45">
      <c r="A224" s="29">
        <v>126110</v>
      </c>
      <c r="B224" s="30" t="s">
        <v>256</v>
      </c>
      <c r="C224" s="31">
        <v>11638000000</v>
      </c>
      <c r="D224" s="31">
        <v>11766000000</v>
      </c>
      <c r="E224" s="31">
        <v>10866000000</v>
      </c>
      <c r="F224" s="31">
        <v>14607000000</v>
      </c>
      <c r="G224" s="31">
        <v>12587000000</v>
      </c>
      <c r="H224" s="31">
        <v>11545000000</v>
      </c>
      <c r="I224" s="31">
        <v>12264000000</v>
      </c>
      <c r="J224" s="31">
        <v>11433000000</v>
      </c>
      <c r="K224" s="31">
        <v>12132000000</v>
      </c>
      <c r="L224" s="31">
        <v>13878000000</v>
      </c>
      <c r="M224" s="31">
        <v>12543000000</v>
      </c>
      <c r="N224" s="31">
        <v>11419000000</v>
      </c>
      <c r="O224" s="31">
        <v>19725000000</v>
      </c>
      <c r="P224" s="31">
        <v>23047000000</v>
      </c>
      <c r="Q224" s="31">
        <v>30541000000</v>
      </c>
      <c r="R224" s="31">
        <v>50875000000</v>
      </c>
      <c r="S224" s="31">
        <v>76278000000</v>
      </c>
      <c r="T224" s="31">
        <v>67380000000</v>
      </c>
      <c r="U224" s="31">
        <v>80555000000</v>
      </c>
      <c r="V224" s="31">
        <v>82472000000</v>
      </c>
      <c r="W224" s="31">
        <v>66369000000</v>
      </c>
      <c r="X224" s="31">
        <v>60718000000</v>
      </c>
      <c r="Y224" s="31">
        <v>61893000000</v>
      </c>
      <c r="Z224" s="31">
        <v>63462000000</v>
      </c>
      <c r="AA224" s="31">
        <v>46646000000</v>
      </c>
      <c r="AB224" s="31">
        <v>33837000000</v>
      </c>
      <c r="AC224" s="31">
        <v>29200000000</v>
      </c>
      <c r="AD224" s="31">
        <v>25251000000</v>
      </c>
      <c r="AE224" s="31">
        <v>22289000000</v>
      </c>
      <c r="AF224" s="31">
        <v>25890000000</v>
      </c>
      <c r="AG224" s="31">
        <v>36753000000</v>
      </c>
      <c r="AH224" s="31">
        <v>34003000000</v>
      </c>
      <c r="AI224" s="31">
        <v>52492000000</v>
      </c>
      <c r="AJ224" s="31">
        <v>56018000000</v>
      </c>
      <c r="AK224" s="31">
        <v>60482000000</v>
      </c>
      <c r="AL224" s="31">
        <v>55587000000</v>
      </c>
      <c r="AM224" s="31">
        <v>68001000000</v>
      </c>
      <c r="AN224" s="31">
        <v>69384000000</v>
      </c>
      <c r="AO224" s="31">
        <v>74256000000</v>
      </c>
      <c r="AP224" s="31">
        <v>76705000000</v>
      </c>
      <c r="AQ224" s="31">
        <v>91530000000</v>
      </c>
      <c r="AR224" s="31">
        <v>74801000000</v>
      </c>
      <c r="AS224" s="31">
        <v>79723000000</v>
      </c>
    </row>
    <row r="225" spans="1:45">
      <c r="A225" s="29">
        <v>126120</v>
      </c>
      <c r="B225" s="30" t="s">
        <v>257</v>
      </c>
      <c r="C225" s="31"/>
      <c r="D225" s="31"/>
      <c r="E225" s="31"/>
      <c r="F225" s="31"/>
      <c r="G225" s="31"/>
      <c r="H225" s="31"/>
      <c r="I225" s="31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  <c r="AA225" s="31"/>
      <c r="AB225" s="31"/>
      <c r="AC225" s="31"/>
      <c r="AD225" s="31"/>
      <c r="AE225" s="31"/>
      <c r="AF225" s="31"/>
      <c r="AG225" s="31"/>
      <c r="AH225" s="31"/>
      <c r="AI225" s="31"/>
      <c r="AJ225" s="31"/>
      <c r="AK225" s="31"/>
      <c r="AL225" s="31"/>
      <c r="AM225" s="31"/>
      <c r="AN225" s="31"/>
      <c r="AO225" s="31"/>
      <c r="AP225" s="31"/>
      <c r="AQ225" s="31"/>
      <c r="AR225" s="31"/>
      <c r="AS225" s="31"/>
    </row>
    <row r="226" spans="1:45">
      <c r="A226" s="29">
        <v>126121</v>
      </c>
      <c r="B226" s="30" t="s">
        <v>258</v>
      </c>
      <c r="C226" s="31"/>
      <c r="D226" s="31"/>
      <c r="E226" s="31"/>
      <c r="F226" s="31"/>
      <c r="G226" s="31"/>
      <c r="H226" s="31"/>
      <c r="I226" s="31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  <c r="AA226" s="31"/>
      <c r="AB226" s="31"/>
      <c r="AC226" s="31"/>
      <c r="AD226" s="31"/>
      <c r="AE226" s="31"/>
      <c r="AF226" s="31"/>
      <c r="AG226" s="31"/>
      <c r="AH226" s="31"/>
      <c r="AI226" s="31"/>
      <c r="AJ226" s="31"/>
      <c r="AK226" s="31"/>
      <c r="AL226" s="31"/>
      <c r="AM226" s="31"/>
      <c r="AN226" s="31"/>
      <c r="AO226" s="31"/>
      <c r="AP226" s="31"/>
      <c r="AQ226" s="31"/>
      <c r="AR226" s="31"/>
      <c r="AS226" s="31"/>
    </row>
    <row r="227" spans="1:45">
      <c r="A227" s="29">
        <v>126122</v>
      </c>
      <c r="B227" s="30" t="s">
        <v>259</v>
      </c>
      <c r="C227" s="31"/>
      <c r="D227" s="31"/>
      <c r="E227" s="31"/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  <c r="AA227" s="31"/>
      <c r="AB227" s="31"/>
      <c r="AC227" s="31"/>
      <c r="AD227" s="31"/>
      <c r="AE227" s="31"/>
      <c r="AF227" s="31"/>
      <c r="AG227" s="31"/>
      <c r="AH227" s="31"/>
      <c r="AI227" s="31"/>
      <c r="AJ227" s="31"/>
      <c r="AK227" s="31"/>
      <c r="AL227" s="31"/>
      <c r="AM227" s="31"/>
      <c r="AN227" s="31"/>
      <c r="AO227" s="31"/>
      <c r="AP227" s="31"/>
      <c r="AQ227" s="31"/>
      <c r="AR227" s="31"/>
      <c r="AS227" s="31"/>
    </row>
    <row r="228" spans="1:45">
      <c r="A228" s="29">
        <v>126131</v>
      </c>
      <c r="B228" s="30" t="s">
        <v>260</v>
      </c>
      <c r="C228" s="31"/>
      <c r="D228" s="31"/>
      <c r="E228" s="31"/>
      <c r="F228" s="31"/>
      <c r="G228" s="31"/>
      <c r="H228" s="31"/>
      <c r="I228" s="31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  <c r="AA228" s="31"/>
      <c r="AB228" s="31"/>
      <c r="AC228" s="31"/>
      <c r="AD228" s="31"/>
      <c r="AE228" s="31"/>
      <c r="AF228" s="31"/>
      <c r="AG228" s="31"/>
      <c r="AH228" s="31"/>
      <c r="AI228" s="31"/>
      <c r="AJ228" s="31"/>
      <c r="AK228" s="31"/>
      <c r="AL228" s="31"/>
      <c r="AM228" s="31"/>
      <c r="AN228" s="31"/>
      <c r="AO228" s="31"/>
      <c r="AP228" s="31"/>
      <c r="AQ228" s="31"/>
      <c r="AR228" s="31"/>
      <c r="AS228" s="31"/>
    </row>
    <row r="229" spans="1:45">
      <c r="A229" s="29">
        <v>126144</v>
      </c>
      <c r="B229" s="30" t="s">
        <v>261</v>
      </c>
      <c r="C229" s="31"/>
      <c r="D229" s="31"/>
      <c r="E229" s="31"/>
      <c r="F229" s="31"/>
      <c r="G229" s="31"/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  <c r="AA229" s="31"/>
      <c r="AB229" s="31"/>
      <c r="AC229" s="31"/>
      <c r="AD229" s="31"/>
      <c r="AE229" s="31"/>
      <c r="AF229" s="31"/>
      <c r="AG229" s="31"/>
      <c r="AH229" s="31"/>
      <c r="AI229" s="31"/>
      <c r="AJ229" s="31"/>
      <c r="AK229" s="31"/>
      <c r="AL229" s="31"/>
      <c r="AM229" s="31"/>
      <c r="AN229" s="31"/>
      <c r="AO229" s="31"/>
      <c r="AP229" s="31"/>
      <c r="AQ229" s="31"/>
      <c r="AR229" s="31"/>
      <c r="AS229" s="31"/>
    </row>
    <row r="230" spans="1:45">
      <c r="A230" s="29">
        <v>126123</v>
      </c>
      <c r="B230" s="30" t="s">
        <v>262</v>
      </c>
      <c r="C230" s="31"/>
      <c r="D230" s="31"/>
      <c r="E230" s="31"/>
      <c r="F230" s="31"/>
      <c r="G230" s="31"/>
      <c r="H230" s="31"/>
      <c r="I230" s="31"/>
      <c r="J230" s="31">
        <v>26653000000</v>
      </c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  <c r="AA230" s="31"/>
      <c r="AB230" s="31"/>
      <c r="AC230" s="31"/>
      <c r="AD230" s="31"/>
      <c r="AE230" s="31"/>
      <c r="AF230" s="31"/>
      <c r="AG230" s="31"/>
      <c r="AH230" s="31"/>
      <c r="AI230" s="31"/>
      <c r="AJ230" s="31"/>
      <c r="AK230" s="31"/>
      <c r="AL230" s="31"/>
      <c r="AM230" s="31"/>
      <c r="AN230" s="31"/>
      <c r="AO230" s="31"/>
      <c r="AP230" s="31"/>
      <c r="AQ230" s="31"/>
      <c r="AR230" s="31"/>
      <c r="AS230" s="31"/>
    </row>
    <row r="231" spans="1:45">
      <c r="A231" s="29">
        <v>126140</v>
      </c>
      <c r="B231" s="30" t="s">
        <v>263</v>
      </c>
      <c r="C231" s="31"/>
      <c r="D231" s="31"/>
      <c r="E231" s="31"/>
      <c r="F231" s="31"/>
      <c r="G231" s="31"/>
      <c r="H231" s="31">
        <v>25142000000</v>
      </c>
      <c r="I231" s="31">
        <v>1511000000</v>
      </c>
      <c r="J231" s="31">
        <v>-26653000000</v>
      </c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  <c r="AA231" s="31"/>
      <c r="AB231" s="31"/>
      <c r="AC231" s="31"/>
      <c r="AD231" s="31"/>
      <c r="AE231" s="31"/>
      <c r="AF231" s="31"/>
      <c r="AG231" s="31"/>
      <c r="AH231" s="31"/>
      <c r="AI231" s="31"/>
      <c r="AJ231" s="31"/>
      <c r="AK231" s="31"/>
      <c r="AL231" s="31"/>
      <c r="AM231" s="31"/>
      <c r="AN231" s="31"/>
      <c r="AO231" s="31"/>
      <c r="AP231" s="31"/>
      <c r="AQ231" s="31"/>
      <c r="AR231" s="31"/>
      <c r="AS231" s="31"/>
    </row>
    <row r="232" spans="1:45">
      <c r="A232" s="29">
        <v>126132</v>
      </c>
      <c r="B232" s="30" t="s">
        <v>264</v>
      </c>
      <c r="C232" s="31">
        <v>52888000000</v>
      </c>
      <c r="D232" s="31">
        <v>60522000000</v>
      </c>
      <c r="E232" s="31">
        <v>66911000000</v>
      </c>
      <c r="F232" s="31">
        <v>73419000000</v>
      </c>
      <c r="G232" s="31">
        <v>63424000000</v>
      </c>
      <c r="H232" s="31">
        <v>62983000000</v>
      </c>
      <c r="I232" s="31">
        <v>77767000000</v>
      </c>
      <c r="J232" s="31">
        <v>80030000000</v>
      </c>
      <c r="K232" s="31">
        <v>54583000000</v>
      </c>
      <c r="L232" s="31">
        <v>48014000000</v>
      </c>
      <c r="M232" s="31">
        <v>58076000000</v>
      </c>
      <c r="N232" s="31">
        <v>73562000000</v>
      </c>
      <c r="O232" s="31">
        <v>39066000000</v>
      </c>
      <c r="P232" s="31">
        <v>37342000000</v>
      </c>
      <c r="Q232" s="31">
        <v>31035000000</v>
      </c>
      <c r="R232" s="31">
        <v>24089000000</v>
      </c>
      <c r="S232" s="31"/>
      <c r="T232" s="31"/>
      <c r="U232" s="31"/>
      <c r="V232" s="31"/>
      <c r="W232" s="31"/>
      <c r="X232" s="31"/>
      <c r="Y232" s="31"/>
      <c r="Z232" s="31"/>
      <c r="AA232" s="31"/>
      <c r="AB232" s="31"/>
      <c r="AC232" s="31"/>
      <c r="AD232" s="31"/>
      <c r="AE232" s="31"/>
      <c r="AF232" s="31"/>
      <c r="AG232" s="31"/>
      <c r="AH232" s="31"/>
      <c r="AI232" s="31"/>
      <c r="AJ232" s="31"/>
      <c r="AK232" s="31"/>
      <c r="AL232" s="31"/>
      <c r="AM232" s="31"/>
      <c r="AN232" s="31"/>
      <c r="AO232" s="31"/>
      <c r="AP232" s="31"/>
      <c r="AQ232" s="31"/>
      <c r="AR232" s="31"/>
      <c r="AS232" s="31"/>
    </row>
    <row r="233" spans="1:45">
      <c r="A233" s="29">
        <v>126133</v>
      </c>
      <c r="B233" s="30" t="s">
        <v>265</v>
      </c>
      <c r="C233" s="31"/>
      <c r="D233" s="31"/>
      <c r="E233" s="31"/>
      <c r="F233" s="31"/>
      <c r="G233" s="31"/>
      <c r="H233" s="31"/>
      <c r="I233" s="31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  <c r="AA233" s="31"/>
      <c r="AB233" s="31"/>
      <c r="AC233" s="31"/>
      <c r="AD233" s="31"/>
      <c r="AE233" s="31"/>
      <c r="AF233" s="31"/>
      <c r="AG233" s="31"/>
      <c r="AH233" s="31"/>
      <c r="AI233" s="31"/>
      <c r="AJ233" s="31"/>
      <c r="AK233" s="31"/>
      <c r="AL233" s="31"/>
      <c r="AM233" s="31"/>
      <c r="AN233" s="31"/>
      <c r="AO233" s="31"/>
      <c r="AP233" s="31"/>
      <c r="AQ233" s="31"/>
      <c r="AR233" s="31"/>
      <c r="AS233" s="31"/>
    </row>
    <row r="234" spans="1:45">
      <c r="A234" s="29">
        <v>126141</v>
      </c>
      <c r="B234" s="30" t="s">
        <v>266</v>
      </c>
      <c r="C234" s="31"/>
      <c r="D234" s="31"/>
      <c r="E234" s="31"/>
      <c r="F234" s="31"/>
      <c r="G234" s="31"/>
      <c r="H234" s="31"/>
      <c r="I234" s="31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  <c r="AA234" s="31"/>
      <c r="AB234" s="31"/>
      <c r="AC234" s="31"/>
      <c r="AD234" s="31"/>
      <c r="AE234" s="31"/>
      <c r="AF234" s="31"/>
      <c r="AG234" s="31"/>
      <c r="AH234" s="31"/>
      <c r="AI234" s="31"/>
      <c r="AJ234" s="31"/>
      <c r="AK234" s="31"/>
      <c r="AL234" s="31"/>
      <c r="AM234" s="31"/>
      <c r="AN234" s="31"/>
      <c r="AO234" s="31"/>
      <c r="AP234" s="31"/>
      <c r="AQ234" s="31"/>
      <c r="AR234" s="31"/>
      <c r="AS234" s="31"/>
    </row>
    <row r="235" spans="1:45">
      <c r="A235" s="29">
        <v>126150</v>
      </c>
      <c r="B235" s="30" t="s">
        <v>267</v>
      </c>
      <c r="C235" s="31">
        <v>22442000000</v>
      </c>
      <c r="D235" s="31">
        <v>50894000000</v>
      </c>
      <c r="E235" s="31">
        <v>49007000000</v>
      </c>
      <c r="F235" s="31">
        <v>52906000000</v>
      </c>
      <c r="G235" s="31">
        <v>14916000000</v>
      </c>
      <c r="H235" s="31">
        <v>19456000000</v>
      </c>
      <c r="I235" s="31">
        <v>65631000000</v>
      </c>
      <c r="J235" s="31">
        <v>82562000000</v>
      </c>
      <c r="K235" s="31">
        <v>9285000000</v>
      </c>
      <c r="L235" s="31">
        <v>18197000000</v>
      </c>
      <c r="M235" s="31">
        <v>54403000000</v>
      </c>
      <c r="N235" s="31">
        <v>57022000000</v>
      </c>
      <c r="O235" s="31">
        <v>10716000000</v>
      </c>
      <c r="P235" s="31">
        <v>14352000000</v>
      </c>
      <c r="Q235" s="31">
        <v>14985000000</v>
      </c>
      <c r="R235" s="31">
        <v>59501000000</v>
      </c>
      <c r="S235" s="31">
        <v>40550000000</v>
      </c>
      <c r="T235" s="31">
        <v>52805000000</v>
      </c>
      <c r="U235" s="31">
        <v>73230000000</v>
      </c>
      <c r="V235" s="31">
        <v>31460000000</v>
      </c>
      <c r="W235" s="31">
        <v>26727000000</v>
      </c>
      <c r="X235" s="31">
        <v>65723000000</v>
      </c>
      <c r="Y235" s="31">
        <v>120550000000</v>
      </c>
      <c r="Z235" s="31">
        <v>36286000000</v>
      </c>
      <c r="AA235" s="31">
        <v>10815000000</v>
      </c>
      <c r="AB235" s="31">
        <v>51031000000</v>
      </c>
      <c r="AC235" s="31">
        <v>34994000000</v>
      </c>
      <c r="AD235" s="31">
        <v>76004000000</v>
      </c>
      <c r="AE235" s="31">
        <v>25752000000</v>
      </c>
      <c r="AF235" s="31">
        <v>79823000000</v>
      </c>
      <c r="AG235" s="31">
        <v>178376000000</v>
      </c>
      <c r="AH235" s="31">
        <v>121306000000</v>
      </c>
      <c r="AI235" s="31">
        <v>16251000000</v>
      </c>
      <c r="AJ235" s="31">
        <v>152300000000</v>
      </c>
      <c r="AK235" s="31">
        <v>124304000000</v>
      </c>
      <c r="AL235" s="31">
        <v>22897000000</v>
      </c>
      <c r="AM235" s="31">
        <v>114161000000</v>
      </c>
      <c r="AN235" s="31">
        <v>30058000000</v>
      </c>
      <c r="AO235" s="31">
        <v>131381000000</v>
      </c>
      <c r="AP235" s="31">
        <v>99243000000</v>
      </c>
      <c r="AQ235" s="31">
        <v>115556000000</v>
      </c>
      <c r="AR235" s="31">
        <v>27536000000</v>
      </c>
      <c r="AS235" s="31">
        <v>139875000000</v>
      </c>
    </row>
    <row r="236" spans="1:45">
      <c r="A236" s="29">
        <v>126160</v>
      </c>
      <c r="B236" s="30" t="s">
        <v>268</v>
      </c>
      <c r="C236" s="31">
        <v>69469000000</v>
      </c>
      <c r="D236" s="31">
        <v>108170000000</v>
      </c>
      <c r="E236" s="31">
        <v>71503000000</v>
      </c>
      <c r="F236" s="31">
        <v>142689000000</v>
      </c>
      <c r="G236" s="31">
        <v>77763000000</v>
      </c>
      <c r="H236" s="31">
        <v>55060000000</v>
      </c>
      <c r="I236" s="31">
        <v>145218000000</v>
      </c>
      <c r="J236" s="31">
        <v>178979000000</v>
      </c>
      <c r="K236" s="31">
        <v>280976000000</v>
      </c>
      <c r="L236" s="31">
        <v>427452000000</v>
      </c>
      <c r="M236" s="31">
        <v>763453000000</v>
      </c>
      <c r="N236" s="31">
        <v>2730057000000</v>
      </c>
      <c r="O236" s="31">
        <v>1880812000000</v>
      </c>
      <c r="P236" s="31">
        <v>1758834000000</v>
      </c>
      <c r="Q236" s="31">
        <v>1054166000000</v>
      </c>
      <c r="R236" s="31">
        <v>966048000000</v>
      </c>
      <c r="S236" s="31">
        <v>463902000000</v>
      </c>
      <c r="T236" s="31">
        <v>1392733000000</v>
      </c>
      <c r="U236" s="31">
        <v>933558000000</v>
      </c>
      <c r="V236" s="31">
        <v>943038000000</v>
      </c>
      <c r="W236" s="31">
        <v>293503000000</v>
      </c>
      <c r="X236" s="31">
        <v>647634000000</v>
      </c>
      <c r="Y236" s="31">
        <v>1285769000000</v>
      </c>
      <c r="Z236" s="31">
        <v>1429845000000</v>
      </c>
      <c r="AA236" s="31">
        <v>471050000000</v>
      </c>
      <c r="AB236" s="31"/>
      <c r="AC236" s="31"/>
      <c r="AD236" s="31"/>
      <c r="AE236" s="31"/>
      <c r="AF236" s="31"/>
      <c r="AG236" s="31"/>
      <c r="AH236" s="31"/>
      <c r="AI236" s="31"/>
      <c r="AJ236" s="31"/>
      <c r="AK236" s="31"/>
      <c r="AL236" s="31"/>
      <c r="AM236" s="31"/>
      <c r="AN236" s="31"/>
      <c r="AO236" s="31"/>
      <c r="AP236" s="31"/>
      <c r="AQ236" s="31"/>
      <c r="AR236" s="31"/>
      <c r="AS236" s="31"/>
    </row>
    <row r="237" spans="1:45">
      <c r="A237" s="29">
        <v>126161</v>
      </c>
      <c r="B237" s="30" t="s">
        <v>269</v>
      </c>
      <c r="C237" s="31"/>
      <c r="D237" s="31"/>
      <c r="E237" s="31"/>
      <c r="F237" s="31"/>
      <c r="G237" s="31"/>
      <c r="H237" s="31"/>
      <c r="I237" s="31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  <c r="AA237" s="31"/>
      <c r="AB237" s="31"/>
      <c r="AC237" s="31"/>
      <c r="AD237" s="31"/>
      <c r="AE237" s="31"/>
      <c r="AF237" s="31"/>
      <c r="AG237" s="31"/>
      <c r="AH237" s="31"/>
      <c r="AI237" s="31"/>
      <c r="AJ237" s="31"/>
      <c r="AK237" s="31"/>
      <c r="AL237" s="31"/>
      <c r="AM237" s="31"/>
      <c r="AN237" s="31"/>
      <c r="AO237" s="31"/>
      <c r="AP237" s="31"/>
      <c r="AQ237" s="31"/>
      <c r="AR237" s="31"/>
      <c r="AS237" s="31"/>
    </row>
    <row r="238" spans="1:45">
      <c r="A238" s="29">
        <v>126162</v>
      </c>
      <c r="B238" s="30" t="s">
        <v>270</v>
      </c>
      <c r="C238" s="31"/>
      <c r="D238" s="31"/>
      <c r="E238" s="31"/>
      <c r="F238" s="31"/>
      <c r="G238" s="31"/>
      <c r="H238" s="31"/>
      <c r="I238" s="31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  <c r="AA238" s="31"/>
      <c r="AB238" s="31"/>
      <c r="AC238" s="31"/>
      <c r="AD238" s="31"/>
      <c r="AE238" s="31"/>
      <c r="AF238" s="31"/>
      <c r="AG238" s="31"/>
      <c r="AH238" s="31"/>
      <c r="AI238" s="31"/>
      <c r="AJ238" s="31"/>
      <c r="AK238" s="31"/>
      <c r="AL238" s="31"/>
      <c r="AM238" s="31"/>
      <c r="AN238" s="31"/>
      <c r="AO238" s="31"/>
      <c r="AP238" s="31"/>
      <c r="AQ238" s="31"/>
      <c r="AR238" s="31"/>
      <c r="AS238" s="31"/>
    </row>
    <row r="239" spans="1:45">
      <c r="A239" s="29">
        <v>126163</v>
      </c>
      <c r="B239" s="30" t="s">
        <v>271</v>
      </c>
      <c r="C239" s="31"/>
      <c r="D239" s="31"/>
      <c r="E239" s="31"/>
      <c r="F239" s="31"/>
      <c r="G239" s="31"/>
      <c r="H239" s="31"/>
      <c r="I239" s="31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>
        <v>7193000000</v>
      </c>
      <c r="X239" s="31">
        <v>34945000000</v>
      </c>
      <c r="Y239" s="31">
        <v>6259000000</v>
      </c>
      <c r="Z239" s="31">
        <v>-27805000000</v>
      </c>
      <c r="AA239" s="31">
        <v>9880000000</v>
      </c>
      <c r="AB239" s="31">
        <v>5585000000</v>
      </c>
      <c r="AC239" s="31">
        <v>7944000000</v>
      </c>
      <c r="AD239" s="31">
        <v>2642000000</v>
      </c>
      <c r="AE239" s="31"/>
      <c r="AF239" s="31">
        <v>920000000</v>
      </c>
      <c r="AG239" s="31">
        <v>2341000000</v>
      </c>
      <c r="AH239" s="31">
        <v>255000000</v>
      </c>
      <c r="AI239" s="31">
        <v>19234000000</v>
      </c>
      <c r="AJ239" s="31">
        <v>6563000000</v>
      </c>
      <c r="AK239" s="31">
        <v>88000000</v>
      </c>
      <c r="AL239" s="31">
        <v>-4093000000</v>
      </c>
      <c r="AM239" s="31"/>
      <c r="AN239" s="31"/>
      <c r="AO239" s="31"/>
      <c r="AP239" s="31"/>
      <c r="AQ239" s="31"/>
      <c r="AR239" s="31"/>
      <c r="AS239" s="31"/>
    </row>
    <row r="240" spans="1:45">
      <c r="A240" s="29">
        <v>126170</v>
      </c>
      <c r="B240" s="30" t="s">
        <v>272</v>
      </c>
      <c r="C240" s="31"/>
      <c r="D240" s="31"/>
      <c r="E240" s="31"/>
      <c r="F240" s="31"/>
      <c r="G240" s="31"/>
      <c r="H240" s="31"/>
      <c r="I240" s="31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  <c r="AA240" s="31"/>
      <c r="AB240" s="31"/>
      <c r="AC240" s="31"/>
      <c r="AD240" s="31"/>
      <c r="AE240" s="31"/>
      <c r="AF240" s="31"/>
      <c r="AG240" s="31"/>
      <c r="AH240" s="31"/>
      <c r="AI240" s="31"/>
      <c r="AJ240" s="31"/>
      <c r="AK240" s="31"/>
      <c r="AL240" s="31"/>
      <c r="AM240" s="31"/>
      <c r="AN240" s="31"/>
      <c r="AO240" s="31"/>
      <c r="AP240" s="31"/>
      <c r="AQ240" s="31"/>
      <c r="AR240" s="31"/>
      <c r="AS240" s="31"/>
    </row>
    <row r="241" spans="1:45">
      <c r="A241" s="29">
        <v>126176</v>
      </c>
      <c r="B241" s="30" t="s">
        <v>273</v>
      </c>
      <c r="C241" s="31"/>
      <c r="D241" s="31"/>
      <c r="E241" s="31"/>
      <c r="F241" s="31"/>
      <c r="G241" s="31"/>
      <c r="H241" s="31"/>
      <c r="I241" s="31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  <c r="AA241" s="31"/>
      <c r="AB241" s="31"/>
      <c r="AC241" s="31"/>
      <c r="AD241" s="31"/>
      <c r="AE241" s="31"/>
      <c r="AF241" s="31"/>
      <c r="AG241" s="31"/>
      <c r="AH241" s="31"/>
      <c r="AI241" s="31"/>
      <c r="AJ241" s="31"/>
      <c r="AK241" s="31"/>
      <c r="AL241" s="31"/>
      <c r="AM241" s="31"/>
      <c r="AN241" s="31"/>
      <c r="AO241" s="31"/>
      <c r="AP241" s="31"/>
      <c r="AQ241" s="31"/>
      <c r="AR241" s="31"/>
      <c r="AS241" s="31"/>
    </row>
    <row r="242" spans="1:45">
      <c r="A242" s="29">
        <v>126171</v>
      </c>
      <c r="B242" s="30" t="s">
        <v>274</v>
      </c>
      <c r="C242" s="31"/>
      <c r="D242" s="31"/>
      <c r="E242" s="31"/>
      <c r="F242" s="31"/>
      <c r="G242" s="31"/>
      <c r="H242" s="31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  <c r="AA242" s="31"/>
      <c r="AB242" s="31"/>
      <c r="AC242" s="31"/>
      <c r="AD242" s="31"/>
      <c r="AE242" s="31"/>
      <c r="AF242" s="31"/>
      <c r="AG242" s="31"/>
      <c r="AH242" s="31"/>
      <c r="AI242" s="31"/>
      <c r="AJ242" s="31"/>
      <c r="AK242" s="31"/>
      <c r="AL242" s="31"/>
      <c r="AM242" s="31"/>
      <c r="AN242" s="31"/>
      <c r="AO242" s="31"/>
      <c r="AP242" s="31"/>
      <c r="AQ242" s="31"/>
      <c r="AR242" s="31"/>
      <c r="AS242" s="31"/>
    </row>
    <row r="243" spans="1:45">
      <c r="A243" s="29">
        <v>126175</v>
      </c>
      <c r="B243" s="30" t="s">
        <v>275</v>
      </c>
      <c r="C243" s="31"/>
      <c r="D243" s="31"/>
      <c r="E243" s="31"/>
      <c r="F243" s="31"/>
      <c r="G243" s="31"/>
      <c r="H243" s="31"/>
      <c r="I243" s="31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  <c r="AA243" s="31"/>
      <c r="AB243" s="31"/>
      <c r="AC243" s="31"/>
      <c r="AD243" s="31"/>
      <c r="AE243" s="31"/>
      <c r="AF243" s="31"/>
      <c r="AG243" s="31"/>
      <c r="AH243" s="31"/>
      <c r="AI243" s="31"/>
      <c r="AJ243" s="31"/>
      <c r="AK243" s="31"/>
      <c r="AL243" s="31"/>
      <c r="AM243" s="31"/>
      <c r="AN243" s="31"/>
      <c r="AO243" s="31"/>
      <c r="AP243" s="31"/>
      <c r="AQ243" s="31"/>
      <c r="AR243" s="31"/>
      <c r="AS243" s="31"/>
    </row>
    <row r="244" spans="1:45">
      <c r="A244" s="29">
        <v>126142</v>
      </c>
      <c r="B244" s="30" t="s">
        <v>276</v>
      </c>
      <c r="C244" s="31"/>
      <c r="D244" s="31"/>
      <c r="E244" s="31"/>
      <c r="F244" s="31"/>
      <c r="G244" s="31"/>
      <c r="H244" s="31"/>
      <c r="I244" s="31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  <c r="AA244" s="31"/>
      <c r="AB244" s="31"/>
      <c r="AC244" s="31"/>
      <c r="AD244" s="31"/>
      <c r="AE244" s="31"/>
      <c r="AF244" s="31"/>
      <c r="AG244" s="31"/>
      <c r="AH244" s="31"/>
      <c r="AI244" s="31"/>
      <c r="AJ244" s="31"/>
      <c r="AK244" s="31"/>
      <c r="AL244" s="31"/>
      <c r="AM244" s="31"/>
      <c r="AN244" s="31"/>
      <c r="AO244" s="31"/>
      <c r="AP244" s="31"/>
      <c r="AQ244" s="31"/>
      <c r="AR244" s="31"/>
      <c r="AS244" s="31"/>
    </row>
    <row r="245" spans="1:45">
      <c r="A245" s="29">
        <v>126177</v>
      </c>
      <c r="B245" s="30" t="s">
        <v>277</v>
      </c>
      <c r="C245" s="31"/>
      <c r="D245" s="31"/>
      <c r="E245" s="31"/>
      <c r="F245" s="31"/>
      <c r="G245" s="31"/>
      <c r="H245" s="31"/>
      <c r="I245" s="31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  <c r="AA245" s="31"/>
      <c r="AB245" s="31"/>
      <c r="AC245" s="31"/>
      <c r="AD245" s="31"/>
      <c r="AE245" s="31"/>
      <c r="AF245" s="31"/>
      <c r="AG245" s="31"/>
      <c r="AH245" s="31"/>
      <c r="AI245" s="31"/>
      <c r="AJ245" s="31"/>
      <c r="AK245" s="31"/>
      <c r="AL245" s="31"/>
      <c r="AM245" s="31"/>
      <c r="AN245" s="31"/>
      <c r="AO245" s="31"/>
      <c r="AP245" s="31"/>
      <c r="AQ245" s="31"/>
      <c r="AR245" s="31"/>
      <c r="AS245" s="31"/>
    </row>
    <row r="246" spans="1:45">
      <c r="A246" s="29">
        <v>126173</v>
      </c>
      <c r="B246" s="30" t="s">
        <v>278</v>
      </c>
      <c r="C246" s="31"/>
      <c r="D246" s="31"/>
      <c r="E246" s="31"/>
      <c r="F246" s="31"/>
      <c r="G246" s="31"/>
      <c r="H246" s="31"/>
      <c r="I246" s="31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  <c r="AA246" s="31"/>
      <c r="AB246" s="31"/>
      <c r="AC246" s="31"/>
      <c r="AD246" s="31"/>
      <c r="AE246" s="31"/>
      <c r="AF246" s="31"/>
      <c r="AG246" s="31"/>
      <c r="AH246" s="31"/>
      <c r="AI246" s="31"/>
      <c r="AJ246" s="31"/>
      <c r="AK246" s="31"/>
      <c r="AL246" s="31"/>
      <c r="AM246" s="31"/>
      <c r="AN246" s="31"/>
      <c r="AO246" s="31"/>
      <c r="AP246" s="31"/>
      <c r="AQ246" s="31"/>
      <c r="AR246" s="31"/>
      <c r="AS246" s="31"/>
    </row>
    <row r="247" spans="1:45">
      <c r="A247" s="29">
        <v>126143</v>
      </c>
      <c r="B247" s="30" t="s">
        <v>279</v>
      </c>
      <c r="C247" s="31"/>
      <c r="D247" s="31"/>
      <c r="E247" s="31"/>
      <c r="F247" s="31"/>
      <c r="G247" s="31"/>
      <c r="H247" s="31"/>
      <c r="I247" s="31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  <c r="AA247" s="31"/>
      <c r="AB247" s="31"/>
      <c r="AC247" s="31"/>
      <c r="AD247" s="31"/>
      <c r="AE247" s="31"/>
      <c r="AF247" s="31"/>
      <c r="AG247" s="31"/>
      <c r="AH247" s="31"/>
      <c r="AI247" s="31"/>
      <c r="AJ247" s="31"/>
      <c r="AK247" s="31"/>
      <c r="AL247" s="31"/>
      <c r="AM247" s="31"/>
      <c r="AN247" s="31"/>
      <c r="AO247" s="31"/>
      <c r="AP247" s="31"/>
      <c r="AQ247" s="31"/>
      <c r="AR247" s="31"/>
      <c r="AS247" s="31"/>
    </row>
    <row r="248" spans="1:45">
      <c r="A248" s="29">
        <v>126415</v>
      </c>
      <c r="B248" s="30" t="s">
        <v>280</v>
      </c>
      <c r="C248" s="31"/>
      <c r="D248" s="31"/>
      <c r="E248" s="31"/>
      <c r="F248" s="31"/>
      <c r="G248" s="31"/>
      <c r="H248" s="31"/>
      <c r="I248" s="31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  <c r="AA248" s="31"/>
      <c r="AB248" s="31"/>
      <c r="AC248" s="31"/>
      <c r="AD248" s="31"/>
      <c r="AE248" s="31"/>
      <c r="AF248" s="31"/>
      <c r="AG248" s="31"/>
      <c r="AH248" s="31"/>
      <c r="AI248" s="31"/>
      <c r="AJ248" s="31"/>
      <c r="AK248" s="31"/>
      <c r="AL248" s="31"/>
      <c r="AM248" s="31"/>
      <c r="AN248" s="31"/>
      <c r="AO248" s="31"/>
      <c r="AP248" s="31"/>
      <c r="AQ248" s="31"/>
      <c r="AR248" s="31"/>
      <c r="AS248" s="31"/>
    </row>
    <row r="249" spans="1:45">
      <c r="A249" s="29">
        <v>126172</v>
      </c>
      <c r="B249" s="30" t="s">
        <v>281</v>
      </c>
      <c r="C249" s="31"/>
      <c r="D249" s="31"/>
      <c r="E249" s="31"/>
      <c r="F249" s="31"/>
      <c r="G249" s="31"/>
      <c r="H249" s="31"/>
      <c r="I249" s="31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  <c r="AA249" s="31"/>
      <c r="AB249" s="31"/>
      <c r="AC249" s="31"/>
      <c r="AD249" s="31"/>
      <c r="AE249" s="31"/>
      <c r="AF249" s="31"/>
      <c r="AG249" s="31"/>
      <c r="AH249" s="31"/>
      <c r="AI249" s="31"/>
      <c r="AJ249" s="31"/>
      <c r="AK249" s="31"/>
      <c r="AL249" s="31"/>
      <c r="AM249" s="31"/>
      <c r="AN249" s="31"/>
      <c r="AO249" s="31"/>
      <c r="AP249" s="31"/>
      <c r="AQ249" s="31"/>
      <c r="AR249" s="31"/>
      <c r="AS249" s="31"/>
    </row>
    <row r="250" spans="1:45">
      <c r="A250" s="29">
        <v>126174</v>
      </c>
      <c r="B250" s="30" t="s">
        <v>282</v>
      </c>
      <c r="C250" s="31">
        <v>33447000000</v>
      </c>
      <c r="D250" s="31">
        <v>2104000000</v>
      </c>
      <c r="E250" s="31"/>
      <c r="F250" s="31">
        <v>-4963000000</v>
      </c>
      <c r="G250" s="31">
        <v>18972000000</v>
      </c>
      <c r="H250" s="31">
        <v>8959000000</v>
      </c>
      <c r="I250" s="31">
        <v>12790000000</v>
      </c>
      <c r="J250" s="31">
        <v>23522000000</v>
      </c>
      <c r="K250" s="31">
        <v>194048000000</v>
      </c>
      <c r="L250" s="31">
        <v>9404000000</v>
      </c>
      <c r="M250" s="31">
        <v>360688000000</v>
      </c>
      <c r="N250" s="31">
        <v>65801000000</v>
      </c>
      <c r="O250" s="31">
        <v>463831000000</v>
      </c>
      <c r="P250" s="31">
        <v>118157000000</v>
      </c>
      <c r="Q250" s="31">
        <v>497703000000</v>
      </c>
      <c r="R250" s="31">
        <v>-169731000000</v>
      </c>
      <c r="S250" s="31">
        <v>278790000000</v>
      </c>
      <c r="T250" s="31">
        <v>235053000000</v>
      </c>
      <c r="U250" s="31"/>
      <c r="V250" s="31">
        <v>-187542000000</v>
      </c>
      <c r="W250" s="31">
        <v>317513000000</v>
      </c>
      <c r="X250" s="31">
        <v>59599000000</v>
      </c>
      <c r="Y250" s="31">
        <v>678727000000</v>
      </c>
      <c r="Z250" s="31">
        <v>-589049000000</v>
      </c>
      <c r="AA250" s="31">
        <v>236095000000</v>
      </c>
      <c r="AB250" s="31">
        <v>728155000000</v>
      </c>
      <c r="AC250" s="31">
        <v>563515000000</v>
      </c>
      <c r="AD250" s="31">
        <v>1045890000000</v>
      </c>
      <c r="AE250" s="31">
        <v>746878000000</v>
      </c>
      <c r="AF250" s="31">
        <v>1163519000000</v>
      </c>
      <c r="AG250" s="31">
        <v>1047080000000</v>
      </c>
      <c r="AH250" s="31">
        <v>766816000000</v>
      </c>
      <c r="AI250" s="31">
        <v>439338000000</v>
      </c>
      <c r="AJ250" s="31">
        <v>1160265000000</v>
      </c>
      <c r="AK250" s="31">
        <v>497723000000</v>
      </c>
      <c r="AL250" s="31">
        <v>1390148000000</v>
      </c>
      <c r="AM250" s="31">
        <v>906444000000</v>
      </c>
      <c r="AN250" s="31">
        <v>893757000000</v>
      </c>
      <c r="AO250" s="31">
        <v>1513033000000</v>
      </c>
      <c r="AP250" s="31">
        <v>1112536000000</v>
      </c>
      <c r="AQ250" s="31">
        <v>1519261000000</v>
      </c>
      <c r="AR250" s="31">
        <v>701632000000</v>
      </c>
      <c r="AS250" s="31">
        <v>1157401000000</v>
      </c>
    </row>
    <row r="251" spans="1:45">
      <c r="A251" s="29">
        <v>126180</v>
      </c>
      <c r="B251" s="30" t="s">
        <v>93</v>
      </c>
      <c r="C251" s="31"/>
      <c r="D251" s="31"/>
      <c r="E251" s="31"/>
      <c r="F251" s="31"/>
      <c r="G251" s="31"/>
      <c r="H251" s="31"/>
      <c r="I251" s="31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  <c r="AA251" s="31"/>
      <c r="AB251" s="31"/>
      <c r="AC251" s="31"/>
      <c r="AD251" s="31"/>
      <c r="AE251" s="31"/>
      <c r="AF251" s="31"/>
      <c r="AG251" s="31"/>
      <c r="AH251" s="31"/>
      <c r="AI251" s="31"/>
      <c r="AJ251" s="31"/>
      <c r="AK251" s="31"/>
      <c r="AL251" s="31"/>
      <c r="AM251" s="31"/>
      <c r="AN251" s="31"/>
      <c r="AO251" s="31"/>
      <c r="AP251" s="31"/>
      <c r="AQ251" s="31"/>
      <c r="AR251" s="31"/>
      <c r="AS251" s="31"/>
    </row>
    <row r="252" spans="1:45">
      <c r="A252" s="29">
        <v>126181</v>
      </c>
      <c r="B252" s="30" t="s">
        <v>283</v>
      </c>
      <c r="C252" s="31"/>
      <c r="D252" s="31"/>
      <c r="E252" s="31"/>
      <c r="F252" s="31"/>
      <c r="G252" s="31"/>
      <c r="H252" s="31"/>
      <c r="I252" s="31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  <c r="AA252" s="31"/>
      <c r="AB252" s="31"/>
      <c r="AC252" s="31"/>
      <c r="AD252" s="31"/>
      <c r="AE252" s="31"/>
      <c r="AF252" s="31"/>
      <c r="AG252" s="31"/>
      <c r="AH252" s="31"/>
      <c r="AI252" s="31"/>
      <c r="AJ252" s="31"/>
      <c r="AK252" s="31"/>
      <c r="AL252" s="31"/>
      <c r="AM252" s="31"/>
      <c r="AN252" s="31"/>
      <c r="AO252" s="31"/>
      <c r="AP252" s="31"/>
      <c r="AQ252" s="31"/>
      <c r="AR252" s="31"/>
      <c r="AS252" s="31"/>
    </row>
    <row r="253" spans="1:45">
      <c r="A253" s="29">
        <v>126200</v>
      </c>
      <c r="B253" s="30" t="s">
        <v>284</v>
      </c>
      <c r="C253" s="31"/>
      <c r="D253" s="31"/>
      <c r="E253" s="31"/>
      <c r="F253" s="31"/>
      <c r="G253" s="31"/>
      <c r="H253" s="31"/>
      <c r="I253" s="31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  <c r="AA253" s="31"/>
      <c r="AB253" s="31"/>
      <c r="AC253" s="31"/>
      <c r="AD253" s="31"/>
      <c r="AE253" s="31"/>
      <c r="AF253" s="31"/>
      <c r="AG253" s="31"/>
      <c r="AH253" s="31"/>
      <c r="AI253" s="31"/>
      <c r="AJ253" s="31"/>
      <c r="AK253" s="31"/>
      <c r="AL253" s="31"/>
      <c r="AM253" s="31"/>
      <c r="AN253" s="31"/>
      <c r="AO253" s="31"/>
      <c r="AP253" s="31"/>
      <c r="AQ253" s="31"/>
      <c r="AR253" s="31"/>
      <c r="AS253" s="31"/>
    </row>
    <row r="254" spans="1:45">
      <c r="A254" s="29">
        <v>126210</v>
      </c>
      <c r="B254" s="30" t="s">
        <v>285</v>
      </c>
      <c r="C254" s="31"/>
      <c r="D254" s="31"/>
      <c r="E254" s="31"/>
      <c r="F254" s="31"/>
      <c r="G254" s="31"/>
      <c r="H254" s="31"/>
      <c r="I254" s="31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  <c r="AA254" s="31"/>
      <c r="AB254" s="31"/>
      <c r="AC254" s="31"/>
      <c r="AD254" s="31"/>
      <c r="AE254" s="31"/>
      <c r="AF254" s="31"/>
      <c r="AG254" s="31"/>
      <c r="AH254" s="31"/>
      <c r="AI254" s="31"/>
      <c r="AJ254" s="31"/>
      <c r="AK254" s="31"/>
      <c r="AL254" s="31"/>
      <c r="AM254" s="31"/>
      <c r="AN254" s="31"/>
      <c r="AO254" s="31"/>
      <c r="AP254" s="31"/>
      <c r="AQ254" s="31"/>
      <c r="AR254" s="31"/>
      <c r="AS254" s="31"/>
    </row>
    <row r="255" spans="1:45">
      <c r="A255" s="29">
        <v>126212</v>
      </c>
      <c r="B255" s="30" t="s">
        <v>286</v>
      </c>
      <c r="C255" s="31"/>
      <c r="D255" s="31"/>
      <c r="E255" s="31"/>
      <c r="F255" s="31"/>
      <c r="G255" s="31"/>
      <c r="H255" s="31"/>
      <c r="I255" s="31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  <c r="AA255" s="31"/>
      <c r="AB255" s="31"/>
      <c r="AC255" s="31"/>
      <c r="AD255" s="31"/>
      <c r="AE255" s="31"/>
      <c r="AF255" s="31"/>
      <c r="AG255" s="31"/>
      <c r="AH255" s="31"/>
      <c r="AI255" s="31"/>
      <c r="AJ255" s="31"/>
      <c r="AK255" s="31"/>
      <c r="AL255" s="31"/>
      <c r="AM255" s="31"/>
      <c r="AN255" s="31"/>
      <c r="AO255" s="31"/>
      <c r="AP255" s="31"/>
      <c r="AQ255" s="31"/>
      <c r="AR255" s="31"/>
      <c r="AS255" s="31"/>
    </row>
    <row r="256" spans="1:45">
      <c r="A256" s="29">
        <v>126214</v>
      </c>
      <c r="B256" s="30" t="s">
        <v>287</v>
      </c>
      <c r="C256" s="31"/>
      <c r="D256" s="31"/>
      <c r="E256" s="31"/>
      <c r="F256" s="31"/>
      <c r="G256" s="31"/>
      <c r="H256" s="31"/>
      <c r="I256" s="31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  <c r="AA256" s="31"/>
      <c r="AB256" s="31"/>
      <c r="AC256" s="31"/>
      <c r="AD256" s="31"/>
      <c r="AE256" s="31"/>
      <c r="AF256" s="31"/>
      <c r="AG256" s="31"/>
      <c r="AH256" s="31"/>
      <c r="AI256" s="31"/>
      <c r="AJ256" s="31"/>
      <c r="AK256" s="31"/>
      <c r="AL256" s="31"/>
      <c r="AM256" s="31"/>
      <c r="AN256" s="31"/>
      <c r="AO256" s="31"/>
      <c r="AP256" s="31"/>
      <c r="AQ256" s="31"/>
      <c r="AR256" s="31"/>
      <c r="AS256" s="31"/>
    </row>
    <row r="257" spans="1:45">
      <c r="A257" s="29">
        <v>126230</v>
      </c>
      <c r="B257" s="30" t="s">
        <v>288</v>
      </c>
      <c r="C257" s="31"/>
      <c r="D257" s="31"/>
      <c r="E257" s="31"/>
      <c r="F257" s="31"/>
      <c r="G257" s="31"/>
      <c r="H257" s="31"/>
      <c r="I257" s="31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  <c r="AA257" s="31"/>
      <c r="AB257" s="31"/>
      <c r="AC257" s="31"/>
      <c r="AD257" s="31"/>
      <c r="AE257" s="31"/>
      <c r="AF257" s="31"/>
      <c r="AG257" s="31"/>
      <c r="AH257" s="31"/>
      <c r="AI257" s="31"/>
      <c r="AJ257" s="31"/>
      <c r="AK257" s="31"/>
      <c r="AL257" s="31"/>
      <c r="AM257" s="31"/>
      <c r="AN257" s="31"/>
      <c r="AO257" s="31"/>
      <c r="AP257" s="31"/>
      <c r="AQ257" s="31"/>
      <c r="AR257" s="31"/>
      <c r="AS257" s="31"/>
    </row>
    <row r="258" spans="1:45">
      <c r="A258" s="29">
        <v>126211</v>
      </c>
      <c r="B258" s="30" t="s">
        <v>289</v>
      </c>
      <c r="C258" s="31"/>
      <c r="D258" s="31"/>
      <c r="E258" s="31"/>
      <c r="F258" s="31"/>
      <c r="G258" s="31"/>
      <c r="H258" s="31"/>
      <c r="I258" s="31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  <c r="AA258" s="31"/>
      <c r="AB258" s="31"/>
      <c r="AC258" s="31"/>
      <c r="AD258" s="31"/>
      <c r="AE258" s="31"/>
      <c r="AF258" s="31"/>
      <c r="AG258" s="31"/>
      <c r="AH258" s="31"/>
      <c r="AI258" s="31"/>
      <c r="AJ258" s="31"/>
      <c r="AK258" s="31"/>
      <c r="AL258" s="31"/>
      <c r="AM258" s="31"/>
      <c r="AN258" s="31"/>
      <c r="AO258" s="31"/>
      <c r="AP258" s="31"/>
      <c r="AQ258" s="31"/>
      <c r="AR258" s="31"/>
      <c r="AS258" s="31"/>
    </row>
    <row r="259" spans="1:45">
      <c r="A259" s="29">
        <v>126231</v>
      </c>
      <c r="B259" s="30" t="s">
        <v>290</v>
      </c>
      <c r="C259" s="31"/>
      <c r="D259" s="31"/>
      <c r="E259" s="31"/>
      <c r="F259" s="31"/>
      <c r="G259" s="31"/>
      <c r="H259" s="31"/>
      <c r="I259" s="31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  <c r="AA259" s="31"/>
      <c r="AB259" s="31"/>
      <c r="AC259" s="31"/>
      <c r="AD259" s="31"/>
      <c r="AE259" s="31"/>
      <c r="AF259" s="31"/>
      <c r="AG259" s="31"/>
      <c r="AH259" s="31"/>
      <c r="AI259" s="31"/>
      <c r="AJ259" s="31"/>
      <c r="AK259" s="31"/>
      <c r="AL259" s="31"/>
      <c r="AM259" s="31"/>
      <c r="AN259" s="31"/>
      <c r="AO259" s="31"/>
      <c r="AP259" s="31"/>
      <c r="AQ259" s="31"/>
      <c r="AR259" s="31"/>
      <c r="AS259" s="31"/>
    </row>
    <row r="260" spans="1:45">
      <c r="A260" s="29">
        <v>126232</v>
      </c>
      <c r="B260" s="30" t="s">
        <v>291</v>
      </c>
      <c r="C260" s="31"/>
      <c r="D260" s="31"/>
      <c r="E260" s="31"/>
      <c r="F260" s="31"/>
      <c r="G260" s="31"/>
      <c r="H260" s="31"/>
      <c r="I260" s="31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  <c r="AA260" s="31"/>
      <c r="AB260" s="31"/>
      <c r="AC260" s="31"/>
      <c r="AD260" s="31"/>
      <c r="AE260" s="31"/>
      <c r="AF260" s="31"/>
      <c r="AG260" s="31"/>
      <c r="AH260" s="31"/>
      <c r="AI260" s="31"/>
      <c r="AJ260" s="31"/>
      <c r="AK260" s="31"/>
      <c r="AL260" s="31"/>
      <c r="AM260" s="31"/>
      <c r="AN260" s="31"/>
      <c r="AO260" s="31"/>
      <c r="AP260" s="31"/>
      <c r="AQ260" s="31"/>
      <c r="AR260" s="31"/>
      <c r="AS260" s="31"/>
    </row>
    <row r="261" spans="1:45">
      <c r="A261" s="29">
        <v>126215</v>
      </c>
      <c r="B261" s="30" t="s">
        <v>292</v>
      </c>
      <c r="C261" s="31"/>
      <c r="D261" s="31"/>
      <c r="E261" s="31"/>
      <c r="F261" s="31"/>
      <c r="G261" s="31"/>
      <c r="H261" s="31"/>
      <c r="I261" s="31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  <c r="AA261" s="31"/>
      <c r="AB261" s="31"/>
      <c r="AC261" s="31"/>
      <c r="AD261" s="31"/>
      <c r="AE261" s="31"/>
      <c r="AF261" s="31"/>
      <c r="AG261" s="31"/>
      <c r="AH261" s="31"/>
      <c r="AI261" s="31"/>
      <c r="AJ261" s="31"/>
      <c r="AK261" s="31"/>
      <c r="AL261" s="31"/>
      <c r="AM261" s="31"/>
      <c r="AN261" s="31"/>
      <c r="AO261" s="31"/>
      <c r="AP261" s="31"/>
      <c r="AQ261" s="31"/>
      <c r="AR261" s="31"/>
      <c r="AS261" s="31"/>
    </row>
    <row r="262" spans="1:45">
      <c r="A262" s="29">
        <v>126216</v>
      </c>
      <c r="B262" s="30" t="s">
        <v>293</v>
      </c>
      <c r="C262" s="31"/>
      <c r="D262" s="31"/>
      <c r="E262" s="31"/>
      <c r="F262" s="31"/>
      <c r="G262" s="31"/>
      <c r="H262" s="31"/>
      <c r="I262" s="31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  <c r="AA262" s="31"/>
      <c r="AB262" s="31"/>
      <c r="AC262" s="31"/>
      <c r="AD262" s="31"/>
      <c r="AE262" s="31"/>
      <c r="AF262" s="31"/>
      <c r="AG262" s="31"/>
      <c r="AH262" s="31"/>
      <c r="AI262" s="31"/>
      <c r="AJ262" s="31"/>
      <c r="AK262" s="31"/>
      <c r="AL262" s="31"/>
      <c r="AM262" s="31"/>
      <c r="AN262" s="31"/>
      <c r="AO262" s="31"/>
      <c r="AP262" s="31"/>
      <c r="AQ262" s="31"/>
      <c r="AR262" s="31"/>
      <c r="AS262" s="31"/>
    </row>
    <row r="263" spans="1:45">
      <c r="A263" s="29">
        <v>126217</v>
      </c>
      <c r="B263" s="30" t="s">
        <v>294</v>
      </c>
      <c r="C263" s="31"/>
      <c r="D263" s="31"/>
      <c r="E263" s="31"/>
      <c r="F263" s="31"/>
      <c r="G263" s="31"/>
      <c r="H263" s="31"/>
      <c r="I263" s="31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  <c r="AA263" s="31"/>
      <c r="AB263" s="31"/>
      <c r="AC263" s="31"/>
      <c r="AD263" s="31"/>
      <c r="AE263" s="31"/>
      <c r="AF263" s="31"/>
      <c r="AG263" s="31"/>
      <c r="AH263" s="31"/>
      <c r="AI263" s="31"/>
      <c r="AJ263" s="31"/>
      <c r="AK263" s="31"/>
      <c r="AL263" s="31"/>
      <c r="AM263" s="31"/>
      <c r="AN263" s="31"/>
      <c r="AO263" s="31"/>
      <c r="AP263" s="31"/>
      <c r="AQ263" s="31"/>
      <c r="AR263" s="31"/>
      <c r="AS263" s="31"/>
    </row>
    <row r="264" spans="1:45">
      <c r="A264" s="29">
        <v>126218</v>
      </c>
      <c r="B264" s="30" t="s">
        <v>295</v>
      </c>
      <c r="C264" s="31"/>
      <c r="D264" s="31"/>
      <c r="E264" s="31"/>
      <c r="F264" s="31"/>
      <c r="G264" s="31"/>
      <c r="H264" s="31"/>
      <c r="I264" s="31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  <c r="AA264" s="31"/>
      <c r="AB264" s="31"/>
      <c r="AC264" s="31"/>
      <c r="AD264" s="31"/>
      <c r="AE264" s="31"/>
      <c r="AF264" s="31"/>
      <c r="AG264" s="31"/>
      <c r="AH264" s="31"/>
      <c r="AI264" s="31"/>
      <c r="AJ264" s="31"/>
      <c r="AK264" s="31"/>
      <c r="AL264" s="31"/>
      <c r="AM264" s="31"/>
      <c r="AN264" s="31"/>
      <c r="AO264" s="31"/>
      <c r="AP264" s="31"/>
      <c r="AQ264" s="31"/>
      <c r="AR264" s="31"/>
      <c r="AS264" s="31"/>
    </row>
    <row r="265" spans="1:45">
      <c r="A265" s="29">
        <v>126219</v>
      </c>
      <c r="B265" s="30" t="s">
        <v>296</v>
      </c>
      <c r="C265" s="31"/>
      <c r="D265" s="31"/>
      <c r="E265" s="31"/>
      <c r="F265" s="31"/>
      <c r="G265" s="31"/>
      <c r="H265" s="31"/>
      <c r="I265" s="31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  <c r="AA265" s="31"/>
      <c r="AB265" s="31"/>
      <c r="AC265" s="31"/>
      <c r="AD265" s="31"/>
      <c r="AE265" s="31"/>
      <c r="AF265" s="31"/>
      <c r="AG265" s="31"/>
      <c r="AH265" s="31"/>
      <c r="AI265" s="31"/>
      <c r="AJ265" s="31"/>
      <c r="AK265" s="31"/>
      <c r="AL265" s="31"/>
      <c r="AM265" s="31"/>
      <c r="AN265" s="31"/>
      <c r="AO265" s="31"/>
      <c r="AP265" s="31"/>
      <c r="AQ265" s="31"/>
      <c r="AR265" s="31"/>
      <c r="AS265" s="31"/>
    </row>
    <row r="266" spans="1:45">
      <c r="A266" s="29">
        <v>126228</v>
      </c>
      <c r="B266" s="30" t="s">
        <v>297</v>
      </c>
      <c r="C266" s="31"/>
      <c r="D266" s="31"/>
      <c r="E266" s="31"/>
      <c r="F266" s="31"/>
      <c r="G266" s="31"/>
      <c r="H266" s="31"/>
      <c r="I266" s="31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  <c r="AA266" s="31"/>
      <c r="AB266" s="31"/>
      <c r="AC266" s="31"/>
      <c r="AD266" s="31"/>
      <c r="AE266" s="31"/>
      <c r="AF266" s="31"/>
      <c r="AG266" s="31"/>
      <c r="AH266" s="31"/>
      <c r="AI266" s="31"/>
      <c r="AJ266" s="31"/>
      <c r="AK266" s="31"/>
      <c r="AL266" s="31"/>
      <c r="AM266" s="31"/>
      <c r="AN266" s="31"/>
      <c r="AO266" s="31"/>
      <c r="AP266" s="31"/>
      <c r="AQ266" s="31"/>
      <c r="AR266" s="31"/>
      <c r="AS266" s="31"/>
    </row>
    <row r="267" spans="1:45">
      <c r="A267" s="29">
        <v>126229</v>
      </c>
      <c r="B267" s="30" t="s">
        <v>298</v>
      </c>
      <c r="C267" s="31"/>
      <c r="D267" s="31"/>
      <c r="E267" s="31"/>
      <c r="F267" s="31"/>
      <c r="G267" s="31"/>
      <c r="H267" s="31"/>
      <c r="I267" s="31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  <c r="AA267" s="31"/>
      <c r="AB267" s="31"/>
      <c r="AC267" s="31"/>
      <c r="AD267" s="31"/>
      <c r="AE267" s="31"/>
      <c r="AF267" s="31"/>
      <c r="AG267" s="31"/>
      <c r="AH267" s="31"/>
      <c r="AI267" s="31"/>
      <c r="AJ267" s="31"/>
      <c r="AK267" s="31"/>
      <c r="AL267" s="31"/>
      <c r="AM267" s="31"/>
      <c r="AN267" s="31"/>
      <c r="AO267" s="31"/>
      <c r="AP267" s="31"/>
      <c r="AQ267" s="31"/>
      <c r="AR267" s="31"/>
      <c r="AS267" s="31"/>
    </row>
    <row r="268" spans="1:45">
      <c r="A268" s="29">
        <v>126213</v>
      </c>
      <c r="B268" s="30" t="s">
        <v>299</v>
      </c>
      <c r="C268" s="31"/>
      <c r="D268" s="31"/>
      <c r="E268" s="31"/>
      <c r="F268" s="31"/>
      <c r="G268" s="31"/>
      <c r="H268" s="31"/>
      <c r="I268" s="31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  <c r="AA268" s="31"/>
      <c r="AB268" s="31"/>
      <c r="AC268" s="31"/>
      <c r="AD268" s="31"/>
      <c r="AE268" s="31"/>
      <c r="AF268" s="31"/>
      <c r="AG268" s="31"/>
      <c r="AH268" s="31"/>
      <c r="AI268" s="31"/>
      <c r="AJ268" s="31"/>
      <c r="AK268" s="31"/>
      <c r="AL268" s="31"/>
      <c r="AM268" s="31"/>
      <c r="AN268" s="31"/>
      <c r="AO268" s="31"/>
      <c r="AP268" s="31"/>
      <c r="AQ268" s="31"/>
      <c r="AR268" s="31"/>
      <c r="AS268" s="31"/>
    </row>
    <row r="269" spans="1:45">
      <c r="A269" s="29">
        <v>126220</v>
      </c>
      <c r="B269" s="30" t="s">
        <v>300</v>
      </c>
      <c r="C269" s="31"/>
      <c r="D269" s="31"/>
      <c r="E269" s="31"/>
      <c r="F269" s="31"/>
      <c r="G269" s="31"/>
      <c r="H269" s="31"/>
      <c r="I269" s="31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  <c r="AA269" s="31"/>
      <c r="AB269" s="31"/>
      <c r="AC269" s="31"/>
      <c r="AD269" s="31"/>
      <c r="AE269" s="31"/>
      <c r="AF269" s="31"/>
      <c r="AG269" s="31"/>
      <c r="AH269" s="31"/>
      <c r="AI269" s="31"/>
      <c r="AJ269" s="31"/>
      <c r="AK269" s="31"/>
      <c r="AL269" s="31"/>
      <c r="AM269" s="31"/>
      <c r="AN269" s="31"/>
      <c r="AO269" s="31"/>
      <c r="AP269" s="31"/>
      <c r="AQ269" s="31"/>
      <c r="AR269" s="31"/>
      <c r="AS269" s="31"/>
    </row>
    <row r="270" spans="1:45">
      <c r="A270" s="29">
        <v>126221</v>
      </c>
      <c r="B270" s="30" t="s">
        <v>296</v>
      </c>
      <c r="C270" s="31"/>
      <c r="D270" s="31"/>
      <c r="E270" s="31"/>
      <c r="F270" s="31"/>
      <c r="G270" s="31"/>
      <c r="H270" s="31"/>
      <c r="I270" s="31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  <c r="AA270" s="31"/>
      <c r="AB270" s="31"/>
      <c r="AC270" s="31"/>
      <c r="AD270" s="31"/>
      <c r="AE270" s="31"/>
      <c r="AF270" s="31"/>
      <c r="AG270" s="31"/>
      <c r="AH270" s="31"/>
      <c r="AI270" s="31"/>
      <c r="AJ270" s="31"/>
      <c r="AK270" s="31"/>
      <c r="AL270" s="31"/>
      <c r="AM270" s="31"/>
      <c r="AN270" s="31"/>
      <c r="AO270" s="31"/>
      <c r="AP270" s="31"/>
      <c r="AQ270" s="31"/>
      <c r="AR270" s="31"/>
      <c r="AS270" s="31"/>
    </row>
    <row r="271" spans="1:45">
      <c r="A271" s="29">
        <v>126222</v>
      </c>
      <c r="B271" s="30" t="s">
        <v>301</v>
      </c>
      <c r="C271" s="31"/>
      <c r="D271" s="31"/>
      <c r="E271" s="31"/>
      <c r="F271" s="31"/>
      <c r="G271" s="31"/>
      <c r="H271" s="31"/>
      <c r="I271" s="31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  <c r="AA271" s="31"/>
      <c r="AB271" s="31"/>
      <c r="AC271" s="31"/>
      <c r="AD271" s="31"/>
      <c r="AE271" s="31"/>
      <c r="AF271" s="31"/>
      <c r="AG271" s="31"/>
      <c r="AH271" s="31"/>
      <c r="AI271" s="31"/>
      <c r="AJ271" s="31"/>
      <c r="AK271" s="31"/>
      <c r="AL271" s="31"/>
      <c r="AM271" s="31"/>
      <c r="AN271" s="31"/>
      <c r="AO271" s="31"/>
      <c r="AP271" s="31"/>
      <c r="AQ271" s="31"/>
      <c r="AR271" s="31"/>
      <c r="AS271" s="31"/>
    </row>
    <row r="272" spans="1:45">
      <c r="A272" s="29">
        <v>126223</v>
      </c>
      <c r="B272" s="30" t="s">
        <v>302</v>
      </c>
      <c r="C272" s="31"/>
      <c r="D272" s="31"/>
      <c r="E272" s="31"/>
      <c r="F272" s="31"/>
      <c r="G272" s="31"/>
      <c r="H272" s="31"/>
      <c r="I272" s="31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  <c r="AA272" s="31"/>
      <c r="AB272" s="31"/>
      <c r="AC272" s="31"/>
      <c r="AD272" s="31"/>
      <c r="AE272" s="31"/>
      <c r="AF272" s="31"/>
      <c r="AG272" s="31"/>
      <c r="AH272" s="31"/>
      <c r="AI272" s="31"/>
      <c r="AJ272" s="31"/>
      <c r="AK272" s="31"/>
      <c r="AL272" s="31"/>
      <c r="AM272" s="31"/>
      <c r="AN272" s="31"/>
      <c r="AO272" s="31"/>
      <c r="AP272" s="31"/>
      <c r="AQ272" s="31"/>
      <c r="AR272" s="31"/>
      <c r="AS272" s="31"/>
    </row>
    <row r="273" spans="1:45">
      <c r="A273" s="29">
        <v>126224</v>
      </c>
      <c r="B273" s="30" t="s">
        <v>303</v>
      </c>
      <c r="C273" s="31"/>
      <c r="D273" s="31"/>
      <c r="E273" s="31"/>
      <c r="F273" s="31"/>
      <c r="G273" s="31"/>
      <c r="H273" s="31"/>
      <c r="I273" s="31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  <c r="AA273" s="31"/>
      <c r="AB273" s="31"/>
      <c r="AC273" s="31"/>
      <c r="AD273" s="31"/>
      <c r="AE273" s="31"/>
      <c r="AF273" s="31"/>
      <c r="AG273" s="31"/>
      <c r="AH273" s="31"/>
      <c r="AI273" s="31"/>
      <c r="AJ273" s="31"/>
      <c r="AK273" s="31"/>
      <c r="AL273" s="31"/>
      <c r="AM273" s="31"/>
      <c r="AN273" s="31"/>
      <c r="AO273" s="31"/>
      <c r="AP273" s="31"/>
      <c r="AQ273" s="31"/>
      <c r="AR273" s="31"/>
      <c r="AS273" s="31"/>
    </row>
    <row r="274" spans="1:45">
      <c r="A274" s="29">
        <v>126225</v>
      </c>
      <c r="B274" s="30" t="s">
        <v>304</v>
      </c>
      <c r="C274" s="31"/>
      <c r="D274" s="31"/>
      <c r="E274" s="31"/>
      <c r="F274" s="31"/>
      <c r="G274" s="31"/>
      <c r="H274" s="31"/>
      <c r="I274" s="31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  <c r="AA274" s="31"/>
      <c r="AB274" s="31"/>
      <c r="AC274" s="31"/>
      <c r="AD274" s="31"/>
      <c r="AE274" s="31"/>
      <c r="AF274" s="31"/>
      <c r="AG274" s="31"/>
      <c r="AH274" s="31"/>
      <c r="AI274" s="31"/>
      <c r="AJ274" s="31"/>
      <c r="AK274" s="31"/>
      <c r="AL274" s="31"/>
      <c r="AM274" s="31"/>
      <c r="AN274" s="31"/>
      <c r="AO274" s="31"/>
      <c r="AP274" s="31"/>
      <c r="AQ274" s="31"/>
      <c r="AR274" s="31"/>
      <c r="AS274" s="31"/>
    </row>
    <row r="275" spans="1:45">
      <c r="A275" s="29">
        <v>126226</v>
      </c>
      <c r="B275" s="30" t="s">
        <v>305</v>
      </c>
      <c r="C275" s="31"/>
      <c r="D275" s="31"/>
      <c r="E275" s="31"/>
      <c r="F275" s="31"/>
      <c r="G275" s="31"/>
      <c r="H275" s="31"/>
      <c r="I275" s="31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  <c r="AA275" s="31"/>
      <c r="AB275" s="31"/>
      <c r="AC275" s="31"/>
      <c r="AD275" s="31"/>
      <c r="AE275" s="31"/>
      <c r="AF275" s="31"/>
      <c r="AG275" s="31"/>
      <c r="AH275" s="31"/>
      <c r="AI275" s="31"/>
      <c r="AJ275" s="31"/>
      <c r="AK275" s="31"/>
      <c r="AL275" s="31"/>
      <c r="AM275" s="31"/>
      <c r="AN275" s="31"/>
      <c r="AO275" s="31"/>
      <c r="AP275" s="31"/>
      <c r="AQ275" s="31"/>
      <c r="AR275" s="31"/>
      <c r="AS275" s="31"/>
    </row>
    <row r="276" spans="1:45">
      <c r="A276" s="29">
        <v>126227</v>
      </c>
      <c r="B276" s="30" t="s">
        <v>306</v>
      </c>
      <c r="C276" s="31"/>
      <c r="D276" s="31"/>
      <c r="E276" s="31"/>
      <c r="F276" s="31"/>
      <c r="G276" s="31"/>
      <c r="H276" s="31"/>
      <c r="I276" s="31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  <c r="AA276" s="31"/>
      <c r="AB276" s="31"/>
      <c r="AC276" s="31"/>
      <c r="AD276" s="31"/>
      <c r="AE276" s="31"/>
      <c r="AF276" s="31"/>
      <c r="AG276" s="31"/>
      <c r="AH276" s="31"/>
      <c r="AI276" s="31"/>
      <c r="AJ276" s="31"/>
      <c r="AK276" s="31"/>
      <c r="AL276" s="31"/>
      <c r="AM276" s="31"/>
      <c r="AN276" s="31"/>
      <c r="AO276" s="31"/>
      <c r="AP276" s="31"/>
      <c r="AQ276" s="31"/>
      <c r="AR276" s="31"/>
      <c r="AS276" s="31"/>
    </row>
    <row r="277" spans="1:45">
      <c r="A277" s="29">
        <v>126240</v>
      </c>
      <c r="B277" s="30" t="s">
        <v>307</v>
      </c>
      <c r="C277" s="31"/>
      <c r="D277" s="31"/>
      <c r="E277" s="31"/>
      <c r="F277" s="31">
        <v>3816000000</v>
      </c>
      <c r="G277" s="31">
        <v>440000000</v>
      </c>
      <c r="H277" s="31"/>
      <c r="I277" s="31">
        <v>867000000</v>
      </c>
      <c r="J277" s="31">
        <v>526000000</v>
      </c>
      <c r="K277" s="31"/>
      <c r="L277" s="31"/>
      <c r="M277" s="31"/>
      <c r="N277" s="31"/>
      <c r="O277" s="31"/>
      <c r="P277" s="31"/>
      <c r="Q277" s="31"/>
      <c r="R277" s="31"/>
      <c r="S277" s="31">
        <v>3868000000</v>
      </c>
      <c r="T277" s="31">
        <v>2805000000</v>
      </c>
      <c r="U277" s="31">
        <v>3133000000</v>
      </c>
      <c r="V277" s="31">
        <v>3829000000</v>
      </c>
      <c r="W277" s="31">
        <v>991000000</v>
      </c>
      <c r="X277" s="31">
        <v>806000000</v>
      </c>
      <c r="Y277" s="31">
        <v>2846000000</v>
      </c>
      <c r="Z277" s="31">
        <v>-4643000000</v>
      </c>
      <c r="AA277" s="31"/>
      <c r="AB277" s="31">
        <v>4679000000</v>
      </c>
      <c r="AC277" s="31">
        <v>3794000000</v>
      </c>
      <c r="AD277" s="31">
        <v>-15101000000</v>
      </c>
      <c r="AE277" s="31"/>
      <c r="AF277" s="31"/>
      <c r="AG277" s="31"/>
      <c r="AH277" s="31"/>
      <c r="AI277" s="31"/>
      <c r="AJ277" s="31"/>
      <c r="AK277" s="31"/>
      <c r="AL277" s="31"/>
      <c r="AM277" s="31"/>
      <c r="AN277" s="31"/>
      <c r="AO277" s="31"/>
      <c r="AP277" s="31"/>
      <c r="AQ277" s="31"/>
      <c r="AR277" s="31"/>
      <c r="AS277" s="31"/>
    </row>
    <row r="278" spans="1:45">
      <c r="A278" s="29">
        <v>126245</v>
      </c>
      <c r="B278" s="30" t="s">
        <v>308</v>
      </c>
      <c r="C278" s="31"/>
      <c r="D278" s="31"/>
      <c r="E278" s="31"/>
      <c r="F278" s="31"/>
      <c r="G278" s="31"/>
      <c r="H278" s="31"/>
      <c r="I278" s="31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  <c r="AA278" s="31"/>
      <c r="AB278" s="31"/>
      <c r="AC278" s="31"/>
      <c r="AD278" s="31"/>
      <c r="AE278" s="31"/>
      <c r="AF278" s="31"/>
      <c r="AG278" s="31"/>
      <c r="AH278" s="31"/>
      <c r="AI278" s="31"/>
      <c r="AJ278" s="31"/>
      <c r="AK278" s="31"/>
      <c r="AL278" s="31"/>
      <c r="AM278" s="31"/>
      <c r="AN278" s="31"/>
      <c r="AO278" s="31"/>
      <c r="AP278" s="31"/>
      <c r="AQ278" s="31"/>
      <c r="AR278" s="31"/>
      <c r="AS278" s="31"/>
    </row>
    <row r="279" spans="1:45">
      <c r="A279" s="29">
        <v>126260</v>
      </c>
      <c r="B279" s="30" t="s">
        <v>309</v>
      </c>
      <c r="C279" s="31">
        <v>2431000000</v>
      </c>
      <c r="D279" s="31">
        <v>19058000000</v>
      </c>
      <c r="E279" s="31">
        <v>3992000000</v>
      </c>
      <c r="F279" s="31">
        <v>12395000000</v>
      </c>
      <c r="G279" s="31">
        <v>20770000000</v>
      </c>
      <c r="H279" s="31">
        <v>945000000</v>
      </c>
      <c r="I279" s="31">
        <v>10538000000</v>
      </c>
      <c r="J279" s="31">
        <v>23432000000</v>
      </c>
      <c r="K279" s="31">
        <v>5857000000</v>
      </c>
      <c r="L279" s="31">
        <v>11418000000</v>
      </c>
      <c r="M279" s="31">
        <v>8386000000</v>
      </c>
      <c r="N279" s="31">
        <v>11403000000</v>
      </c>
      <c r="O279" s="31">
        <v>4320000000</v>
      </c>
      <c r="P279" s="31">
        <v>20019000000</v>
      </c>
      <c r="Q279" s="31">
        <v>5886000000</v>
      </c>
      <c r="R279" s="31">
        <v>33952000000</v>
      </c>
      <c r="S279" s="31">
        <v>11128000000</v>
      </c>
      <c r="T279" s="31">
        <v>15522000000</v>
      </c>
      <c r="U279" s="31">
        <v>17497000000</v>
      </c>
      <c r="V279" s="31">
        <v>17511000000</v>
      </c>
      <c r="W279" s="31">
        <v>6282000000</v>
      </c>
      <c r="X279" s="31">
        <v>15857000000</v>
      </c>
      <c r="Y279" s="31">
        <v>18469000000</v>
      </c>
      <c r="Z279" s="31">
        <v>14495000000</v>
      </c>
      <c r="AA279" s="31">
        <v>73425000000</v>
      </c>
      <c r="AB279" s="31">
        <v>10645000000</v>
      </c>
      <c r="AC279" s="31">
        <v>7804000000</v>
      </c>
      <c r="AD279" s="31">
        <v>11234000000</v>
      </c>
      <c r="AE279" s="31">
        <v>11308000000</v>
      </c>
      <c r="AF279" s="31">
        <v>8303000000</v>
      </c>
      <c r="AG279" s="31">
        <v>7272000000</v>
      </c>
      <c r="AH279" s="31">
        <v>17371000000</v>
      </c>
      <c r="AI279" s="31">
        <v>44532000000</v>
      </c>
      <c r="AJ279" s="31">
        <v>19537000000</v>
      </c>
      <c r="AK279" s="31">
        <v>12212000000</v>
      </c>
      <c r="AL279" s="31">
        <v>27124000000</v>
      </c>
      <c r="AM279" s="31">
        <v>5231000000</v>
      </c>
      <c r="AN279" s="31">
        <v>4980000000</v>
      </c>
      <c r="AO279" s="31">
        <v>8282000000</v>
      </c>
      <c r="AP279" s="31">
        <v>27273000000</v>
      </c>
      <c r="AQ279" s="31">
        <v>3185000000</v>
      </c>
      <c r="AR279" s="31">
        <v>12602000000</v>
      </c>
      <c r="AS279" s="31">
        <v>4211000000</v>
      </c>
    </row>
    <row r="280" spans="1:45">
      <c r="A280" s="29">
        <v>126270</v>
      </c>
      <c r="B280" s="30" t="s">
        <v>310</v>
      </c>
      <c r="C280" s="31"/>
      <c r="D280" s="31"/>
      <c r="E280" s="31"/>
      <c r="F280" s="31"/>
      <c r="G280" s="31"/>
      <c r="H280" s="31"/>
      <c r="I280" s="31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  <c r="AA280" s="31"/>
      <c r="AB280" s="31"/>
      <c r="AC280" s="31">
        <v>2231000000</v>
      </c>
      <c r="AD280" s="31">
        <v>-2231000000</v>
      </c>
      <c r="AE280" s="31"/>
      <c r="AF280" s="31"/>
      <c r="AG280" s="31"/>
      <c r="AH280" s="31"/>
      <c r="AI280" s="31"/>
      <c r="AJ280" s="31"/>
      <c r="AK280" s="31"/>
      <c r="AL280" s="31"/>
      <c r="AM280" s="31"/>
      <c r="AN280" s="31"/>
      <c r="AO280" s="31"/>
      <c r="AP280" s="31"/>
      <c r="AQ280" s="31"/>
      <c r="AR280" s="31"/>
      <c r="AS280" s="31"/>
    </row>
    <row r="281" spans="1:45">
      <c r="A281" s="29">
        <v>126145</v>
      </c>
      <c r="B281" s="30" t="s">
        <v>311</v>
      </c>
      <c r="C281" s="31"/>
      <c r="D281" s="31"/>
      <c r="E281" s="31">
        <v>1139000000</v>
      </c>
      <c r="F281" s="31">
        <v>2049000000</v>
      </c>
      <c r="G281" s="31"/>
      <c r="H281" s="31">
        <v>1752000000</v>
      </c>
      <c r="I281" s="31"/>
      <c r="J281" s="31">
        <v>2000000</v>
      </c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  <c r="AA281" s="31"/>
      <c r="AB281" s="31"/>
      <c r="AC281" s="31"/>
      <c r="AD281" s="31"/>
      <c r="AE281" s="31"/>
      <c r="AF281" s="31"/>
      <c r="AG281" s="31"/>
      <c r="AH281" s="31"/>
      <c r="AI281" s="31"/>
      <c r="AJ281" s="31"/>
      <c r="AK281" s="31"/>
      <c r="AL281" s="31"/>
      <c r="AM281" s="31"/>
      <c r="AN281" s="31"/>
      <c r="AO281" s="31"/>
      <c r="AP281" s="31"/>
      <c r="AQ281" s="31"/>
      <c r="AR281" s="31"/>
      <c r="AS281" s="31"/>
    </row>
    <row r="282" spans="1:45">
      <c r="A282" s="29">
        <v>126146</v>
      </c>
      <c r="B282" s="30" t="s">
        <v>312</v>
      </c>
      <c r="C282" s="31"/>
      <c r="D282" s="31"/>
      <c r="E282" s="31"/>
      <c r="F282" s="31"/>
      <c r="G282" s="31"/>
      <c r="H282" s="31"/>
      <c r="I282" s="31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  <c r="AA282" s="31"/>
      <c r="AB282" s="31"/>
      <c r="AC282" s="31"/>
      <c r="AD282" s="31"/>
      <c r="AE282" s="31"/>
      <c r="AF282" s="31"/>
      <c r="AG282" s="31"/>
      <c r="AH282" s="31"/>
      <c r="AI282" s="31"/>
      <c r="AJ282" s="31"/>
      <c r="AK282" s="31"/>
      <c r="AL282" s="31"/>
      <c r="AM282" s="31"/>
      <c r="AN282" s="31"/>
      <c r="AO282" s="31"/>
      <c r="AP282" s="31"/>
      <c r="AQ282" s="31"/>
      <c r="AR282" s="31"/>
      <c r="AS282" s="31"/>
    </row>
    <row r="283" spans="1:45">
      <c r="A283" s="29">
        <v>126149</v>
      </c>
      <c r="B283" s="30" t="s">
        <v>313</v>
      </c>
      <c r="C283" s="31"/>
      <c r="D283" s="31"/>
      <c r="E283" s="31"/>
      <c r="F283" s="31"/>
      <c r="G283" s="31"/>
      <c r="H283" s="31"/>
      <c r="I283" s="31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  <c r="AA283" s="31"/>
      <c r="AB283" s="31"/>
      <c r="AC283" s="31"/>
      <c r="AD283" s="31"/>
      <c r="AE283" s="31"/>
      <c r="AF283" s="31"/>
      <c r="AG283" s="31"/>
      <c r="AH283" s="31"/>
      <c r="AI283" s="31"/>
      <c r="AJ283" s="31"/>
      <c r="AK283" s="31"/>
      <c r="AL283" s="31"/>
      <c r="AM283" s="31"/>
      <c r="AN283" s="31"/>
      <c r="AO283" s="31"/>
      <c r="AP283" s="31"/>
      <c r="AQ283" s="31"/>
      <c r="AR283" s="31"/>
      <c r="AS283" s="31"/>
    </row>
    <row r="284" spans="1:45">
      <c r="A284" s="29">
        <v>126151</v>
      </c>
      <c r="B284" s="30" t="s">
        <v>314</v>
      </c>
      <c r="C284" s="31"/>
      <c r="D284" s="31"/>
      <c r="E284" s="31"/>
      <c r="F284" s="31"/>
      <c r="G284" s="31"/>
      <c r="H284" s="31"/>
      <c r="I284" s="31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  <c r="AA284" s="31"/>
      <c r="AB284" s="31"/>
      <c r="AC284" s="31"/>
      <c r="AD284" s="31"/>
      <c r="AE284" s="31"/>
      <c r="AF284" s="31"/>
      <c r="AG284" s="31"/>
      <c r="AH284" s="31"/>
      <c r="AI284" s="31"/>
      <c r="AJ284" s="31"/>
      <c r="AK284" s="31"/>
      <c r="AL284" s="31"/>
      <c r="AM284" s="31"/>
      <c r="AN284" s="31"/>
      <c r="AO284" s="31"/>
      <c r="AP284" s="31"/>
      <c r="AQ284" s="31"/>
      <c r="AR284" s="31"/>
      <c r="AS284" s="31"/>
    </row>
    <row r="285" spans="1:45">
      <c r="A285" s="29">
        <v>126400</v>
      </c>
      <c r="B285" s="30" t="s">
        <v>315</v>
      </c>
      <c r="C285" s="31"/>
      <c r="D285" s="31"/>
      <c r="E285" s="31"/>
      <c r="F285" s="31"/>
      <c r="G285" s="31"/>
      <c r="H285" s="31"/>
      <c r="I285" s="31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  <c r="AA285" s="31"/>
      <c r="AB285" s="31"/>
      <c r="AC285" s="31"/>
      <c r="AD285" s="31"/>
      <c r="AE285" s="31"/>
      <c r="AF285" s="31"/>
      <c r="AG285" s="31"/>
      <c r="AH285" s="31"/>
      <c r="AI285" s="31"/>
      <c r="AJ285" s="31"/>
      <c r="AK285" s="31"/>
      <c r="AL285" s="31"/>
      <c r="AM285" s="31"/>
      <c r="AN285" s="31"/>
      <c r="AO285" s="31"/>
      <c r="AP285" s="31"/>
      <c r="AQ285" s="31"/>
      <c r="AR285" s="31"/>
      <c r="AS285" s="31"/>
    </row>
    <row r="286" spans="1:45">
      <c r="A286" s="29">
        <v>126275</v>
      </c>
      <c r="B286" s="30" t="s">
        <v>316</v>
      </c>
      <c r="C286" s="31"/>
      <c r="D286" s="31"/>
      <c r="E286" s="31"/>
      <c r="F286" s="31"/>
      <c r="G286" s="31"/>
      <c r="H286" s="31"/>
      <c r="I286" s="31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  <c r="AA286" s="31"/>
      <c r="AB286" s="31"/>
      <c r="AC286" s="31"/>
      <c r="AD286" s="31"/>
      <c r="AE286" s="31"/>
      <c r="AF286" s="31"/>
      <c r="AG286" s="31"/>
      <c r="AH286" s="31"/>
      <c r="AI286" s="31"/>
      <c r="AJ286" s="31"/>
      <c r="AK286" s="31"/>
      <c r="AL286" s="31"/>
      <c r="AM286" s="31"/>
      <c r="AN286" s="31"/>
      <c r="AO286" s="31"/>
      <c r="AP286" s="31"/>
      <c r="AQ286" s="31"/>
      <c r="AR286" s="31"/>
      <c r="AS286" s="31"/>
    </row>
    <row r="287" spans="1:45">
      <c r="A287" s="29">
        <v>126147</v>
      </c>
      <c r="B287" s="30" t="s">
        <v>317</v>
      </c>
      <c r="C287" s="31"/>
      <c r="D287" s="31"/>
      <c r="E287" s="31"/>
      <c r="F287" s="31"/>
      <c r="G287" s="31"/>
      <c r="H287" s="31"/>
      <c r="I287" s="31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  <c r="AA287" s="31"/>
      <c r="AB287" s="31"/>
      <c r="AC287" s="31"/>
      <c r="AD287" s="31">
        <v>82448000000</v>
      </c>
      <c r="AE287" s="31"/>
      <c r="AF287" s="31"/>
      <c r="AG287" s="31"/>
      <c r="AH287" s="31"/>
      <c r="AI287" s="31"/>
      <c r="AJ287" s="31"/>
      <c r="AK287" s="31"/>
      <c r="AL287" s="31"/>
      <c r="AM287" s="31"/>
      <c r="AN287" s="31"/>
      <c r="AO287" s="31"/>
      <c r="AP287" s="31"/>
      <c r="AQ287" s="31"/>
      <c r="AR287" s="31"/>
      <c r="AS287" s="31"/>
    </row>
    <row r="288" spans="1:45">
      <c r="A288" s="29">
        <v>126148</v>
      </c>
      <c r="B288" s="30" t="s">
        <v>318</v>
      </c>
      <c r="C288" s="31"/>
      <c r="D288" s="31"/>
      <c r="E288" s="31"/>
      <c r="F288" s="31"/>
      <c r="G288" s="31"/>
      <c r="H288" s="31"/>
      <c r="I288" s="31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  <c r="AA288" s="31"/>
      <c r="AB288" s="31"/>
      <c r="AC288" s="31"/>
      <c r="AD288" s="31"/>
      <c r="AE288" s="31"/>
      <c r="AF288" s="31"/>
      <c r="AG288" s="31"/>
      <c r="AH288" s="31"/>
      <c r="AI288" s="31"/>
      <c r="AJ288" s="31"/>
      <c r="AK288" s="31"/>
      <c r="AL288" s="31"/>
      <c r="AM288" s="31"/>
      <c r="AN288" s="31"/>
      <c r="AO288" s="31"/>
      <c r="AP288" s="31"/>
      <c r="AQ288" s="31"/>
      <c r="AR288" s="31"/>
      <c r="AS288" s="31"/>
    </row>
    <row r="289" spans="1:45">
      <c r="A289" s="29">
        <v>126155</v>
      </c>
      <c r="B289" s="30" t="s">
        <v>319</v>
      </c>
      <c r="C289" s="31"/>
      <c r="D289" s="31"/>
      <c r="E289" s="31"/>
      <c r="F289" s="31"/>
      <c r="G289" s="31"/>
      <c r="H289" s="31"/>
      <c r="I289" s="31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  <c r="AA289" s="31"/>
      <c r="AB289" s="31"/>
      <c r="AC289" s="31"/>
      <c r="AD289" s="31"/>
      <c r="AE289" s="31"/>
      <c r="AF289" s="31"/>
      <c r="AG289" s="31"/>
      <c r="AH289" s="31"/>
      <c r="AI289" s="31"/>
      <c r="AJ289" s="31"/>
      <c r="AK289" s="31"/>
      <c r="AL289" s="31"/>
      <c r="AM289" s="31"/>
      <c r="AN289" s="31"/>
      <c r="AO289" s="31"/>
      <c r="AP289" s="31"/>
      <c r="AQ289" s="31"/>
      <c r="AR289" s="31"/>
      <c r="AS289" s="31"/>
    </row>
    <row r="290" spans="1:45">
      <c r="A290" s="29">
        <v>126410</v>
      </c>
      <c r="B290" s="30" t="s">
        <v>320</v>
      </c>
      <c r="C290" s="31"/>
      <c r="D290" s="31"/>
      <c r="E290" s="31"/>
      <c r="F290" s="31"/>
      <c r="G290" s="31"/>
      <c r="H290" s="31"/>
      <c r="I290" s="31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>
        <v>18966000000</v>
      </c>
      <c r="AA290" s="31"/>
      <c r="AB290" s="31"/>
      <c r="AC290" s="31"/>
      <c r="AD290" s="31">
        <v>21148000000</v>
      </c>
      <c r="AE290" s="31"/>
      <c r="AF290" s="31"/>
      <c r="AG290" s="31"/>
      <c r="AH290" s="31"/>
      <c r="AI290" s="31"/>
      <c r="AJ290" s="31"/>
      <c r="AK290" s="31"/>
      <c r="AL290" s="31"/>
      <c r="AM290" s="31"/>
      <c r="AN290" s="31"/>
      <c r="AO290" s="31"/>
      <c r="AP290" s="31"/>
      <c r="AQ290" s="31"/>
      <c r="AR290" s="31"/>
      <c r="AS290" s="31"/>
    </row>
    <row r="291" spans="1:45">
      <c r="A291" s="29">
        <v>126420</v>
      </c>
      <c r="B291" s="30" t="s">
        <v>321</v>
      </c>
      <c r="C291" s="31"/>
      <c r="D291" s="31"/>
      <c r="E291" s="31"/>
      <c r="F291" s="31"/>
      <c r="G291" s="31"/>
      <c r="H291" s="31"/>
      <c r="I291" s="31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>
        <v>183650000000</v>
      </c>
      <c r="AA291" s="31"/>
      <c r="AB291" s="31"/>
      <c r="AC291" s="31"/>
      <c r="AD291" s="31">
        <v>206006000000</v>
      </c>
      <c r="AE291" s="31"/>
      <c r="AF291" s="31"/>
      <c r="AG291" s="31"/>
      <c r="AH291" s="31">
        <v>82599000000</v>
      </c>
      <c r="AI291" s="31"/>
      <c r="AJ291" s="31"/>
      <c r="AK291" s="31"/>
      <c r="AL291" s="31">
        <v>56659000000</v>
      </c>
      <c r="AM291" s="31">
        <v>1195000000</v>
      </c>
      <c r="AN291" s="31">
        <v>16587000000</v>
      </c>
      <c r="AO291" s="31">
        <v>5335000000</v>
      </c>
      <c r="AP291" s="31">
        <v>132863000000</v>
      </c>
      <c r="AQ291" s="31">
        <v>57084000000</v>
      </c>
      <c r="AR291" s="31">
        <v>298347000000</v>
      </c>
      <c r="AS291" s="31">
        <v>2106000000</v>
      </c>
    </row>
    <row r="292" spans="1:45">
      <c r="A292" s="29">
        <v>126430</v>
      </c>
      <c r="B292" s="30" t="s">
        <v>322</v>
      </c>
      <c r="C292" s="31"/>
      <c r="D292" s="31"/>
      <c r="E292" s="31"/>
      <c r="F292" s="31"/>
      <c r="G292" s="31"/>
      <c r="H292" s="31"/>
      <c r="I292" s="31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  <c r="AA292" s="31"/>
      <c r="AB292" s="31"/>
      <c r="AC292" s="31"/>
      <c r="AD292" s="31"/>
      <c r="AE292" s="31"/>
      <c r="AF292" s="31"/>
      <c r="AG292" s="31"/>
      <c r="AH292" s="31"/>
      <c r="AI292" s="31"/>
      <c r="AJ292" s="31"/>
      <c r="AK292" s="31"/>
      <c r="AL292" s="31"/>
      <c r="AM292" s="31"/>
      <c r="AN292" s="31"/>
      <c r="AO292" s="31"/>
      <c r="AP292" s="31"/>
      <c r="AQ292" s="31"/>
      <c r="AR292" s="31"/>
      <c r="AS292" s="31"/>
    </row>
    <row r="293" spans="1:45">
      <c r="A293" s="29">
        <v>126280</v>
      </c>
      <c r="B293" s="30" t="s">
        <v>323</v>
      </c>
      <c r="C293" s="31"/>
      <c r="D293" s="31"/>
      <c r="E293" s="31"/>
      <c r="F293" s="31"/>
      <c r="G293" s="31"/>
      <c r="H293" s="31"/>
      <c r="I293" s="31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  <c r="AA293" s="31"/>
      <c r="AB293" s="31"/>
      <c r="AC293" s="31"/>
      <c r="AD293" s="31"/>
      <c r="AE293" s="31"/>
      <c r="AF293" s="31"/>
      <c r="AG293" s="31"/>
      <c r="AH293" s="31"/>
      <c r="AI293" s="31"/>
      <c r="AJ293" s="31"/>
      <c r="AK293" s="31"/>
      <c r="AL293" s="31"/>
      <c r="AM293" s="31"/>
      <c r="AN293" s="31"/>
      <c r="AO293" s="31"/>
      <c r="AP293" s="31"/>
      <c r="AQ293" s="31"/>
      <c r="AR293" s="31"/>
      <c r="AS293" s="31"/>
    </row>
    <row r="294" spans="1:45">
      <c r="A294" s="29">
        <v>126281</v>
      </c>
      <c r="B294" s="30" t="s">
        <v>324</v>
      </c>
      <c r="C294" s="31"/>
      <c r="D294" s="31"/>
      <c r="E294" s="31"/>
      <c r="F294" s="31"/>
      <c r="G294" s="31"/>
      <c r="H294" s="31"/>
      <c r="I294" s="31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  <c r="AA294" s="31"/>
      <c r="AB294" s="31"/>
      <c r="AC294" s="31"/>
      <c r="AD294" s="31"/>
      <c r="AE294" s="31"/>
      <c r="AF294" s="31"/>
      <c r="AG294" s="31"/>
      <c r="AH294" s="31"/>
      <c r="AI294" s="31"/>
      <c r="AJ294" s="31"/>
      <c r="AK294" s="31"/>
      <c r="AL294" s="31"/>
      <c r="AM294" s="31"/>
      <c r="AN294" s="31"/>
      <c r="AO294" s="31"/>
      <c r="AP294" s="31"/>
      <c r="AQ294" s="31"/>
      <c r="AR294" s="31"/>
      <c r="AS294" s="31"/>
    </row>
    <row r="295" spans="1:45">
      <c r="A295" s="29">
        <v>126310</v>
      </c>
      <c r="B295" s="30" t="s">
        <v>325</v>
      </c>
      <c r="C295" s="31">
        <v>43290000000</v>
      </c>
      <c r="D295" s="31">
        <v>51215000000</v>
      </c>
      <c r="E295" s="31">
        <v>21695000000</v>
      </c>
      <c r="F295" s="31">
        <v>-23647000000</v>
      </c>
      <c r="G295" s="31">
        <v>96647000000</v>
      </c>
      <c r="H295" s="31">
        <v>23751000000</v>
      </c>
      <c r="I295" s="31">
        <v>56721000000</v>
      </c>
      <c r="J295" s="31">
        <v>85165000000</v>
      </c>
      <c r="K295" s="31">
        <v>176920000000</v>
      </c>
      <c r="L295" s="31"/>
      <c r="M295" s="31">
        <v>110237000000</v>
      </c>
      <c r="N295" s="31">
        <v>105051000000</v>
      </c>
      <c r="O295" s="31">
        <v>539009000000</v>
      </c>
      <c r="P295" s="31">
        <v>121049000000</v>
      </c>
      <c r="Q295" s="31">
        <v>94699000000</v>
      </c>
      <c r="R295" s="31">
        <v>-246199000000</v>
      </c>
      <c r="S295" s="31"/>
      <c r="T295" s="31"/>
      <c r="U295" s="31"/>
      <c r="V295" s="31"/>
      <c r="W295" s="31"/>
      <c r="X295" s="31"/>
      <c r="Y295" s="31"/>
      <c r="Z295" s="31"/>
      <c r="AA295" s="31"/>
      <c r="AB295" s="31"/>
      <c r="AC295" s="31"/>
      <c r="AD295" s="31"/>
      <c r="AE295" s="31"/>
      <c r="AF295" s="31"/>
      <c r="AG295" s="31"/>
      <c r="AH295" s="31"/>
      <c r="AI295" s="31"/>
      <c r="AJ295" s="31"/>
      <c r="AK295" s="31"/>
      <c r="AL295" s="31"/>
      <c r="AM295" s="31"/>
      <c r="AN295" s="31"/>
      <c r="AO295" s="31"/>
      <c r="AP295" s="31"/>
      <c r="AQ295" s="31"/>
      <c r="AR295" s="31"/>
      <c r="AS295" s="31"/>
    </row>
    <row r="296" spans="1:45">
      <c r="A296" s="29">
        <v>126330</v>
      </c>
      <c r="B296" s="30" t="s">
        <v>326</v>
      </c>
      <c r="C296" s="31"/>
      <c r="D296" s="31"/>
      <c r="E296" s="31"/>
      <c r="F296" s="31"/>
      <c r="G296" s="31"/>
      <c r="H296" s="31"/>
      <c r="I296" s="31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  <c r="AA296" s="31"/>
      <c r="AB296" s="31"/>
      <c r="AC296" s="31"/>
      <c r="AD296" s="31"/>
      <c r="AE296" s="31"/>
      <c r="AF296" s="31"/>
      <c r="AG296" s="31"/>
      <c r="AH296" s="31"/>
      <c r="AI296" s="31"/>
      <c r="AJ296" s="31"/>
      <c r="AK296" s="31"/>
      <c r="AL296" s="31"/>
      <c r="AM296" s="31"/>
      <c r="AN296" s="31"/>
      <c r="AO296" s="31"/>
      <c r="AP296" s="31"/>
      <c r="AQ296" s="31"/>
      <c r="AR296" s="31"/>
      <c r="AS296" s="31"/>
    </row>
    <row r="297" spans="1:45">
      <c r="A297" s="29">
        <v>126350</v>
      </c>
      <c r="B297" s="30" t="s">
        <v>327</v>
      </c>
      <c r="C297" s="31"/>
      <c r="D297" s="31"/>
      <c r="E297" s="31"/>
      <c r="F297" s="31"/>
      <c r="G297" s="31"/>
      <c r="H297" s="31"/>
      <c r="I297" s="31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  <c r="AA297" s="31"/>
      <c r="AB297" s="31"/>
      <c r="AC297" s="31"/>
      <c r="AD297" s="31"/>
      <c r="AE297" s="31"/>
      <c r="AF297" s="31"/>
      <c r="AG297" s="31"/>
      <c r="AH297" s="31"/>
      <c r="AI297" s="31"/>
      <c r="AJ297" s="31"/>
      <c r="AK297" s="31"/>
      <c r="AL297" s="31"/>
      <c r="AM297" s="31"/>
      <c r="AN297" s="31"/>
      <c r="AO297" s="31"/>
      <c r="AP297" s="31"/>
      <c r="AQ297" s="31"/>
      <c r="AR297" s="31"/>
      <c r="AS297" s="31"/>
    </row>
    <row r="298" spans="1:45">
      <c r="A298" s="29">
        <v>126137</v>
      </c>
      <c r="B298" s="30" t="s">
        <v>328</v>
      </c>
      <c r="C298" s="31"/>
      <c r="D298" s="31"/>
      <c r="E298" s="31"/>
      <c r="F298" s="31"/>
      <c r="G298" s="31"/>
      <c r="H298" s="31"/>
      <c r="I298" s="31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  <c r="AA298" s="31"/>
      <c r="AB298" s="31"/>
      <c r="AC298" s="31"/>
      <c r="AD298" s="31"/>
      <c r="AE298" s="31"/>
      <c r="AF298" s="31"/>
      <c r="AG298" s="31"/>
      <c r="AH298" s="31"/>
      <c r="AI298" s="31"/>
      <c r="AJ298" s="31"/>
      <c r="AK298" s="31"/>
      <c r="AL298" s="31"/>
      <c r="AM298" s="31"/>
      <c r="AN298" s="31"/>
      <c r="AO298" s="31"/>
      <c r="AP298" s="31"/>
      <c r="AQ298" s="31"/>
      <c r="AR298" s="31"/>
      <c r="AS298" s="31"/>
    </row>
    <row r="299" spans="1:45">
      <c r="A299" s="29">
        <v>126138</v>
      </c>
      <c r="B299" s="30" t="s">
        <v>329</v>
      </c>
      <c r="C299" s="31"/>
      <c r="D299" s="31"/>
      <c r="E299" s="31"/>
      <c r="F299" s="31"/>
      <c r="G299" s="31"/>
      <c r="H299" s="31"/>
      <c r="I299" s="31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  <c r="AA299" s="31"/>
      <c r="AB299" s="31"/>
      <c r="AC299" s="31"/>
      <c r="AD299" s="31"/>
      <c r="AE299" s="31"/>
      <c r="AF299" s="31"/>
      <c r="AG299" s="31"/>
      <c r="AH299" s="31"/>
      <c r="AI299" s="31"/>
      <c r="AJ299" s="31"/>
      <c r="AK299" s="31"/>
      <c r="AL299" s="31"/>
      <c r="AM299" s="31"/>
      <c r="AN299" s="31"/>
      <c r="AO299" s="31"/>
      <c r="AP299" s="31"/>
      <c r="AQ299" s="31"/>
      <c r="AR299" s="31"/>
      <c r="AS299" s="31"/>
    </row>
    <row r="300" spans="1:45">
      <c r="A300" s="29">
        <v>126134</v>
      </c>
      <c r="B300" s="30" t="s">
        <v>330</v>
      </c>
      <c r="C300" s="31"/>
      <c r="D300" s="31"/>
      <c r="E300" s="31"/>
      <c r="F300" s="31"/>
      <c r="G300" s="31"/>
      <c r="H300" s="31"/>
      <c r="I300" s="31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  <c r="AA300" s="31"/>
      <c r="AB300" s="31"/>
      <c r="AC300" s="31"/>
      <c r="AD300" s="31"/>
      <c r="AE300" s="31"/>
      <c r="AF300" s="31"/>
      <c r="AG300" s="31"/>
      <c r="AH300" s="31"/>
      <c r="AI300" s="31"/>
      <c r="AJ300" s="31"/>
      <c r="AK300" s="31"/>
      <c r="AL300" s="31"/>
      <c r="AM300" s="31"/>
      <c r="AN300" s="31"/>
      <c r="AO300" s="31"/>
      <c r="AP300" s="31"/>
      <c r="AQ300" s="31"/>
      <c r="AR300" s="31"/>
      <c r="AS300" s="31"/>
    </row>
    <row r="301" spans="1:45">
      <c r="A301" s="29">
        <v>126135</v>
      </c>
      <c r="B301" s="30" t="s">
        <v>331</v>
      </c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  <c r="AP301" s="31"/>
      <c r="AQ301" s="31"/>
      <c r="AR301" s="31"/>
      <c r="AS301" s="31"/>
    </row>
    <row r="302" spans="1:45">
      <c r="A302" s="29">
        <v>126136</v>
      </c>
      <c r="B302" s="30" t="s">
        <v>332</v>
      </c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  <c r="AP302" s="31"/>
      <c r="AQ302" s="31"/>
      <c r="AR302" s="31"/>
      <c r="AS302" s="31"/>
    </row>
    <row r="303" spans="1:45">
      <c r="A303" s="29">
        <v>126166</v>
      </c>
      <c r="B303" s="30" t="s">
        <v>333</v>
      </c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  <c r="AP303" s="31"/>
      <c r="AQ303" s="31"/>
      <c r="AR303" s="31"/>
      <c r="AS303" s="31"/>
    </row>
    <row r="304" spans="1:45">
      <c r="A304" s="29">
        <v>126167</v>
      </c>
      <c r="B304" s="30" t="s">
        <v>334</v>
      </c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  <c r="AP304" s="31"/>
      <c r="AQ304" s="31"/>
      <c r="AR304" s="31"/>
      <c r="AS304" s="31"/>
    </row>
    <row r="305" spans="1:45">
      <c r="A305" s="29">
        <v>126168</v>
      </c>
      <c r="B305" s="30" t="s">
        <v>335</v>
      </c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  <c r="AP305" s="31"/>
      <c r="AQ305" s="31"/>
      <c r="AR305" s="31"/>
      <c r="AS305" s="31"/>
    </row>
    <row r="306" spans="1:45">
      <c r="A306" s="29">
        <v>126250</v>
      </c>
      <c r="B306" s="30" t="s">
        <v>336</v>
      </c>
      <c r="C306" s="31">
        <v>36359000000</v>
      </c>
      <c r="D306" s="31">
        <v>18175000000</v>
      </c>
      <c r="E306" s="31">
        <v>13533000000</v>
      </c>
      <c r="F306" s="31">
        <v>22973000000</v>
      </c>
      <c r="G306" s="31">
        <v>21625000000</v>
      </c>
      <c r="H306" s="31">
        <v>9078000000</v>
      </c>
      <c r="I306" s="31">
        <v>19857000000</v>
      </c>
      <c r="J306" s="31">
        <v>58645000000</v>
      </c>
      <c r="K306" s="31">
        <v>22492000000</v>
      </c>
      <c r="L306" s="31">
        <v>30222000000</v>
      </c>
      <c r="M306" s="31">
        <v>35955000000</v>
      </c>
      <c r="N306" s="31">
        <v>81580000000</v>
      </c>
      <c r="O306" s="31">
        <v>30665000000</v>
      </c>
      <c r="P306" s="31">
        <v>80812000000</v>
      </c>
      <c r="Q306" s="31">
        <v>20157000000</v>
      </c>
      <c r="R306" s="31">
        <v>343570000000</v>
      </c>
      <c r="S306" s="31">
        <v>134798000000</v>
      </c>
      <c r="T306" s="31"/>
      <c r="U306" s="31">
        <v>120716000000</v>
      </c>
      <c r="V306" s="31">
        <v>265252000000</v>
      </c>
      <c r="W306" s="31">
        <v>59913000000</v>
      </c>
      <c r="X306" s="31">
        <v>124192000000</v>
      </c>
      <c r="Y306" s="31">
        <v>68783000000</v>
      </c>
      <c r="Z306" s="31">
        <v>431849000000</v>
      </c>
      <c r="AA306" s="31">
        <v>5189000000</v>
      </c>
      <c r="AB306" s="31">
        <v>10318000000</v>
      </c>
      <c r="AC306" s="31">
        <v>2463000000</v>
      </c>
      <c r="AD306" s="31">
        <v>17478000000</v>
      </c>
      <c r="AE306" s="31">
        <v>88641000000</v>
      </c>
      <c r="AF306" s="31">
        <v>14903000000</v>
      </c>
      <c r="AG306" s="31">
        <v>12926000000</v>
      </c>
      <c r="AH306" s="31">
        <v>143630000000</v>
      </c>
      <c r="AI306" s="31">
        <v>12288000000</v>
      </c>
      <c r="AJ306" s="31">
        <v>65351000000</v>
      </c>
      <c r="AK306" s="31">
        <v>31403000000</v>
      </c>
      <c r="AL306" s="31">
        <v>122071000000</v>
      </c>
      <c r="AM306" s="31">
        <v>9553000000</v>
      </c>
      <c r="AN306" s="31">
        <v>9923000000</v>
      </c>
      <c r="AO306" s="31">
        <v>57226000000</v>
      </c>
      <c r="AP306" s="31">
        <v>138767000000</v>
      </c>
      <c r="AQ306" s="31">
        <v>46430000000</v>
      </c>
      <c r="AR306" s="31">
        <v>15467000000</v>
      </c>
      <c r="AS306" s="31">
        <v>51641000000</v>
      </c>
    </row>
    <row r="307" spans="1:45">
      <c r="A307" s="29">
        <v>128000</v>
      </c>
      <c r="B307" s="30" t="s">
        <v>337</v>
      </c>
      <c r="C307" s="31">
        <v>2223735000000</v>
      </c>
      <c r="D307" s="31">
        <v>1760297000000</v>
      </c>
      <c r="E307" s="31">
        <v>2526260000000</v>
      </c>
      <c r="F307" s="31">
        <v>2705905000000</v>
      </c>
      <c r="G307" s="31">
        <v>1840899000000</v>
      </c>
      <c r="H307" s="31">
        <v>1618317000000</v>
      </c>
      <c r="I307" s="31">
        <v>2627336000000</v>
      </c>
      <c r="J307" s="31">
        <v>2543452000000</v>
      </c>
      <c r="K307" s="31">
        <v>2615682000000</v>
      </c>
      <c r="L307" s="31">
        <v>2574235000000</v>
      </c>
      <c r="M307" s="31">
        <v>1400886000000</v>
      </c>
      <c r="N307" s="31">
        <v>-682582000000</v>
      </c>
      <c r="O307" s="31">
        <v>682731000000</v>
      </c>
      <c r="P307" s="31">
        <v>2526314000000</v>
      </c>
      <c r="Q307" s="31">
        <v>4272958000000</v>
      </c>
      <c r="R307" s="31">
        <v>3358526000000</v>
      </c>
      <c r="S307" s="31">
        <v>3756239000000</v>
      </c>
      <c r="T307" s="31">
        <v>3742273000000</v>
      </c>
      <c r="U307" s="31">
        <v>4103006000000</v>
      </c>
      <c r="V307" s="31">
        <v>3427813000000</v>
      </c>
      <c r="W307" s="31">
        <v>2526022000000</v>
      </c>
      <c r="X307" s="31">
        <v>2950660000000</v>
      </c>
      <c r="Y307" s="31">
        <v>2331371000000</v>
      </c>
      <c r="Z307" s="31">
        <v>3710221000000</v>
      </c>
      <c r="AA307" s="31">
        <v>4658671000000</v>
      </c>
      <c r="AB307" s="31">
        <v>4908190000000</v>
      </c>
      <c r="AC307" s="31">
        <v>5558139000000</v>
      </c>
      <c r="AD307" s="31">
        <v>5622858000000</v>
      </c>
      <c r="AE307" s="31">
        <v>5037586000000</v>
      </c>
      <c r="AF307" s="31">
        <v>6140653000000</v>
      </c>
      <c r="AG307" s="31">
        <v>5482493000000</v>
      </c>
      <c r="AH307" s="31">
        <v>7556527000000</v>
      </c>
      <c r="AI307" s="31">
        <v>6249517000000</v>
      </c>
      <c r="AJ307" s="31">
        <v>5480246000000</v>
      </c>
      <c r="AK307" s="31">
        <v>1961684000000</v>
      </c>
      <c r="AL307" s="31">
        <v>3589194000000</v>
      </c>
      <c r="AM307" s="31">
        <v>3119442000000</v>
      </c>
      <c r="AN307" s="31">
        <v>4420419000000</v>
      </c>
      <c r="AO307" s="31">
        <v>3936877000000</v>
      </c>
      <c r="AP307" s="31">
        <v>2875879000000</v>
      </c>
      <c r="AQ307" s="31">
        <v>3179883000000</v>
      </c>
      <c r="AR307" s="31">
        <v>3515284000000</v>
      </c>
      <c r="AS307" s="31">
        <v>2149806000000</v>
      </c>
    </row>
    <row r="308" spans="1:45">
      <c r="A308" s="29">
        <v>128100</v>
      </c>
      <c r="B308" s="30" t="s">
        <v>338</v>
      </c>
      <c r="C308" s="31">
        <v>339232000000</v>
      </c>
      <c r="D308" s="31">
        <v>251017000000</v>
      </c>
      <c r="E308" s="31">
        <v>339583000000</v>
      </c>
      <c r="F308" s="31">
        <v>369874000000</v>
      </c>
      <c r="G308" s="31">
        <v>241688000000</v>
      </c>
      <c r="H308" s="31">
        <v>195803000000</v>
      </c>
      <c r="I308" s="31">
        <v>436122000000</v>
      </c>
      <c r="J308" s="31">
        <v>331375000000</v>
      </c>
      <c r="K308" s="31">
        <v>428119000000</v>
      </c>
      <c r="L308" s="31">
        <v>432322000000</v>
      </c>
      <c r="M308" s="31">
        <v>182218000000</v>
      </c>
      <c r="N308" s="31">
        <v>-660342000000</v>
      </c>
      <c r="O308" s="31">
        <v>63494000000</v>
      </c>
      <c r="P308" s="31">
        <v>272835000000</v>
      </c>
      <c r="Q308" s="31">
        <v>549924000000</v>
      </c>
      <c r="R308" s="31">
        <v>304789000000</v>
      </c>
      <c r="S308" s="31">
        <v>589203000000</v>
      </c>
      <c r="T308" s="31">
        <v>586659000000</v>
      </c>
      <c r="U308" s="31">
        <v>552859000000</v>
      </c>
      <c r="V308" s="31">
        <v>64150000000</v>
      </c>
      <c r="W308" s="31">
        <v>328383000000</v>
      </c>
      <c r="X308" s="31">
        <v>328818000000</v>
      </c>
      <c r="Y308" s="31">
        <v>162645000000</v>
      </c>
      <c r="Z308" s="31">
        <v>650236000000</v>
      </c>
      <c r="AA308" s="31">
        <v>745387000000</v>
      </c>
      <c r="AB308" s="31">
        <v>1199866000000</v>
      </c>
      <c r="AC308" s="31">
        <v>727335000000</v>
      </c>
      <c r="AD308" s="31">
        <v>676740000000</v>
      </c>
      <c r="AE308" s="31">
        <v>826164000000</v>
      </c>
      <c r="AF308" s="31">
        <v>1018246000000</v>
      </c>
      <c r="AG308" s="31">
        <v>854629000000</v>
      </c>
      <c r="AH308" s="31">
        <v>3588700000000</v>
      </c>
      <c r="AI308" s="31">
        <v>1281151000000</v>
      </c>
      <c r="AJ308" s="31">
        <v>1029612000000</v>
      </c>
      <c r="AK308" s="31">
        <v>235846000000</v>
      </c>
      <c r="AL308" s="31">
        <v>142251000000</v>
      </c>
      <c r="AM308" s="31">
        <v>627724000000</v>
      </c>
      <c r="AN308" s="31">
        <v>783793000000</v>
      </c>
      <c r="AO308" s="31">
        <v>796703000000</v>
      </c>
      <c r="AP308" s="31">
        <v>-94072000000</v>
      </c>
      <c r="AQ308" s="31">
        <v>696414000000</v>
      </c>
      <c r="AR308" s="31">
        <v>769888000000</v>
      </c>
      <c r="AS308" s="31">
        <v>467294000000</v>
      </c>
    </row>
    <row r="309" spans="1:45">
      <c r="A309" s="29">
        <v>128160</v>
      </c>
      <c r="B309" s="30" t="s">
        <v>339</v>
      </c>
      <c r="C309" s="31">
        <v>1884503000000</v>
      </c>
      <c r="D309" s="31">
        <v>1509280000000</v>
      </c>
      <c r="E309" s="31">
        <v>2186677000000</v>
      </c>
      <c r="F309" s="31">
        <v>2336031000000</v>
      </c>
      <c r="G309" s="31">
        <v>1599211000000</v>
      </c>
      <c r="H309" s="31">
        <v>1422514000000</v>
      </c>
      <c r="I309" s="31">
        <v>2191214000000</v>
      </c>
      <c r="J309" s="31">
        <v>2212077000000</v>
      </c>
      <c r="K309" s="31">
        <v>2187563000000</v>
      </c>
      <c r="L309" s="31">
        <v>2141913000000</v>
      </c>
      <c r="M309" s="31">
        <v>1218668000000</v>
      </c>
      <c r="N309" s="31">
        <v>-22240000000</v>
      </c>
      <c r="O309" s="31">
        <v>619237000000</v>
      </c>
      <c r="P309" s="31">
        <v>2253479000000</v>
      </c>
      <c r="Q309" s="31">
        <v>3723034000000</v>
      </c>
      <c r="R309" s="31">
        <v>3053737000000</v>
      </c>
      <c r="S309" s="31">
        <v>3167036000000</v>
      </c>
      <c r="T309" s="31">
        <v>3155614000000</v>
      </c>
      <c r="U309" s="31">
        <v>3550147000000</v>
      </c>
      <c r="V309" s="31">
        <v>3363663000000</v>
      </c>
      <c r="W309" s="31">
        <v>2197639000000</v>
      </c>
      <c r="X309" s="31">
        <v>2621842000000</v>
      </c>
      <c r="Y309" s="31">
        <v>2168726000000</v>
      </c>
      <c r="Z309" s="31">
        <v>3059985000000</v>
      </c>
      <c r="AA309" s="31">
        <v>3913284000000</v>
      </c>
      <c r="AB309" s="31">
        <v>3708324000000</v>
      </c>
      <c r="AC309" s="31">
        <v>4830804000000</v>
      </c>
      <c r="AD309" s="31">
        <v>4946118000000</v>
      </c>
      <c r="AE309" s="31">
        <v>4211422000000</v>
      </c>
      <c r="AF309" s="31">
        <v>5122407000000</v>
      </c>
      <c r="AG309" s="31">
        <v>4627864000000</v>
      </c>
      <c r="AH309" s="31">
        <v>3967827000000</v>
      </c>
      <c r="AI309" s="31">
        <v>4968366000000</v>
      </c>
      <c r="AJ309" s="31">
        <v>4450634000000</v>
      </c>
      <c r="AK309" s="31">
        <v>1725838000000</v>
      </c>
      <c r="AL309" s="31">
        <v>3446943000000</v>
      </c>
      <c r="AM309" s="31">
        <v>2491718000000</v>
      </c>
      <c r="AN309" s="31">
        <v>3636626000000</v>
      </c>
      <c r="AO309" s="31">
        <v>3140174000000</v>
      </c>
      <c r="AP309" s="31">
        <v>2969951000000</v>
      </c>
      <c r="AQ309" s="31">
        <v>2483469000000</v>
      </c>
      <c r="AR309" s="31">
        <v>2745396000000</v>
      </c>
      <c r="AS309" s="31">
        <v>1682512000000</v>
      </c>
    </row>
    <row r="310" spans="1:45">
      <c r="A310" s="29">
        <v>128170</v>
      </c>
      <c r="B310" s="30" t="s">
        <v>340</v>
      </c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31"/>
      <c r="AQ310" s="31"/>
      <c r="AR310" s="31"/>
      <c r="AS310" s="31"/>
    </row>
    <row r="311" spans="1:45">
      <c r="A311" s="29">
        <v>128171</v>
      </c>
      <c r="B311" s="30" t="s">
        <v>341</v>
      </c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31"/>
      <c r="AQ311" s="31"/>
      <c r="AR311" s="31"/>
      <c r="AS311" s="31"/>
    </row>
    <row r="312" spans="1:45">
      <c r="A312" s="29">
        <v>128172</v>
      </c>
      <c r="B312" s="30" t="s">
        <v>342</v>
      </c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31"/>
      <c r="AQ312" s="31"/>
      <c r="AR312" s="31"/>
      <c r="AS312" s="31"/>
    </row>
    <row r="313" spans="1:45">
      <c r="A313" s="29">
        <v>128173</v>
      </c>
      <c r="B313" s="30" t="s">
        <v>343</v>
      </c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31"/>
      <c r="AQ313" s="31"/>
      <c r="AR313" s="31"/>
      <c r="AS313" s="31"/>
    </row>
    <row r="314" spans="1:45">
      <c r="A314" s="29">
        <v>128174</v>
      </c>
      <c r="B314" s="30" t="s">
        <v>344</v>
      </c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31"/>
      <c r="AQ314" s="31"/>
      <c r="AR314" s="31"/>
      <c r="AS314" s="31"/>
    </row>
    <row r="315" spans="1:45">
      <c r="A315" s="29">
        <v>128175</v>
      </c>
      <c r="B315" s="30" t="s">
        <v>345</v>
      </c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31"/>
      <c r="AQ315" s="31"/>
      <c r="AR315" s="31"/>
      <c r="AS315" s="31"/>
    </row>
    <row r="316" spans="1:45">
      <c r="A316" s="29">
        <v>128176</v>
      </c>
      <c r="B316" s="30" t="s">
        <v>346</v>
      </c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31"/>
      <c r="AQ316" s="31"/>
      <c r="AR316" s="31"/>
      <c r="AS316" s="31"/>
    </row>
    <row r="317" spans="1:45">
      <c r="A317" s="29">
        <v>128177</v>
      </c>
      <c r="B317" s="30" t="s">
        <v>347</v>
      </c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31"/>
      <c r="AQ317" s="31"/>
      <c r="AR317" s="31"/>
      <c r="AS317" s="31"/>
    </row>
    <row r="318" spans="1:45">
      <c r="A318" s="29">
        <v>128178</v>
      </c>
      <c r="B318" s="30" t="s">
        <v>348</v>
      </c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31"/>
      <c r="AQ318" s="31"/>
      <c r="AR318" s="31"/>
      <c r="AS318" s="31"/>
    </row>
    <row r="319" spans="1:45">
      <c r="A319" s="29">
        <v>128179</v>
      </c>
      <c r="B319" s="30" t="s">
        <v>349</v>
      </c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31"/>
      <c r="AQ319" s="31"/>
      <c r="AR319" s="31"/>
      <c r="AS319" s="31"/>
    </row>
    <row r="320" spans="1:45">
      <c r="A320" s="29">
        <v>128180</v>
      </c>
      <c r="B320" s="30" t="s">
        <v>350</v>
      </c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</row>
    <row r="321" spans="1:45">
      <c r="A321" s="29">
        <v>128181</v>
      </c>
      <c r="B321" s="30" t="s">
        <v>351</v>
      </c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31"/>
      <c r="AQ321" s="31"/>
      <c r="AR321" s="31"/>
      <c r="AS321" s="31"/>
    </row>
    <row r="322" spans="1:45">
      <c r="A322" s="29">
        <v>128182</v>
      </c>
      <c r="B322" s="30" t="s">
        <v>352</v>
      </c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31"/>
      <c r="AQ322" s="31"/>
      <c r="AR322" s="31"/>
      <c r="AS322" s="31"/>
    </row>
    <row r="323" spans="1:45">
      <c r="A323" s="29">
        <v>129000</v>
      </c>
      <c r="B323" s="30" t="s">
        <v>353</v>
      </c>
      <c r="C323" s="31">
        <v>1884503000000</v>
      </c>
      <c r="D323" s="31">
        <v>1509280000000</v>
      </c>
      <c r="E323" s="31">
        <v>2186677000000</v>
      </c>
      <c r="F323" s="31">
        <v>2336031000000</v>
      </c>
      <c r="G323" s="31">
        <v>1599211000000</v>
      </c>
      <c r="H323" s="31">
        <v>1422514000000</v>
      </c>
      <c r="I323" s="31">
        <v>2191214000000</v>
      </c>
      <c r="J323" s="31">
        <v>2212077000000</v>
      </c>
      <c r="K323" s="31">
        <v>2187563000000</v>
      </c>
      <c r="L323" s="31">
        <v>2141913000000</v>
      </c>
      <c r="M323" s="31">
        <v>1218668000000</v>
      </c>
      <c r="N323" s="31">
        <v>-22240000000</v>
      </c>
      <c r="O323" s="31">
        <v>619237000000</v>
      </c>
      <c r="P323" s="31">
        <v>2253479000000</v>
      </c>
      <c r="Q323" s="31">
        <v>3723034000000</v>
      </c>
      <c r="R323" s="31">
        <v>3053737000000</v>
      </c>
      <c r="S323" s="31">
        <v>3167036000000</v>
      </c>
      <c r="T323" s="31">
        <v>3155614000000</v>
      </c>
      <c r="U323" s="31">
        <v>3550147000000</v>
      </c>
      <c r="V323" s="31">
        <v>3363663000000</v>
      </c>
      <c r="W323" s="31">
        <v>2197639000000</v>
      </c>
      <c r="X323" s="31">
        <v>2621842000000</v>
      </c>
      <c r="Y323" s="31">
        <v>2168726000000</v>
      </c>
      <c r="Z323" s="31">
        <v>3059985000000</v>
      </c>
      <c r="AA323" s="31">
        <v>3913284000000</v>
      </c>
      <c r="AB323" s="31">
        <v>3708324000000</v>
      </c>
      <c r="AC323" s="31">
        <v>4830804000000</v>
      </c>
      <c r="AD323" s="31">
        <v>4946118000000</v>
      </c>
      <c r="AE323" s="31">
        <v>4211422000000</v>
      </c>
      <c r="AF323" s="31">
        <v>5122407000000</v>
      </c>
      <c r="AG323" s="31">
        <v>4627864000000</v>
      </c>
      <c r="AH323" s="31">
        <v>3967827000000</v>
      </c>
      <c r="AI323" s="31">
        <v>4968366000000</v>
      </c>
      <c r="AJ323" s="31">
        <v>4450634000000</v>
      </c>
      <c r="AK323" s="31">
        <v>1725838000000</v>
      </c>
      <c r="AL323" s="31">
        <v>3446943000000</v>
      </c>
      <c r="AM323" s="31">
        <v>2491718000000</v>
      </c>
      <c r="AN323" s="31">
        <v>3636626000000</v>
      </c>
      <c r="AO323" s="31">
        <v>3140174000000</v>
      </c>
      <c r="AP323" s="31">
        <v>2969951000000</v>
      </c>
      <c r="AQ323" s="31">
        <v>2483469000000</v>
      </c>
      <c r="AR323" s="31">
        <v>2745396000000</v>
      </c>
      <c r="AS323" s="31">
        <v>1682512000000</v>
      </c>
    </row>
    <row r="324" spans="1:45">
      <c r="A324" s="29">
        <v>129001</v>
      </c>
      <c r="B324" s="30" t="s">
        <v>354</v>
      </c>
      <c r="C324" s="31"/>
      <c r="D324" s="31"/>
      <c r="E324" s="31"/>
      <c r="F324" s="31"/>
      <c r="G324" s="31"/>
      <c r="H324" s="31"/>
      <c r="I324" s="31">
        <v>2551096000</v>
      </c>
      <c r="J324" s="31">
        <v>2214421000</v>
      </c>
      <c r="K324" s="31">
        <v>2695327000</v>
      </c>
      <c r="L324" s="31">
        <v>2835415000</v>
      </c>
      <c r="M324" s="31">
        <v>1972922000</v>
      </c>
      <c r="N324" s="31">
        <v>-45172000</v>
      </c>
      <c r="O324" s="31">
        <v>1398520000</v>
      </c>
      <c r="P324" s="31">
        <v>2069647000</v>
      </c>
      <c r="Q324" s="31">
        <v>2854089000</v>
      </c>
      <c r="R324" s="31">
        <v>2794329000</v>
      </c>
      <c r="S324" s="31">
        <v>3290167000</v>
      </c>
      <c r="T324" s="31">
        <v>3067075000</v>
      </c>
      <c r="U324" s="31">
        <v>3898376000</v>
      </c>
      <c r="V324" s="31">
        <v>3839851000</v>
      </c>
      <c r="W324" s="31">
        <v>2190725000</v>
      </c>
      <c r="X324" s="31">
        <v>2717798000</v>
      </c>
      <c r="Y324" s="31">
        <v>1481800000</v>
      </c>
      <c r="Z324" s="31">
        <v>2771139000</v>
      </c>
      <c r="AA324" s="31">
        <v>4605909000</v>
      </c>
      <c r="AB324" s="31">
        <v>3671075000</v>
      </c>
      <c r="AC324" s="31">
        <v>5000690000</v>
      </c>
      <c r="AD324" s="31">
        <v>4572610000</v>
      </c>
      <c r="AE324" s="31">
        <v>4381676000</v>
      </c>
      <c r="AF324" s="31">
        <v>5519738000</v>
      </c>
      <c r="AG324" s="31">
        <v>4706226000</v>
      </c>
      <c r="AH324" s="31">
        <v>3052061000</v>
      </c>
      <c r="AI324" s="31">
        <v>4808558000</v>
      </c>
      <c r="AJ324" s="31">
        <v>4229075000</v>
      </c>
      <c r="AK324" s="31">
        <v>1828646000</v>
      </c>
      <c r="AL324" s="31">
        <v>2699034000</v>
      </c>
      <c r="AM324" s="31">
        <v>2577407000</v>
      </c>
      <c r="AN324" s="31">
        <v>3190833000</v>
      </c>
      <c r="AO324" s="31">
        <v>2940436000</v>
      </c>
      <c r="AP324" s="31">
        <v>3128497000</v>
      </c>
      <c r="AQ324" s="31">
        <v>2197214000</v>
      </c>
      <c r="AR324" s="31">
        <v>2650705000</v>
      </c>
      <c r="AS324" s="31">
        <v>1399773000</v>
      </c>
    </row>
    <row r="325" spans="1:45">
      <c r="A325" s="29">
        <v>129007</v>
      </c>
      <c r="B325" s="30" t="s">
        <v>355</v>
      </c>
      <c r="C325" s="31"/>
      <c r="D325" s="31"/>
      <c r="E325" s="31"/>
      <c r="F325" s="31"/>
      <c r="G325" s="31"/>
      <c r="H325" s="31">
        <v>9740</v>
      </c>
      <c r="I325" s="31">
        <v>14991</v>
      </c>
      <c r="J325" s="31"/>
      <c r="K325" s="31">
        <v>14952</v>
      </c>
      <c r="L325" s="31">
        <v>14611</v>
      </c>
      <c r="M325" s="31">
        <v>8298</v>
      </c>
      <c r="N325" s="31"/>
      <c r="O325" s="31">
        <v>4212</v>
      </c>
      <c r="P325" s="31">
        <v>15329</v>
      </c>
      <c r="Q325" s="31">
        <v>25227</v>
      </c>
      <c r="R325" s="31"/>
      <c r="S325" s="31">
        <v>21370</v>
      </c>
      <c r="T325" s="31">
        <v>21125</v>
      </c>
      <c r="U325" s="31">
        <v>23755</v>
      </c>
      <c r="V325" s="31"/>
      <c r="W325" s="31">
        <v>14381</v>
      </c>
      <c r="X325" s="31">
        <v>17450</v>
      </c>
      <c r="Y325" s="31">
        <v>14455</v>
      </c>
      <c r="Z325" s="31"/>
      <c r="AA325" s="31">
        <v>26036</v>
      </c>
      <c r="AB325" s="31">
        <v>24620</v>
      </c>
      <c r="AC325" s="31">
        <v>32070</v>
      </c>
      <c r="AD325" s="31"/>
      <c r="AE325" s="31">
        <v>27942</v>
      </c>
      <c r="AF325" s="31">
        <v>33982</v>
      </c>
      <c r="AG325" s="31">
        <v>30701</v>
      </c>
      <c r="AH325" s="31"/>
      <c r="AI325" s="31">
        <v>32951</v>
      </c>
      <c r="AJ325" s="31">
        <v>29509</v>
      </c>
      <c r="AK325" s="31">
        <v>11442</v>
      </c>
      <c r="AL325" s="31"/>
      <c r="AM325" s="31">
        <v>16711</v>
      </c>
      <c r="AN325" s="31">
        <v>24419</v>
      </c>
      <c r="AO325" s="31">
        <v>21085</v>
      </c>
      <c r="AP325" s="31"/>
      <c r="AQ325" s="31">
        <v>17153</v>
      </c>
      <c r="AR325" s="31">
        <v>19274</v>
      </c>
      <c r="AS325" s="31">
        <v>11945</v>
      </c>
    </row>
    <row r="326" spans="1:45">
      <c r="A326" s="29">
        <v>129009</v>
      </c>
      <c r="B326" s="30" t="s">
        <v>356</v>
      </c>
      <c r="C326" s="31">
        <v>12436</v>
      </c>
      <c r="D326" s="31">
        <v>10033</v>
      </c>
      <c r="E326" s="31">
        <v>14700</v>
      </c>
      <c r="F326" s="31"/>
      <c r="G326" s="31">
        <v>9687</v>
      </c>
      <c r="H326" s="31">
        <v>9740</v>
      </c>
      <c r="I326" s="31">
        <v>14991</v>
      </c>
      <c r="J326" s="31"/>
      <c r="K326" s="31">
        <v>14952</v>
      </c>
      <c r="L326" s="31">
        <v>14611</v>
      </c>
      <c r="M326" s="31">
        <v>8298</v>
      </c>
      <c r="N326" s="31"/>
      <c r="O326" s="31">
        <v>4212</v>
      </c>
      <c r="P326" s="31">
        <v>15329</v>
      </c>
      <c r="Q326" s="31">
        <v>25227</v>
      </c>
      <c r="R326" s="31"/>
      <c r="S326" s="31">
        <v>21370</v>
      </c>
      <c r="T326" s="31">
        <v>21125</v>
      </c>
      <c r="U326" s="31">
        <v>23755</v>
      </c>
      <c r="V326" s="31"/>
      <c r="W326" s="31">
        <v>14381</v>
      </c>
      <c r="X326" s="31">
        <v>17450</v>
      </c>
      <c r="Y326" s="31">
        <v>14455</v>
      </c>
      <c r="Z326" s="31"/>
      <c r="AA326" s="31">
        <v>26036</v>
      </c>
      <c r="AB326" s="31">
        <v>24620</v>
      </c>
      <c r="AC326" s="31">
        <v>32070</v>
      </c>
      <c r="AD326" s="31"/>
      <c r="AE326" s="31">
        <v>27942</v>
      </c>
      <c r="AF326" s="31">
        <v>33982</v>
      </c>
      <c r="AG326" s="31">
        <v>30701</v>
      </c>
      <c r="AH326" s="31"/>
      <c r="AI326" s="31">
        <v>32951</v>
      </c>
      <c r="AJ326" s="31">
        <v>29509</v>
      </c>
      <c r="AK326" s="31">
        <v>11442</v>
      </c>
      <c r="AL326" s="31"/>
      <c r="AM326" s="31">
        <v>16711</v>
      </c>
      <c r="AN326" s="31">
        <v>24419</v>
      </c>
      <c r="AO326" s="31">
        <v>21085</v>
      </c>
      <c r="AP326" s="31"/>
      <c r="AQ326" s="31">
        <v>17153</v>
      </c>
      <c r="AR326" s="31">
        <v>19274</v>
      </c>
      <c r="AS326" s="31">
        <v>11945</v>
      </c>
    </row>
    <row r="327" spans="1:45">
      <c r="A327" s="29">
        <v>129017</v>
      </c>
      <c r="B327" s="30" t="s">
        <v>357</v>
      </c>
      <c r="C327" s="31"/>
      <c r="D327" s="31"/>
      <c r="E327" s="31"/>
      <c r="F327" s="31"/>
      <c r="G327" s="31"/>
      <c r="H327" s="31">
        <v>9618</v>
      </c>
      <c r="I327" s="31">
        <v>14804</v>
      </c>
      <c r="J327" s="31"/>
      <c r="K327" s="31">
        <v>14782</v>
      </c>
      <c r="L327" s="31">
        <v>14446</v>
      </c>
      <c r="M327" s="31">
        <v>8222</v>
      </c>
      <c r="N327" s="31"/>
      <c r="O327" s="31">
        <v>4179</v>
      </c>
      <c r="P327" s="31">
        <v>15197</v>
      </c>
      <c r="Q327" s="31">
        <v>25111</v>
      </c>
      <c r="R327" s="31"/>
      <c r="S327" s="31">
        <v>21261</v>
      </c>
      <c r="T327" s="31">
        <v>21035</v>
      </c>
      <c r="U327" s="31">
        <v>23660</v>
      </c>
      <c r="V327" s="31"/>
      <c r="W327" s="31">
        <v>14350</v>
      </c>
      <c r="X327" s="31">
        <v>17415</v>
      </c>
      <c r="Y327" s="31">
        <v>14436</v>
      </c>
      <c r="Z327" s="31"/>
      <c r="AA327" s="31">
        <v>26015</v>
      </c>
      <c r="AB327" s="31">
        <v>24601</v>
      </c>
      <c r="AC327" s="31">
        <v>32048</v>
      </c>
      <c r="AD327" s="31"/>
      <c r="AE327" s="31">
        <v>27931</v>
      </c>
      <c r="AF327" s="31">
        <v>33970</v>
      </c>
      <c r="AG327" s="31">
        <v>30691</v>
      </c>
      <c r="AH327" s="31"/>
      <c r="AI327" s="31">
        <v>32947</v>
      </c>
      <c r="AJ327" s="31">
        <v>29508</v>
      </c>
      <c r="AK327" s="31">
        <v>11441</v>
      </c>
      <c r="AL327" s="31"/>
      <c r="AM327" s="31">
        <v>16711</v>
      </c>
      <c r="AN327" s="31">
        <v>24419</v>
      </c>
      <c r="AO327" s="31">
        <v>21085</v>
      </c>
      <c r="AP327" s="31"/>
      <c r="AQ327" s="31"/>
      <c r="AR327" s="31"/>
      <c r="AS327" s="31"/>
    </row>
    <row r="328" spans="1:45">
      <c r="A328" s="29">
        <v>129019</v>
      </c>
      <c r="B328" s="30" t="s">
        <v>358</v>
      </c>
      <c r="C328" s="31">
        <v>12231</v>
      </c>
      <c r="D328" s="31">
        <v>9877</v>
      </c>
      <c r="E328" s="31">
        <v>14475</v>
      </c>
      <c r="F328" s="31"/>
      <c r="G328" s="31">
        <v>9560</v>
      </c>
      <c r="H328" s="31">
        <v>9618</v>
      </c>
      <c r="I328" s="31">
        <v>14804</v>
      </c>
      <c r="J328" s="31"/>
      <c r="K328" s="31">
        <v>14782</v>
      </c>
      <c r="L328" s="31">
        <v>14446</v>
      </c>
      <c r="M328" s="31">
        <v>8222</v>
      </c>
      <c r="N328" s="31"/>
      <c r="O328" s="31">
        <v>4179</v>
      </c>
      <c r="P328" s="31">
        <v>15197</v>
      </c>
      <c r="Q328" s="31">
        <v>25111</v>
      </c>
      <c r="R328" s="31"/>
      <c r="S328" s="31">
        <v>21261</v>
      </c>
      <c r="T328" s="31">
        <v>21035</v>
      </c>
      <c r="U328" s="31">
        <v>23660</v>
      </c>
      <c r="V328" s="31"/>
      <c r="W328" s="31">
        <v>14350</v>
      </c>
      <c r="X328" s="31">
        <v>17415</v>
      </c>
      <c r="Y328" s="31">
        <v>14436</v>
      </c>
      <c r="Z328" s="31"/>
      <c r="AA328" s="31">
        <v>26015</v>
      </c>
      <c r="AB328" s="31">
        <v>24601</v>
      </c>
      <c r="AC328" s="31">
        <v>32048</v>
      </c>
      <c r="AD328" s="31"/>
      <c r="AE328" s="31">
        <v>27931</v>
      </c>
      <c r="AF328" s="31">
        <v>33970</v>
      </c>
      <c r="AG328" s="31">
        <v>30691</v>
      </c>
      <c r="AH328" s="31"/>
      <c r="AI328" s="31">
        <v>32947</v>
      </c>
      <c r="AJ328" s="31">
        <v>29508</v>
      </c>
      <c r="AK328" s="31">
        <v>11441</v>
      </c>
      <c r="AL328" s="31"/>
      <c r="AM328" s="31">
        <v>16711</v>
      </c>
      <c r="AN328" s="31">
        <v>24419</v>
      </c>
      <c r="AO328" s="31">
        <v>21085</v>
      </c>
      <c r="AP328" s="31"/>
      <c r="AQ328" s="31"/>
      <c r="AR328" s="31"/>
      <c r="AS328" s="31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N331"/>
  <sheetViews>
    <sheetView workbookViewId="0">
      <pane xSplit="2" ySplit="9" topLeftCell="AO10" activePane="bottomRight" state="frozen"/>
      <selection pane="topRight" activeCell="C1" sqref="C1"/>
      <selection pane="bottomLeft" activeCell="A10" sqref="A10"/>
      <selection pane="bottomRight" activeCell="AT6" sqref="AT6"/>
    </sheetView>
  </sheetViews>
  <sheetFormatPr defaultColWidth="9" defaultRowHeight="17"/>
  <cols>
    <col min="1" max="1" width="15.08203125" style="1" customWidth="1"/>
    <col min="2" max="2" width="29" style="1" customWidth="1"/>
    <col min="3" max="3" width="17" style="1" bestFit="1" customWidth="1"/>
    <col min="4" max="45" width="16.83203125" style="1" bestFit="1" customWidth="1"/>
    <col min="46" max="48" width="12" style="1" bestFit="1" customWidth="1"/>
    <col min="49" max="16384" width="9" style="1"/>
  </cols>
  <sheetData>
    <row r="1" spans="1:118">
      <c r="A1" s="1" t="str">
        <f>+NICE자료!A1</f>
        <v>Financial Statements - Income statement</v>
      </c>
      <c r="B1" s="24" t="s">
        <v>391</v>
      </c>
      <c r="C1" s="25"/>
      <c r="D1" s="25"/>
      <c r="E1" s="25"/>
      <c r="F1" s="25">
        <f>1-SUM(C88:F88)/SUM(C9:F9)</f>
        <v>0.71829348683243865</v>
      </c>
      <c r="G1" s="25"/>
      <c r="H1" s="25"/>
      <c r="I1" s="25"/>
      <c r="J1" s="25">
        <f>1-SUM(G88:J88)/SUM(G9:J9)</f>
        <v>0.74152478360125795</v>
      </c>
      <c r="K1" s="25"/>
      <c r="L1" s="25"/>
      <c r="M1" s="25"/>
      <c r="N1" s="25">
        <f>1-SUM(K88:N88)/SUM(K9:N9)</f>
        <v>0.75912721659349103</v>
      </c>
      <c r="O1" s="25"/>
      <c r="P1" s="25"/>
      <c r="Q1" s="25"/>
      <c r="R1" s="25">
        <f>1-SUM(O88:R88)/SUM(O9:R9)</f>
        <v>0.76195137161426807</v>
      </c>
      <c r="S1" s="25"/>
      <c r="T1" s="25"/>
      <c r="U1" s="25"/>
      <c r="V1" s="25">
        <f>1-SUM(S88:V88)/SUM(S9:V9)</f>
        <v>0.69470858277696701</v>
      </c>
      <c r="W1" s="25"/>
      <c r="X1" s="25"/>
      <c r="Y1" s="25"/>
      <c r="Z1" s="25">
        <f>1-SUM(W88:Z88)/SUM(W9:Z9)</f>
        <v>0.74829644426912179</v>
      </c>
      <c r="AA1" s="25"/>
      <c r="AB1" s="25"/>
      <c r="AC1" s="25"/>
      <c r="AD1" s="25">
        <f>1-SUM(AA88:AD88)/SUM(AA9:AD9)</f>
        <v>0.70416081137752018</v>
      </c>
      <c r="AE1" s="25"/>
      <c r="AF1" s="25"/>
      <c r="AG1" s="25"/>
      <c r="AH1" s="25">
        <f>1-SUM(AE88:AH88)/SUM(AE9:AH9)</f>
        <v>0.69918587738019922</v>
      </c>
      <c r="AI1" s="25"/>
      <c r="AJ1" s="25"/>
      <c r="AK1" s="25"/>
      <c r="AL1" s="25">
        <f>1-SUM(AI88:AL88)/SUM(AI9:AL9)</f>
        <v>0.71966856043023719</v>
      </c>
      <c r="AM1" s="25"/>
      <c r="AN1" s="25"/>
      <c r="AO1" s="25"/>
      <c r="AP1" s="25">
        <f>1-SUM(AM88:AP88)/SUM(AM9:AP9)</f>
        <v>0.73709776879997335</v>
      </c>
      <c r="AQ1" s="25"/>
      <c r="AR1" s="25"/>
      <c r="AS1" s="25"/>
      <c r="AT1" s="25">
        <f>1-SUM(AQ88:AT88)/SUM(AQ9:AT9)</f>
        <v>0.73625512037604346</v>
      </c>
    </row>
    <row r="2" spans="1:118">
      <c r="A2" s="1">
        <f>+NICE자료!A2</f>
        <v>0</v>
      </c>
      <c r="B2" s="24" t="s">
        <v>18</v>
      </c>
      <c r="C2" s="25"/>
      <c r="D2" s="25"/>
      <c r="E2" s="25"/>
      <c r="F2" s="25">
        <f>SUM(C89:F89)/SUM(C9:F9)</f>
        <v>0.16412794957129787</v>
      </c>
      <c r="G2" s="25"/>
      <c r="H2" s="25"/>
      <c r="I2" s="25"/>
      <c r="J2" s="25">
        <f>SUM(G89:J89)/SUM(G9:J9)</f>
        <v>0.16440693081267865</v>
      </c>
      <c r="K2" s="25"/>
      <c r="L2" s="25"/>
      <c r="M2" s="25"/>
      <c r="N2" s="25">
        <f>SUM(K89:N89)/SUM(K9:N9)</f>
        <v>0.18420519591856077</v>
      </c>
      <c r="O2" s="25"/>
      <c r="P2" s="25"/>
      <c r="Q2" s="25"/>
      <c r="R2" s="25">
        <f>SUM(O89:R89)/SUM(O9:R9)</f>
        <v>0.16733094334528861</v>
      </c>
      <c r="S2" s="25"/>
      <c r="T2" s="25"/>
      <c r="U2" s="25"/>
      <c r="V2" s="25">
        <f>SUM(S89:V89)/SUM(S9:V9)</f>
        <v>0.19554888960994152</v>
      </c>
      <c r="W2" s="25"/>
      <c r="X2" s="25"/>
      <c r="Y2" s="25"/>
      <c r="Z2" s="25">
        <f>SUM(W89:Z89)/SUM(W9:Z9)</f>
        <v>0.1709354053396431</v>
      </c>
      <c r="AA2" s="25"/>
      <c r="AB2" s="25"/>
      <c r="AC2" s="25"/>
      <c r="AD2" s="25">
        <f>SUM(AA89:AD89)/SUM(AA9:AD9)</f>
        <v>0.1646562038766847</v>
      </c>
      <c r="AE2" s="25"/>
      <c r="AF2" s="25"/>
      <c r="AG2" s="25"/>
      <c r="AH2" s="25">
        <f>SUM(AE89:AH89)/SUM(AE9:AH9)</f>
        <v>0.16311937389422199</v>
      </c>
      <c r="AI2" s="25"/>
      <c r="AJ2" s="25"/>
      <c r="AK2" s="25"/>
      <c r="AL2" s="25">
        <f>SUM(AI89:AL89)/SUM(AI9:AL9)</f>
        <v>0.17929796425912245</v>
      </c>
      <c r="AM2" s="25"/>
      <c r="AN2" s="25"/>
      <c r="AO2" s="25"/>
      <c r="AP2" s="25">
        <f>SUM(AM89:AP89)/SUM(AM9:AP9)</f>
        <v>0.1638067055855793</v>
      </c>
      <c r="AQ2" s="25"/>
      <c r="AR2" s="25"/>
      <c r="AS2" s="25"/>
      <c r="AT2" s="25">
        <f>SUM(AQ89:AT89)/SUM(AQ9:AT9)</f>
        <v>0.17763718743074905</v>
      </c>
    </row>
    <row r="3" spans="1:118">
      <c r="A3" s="1" t="str">
        <f>+NICE자료!A3</f>
        <v>삼성전자</v>
      </c>
      <c r="B3" s="1" t="s">
        <v>413</v>
      </c>
      <c r="F3" s="128">
        <f>SUM(C308:F308)/SUM(C307:F307)</f>
        <v>0.14102411222329558</v>
      </c>
      <c r="G3" s="27"/>
      <c r="J3" s="128">
        <f>SUM(G308:J308)/SUM(G307:J307)</f>
        <v>0.13962774524785851</v>
      </c>
      <c r="N3" s="128">
        <f>SUM(K308:N308)/SUM(K307:N307)</f>
        <v>6.4709326208345963E-2</v>
      </c>
      <c r="R3" s="128">
        <f>SUM(O308:R308)/SUM(O307:R307)</f>
        <v>0.10986936154130486</v>
      </c>
      <c r="V3" s="128">
        <f>SUM(S308:V308)/SUM(S307:V307)</f>
        <v>0.11929147079134793</v>
      </c>
      <c r="Z3" s="128">
        <f>SUM(W308:Z308)/SUM(W307:Z307)</f>
        <v>0.12763040712523421</v>
      </c>
      <c r="AD3" s="128">
        <f>SUM(AA308:AD308)/SUM(AA307:AD307)</f>
        <v>0.1614300618406006</v>
      </c>
      <c r="AH3" s="128">
        <f>SUM(AE308:AH308)/SUM(AE307:AH307)</f>
        <v>0.25963875597977459</v>
      </c>
      <c r="AL3" s="128">
        <f>SUM(AI308:AL308)/SUM(AI307:AL307)</f>
        <v>0.15559955212309542</v>
      </c>
      <c r="AP3" s="128">
        <f>SUM(AM308:AP308)/SUM(AM307:AP307)</f>
        <v>0.14730052366059793</v>
      </c>
      <c r="AT3" s="128">
        <f>SUM(AQ308:AT308)/SUM(AQ307:AT307)</f>
        <v>0.21860959892133081</v>
      </c>
    </row>
    <row r="4" spans="1:118">
      <c r="A4" s="1" t="str">
        <f>+NICE자료!A4</f>
        <v>380725,  KOSPI - 005930</v>
      </c>
      <c r="G4" s="27"/>
    </row>
    <row r="5" spans="1:118">
      <c r="A5" s="1">
        <f>+NICE자료!A5</f>
        <v>0</v>
      </c>
      <c r="C5" s="1">
        <v>1</v>
      </c>
      <c r="D5" s="1">
        <v>2</v>
      </c>
      <c r="E5" s="1">
        <v>3</v>
      </c>
      <c r="F5" s="1">
        <v>4</v>
      </c>
      <c r="G5" s="1">
        <v>5</v>
      </c>
      <c r="H5" s="1">
        <v>6</v>
      </c>
      <c r="I5" s="1">
        <v>7</v>
      </c>
      <c r="J5" s="1">
        <v>8</v>
      </c>
      <c r="K5" s="1">
        <v>9</v>
      </c>
      <c r="L5" s="1">
        <v>10</v>
      </c>
      <c r="M5" s="1">
        <v>11</v>
      </c>
      <c r="N5" s="1">
        <v>12</v>
      </c>
      <c r="O5" s="1">
        <v>13</v>
      </c>
      <c r="P5" s="1">
        <v>14</v>
      </c>
      <c r="Q5" s="1">
        <v>15</v>
      </c>
      <c r="R5" s="1">
        <v>16</v>
      </c>
      <c r="S5" s="1">
        <v>17</v>
      </c>
      <c r="T5" s="1">
        <v>18</v>
      </c>
      <c r="U5" s="1">
        <v>19</v>
      </c>
      <c r="V5" s="1">
        <v>20</v>
      </c>
      <c r="W5" s="1">
        <v>21</v>
      </c>
      <c r="X5" s="1">
        <v>22</v>
      </c>
      <c r="Y5" s="1">
        <v>23</v>
      </c>
      <c r="Z5" s="1">
        <v>24</v>
      </c>
      <c r="AA5" s="1">
        <v>25</v>
      </c>
      <c r="AB5" s="1">
        <v>26</v>
      </c>
      <c r="AC5" s="1">
        <v>27</v>
      </c>
      <c r="AD5" s="1">
        <v>28</v>
      </c>
      <c r="AE5" s="1">
        <v>29</v>
      </c>
      <c r="AF5" s="1">
        <v>30</v>
      </c>
      <c r="AG5" s="1">
        <v>31</v>
      </c>
      <c r="AH5" s="1">
        <v>32</v>
      </c>
      <c r="AI5" s="1">
        <v>33</v>
      </c>
      <c r="AJ5" s="1">
        <v>34</v>
      </c>
      <c r="AK5" s="1">
        <v>35</v>
      </c>
      <c r="AL5" s="1">
        <v>36</v>
      </c>
      <c r="AM5" s="1">
        <v>37</v>
      </c>
      <c r="AN5" s="1">
        <v>38</v>
      </c>
      <c r="AO5" s="1">
        <v>39</v>
      </c>
      <c r="AP5" s="1">
        <v>40</v>
      </c>
      <c r="AQ5" s="1">
        <v>41</v>
      </c>
      <c r="AR5" s="1">
        <v>42</v>
      </c>
      <c r="AS5" s="1">
        <v>43</v>
      </c>
    </row>
    <row r="6" spans="1:118">
      <c r="A6" s="1">
        <f>+NICE자료!A6</f>
        <v>0</v>
      </c>
      <c r="B6" s="28" t="str">
        <f>+NICE자료!B6</f>
        <v>Report</v>
      </c>
      <c r="C6" s="28" t="str">
        <f>+NICE자료!C6</f>
        <v>2006/1Q</v>
      </c>
      <c r="D6" s="28" t="str">
        <f>+NICE자료!D6</f>
        <v>2006/2Q(3Mon)</v>
      </c>
      <c r="E6" s="28" t="str">
        <f>+NICE자료!E6</f>
        <v>2006/3Q(3Mon)</v>
      </c>
      <c r="F6" s="28" t="str">
        <f>+NICE자료!F6</f>
        <v>2006/4Q(3Mon)</v>
      </c>
      <c r="G6" s="28" t="str">
        <f>+NICE자료!G6</f>
        <v>2007/1Q</v>
      </c>
      <c r="H6" s="28" t="str">
        <f>+NICE자료!H6</f>
        <v>2007/2Q(3Mon)</v>
      </c>
      <c r="I6" s="28" t="str">
        <f>+NICE자료!I6</f>
        <v>2007/3Q(3Mon)</v>
      </c>
      <c r="J6" s="28" t="str">
        <f>+NICE자료!J6</f>
        <v>2007/4Q(3Mon)</v>
      </c>
      <c r="K6" s="28" t="str">
        <f>+NICE자료!K6</f>
        <v>2008/1Q</v>
      </c>
      <c r="L6" s="28" t="str">
        <f>+NICE자료!L6</f>
        <v>2008/2Q(3Mon)</v>
      </c>
      <c r="M6" s="28" t="str">
        <f>+NICE자료!M6</f>
        <v>2008/3Q(3Mon)</v>
      </c>
      <c r="N6" s="28" t="str">
        <f>+NICE자료!N6</f>
        <v>2008/4Q(3Mon)</v>
      </c>
      <c r="O6" s="28" t="str">
        <f>+NICE자료!O6</f>
        <v>2009/1Q</v>
      </c>
      <c r="P6" s="28" t="str">
        <f>+NICE자료!P6</f>
        <v>2009/2Q(3Mon)</v>
      </c>
      <c r="Q6" s="28" t="str">
        <f>+NICE자료!Q6</f>
        <v>2009/3Q(3Mon)</v>
      </c>
      <c r="R6" s="28" t="str">
        <f>+NICE자료!R6</f>
        <v>2009/4Q(3Mon)</v>
      </c>
      <c r="S6" s="28" t="str">
        <f>+NICE자료!S6</f>
        <v>2010/1Q</v>
      </c>
      <c r="T6" s="28" t="str">
        <f>+NICE자료!T6</f>
        <v>2010/2Q(3Mon)</v>
      </c>
      <c r="U6" s="28" t="str">
        <f>+NICE자료!U6</f>
        <v>2010/3Q(3Mon)</v>
      </c>
      <c r="V6" s="28" t="str">
        <f>+NICE자료!V6</f>
        <v>2010/4Q(3Mon)</v>
      </c>
      <c r="W6" s="28" t="str">
        <f>+NICE자료!W6</f>
        <v>2011/1Q</v>
      </c>
      <c r="X6" s="28" t="str">
        <f>+NICE자료!X6</f>
        <v>2011/2Q(3Mon)</v>
      </c>
      <c r="Y6" s="28" t="str">
        <f>+NICE자료!Y6</f>
        <v>2011/3Q(3Mon)</v>
      </c>
      <c r="Z6" s="28" t="str">
        <f>+NICE자료!Z6</f>
        <v>2011/4Q(3Mon)</v>
      </c>
      <c r="AA6" s="28" t="str">
        <f>+NICE자료!AA6</f>
        <v>2012/1Q</v>
      </c>
      <c r="AB6" s="28" t="str">
        <f>+NICE자료!AB6</f>
        <v>2012/2Q(3Mon)</v>
      </c>
      <c r="AC6" s="28" t="str">
        <f>+NICE자료!AC6</f>
        <v>2012/3Q(3Mon)</v>
      </c>
      <c r="AD6" s="28" t="str">
        <f>+NICE자료!AD6</f>
        <v>2012/4Q(3Mon)</v>
      </c>
      <c r="AE6" s="28" t="str">
        <f>+NICE자료!AE6</f>
        <v>2013/1Q</v>
      </c>
      <c r="AF6" s="28" t="str">
        <f>+NICE자료!AF6</f>
        <v>2013/2Q(3Mon)</v>
      </c>
      <c r="AG6" s="28" t="str">
        <f>+NICE자료!AG6</f>
        <v>2013/3Q(3Mon)</v>
      </c>
      <c r="AH6" s="28" t="str">
        <f>+NICE자료!AH6</f>
        <v>2013/4Q(3Mon)</v>
      </c>
      <c r="AI6" s="28" t="str">
        <f>+NICE자료!AI6</f>
        <v>2014/1Q</v>
      </c>
      <c r="AJ6" s="28" t="str">
        <f>+NICE자료!AJ6</f>
        <v>2014/2Q(3Mon)</v>
      </c>
      <c r="AK6" s="28" t="str">
        <f>+NICE자료!AK6</f>
        <v>2014/3Q(3Mon)</v>
      </c>
      <c r="AL6" s="28" t="str">
        <f>+NICE자료!AL6</f>
        <v>2014/4Q(3Mon)</v>
      </c>
      <c r="AM6" s="28" t="str">
        <f>+NICE자료!AM6</f>
        <v>2015/1Q</v>
      </c>
      <c r="AN6" s="28" t="str">
        <f>+NICE자료!AN6</f>
        <v>2015/2Q(3Mon)</v>
      </c>
      <c r="AO6" s="28" t="str">
        <f>+NICE자료!AO6</f>
        <v>2015/3Q(3Mon)</v>
      </c>
      <c r="AP6" s="28" t="str">
        <f>+NICE자료!AP6</f>
        <v>2015/4Q(3Mon)</v>
      </c>
      <c r="AQ6" s="28" t="str">
        <f>+NICE자료!AQ6</f>
        <v>2016/1Q</v>
      </c>
      <c r="AR6" s="28" t="str">
        <f>+NICE자료!AR6</f>
        <v>2016/2Q(3Mon)</v>
      </c>
      <c r="AS6" s="28" t="str">
        <f>+NICE자료!AS6</f>
        <v>2016/3Q(3Mon)</v>
      </c>
      <c r="AT6" s="28" t="str">
        <f>+NICE자료!AT6</f>
        <v>2016/4Q(3Mon)</v>
      </c>
      <c r="AU6" s="28" t="str">
        <f>+NICE자료!AU6</f>
        <v>2017/1Q(3Mon)</v>
      </c>
      <c r="AV6" s="28" t="str">
        <f>+NICE자료!AV6</f>
        <v>2017/2Q(3Mon)</v>
      </c>
    </row>
    <row r="7" spans="1:118">
      <c r="A7" s="1" t="str">
        <f>+NICE자료!A7</f>
        <v>Code</v>
      </c>
      <c r="B7" s="28" t="str">
        <f>+NICE자료!B7</f>
        <v>Account</v>
      </c>
      <c r="C7" s="28">
        <f>+NICE자료!C7</f>
        <v>20060331</v>
      </c>
      <c r="D7" s="28">
        <f>+NICE자료!D7</f>
        <v>20060630</v>
      </c>
      <c r="E7" s="28">
        <f>+NICE자료!E7</f>
        <v>20060930</v>
      </c>
      <c r="F7" s="28">
        <f>+NICE자료!F7</f>
        <v>20061231</v>
      </c>
      <c r="G7" s="28">
        <f>+NICE자료!G7</f>
        <v>20070331</v>
      </c>
      <c r="H7" s="28">
        <f>+NICE자료!H7</f>
        <v>20070630</v>
      </c>
      <c r="I7" s="28">
        <f>+NICE자료!I7</f>
        <v>20070930</v>
      </c>
      <c r="J7" s="28">
        <f>+NICE자료!J7</f>
        <v>20071231</v>
      </c>
      <c r="K7" s="28">
        <f>+NICE자료!K7</f>
        <v>20080331</v>
      </c>
      <c r="L7" s="28">
        <f>+NICE자료!L7</f>
        <v>20080630</v>
      </c>
      <c r="M7" s="28">
        <f>+NICE자료!M7</f>
        <v>20080930</v>
      </c>
      <c r="N7" s="28">
        <f>+NICE자료!N7</f>
        <v>20081231</v>
      </c>
      <c r="O7" s="28">
        <f>+NICE자료!O7</f>
        <v>20090331</v>
      </c>
      <c r="P7" s="28">
        <f>+NICE자료!P7</f>
        <v>20090630</v>
      </c>
      <c r="Q7" s="28">
        <f>+NICE자료!Q7</f>
        <v>20090930</v>
      </c>
      <c r="R7" s="28">
        <f>+NICE자료!R7</f>
        <v>20091231</v>
      </c>
      <c r="S7" s="28">
        <f>+NICE자료!S7</f>
        <v>20100331</v>
      </c>
      <c r="T7" s="28">
        <f>+NICE자료!T7</f>
        <v>20100630</v>
      </c>
      <c r="U7" s="28">
        <f>+NICE자료!U7</f>
        <v>20100930</v>
      </c>
      <c r="V7" s="28">
        <f>+NICE자료!V7</f>
        <v>20101231</v>
      </c>
      <c r="W7" s="28">
        <f>+NICE자료!W7</f>
        <v>20110331</v>
      </c>
      <c r="X7" s="28">
        <f>+NICE자료!X7</f>
        <v>20110630</v>
      </c>
      <c r="Y7" s="28">
        <f>+NICE자료!Y7</f>
        <v>20110930</v>
      </c>
      <c r="Z7" s="28">
        <f>+NICE자료!Z7</f>
        <v>20111231</v>
      </c>
      <c r="AA7" s="28">
        <f>+NICE자료!AA7</f>
        <v>20120331</v>
      </c>
      <c r="AB7" s="28">
        <f>+NICE자료!AB7</f>
        <v>20120630</v>
      </c>
      <c r="AC7" s="28">
        <f>+NICE자료!AC7</f>
        <v>20120930</v>
      </c>
      <c r="AD7" s="28">
        <f>+NICE자료!AD7</f>
        <v>20121231</v>
      </c>
      <c r="AE7" s="28">
        <f>+NICE자료!AE7</f>
        <v>20130331</v>
      </c>
      <c r="AF7" s="28">
        <f>+NICE자료!AF7</f>
        <v>20130630</v>
      </c>
      <c r="AG7" s="28">
        <f>+NICE자료!AG7</f>
        <v>20130930</v>
      </c>
      <c r="AH7" s="28">
        <f>+NICE자료!AH7</f>
        <v>20131231</v>
      </c>
      <c r="AI7" s="28">
        <f>+NICE자료!AI7</f>
        <v>20140331</v>
      </c>
      <c r="AJ7" s="28">
        <f>+NICE자료!AJ7</f>
        <v>20140630</v>
      </c>
      <c r="AK7" s="28">
        <f>+NICE자료!AK7</f>
        <v>20140930</v>
      </c>
      <c r="AL7" s="28">
        <f>+NICE자료!AL7</f>
        <v>20141231</v>
      </c>
      <c r="AM7" s="28">
        <f>+NICE자료!AM7</f>
        <v>20150331</v>
      </c>
      <c r="AN7" s="28">
        <f>+NICE자료!AN7</f>
        <v>20150630</v>
      </c>
      <c r="AO7" s="28">
        <f>+NICE자료!AO7</f>
        <v>20150930</v>
      </c>
      <c r="AP7" s="28">
        <f>+NICE자료!AP7</f>
        <v>20151231</v>
      </c>
      <c r="AQ7" s="28">
        <f>+NICE자료!AQ7</f>
        <v>20160331</v>
      </c>
      <c r="AR7" s="28">
        <f>+NICE자료!AR7</f>
        <v>20160630</v>
      </c>
      <c r="AS7" s="28">
        <f>+NICE자료!AS7</f>
        <v>20160930</v>
      </c>
    </row>
    <row r="8" spans="1:118">
      <c r="A8" s="1">
        <f>+NICE자료!A8</f>
        <v>102000</v>
      </c>
      <c r="B8" s="28" t="str">
        <f>+NICE자료!B8</f>
        <v>감사의견</v>
      </c>
      <c r="C8" s="28" t="str">
        <f>+NICE자료!C8</f>
        <v>검토-표준</v>
      </c>
      <c r="D8" s="28" t="str">
        <f>+NICE자료!D8</f>
        <v>검토-표준</v>
      </c>
      <c r="E8" s="28" t="str">
        <f>+NICE자료!E8</f>
        <v>검토-표준</v>
      </c>
      <c r="F8" s="28" t="str">
        <f>+NICE자료!F8</f>
        <v>-</v>
      </c>
      <c r="G8" s="28" t="str">
        <f>+NICE자료!G8</f>
        <v>검토-표준</v>
      </c>
      <c r="H8" s="28" t="str">
        <f>+NICE자료!H8</f>
        <v>검토-표준</v>
      </c>
      <c r="I8" s="28" t="str">
        <f>+NICE자료!I8</f>
        <v>검토-표준</v>
      </c>
      <c r="J8" s="28" t="str">
        <f>+NICE자료!J8</f>
        <v>-</v>
      </c>
      <c r="K8" s="28" t="str">
        <f>+NICE자료!K8</f>
        <v>검토-표준</v>
      </c>
      <c r="L8" s="28" t="str">
        <f>+NICE자료!L8</f>
        <v>검토-표준</v>
      </c>
      <c r="M8" s="28" t="str">
        <f>+NICE자료!M8</f>
        <v>검토-표준</v>
      </c>
      <c r="N8" s="28" t="str">
        <f>+NICE자료!N8</f>
        <v>-</v>
      </c>
      <c r="O8" s="28" t="str">
        <f>+NICE자료!O8</f>
        <v>검토-표준</v>
      </c>
      <c r="P8" s="28" t="str">
        <f>+NICE자료!P8</f>
        <v>검토-표준</v>
      </c>
      <c r="Q8" s="28" t="str">
        <f>+NICE자료!Q8</f>
        <v>검토-표준</v>
      </c>
      <c r="R8" s="28" t="str">
        <f>+NICE자료!R8</f>
        <v>-</v>
      </c>
      <c r="S8" s="28" t="str">
        <f>+NICE자료!S8</f>
        <v>검토-표준</v>
      </c>
      <c r="T8" s="28" t="str">
        <f>+NICE자료!T8</f>
        <v>검토-표준</v>
      </c>
      <c r="U8" s="28" t="str">
        <f>+NICE자료!U8</f>
        <v>검토-표준</v>
      </c>
      <c r="V8" s="28" t="str">
        <f>+NICE자료!V8</f>
        <v>-</v>
      </c>
      <c r="W8" s="28" t="str">
        <f>+NICE자료!W8</f>
        <v>검토-표준</v>
      </c>
      <c r="X8" s="28" t="str">
        <f>+NICE자료!X8</f>
        <v>검토-표준</v>
      </c>
      <c r="Y8" s="28" t="str">
        <f>+NICE자료!Y8</f>
        <v>검토-표준</v>
      </c>
      <c r="Z8" s="28" t="str">
        <f>+NICE자료!Z8</f>
        <v>-</v>
      </c>
      <c r="AA8" s="28" t="str">
        <f>+NICE자료!AA8</f>
        <v>검토-표준</v>
      </c>
      <c r="AB8" s="28" t="str">
        <f>+NICE자료!AB8</f>
        <v>검토-표준</v>
      </c>
      <c r="AC8" s="28" t="str">
        <f>+NICE자료!AC8</f>
        <v>검토-표준</v>
      </c>
      <c r="AD8" s="28" t="str">
        <f>+NICE자료!AD8</f>
        <v>-</v>
      </c>
      <c r="AE8" s="28" t="str">
        <f>+NICE자료!AE8</f>
        <v>검토-표준</v>
      </c>
      <c r="AF8" s="28" t="str">
        <f>+NICE자료!AF8</f>
        <v>검토-표준</v>
      </c>
      <c r="AG8" s="28" t="str">
        <f>+NICE자료!AG8</f>
        <v>검토-표준</v>
      </c>
      <c r="AH8" s="28" t="str">
        <f>+NICE자료!AH8</f>
        <v>-</v>
      </c>
      <c r="AI8" s="28" t="str">
        <f>+NICE자료!AI8</f>
        <v>검토-표준</v>
      </c>
      <c r="AJ8" s="28" t="str">
        <f>+NICE자료!AJ8</f>
        <v>검토-표준</v>
      </c>
      <c r="AK8" s="28" t="str">
        <f>+NICE자료!AK8</f>
        <v>검토-표준</v>
      </c>
      <c r="AL8" s="28" t="str">
        <f>+NICE자료!AL8</f>
        <v>-</v>
      </c>
      <c r="AM8" s="28" t="str">
        <f>+NICE자료!AM8</f>
        <v>검토-표준</v>
      </c>
      <c r="AN8" s="28" t="str">
        <f>+NICE자료!AN8</f>
        <v>검토-표준</v>
      </c>
      <c r="AO8" s="28" t="str">
        <f>+NICE자료!AO8</f>
        <v>검토-표준</v>
      </c>
      <c r="AP8" s="28" t="str">
        <f>+NICE자료!AP8</f>
        <v>-</v>
      </c>
      <c r="AQ8" s="28" t="str">
        <f>+NICE자료!AQ8</f>
        <v>검토-표준</v>
      </c>
      <c r="AR8" s="28" t="str">
        <f>+NICE자료!AR8</f>
        <v>검토-표준</v>
      </c>
      <c r="AS8" s="28" t="str">
        <f>+NICE자료!AS8</f>
        <v>검토-표준</v>
      </c>
    </row>
    <row r="9" spans="1:118">
      <c r="A9" s="1">
        <f>+NICE자료!A9</f>
        <v>121000</v>
      </c>
      <c r="B9" s="28" t="str">
        <f>+NICE자료!B9</f>
        <v>매출액</v>
      </c>
      <c r="C9" s="37">
        <f>+NICE자료!C9</f>
        <v>13959257000000</v>
      </c>
      <c r="D9" s="37">
        <f>+NICE자료!D9</f>
        <v>14107860000000</v>
      </c>
      <c r="E9" s="37">
        <f>+NICE자료!E9</f>
        <v>15216475000000</v>
      </c>
      <c r="F9" s="37">
        <f>+NICE자료!F9</f>
        <v>15689173000000</v>
      </c>
      <c r="G9" s="37">
        <f>+NICE자료!G9</f>
        <v>14386012000000</v>
      </c>
      <c r="H9" s="37">
        <f>+NICE자료!H9</f>
        <v>14632873000000</v>
      </c>
      <c r="I9" s="37">
        <f>+NICE자료!I9</f>
        <v>16680570000000</v>
      </c>
      <c r="J9" s="37">
        <f>+NICE자료!J9</f>
        <v>17476513000000</v>
      </c>
      <c r="K9" s="37">
        <f>+NICE자료!K9</f>
        <v>17107345000000</v>
      </c>
      <c r="L9" s="37">
        <f>+NICE자료!L9</f>
        <v>18139099000000</v>
      </c>
      <c r="M9" s="37">
        <f>+NICE자료!M9</f>
        <v>19256170000000</v>
      </c>
      <c r="N9" s="37">
        <f>+NICE자료!N9</f>
        <v>18450377000000</v>
      </c>
      <c r="O9" s="37">
        <f>+NICE자료!O9</f>
        <v>18566217000000</v>
      </c>
      <c r="P9" s="37">
        <f>+NICE자료!P9</f>
        <v>21019644000000</v>
      </c>
      <c r="Q9" s="37">
        <f>+NICE자료!Q9</f>
        <v>24861999000000</v>
      </c>
      <c r="R9" s="37">
        <f>+NICE자료!R9</f>
        <v>25324974000000</v>
      </c>
      <c r="S9" s="37">
        <f>+NICE자료!S9</f>
        <v>24776525000000</v>
      </c>
      <c r="T9" s="37">
        <f>+NICE자료!T9</f>
        <v>26993488000000</v>
      </c>
      <c r="U9" s="37">
        <f>+NICE자료!U9</f>
        <v>30855973000000</v>
      </c>
      <c r="V9" s="37">
        <f>+NICE자료!V9</f>
        <v>29623488000000</v>
      </c>
      <c r="W9" s="37">
        <f>+NICE자료!W9</f>
        <v>26989962000000</v>
      </c>
      <c r="X9" s="37">
        <f>+NICE자료!X9</f>
        <v>28718600000000</v>
      </c>
      <c r="Y9" s="37">
        <f>+NICE자료!Y9</f>
        <v>31612705000000</v>
      </c>
      <c r="Z9" s="37">
        <f>+NICE자료!Z9</f>
        <v>33494710000000</v>
      </c>
      <c r="AA9" s="37">
        <f>+NICE자료!AA9</f>
        <v>35179581000000</v>
      </c>
      <c r="AB9" s="37">
        <f>+NICE자료!AB9</f>
        <v>31305522000000</v>
      </c>
      <c r="AC9" s="37">
        <f>+NICE자료!AC9</f>
        <v>37219789000000</v>
      </c>
      <c r="AD9" s="37">
        <f>+NICE자료!AD9</f>
        <v>37501485000000</v>
      </c>
      <c r="AE9" s="37">
        <f>+NICE자료!AE9</f>
        <v>36586705000000</v>
      </c>
      <c r="AF9" s="37">
        <f>+NICE자료!AF9</f>
        <v>40615603000000</v>
      </c>
      <c r="AG9" s="37">
        <f>+NICE자료!AG9</f>
        <v>40804322000000</v>
      </c>
      <c r="AH9" s="37">
        <f>+NICE자료!AH9</f>
        <v>40365459000000</v>
      </c>
      <c r="AI9" s="37">
        <f>+NICE자료!AI9</f>
        <v>37125668000000</v>
      </c>
      <c r="AJ9" s="37">
        <f>+NICE자료!AJ9</f>
        <v>36048184000000</v>
      </c>
      <c r="AK9" s="37">
        <f>+NICE자료!AK9</f>
        <v>31002404000000</v>
      </c>
      <c r="AL9" s="37">
        <f>+NICE자료!AL9</f>
        <v>33649291000000</v>
      </c>
      <c r="AM9" s="37">
        <f>+NICE자료!AM9</f>
        <v>31689206000000</v>
      </c>
      <c r="AN9" s="37">
        <f>+NICE자료!AN9</f>
        <v>32552308000000</v>
      </c>
      <c r="AO9" s="37">
        <f>+NICE자료!AO9</f>
        <v>35820499000000</v>
      </c>
      <c r="AP9" s="37">
        <f>+NICE자료!AP9</f>
        <v>35143032000000</v>
      </c>
      <c r="AQ9" s="37">
        <f>+NICE자료!AQ9</f>
        <v>32714774000000</v>
      </c>
      <c r="AR9" s="37">
        <f>+NICE자료!AR9</f>
        <v>33337425000000</v>
      </c>
      <c r="AS9" s="37">
        <f>+NICE자료!AS9</f>
        <v>32583623000000</v>
      </c>
      <c r="AT9" s="38"/>
      <c r="AU9" s="38"/>
      <c r="AV9" s="38"/>
      <c r="AW9" s="38"/>
      <c r="AX9" s="38"/>
      <c r="AY9" s="38"/>
      <c r="AZ9" s="38"/>
      <c r="BA9" s="38"/>
      <c r="BB9" s="38"/>
      <c r="BC9" s="38"/>
      <c r="BD9" s="38"/>
      <c r="BE9" s="38"/>
      <c r="BF9" s="38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8"/>
      <c r="CP9" s="38"/>
      <c r="CQ9" s="38"/>
      <c r="CR9" s="38"/>
      <c r="CS9" s="38"/>
      <c r="CT9" s="38"/>
      <c r="CU9" s="38"/>
      <c r="CV9" s="38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8"/>
      <c r="DK9" s="38"/>
      <c r="DL9" s="38"/>
      <c r="DM9" s="38"/>
      <c r="DN9" s="38"/>
    </row>
    <row r="10" spans="1:118">
      <c r="A10" s="1">
        <f>+NICE자료!A10</f>
        <v>121100</v>
      </c>
      <c r="B10" s="28" t="str">
        <f>+NICE자료!B10</f>
        <v xml:space="preserve">     총매출액</v>
      </c>
      <c r="C10" s="37">
        <f>+NICE자료!C10</f>
        <v>13959257000000</v>
      </c>
      <c r="D10" s="37">
        <f>+NICE자료!D10</f>
        <v>14107860000000</v>
      </c>
      <c r="E10" s="37">
        <f>+NICE자료!E10</f>
        <v>15216475000000</v>
      </c>
      <c r="F10" s="37">
        <f>+NICE자료!F10</f>
        <v>15689173000000</v>
      </c>
      <c r="G10" s="37">
        <f>+NICE자료!G10</f>
        <v>14386012000000</v>
      </c>
      <c r="H10" s="37">
        <f>+NICE자료!H10</f>
        <v>14632873000000</v>
      </c>
      <c r="I10" s="37">
        <f>+NICE자료!I10</f>
        <v>16680570000000</v>
      </c>
      <c r="J10" s="37">
        <f>+NICE자료!J10</f>
        <v>17476513000000</v>
      </c>
      <c r="K10" s="37">
        <f>+NICE자료!K10</f>
        <v>17107345000000</v>
      </c>
      <c r="L10" s="37">
        <f>+NICE자료!L10</f>
        <v>18139099000000</v>
      </c>
      <c r="M10" s="37">
        <f>+NICE자료!M10</f>
        <v>19256170000000</v>
      </c>
      <c r="N10" s="37">
        <f>+NICE자료!N10</f>
        <v>18450377000000</v>
      </c>
      <c r="O10" s="37">
        <f>+NICE자료!O10</f>
        <v>18566217000000</v>
      </c>
      <c r="P10" s="37">
        <f>+NICE자료!P10</f>
        <v>21019644000000</v>
      </c>
      <c r="Q10" s="37">
        <f>+NICE자료!Q10</f>
        <v>24861999000000</v>
      </c>
      <c r="R10" s="37">
        <f>+NICE자료!R10</f>
        <v>25324974000000</v>
      </c>
      <c r="S10" s="37">
        <f>+NICE자료!S10</f>
        <v>24776525000000</v>
      </c>
      <c r="T10" s="37">
        <f>+NICE자료!T10</f>
        <v>26993488000000</v>
      </c>
      <c r="U10" s="37">
        <f>+NICE자료!U10</f>
        <v>30855973000000</v>
      </c>
      <c r="V10" s="37">
        <f>+NICE자료!V10</f>
        <v>29623488000000</v>
      </c>
      <c r="W10" s="37">
        <f>+NICE자료!W10</f>
        <v>26989962000000</v>
      </c>
      <c r="X10" s="37">
        <f>+NICE자료!X10</f>
        <v>28718600000000</v>
      </c>
      <c r="Y10" s="37">
        <f>+NICE자료!Y10</f>
        <v>31612705000000</v>
      </c>
      <c r="Z10" s="37">
        <f>+NICE자료!Z10</f>
        <v>33494710000000</v>
      </c>
      <c r="AA10" s="37">
        <f>+NICE자료!AA10</f>
        <v>35179581000000</v>
      </c>
      <c r="AB10" s="37">
        <f>+NICE자료!AB10</f>
        <v>31305522000000</v>
      </c>
      <c r="AC10" s="37">
        <f>+NICE자료!AC10</f>
        <v>37219789000000</v>
      </c>
      <c r="AD10" s="37">
        <f>+NICE자료!AD10</f>
        <v>37501485000000</v>
      </c>
      <c r="AE10" s="37">
        <f>+NICE자료!AE10</f>
        <v>36586705000000</v>
      </c>
      <c r="AF10" s="37">
        <f>+NICE자료!AF10</f>
        <v>40615603000000</v>
      </c>
      <c r="AG10" s="37">
        <f>+NICE자료!AG10</f>
        <v>40804322000000</v>
      </c>
      <c r="AH10" s="37">
        <f>+NICE자료!AH10</f>
        <v>40365459000000</v>
      </c>
      <c r="AI10" s="37">
        <f>+NICE자료!AI10</f>
        <v>37125668000000</v>
      </c>
      <c r="AJ10" s="37">
        <f>+NICE자료!AJ10</f>
        <v>36048184000000</v>
      </c>
      <c r="AK10" s="37">
        <f>+NICE자료!AK10</f>
        <v>31002404000000</v>
      </c>
      <c r="AL10" s="37">
        <f>+NICE자료!AL10</f>
        <v>33649291000000</v>
      </c>
      <c r="AM10" s="37">
        <f>+NICE자료!AM10</f>
        <v>31689206000000</v>
      </c>
      <c r="AN10" s="37">
        <f>+NICE자료!AN10</f>
        <v>32552308000000</v>
      </c>
      <c r="AO10" s="37">
        <f>+NICE자료!AO10</f>
        <v>35820499000000</v>
      </c>
      <c r="AP10" s="37">
        <f>+NICE자료!AP10</f>
        <v>35143032000000</v>
      </c>
      <c r="AQ10" s="37">
        <f>+NICE자료!AQ10</f>
        <v>32714774000000</v>
      </c>
      <c r="AR10" s="37">
        <f>+NICE자료!AR10</f>
        <v>33337425000000</v>
      </c>
      <c r="AS10" s="37">
        <f>+NICE자료!AS10</f>
        <v>32583623000000</v>
      </c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8"/>
      <c r="CP10" s="38"/>
      <c r="CQ10" s="38"/>
      <c r="CR10" s="38"/>
      <c r="CS10" s="38"/>
      <c r="CT10" s="38"/>
      <c r="CU10" s="38"/>
      <c r="CV10" s="38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8"/>
      <c r="DK10" s="38"/>
      <c r="DL10" s="38"/>
      <c r="DM10" s="38"/>
      <c r="DN10" s="38"/>
    </row>
    <row r="11" spans="1:118">
      <c r="A11" s="1">
        <f>+NICE자료!A11</f>
        <v>121190</v>
      </c>
      <c r="B11" s="28" t="str">
        <f>+NICE자료!B11</f>
        <v xml:space="preserve">          [국내]</v>
      </c>
      <c r="C11" s="37">
        <f>+NICE자료!C11</f>
        <v>0</v>
      </c>
      <c r="D11" s="37">
        <f>+NICE자료!D11</f>
        <v>0</v>
      </c>
      <c r="E11" s="37">
        <f>+NICE자료!E11</f>
        <v>0</v>
      </c>
      <c r="F11" s="37">
        <f>+NICE자료!F11</f>
        <v>0</v>
      </c>
      <c r="G11" s="37">
        <f>+NICE자료!G11</f>
        <v>3082409000000</v>
      </c>
      <c r="H11" s="37">
        <f>+NICE자료!H11</f>
        <v>2994701000000</v>
      </c>
      <c r="I11" s="37">
        <f>+NICE자료!I11</f>
        <v>3050471000000</v>
      </c>
      <c r="J11" s="37">
        <f>+NICE자료!J11</f>
        <v>3006560000000</v>
      </c>
      <c r="K11" s="37">
        <f>+NICE자료!K11</f>
        <v>3596671000000</v>
      </c>
      <c r="L11" s="37">
        <f>+NICE자료!L11</f>
        <v>3672570000000</v>
      </c>
      <c r="M11" s="37">
        <f>+NICE자료!M11</f>
        <v>3323781000000</v>
      </c>
      <c r="N11" s="37">
        <f>+NICE자료!N11</f>
        <v>2963716000000</v>
      </c>
      <c r="O11" s="37">
        <f>+NICE자료!O11</f>
        <v>3101717000000</v>
      </c>
      <c r="P11" s="37">
        <f>+NICE자료!P11</f>
        <v>3950644000000</v>
      </c>
      <c r="Q11" s="37">
        <f>+NICE자료!Q11</f>
        <v>4077899000000</v>
      </c>
      <c r="R11" s="37">
        <f>+NICE자료!R11</f>
        <v>3843650000000</v>
      </c>
      <c r="S11" s="37">
        <f>+NICE자료!S11</f>
        <v>0</v>
      </c>
      <c r="T11" s="37">
        <f>+NICE자료!T11</f>
        <v>0</v>
      </c>
      <c r="U11" s="37">
        <f>+NICE자료!U11</f>
        <v>0</v>
      </c>
      <c r="V11" s="37">
        <f>+NICE자료!V11</f>
        <v>0</v>
      </c>
      <c r="W11" s="37">
        <f>+NICE자료!W11</f>
        <v>0</v>
      </c>
      <c r="X11" s="37">
        <f>+NICE자료!X11</f>
        <v>5065850000000</v>
      </c>
      <c r="Y11" s="37">
        <f>+NICE자료!Y11</f>
        <v>4789839000000</v>
      </c>
      <c r="Z11" s="37">
        <f>+NICE자료!Z11</f>
        <v>0</v>
      </c>
      <c r="AA11" s="37">
        <f>+NICE자료!AA11</f>
        <v>0</v>
      </c>
      <c r="AB11" s="37">
        <f>+NICE자료!AB11</f>
        <v>0</v>
      </c>
      <c r="AC11" s="37">
        <f>+NICE자료!AC11</f>
        <v>5488316000000</v>
      </c>
      <c r="AD11" s="37">
        <f>+NICE자료!AD11</f>
        <v>4127252000000</v>
      </c>
      <c r="AE11" s="37">
        <f>+NICE자료!AE11</f>
        <v>5385747000000</v>
      </c>
      <c r="AF11" s="37">
        <f>+NICE자료!AF11</f>
        <v>3979618000000</v>
      </c>
      <c r="AG11" s="37">
        <f>+NICE자료!AG11</f>
        <v>4224008000000</v>
      </c>
      <c r="AH11" s="37">
        <f>+NICE자료!AH11</f>
        <v>3610987000000</v>
      </c>
      <c r="AI11" s="37">
        <f>+NICE자료!AI11</f>
        <v>0</v>
      </c>
      <c r="AJ11" s="37">
        <f>+NICE자료!AJ11</f>
        <v>0</v>
      </c>
      <c r="AK11" s="37">
        <f>+NICE자료!AK11</f>
        <v>0</v>
      </c>
      <c r="AL11" s="37">
        <f>+NICE자료!AL11</f>
        <v>0</v>
      </c>
      <c r="AM11" s="37">
        <f>+NICE자료!AM11</f>
        <v>0</v>
      </c>
      <c r="AN11" s="37">
        <f>+NICE자료!AN11</f>
        <v>0</v>
      </c>
      <c r="AO11" s="37">
        <f>+NICE자료!AO11</f>
        <v>3659800000000</v>
      </c>
      <c r="AP11" s="37">
        <f>+NICE자료!AP11</f>
        <v>3403100000000</v>
      </c>
      <c r="AQ11" s="37">
        <f>+NICE자료!AQ11</f>
        <v>3814700000000</v>
      </c>
      <c r="AR11" s="37">
        <f>+NICE자료!AR11</f>
        <v>3657200000000</v>
      </c>
      <c r="AS11" s="37">
        <f>+NICE자료!AS11</f>
        <v>3192800000000</v>
      </c>
      <c r="AT11" s="38"/>
      <c r="AU11" s="38"/>
      <c r="AV11" s="38"/>
      <c r="AW11" s="38"/>
      <c r="AX11" s="38"/>
      <c r="AY11" s="38"/>
      <c r="AZ11" s="38"/>
      <c r="BA11" s="38"/>
      <c r="BB11" s="38"/>
      <c r="BC11" s="38"/>
      <c r="BD11" s="38"/>
      <c r="BE11" s="38"/>
      <c r="BF11" s="38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8"/>
      <c r="BU11" s="38"/>
      <c r="BV11" s="38"/>
      <c r="BW11" s="38"/>
      <c r="BX11" s="38"/>
      <c r="BY11" s="38"/>
      <c r="BZ11" s="38"/>
      <c r="CA11" s="38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8"/>
      <c r="CP11" s="38"/>
      <c r="CQ11" s="38"/>
      <c r="CR11" s="38"/>
      <c r="CS11" s="38"/>
      <c r="CT11" s="38"/>
      <c r="CU11" s="38"/>
      <c r="CV11" s="38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8"/>
      <c r="DK11" s="38"/>
      <c r="DL11" s="38"/>
      <c r="DM11" s="38"/>
      <c r="DN11" s="38"/>
    </row>
    <row r="12" spans="1:118">
      <c r="A12" s="1">
        <f>+NICE자료!A12</f>
        <v>121195</v>
      </c>
      <c r="B12" s="28" t="str">
        <f>+NICE자료!B12</f>
        <v xml:space="preserve">          [수출]</v>
      </c>
      <c r="C12" s="37">
        <f>+NICE자료!C12</f>
        <v>0</v>
      </c>
      <c r="D12" s="37">
        <f>+NICE자료!D12</f>
        <v>0</v>
      </c>
      <c r="E12" s="37">
        <f>+NICE자료!E12</f>
        <v>0</v>
      </c>
      <c r="F12" s="37">
        <f>+NICE자료!F12</f>
        <v>0</v>
      </c>
      <c r="G12" s="37">
        <f>+NICE자료!G12</f>
        <v>11303603000000</v>
      </c>
      <c r="H12" s="37">
        <f>+NICE자료!H12</f>
        <v>11638172000000</v>
      </c>
      <c r="I12" s="37">
        <f>+NICE자료!I12</f>
        <v>13630099000000</v>
      </c>
      <c r="J12" s="37">
        <f>+NICE자료!J12</f>
        <v>14469953000000</v>
      </c>
      <c r="K12" s="37">
        <f>+NICE자료!K12</f>
        <v>13510674000000</v>
      </c>
      <c r="L12" s="37">
        <f>+NICE자료!L12</f>
        <v>14466529000000</v>
      </c>
      <c r="M12" s="37">
        <f>+NICE자료!M12</f>
        <v>15932389000000</v>
      </c>
      <c r="N12" s="37">
        <f>+NICE자료!N12</f>
        <v>15486661000000</v>
      </c>
      <c r="O12" s="37">
        <f>+NICE자료!O12</f>
        <v>15464500000000</v>
      </c>
      <c r="P12" s="37">
        <f>+NICE자료!P12</f>
        <v>17069000000000</v>
      </c>
      <c r="Q12" s="37">
        <f>+NICE자료!Q12</f>
        <v>20784100000000</v>
      </c>
      <c r="R12" s="37">
        <f>+NICE자료!R12</f>
        <v>21481324000000</v>
      </c>
      <c r="S12" s="37">
        <f>+NICE자료!S12</f>
        <v>0</v>
      </c>
      <c r="T12" s="37">
        <f>+NICE자료!T12</f>
        <v>0</v>
      </c>
      <c r="U12" s="37">
        <f>+NICE자료!U12</f>
        <v>0</v>
      </c>
      <c r="V12" s="37">
        <f>+NICE자료!V12</f>
        <v>0</v>
      </c>
      <c r="W12" s="37">
        <f>+NICE자료!W12</f>
        <v>0</v>
      </c>
      <c r="X12" s="37">
        <f>+NICE자료!X12</f>
        <v>23652750000000</v>
      </c>
      <c r="Y12" s="37">
        <f>+NICE자료!Y12</f>
        <v>26822866000000</v>
      </c>
      <c r="Z12" s="37">
        <f>+NICE자료!Z12</f>
        <v>0</v>
      </c>
      <c r="AA12" s="37">
        <f>+NICE자료!AA12</f>
        <v>0</v>
      </c>
      <c r="AB12" s="37">
        <f>+NICE자료!AB12</f>
        <v>0</v>
      </c>
      <c r="AC12" s="37">
        <f>+NICE자료!AC12</f>
        <v>31731473000000</v>
      </c>
      <c r="AD12" s="37">
        <f>+NICE자료!AD12</f>
        <v>33374233000000</v>
      </c>
      <c r="AE12" s="37">
        <f>+NICE자료!AE12</f>
        <v>31200958000000</v>
      </c>
      <c r="AF12" s="37">
        <f>+NICE자료!AF12</f>
        <v>36635985000000</v>
      </c>
      <c r="AG12" s="37">
        <f>+NICE자료!AG12</f>
        <v>36580314000000</v>
      </c>
      <c r="AH12" s="37">
        <f>+NICE자료!AH12</f>
        <v>36754472000000</v>
      </c>
      <c r="AI12" s="37">
        <f>+NICE자료!AI12</f>
        <v>0</v>
      </c>
      <c r="AJ12" s="37">
        <f>+NICE자료!AJ12</f>
        <v>0</v>
      </c>
      <c r="AK12" s="37">
        <f>+NICE자료!AK12</f>
        <v>0</v>
      </c>
      <c r="AL12" s="37">
        <f>+NICE자료!AL12</f>
        <v>0</v>
      </c>
      <c r="AM12" s="37">
        <f>+NICE자료!AM12</f>
        <v>0</v>
      </c>
      <c r="AN12" s="37">
        <f>+NICE자료!AN12</f>
        <v>0</v>
      </c>
      <c r="AO12" s="37">
        <f>+NICE자료!AO12</f>
        <v>32160699000000</v>
      </c>
      <c r="AP12" s="37">
        <f>+NICE자료!AP12</f>
        <v>31739932000000</v>
      </c>
      <c r="AQ12" s="37">
        <f>+NICE자료!AQ12</f>
        <v>28900074000000</v>
      </c>
      <c r="AR12" s="37">
        <f>+NICE자료!AR12</f>
        <v>29680225000000</v>
      </c>
      <c r="AS12" s="37">
        <f>+NICE자료!AS12</f>
        <v>29390823000000</v>
      </c>
      <c r="AT12" s="38"/>
      <c r="AU12" s="38"/>
      <c r="AV12" s="38"/>
      <c r="AW12" s="38"/>
      <c r="AX12" s="38"/>
      <c r="AY12" s="38"/>
      <c r="AZ12" s="38"/>
      <c r="BA12" s="38"/>
      <c r="BB12" s="38"/>
      <c r="BC12" s="38"/>
      <c r="BD12" s="38"/>
      <c r="BE12" s="38"/>
      <c r="BF12" s="38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8"/>
      <c r="BU12" s="38"/>
      <c r="BV12" s="38"/>
      <c r="BW12" s="38"/>
      <c r="BX12" s="38"/>
      <c r="BY12" s="38"/>
      <c r="BZ12" s="38"/>
      <c r="CA12" s="38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8"/>
      <c r="CP12" s="38"/>
      <c r="CQ12" s="38"/>
      <c r="CR12" s="38"/>
      <c r="CS12" s="38"/>
      <c r="CT12" s="38"/>
      <c r="CU12" s="38"/>
      <c r="CV12" s="38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8"/>
      <c r="DK12" s="38"/>
      <c r="DL12" s="38"/>
      <c r="DM12" s="38"/>
      <c r="DN12" s="38"/>
    </row>
    <row r="13" spans="1:118">
      <c r="A13" s="1">
        <f>+NICE자료!A13</f>
        <v>121198</v>
      </c>
      <c r="B13" s="28" t="str">
        <f>+NICE자료!B13</f>
        <v xml:space="preserve">          [구분불명]</v>
      </c>
      <c r="C13" s="37">
        <f>+NICE자료!C13</f>
        <v>0</v>
      </c>
      <c r="D13" s="37">
        <f>+NICE자료!D13</f>
        <v>0</v>
      </c>
      <c r="E13" s="37">
        <f>+NICE자료!E13</f>
        <v>0</v>
      </c>
      <c r="F13" s="37">
        <f>+NICE자료!F13</f>
        <v>0</v>
      </c>
      <c r="G13" s="37">
        <f>+NICE자료!G13</f>
        <v>0</v>
      </c>
      <c r="H13" s="37">
        <f>+NICE자료!H13</f>
        <v>0</v>
      </c>
      <c r="I13" s="37">
        <f>+NICE자료!I13</f>
        <v>0</v>
      </c>
      <c r="J13" s="37">
        <f>+NICE자료!J13</f>
        <v>0</v>
      </c>
      <c r="K13" s="37">
        <f>+NICE자료!K13</f>
        <v>0</v>
      </c>
      <c r="L13" s="37">
        <f>+NICE자료!L13</f>
        <v>0</v>
      </c>
      <c r="M13" s="37">
        <f>+NICE자료!M13</f>
        <v>0</v>
      </c>
      <c r="N13" s="37">
        <f>+NICE자료!N13</f>
        <v>0</v>
      </c>
      <c r="O13" s="37">
        <f>+NICE자료!O13</f>
        <v>0</v>
      </c>
      <c r="P13" s="37">
        <f>+NICE자료!P13</f>
        <v>0</v>
      </c>
      <c r="Q13" s="37">
        <f>+NICE자료!Q13</f>
        <v>0</v>
      </c>
      <c r="R13" s="37">
        <f>+NICE자료!R13</f>
        <v>0</v>
      </c>
      <c r="S13" s="37">
        <f>+NICE자료!S13</f>
        <v>0</v>
      </c>
      <c r="T13" s="37">
        <f>+NICE자료!T13</f>
        <v>0</v>
      </c>
      <c r="U13" s="37">
        <f>+NICE자료!U13</f>
        <v>0</v>
      </c>
      <c r="V13" s="37">
        <f>+NICE자료!V13</f>
        <v>0</v>
      </c>
      <c r="W13" s="37">
        <f>+NICE자료!W13</f>
        <v>0</v>
      </c>
      <c r="X13" s="37">
        <f>+NICE자료!X13</f>
        <v>0</v>
      </c>
      <c r="Y13" s="37">
        <f>+NICE자료!Y13</f>
        <v>0</v>
      </c>
      <c r="Z13" s="37">
        <f>+NICE자료!Z13</f>
        <v>0</v>
      </c>
      <c r="AA13" s="37">
        <f>+NICE자료!AA13</f>
        <v>0</v>
      </c>
      <c r="AB13" s="37">
        <f>+NICE자료!AB13</f>
        <v>0</v>
      </c>
      <c r="AC13" s="37">
        <f>+NICE자료!AC13</f>
        <v>0</v>
      </c>
      <c r="AD13" s="37">
        <f>+NICE자료!AD13</f>
        <v>0</v>
      </c>
      <c r="AE13" s="37">
        <f>+NICE자료!AE13</f>
        <v>0</v>
      </c>
      <c r="AF13" s="37">
        <f>+NICE자료!AF13</f>
        <v>0</v>
      </c>
      <c r="AG13" s="37">
        <f>+NICE자료!AG13</f>
        <v>0</v>
      </c>
      <c r="AH13" s="37">
        <f>+NICE자료!AH13</f>
        <v>0</v>
      </c>
      <c r="AI13" s="37">
        <f>+NICE자료!AI13</f>
        <v>0</v>
      </c>
      <c r="AJ13" s="37">
        <f>+NICE자료!AJ13</f>
        <v>0</v>
      </c>
      <c r="AK13" s="37">
        <f>+NICE자료!AK13</f>
        <v>0</v>
      </c>
      <c r="AL13" s="37">
        <f>+NICE자료!AL13</f>
        <v>0</v>
      </c>
      <c r="AM13" s="37">
        <f>+NICE자료!AM13</f>
        <v>0</v>
      </c>
      <c r="AN13" s="37">
        <f>+NICE자료!AN13</f>
        <v>0</v>
      </c>
      <c r="AO13" s="37">
        <f>+NICE자료!AO13</f>
        <v>0</v>
      </c>
      <c r="AP13" s="37">
        <f>+NICE자료!AP13</f>
        <v>0</v>
      </c>
      <c r="AQ13" s="37">
        <f>+NICE자료!AQ13</f>
        <v>0</v>
      </c>
      <c r="AR13" s="37">
        <f>+NICE자료!AR13</f>
        <v>0</v>
      </c>
      <c r="AS13" s="37">
        <f>+NICE자료!AS13</f>
        <v>0</v>
      </c>
      <c r="AT13" s="38"/>
      <c r="AU13" s="38"/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8"/>
      <c r="BU13" s="38"/>
      <c r="BV13" s="38"/>
      <c r="BW13" s="38"/>
      <c r="BX13" s="38"/>
      <c r="BY13" s="38"/>
      <c r="BZ13" s="38"/>
      <c r="CA13" s="38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8"/>
      <c r="CP13" s="38"/>
      <c r="CQ13" s="38"/>
      <c r="CR13" s="38"/>
      <c r="CS13" s="38"/>
      <c r="CT13" s="38"/>
      <c r="CU13" s="38"/>
      <c r="CV13" s="38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8"/>
      <c r="DK13" s="38"/>
      <c r="DL13" s="38"/>
      <c r="DM13" s="38"/>
      <c r="DN13" s="38"/>
    </row>
    <row r="14" spans="1:118">
      <c r="A14" s="1">
        <f>+NICE자료!A14</f>
        <v>121110</v>
      </c>
      <c r="B14" s="28" t="str">
        <f>+NICE자료!B14</f>
        <v xml:space="preserve">          상품매출액</v>
      </c>
      <c r="C14" s="37">
        <f>+NICE자료!C14</f>
        <v>0</v>
      </c>
      <c r="D14" s="37">
        <f>+NICE자료!D14</f>
        <v>0</v>
      </c>
      <c r="E14" s="37">
        <f>+NICE자료!E14</f>
        <v>0</v>
      </c>
      <c r="F14" s="37">
        <f>+NICE자료!F14</f>
        <v>0</v>
      </c>
      <c r="G14" s="37">
        <f>+NICE자료!G14</f>
        <v>0</v>
      </c>
      <c r="H14" s="37">
        <f>+NICE자료!H14</f>
        <v>0</v>
      </c>
      <c r="I14" s="37">
        <f>+NICE자료!I14</f>
        <v>0</v>
      </c>
      <c r="J14" s="37">
        <f>+NICE자료!J14</f>
        <v>0</v>
      </c>
      <c r="K14" s="37">
        <f>+NICE자료!K14</f>
        <v>0</v>
      </c>
      <c r="L14" s="37">
        <f>+NICE자료!L14</f>
        <v>0</v>
      </c>
      <c r="M14" s="37">
        <f>+NICE자료!M14</f>
        <v>0</v>
      </c>
      <c r="N14" s="37">
        <f>+NICE자료!N14</f>
        <v>0</v>
      </c>
      <c r="O14" s="37">
        <f>+NICE자료!O14</f>
        <v>0</v>
      </c>
      <c r="P14" s="37">
        <f>+NICE자료!P14</f>
        <v>0</v>
      </c>
      <c r="Q14" s="37">
        <f>+NICE자료!Q14</f>
        <v>0</v>
      </c>
      <c r="R14" s="37">
        <f>+NICE자료!R14</f>
        <v>0</v>
      </c>
      <c r="S14" s="37">
        <f>+NICE자료!S14</f>
        <v>0</v>
      </c>
      <c r="T14" s="37">
        <f>+NICE자료!T14</f>
        <v>0</v>
      </c>
      <c r="U14" s="37">
        <f>+NICE자료!U14</f>
        <v>0</v>
      </c>
      <c r="V14" s="37">
        <f>+NICE자료!V14</f>
        <v>0</v>
      </c>
      <c r="W14" s="37">
        <f>+NICE자료!W14</f>
        <v>0</v>
      </c>
      <c r="X14" s="37">
        <f>+NICE자료!X14</f>
        <v>0</v>
      </c>
      <c r="Y14" s="37">
        <f>+NICE자료!Y14</f>
        <v>0</v>
      </c>
      <c r="Z14" s="37">
        <f>+NICE자료!Z14</f>
        <v>0</v>
      </c>
      <c r="AA14" s="37">
        <f>+NICE자료!AA14</f>
        <v>0</v>
      </c>
      <c r="AB14" s="37">
        <f>+NICE자료!AB14</f>
        <v>0</v>
      </c>
      <c r="AC14" s="37">
        <f>+NICE자료!AC14</f>
        <v>0</v>
      </c>
      <c r="AD14" s="37">
        <f>+NICE자료!AD14</f>
        <v>0</v>
      </c>
      <c r="AE14" s="37">
        <f>+NICE자료!AE14</f>
        <v>0</v>
      </c>
      <c r="AF14" s="37">
        <f>+NICE자료!AF14</f>
        <v>0</v>
      </c>
      <c r="AG14" s="37">
        <f>+NICE자료!AG14</f>
        <v>0</v>
      </c>
      <c r="AH14" s="37">
        <f>+NICE자료!AH14</f>
        <v>0</v>
      </c>
      <c r="AI14" s="37">
        <f>+NICE자료!AI14</f>
        <v>0</v>
      </c>
      <c r="AJ14" s="37">
        <f>+NICE자료!AJ14</f>
        <v>0</v>
      </c>
      <c r="AK14" s="37">
        <f>+NICE자료!AK14</f>
        <v>0</v>
      </c>
      <c r="AL14" s="37">
        <f>+NICE자료!AL14</f>
        <v>0</v>
      </c>
      <c r="AM14" s="37">
        <f>+NICE자료!AM14</f>
        <v>0</v>
      </c>
      <c r="AN14" s="37">
        <f>+NICE자료!AN14</f>
        <v>0</v>
      </c>
      <c r="AO14" s="37">
        <f>+NICE자료!AO14</f>
        <v>0</v>
      </c>
      <c r="AP14" s="37">
        <f>+NICE자료!AP14</f>
        <v>0</v>
      </c>
      <c r="AQ14" s="37">
        <f>+NICE자료!AQ14</f>
        <v>0</v>
      </c>
      <c r="AR14" s="37">
        <f>+NICE자료!AR14</f>
        <v>0</v>
      </c>
      <c r="AS14" s="37">
        <f>+NICE자료!AS14</f>
        <v>0</v>
      </c>
      <c r="AT14" s="38"/>
      <c r="AU14" s="38"/>
      <c r="AV14" s="38"/>
      <c r="AW14" s="38"/>
      <c r="AX14" s="38"/>
      <c r="AY14" s="38"/>
      <c r="AZ14" s="38"/>
      <c r="BA14" s="38"/>
      <c r="BB14" s="38"/>
      <c r="BC14" s="38"/>
      <c r="BD14" s="38"/>
      <c r="BE14" s="38"/>
      <c r="BF14" s="38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8"/>
      <c r="BU14" s="38"/>
      <c r="BV14" s="38"/>
      <c r="BW14" s="38"/>
      <c r="BX14" s="38"/>
      <c r="BY14" s="38"/>
      <c r="BZ14" s="38"/>
      <c r="CA14" s="38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8"/>
      <c r="CP14" s="38"/>
      <c r="CQ14" s="38"/>
      <c r="CR14" s="38"/>
      <c r="CS14" s="38"/>
      <c r="CT14" s="38"/>
      <c r="CU14" s="38"/>
      <c r="CV14" s="38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8"/>
      <c r="DK14" s="38"/>
      <c r="DL14" s="38"/>
      <c r="DM14" s="38"/>
      <c r="DN14" s="38"/>
    </row>
    <row r="15" spans="1:118">
      <c r="A15" s="1">
        <f>+NICE자료!A15</f>
        <v>121111</v>
      </c>
      <c r="B15" s="28" t="str">
        <f>+NICE자료!B15</f>
        <v xml:space="preserve">               국내</v>
      </c>
      <c r="C15" s="37">
        <f>+NICE자료!C15</f>
        <v>0</v>
      </c>
      <c r="D15" s="37">
        <f>+NICE자료!D15</f>
        <v>0</v>
      </c>
      <c r="E15" s="37">
        <f>+NICE자료!E15</f>
        <v>0</v>
      </c>
      <c r="F15" s="37">
        <f>+NICE자료!F15</f>
        <v>0</v>
      </c>
      <c r="G15" s="37">
        <f>+NICE자료!G15</f>
        <v>0</v>
      </c>
      <c r="H15" s="37">
        <f>+NICE자료!H15</f>
        <v>0</v>
      </c>
      <c r="I15" s="37">
        <f>+NICE자료!I15</f>
        <v>0</v>
      </c>
      <c r="J15" s="37">
        <f>+NICE자료!J15</f>
        <v>0</v>
      </c>
      <c r="K15" s="37">
        <f>+NICE자료!K15</f>
        <v>0</v>
      </c>
      <c r="L15" s="37">
        <f>+NICE자료!L15</f>
        <v>0</v>
      </c>
      <c r="M15" s="37">
        <f>+NICE자료!M15</f>
        <v>0</v>
      </c>
      <c r="N15" s="37">
        <f>+NICE자료!N15</f>
        <v>0</v>
      </c>
      <c r="O15" s="37">
        <f>+NICE자료!O15</f>
        <v>0</v>
      </c>
      <c r="P15" s="37">
        <f>+NICE자료!P15</f>
        <v>0</v>
      </c>
      <c r="Q15" s="37">
        <f>+NICE자료!Q15</f>
        <v>0</v>
      </c>
      <c r="R15" s="37">
        <f>+NICE자료!R15</f>
        <v>0</v>
      </c>
      <c r="S15" s="37">
        <f>+NICE자료!S15</f>
        <v>0</v>
      </c>
      <c r="T15" s="37">
        <f>+NICE자료!T15</f>
        <v>0</v>
      </c>
      <c r="U15" s="37">
        <f>+NICE자료!U15</f>
        <v>0</v>
      </c>
      <c r="V15" s="37">
        <f>+NICE자료!V15</f>
        <v>0</v>
      </c>
      <c r="W15" s="37">
        <f>+NICE자료!W15</f>
        <v>0</v>
      </c>
      <c r="X15" s="37">
        <f>+NICE자료!X15</f>
        <v>0</v>
      </c>
      <c r="Y15" s="37">
        <f>+NICE자료!Y15</f>
        <v>0</v>
      </c>
      <c r="Z15" s="37">
        <f>+NICE자료!Z15</f>
        <v>0</v>
      </c>
      <c r="AA15" s="37">
        <f>+NICE자료!AA15</f>
        <v>0</v>
      </c>
      <c r="AB15" s="37">
        <f>+NICE자료!AB15</f>
        <v>0</v>
      </c>
      <c r="AC15" s="37">
        <f>+NICE자료!AC15</f>
        <v>0</v>
      </c>
      <c r="AD15" s="37">
        <f>+NICE자료!AD15</f>
        <v>0</v>
      </c>
      <c r="AE15" s="37">
        <f>+NICE자료!AE15</f>
        <v>0</v>
      </c>
      <c r="AF15" s="37">
        <f>+NICE자료!AF15</f>
        <v>0</v>
      </c>
      <c r="AG15" s="37">
        <f>+NICE자료!AG15</f>
        <v>0</v>
      </c>
      <c r="AH15" s="37">
        <f>+NICE자료!AH15</f>
        <v>0</v>
      </c>
      <c r="AI15" s="37">
        <f>+NICE자료!AI15</f>
        <v>0</v>
      </c>
      <c r="AJ15" s="37">
        <f>+NICE자료!AJ15</f>
        <v>0</v>
      </c>
      <c r="AK15" s="37">
        <f>+NICE자료!AK15</f>
        <v>0</v>
      </c>
      <c r="AL15" s="37">
        <f>+NICE자료!AL15</f>
        <v>0</v>
      </c>
      <c r="AM15" s="37">
        <f>+NICE자료!AM15</f>
        <v>0</v>
      </c>
      <c r="AN15" s="37">
        <f>+NICE자료!AN15</f>
        <v>0</v>
      </c>
      <c r="AO15" s="37">
        <f>+NICE자료!AO15</f>
        <v>0</v>
      </c>
      <c r="AP15" s="37">
        <f>+NICE자료!AP15</f>
        <v>0</v>
      </c>
      <c r="AQ15" s="37">
        <f>+NICE자료!AQ15</f>
        <v>0</v>
      </c>
      <c r="AR15" s="37">
        <f>+NICE자료!AR15</f>
        <v>0</v>
      </c>
      <c r="AS15" s="37">
        <f>+NICE자료!AS15</f>
        <v>0</v>
      </c>
      <c r="AT15" s="38"/>
      <c r="AU15" s="38"/>
      <c r="AV15" s="38"/>
      <c r="AW15" s="38"/>
      <c r="AX15" s="38"/>
      <c r="AY15" s="38"/>
      <c r="AZ15" s="38"/>
      <c r="BA15" s="38"/>
      <c r="BB15" s="38"/>
      <c r="BC15" s="38"/>
      <c r="BD15" s="38"/>
      <c r="BE15" s="38"/>
      <c r="BF15" s="38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8"/>
      <c r="BU15" s="38"/>
      <c r="BV15" s="38"/>
      <c r="BW15" s="38"/>
      <c r="BX15" s="38"/>
      <c r="BY15" s="38"/>
      <c r="BZ15" s="38"/>
      <c r="CA15" s="38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8"/>
      <c r="CP15" s="38"/>
      <c r="CQ15" s="38"/>
      <c r="CR15" s="38"/>
      <c r="CS15" s="38"/>
      <c r="CT15" s="38"/>
      <c r="CU15" s="38"/>
      <c r="CV15" s="38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8"/>
      <c r="DK15" s="38"/>
      <c r="DL15" s="38"/>
      <c r="DM15" s="38"/>
      <c r="DN15" s="38"/>
    </row>
    <row r="16" spans="1:118">
      <c r="A16" s="1">
        <f>+NICE자료!A16</f>
        <v>121112</v>
      </c>
      <c r="B16" s="28" t="str">
        <f>+NICE자료!B16</f>
        <v xml:space="preserve">               수출</v>
      </c>
      <c r="C16" s="37">
        <f>+NICE자료!C16</f>
        <v>0</v>
      </c>
      <c r="D16" s="37">
        <f>+NICE자료!D16</f>
        <v>0</v>
      </c>
      <c r="E16" s="37">
        <f>+NICE자료!E16</f>
        <v>0</v>
      </c>
      <c r="F16" s="37">
        <f>+NICE자료!F16</f>
        <v>0</v>
      </c>
      <c r="G16" s="37">
        <f>+NICE자료!G16</f>
        <v>0</v>
      </c>
      <c r="H16" s="37">
        <f>+NICE자료!H16</f>
        <v>0</v>
      </c>
      <c r="I16" s="37">
        <f>+NICE자료!I16</f>
        <v>0</v>
      </c>
      <c r="J16" s="37">
        <f>+NICE자료!J16</f>
        <v>0</v>
      </c>
      <c r="K16" s="37">
        <f>+NICE자료!K16</f>
        <v>0</v>
      </c>
      <c r="L16" s="37">
        <f>+NICE자료!L16</f>
        <v>0</v>
      </c>
      <c r="M16" s="37">
        <f>+NICE자료!M16</f>
        <v>0</v>
      </c>
      <c r="N16" s="37">
        <f>+NICE자료!N16</f>
        <v>0</v>
      </c>
      <c r="O16" s="37">
        <f>+NICE자료!O16</f>
        <v>0</v>
      </c>
      <c r="P16" s="37">
        <f>+NICE자료!P16</f>
        <v>0</v>
      </c>
      <c r="Q16" s="37">
        <f>+NICE자료!Q16</f>
        <v>0</v>
      </c>
      <c r="R16" s="37">
        <f>+NICE자료!R16</f>
        <v>0</v>
      </c>
      <c r="S16" s="37">
        <f>+NICE자료!S16</f>
        <v>0</v>
      </c>
      <c r="T16" s="37">
        <f>+NICE자료!T16</f>
        <v>0</v>
      </c>
      <c r="U16" s="37">
        <f>+NICE자료!U16</f>
        <v>0</v>
      </c>
      <c r="V16" s="37">
        <f>+NICE자료!V16</f>
        <v>0</v>
      </c>
      <c r="W16" s="37">
        <f>+NICE자료!W16</f>
        <v>0</v>
      </c>
      <c r="X16" s="37">
        <f>+NICE자료!X16</f>
        <v>0</v>
      </c>
      <c r="Y16" s="37">
        <f>+NICE자료!Y16</f>
        <v>0</v>
      </c>
      <c r="Z16" s="37">
        <f>+NICE자료!Z16</f>
        <v>0</v>
      </c>
      <c r="AA16" s="37">
        <f>+NICE자료!AA16</f>
        <v>0</v>
      </c>
      <c r="AB16" s="37">
        <f>+NICE자료!AB16</f>
        <v>0</v>
      </c>
      <c r="AC16" s="37">
        <f>+NICE자료!AC16</f>
        <v>0</v>
      </c>
      <c r="AD16" s="37">
        <f>+NICE자료!AD16</f>
        <v>0</v>
      </c>
      <c r="AE16" s="37">
        <f>+NICE자료!AE16</f>
        <v>0</v>
      </c>
      <c r="AF16" s="37">
        <f>+NICE자료!AF16</f>
        <v>0</v>
      </c>
      <c r="AG16" s="37">
        <f>+NICE자료!AG16</f>
        <v>0</v>
      </c>
      <c r="AH16" s="37">
        <f>+NICE자료!AH16</f>
        <v>0</v>
      </c>
      <c r="AI16" s="37">
        <f>+NICE자료!AI16</f>
        <v>0</v>
      </c>
      <c r="AJ16" s="37">
        <f>+NICE자료!AJ16</f>
        <v>0</v>
      </c>
      <c r="AK16" s="37">
        <f>+NICE자료!AK16</f>
        <v>0</v>
      </c>
      <c r="AL16" s="37">
        <f>+NICE자료!AL16</f>
        <v>0</v>
      </c>
      <c r="AM16" s="37">
        <f>+NICE자료!AM16</f>
        <v>0</v>
      </c>
      <c r="AN16" s="37">
        <f>+NICE자료!AN16</f>
        <v>0</v>
      </c>
      <c r="AO16" s="37">
        <f>+NICE자료!AO16</f>
        <v>0</v>
      </c>
      <c r="AP16" s="37">
        <f>+NICE자료!AP16</f>
        <v>0</v>
      </c>
      <c r="AQ16" s="37">
        <f>+NICE자료!AQ16</f>
        <v>0</v>
      </c>
      <c r="AR16" s="37">
        <f>+NICE자료!AR16</f>
        <v>0</v>
      </c>
      <c r="AS16" s="37">
        <f>+NICE자료!AS16</f>
        <v>0</v>
      </c>
      <c r="AT16" s="38"/>
      <c r="AU16" s="38"/>
      <c r="AV16" s="38"/>
      <c r="AW16" s="38"/>
      <c r="AX16" s="38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8"/>
      <c r="BU16" s="38"/>
      <c r="BV16" s="38"/>
      <c r="BW16" s="38"/>
      <c r="BX16" s="38"/>
      <c r="BY16" s="38"/>
      <c r="BZ16" s="38"/>
      <c r="CA16" s="38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8"/>
      <c r="CP16" s="38"/>
      <c r="CQ16" s="38"/>
      <c r="CR16" s="38"/>
      <c r="CS16" s="38"/>
      <c r="CT16" s="38"/>
      <c r="CU16" s="38"/>
      <c r="CV16" s="38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8"/>
      <c r="DK16" s="38"/>
      <c r="DL16" s="38"/>
      <c r="DM16" s="38"/>
      <c r="DN16" s="38"/>
    </row>
    <row r="17" spans="1:118">
      <c r="A17" s="1">
        <f>+NICE자료!A17</f>
        <v>121118</v>
      </c>
      <c r="B17" s="28" t="str">
        <f>+NICE자료!B17</f>
        <v xml:space="preserve">               구분불명</v>
      </c>
      <c r="C17" s="37">
        <f>+NICE자료!C17</f>
        <v>0</v>
      </c>
      <c r="D17" s="37">
        <f>+NICE자료!D17</f>
        <v>0</v>
      </c>
      <c r="E17" s="37">
        <f>+NICE자료!E17</f>
        <v>0</v>
      </c>
      <c r="F17" s="37">
        <f>+NICE자료!F17</f>
        <v>0</v>
      </c>
      <c r="G17" s="37">
        <f>+NICE자료!G17</f>
        <v>0</v>
      </c>
      <c r="H17" s="37">
        <f>+NICE자료!H17</f>
        <v>0</v>
      </c>
      <c r="I17" s="37">
        <f>+NICE자료!I17</f>
        <v>0</v>
      </c>
      <c r="J17" s="37">
        <f>+NICE자료!J17</f>
        <v>0</v>
      </c>
      <c r="K17" s="37">
        <f>+NICE자료!K17</f>
        <v>0</v>
      </c>
      <c r="L17" s="37">
        <f>+NICE자료!L17</f>
        <v>0</v>
      </c>
      <c r="M17" s="37">
        <f>+NICE자료!M17</f>
        <v>0</v>
      </c>
      <c r="N17" s="37">
        <f>+NICE자료!N17</f>
        <v>0</v>
      </c>
      <c r="O17" s="37">
        <f>+NICE자료!O17</f>
        <v>0</v>
      </c>
      <c r="P17" s="37">
        <f>+NICE자료!P17</f>
        <v>0</v>
      </c>
      <c r="Q17" s="37">
        <f>+NICE자료!Q17</f>
        <v>0</v>
      </c>
      <c r="R17" s="37">
        <f>+NICE자료!R17</f>
        <v>0</v>
      </c>
      <c r="S17" s="37">
        <f>+NICE자료!S17</f>
        <v>0</v>
      </c>
      <c r="T17" s="37">
        <f>+NICE자료!T17</f>
        <v>0</v>
      </c>
      <c r="U17" s="37">
        <f>+NICE자료!U17</f>
        <v>0</v>
      </c>
      <c r="V17" s="37">
        <f>+NICE자료!V17</f>
        <v>0</v>
      </c>
      <c r="W17" s="37">
        <f>+NICE자료!W17</f>
        <v>0</v>
      </c>
      <c r="X17" s="37">
        <f>+NICE자료!X17</f>
        <v>0</v>
      </c>
      <c r="Y17" s="37">
        <f>+NICE자료!Y17</f>
        <v>0</v>
      </c>
      <c r="Z17" s="37">
        <f>+NICE자료!Z17</f>
        <v>0</v>
      </c>
      <c r="AA17" s="37">
        <f>+NICE자료!AA17</f>
        <v>0</v>
      </c>
      <c r="AB17" s="37">
        <f>+NICE자료!AB17</f>
        <v>0</v>
      </c>
      <c r="AC17" s="37">
        <f>+NICE자료!AC17</f>
        <v>0</v>
      </c>
      <c r="AD17" s="37">
        <f>+NICE자료!AD17</f>
        <v>0</v>
      </c>
      <c r="AE17" s="37">
        <f>+NICE자료!AE17</f>
        <v>0</v>
      </c>
      <c r="AF17" s="37">
        <f>+NICE자료!AF17</f>
        <v>0</v>
      </c>
      <c r="AG17" s="37">
        <f>+NICE자료!AG17</f>
        <v>0</v>
      </c>
      <c r="AH17" s="37">
        <f>+NICE자료!AH17</f>
        <v>0</v>
      </c>
      <c r="AI17" s="37">
        <f>+NICE자료!AI17</f>
        <v>0</v>
      </c>
      <c r="AJ17" s="37">
        <f>+NICE자료!AJ17</f>
        <v>0</v>
      </c>
      <c r="AK17" s="37">
        <f>+NICE자료!AK17</f>
        <v>0</v>
      </c>
      <c r="AL17" s="37">
        <f>+NICE자료!AL17</f>
        <v>0</v>
      </c>
      <c r="AM17" s="37">
        <f>+NICE자료!AM17</f>
        <v>0</v>
      </c>
      <c r="AN17" s="37">
        <f>+NICE자료!AN17</f>
        <v>0</v>
      </c>
      <c r="AO17" s="37">
        <f>+NICE자료!AO17</f>
        <v>0</v>
      </c>
      <c r="AP17" s="37">
        <f>+NICE자료!AP17</f>
        <v>0</v>
      </c>
      <c r="AQ17" s="37">
        <f>+NICE자료!AQ17</f>
        <v>0</v>
      </c>
      <c r="AR17" s="37">
        <f>+NICE자료!AR17</f>
        <v>0</v>
      </c>
      <c r="AS17" s="37">
        <f>+NICE자료!AS17</f>
        <v>0</v>
      </c>
      <c r="AT17" s="38"/>
      <c r="AU17" s="38"/>
      <c r="AV17" s="38"/>
      <c r="AW17" s="38"/>
      <c r="AX17" s="38"/>
      <c r="AY17" s="38"/>
      <c r="AZ17" s="38"/>
      <c r="BA17" s="38"/>
      <c r="BB17" s="38"/>
      <c r="BC17" s="38"/>
      <c r="BD17" s="38"/>
      <c r="BE17" s="38"/>
      <c r="BF17" s="38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8"/>
      <c r="BU17" s="38"/>
      <c r="BV17" s="38"/>
      <c r="BW17" s="38"/>
      <c r="BX17" s="38"/>
      <c r="BY17" s="38"/>
      <c r="BZ17" s="38"/>
      <c r="CA17" s="38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8"/>
      <c r="CP17" s="38"/>
      <c r="CQ17" s="38"/>
      <c r="CR17" s="38"/>
      <c r="CS17" s="38"/>
      <c r="CT17" s="38"/>
      <c r="CU17" s="38"/>
      <c r="CV17" s="38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8"/>
      <c r="DK17" s="38"/>
      <c r="DL17" s="38"/>
      <c r="DM17" s="38"/>
      <c r="DN17" s="38"/>
    </row>
    <row r="18" spans="1:118">
      <c r="A18" s="1">
        <f>+NICE자료!A18</f>
        <v>121120</v>
      </c>
      <c r="B18" s="28" t="str">
        <f>+NICE자료!B18</f>
        <v xml:space="preserve">          제품매출액</v>
      </c>
      <c r="C18" s="37">
        <f>+NICE자료!C18</f>
        <v>0</v>
      </c>
      <c r="D18" s="37">
        <f>+NICE자료!D18</f>
        <v>0</v>
      </c>
      <c r="E18" s="37">
        <f>+NICE자료!E18</f>
        <v>0</v>
      </c>
      <c r="F18" s="37">
        <f>+NICE자료!F18</f>
        <v>0</v>
      </c>
      <c r="G18" s="37">
        <f>+NICE자료!G18</f>
        <v>0</v>
      </c>
      <c r="H18" s="37">
        <f>+NICE자료!H18</f>
        <v>0</v>
      </c>
      <c r="I18" s="37">
        <f>+NICE자료!I18</f>
        <v>0</v>
      </c>
      <c r="J18" s="37">
        <f>+NICE자료!J18</f>
        <v>0</v>
      </c>
      <c r="K18" s="37">
        <f>+NICE자료!K18</f>
        <v>0</v>
      </c>
      <c r="L18" s="37">
        <f>+NICE자료!L18</f>
        <v>0</v>
      </c>
      <c r="M18" s="37">
        <f>+NICE자료!M18</f>
        <v>0</v>
      </c>
      <c r="N18" s="37">
        <f>+NICE자료!N18</f>
        <v>0</v>
      </c>
      <c r="O18" s="37">
        <f>+NICE자료!O18</f>
        <v>0</v>
      </c>
      <c r="P18" s="37">
        <f>+NICE자료!P18</f>
        <v>0</v>
      </c>
      <c r="Q18" s="37">
        <f>+NICE자료!Q18</f>
        <v>0</v>
      </c>
      <c r="R18" s="37">
        <f>+NICE자료!R18</f>
        <v>0</v>
      </c>
      <c r="S18" s="37">
        <f>+NICE자료!S18</f>
        <v>0</v>
      </c>
      <c r="T18" s="37">
        <f>+NICE자료!T18</f>
        <v>0</v>
      </c>
      <c r="U18" s="37">
        <f>+NICE자료!U18</f>
        <v>0</v>
      </c>
      <c r="V18" s="37">
        <f>+NICE자료!V18</f>
        <v>0</v>
      </c>
      <c r="W18" s="37">
        <f>+NICE자료!W18</f>
        <v>0</v>
      </c>
      <c r="X18" s="37">
        <f>+NICE자료!X18</f>
        <v>0</v>
      </c>
      <c r="Y18" s="37">
        <f>+NICE자료!Y18</f>
        <v>0</v>
      </c>
      <c r="Z18" s="37">
        <f>+NICE자료!Z18</f>
        <v>0</v>
      </c>
      <c r="AA18" s="37">
        <f>+NICE자료!AA18</f>
        <v>0</v>
      </c>
      <c r="AB18" s="37">
        <f>+NICE자료!AB18</f>
        <v>0</v>
      </c>
      <c r="AC18" s="37">
        <f>+NICE자료!AC18</f>
        <v>0</v>
      </c>
      <c r="AD18" s="37">
        <f>+NICE자료!AD18</f>
        <v>0</v>
      </c>
      <c r="AE18" s="37">
        <f>+NICE자료!AE18</f>
        <v>0</v>
      </c>
      <c r="AF18" s="37">
        <f>+NICE자료!AF18</f>
        <v>0</v>
      </c>
      <c r="AG18" s="37">
        <f>+NICE자료!AG18</f>
        <v>0</v>
      </c>
      <c r="AH18" s="37">
        <f>+NICE자료!AH18</f>
        <v>0</v>
      </c>
      <c r="AI18" s="37">
        <f>+NICE자료!AI18</f>
        <v>0</v>
      </c>
      <c r="AJ18" s="37">
        <f>+NICE자료!AJ18</f>
        <v>0</v>
      </c>
      <c r="AK18" s="37">
        <f>+NICE자료!AK18</f>
        <v>0</v>
      </c>
      <c r="AL18" s="37">
        <f>+NICE자료!AL18</f>
        <v>0</v>
      </c>
      <c r="AM18" s="37">
        <f>+NICE자료!AM18</f>
        <v>0</v>
      </c>
      <c r="AN18" s="37">
        <f>+NICE자료!AN18</f>
        <v>0</v>
      </c>
      <c r="AO18" s="37">
        <f>+NICE자료!AO18</f>
        <v>0</v>
      </c>
      <c r="AP18" s="37">
        <f>+NICE자료!AP18</f>
        <v>0</v>
      </c>
      <c r="AQ18" s="37">
        <f>+NICE자료!AQ18</f>
        <v>0</v>
      </c>
      <c r="AR18" s="37">
        <f>+NICE자료!AR18</f>
        <v>0</v>
      </c>
      <c r="AS18" s="37">
        <f>+NICE자료!AS18</f>
        <v>0</v>
      </c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38"/>
      <c r="DM18" s="38"/>
      <c r="DN18" s="38"/>
    </row>
    <row r="19" spans="1:118">
      <c r="A19" s="1">
        <f>+NICE자료!A19</f>
        <v>121121</v>
      </c>
      <c r="B19" s="28" t="str">
        <f>+NICE자료!B19</f>
        <v xml:space="preserve">               국내</v>
      </c>
      <c r="C19" s="37">
        <f>+NICE자료!C19</f>
        <v>0</v>
      </c>
      <c r="D19" s="37">
        <f>+NICE자료!D19</f>
        <v>0</v>
      </c>
      <c r="E19" s="37">
        <f>+NICE자료!E19</f>
        <v>0</v>
      </c>
      <c r="F19" s="37">
        <f>+NICE자료!F19</f>
        <v>0</v>
      </c>
      <c r="G19" s="37">
        <f>+NICE자료!G19</f>
        <v>0</v>
      </c>
      <c r="H19" s="37">
        <f>+NICE자료!H19</f>
        <v>0</v>
      </c>
      <c r="I19" s="37">
        <f>+NICE자료!I19</f>
        <v>0</v>
      </c>
      <c r="J19" s="37">
        <f>+NICE자료!J19</f>
        <v>0</v>
      </c>
      <c r="K19" s="37">
        <f>+NICE자료!K19</f>
        <v>0</v>
      </c>
      <c r="L19" s="37">
        <f>+NICE자료!L19</f>
        <v>0</v>
      </c>
      <c r="M19" s="37">
        <f>+NICE자료!M19</f>
        <v>0</v>
      </c>
      <c r="N19" s="37">
        <f>+NICE자료!N19</f>
        <v>0</v>
      </c>
      <c r="O19" s="37">
        <f>+NICE자료!O19</f>
        <v>0</v>
      </c>
      <c r="P19" s="37">
        <f>+NICE자료!P19</f>
        <v>0</v>
      </c>
      <c r="Q19" s="37">
        <f>+NICE자료!Q19</f>
        <v>0</v>
      </c>
      <c r="R19" s="37">
        <f>+NICE자료!R19</f>
        <v>0</v>
      </c>
      <c r="S19" s="37">
        <f>+NICE자료!S19</f>
        <v>0</v>
      </c>
      <c r="T19" s="37">
        <f>+NICE자료!T19</f>
        <v>0</v>
      </c>
      <c r="U19" s="37">
        <f>+NICE자료!U19</f>
        <v>0</v>
      </c>
      <c r="V19" s="37">
        <f>+NICE자료!V19</f>
        <v>0</v>
      </c>
      <c r="W19" s="37">
        <f>+NICE자료!W19</f>
        <v>0</v>
      </c>
      <c r="X19" s="37">
        <f>+NICE자료!X19</f>
        <v>0</v>
      </c>
      <c r="Y19" s="37">
        <f>+NICE자료!Y19</f>
        <v>0</v>
      </c>
      <c r="Z19" s="37">
        <f>+NICE자료!Z19</f>
        <v>0</v>
      </c>
      <c r="AA19" s="37">
        <f>+NICE자료!AA19</f>
        <v>0</v>
      </c>
      <c r="AB19" s="37">
        <f>+NICE자료!AB19</f>
        <v>0</v>
      </c>
      <c r="AC19" s="37">
        <f>+NICE자료!AC19</f>
        <v>0</v>
      </c>
      <c r="AD19" s="37">
        <f>+NICE자료!AD19</f>
        <v>0</v>
      </c>
      <c r="AE19" s="37">
        <f>+NICE자료!AE19</f>
        <v>0</v>
      </c>
      <c r="AF19" s="37">
        <f>+NICE자료!AF19</f>
        <v>0</v>
      </c>
      <c r="AG19" s="37">
        <f>+NICE자료!AG19</f>
        <v>0</v>
      </c>
      <c r="AH19" s="37">
        <f>+NICE자료!AH19</f>
        <v>0</v>
      </c>
      <c r="AI19" s="37">
        <f>+NICE자료!AI19</f>
        <v>0</v>
      </c>
      <c r="AJ19" s="37">
        <f>+NICE자료!AJ19</f>
        <v>0</v>
      </c>
      <c r="AK19" s="37">
        <f>+NICE자료!AK19</f>
        <v>0</v>
      </c>
      <c r="AL19" s="37">
        <f>+NICE자료!AL19</f>
        <v>0</v>
      </c>
      <c r="AM19" s="37">
        <f>+NICE자료!AM19</f>
        <v>0</v>
      </c>
      <c r="AN19" s="37">
        <f>+NICE자료!AN19</f>
        <v>0</v>
      </c>
      <c r="AO19" s="37">
        <f>+NICE자료!AO19</f>
        <v>0</v>
      </c>
      <c r="AP19" s="37">
        <f>+NICE자료!AP19</f>
        <v>0</v>
      </c>
      <c r="AQ19" s="37">
        <f>+NICE자료!AQ19</f>
        <v>0</v>
      </c>
      <c r="AR19" s="37">
        <f>+NICE자료!AR19</f>
        <v>0</v>
      </c>
      <c r="AS19" s="37">
        <f>+NICE자료!AS19</f>
        <v>0</v>
      </c>
      <c r="AT19" s="38"/>
      <c r="AU19" s="38"/>
      <c r="AV19" s="38"/>
      <c r="AW19" s="38"/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8"/>
      <c r="BU19" s="38"/>
      <c r="BV19" s="38"/>
      <c r="BW19" s="38"/>
      <c r="BX19" s="38"/>
      <c r="BY19" s="38"/>
      <c r="BZ19" s="38"/>
      <c r="CA19" s="38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8"/>
      <c r="CP19" s="38"/>
      <c r="CQ19" s="38"/>
      <c r="CR19" s="38"/>
      <c r="CS19" s="38"/>
      <c r="CT19" s="38"/>
      <c r="CU19" s="38"/>
      <c r="CV19" s="38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8"/>
      <c r="DK19" s="38"/>
      <c r="DL19" s="38"/>
      <c r="DM19" s="38"/>
      <c r="DN19" s="38"/>
    </row>
    <row r="20" spans="1:118">
      <c r="A20" s="1">
        <f>+NICE자료!A20</f>
        <v>121122</v>
      </c>
      <c r="B20" s="28" t="str">
        <f>+NICE자료!B20</f>
        <v xml:space="preserve">               수출</v>
      </c>
      <c r="C20" s="37">
        <f>+NICE자료!C20</f>
        <v>0</v>
      </c>
      <c r="D20" s="37">
        <f>+NICE자료!D20</f>
        <v>0</v>
      </c>
      <c r="E20" s="37">
        <f>+NICE자료!E20</f>
        <v>0</v>
      </c>
      <c r="F20" s="37">
        <f>+NICE자료!F20</f>
        <v>0</v>
      </c>
      <c r="G20" s="37">
        <f>+NICE자료!G20</f>
        <v>0</v>
      </c>
      <c r="H20" s="37">
        <f>+NICE자료!H20</f>
        <v>0</v>
      </c>
      <c r="I20" s="37">
        <f>+NICE자료!I20</f>
        <v>0</v>
      </c>
      <c r="J20" s="37">
        <f>+NICE자료!J20</f>
        <v>0</v>
      </c>
      <c r="K20" s="37">
        <f>+NICE자료!K20</f>
        <v>0</v>
      </c>
      <c r="L20" s="37">
        <f>+NICE자료!L20</f>
        <v>0</v>
      </c>
      <c r="M20" s="37">
        <f>+NICE자료!M20</f>
        <v>0</v>
      </c>
      <c r="N20" s="37">
        <f>+NICE자료!N20</f>
        <v>0</v>
      </c>
      <c r="O20" s="37">
        <f>+NICE자료!O20</f>
        <v>0</v>
      </c>
      <c r="P20" s="37">
        <f>+NICE자료!P20</f>
        <v>0</v>
      </c>
      <c r="Q20" s="37">
        <f>+NICE자료!Q20</f>
        <v>0</v>
      </c>
      <c r="R20" s="37">
        <f>+NICE자료!R20</f>
        <v>0</v>
      </c>
      <c r="S20" s="37">
        <f>+NICE자료!S20</f>
        <v>0</v>
      </c>
      <c r="T20" s="37">
        <f>+NICE자료!T20</f>
        <v>0</v>
      </c>
      <c r="U20" s="37">
        <f>+NICE자료!U20</f>
        <v>0</v>
      </c>
      <c r="V20" s="37">
        <f>+NICE자료!V20</f>
        <v>0</v>
      </c>
      <c r="W20" s="37">
        <f>+NICE자료!W20</f>
        <v>0</v>
      </c>
      <c r="X20" s="37">
        <f>+NICE자료!X20</f>
        <v>0</v>
      </c>
      <c r="Y20" s="37">
        <f>+NICE자료!Y20</f>
        <v>0</v>
      </c>
      <c r="Z20" s="37">
        <f>+NICE자료!Z20</f>
        <v>0</v>
      </c>
      <c r="AA20" s="37">
        <f>+NICE자료!AA20</f>
        <v>0</v>
      </c>
      <c r="AB20" s="37">
        <f>+NICE자료!AB20</f>
        <v>0</v>
      </c>
      <c r="AC20" s="37">
        <f>+NICE자료!AC20</f>
        <v>0</v>
      </c>
      <c r="AD20" s="37">
        <f>+NICE자료!AD20</f>
        <v>0</v>
      </c>
      <c r="AE20" s="37">
        <f>+NICE자료!AE20</f>
        <v>0</v>
      </c>
      <c r="AF20" s="37">
        <f>+NICE자료!AF20</f>
        <v>0</v>
      </c>
      <c r="AG20" s="37">
        <f>+NICE자료!AG20</f>
        <v>0</v>
      </c>
      <c r="AH20" s="37">
        <f>+NICE자료!AH20</f>
        <v>0</v>
      </c>
      <c r="AI20" s="37">
        <f>+NICE자료!AI20</f>
        <v>0</v>
      </c>
      <c r="AJ20" s="37">
        <f>+NICE자료!AJ20</f>
        <v>0</v>
      </c>
      <c r="AK20" s="37">
        <f>+NICE자료!AK20</f>
        <v>0</v>
      </c>
      <c r="AL20" s="37">
        <f>+NICE자료!AL20</f>
        <v>0</v>
      </c>
      <c r="AM20" s="37">
        <f>+NICE자료!AM20</f>
        <v>0</v>
      </c>
      <c r="AN20" s="37">
        <f>+NICE자료!AN20</f>
        <v>0</v>
      </c>
      <c r="AO20" s="37">
        <f>+NICE자료!AO20</f>
        <v>0</v>
      </c>
      <c r="AP20" s="37">
        <f>+NICE자료!AP20</f>
        <v>0</v>
      </c>
      <c r="AQ20" s="37">
        <f>+NICE자료!AQ20</f>
        <v>0</v>
      </c>
      <c r="AR20" s="37">
        <f>+NICE자료!AR20</f>
        <v>0</v>
      </c>
      <c r="AS20" s="37">
        <f>+NICE자료!AS20</f>
        <v>0</v>
      </c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</row>
    <row r="21" spans="1:118">
      <c r="A21" s="1">
        <f>+NICE자료!A21</f>
        <v>121128</v>
      </c>
      <c r="B21" s="28" t="str">
        <f>+NICE자료!B21</f>
        <v xml:space="preserve">               구분불명</v>
      </c>
      <c r="C21" s="37">
        <f>+NICE자료!C21</f>
        <v>0</v>
      </c>
      <c r="D21" s="37">
        <f>+NICE자료!D21</f>
        <v>0</v>
      </c>
      <c r="E21" s="37">
        <f>+NICE자료!E21</f>
        <v>0</v>
      </c>
      <c r="F21" s="37">
        <f>+NICE자료!F21</f>
        <v>0</v>
      </c>
      <c r="G21" s="37">
        <f>+NICE자료!G21</f>
        <v>0</v>
      </c>
      <c r="H21" s="37">
        <f>+NICE자료!H21</f>
        <v>0</v>
      </c>
      <c r="I21" s="37">
        <f>+NICE자료!I21</f>
        <v>0</v>
      </c>
      <c r="J21" s="37">
        <f>+NICE자료!J21</f>
        <v>0</v>
      </c>
      <c r="K21" s="37">
        <f>+NICE자료!K21</f>
        <v>0</v>
      </c>
      <c r="L21" s="37">
        <f>+NICE자료!L21</f>
        <v>0</v>
      </c>
      <c r="M21" s="37">
        <f>+NICE자료!M21</f>
        <v>0</v>
      </c>
      <c r="N21" s="37">
        <f>+NICE자료!N21</f>
        <v>0</v>
      </c>
      <c r="O21" s="37">
        <f>+NICE자료!O21</f>
        <v>0</v>
      </c>
      <c r="P21" s="37">
        <f>+NICE자료!P21</f>
        <v>0</v>
      </c>
      <c r="Q21" s="37">
        <f>+NICE자료!Q21</f>
        <v>0</v>
      </c>
      <c r="R21" s="37">
        <f>+NICE자료!R21</f>
        <v>0</v>
      </c>
      <c r="S21" s="37">
        <f>+NICE자료!S21</f>
        <v>0</v>
      </c>
      <c r="T21" s="37">
        <f>+NICE자료!T21</f>
        <v>0</v>
      </c>
      <c r="U21" s="37">
        <f>+NICE자료!U21</f>
        <v>0</v>
      </c>
      <c r="V21" s="37">
        <f>+NICE자료!V21</f>
        <v>0</v>
      </c>
      <c r="W21" s="37">
        <f>+NICE자료!W21</f>
        <v>0</v>
      </c>
      <c r="X21" s="37">
        <f>+NICE자료!X21</f>
        <v>0</v>
      </c>
      <c r="Y21" s="37">
        <f>+NICE자료!Y21</f>
        <v>0</v>
      </c>
      <c r="Z21" s="37">
        <f>+NICE자료!Z21</f>
        <v>0</v>
      </c>
      <c r="AA21" s="37">
        <f>+NICE자료!AA21</f>
        <v>0</v>
      </c>
      <c r="AB21" s="37">
        <f>+NICE자료!AB21</f>
        <v>0</v>
      </c>
      <c r="AC21" s="37">
        <f>+NICE자료!AC21</f>
        <v>0</v>
      </c>
      <c r="AD21" s="37">
        <f>+NICE자료!AD21</f>
        <v>0</v>
      </c>
      <c r="AE21" s="37">
        <f>+NICE자료!AE21</f>
        <v>0</v>
      </c>
      <c r="AF21" s="37">
        <f>+NICE자료!AF21</f>
        <v>0</v>
      </c>
      <c r="AG21" s="37">
        <f>+NICE자료!AG21</f>
        <v>0</v>
      </c>
      <c r="AH21" s="37">
        <f>+NICE자료!AH21</f>
        <v>0</v>
      </c>
      <c r="AI21" s="37">
        <f>+NICE자료!AI21</f>
        <v>0</v>
      </c>
      <c r="AJ21" s="37">
        <f>+NICE자료!AJ21</f>
        <v>0</v>
      </c>
      <c r="AK21" s="37">
        <f>+NICE자료!AK21</f>
        <v>0</v>
      </c>
      <c r="AL21" s="37">
        <f>+NICE자료!AL21</f>
        <v>0</v>
      </c>
      <c r="AM21" s="37">
        <f>+NICE자료!AM21</f>
        <v>0</v>
      </c>
      <c r="AN21" s="37">
        <f>+NICE자료!AN21</f>
        <v>0</v>
      </c>
      <c r="AO21" s="37">
        <f>+NICE자료!AO21</f>
        <v>0</v>
      </c>
      <c r="AP21" s="37">
        <f>+NICE자료!AP21</f>
        <v>0</v>
      </c>
      <c r="AQ21" s="37">
        <f>+NICE자료!AQ21</f>
        <v>0</v>
      </c>
      <c r="AR21" s="37">
        <f>+NICE자료!AR21</f>
        <v>0</v>
      </c>
      <c r="AS21" s="37">
        <f>+NICE자료!AS21</f>
        <v>0</v>
      </c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</row>
    <row r="22" spans="1:118">
      <c r="A22" s="1">
        <f>+NICE자료!A22</f>
        <v>121140</v>
      </c>
      <c r="B22" s="28" t="str">
        <f>+NICE자료!B22</f>
        <v xml:space="preserve">          [공사수입]</v>
      </c>
      <c r="C22" s="37">
        <f>+NICE자료!C22</f>
        <v>0</v>
      </c>
      <c r="D22" s="37">
        <f>+NICE자료!D22</f>
        <v>0</v>
      </c>
      <c r="E22" s="37">
        <f>+NICE자료!E22</f>
        <v>0</v>
      </c>
      <c r="F22" s="37">
        <f>+NICE자료!F22</f>
        <v>0</v>
      </c>
      <c r="G22" s="37">
        <f>+NICE자료!G22</f>
        <v>0</v>
      </c>
      <c r="H22" s="37">
        <f>+NICE자료!H22</f>
        <v>0</v>
      </c>
      <c r="I22" s="37">
        <f>+NICE자료!I22</f>
        <v>0</v>
      </c>
      <c r="J22" s="37">
        <f>+NICE자료!J22</f>
        <v>0</v>
      </c>
      <c r="K22" s="37">
        <f>+NICE자료!K22</f>
        <v>0</v>
      </c>
      <c r="L22" s="37">
        <f>+NICE자료!L22</f>
        <v>0</v>
      </c>
      <c r="M22" s="37">
        <f>+NICE자료!M22</f>
        <v>0</v>
      </c>
      <c r="N22" s="37">
        <f>+NICE자료!N22</f>
        <v>0</v>
      </c>
      <c r="O22" s="37">
        <f>+NICE자료!O22</f>
        <v>0</v>
      </c>
      <c r="P22" s="37">
        <f>+NICE자료!P22</f>
        <v>0</v>
      </c>
      <c r="Q22" s="37">
        <f>+NICE자료!Q22</f>
        <v>0</v>
      </c>
      <c r="R22" s="37">
        <f>+NICE자료!R22</f>
        <v>0</v>
      </c>
      <c r="S22" s="37">
        <f>+NICE자료!S22</f>
        <v>0</v>
      </c>
      <c r="T22" s="37">
        <f>+NICE자료!T22</f>
        <v>0</v>
      </c>
      <c r="U22" s="37">
        <f>+NICE자료!U22</f>
        <v>0</v>
      </c>
      <c r="V22" s="37">
        <f>+NICE자료!V22</f>
        <v>0</v>
      </c>
      <c r="W22" s="37">
        <f>+NICE자료!W22</f>
        <v>0</v>
      </c>
      <c r="X22" s="37">
        <f>+NICE자료!X22</f>
        <v>0</v>
      </c>
      <c r="Y22" s="37">
        <f>+NICE자료!Y22</f>
        <v>0</v>
      </c>
      <c r="Z22" s="37">
        <f>+NICE자료!Z22</f>
        <v>0</v>
      </c>
      <c r="AA22" s="37">
        <f>+NICE자료!AA22</f>
        <v>0</v>
      </c>
      <c r="AB22" s="37">
        <f>+NICE자료!AB22</f>
        <v>0</v>
      </c>
      <c r="AC22" s="37">
        <f>+NICE자료!AC22</f>
        <v>0</v>
      </c>
      <c r="AD22" s="37">
        <f>+NICE자료!AD22</f>
        <v>0</v>
      </c>
      <c r="AE22" s="37">
        <f>+NICE자료!AE22</f>
        <v>0</v>
      </c>
      <c r="AF22" s="37">
        <f>+NICE자료!AF22</f>
        <v>0</v>
      </c>
      <c r="AG22" s="37">
        <f>+NICE자료!AG22</f>
        <v>0</v>
      </c>
      <c r="AH22" s="37">
        <f>+NICE자료!AH22</f>
        <v>0</v>
      </c>
      <c r="AI22" s="37">
        <f>+NICE자료!AI22</f>
        <v>0</v>
      </c>
      <c r="AJ22" s="37">
        <f>+NICE자료!AJ22</f>
        <v>0</v>
      </c>
      <c r="AK22" s="37">
        <f>+NICE자료!AK22</f>
        <v>0</v>
      </c>
      <c r="AL22" s="37">
        <f>+NICE자료!AL22</f>
        <v>0</v>
      </c>
      <c r="AM22" s="37">
        <f>+NICE자료!AM22</f>
        <v>0</v>
      </c>
      <c r="AN22" s="37">
        <f>+NICE자료!AN22</f>
        <v>0</v>
      </c>
      <c r="AO22" s="37">
        <f>+NICE자료!AO22</f>
        <v>0</v>
      </c>
      <c r="AP22" s="37">
        <f>+NICE자료!AP22</f>
        <v>0</v>
      </c>
      <c r="AQ22" s="37">
        <f>+NICE자료!AQ22</f>
        <v>0</v>
      </c>
      <c r="AR22" s="37">
        <f>+NICE자료!AR22</f>
        <v>0</v>
      </c>
      <c r="AS22" s="37">
        <f>+NICE자료!AS22</f>
        <v>0</v>
      </c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</row>
    <row r="23" spans="1:118">
      <c r="A23" s="1">
        <f>+NICE자료!A23</f>
        <v>121150</v>
      </c>
      <c r="B23" s="28" t="str">
        <f>+NICE자료!B23</f>
        <v xml:space="preserve">          [분양수입]</v>
      </c>
      <c r="C23" s="37">
        <f>+NICE자료!C23</f>
        <v>0</v>
      </c>
      <c r="D23" s="37">
        <f>+NICE자료!D23</f>
        <v>0</v>
      </c>
      <c r="E23" s="37">
        <f>+NICE자료!E23</f>
        <v>0</v>
      </c>
      <c r="F23" s="37">
        <f>+NICE자료!F23</f>
        <v>0</v>
      </c>
      <c r="G23" s="37">
        <f>+NICE자료!G23</f>
        <v>0</v>
      </c>
      <c r="H23" s="37">
        <f>+NICE자료!H23</f>
        <v>0</v>
      </c>
      <c r="I23" s="37">
        <f>+NICE자료!I23</f>
        <v>0</v>
      </c>
      <c r="J23" s="37">
        <f>+NICE자료!J23</f>
        <v>0</v>
      </c>
      <c r="K23" s="37">
        <f>+NICE자료!K23</f>
        <v>0</v>
      </c>
      <c r="L23" s="37">
        <f>+NICE자료!L23</f>
        <v>0</v>
      </c>
      <c r="M23" s="37">
        <f>+NICE자료!M23</f>
        <v>0</v>
      </c>
      <c r="N23" s="37">
        <f>+NICE자료!N23</f>
        <v>0</v>
      </c>
      <c r="O23" s="37">
        <f>+NICE자료!O23</f>
        <v>0</v>
      </c>
      <c r="P23" s="37">
        <f>+NICE자료!P23</f>
        <v>0</v>
      </c>
      <c r="Q23" s="37">
        <f>+NICE자료!Q23</f>
        <v>0</v>
      </c>
      <c r="R23" s="37">
        <f>+NICE자료!R23</f>
        <v>0</v>
      </c>
      <c r="S23" s="37">
        <f>+NICE자료!S23</f>
        <v>0</v>
      </c>
      <c r="T23" s="37">
        <f>+NICE자료!T23</f>
        <v>0</v>
      </c>
      <c r="U23" s="37">
        <f>+NICE자료!U23</f>
        <v>0</v>
      </c>
      <c r="V23" s="37">
        <f>+NICE자료!V23</f>
        <v>0</v>
      </c>
      <c r="W23" s="37">
        <f>+NICE자료!W23</f>
        <v>0</v>
      </c>
      <c r="X23" s="37">
        <f>+NICE자료!X23</f>
        <v>0</v>
      </c>
      <c r="Y23" s="37">
        <f>+NICE자료!Y23</f>
        <v>0</v>
      </c>
      <c r="Z23" s="37">
        <f>+NICE자료!Z23</f>
        <v>0</v>
      </c>
      <c r="AA23" s="37">
        <f>+NICE자료!AA23</f>
        <v>0</v>
      </c>
      <c r="AB23" s="37">
        <f>+NICE자료!AB23</f>
        <v>0</v>
      </c>
      <c r="AC23" s="37">
        <f>+NICE자료!AC23</f>
        <v>0</v>
      </c>
      <c r="AD23" s="37">
        <f>+NICE자료!AD23</f>
        <v>0</v>
      </c>
      <c r="AE23" s="37">
        <f>+NICE자료!AE23</f>
        <v>0</v>
      </c>
      <c r="AF23" s="37">
        <f>+NICE자료!AF23</f>
        <v>0</v>
      </c>
      <c r="AG23" s="37">
        <f>+NICE자료!AG23</f>
        <v>0</v>
      </c>
      <c r="AH23" s="37">
        <f>+NICE자료!AH23</f>
        <v>0</v>
      </c>
      <c r="AI23" s="37">
        <f>+NICE자료!AI23</f>
        <v>0</v>
      </c>
      <c r="AJ23" s="37">
        <f>+NICE자료!AJ23</f>
        <v>0</v>
      </c>
      <c r="AK23" s="37">
        <f>+NICE자료!AK23</f>
        <v>0</v>
      </c>
      <c r="AL23" s="37">
        <f>+NICE자료!AL23</f>
        <v>0</v>
      </c>
      <c r="AM23" s="37">
        <f>+NICE자료!AM23</f>
        <v>0</v>
      </c>
      <c r="AN23" s="37">
        <f>+NICE자료!AN23</f>
        <v>0</v>
      </c>
      <c r="AO23" s="37">
        <f>+NICE자료!AO23</f>
        <v>0</v>
      </c>
      <c r="AP23" s="37">
        <f>+NICE자료!AP23</f>
        <v>0</v>
      </c>
      <c r="AQ23" s="37">
        <f>+NICE자료!AQ23</f>
        <v>0</v>
      </c>
      <c r="AR23" s="37">
        <f>+NICE자료!AR23</f>
        <v>0</v>
      </c>
      <c r="AS23" s="37">
        <f>+NICE자료!AS23</f>
        <v>0</v>
      </c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</row>
    <row r="24" spans="1:118">
      <c r="A24" s="1">
        <f>+NICE자료!A24</f>
        <v>121160</v>
      </c>
      <c r="B24" s="28" t="str">
        <f>+NICE자료!B24</f>
        <v xml:space="preserve">          [임대수입]</v>
      </c>
      <c r="C24" s="37">
        <f>+NICE자료!C24</f>
        <v>0</v>
      </c>
      <c r="D24" s="37">
        <f>+NICE자료!D24</f>
        <v>0</v>
      </c>
      <c r="E24" s="37">
        <f>+NICE자료!E24</f>
        <v>0</v>
      </c>
      <c r="F24" s="37">
        <f>+NICE자료!F24</f>
        <v>0</v>
      </c>
      <c r="G24" s="37">
        <f>+NICE자료!G24</f>
        <v>0</v>
      </c>
      <c r="H24" s="37">
        <f>+NICE자료!H24</f>
        <v>0</v>
      </c>
      <c r="I24" s="37">
        <f>+NICE자료!I24</f>
        <v>0</v>
      </c>
      <c r="J24" s="37">
        <f>+NICE자료!J24</f>
        <v>0</v>
      </c>
      <c r="K24" s="37">
        <f>+NICE자료!K24</f>
        <v>0</v>
      </c>
      <c r="L24" s="37">
        <f>+NICE자료!L24</f>
        <v>0</v>
      </c>
      <c r="M24" s="37">
        <f>+NICE자료!M24</f>
        <v>0</v>
      </c>
      <c r="N24" s="37">
        <f>+NICE자료!N24</f>
        <v>0</v>
      </c>
      <c r="O24" s="37">
        <f>+NICE자료!O24</f>
        <v>0</v>
      </c>
      <c r="P24" s="37">
        <f>+NICE자료!P24</f>
        <v>0</v>
      </c>
      <c r="Q24" s="37">
        <f>+NICE자료!Q24</f>
        <v>0</v>
      </c>
      <c r="R24" s="37">
        <f>+NICE자료!R24</f>
        <v>0</v>
      </c>
      <c r="S24" s="37">
        <f>+NICE자료!S24</f>
        <v>0</v>
      </c>
      <c r="T24" s="37">
        <f>+NICE자료!T24</f>
        <v>0</v>
      </c>
      <c r="U24" s="37">
        <f>+NICE자료!U24</f>
        <v>0</v>
      </c>
      <c r="V24" s="37">
        <f>+NICE자료!V24</f>
        <v>0</v>
      </c>
      <c r="W24" s="37">
        <f>+NICE자료!W24</f>
        <v>0</v>
      </c>
      <c r="X24" s="37">
        <f>+NICE자료!X24</f>
        <v>0</v>
      </c>
      <c r="Y24" s="37">
        <f>+NICE자료!Y24</f>
        <v>0</v>
      </c>
      <c r="Z24" s="37">
        <f>+NICE자료!Z24</f>
        <v>0</v>
      </c>
      <c r="AA24" s="37">
        <f>+NICE자료!AA24</f>
        <v>0</v>
      </c>
      <c r="AB24" s="37">
        <f>+NICE자료!AB24</f>
        <v>0</v>
      </c>
      <c r="AC24" s="37">
        <f>+NICE자료!AC24</f>
        <v>0</v>
      </c>
      <c r="AD24" s="37">
        <f>+NICE자료!AD24</f>
        <v>0</v>
      </c>
      <c r="AE24" s="37">
        <f>+NICE자료!AE24</f>
        <v>0</v>
      </c>
      <c r="AF24" s="37">
        <f>+NICE자료!AF24</f>
        <v>0</v>
      </c>
      <c r="AG24" s="37">
        <f>+NICE자료!AG24</f>
        <v>0</v>
      </c>
      <c r="AH24" s="37">
        <f>+NICE자료!AH24</f>
        <v>0</v>
      </c>
      <c r="AI24" s="37">
        <f>+NICE자료!AI24</f>
        <v>0</v>
      </c>
      <c r="AJ24" s="37">
        <f>+NICE자료!AJ24</f>
        <v>0</v>
      </c>
      <c r="AK24" s="37">
        <f>+NICE자료!AK24</f>
        <v>0</v>
      </c>
      <c r="AL24" s="37">
        <f>+NICE자료!AL24</f>
        <v>0</v>
      </c>
      <c r="AM24" s="37">
        <f>+NICE자료!AM24</f>
        <v>0</v>
      </c>
      <c r="AN24" s="37">
        <f>+NICE자료!AN24</f>
        <v>0</v>
      </c>
      <c r="AO24" s="37">
        <f>+NICE자료!AO24</f>
        <v>0</v>
      </c>
      <c r="AP24" s="37">
        <f>+NICE자료!AP24</f>
        <v>0</v>
      </c>
      <c r="AQ24" s="37">
        <f>+NICE자료!AQ24</f>
        <v>0</v>
      </c>
      <c r="AR24" s="37">
        <f>+NICE자료!AR24</f>
        <v>0</v>
      </c>
      <c r="AS24" s="37">
        <f>+NICE자료!AS24</f>
        <v>0</v>
      </c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</row>
    <row r="25" spans="1:118">
      <c r="A25" s="1">
        <f>+NICE자료!A25</f>
        <v>121170</v>
      </c>
      <c r="B25" s="28" t="str">
        <f>+NICE자료!B25</f>
        <v xml:space="preserve">          [용역수입]</v>
      </c>
      <c r="C25" s="37">
        <f>+NICE자료!C25</f>
        <v>0</v>
      </c>
      <c r="D25" s="37">
        <f>+NICE자료!D25</f>
        <v>0</v>
      </c>
      <c r="E25" s="37">
        <f>+NICE자료!E25</f>
        <v>0</v>
      </c>
      <c r="F25" s="37">
        <f>+NICE자료!F25</f>
        <v>0</v>
      </c>
      <c r="G25" s="37">
        <f>+NICE자료!G25</f>
        <v>0</v>
      </c>
      <c r="H25" s="37">
        <f>+NICE자료!H25</f>
        <v>0</v>
      </c>
      <c r="I25" s="37">
        <f>+NICE자료!I25</f>
        <v>0</v>
      </c>
      <c r="J25" s="37">
        <f>+NICE자료!J25</f>
        <v>0</v>
      </c>
      <c r="K25" s="37">
        <f>+NICE자료!K25</f>
        <v>0</v>
      </c>
      <c r="L25" s="37">
        <f>+NICE자료!L25</f>
        <v>0</v>
      </c>
      <c r="M25" s="37">
        <f>+NICE자료!M25</f>
        <v>0</v>
      </c>
      <c r="N25" s="37">
        <f>+NICE자료!N25</f>
        <v>0</v>
      </c>
      <c r="O25" s="37">
        <f>+NICE자료!O25</f>
        <v>0</v>
      </c>
      <c r="P25" s="37">
        <f>+NICE자료!P25</f>
        <v>0</v>
      </c>
      <c r="Q25" s="37">
        <f>+NICE자료!Q25</f>
        <v>0</v>
      </c>
      <c r="R25" s="37">
        <f>+NICE자료!R25</f>
        <v>0</v>
      </c>
      <c r="S25" s="37">
        <f>+NICE자료!S25</f>
        <v>0</v>
      </c>
      <c r="T25" s="37">
        <f>+NICE자료!T25</f>
        <v>0</v>
      </c>
      <c r="U25" s="37">
        <f>+NICE자료!U25</f>
        <v>0</v>
      </c>
      <c r="V25" s="37">
        <f>+NICE자료!V25</f>
        <v>0</v>
      </c>
      <c r="W25" s="37">
        <f>+NICE자료!W25</f>
        <v>0</v>
      </c>
      <c r="X25" s="37">
        <f>+NICE자료!X25</f>
        <v>0</v>
      </c>
      <c r="Y25" s="37">
        <f>+NICE자료!Y25</f>
        <v>0</v>
      </c>
      <c r="Z25" s="37">
        <f>+NICE자료!Z25</f>
        <v>0</v>
      </c>
      <c r="AA25" s="37">
        <f>+NICE자료!AA25</f>
        <v>0</v>
      </c>
      <c r="AB25" s="37">
        <f>+NICE자료!AB25</f>
        <v>0</v>
      </c>
      <c r="AC25" s="37">
        <f>+NICE자료!AC25</f>
        <v>0</v>
      </c>
      <c r="AD25" s="37">
        <f>+NICE자료!AD25</f>
        <v>0</v>
      </c>
      <c r="AE25" s="37">
        <f>+NICE자료!AE25</f>
        <v>0</v>
      </c>
      <c r="AF25" s="37">
        <f>+NICE자료!AF25</f>
        <v>0</v>
      </c>
      <c r="AG25" s="37">
        <f>+NICE자료!AG25</f>
        <v>0</v>
      </c>
      <c r="AH25" s="37">
        <f>+NICE자료!AH25</f>
        <v>0</v>
      </c>
      <c r="AI25" s="37">
        <f>+NICE자료!AI25</f>
        <v>0</v>
      </c>
      <c r="AJ25" s="37">
        <f>+NICE자료!AJ25</f>
        <v>0</v>
      </c>
      <c r="AK25" s="37">
        <f>+NICE자료!AK25</f>
        <v>0</v>
      </c>
      <c r="AL25" s="37">
        <f>+NICE자료!AL25</f>
        <v>0</v>
      </c>
      <c r="AM25" s="37">
        <f>+NICE자료!AM25</f>
        <v>0</v>
      </c>
      <c r="AN25" s="37">
        <f>+NICE자료!AN25</f>
        <v>0</v>
      </c>
      <c r="AO25" s="37">
        <f>+NICE자료!AO25</f>
        <v>0</v>
      </c>
      <c r="AP25" s="37">
        <f>+NICE자료!AP25</f>
        <v>0</v>
      </c>
      <c r="AQ25" s="37">
        <f>+NICE자료!AQ25</f>
        <v>0</v>
      </c>
      <c r="AR25" s="37">
        <f>+NICE자료!AR25</f>
        <v>0</v>
      </c>
      <c r="AS25" s="37">
        <f>+NICE자료!AS25</f>
        <v>0</v>
      </c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8"/>
      <c r="BU25" s="38"/>
      <c r="BV25" s="38"/>
      <c r="BW25" s="38"/>
      <c r="BX25" s="38"/>
      <c r="BY25" s="38"/>
      <c r="BZ25" s="38"/>
      <c r="CA25" s="38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8"/>
      <c r="CP25" s="38"/>
      <c r="CQ25" s="38"/>
      <c r="CR25" s="38"/>
      <c r="CS25" s="38"/>
      <c r="CT25" s="38"/>
      <c r="CU25" s="38"/>
      <c r="CV25" s="38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8"/>
      <c r="DK25" s="38"/>
      <c r="DL25" s="38"/>
      <c r="DM25" s="38"/>
      <c r="DN25" s="38"/>
    </row>
    <row r="26" spans="1:118">
      <c r="A26" s="1">
        <f>+NICE자료!A26</f>
        <v>121171</v>
      </c>
      <c r="B26" s="28" t="str">
        <f>+NICE자료!B26</f>
        <v xml:space="preserve">          [지분법이익]</v>
      </c>
      <c r="C26" s="37">
        <f>+NICE자료!C26</f>
        <v>0</v>
      </c>
      <c r="D26" s="37">
        <f>+NICE자료!D26</f>
        <v>0</v>
      </c>
      <c r="E26" s="37">
        <f>+NICE자료!E26</f>
        <v>0</v>
      </c>
      <c r="F26" s="37">
        <f>+NICE자료!F26</f>
        <v>0</v>
      </c>
      <c r="G26" s="37">
        <f>+NICE자료!G26</f>
        <v>0</v>
      </c>
      <c r="H26" s="37">
        <f>+NICE자료!H26</f>
        <v>0</v>
      </c>
      <c r="I26" s="37">
        <f>+NICE자료!I26</f>
        <v>0</v>
      </c>
      <c r="J26" s="37">
        <f>+NICE자료!J26</f>
        <v>0</v>
      </c>
      <c r="K26" s="37">
        <f>+NICE자료!K26</f>
        <v>0</v>
      </c>
      <c r="L26" s="37">
        <f>+NICE자료!L26</f>
        <v>0</v>
      </c>
      <c r="M26" s="37">
        <f>+NICE자료!M26</f>
        <v>0</v>
      </c>
      <c r="N26" s="37">
        <f>+NICE자료!N26</f>
        <v>0</v>
      </c>
      <c r="O26" s="37">
        <f>+NICE자료!O26</f>
        <v>0</v>
      </c>
      <c r="P26" s="37">
        <f>+NICE자료!P26</f>
        <v>0</v>
      </c>
      <c r="Q26" s="37">
        <f>+NICE자료!Q26</f>
        <v>0</v>
      </c>
      <c r="R26" s="37">
        <f>+NICE자료!R26</f>
        <v>0</v>
      </c>
      <c r="S26" s="37">
        <f>+NICE자료!S26</f>
        <v>0</v>
      </c>
      <c r="T26" s="37">
        <f>+NICE자료!T26</f>
        <v>0</v>
      </c>
      <c r="U26" s="37">
        <f>+NICE자료!U26</f>
        <v>0</v>
      </c>
      <c r="V26" s="37">
        <f>+NICE자료!V26</f>
        <v>0</v>
      </c>
      <c r="W26" s="37">
        <f>+NICE자료!W26</f>
        <v>0</v>
      </c>
      <c r="X26" s="37">
        <f>+NICE자료!X26</f>
        <v>0</v>
      </c>
      <c r="Y26" s="37">
        <f>+NICE자료!Y26</f>
        <v>0</v>
      </c>
      <c r="Z26" s="37">
        <f>+NICE자료!Z26</f>
        <v>0</v>
      </c>
      <c r="AA26" s="37">
        <f>+NICE자료!AA26</f>
        <v>0</v>
      </c>
      <c r="AB26" s="37">
        <f>+NICE자료!AB26</f>
        <v>0</v>
      </c>
      <c r="AC26" s="37">
        <f>+NICE자료!AC26</f>
        <v>0</v>
      </c>
      <c r="AD26" s="37">
        <f>+NICE자료!AD26</f>
        <v>0</v>
      </c>
      <c r="AE26" s="37">
        <f>+NICE자료!AE26</f>
        <v>0</v>
      </c>
      <c r="AF26" s="37">
        <f>+NICE자료!AF26</f>
        <v>0</v>
      </c>
      <c r="AG26" s="37">
        <f>+NICE자료!AG26</f>
        <v>0</v>
      </c>
      <c r="AH26" s="37">
        <f>+NICE자료!AH26</f>
        <v>0</v>
      </c>
      <c r="AI26" s="37">
        <f>+NICE자료!AI26</f>
        <v>0</v>
      </c>
      <c r="AJ26" s="37">
        <f>+NICE자료!AJ26</f>
        <v>0</v>
      </c>
      <c r="AK26" s="37">
        <f>+NICE자료!AK26</f>
        <v>0</v>
      </c>
      <c r="AL26" s="37">
        <f>+NICE자료!AL26</f>
        <v>0</v>
      </c>
      <c r="AM26" s="37">
        <f>+NICE자료!AM26</f>
        <v>0</v>
      </c>
      <c r="AN26" s="37">
        <f>+NICE자료!AN26</f>
        <v>0</v>
      </c>
      <c r="AO26" s="37">
        <f>+NICE자료!AO26</f>
        <v>0</v>
      </c>
      <c r="AP26" s="37">
        <f>+NICE자료!AP26</f>
        <v>0</v>
      </c>
      <c r="AQ26" s="37">
        <f>+NICE자료!AQ26</f>
        <v>0</v>
      </c>
      <c r="AR26" s="37">
        <f>+NICE자료!AR26</f>
        <v>0</v>
      </c>
      <c r="AS26" s="37">
        <f>+NICE자료!AS26</f>
        <v>0</v>
      </c>
      <c r="AT26" s="38"/>
      <c r="AU26" s="38"/>
      <c r="AV26" s="38"/>
      <c r="AW26" s="38"/>
      <c r="AX26" s="38"/>
      <c r="AY26" s="38"/>
      <c r="AZ26" s="38"/>
      <c r="BA26" s="38"/>
      <c r="BB26" s="38"/>
      <c r="BC26" s="38"/>
      <c r="BD26" s="38"/>
      <c r="BE26" s="38"/>
      <c r="BF26" s="38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8"/>
      <c r="CP26" s="38"/>
      <c r="CQ26" s="38"/>
      <c r="CR26" s="38"/>
      <c r="CS26" s="38"/>
      <c r="CT26" s="38"/>
      <c r="CU26" s="38"/>
      <c r="CV26" s="38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8"/>
      <c r="DK26" s="38"/>
      <c r="DL26" s="38"/>
      <c r="DM26" s="38"/>
      <c r="DN26" s="38"/>
    </row>
    <row r="27" spans="1:118">
      <c r="A27" s="1">
        <f>+NICE자료!A27</f>
        <v>121172</v>
      </c>
      <c r="B27" s="28" t="str">
        <f>+NICE자료!B27</f>
        <v xml:space="preserve">          [배당수익]</v>
      </c>
      <c r="C27" s="37">
        <f>+NICE자료!C27</f>
        <v>0</v>
      </c>
      <c r="D27" s="37">
        <f>+NICE자료!D27</f>
        <v>0</v>
      </c>
      <c r="E27" s="37">
        <f>+NICE자료!E27</f>
        <v>0</v>
      </c>
      <c r="F27" s="37">
        <f>+NICE자료!F27</f>
        <v>0</v>
      </c>
      <c r="G27" s="37">
        <f>+NICE자료!G27</f>
        <v>0</v>
      </c>
      <c r="H27" s="37">
        <f>+NICE자료!H27</f>
        <v>0</v>
      </c>
      <c r="I27" s="37">
        <f>+NICE자료!I27</f>
        <v>0</v>
      </c>
      <c r="J27" s="37">
        <f>+NICE자료!J27</f>
        <v>0</v>
      </c>
      <c r="K27" s="37">
        <f>+NICE자료!K27</f>
        <v>0</v>
      </c>
      <c r="L27" s="37">
        <f>+NICE자료!L27</f>
        <v>0</v>
      </c>
      <c r="M27" s="37">
        <f>+NICE자료!M27</f>
        <v>0</v>
      </c>
      <c r="N27" s="37">
        <f>+NICE자료!N27</f>
        <v>0</v>
      </c>
      <c r="O27" s="37">
        <f>+NICE자료!O27</f>
        <v>0</v>
      </c>
      <c r="P27" s="37">
        <f>+NICE자료!P27</f>
        <v>0</v>
      </c>
      <c r="Q27" s="37">
        <f>+NICE자료!Q27</f>
        <v>0</v>
      </c>
      <c r="R27" s="37">
        <f>+NICE자료!R27</f>
        <v>0</v>
      </c>
      <c r="S27" s="37">
        <f>+NICE자료!S27</f>
        <v>0</v>
      </c>
      <c r="T27" s="37">
        <f>+NICE자료!T27</f>
        <v>0</v>
      </c>
      <c r="U27" s="37">
        <f>+NICE자료!U27</f>
        <v>0</v>
      </c>
      <c r="V27" s="37">
        <f>+NICE자료!V27</f>
        <v>0</v>
      </c>
      <c r="W27" s="37">
        <f>+NICE자료!W27</f>
        <v>0</v>
      </c>
      <c r="X27" s="37">
        <f>+NICE자료!X27</f>
        <v>0</v>
      </c>
      <c r="Y27" s="37">
        <f>+NICE자료!Y27</f>
        <v>0</v>
      </c>
      <c r="Z27" s="37">
        <f>+NICE자료!Z27</f>
        <v>0</v>
      </c>
      <c r="AA27" s="37">
        <f>+NICE자료!AA27</f>
        <v>0</v>
      </c>
      <c r="AB27" s="37">
        <f>+NICE자료!AB27</f>
        <v>0</v>
      </c>
      <c r="AC27" s="37">
        <f>+NICE자료!AC27</f>
        <v>0</v>
      </c>
      <c r="AD27" s="37">
        <f>+NICE자료!AD27</f>
        <v>0</v>
      </c>
      <c r="AE27" s="37">
        <f>+NICE자료!AE27</f>
        <v>0</v>
      </c>
      <c r="AF27" s="37">
        <f>+NICE자료!AF27</f>
        <v>0</v>
      </c>
      <c r="AG27" s="37">
        <f>+NICE자료!AG27</f>
        <v>0</v>
      </c>
      <c r="AH27" s="37">
        <f>+NICE자료!AH27</f>
        <v>0</v>
      </c>
      <c r="AI27" s="37">
        <f>+NICE자료!AI27</f>
        <v>0</v>
      </c>
      <c r="AJ27" s="37">
        <f>+NICE자료!AJ27</f>
        <v>0</v>
      </c>
      <c r="AK27" s="37">
        <f>+NICE자료!AK27</f>
        <v>0</v>
      </c>
      <c r="AL27" s="37">
        <f>+NICE자료!AL27</f>
        <v>0</v>
      </c>
      <c r="AM27" s="37">
        <f>+NICE자료!AM27</f>
        <v>0</v>
      </c>
      <c r="AN27" s="37">
        <f>+NICE자료!AN27</f>
        <v>0</v>
      </c>
      <c r="AO27" s="37">
        <f>+NICE자료!AO27</f>
        <v>0</v>
      </c>
      <c r="AP27" s="37">
        <f>+NICE자료!AP27</f>
        <v>0</v>
      </c>
      <c r="AQ27" s="37">
        <f>+NICE자료!AQ27</f>
        <v>0</v>
      </c>
      <c r="AR27" s="37">
        <f>+NICE자료!AR27</f>
        <v>0</v>
      </c>
      <c r="AS27" s="37">
        <f>+NICE자료!AS27</f>
        <v>0</v>
      </c>
      <c r="AT27" s="38"/>
      <c r="AU27" s="38"/>
      <c r="AV27" s="38"/>
      <c r="AW27" s="38"/>
      <c r="AX27" s="38"/>
      <c r="AY27" s="38"/>
      <c r="AZ27" s="38"/>
      <c r="BA27" s="38"/>
      <c r="BB27" s="38"/>
      <c r="BC27" s="38"/>
      <c r="BD27" s="38"/>
      <c r="BE27" s="38"/>
      <c r="BF27" s="38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8"/>
      <c r="CP27" s="38"/>
      <c r="CQ27" s="38"/>
      <c r="CR27" s="38"/>
      <c r="CS27" s="38"/>
      <c r="CT27" s="38"/>
      <c r="CU27" s="38"/>
      <c r="CV27" s="38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8"/>
      <c r="DK27" s="38"/>
      <c r="DL27" s="38"/>
      <c r="DM27" s="38"/>
      <c r="DN27" s="38"/>
    </row>
    <row r="28" spans="1:118">
      <c r="A28" s="1">
        <f>+NICE자료!A28</f>
        <v>121173</v>
      </c>
      <c r="B28" s="28" t="str">
        <f>+NICE자료!B28</f>
        <v xml:space="preserve">          [로열티수입]</v>
      </c>
      <c r="C28" s="37">
        <f>+NICE자료!C28</f>
        <v>0</v>
      </c>
      <c r="D28" s="37">
        <f>+NICE자료!D28</f>
        <v>0</v>
      </c>
      <c r="E28" s="37">
        <f>+NICE자료!E28</f>
        <v>0</v>
      </c>
      <c r="F28" s="37">
        <f>+NICE자료!F28</f>
        <v>0</v>
      </c>
      <c r="G28" s="37">
        <f>+NICE자료!G28</f>
        <v>0</v>
      </c>
      <c r="H28" s="37">
        <f>+NICE자료!H28</f>
        <v>0</v>
      </c>
      <c r="I28" s="37">
        <f>+NICE자료!I28</f>
        <v>0</v>
      </c>
      <c r="J28" s="37">
        <f>+NICE자료!J28</f>
        <v>0</v>
      </c>
      <c r="K28" s="37">
        <f>+NICE자료!K28</f>
        <v>0</v>
      </c>
      <c r="L28" s="37">
        <f>+NICE자료!L28</f>
        <v>0</v>
      </c>
      <c r="M28" s="37">
        <f>+NICE자료!M28</f>
        <v>0</v>
      </c>
      <c r="N28" s="37">
        <f>+NICE자료!N28</f>
        <v>0</v>
      </c>
      <c r="O28" s="37">
        <f>+NICE자료!O28</f>
        <v>0</v>
      </c>
      <c r="P28" s="37">
        <f>+NICE자료!P28</f>
        <v>0</v>
      </c>
      <c r="Q28" s="37">
        <f>+NICE자료!Q28</f>
        <v>0</v>
      </c>
      <c r="R28" s="37">
        <f>+NICE자료!R28</f>
        <v>0</v>
      </c>
      <c r="S28" s="37">
        <f>+NICE자료!S28</f>
        <v>0</v>
      </c>
      <c r="T28" s="37">
        <f>+NICE자료!T28</f>
        <v>0</v>
      </c>
      <c r="U28" s="37">
        <f>+NICE자료!U28</f>
        <v>0</v>
      </c>
      <c r="V28" s="37">
        <f>+NICE자료!V28</f>
        <v>0</v>
      </c>
      <c r="W28" s="37">
        <f>+NICE자료!W28</f>
        <v>0</v>
      </c>
      <c r="X28" s="37">
        <f>+NICE자료!X28</f>
        <v>0</v>
      </c>
      <c r="Y28" s="37">
        <f>+NICE자료!Y28</f>
        <v>0</v>
      </c>
      <c r="Z28" s="37">
        <f>+NICE자료!Z28</f>
        <v>0</v>
      </c>
      <c r="AA28" s="37">
        <f>+NICE자료!AA28</f>
        <v>0</v>
      </c>
      <c r="AB28" s="37">
        <f>+NICE자료!AB28</f>
        <v>0</v>
      </c>
      <c r="AC28" s="37">
        <f>+NICE자료!AC28</f>
        <v>0</v>
      </c>
      <c r="AD28" s="37">
        <f>+NICE자료!AD28</f>
        <v>0</v>
      </c>
      <c r="AE28" s="37">
        <f>+NICE자료!AE28</f>
        <v>0</v>
      </c>
      <c r="AF28" s="37">
        <f>+NICE자료!AF28</f>
        <v>0</v>
      </c>
      <c r="AG28" s="37">
        <f>+NICE자료!AG28</f>
        <v>0</v>
      </c>
      <c r="AH28" s="37">
        <f>+NICE자료!AH28</f>
        <v>0</v>
      </c>
      <c r="AI28" s="37">
        <f>+NICE자료!AI28</f>
        <v>0</v>
      </c>
      <c r="AJ28" s="37">
        <f>+NICE자료!AJ28</f>
        <v>0</v>
      </c>
      <c r="AK28" s="37">
        <f>+NICE자료!AK28</f>
        <v>0</v>
      </c>
      <c r="AL28" s="37">
        <f>+NICE자료!AL28</f>
        <v>0</v>
      </c>
      <c r="AM28" s="37">
        <f>+NICE자료!AM28</f>
        <v>0</v>
      </c>
      <c r="AN28" s="37">
        <f>+NICE자료!AN28</f>
        <v>0</v>
      </c>
      <c r="AO28" s="37">
        <f>+NICE자료!AO28</f>
        <v>0</v>
      </c>
      <c r="AP28" s="37">
        <f>+NICE자료!AP28</f>
        <v>0</v>
      </c>
      <c r="AQ28" s="37">
        <f>+NICE자료!AQ28</f>
        <v>0</v>
      </c>
      <c r="AR28" s="37">
        <f>+NICE자료!AR28</f>
        <v>0</v>
      </c>
      <c r="AS28" s="37">
        <f>+NICE자료!AS28</f>
        <v>0</v>
      </c>
      <c r="AT28" s="38"/>
      <c r="AU28" s="38"/>
      <c r="AV28" s="38"/>
      <c r="AW28" s="38"/>
      <c r="AX28" s="38"/>
      <c r="AY28" s="38"/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8"/>
      <c r="CP28" s="38"/>
      <c r="CQ28" s="38"/>
      <c r="CR28" s="38"/>
      <c r="CS28" s="38"/>
      <c r="CT28" s="38"/>
      <c r="CU28" s="38"/>
      <c r="CV28" s="38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8"/>
      <c r="DK28" s="38"/>
      <c r="DL28" s="38"/>
      <c r="DM28" s="38"/>
      <c r="DN28" s="38"/>
    </row>
    <row r="29" spans="1:118">
      <c r="A29" s="1">
        <f>+NICE자료!A29</f>
        <v>121174</v>
      </c>
      <c r="B29" s="28" t="str">
        <f>+NICE자료!B29</f>
        <v xml:space="preserve">          [이자수입]</v>
      </c>
      <c r="C29" s="37">
        <f>+NICE자료!C29</f>
        <v>0</v>
      </c>
      <c r="D29" s="37">
        <f>+NICE자료!D29</f>
        <v>0</v>
      </c>
      <c r="E29" s="37">
        <f>+NICE자료!E29</f>
        <v>0</v>
      </c>
      <c r="F29" s="37">
        <f>+NICE자료!F29</f>
        <v>0</v>
      </c>
      <c r="G29" s="37">
        <f>+NICE자료!G29</f>
        <v>0</v>
      </c>
      <c r="H29" s="37">
        <f>+NICE자료!H29</f>
        <v>0</v>
      </c>
      <c r="I29" s="37">
        <f>+NICE자료!I29</f>
        <v>0</v>
      </c>
      <c r="J29" s="37">
        <f>+NICE자료!J29</f>
        <v>0</v>
      </c>
      <c r="K29" s="37">
        <f>+NICE자료!K29</f>
        <v>0</v>
      </c>
      <c r="L29" s="37">
        <f>+NICE자료!L29</f>
        <v>0</v>
      </c>
      <c r="M29" s="37">
        <f>+NICE자료!M29</f>
        <v>0</v>
      </c>
      <c r="N29" s="37">
        <f>+NICE자료!N29</f>
        <v>0</v>
      </c>
      <c r="O29" s="37">
        <f>+NICE자료!O29</f>
        <v>0</v>
      </c>
      <c r="P29" s="37">
        <f>+NICE자료!P29</f>
        <v>0</v>
      </c>
      <c r="Q29" s="37">
        <f>+NICE자료!Q29</f>
        <v>0</v>
      </c>
      <c r="R29" s="37">
        <f>+NICE자료!R29</f>
        <v>0</v>
      </c>
      <c r="S29" s="37">
        <f>+NICE자료!S29</f>
        <v>0</v>
      </c>
      <c r="T29" s="37">
        <f>+NICE자료!T29</f>
        <v>0</v>
      </c>
      <c r="U29" s="37">
        <f>+NICE자료!U29</f>
        <v>0</v>
      </c>
      <c r="V29" s="37">
        <f>+NICE자료!V29</f>
        <v>0</v>
      </c>
      <c r="W29" s="37">
        <f>+NICE자료!W29</f>
        <v>0</v>
      </c>
      <c r="X29" s="37">
        <f>+NICE자료!X29</f>
        <v>0</v>
      </c>
      <c r="Y29" s="37">
        <f>+NICE자료!Y29</f>
        <v>0</v>
      </c>
      <c r="Z29" s="37">
        <f>+NICE자료!Z29</f>
        <v>0</v>
      </c>
      <c r="AA29" s="37">
        <f>+NICE자료!AA29</f>
        <v>0</v>
      </c>
      <c r="AB29" s="37">
        <f>+NICE자료!AB29</f>
        <v>0</v>
      </c>
      <c r="AC29" s="37">
        <f>+NICE자료!AC29</f>
        <v>0</v>
      </c>
      <c r="AD29" s="37">
        <f>+NICE자료!AD29</f>
        <v>0</v>
      </c>
      <c r="AE29" s="37">
        <f>+NICE자료!AE29</f>
        <v>0</v>
      </c>
      <c r="AF29" s="37">
        <f>+NICE자료!AF29</f>
        <v>0</v>
      </c>
      <c r="AG29" s="37">
        <f>+NICE자료!AG29</f>
        <v>0</v>
      </c>
      <c r="AH29" s="37">
        <f>+NICE자료!AH29</f>
        <v>0</v>
      </c>
      <c r="AI29" s="37">
        <f>+NICE자료!AI29</f>
        <v>0</v>
      </c>
      <c r="AJ29" s="37">
        <f>+NICE자료!AJ29</f>
        <v>0</v>
      </c>
      <c r="AK29" s="37">
        <f>+NICE자료!AK29</f>
        <v>0</v>
      </c>
      <c r="AL29" s="37">
        <f>+NICE자료!AL29</f>
        <v>0</v>
      </c>
      <c r="AM29" s="37">
        <f>+NICE자료!AM29</f>
        <v>0</v>
      </c>
      <c r="AN29" s="37">
        <f>+NICE자료!AN29</f>
        <v>0</v>
      </c>
      <c r="AO29" s="37">
        <f>+NICE자료!AO29</f>
        <v>0</v>
      </c>
      <c r="AP29" s="37">
        <f>+NICE자료!AP29</f>
        <v>0</v>
      </c>
      <c r="AQ29" s="37">
        <f>+NICE자료!AQ29</f>
        <v>0</v>
      </c>
      <c r="AR29" s="37">
        <f>+NICE자료!AR29</f>
        <v>0</v>
      </c>
      <c r="AS29" s="37">
        <f>+NICE자료!AS29</f>
        <v>0</v>
      </c>
      <c r="AT29" s="38"/>
      <c r="AU29" s="38"/>
      <c r="AV29" s="38"/>
      <c r="AW29" s="38"/>
      <c r="AX29" s="38"/>
      <c r="AY29" s="38"/>
      <c r="AZ29" s="38"/>
      <c r="BA29" s="38"/>
      <c r="BB29" s="38"/>
      <c r="BC29" s="38"/>
      <c r="BD29" s="38"/>
      <c r="BE29" s="38"/>
      <c r="BF29" s="38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8"/>
      <c r="CP29" s="38"/>
      <c r="CQ29" s="38"/>
      <c r="CR29" s="38"/>
      <c r="CS29" s="38"/>
      <c r="CT29" s="38"/>
      <c r="CU29" s="38"/>
      <c r="CV29" s="38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8"/>
      <c r="DK29" s="38"/>
      <c r="DL29" s="38"/>
      <c r="DM29" s="38"/>
      <c r="DN29" s="38"/>
    </row>
    <row r="30" spans="1:118">
      <c r="A30" s="1">
        <f>+NICE자료!A30</f>
        <v>121175</v>
      </c>
      <c r="B30" s="28" t="str">
        <f>+NICE자료!B30</f>
        <v xml:space="preserve">          [수수료수입]</v>
      </c>
      <c r="C30" s="37">
        <f>+NICE자료!C30</f>
        <v>0</v>
      </c>
      <c r="D30" s="37">
        <f>+NICE자료!D30</f>
        <v>0</v>
      </c>
      <c r="E30" s="37">
        <f>+NICE자료!E30</f>
        <v>0</v>
      </c>
      <c r="F30" s="37">
        <f>+NICE자료!F30</f>
        <v>0</v>
      </c>
      <c r="G30" s="37">
        <f>+NICE자료!G30</f>
        <v>0</v>
      </c>
      <c r="H30" s="37">
        <f>+NICE자료!H30</f>
        <v>0</v>
      </c>
      <c r="I30" s="37">
        <f>+NICE자료!I30</f>
        <v>0</v>
      </c>
      <c r="J30" s="37">
        <f>+NICE자료!J30</f>
        <v>0</v>
      </c>
      <c r="K30" s="37">
        <f>+NICE자료!K30</f>
        <v>0</v>
      </c>
      <c r="L30" s="37">
        <f>+NICE자료!L30</f>
        <v>0</v>
      </c>
      <c r="M30" s="37">
        <f>+NICE자료!M30</f>
        <v>0</v>
      </c>
      <c r="N30" s="37">
        <f>+NICE자료!N30</f>
        <v>0</v>
      </c>
      <c r="O30" s="37">
        <f>+NICE자료!O30</f>
        <v>0</v>
      </c>
      <c r="P30" s="37">
        <f>+NICE자료!P30</f>
        <v>0</v>
      </c>
      <c r="Q30" s="37">
        <f>+NICE자료!Q30</f>
        <v>0</v>
      </c>
      <c r="R30" s="37">
        <f>+NICE자료!R30</f>
        <v>0</v>
      </c>
      <c r="S30" s="37">
        <f>+NICE자료!S30</f>
        <v>0</v>
      </c>
      <c r="T30" s="37">
        <f>+NICE자료!T30</f>
        <v>0</v>
      </c>
      <c r="U30" s="37">
        <f>+NICE자료!U30</f>
        <v>0</v>
      </c>
      <c r="V30" s="37">
        <f>+NICE자료!V30</f>
        <v>0</v>
      </c>
      <c r="W30" s="37">
        <f>+NICE자료!W30</f>
        <v>0</v>
      </c>
      <c r="X30" s="37">
        <f>+NICE자료!X30</f>
        <v>0</v>
      </c>
      <c r="Y30" s="37">
        <f>+NICE자료!Y30</f>
        <v>0</v>
      </c>
      <c r="Z30" s="37">
        <f>+NICE자료!Z30</f>
        <v>0</v>
      </c>
      <c r="AA30" s="37">
        <f>+NICE자료!AA30</f>
        <v>0</v>
      </c>
      <c r="AB30" s="37">
        <f>+NICE자료!AB30</f>
        <v>0</v>
      </c>
      <c r="AC30" s="37">
        <f>+NICE자료!AC30</f>
        <v>0</v>
      </c>
      <c r="AD30" s="37">
        <f>+NICE자료!AD30</f>
        <v>0</v>
      </c>
      <c r="AE30" s="37">
        <f>+NICE자료!AE30</f>
        <v>0</v>
      </c>
      <c r="AF30" s="37">
        <f>+NICE자료!AF30</f>
        <v>0</v>
      </c>
      <c r="AG30" s="37">
        <f>+NICE자료!AG30</f>
        <v>0</v>
      </c>
      <c r="AH30" s="37">
        <f>+NICE자료!AH30</f>
        <v>0</v>
      </c>
      <c r="AI30" s="37">
        <f>+NICE자료!AI30</f>
        <v>0</v>
      </c>
      <c r="AJ30" s="37">
        <f>+NICE자료!AJ30</f>
        <v>0</v>
      </c>
      <c r="AK30" s="37">
        <f>+NICE자료!AK30</f>
        <v>0</v>
      </c>
      <c r="AL30" s="37">
        <f>+NICE자료!AL30</f>
        <v>0</v>
      </c>
      <c r="AM30" s="37">
        <f>+NICE자료!AM30</f>
        <v>0</v>
      </c>
      <c r="AN30" s="37">
        <f>+NICE자료!AN30</f>
        <v>0</v>
      </c>
      <c r="AO30" s="37">
        <f>+NICE자료!AO30</f>
        <v>0</v>
      </c>
      <c r="AP30" s="37">
        <f>+NICE자료!AP30</f>
        <v>0</v>
      </c>
      <c r="AQ30" s="37">
        <f>+NICE자료!AQ30</f>
        <v>0</v>
      </c>
      <c r="AR30" s="37">
        <f>+NICE자료!AR30</f>
        <v>0</v>
      </c>
      <c r="AS30" s="37">
        <f>+NICE자료!AS30</f>
        <v>0</v>
      </c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38"/>
      <c r="BE30" s="38"/>
      <c r="BF30" s="38"/>
      <c r="BG30" s="38"/>
      <c r="BH30" s="38"/>
      <c r="BI30" s="38"/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38"/>
      <c r="CD30" s="38"/>
      <c r="CE30" s="38"/>
      <c r="CF30" s="38"/>
      <c r="CG30" s="38"/>
      <c r="CH30" s="38"/>
      <c r="CI30" s="38"/>
      <c r="CJ30" s="38"/>
      <c r="CK30" s="38"/>
      <c r="CL30" s="38"/>
      <c r="CM30" s="38"/>
      <c r="CN30" s="38"/>
      <c r="CO30" s="38"/>
      <c r="CP30" s="38"/>
      <c r="CQ30" s="38"/>
      <c r="CR30" s="38"/>
      <c r="CS30" s="38"/>
      <c r="CT30" s="38"/>
      <c r="CU30" s="38"/>
      <c r="CV30" s="38"/>
      <c r="CW30" s="38"/>
      <c r="CX30" s="38"/>
      <c r="CY30" s="38"/>
      <c r="CZ30" s="38"/>
      <c r="DA30" s="38"/>
      <c r="DB30" s="38"/>
      <c r="DC30" s="38"/>
      <c r="DD30" s="38"/>
      <c r="DE30" s="38"/>
      <c r="DF30" s="38"/>
      <c r="DG30" s="38"/>
      <c r="DH30" s="38"/>
      <c r="DI30" s="38"/>
      <c r="DJ30" s="38"/>
      <c r="DK30" s="38"/>
      <c r="DL30" s="38"/>
      <c r="DM30" s="38"/>
      <c r="DN30" s="38"/>
    </row>
    <row r="31" spans="1:118">
      <c r="A31" s="1">
        <f>+NICE자료!A31</f>
        <v>121176</v>
      </c>
      <c r="B31" s="28" t="str">
        <f>+NICE자료!B31</f>
        <v xml:space="preserve">          [제품매출]</v>
      </c>
      <c r="C31" s="37">
        <f>+NICE자료!C31</f>
        <v>0</v>
      </c>
      <c r="D31" s="37">
        <f>+NICE자료!D31</f>
        <v>0</v>
      </c>
      <c r="E31" s="37">
        <f>+NICE자료!E31</f>
        <v>0</v>
      </c>
      <c r="F31" s="37">
        <f>+NICE자료!F31</f>
        <v>0</v>
      </c>
      <c r="G31" s="37">
        <f>+NICE자료!G31</f>
        <v>0</v>
      </c>
      <c r="H31" s="37">
        <f>+NICE자료!H31</f>
        <v>0</v>
      </c>
      <c r="I31" s="37">
        <f>+NICE자료!I31</f>
        <v>0</v>
      </c>
      <c r="J31" s="37">
        <f>+NICE자료!J31</f>
        <v>0</v>
      </c>
      <c r="K31" s="37">
        <f>+NICE자료!K31</f>
        <v>0</v>
      </c>
      <c r="L31" s="37">
        <f>+NICE자료!L31</f>
        <v>0</v>
      </c>
      <c r="M31" s="37">
        <f>+NICE자료!M31</f>
        <v>0</v>
      </c>
      <c r="N31" s="37">
        <f>+NICE자료!N31</f>
        <v>0</v>
      </c>
      <c r="O31" s="37">
        <f>+NICE자료!O31</f>
        <v>0</v>
      </c>
      <c r="P31" s="37">
        <f>+NICE자료!P31</f>
        <v>0</v>
      </c>
      <c r="Q31" s="37">
        <f>+NICE자료!Q31</f>
        <v>0</v>
      </c>
      <c r="R31" s="37">
        <f>+NICE자료!R31</f>
        <v>0</v>
      </c>
      <c r="S31" s="37">
        <f>+NICE자료!S31</f>
        <v>0</v>
      </c>
      <c r="T31" s="37">
        <f>+NICE자료!T31</f>
        <v>0</v>
      </c>
      <c r="U31" s="37">
        <f>+NICE자료!U31</f>
        <v>0</v>
      </c>
      <c r="V31" s="37">
        <f>+NICE자료!V31</f>
        <v>0</v>
      </c>
      <c r="W31" s="37">
        <f>+NICE자료!W31</f>
        <v>0</v>
      </c>
      <c r="X31" s="37">
        <f>+NICE자료!X31</f>
        <v>0</v>
      </c>
      <c r="Y31" s="37">
        <f>+NICE자료!Y31</f>
        <v>0</v>
      </c>
      <c r="Z31" s="37">
        <f>+NICE자료!Z31</f>
        <v>0</v>
      </c>
      <c r="AA31" s="37">
        <f>+NICE자료!AA31</f>
        <v>0</v>
      </c>
      <c r="AB31" s="37">
        <f>+NICE자료!AB31</f>
        <v>0</v>
      </c>
      <c r="AC31" s="37">
        <f>+NICE자료!AC31</f>
        <v>0</v>
      </c>
      <c r="AD31" s="37">
        <f>+NICE자료!AD31</f>
        <v>0</v>
      </c>
      <c r="AE31" s="37">
        <f>+NICE자료!AE31</f>
        <v>0</v>
      </c>
      <c r="AF31" s="37">
        <f>+NICE자료!AF31</f>
        <v>0</v>
      </c>
      <c r="AG31" s="37">
        <f>+NICE자료!AG31</f>
        <v>0</v>
      </c>
      <c r="AH31" s="37">
        <f>+NICE자료!AH31</f>
        <v>0</v>
      </c>
      <c r="AI31" s="37">
        <f>+NICE자료!AI31</f>
        <v>0</v>
      </c>
      <c r="AJ31" s="37">
        <f>+NICE자료!AJ31</f>
        <v>0</v>
      </c>
      <c r="AK31" s="37">
        <f>+NICE자료!AK31</f>
        <v>0</v>
      </c>
      <c r="AL31" s="37">
        <f>+NICE자료!AL31</f>
        <v>0</v>
      </c>
      <c r="AM31" s="37">
        <f>+NICE자료!AM31</f>
        <v>0</v>
      </c>
      <c r="AN31" s="37">
        <f>+NICE자료!AN31</f>
        <v>0</v>
      </c>
      <c r="AO31" s="37">
        <f>+NICE자료!AO31</f>
        <v>0</v>
      </c>
      <c r="AP31" s="37">
        <f>+NICE자료!AP31</f>
        <v>0</v>
      </c>
      <c r="AQ31" s="37">
        <f>+NICE자료!AQ31</f>
        <v>0</v>
      </c>
      <c r="AR31" s="37">
        <f>+NICE자료!AR31</f>
        <v>0</v>
      </c>
      <c r="AS31" s="37">
        <f>+NICE자료!AS31</f>
        <v>0</v>
      </c>
      <c r="AT31" s="38"/>
      <c r="AU31" s="38"/>
      <c r="AV31" s="38"/>
      <c r="AW31" s="38"/>
      <c r="AX31" s="38"/>
      <c r="AY31" s="38"/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38"/>
      <c r="CD31" s="38"/>
      <c r="CE31" s="38"/>
      <c r="CF31" s="38"/>
      <c r="CG31" s="38"/>
      <c r="CH31" s="38"/>
      <c r="CI31" s="38"/>
      <c r="CJ31" s="38"/>
      <c r="CK31" s="38"/>
      <c r="CL31" s="38"/>
      <c r="CM31" s="38"/>
      <c r="CN31" s="38"/>
      <c r="CO31" s="38"/>
      <c r="CP31" s="38"/>
      <c r="CQ31" s="38"/>
      <c r="CR31" s="38"/>
      <c r="CS31" s="38"/>
      <c r="CT31" s="38"/>
      <c r="CU31" s="38"/>
      <c r="CV31" s="38"/>
      <c r="CW31" s="38"/>
      <c r="CX31" s="38"/>
      <c r="CY31" s="38"/>
      <c r="CZ31" s="38"/>
      <c r="DA31" s="38"/>
      <c r="DB31" s="38"/>
      <c r="DC31" s="38"/>
      <c r="DD31" s="38"/>
      <c r="DE31" s="38"/>
      <c r="DF31" s="38"/>
      <c r="DG31" s="38"/>
      <c r="DH31" s="38"/>
      <c r="DI31" s="38"/>
      <c r="DJ31" s="38"/>
      <c r="DK31" s="38"/>
      <c r="DL31" s="38"/>
      <c r="DM31" s="38"/>
      <c r="DN31" s="38"/>
    </row>
    <row r="32" spans="1:118">
      <c r="A32" s="1">
        <f>+NICE자료!A32</f>
        <v>121180</v>
      </c>
      <c r="B32" s="28" t="str">
        <f>+NICE자료!B32</f>
        <v xml:space="preserve">          [기타수입]</v>
      </c>
      <c r="C32" s="37">
        <f>+NICE자료!C32</f>
        <v>0</v>
      </c>
      <c r="D32" s="37">
        <f>+NICE자료!D32</f>
        <v>0</v>
      </c>
      <c r="E32" s="37">
        <f>+NICE자료!E32</f>
        <v>0</v>
      </c>
      <c r="F32" s="37">
        <f>+NICE자료!F32</f>
        <v>0</v>
      </c>
      <c r="G32" s="37">
        <f>+NICE자료!G32</f>
        <v>0</v>
      </c>
      <c r="H32" s="37">
        <f>+NICE자료!H32</f>
        <v>0</v>
      </c>
      <c r="I32" s="37">
        <f>+NICE자료!I32</f>
        <v>0</v>
      </c>
      <c r="J32" s="37">
        <f>+NICE자료!J32</f>
        <v>0</v>
      </c>
      <c r="K32" s="37">
        <f>+NICE자료!K32</f>
        <v>0</v>
      </c>
      <c r="L32" s="37">
        <f>+NICE자료!L32</f>
        <v>0</v>
      </c>
      <c r="M32" s="37">
        <f>+NICE자료!M32</f>
        <v>0</v>
      </c>
      <c r="N32" s="37">
        <f>+NICE자료!N32</f>
        <v>0</v>
      </c>
      <c r="O32" s="37">
        <f>+NICE자료!O32</f>
        <v>0</v>
      </c>
      <c r="P32" s="37">
        <f>+NICE자료!P32</f>
        <v>0</v>
      </c>
      <c r="Q32" s="37">
        <f>+NICE자료!Q32</f>
        <v>0</v>
      </c>
      <c r="R32" s="37">
        <f>+NICE자료!R32</f>
        <v>0</v>
      </c>
      <c r="S32" s="37">
        <f>+NICE자료!S32</f>
        <v>0</v>
      </c>
      <c r="T32" s="37">
        <f>+NICE자료!T32</f>
        <v>0</v>
      </c>
      <c r="U32" s="37">
        <f>+NICE자료!U32</f>
        <v>0</v>
      </c>
      <c r="V32" s="37">
        <f>+NICE자료!V32</f>
        <v>0</v>
      </c>
      <c r="W32" s="37">
        <f>+NICE자료!W32</f>
        <v>0</v>
      </c>
      <c r="X32" s="37">
        <f>+NICE자료!X32</f>
        <v>0</v>
      </c>
      <c r="Y32" s="37">
        <f>+NICE자료!Y32</f>
        <v>0</v>
      </c>
      <c r="Z32" s="37">
        <f>+NICE자료!Z32</f>
        <v>0</v>
      </c>
      <c r="AA32" s="37">
        <f>+NICE자료!AA32</f>
        <v>0</v>
      </c>
      <c r="AB32" s="37">
        <f>+NICE자료!AB32</f>
        <v>0</v>
      </c>
      <c r="AC32" s="37">
        <f>+NICE자료!AC32</f>
        <v>0</v>
      </c>
      <c r="AD32" s="37">
        <f>+NICE자료!AD32</f>
        <v>0</v>
      </c>
      <c r="AE32" s="37">
        <f>+NICE자료!AE32</f>
        <v>0</v>
      </c>
      <c r="AF32" s="37">
        <f>+NICE자료!AF32</f>
        <v>0</v>
      </c>
      <c r="AG32" s="37">
        <f>+NICE자료!AG32</f>
        <v>0</v>
      </c>
      <c r="AH32" s="37">
        <f>+NICE자료!AH32</f>
        <v>0</v>
      </c>
      <c r="AI32" s="37">
        <f>+NICE자료!AI32</f>
        <v>0</v>
      </c>
      <c r="AJ32" s="37">
        <f>+NICE자료!AJ32</f>
        <v>0</v>
      </c>
      <c r="AK32" s="37">
        <f>+NICE자료!AK32</f>
        <v>0</v>
      </c>
      <c r="AL32" s="37">
        <f>+NICE자료!AL32</f>
        <v>0</v>
      </c>
      <c r="AM32" s="37">
        <f>+NICE자료!AM32</f>
        <v>0</v>
      </c>
      <c r="AN32" s="37">
        <f>+NICE자료!AN32</f>
        <v>0</v>
      </c>
      <c r="AO32" s="37">
        <f>+NICE자료!AO32</f>
        <v>0</v>
      </c>
      <c r="AP32" s="37">
        <f>+NICE자료!AP32</f>
        <v>0</v>
      </c>
      <c r="AQ32" s="37">
        <f>+NICE자료!AQ32</f>
        <v>0</v>
      </c>
      <c r="AR32" s="37">
        <f>+NICE자료!AR32</f>
        <v>0</v>
      </c>
      <c r="AS32" s="37">
        <f>+NICE자료!AS32</f>
        <v>0</v>
      </c>
      <c r="AT32" s="38"/>
      <c r="AU32" s="38"/>
      <c r="AV32" s="38"/>
      <c r="AW32" s="38"/>
      <c r="AX32" s="38"/>
      <c r="AY32" s="38"/>
      <c r="AZ32" s="38"/>
      <c r="BA32" s="38"/>
      <c r="BB32" s="38"/>
      <c r="BC32" s="38"/>
      <c r="BD32" s="38"/>
      <c r="BE32" s="38"/>
      <c r="BF32" s="38"/>
      <c r="BG32" s="38"/>
      <c r="BH32" s="38"/>
      <c r="BI32" s="38"/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8"/>
      <c r="BZ32" s="38"/>
      <c r="CA32" s="38"/>
      <c r="CB32" s="38"/>
      <c r="CC32" s="38"/>
      <c r="CD32" s="38"/>
      <c r="CE32" s="38"/>
      <c r="CF32" s="38"/>
      <c r="CG32" s="38"/>
      <c r="CH32" s="38"/>
      <c r="CI32" s="38"/>
      <c r="CJ32" s="38"/>
      <c r="CK32" s="38"/>
      <c r="CL32" s="38"/>
      <c r="CM32" s="38"/>
      <c r="CN32" s="38"/>
      <c r="CO32" s="38"/>
      <c r="CP32" s="38"/>
      <c r="CQ32" s="38"/>
      <c r="CR32" s="38"/>
      <c r="CS32" s="38"/>
      <c r="CT32" s="38"/>
      <c r="CU32" s="38"/>
      <c r="CV32" s="38"/>
      <c r="CW32" s="38"/>
      <c r="CX32" s="38"/>
      <c r="CY32" s="38"/>
      <c r="CZ32" s="38"/>
      <c r="DA32" s="38"/>
      <c r="DB32" s="38"/>
      <c r="DC32" s="38"/>
      <c r="DD32" s="38"/>
      <c r="DE32" s="38"/>
      <c r="DF32" s="38"/>
      <c r="DG32" s="38"/>
      <c r="DH32" s="38"/>
      <c r="DI32" s="38"/>
      <c r="DJ32" s="38"/>
      <c r="DK32" s="38"/>
      <c r="DL32" s="38"/>
      <c r="DM32" s="38"/>
      <c r="DN32" s="38"/>
    </row>
    <row r="33" spans="1:118">
      <c r="A33" s="1">
        <f>+NICE자료!A33</f>
        <v>121500</v>
      </c>
      <c r="B33" s="28" t="str">
        <f>+NICE자료!B33</f>
        <v xml:space="preserve">          상품제품매출액</v>
      </c>
      <c r="C33" s="37">
        <f>+NICE자료!C33</f>
        <v>0</v>
      </c>
      <c r="D33" s="37">
        <f>+NICE자료!D33</f>
        <v>0</v>
      </c>
      <c r="E33" s="37">
        <f>+NICE자료!E33</f>
        <v>15216475000000</v>
      </c>
      <c r="F33" s="37">
        <f>+NICE자료!F33</f>
        <v>15689173000000</v>
      </c>
      <c r="G33" s="37">
        <f>+NICE자료!G33</f>
        <v>0</v>
      </c>
      <c r="H33" s="37">
        <f>+NICE자료!H33</f>
        <v>14632873000000</v>
      </c>
      <c r="I33" s="37">
        <f>+NICE자료!I33</f>
        <v>16680570000000</v>
      </c>
      <c r="J33" s="37">
        <f>+NICE자료!J33</f>
        <v>17476513000000</v>
      </c>
      <c r="K33" s="37">
        <f>+NICE자료!K33</f>
        <v>17107345000000</v>
      </c>
      <c r="L33" s="37">
        <f>+NICE자료!L33</f>
        <v>18139099000000</v>
      </c>
      <c r="M33" s="37">
        <f>+NICE자료!M33</f>
        <v>19256170000000</v>
      </c>
      <c r="N33" s="37">
        <f>+NICE자료!N33</f>
        <v>18450377000000</v>
      </c>
      <c r="O33" s="37">
        <f>+NICE자료!O33</f>
        <v>18566217000000</v>
      </c>
      <c r="P33" s="37">
        <f>+NICE자료!P33</f>
        <v>21019644000000</v>
      </c>
      <c r="Q33" s="37">
        <f>+NICE자료!Q33</f>
        <v>24861999000000</v>
      </c>
      <c r="R33" s="37">
        <f>+NICE자료!R33</f>
        <v>25324974000000</v>
      </c>
      <c r="S33" s="37">
        <f>+NICE자료!S33</f>
        <v>24776525000000</v>
      </c>
      <c r="T33" s="37">
        <f>+NICE자료!T33</f>
        <v>26993488000000</v>
      </c>
      <c r="U33" s="37">
        <f>+NICE자료!U33</f>
        <v>30855973000000</v>
      </c>
      <c r="V33" s="37">
        <f>+NICE자료!V33</f>
        <v>29623488000000</v>
      </c>
      <c r="W33" s="37">
        <f>+NICE자료!W33</f>
        <v>26989962000000</v>
      </c>
      <c r="X33" s="37">
        <f>+NICE자료!X33</f>
        <v>28718600000000</v>
      </c>
      <c r="Y33" s="37">
        <f>+NICE자료!Y33</f>
        <v>31612705000000</v>
      </c>
      <c r="Z33" s="37">
        <f>+NICE자료!Z33</f>
        <v>33494710000000</v>
      </c>
      <c r="AA33" s="37">
        <f>+NICE자료!AA33</f>
        <v>35179581000000</v>
      </c>
      <c r="AB33" s="37">
        <f>+NICE자료!AB33</f>
        <v>31305522000000</v>
      </c>
      <c r="AC33" s="37">
        <f>+NICE자료!AC33</f>
        <v>37219789000000</v>
      </c>
      <c r="AD33" s="37">
        <f>+NICE자료!AD33</f>
        <v>37501485000000</v>
      </c>
      <c r="AE33" s="37">
        <f>+NICE자료!AE33</f>
        <v>36586705000000</v>
      </c>
      <c r="AF33" s="37">
        <f>+NICE자료!AF33</f>
        <v>40615603000000</v>
      </c>
      <c r="AG33" s="37">
        <f>+NICE자료!AG33</f>
        <v>40804322000000</v>
      </c>
      <c r="AH33" s="37">
        <f>+NICE자료!AH33</f>
        <v>40365459000000</v>
      </c>
      <c r="AI33" s="37">
        <f>+NICE자료!AI33</f>
        <v>37125668000000</v>
      </c>
      <c r="AJ33" s="37">
        <f>+NICE자료!AJ33</f>
        <v>36048184000000</v>
      </c>
      <c r="AK33" s="37">
        <f>+NICE자료!AK33</f>
        <v>31002404000000</v>
      </c>
      <c r="AL33" s="37">
        <f>+NICE자료!AL33</f>
        <v>33649291000000</v>
      </c>
      <c r="AM33" s="37">
        <f>+NICE자료!AM33</f>
        <v>31689206000000</v>
      </c>
      <c r="AN33" s="37">
        <f>+NICE자료!AN33</f>
        <v>32552308000000</v>
      </c>
      <c r="AO33" s="37">
        <f>+NICE자료!AO33</f>
        <v>35820499000000</v>
      </c>
      <c r="AP33" s="37">
        <f>+NICE자료!AP33</f>
        <v>35143032000000</v>
      </c>
      <c r="AQ33" s="37">
        <f>+NICE자료!AQ33</f>
        <v>32714774000000</v>
      </c>
      <c r="AR33" s="37">
        <f>+NICE자료!AR33</f>
        <v>33337425000000</v>
      </c>
      <c r="AS33" s="37">
        <f>+NICE자료!AS33</f>
        <v>32583623000000</v>
      </c>
      <c r="AT33" s="38"/>
      <c r="AU33" s="38"/>
      <c r="AV33" s="38"/>
      <c r="AW33" s="38"/>
      <c r="AX33" s="38"/>
      <c r="AY33" s="38"/>
      <c r="AZ33" s="38"/>
      <c r="BA33" s="38"/>
      <c r="BB33" s="38"/>
      <c r="BC33" s="38"/>
      <c r="BD33" s="38"/>
      <c r="BE33" s="38"/>
      <c r="BF33" s="38"/>
      <c r="BG33" s="38"/>
      <c r="BH33" s="38"/>
      <c r="BI33" s="38"/>
      <c r="BJ33" s="38"/>
      <c r="BK33" s="38"/>
      <c r="BL33" s="38"/>
      <c r="BM33" s="38"/>
      <c r="BN33" s="38"/>
      <c r="BO33" s="38"/>
      <c r="BP33" s="38"/>
      <c r="BQ33" s="38"/>
      <c r="BR33" s="38"/>
      <c r="BS33" s="38"/>
      <c r="BT33" s="38"/>
      <c r="BU33" s="38"/>
      <c r="BV33" s="38"/>
      <c r="BW33" s="38"/>
      <c r="BX33" s="38"/>
      <c r="BY33" s="38"/>
      <c r="BZ33" s="38"/>
      <c r="CA33" s="38"/>
      <c r="CB33" s="38"/>
      <c r="CC33" s="38"/>
      <c r="CD33" s="38"/>
      <c r="CE33" s="38"/>
      <c r="CF33" s="38"/>
      <c r="CG33" s="38"/>
      <c r="CH33" s="38"/>
      <c r="CI33" s="38"/>
      <c r="CJ33" s="38"/>
      <c r="CK33" s="38"/>
      <c r="CL33" s="38"/>
      <c r="CM33" s="38"/>
      <c r="CN33" s="38"/>
      <c r="CO33" s="38"/>
      <c r="CP33" s="38"/>
      <c r="CQ33" s="38"/>
      <c r="CR33" s="38"/>
      <c r="CS33" s="38"/>
      <c r="CT33" s="38"/>
      <c r="CU33" s="38"/>
      <c r="CV33" s="38"/>
      <c r="CW33" s="38"/>
      <c r="CX33" s="38"/>
      <c r="CY33" s="38"/>
      <c r="CZ33" s="38"/>
      <c r="DA33" s="38"/>
      <c r="DB33" s="38"/>
      <c r="DC33" s="38"/>
      <c r="DD33" s="38"/>
      <c r="DE33" s="38"/>
      <c r="DF33" s="38"/>
      <c r="DG33" s="38"/>
      <c r="DH33" s="38"/>
      <c r="DI33" s="38"/>
      <c r="DJ33" s="38"/>
      <c r="DK33" s="38"/>
      <c r="DL33" s="38"/>
      <c r="DM33" s="38"/>
      <c r="DN33" s="38"/>
    </row>
    <row r="34" spans="1:118">
      <c r="A34" s="1">
        <f>+NICE자료!A34</f>
        <v>121501</v>
      </c>
      <c r="B34" s="28" t="str">
        <f>+NICE자료!B34</f>
        <v xml:space="preserve">               국내</v>
      </c>
      <c r="C34" s="37">
        <f>+NICE자료!C34</f>
        <v>0</v>
      </c>
      <c r="D34" s="37">
        <f>+NICE자료!D34</f>
        <v>0</v>
      </c>
      <c r="E34" s="37">
        <f>+NICE자료!E34</f>
        <v>0</v>
      </c>
      <c r="F34" s="37">
        <f>+NICE자료!F34</f>
        <v>0</v>
      </c>
      <c r="G34" s="37">
        <f>+NICE자료!G34</f>
        <v>0</v>
      </c>
      <c r="H34" s="37">
        <f>+NICE자료!H34</f>
        <v>2994701000000</v>
      </c>
      <c r="I34" s="37">
        <f>+NICE자료!I34</f>
        <v>3050471000000</v>
      </c>
      <c r="J34" s="37">
        <f>+NICE자료!J34</f>
        <v>3006560000000</v>
      </c>
      <c r="K34" s="37">
        <f>+NICE자료!K34</f>
        <v>3596671000000</v>
      </c>
      <c r="L34" s="37">
        <f>+NICE자료!L34</f>
        <v>3672570000000</v>
      </c>
      <c r="M34" s="37">
        <f>+NICE자료!M34</f>
        <v>3323781000000</v>
      </c>
      <c r="N34" s="37">
        <f>+NICE자료!N34</f>
        <v>2963716000000</v>
      </c>
      <c r="O34" s="37">
        <f>+NICE자료!O34</f>
        <v>3101717000000</v>
      </c>
      <c r="P34" s="37">
        <f>+NICE자료!P34</f>
        <v>3950644000000</v>
      </c>
      <c r="Q34" s="37">
        <f>+NICE자료!Q34</f>
        <v>4077899000000</v>
      </c>
      <c r="R34" s="37">
        <f>+NICE자료!R34</f>
        <v>3843650000000</v>
      </c>
      <c r="S34" s="37">
        <f>+NICE자료!S34</f>
        <v>0</v>
      </c>
      <c r="T34" s="37">
        <f>+NICE자료!T34</f>
        <v>0</v>
      </c>
      <c r="U34" s="37">
        <f>+NICE자료!U34</f>
        <v>0</v>
      </c>
      <c r="V34" s="37">
        <f>+NICE자료!V34</f>
        <v>0</v>
      </c>
      <c r="W34" s="37">
        <f>+NICE자료!W34</f>
        <v>0</v>
      </c>
      <c r="X34" s="37">
        <f>+NICE자료!X34</f>
        <v>5065850000000</v>
      </c>
      <c r="Y34" s="37">
        <f>+NICE자료!Y34</f>
        <v>4789839000000</v>
      </c>
      <c r="Z34" s="37">
        <f>+NICE자료!Z34</f>
        <v>0</v>
      </c>
      <c r="AA34" s="37">
        <f>+NICE자료!AA34</f>
        <v>0</v>
      </c>
      <c r="AB34" s="37">
        <f>+NICE자료!AB34</f>
        <v>0</v>
      </c>
      <c r="AC34" s="37">
        <f>+NICE자료!AC34</f>
        <v>5488316000000</v>
      </c>
      <c r="AD34" s="37">
        <f>+NICE자료!AD34</f>
        <v>4127252000000</v>
      </c>
      <c r="AE34" s="37">
        <f>+NICE자료!AE34</f>
        <v>5385747000000</v>
      </c>
      <c r="AF34" s="37">
        <f>+NICE자료!AF34</f>
        <v>3979618000000</v>
      </c>
      <c r="AG34" s="37">
        <f>+NICE자료!AG34</f>
        <v>4224008000000</v>
      </c>
      <c r="AH34" s="37">
        <f>+NICE자료!AH34</f>
        <v>3610987000000</v>
      </c>
      <c r="AI34" s="37">
        <f>+NICE자료!AI34</f>
        <v>0</v>
      </c>
      <c r="AJ34" s="37">
        <f>+NICE자료!AJ34</f>
        <v>0</v>
      </c>
      <c r="AK34" s="37">
        <f>+NICE자료!AK34</f>
        <v>0</v>
      </c>
      <c r="AL34" s="37">
        <f>+NICE자료!AL34</f>
        <v>0</v>
      </c>
      <c r="AM34" s="37">
        <f>+NICE자료!AM34</f>
        <v>0</v>
      </c>
      <c r="AN34" s="37">
        <f>+NICE자료!AN34</f>
        <v>0</v>
      </c>
      <c r="AO34" s="37">
        <f>+NICE자료!AO34</f>
        <v>3659800000000</v>
      </c>
      <c r="AP34" s="37">
        <f>+NICE자료!AP34</f>
        <v>3403100000000</v>
      </c>
      <c r="AQ34" s="37">
        <f>+NICE자료!AQ34</f>
        <v>3814700000000</v>
      </c>
      <c r="AR34" s="37">
        <f>+NICE자료!AR34</f>
        <v>3657200000000</v>
      </c>
      <c r="AS34" s="37">
        <f>+NICE자료!AS34</f>
        <v>3192800000000</v>
      </c>
      <c r="AT34" s="38"/>
      <c r="AU34" s="38"/>
      <c r="AV34" s="38"/>
      <c r="AW34" s="38"/>
      <c r="AX34" s="38"/>
      <c r="AY34" s="38"/>
      <c r="AZ34" s="38"/>
      <c r="BA34" s="38"/>
      <c r="BB34" s="38"/>
      <c r="BC34" s="38"/>
      <c r="BD34" s="38"/>
      <c r="BE34" s="38"/>
      <c r="BF34" s="38"/>
      <c r="BG34" s="38"/>
      <c r="BH34" s="38"/>
      <c r="BI34" s="38"/>
      <c r="BJ34" s="38"/>
      <c r="BK34" s="38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BY34" s="38"/>
      <c r="BZ34" s="38"/>
      <c r="CA34" s="38"/>
      <c r="CB34" s="38"/>
      <c r="CC34" s="38"/>
      <c r="CD34" s="38"/>
      <c r="CE34" s="38"/>
      <c r="CF34" s="38"/>
      <c r="CG34" s="38"/>
      <c r="CH34" s="38"/>
      <c r="CI34" s="38"/>
      <c r="CJ34" s="38"/>
      <c r="CK34" s="38"/>
      <c r="CL34" s="38"/>
      <c r="CM34" s="38"/>
      <c r="CN34" s="38"/>
      <c r="CO34" s="38"/>
      <c r="CP34" s="38"/>
      <c r="CQ34" s="38"/>
      <c r="CR34" s="38"/>
      <c r="CS34" s="38"/>
      <c r="CT34" s="38"/>
      <c r="CU34" s="38"/>
      <c r="CV34" s="38"/>
      <c r="CW34" s="38"/>
      <c r="CX34" s="38"/>
      <c r="CY34" s="38"/>
      <c r="CZ34" s="38"/>
      <c r="DA34" s="38"/>
      <c r="DB34" s="38"/>
      <c r="DC34" s="38"/>
      <c r="DD34" s="38"/>
      <c r="DE34" s="38"/>
      <c r="DF34" s="38"/>
      <c r="DG34" s="38"/>
      <c r="DH34" s="38"/>
      <c r="DI34" s="38"/>
      <c r="DJ34" s="38"/>
      <c r="DK34" s="38"/>
      <c r="DL34" s="38"/>
      <c r="DM34" s="38"/>
      <c r="DN34" s="38"/>
    </row>
    <row r="35" spans="1:118">
      <c r="A35" s="1">
        <f>+NICE자료!A35</f>
        <v>121502</v>
      </c>
      <c r="B35" s="28" t="str">
        <f>+NICE자료!B35</f>
        <v xml:space="preserve">               수출</v>
      </c>
      <c r="C35" s="37">
        <f>+NICE자료!C35</f>
        <v>0</v>
      </c>
      <c r="D35" s="37">
        <f>+NICE자료!D35</f>
        <v>0</v>
      </c>
      <c r="E35" s="37">
        <f>+NICE자료!E35</f>
        <v>0</v>
      </c>
      <c r="F35" s="37">
        <f>+NICE자료!F35</f>
        <v>0</v>
      </c>
      <c r="G35" s="37">
        <f>+NICE자료!G35</f>
        <v>0</v>
      </c>
      <c r="H35" s="37">
        <f>+NICE자료!H35</f>
        <v>11638172000000</v>
      </c>
      <c r="I35" s="37">
        <f>+NICE자료!I35</f>
        <v>13630099000000</v>
      </c>
      <c r="J35" s="37">
        <f>+NICE자료!J35</f>
        <v>14469953000000</v>
      </c>
      <c r="K35" s="37">
        <f>+NICE자료!K35</f>
        <v>13510674000000</v>
      </c>
      <c r="L35" s="37">
        <f>+NICE자료!L35</f>
        <v>14466529000000</v>
      </c>
      <c r="M35" s="37">
        <f>+NICE자료!M35</f>
        <v>15932389000000</v>
      </c>
      <c r="N35" s="37">
        <f>+NICE자료!N35</f>
        <v>15486661000000</v>
      </c>
      <c r="O35" s="37">
        <f>+NICE자료!O35</f>
        <v>15464500000000</v>
      </c>
      <c r="P35" s="37">
        <f>+NICE자료!P35</f>
        <v>17069000000000</v>
      </c>
      <c r="Q35" s="37">
        <f>+NICE자료!Q35</f>
        <v>20784100000000</v>
      </c>
      <c r="R35" s="37">
        <f>+NICE자료!R35</f>
        <v>21481324000000</v>
      </c>
      <c r="S35" s="37">
        <f>+NICE자료!S35</f>
        <v>0</v>
      </c>
      <c r="T35" s="37">
        <f>+NICE자료!T35</f>
        <v>0</v>
      </c>
      <c r="U35" s="37">
        <f>+NICE자료!U35</f>
        <v>0</v>
      </c>
      <c r="V35" s="37">
        <f>+NICE자료!V35</f>
        <v>0</v>
      </c>
      <c r="W35" s="37">
        <f>+NICE자료!W35</f>
        <v>0</v>
      </c>
      <c r="X35" s="37">
        <f>+NICE자료!X35</f>
        <v>23652750000000</v>
      </c>
      <c r="Y35" s="37">
        <f>+NICE자료!Y35</f>
        <v>26822866000000</v>
      </c>
      <c r="Z35" s="37">
        <f>+NICE자료!Z35</f>
        <v>0</v>
      </c>
      <c r="AA35" s="37">
        <f>+NICE자료!AA35</f>
        <v>0</v>
      </c>
      <c r="AB35" s="37">
        <f>+NICE자료!AB35</f>
        <v>0</v>
      </c>
      <c r="AC35" s="37">
        <f>+NICE자료!AC35</f>
        <v>31731473000000</v>
      </c>
      <c r="AD35" s="37">
        <f>+NICE자료!AD35</f>
        <v>33374233000000</v>
      </c>
      <c r="AE35" s="37">
        <f>+NICE자료!AE35</f>
        <v>31200958000000</v>
      </c>
      <c r="AF35" s="37">
        <f>+NICE자료!AF35</f>
        <v>36635985000000</v>
      </c>
      <c r="AG35" s="37">
        <f>+NICE자료!AG35</f>
        <v>36580314000000</v>
      </c>
      <c r="AH35" s="37">
        <f>+NICE자료!AH35</f>
        <v>36754472000000</v>
      </c>
      <c r="AI35" s="37">
        <f>+NICE자료!AI35</f>
        <v>0</v>
      </c>
      <c r="AJ35" s="37">
        <f>+NICE자료!AJ35</f>
        <v>0</v>
      </c>
      <c r="AK35" s="37">
        <f>+NICE자료!AK35</f>
        <v>0</v>
      </c>
      <c r="AL35" s="37">
        <f>+NICE자료!AL35</f>
        <v>0</v>
      </c>
      <c r="AM35" s="37">
        <f>+NICE자료!AM35</f>
        <v>0</v>
      </c>
      <c r="AN35" s="37">
        <f>+NICE자료!AN35</f>
        <v>0</v>
      </c>
      <c r="AO35" s="37">
        <f>+NICE자료!AO35</f>
        <v>32160699000000</v>
      </c>
      <c r="AP35" s="37">
        <f>+NICE자료!AP35</f>
        <v>31739932000000</v>
      </c>
      <c r="AQ35" s="37">
        <f>+NICE자료!AQ35</f>
        <v>28900074000000</v>
      </c>
      <c r="AR35" s="37">
        <f>+NICE자료!AR35</f>
        <v>29680225000000</v>
      </c>
      <c r="AS35" s="37">
        <f>+NICE자료!AS35</f>
        <v>29390823000000</v>
      </c>
      <c r="AT35" s="38"/>
      <c r="AU35" s="38"/>
      <c r="AV35" s="38"/>
      <c r="AW35" s="38"/>
      <c r="AX35" s="38"/>
      <c r="AY35" s="38"/>
      <c r="AZ35" s="38"/>
      <c r="BA35" s="38"/>
      <c r="BB35" s="38"/>
      <c r="BC35" s="38"/>
      <c r="BD35" s="38"/>
      <c r="BE35" s="38"/>
      <c r="BF35" s="38"/>
      <c r="BG35" s="38"/>
      <c r="BH35" s="38"/>
      <c r="BI35" s="38"/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BY35" s="38"/>
      <c r="BZ35" s="38"/>
      <c r="CA35" s="38"/>
      <c r="CB35" s="38"/>
      <c r="CC35" s="38"/>
      <c r="CD35" s="38"/>
      <c r="CE35" s="38"/>
      <c r="CF35" s="38"/>
      <c r="CG35" s="38"/>
      <c r="CH35" s="38"/>
      <c r="CI35" s="38"/>
      <c r="CJ35" s="38"/>
      <c r="CK35" s="38"/>
      <c r="CL35" s="38"/>
      <c r="CM35" s="38"/>
      <c r="CN35" s="38"/>
      <c r="CO35" s="38"/>
      <c r="CP35" s="38"/>
      <c r="CQ35" s="38"/>
      <c r="CR35" s="38"/>
      <c r="CS35" s="38"/>
      <c r="CT35" s="38"/>
      <c r="CU35" s="38"/>
      <c r="CV35" s="38"/>
      <c r="CW35" s="38"/>
      <c r="CX35" s="38"/>
      <c r="CY35" s="38"/>
      <c r="CZ35" s="38"/>
      <c r="DA35" s="38"/>
      <c r="DB35" s="38"/>
      <c r="DC35" s="38"/>
      <c r="DD35" s="38"/>
      <c r="DE35" s="38"/>
      <c r="DF35" s="38"/>
      <c r="DG35" s="38"/>
      <c r="DH35" s="38"/>
      <c r="DI35" s="38"/>
      <c r="DJ35" s="38"/>
      <c r="DK35" s="38"/>
      <c r="DL35" s="38"/>
      <c r="DM35" s="38"/>
      <c r="DN35" s="38"/>
    </row>
    <row r="36" spans="1:118">
      <c r="A36" s="1">
        <f>+NICE자료!A36</f>
        <v>121503</v>
      </c>
      <c r="B36" s="28" t="str">
        <f>+NICE자료!B36</f>
        <v xml:space="preserve">               구분불명</v>
      </c>
      <c r="C36" s="37">
        <f>+NICE자료!C36</f>
        <v>0</v>
      </c>
      <c r="D36" s="37">
        <f>+NICE자료!D36</f>
        <v>0</v>
      </c>
      <c r="E36" s="37">
        <f>+NICE자료!E36</f>
        <v>0</v>
      </c>
      <c r="F36" s="37">
        <f>+NICE자료!F36</f>
        <v>0</v>
      </c>
      <c r="G36" s="37">
        <f>+NICE자료!G36</f>
        <v>0</v>
      </c>
      <c r="H36" s="37">
        <f>+NICE자료!H36</f>
        <v>0</v>
      </c>
      <c r="I36" s="37">
        <f>+NICE자료!I36</f>
        <v>0</v>
      </c>
      <c r="J36" s="37">
        <f>+NICE자료!J36</f>
        <v>0</v>
      </c>
      <c r="K36" s="37">
        <f>+NICE자료!K36</f>
        <v>0</v>
      </c>
      <c r="L36" s="37">
        <f>+NICE자료!L36</f>
        <v>0</v>
      </c>
      <c r="M36" s="37">
        <f>+NICE자료!M36</f>
        <v>0</v>
      </c>
      <c r="N36" s="37">
        <f>+NICE자료!N36</f>
        <v>0</v>
      </c>
      <c r="O36" s="37">
        <f>+NICE자료!O36</f>
        <v>0</v>
      </c>
      <c r="P36" s="37">
        <f>+NICE자료!P36</f>
        <v>0</v>
      </c>
      <c r="Q36" s="37">
        <f>+NICE자료!Q36</f>
        <v>0</v>
      </c>
      <c r="R36" s="37">
        <f>+NICE자료!R36</f>
        <v>0</v>
      </c>
      <c r="S36" s="37">
        <f>+NICE자료!S36</f>
        <v>0</v>
      </c>
      <c r="T36" s="37">
        <f>+NICE자료!T36</f>
        <v>0</v>
      </c>
      <c r="U36" s="37">
        <f>+NICE자료!U36</f>
        <v>0</v>
      </c>
      <c r="V36" s="37">
        <f>+NICE자료!V36</f>
        <v>0</v>
      </c>
      <c r="W36" s="37">
        <f>+NICE자료!W36</f>
        <v>0</v>
      </c>
      <c r="X36" s="37">
        <f>+NICE자료!X36</f>
        <v>0</v>
      </c>
      <c r="Y36" s="37">
        <f>+NICE자료!Y36</f>
        <v>0</v>
      </c>
      <c r="Z36" s="37">
        <f>+NICE자료!Z36</f>
        <v>0</v>
      </c>
      <c r="AA36" s="37">
        <f>+NICE자료!AA36</f>
        <v>0</v>
      </c>
      <c r="AB36" s="37">
        <f>+NICE자료!AB36</f>
        <v>0</v>
      </c>
      <c r="AC36" s="37">
        <f>+NICE자료!AC36</f>
        <v>0</v>
      </c>
      <c r="AD36" s="37">
        <f>+NICE자료!AD36</f>
        <v>0</v>
      </c>
      <c r="AE36" s="37">
        <f>+NICE자료!AE36</f>
        <v>0</v>
      </c>
      <c r="AF36" s="37">
        <f>+NICE자료!AF36</f>
        <v>0</v>
      </c>
      <c r="AG36" s="37">
        <f>+NICE자료!AG36</f>
        <v>0</v>
      </c>
      <c r="AH36" s="37">
        <f>+NICE자료!AH36</f>
        <v>0</v>
      </c>
      <c r="AI36" s="37">
        <f>+NICE자료!AI36</f>
        <v>0</v>
      </c>
      <c r="AJ36" s="37">
        <f>+NICE자료!AJ36</f>
        <v>0</v>
      </c>
      <c r="AK36" s="37">
        <f>+NICE자료!AK36</f>
        <v>0</v>
      </c>
      <c r="AL36" s="37">
        <f>+NICE자료!AL36</f>
        <v>0</v>
      </c>
      <c r="AM36" s="37">
        <f>+NICE자료!AM36</f>
        <v>0</v>
      </c>
      <c r="AN36" s="37">
        <f>+NICE자료!AN36</f>
        <v>0</v>
      </c>
      <c r="AO36" s="37">
        <f>+NICE자료!AO36</f>
        <v>0</v>
      </c>
      <c r="AP36" s="37">
        <f>+NICE자료!AP36</f>
        <v>0</v>
      </c>
      <c r="AQ36" s="37">
        <f>+NICE자료!AQ36</f>
        <v>0</v>
      </c>
      <c r="AR36" s="37">
        <f>+NICE자료!AR36</f>
        <v>0</v>
      </c>
      <c r="AS36" s="37">
        <f>+NICE자료!AS36</f>
        <v>0</v>
      </c>
      <c r="AT36" s="38"/>
      <c r="AU36" s="38"/>
      <c r="AV36" s="38"/>
      <c r="AW36" s="38"/>
      <c r="AX36" s="38"/>
      <c r="AY36" s="38"/>
      <c r="AZ36" s="38"/>
      <c r="BA36" s="38"/>
      <c r="BB36" s="38"/>
      <c r="BC36" s="38"/>
      <c r="BD36" s="38"/>
      <c r="BE36" s="38"/>
      <c r="BF36" s="38"/>
      <c r="BG36" s="38"/>
      <c r="BH36" s="38"/>
      <c r="BI36" s="38"/>
      <c r="BJ36" s="38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BY36" s="38"/>
      <c r="BZ36" s="38"/>
      <c r="CA36" s="38"/>
      <c r="CB36" s="38"/>
      <c r="CC36" s="38"/>
      <c r="CD36" s="38"/>
      <c r="CE36" s="38"/>
      <c r="CF36" s="38"/>
      <c r="CG36" s="38"/>
      <c r="CH36" s="38"/>
      <c r="CI36" s="38"/>
      <c r="CJ36" s="38"/>
      <c r="CK36" s="38"/>
      <c r="CL36" s="38"/>
      <c r="CM36" s="38"/>
      <c r="CN36" s="38"/>
      <c r="CO36" s="38"/>
      <c r="CP36" s="38"/>
      <c r="CQ36" s="38"/>
      <c r="CR36" s="38"/>
      <c r="CS36" s="38"/>
      <c r="CT36" s="38"/>
      <c r="CU36" s="38"/>
      <c r="CV36" s="38"/>
      <c r="CW36" s="38"/>
      <c r="CX36" s="38"/>
      <c r="CY36" s="38"/>
      <c r="CZ36" s="38"/>
      <c r="DA36" s="38"/>
      <c r="DB36" s="38"/>
      <c r="DC36" s="38"/>
      <c r="DD36" s="38"/>
      <c r="DE36" s="38"/>
      <c r="DF36" s="38"/>
      <c r="DG36" s="38"/>
      <c r="DH36" s="38"/>
      <c r="DI36" s="38"/>
      <c r="DJ36" s="38"/>
      <c r="DK36" s="38"/>
      <c r="DL36" s="38"/>
      <c r="DM36" s="38"/>
      <c r="DN36" s="38"/>
    </row>
    <row r="37" spans="1:118">
      <c r="A37" s="1">
        <f>+NICE자료!A37</f>
        <v>121130</v>
      </c>
      <c r="B37" s="28" t="str">
        <f>+NICE자료!B37</f>
        <v xml:space="preserve">          기타매출액</v>
      </c>
      <c r="C37" s="37">
        <f>+NICE자료!C37</f>
        <v>13959257000000</v>
      </c>
      <c r="D37" s="37">
        <f>+NICE자료!D37</f>
        <v>14107860000000</v>
      </c>
      <c r="E37" s="37">
        <f>+NICE자료!E37</f>
        <v>0</v>
      </c>
      <c r="F37" s="37">
        <f>+NICE자료!F37</f>
        <v>0</v>
      </c>
      <c r="G37" s="37">
        <f>+NICE자료!G37</f>
        <v>14386012000000</v>
      </c>
      <c r="H37" s="37">
        <f>+NICE자료!H37</f>
        <v>0</v>
      </c>
      <c r="I37" s="37">
        <f>+NICE자료!I37</f>
        <v>0</v>
      </c>
      <c r="J37" s="37">
        <f>+NICE자료!J37</f>
        <v>0</v>
      </c>
      <c r="K37" s="37">
        <f>+NICE자료!K37</f>
        <v>0</v>
      </c>
      <c r="L37" s="37">
        <f>+NICE자료!L37</f>
        <v>0</v>
      </c>
      <c r="M37" s="37">
        <f>+NICE자료!M37</f>
        <v>0</v>
      </c>
      <c r="N37" s="37">
        <f>+NICE자료!N37</f>
        <v>0</v>
      </c>
      <c r="O37" s="37">
        <f>+NICE자료!O37</f>
        <v>0</v>
      </c>
      <c r="P37" s="37">
        <f>+NICE자료!P37</f>
        <v>0</v>
      </c>
      <c r="Q37" s="37">
        <f>+NICE자료!Q37</f>
        <v>0</v>
      </c>
      <c r="R37" s="37">
        <f>+NICE자료!R37</f>
        <v>0</v>
      </c>
      <c r="S37" s="37">
        <f>+NICE자료!S37</f>
        <v>0</v>
      </c>
      <c r="T37" s="37">
        <f>+NICE자료!T37</f>
        <v>0</v>
      </c>
      <c r="U37" s="37">
        <f>+NICE자료!U37</f>
        <v>0</v>
      </c>
      <c r="V37" s="37">
        <f>+NICE자료!V37</f>
        <v>0</v>
      </c>
      <c r="W37" s="37">
        <f>+NICE자료!W37</f>
        <v>0</v>
      </c>
      <c r="X37" s="37">
        <f>+NICE자료!X37</f>
        <v>0</v>
      </c>
      <c r="Y37" s="37">
        <f>+NICE자료!Y37</f>
        <v>0</v>
      </c>
      <c r="Z37" s="37">
        <f>+NICE자료!Z37</f>
        <v>0</v>
      </c>
      <c r="AA37" s="37">
        <f>+NICE자료!AA37</f>
        <v>0</v>
      </c>
      <c r="AB37" s="37">
        <f>+NICE자료!AB37</f>
        <v>0</v>
      </c>
      <c r="AC37" s="37">
        <f>+NICE자료!AC37</f>
        <v>0</v>
      </c>
      <c r="AD37" s="37">
        <f>+NICE자료!AD37</f>
        <v>0</v>
      </c>
      <c r="AE37" s="37">
        <f>+NICE자료!AE37</f>
        <v>0</v>
      </c>
      <c r="AF37" s="37">
        <f>+NICE자료!AF37</f>
        <v>0</v>
      </c>
      <c r="AG37" s="37">
        <f>+NICE자료!AG37</f>
        <v>0</v>
      </c>
      <c r="AH37" s="37">
        <f>+NICE자료!AH37</f>
        <v>0</v>
      </c>
      <c r="AI37" s="37">
        <f>+NICE자료!AI37</f>
        <v>0</v>
      </c>
      <c r="AJ37" s="37">
        <f>+NICE자료!AJ37</f>
        <v>0</v>
      </c>
      <c r="AK37" s="37">
        <f>+NICE자료!AK37</f>
        <v>0</v>
      </c>
      <c r="AL37" s="37">
        <f>+NICE자료!AL37</f>
        <v>0</v>
      </c>
      <c r="AM37" s="37">
        <f>+NICE자료!AM37</f>
        <v>0</v>
      </c>
      <c r="AN37" s="37">
        <f>+NICE자료!AN37</f>
        <v>0</v>
      </c>
      <c r="AO37" s="37">
        <f>+NICE자료!AO37</f>
        <v>0</v>
      </c>
      <c r="AP37" s="37">
        <f>+NICE자료!AP37</f>
        <v>0</v>
      </c>
      <c r="AQ37" s="37">
        <f>+NICE자료!AQ37</f>
        <v>0</v>
      </c>
      <c r="AR37" s="37">
        <f>+NICE자료!AR37</f>
        <v>0</v>
      </c>
      <c r="AS37" s="37">
        <f>+NICE자료!AS37</f>
        <v>0</v>
      </c>
      <c r="AT37" s="38"/>
      <c r="AU37" s="38"/>
      <c r="AV37" s="38"/>
      <c r="AW37" s="38"/>
      <c r="AX37" s="38"/>
      <c r="AY37" s="38"/>
      <c r="AZ37" s="38"/>
      <c r="BA37" s="38"/>
      <c r="BB37" s="38"/>
      <c r="BC37" s="38"/>
      <c r="BD37" s="38"/>
      <c r="BE37" s="38"/>
      <c r="BF37" s="38"/>
      <c r="BG37" s="38"/>
      <c r="BH37" s="38"/>
      <c r="BI37" s="38"/>
      <c r="BJ37" s="38"/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BY37" s="38"/>
      <c r="BZ37" s="38"/>
      <c r="CA37" s="38"/>
      <c r="CB37" s="38"/>
      <c r="CC37" s="38"/>
      <c r="CD37" s="38"/>
      <c r="CE37" s="38"/>
      <c r="CF37" s="38"/>
      <c r="CG37" s="38"/>
      <c r="CH37" s="38"/>
      <c r="CI37" s="38"/>
      <c r="CJ37" s="38"/>
      <c r="CK37" s="38"/>
      <c r="CL37" s="38"/>
      <c r="CM37" s="38"/>
      <c r="CN37" s="38"/>
      <c r="CO37" s="38"/>
      <c r="CP37" s="38"/>
      <c r="CQ37" s="38"/>
      <c r="CR37" s="38"/>
      <c r="CS37" s="38"/>
      <c r="CT37" s="38"/>
      <c r="CU37" s="38"/>
      <c r="CV37" s="38"/>
      <c r="CW37" s="38"/>
      <c r="CX37" s="38"/>
      <c r="CY37" s="38"/>
      <c r="CZ37" s="38"/>
      <c r="DA37" s="38"/>
      <c r="DB37" s="38"/>
      <c r="DC37" s="38"/>
      <c r="DD37" s="38"/>
      <c r="DE37" s="38"/>
      <c r="DF37" s="38"/>
      <c r="DG37" s="38"/>
      <c r="DH37" s="38"/>
      <c r="DI37" s="38"/>
      <c r="DJ37" s="38"/>
      <c r="DK37" s="38"/>
      <c r="DL37" s="38"/>
      <c r="DM37" s="38"/>
      <c r="DN37" s="38"/>
    </row>
    <row r="38" spans="1:118">
      <c r="A38" s="1">
        <f>+NICE자료!A38</f>
        <v>121131</v>
      </c>
      <c r="B38" s="28" t="str">
        <f>+NICE자료!B38</f>
        <v xml:space="preserve">               국내</v>
      </c>
      <c r="C38" s="37">
        <f>+NICE자료!C38</f>
        <v>0</v>
      </c>
      <c r="D38" s="37">
        <f>+NICE자료!D38</f>
        <v>0</v>
      </c>
      <c r="E38" s="37">
        <f>+NICE자료!E38</f>
        <v>0</v>
      </c>
      <c r="F38" s="37">
        <f>+NICE자료!F38</f>
        <v>0</v>
      </c>
      <c r="G38" s="37">
        <f>+NICE자료!G38</f>
        <v>3082409000000</v>
      </c>
      <c r="H38" s="37">
        <f>+NICE자료!H38</f>
        <v>0</v>
      </c>
      <c r="I38" s="37">
        <f>+NICE자료!I38</f>
        <v>0</v>
      </c>
      <c r="J38" s="37">
        <f>+NICE자료!J38</f>
        <v>0</v>
      </c>
      <c r="K38" s="37">
        <f>+NICE자료!K38</f>
        <v>0</v>
      </c>
      <c r="L38" s="37">
        <f>+NICE자료!L38</f>
        <v>0</v>
      </c>
      <c r="M38" s="37">
        <f>+NICE자료!M38</f>
        <v>0</v>
      </c>
      <c r="N38" s="37">
        <f>+NICE자료!N38</f>
        <v>0</v>
      </c>
      <c r="O38" s="37">
        <f>+NICE자료!O38</f>
        <v>0</v>
      </c>
      <c r="P38" s="37">
        <f>+NICE자료!P38</f>
        <v>0</v>
      </c>
      <c r="Q38" s="37">
        <f>+NICE자료!Q38</f>
        <v>0</v>
      </c>
      <c r="R38" s="37">
        <f>+NICE자료!R38</f>
        <v>0</v>
      </c>
      <c r="S38" s="37">
        <f>+NICE자료!S38</f>
        <v>0</v>
      </c>
      <c r="T38" s="37">
        <f>+NICE자료!T38</f>
        <v>0</v>
      </c>
      <c r="U38" s="37">
        <f>+NICE자료!U38</f>
        <v>0</v>
      </c>
      <c r="V38" s="37">
        <f>+NICE자료!V38</f>
        <v>0</v>
      </c>
      <c r="W38" s="37">
        <f>+NICE자료!W38</f>
        <v>0</v>
      </c>
      <c r="X38" s="37">
        <f>+NICE자료!X38</f>
        <v>0</v>
      </c>
      <c r="Y38" s="37">
        <f>+NICE자료!Y38</f>
        <v>0</v>
      </c>
      <c r="Z38" s="37">
        <f>+NICE자료!Z38</f>
        <v>0</v>
      </c>
      <c r="AA38" s="37">
        <f>+NICE자료!AA38</f>
        <v>0</v>
      </c>
      <c r="AB38" s="37">
        <f>+NICE자료!AB38</f>
        <v>0</v>
      </c>
      <c r="AC38" s="37">
        <f>+NICE자료!AC38</f>
        <v>0</v>
      </c>
      <c r="AD38" s="37">
        <f>+NICE자료!AD38</f>
        <v>0</v>
      </c>
      <c r="AE38" s="37">
        <f>+NICE자료!AE38</f>
        <v>0</v>
      </c>
      <c r="AF38" s="37">
        <f>+NICE자료!AF38</f>
        <v>0</v>
      </c>
      <c r="AG38" s="37">
        <f>+NICE자료!AG38</f>
        <v>0</v>
      </c>
      <c r="AH38" s="37">
        <f>+NICE자료!AH38</f>
        <v>0</v>
      </c>
      <c r="AI38" s="37">
        <f>+NICE자료!AI38</f>
        <v>0</v>
      </c>
      <c r="AJ38" s="37">
        <f>+NICE자료!AJ38</f>
        <v>0</v>
      </c>
      <c r="AK38" s="37">
        <f>+NICE자료!AK38</f>
        <v>0</v>
      </c>
      <c r="AL38" s="37">
        <f>+NICE자료!AL38</f>
        <v>0</v>
      </c>
      <c r="AM38" s="37">
        <f>+NICE자료!AM38</f>
        <v>0</v>
      </c>
      <c r="AN38" s="37">
        <f>+NICE자료!AN38</f>
        <v>0</v>
      </c>
      <c r="AO38" s="37">
        <f>+NICE자료!AO38</f>
        <v>0</v>
      </c>
      <c r="AP38" s="37">
        <f>+NICE자료!AP38</f>
        <v>0</v>
      </c>
      <c r="AQ38" s="37">
        <f>+NICE자료!AQ38</f>
        <v>0</v>
      </c>
      <c r="AR38" s="37">
        <f>+NICE자료!AR38</f>
        <v>0</v>
      </c>
      <c r="AS38" s="37">
        <f>+NICE자료!AS38</f>
        <v>0</v>
      </c>
      <c r="AT38" s="38"/>
      <c r="AU38" s="38"/>
      <c r="AV38" s="38"/>
      <c r="AW38" s="38"/>
      <c r="AX38" s="38"/>
      <c r="AY38" s="38"/>
      <c r="AZ38" s="38"/>
      <c r="BA38" s="38"/>
      <c r="BB38" s="38"/>
      <c r="BC38" s="38"/>
      <c r="BD38" s="38"/>
      <c r="BE38" s="38"/>
      <c r="BF38" s="38"/>
      <c r="BG38" s="38"/>
      <c r="BH38" s="38"/>
      <c r="BI38" s="38"/>
      <c r="BJ38" s="38"/>
      <c r="BK38" s="38"/>
      <c r="BL38" s="38"/>
      <c r="BM38" s="38"/>
      <c r="BN38" s="38"/>
      <c r="BO38" s="38"/>
      <c r="BP38" s="38"/>
      <c r="BQ38" s="38"/>
      <c r="BR38" s="38"/>
      <c r="BS38" s="38"/>
      <c r="BT38" s="38"/>
      <c r="BU38" s="38"/>
      <c r="BV38" s="38"/>
      <c r="BW38" s="38"/>
      <c r="BX38" s="38"/>
      <c r="BY38" s="38"/>
      <c r="BZ38" s="38"/>
      <c r="CA38" s="38"/>
      <c r="CB38" s="38"/>
      <c r="CC38" s="38"/>
      <c r="CD38" s="38"/>
      <c r="CE38" s="38"/>
      <c r="CF38" s="38"/>
      <c r="CG38" s="38"/>
      <c r="CH38" s="38"/>
      <c r="CI38" s="38"/>
      <c r="CJ38" s="38"/>
      <c r="CK38" s="38"/>
      <c r="CL38" s="38"/>
      <c r="CM38" s="38"/>
      <c r="CN38" s="38"/>
      <c r="CO38" s="38"/>
      <c r="CP38" s="38"/>
      <c r="CQ38" s="38"/>
      <c r="CR38" s="38"/>
      <c r="CS38" s="38"/>
      <c r="CT38" s="38"/>
      <c r="CU38" s="38"/>
      <c r="CV38" s="38"/>
      <c r="CW38" s="38"/>
      <c r="CX38" s="38"/>
      <c r="CY38" s="38"/>
      <c r="CZ38" s="38"/>
      <c r="DA38" s="38"/>
      <c r="DB38" s="38"/>
      <c r="DC38" s="38"/>
      <c r="DD38" s="38"/>
      <c r="DE38" s="38"/>
      <c r="DF38" s="38"/>
      <c r="DG38" s="38"/>
      <c r="DH38" s="38"/>
      <c r="DI38" s="38"/>
      <c r="DJ38" s="38"/>
      <c r="DK38" s="38"/>
      <c r="DL38" s="38"/>
      <c r="DM38" s="38"/>
      <c r="DN38" s="38"/>
    </row>
    <row r="39" spans="1:118">
      <c r="A39" s="1">
        <f>+NICE자료!A39</f>
        <v>121132</v>
      </c>
      <c r="B39" s="28" t="str">
        <f>+NICE자료!B39</f>
        <v xml:space="preserve">               수출</v>
      </c>
      <c r="C39" s="37">
        <f>+NICE자료!C39</f>
        <v>0</v>
      </c>
      <c r="D39" s="37">
        <f>+NICE자료!D39</f>
        <v>0</v>
      </c>
      <c r="E39" s="37">
        <f>+NICE자료!E39</f>
        <v>0</v>
      </c>
      <c r="F39" s="37">
        <f>+NICE자료!F39</f>
        <v>0</v>
      </c>
      <c r="G39" s="37">
        <f>+NICE자료!G39</f>
        <v>11303603000000</v>
      </c>
      <c r="H39" s="37">
        <f>+NICE자료!H39</f>
        <v>0</v>
      </c>
      <c r="I39" s="37">
        <f>+NICE자료!I39</f>
        <v>0</v>
      </c>
      <c r="J39" s="37">
        <f>+NICE자료!J39</f>
        <v>0</v>
      </c>
      <c r="K39" s="37">
        <f>+NICE자료!K39</f>
        <v>0</v>
      </c>
      <c r="L39" s="37">
        <f>+NICE자료!L39</f>
        <v>0</v>
      </c>
      <c r="M39" s="37">
        <f>+NICE자료!M39</f>
        <v>0</v>
      </c>
      <c r="N39" s="37">
        <f>+NICE자료!N39</f>
        <v>0</v>
      </c>
      <c r="O39" s="37">
        <f>+NICE자료!O39</f>
        <v>0</v>
      </c>
      <c r="P39" s="37">
        <f>+NICE자료!P39</f>
        <v>0</v>
      </c>
      <c r="Q39" s="37">
        <f>+NICE자료!Q39</f>
        <v>0</v>
      </c>
      <c r="R39" s="37">
        <f>+NICE자료!R39</f>
        <v>0</v>
      </c>
      <c r="S39" s="37">
        <f>+NICE자료!S39</f>
        <v>0</v>
      </c>
      <c r="T39" s="37">
        <f>+NICE자료!T39</f>
        <v>0</v>
      </c>
      <c r="U39" s="37">
        <f>+NICE자료!U39</f>
        <v>0</v>
      </c>
      <c r="V39" s="37">
        <f>+NICE자료!V39</f>
        <v>0</v>
      </c>
      <c r="W39" s="37">
        <f>+NICE자료!W39</f>
        <v>0</v>
      </c>
      <c r="X39" s="37">
        <f>+NICE자료!X39</f>
        <v>0</v>
      </c>
      <c r="Y39" s="37">
        <f>+NICE자료!Y39</f>
        <v>0</v>
      </c>
      <c r="Z39" s="37">
        <f>+NICE자료!Z39</f>
        <v>0</v>
      </c>
      <c r="AA39" s="37">
        <f>+NICE자료!AA39</f>
        <v>0</v>
      </c>
      <c r="AB39" s="37">
        <f>+NICE자료!AB39</f>
        <v>0</v>
      </c>
      <c r="AC39" s="37">
        <f>+NICE자료!AC39</f>
        <v>0</v>
      </c>
      <c r="AD39" s="37">
        <f>+NICE자료!AD39</f>
        <v>0</v>
      </c>
      <c r="AE39" s="37">
        <f>+NICE자료!AE39</f>
        <v>0</v>
      </c>
      <c r="AF39" s="37">
        <f>+NICE자료!AF39</f>
        <v>0</v>
      </c>
      <c r="AG39" s="37">
        <f>+NICE자료!AG39</f>
        <v>0</v>
      </c>
      <c r="AH39" s="37">
        <f>+NICE자료!AH39</f>
        <v>0</v>
      </c>
      <c r="AI39" s="37">
        <f>+NICE자료!AI39</f>
        <v>0</v>
      </c>
      <c r="AJ39" s="37">
        <f>+NICE자료!AJ39</f>
        <v>0</v>
      </c>
      <c r="AK39" s="37">
        <f>+NICE자료!AK39</f>
        <v>0</v>
      </c>
      <c r="AL39" s="37">
        <f>+NICE자료!AL39</f>
        <v>0</v>
      </c>
      <c r="AM39" s="37">
        <f>+NICE자료!AM39</f>
        <v>0</v>
      </c>
      <c r="AN39" s="37">
        <f>+NICE자료!AN39</f>
        <v>0</v>
      </c>
      <c r="AO39" s="37">
        <f>+NICE자료!AO39</f>
        <v>0</v>
      </c>
      <c r="AP39" s="37">
        <f>+NICE자료!AP39</f>
        <v>0</v>
      </c>
      <c r="AQ39" s="37">
        <f>+NICE자료!AQ39</f>
        <v>0</v>
      </c>
      <c r="AR39" s="37">
        <f>+NICE자료!AR39</f>
        <v>0</v>
      </c>
      <c r="AS39" s="37">
        <f>+NICE자료!AS39</f>
        <v>0</v>
      </c>
      <c r="AT39" s="38"/>
      <c r="AU39" s="38"/>
      <c r="AV39" s="38"/>
      <c r="AW39" s="38"/>
      <c r="AX39" s="38"/>
      <c r="AY39" s="38"/>
      <c r="AZ39" s="38"/>
      <c r="BA39" s="38"/>
      <c r="BB39" s="38"/>
      <c r="BC39" s="38"/>
      <c r="BD39" s="38"/>
      <c r="BE39" s="38"/>
      <c r="BF39" s="38"/>
      <c r="BG39" s="38"/>
      <c r="BH39" s="38"/>
      <c r="BI39" s="38"/>
      <c r="BJ39" s="38"/>
      <c r="BK39" s="38"/>
      <c r="BL39" s="38"/>
      <c r="BM39" s="38"/>
      <c r="BN39" s="38"/>
      <c r="BO39" s="38"/>
      <c r="BP39" s="38"/>
      <c r="BQ39" s="38"/>
      <c r="BR39" s="38"/>
      <c r="BS39" s="38"/>
      <c r="BT39" s="38"/>
      <c r="BU39" s="38"/>
      <c r="BV39" s="38"/>
      <c r="BW39" s="38"/>
      <c r="BX39" s="38"/>
      <c r="BY39" s="38"/>
      <c r="BZ39" s="38"/>
      <c r="CA39" s="38"/>
      <c r="CB39" s="38"/>
      <c r="CC39" s="38"/>
      <c r="CD39" s="38"/>
      <c r="CE39" s="38"/>
      <c r="CF39" s="38"/>
      <c r="CG39" s="38"/>
      <c r="CH39" s="38"/>
      <c r="CI39" s="38"/>
      <c r="CJ39" s="38"/>
      <c r="CK39" s="38"/>
      <c r="CL39" s="38"/>
      <c r="CM39" s="38"/>
      <c r="CN39" s="38"/>
      <c r="CO39" s="38"/>
      <c r="CP39" s="38"/>
      <c r="CQ39" s="38"/>
      <c r="CR39" s="38"/>
      <c r="CS39" s="38"/>
      <c r="CT39" s="38"/>
      <c r="CU39" s="38"/>
      <c r="CV39" s="38"/>
      <c r="CW39" s="38"/>
      <c r="CX39" s="38"/>
      <c r="CY39" s="38"/>
      <c r="CZ39" s="38"/>
      <c r="DA39" s="38"/>
      <c r="DB39" s="38"/>
      <c r="DC39" s="38"/>
      <c r="DD39" s="38"/>
      <c r="DE39" s="38"/>
      <c r="DF39" s="38"/>
      <c r="DG39" s="38"/>
      <c r="DH39" s="38"/>
      <c r="DI39" s="38"/>
      <c r="DJ39" s="38"/>
      <c r="DK39" s="38"/>
      <c r="DL39" s="38"/>
      <c r="DM39" s="38"/>
      <c r="DN39" s="38"/>
    </row>
    <row r="40" spans="1:118">
      <c r="A40" s="1">
        <f>+NICE자료!A40</f>
        <v>121138</v>
      </c>
      <c r="B40" s="28" t="str">
        <f>+NICE자료!B40</f>
        <v xml:space="preserve">               구분불명</v>
      </c>
      <c r="C40" s="37">
        <f>+NICE자료!C40</f>
        <v>0</v>
      </c>
      <c r="D40" s="37">
        <f>+NICE자료!D40</f>
        <v>0</v>
      </c>
      <c r="E40" s="37">
        <f>+NICE자료!E40</f>
        <v>0</v>
      </c>
      <c r="F40" s="37">
        <f>+NICE자료!F40</f>
        <v>0</v>
      </c>
      <c r="G40" s="37">
        <f>+NICE자료!G40</f>
        <v>0</v>
      </c>
      <c r="H40" s="37">
        <f>+NICE자료!H40</f>
        <v>0</v>
      </c>
      <c r="I40" s="37">
        <f>+NICE자료!I40</f>
        <v>0</v>
      </c>
      <c r="J40" s="37">
        <f>+NICE자료!J40</f>
        <v>0</v>
      </c>
      <c r="K40" s="37">
        <f>+NICE자료!K40</f>
        <v>0</v>
      </c>
      <c r="L40" s="37">
        <f>+NICE자료!L40</f>
        <v>0</v>
      </c>
      <c r="M40" s="37">
        <f>+NICE자료!M40</f>
        <v>0</v>
      </c>
      <c r="N40" s="37">
        <f>+NICE자료!N40</f>
        <v>0</v>
      </c>
      <c r="O40" s="37">
        <f>+NICE자료!O40</f>
        <v>0</v>
      </c>
      <c r="P40" s="37">
        <f>+NICE자료!P40</f>
        <v>0</v>
      </c>
      <c r="Q40" s="37">
        <f>+NICE자료!Q40</f>
        <v>0</v>
      </c>
      <c r="R40" s="37">
        <f>+NICE자료!R40</f>
        <v>0</v>
      </c>
      <c r="S40" s="37">
        <f>+NICE자료!S40</f>
        <v>0</v>
      </c>
      <c r="T40" s="37">
        <f>+NICE자료!T40</f>
        <v>0</v>
      </c>
      <c r="U40" s="37">
        <f>+NICE자료!U40</f>
        <v>0</v>
      </c>
      <c r="V40" s="37">
        <f>+NICE자료!V40</f>
        <v>0</v>
      </c>
      <c r="W40" s="37">
        <f>+NICE자료!W40</f>
        <v>0</v>
      </c>
      <c r="X40" s="37">
        <f>+NICE자료!X40</f>
        <v>0</v>
      </c>
      <c r="Y40" s="37">
        <f>+NICE자료!Y40</f>
        <v>0</v>
      </c>
      <c r="Z40" s="37">
        <f>+NICE자료!Z40</f>
        <v>0</v>
      </c>
      <c r="AA40" s="37">
        <f>+NICE자료!AA40</f>
        <v>0</v>
      </c>
      <c r="AB40" s="37">
        <f>+NICE자료!AB40</f>
        <v>0</v>
      </c>
      <c r="AC40" s="37">
        <f>+NICE자료!AC40</f>
        <v>0</v>
      </c>
      <c r="AD40" s="37">
        <f>+NICE자료!AD40</f>
        <v>0</v>
      </c>
      <c r="AE40" s="37">
        <f>+NICE자료!AE40</f>
        <v>0</v>
      </c>
      <c r="AF40" s="37">
        <f>+NICE자료!AF40</f>
        <v>0</v>
      </c>
      <c r="AG40" s="37">
        <f>+NICE자료!AG40</f>
        <v>0</v>
      </c>
      <c r="AH40" s="37">
        <f>+NICE자료!AH40</f>
        <v>0</v>
      </c>
      <c r="AI40" s="37">
        <f>+NICE자료!AI40</f>
        <v>0</v>
      </c>
      <c r="AJ40" s="37">
        <f>+NICE자료!AJ40</f>
        <v>0</v>
      </c>
      <c r="AK40" s="37">
        <f>+NICE자료!AK40</f>
        <v>0</v>
      </c>
      <c r="AL40" s="37">
        <f>+NICE자료!AL40</f>
        <v>0</v>
      </c>
      <c r="AM40" s="37">
        <f>+NICE자료!AM40</f>
        <v>0</v>
      </c>
      <c r="AN40" s="37">
        <f>+NICE자료!AN40</f>
        <v>0</v>
      </c>
      <c r="AO40" s="37">
        <f>+NICE자료!AO40</f>
        <v>0</v>
      </c>
      <c r="AP40" s="37">
        <f>+NICE자료!AP40</f>
        <v>0</v>
      </c>
      <c r="AQ40" s="37">
        <f>+NICE자료!AQ40</f>
        <v>0</v>
      </c>
      <c r="AR40" s="37">
        <f>+NICE자료!AR40</f>
        <v>0</v>
      </c>
      <c r="AS40" s="37">
        <f>+NICE자료!AS40</f>
        <v>0</v>
      </c>
      <c r="AT40" s="38"/>
      <c r="AU40" s="38"/>
      <c r="AV40" s="38"/>
      <c r="AW40" s="38"/>
      <c r="AX40" s="38"/>
      <c r="AY40" s="38"/>
      <c r="AZ40" s="38"/>
      <c r="BA40" s="38"/>
      <c r="BB40" s="38"/>
      <c r="BC40" s="38"/>
      <c r="BD40" s="38"/>
      <c r="BE40" s="38"/>
      <c r="BF40" s="38"/>
      <c r="BG40" s="38"/>
      <c r="BH40" s="38"/>
      <c r="BI40" s="38"/>
      <c r="BJ40" s="38"/>
      <c r="BK40" s="38"/>
      <c r="BL40" s="38"/>
      <c r="BM40" s="38"/>
      <c r="BN40" s="38"/>
      <c r="BO40" s="38"/>
      <c r="BP40" s="38"/>
      <c r="BQ40" s="38"/>
      <c r="BR40" s="38"/>
      <c r="BS40" s="38"/>
      <c r="BT40" s="38"/>
      <c r="BU40" s="38"/>
      <c r="BV40" s="38"/>
      <c r="BW40" s="38"/>
      <c r="BX40" s="38"/>
      <c r="BY40" s="38"/>
      <c r="BZ40" s="38"/>
      <c r="CA40" s="38"/>
      <c r="CB40" s="38"/>
      <c r="CC40" s="38"/>
      <c r="CD40" s="38"/>
      <c r="CE40" s="38"/>
      <c r="CF40" s="38"/>
      <c r="CG40" s="38"/>
      <c r="CH40" s="38"/>
      <c r="CI40" s="38"/>
      <c r="CJ40" s="38"/>
      <c r="CK40" s="38"/>
      <c r="CL40" s="38"/>
      <c r="CM40" s="38"/>
      <c r="CN40" s="38"/>
      <c r="CO40" s="38"/>
      <c r="CP40" s="38"/>
      <c r="CQ40" s="38"/>
      <c r="CR40" s="38"/>
      <c r="CS40" s="38"/>
      <c r="CT40" s="38"/>
      <c r="CU40" s="38"/>
      <c r="CV40" s="38"/>
      <c r="CW40" s="38"/>
      <c r="CX40" s="38"/>
      <c r="CY40" s="38"/>
      <c r="CZ40" s="38"/>
      <c r="DA40" s="38"/>
      <c r="DB40" s="38"/>
      <c r="DC40" s="38"/>
      <c r="DD40" s="38"/>
      <c r="DE40" s="38"/>
      <c r="DF40" s="38"/>
      <c r="DG40" s="38"/>
      <c r="DH40" s="38"/>
      <c r="DI40" s="38"/>
      <c r="DJ40" s="38"/>
      <c r="DK40" s="38"/>
      <c r="DL40" s="38"/>
      <c r="DM40" s="38"/>
      <c r="DN40" s="38"/>
    </row>
    <row r="41" spans="1:118">
      <c r="A41" s="1">
        <f>+NICE자료!A41</f>
        <v>121200</v>
      </c>
      <c r="B41" s="28" t="str">
        <f>+NICE자료!B41</f>
        <v xml:space="preserve">     매출에누리와환입</v>
      </c>
      <c r="C41" s="37">
        <f>+NICE자료!C41</f>
        <v>0</v>
      </c>
      <c r="D41" s="37">
        <f>+NICE자료!D41</f>
        <v>0</v>
      </c>
      <c r="E41" s="37">
        <f>+NICE자료!E41</f>
        <v>0</v>
      </c>
      <c r="F41" s="37">
        <f>+NICE자료!F41</f>
        <v>0</v>
      </c>
      <c r="G41" s="37">
        <f>+NICE자료!G41</f>
        <v>0</v>
      </c>
      <c r="H41" s="37">
        <f>+NICE자료!H41</f>
        <v>0</v>
      </c>
      <c r="I41" s="37">
        <f>+NICE자료!I41</f>
        <v>0</v>
      </c>
      <c r="J41" s="37">
        <f>+NICE자료!J41</f>
        <v>0</v>
      </c>
      <c r="K41" s="37">
        <f>+NICE자료!K41</f>
        <v>0</v>
      </c>
      <c r="L41" s="37">
        <f>+NICE자료!L41</f>
        <v>0</v>
      </c>
      <c r="M41" s="37">
        <f>+NICE자료!M41</f>
        <v>0</v>
      </c>
      <c r="N41" s="37">
        <f>+NICE자료!N41</f>
        <v>0</v>
      </c>
      <c r="O41" s="37">
        <f>+NICE자료!O41</f>
        <v>0</v>
      </c>
      <c r="P41" s="37">
        <f>+NICE자료!P41</f>
        <v>0</v>
      </c>
      <c r="Q41" s="37">
        <f>+NICE자료!Q41</f>
        <v>0</v>
      </c>
      <c r="R41" s="37">
        <f>+NICE자료!R41</f>
        <v>0</v>
      </c>
      <c r="S41" s="37">
        <f>+NICE자료!S41</f>
        <v>0</v>
      </c>
      <c r="T41" s="37">
        <f>+NICE자료!T41</f>
        <v>0</v>
      </c>
      <c r="U41" s="37">
        <f>+NICE자료!U41</f>
        <v>0</v>
      </c>
      <c r="V41" s="37">
        <f>+NICE자료!V41</f>
        <v>0</v>
      </c>
      <c r="W41" s="37">
        <f>+NICE자료!W41</f>
        <v>0</v>
      </c>
      <c r="X41" s="37">
        <f>+NICE자료!X41</f>
        <v>0</v>
      </c>
      <c r="Y41" s="37">
        <f>+NICE자료!Y41</f>
        <v>0</v>
      </c>
      <c r="Z41" s="37">
        <f>+NICE자료!Z41</f>
        <v>0</v>
      </c>
      <c r="AA41" s="37">
        <f>+NICE자료!AA41</f>
        <v>0</v>
      </c>
      <c r="AB41" s="37">
        <f>+NICE자료!AB41</f>
        <v>0</v>
      </c>
      <c r="AC41" s="37">
        <f>+NICE자료!AC41</f>
        <v>0</v>
      </c>
      <c r="AD41" s="37">
        <f>+NICE자료!AD41</f>
        <v>0</v>
      </c>
      <c r="AE41" s="37">
        <f>+NICE자료!AE41</f>
        <v>0</v>
      </c>
      <c r="AF41" s="37">
        <f>+NICE자료!AF41</f>
        <v>0</v>
      </c>
      <c r="AG41" s="37">
        <f>+NICE자료!AG41</f>
        <v>0</v>
      </c>
      <c r="AH41" s="37">
        <f>+NICE자료!AH41</f>
        <v>0</v>
      </c>
      <c r="AI41" s="37">
        <f>+NICE자료!AI41</f>
        <v>0</v>
      </c>
      <c r="AJ41" s="37">
        <f>+NICE자료!AJ41</f>
        <v>0</v>
      </c>
      <c r="AK41" s="37">
        <f>+NICE자료!AK41</f>
        <v>0</v>
      </c>
      <c r="AL41" s="37">
        <f>+NICE자료!AL41</f>
        <v>0</v>
      </c>
      <c r="AM41" s="37">
        <f>+NICE자료!AM41</f>
        <v>0</v>
      </c>
      <c r="AN41" s="37">
        <f>+NICE자료!AN41</f>
        <v>0</v>
      </c>
      <c r="AO41" s="37">
        <f>+NICE자료!AO41</f>
        <v>0</v>
      </c>
      <c r="AP41" s="37">
        <f>+NICE자료!AP41</f>
        <v>0</v>
      </c>
      <c r="AQ41" s="37">
        <f>+NICE자료!AQ41</f>
        <v>0</v>
      </c>
      <c r="AR41" s="37">
        <f>+NICE자료!AR41</f>
        <v>0</v>
      </c>
      <c r="AS41" s="37">
        <f>+NICE자료!AS41</f>
        <v>0</v>
      </c>
      <c r="AT41" s="38"/>
      <c r="AU41" s="38"/>
      <c r="AV41" s="38"/>
      <c r="AW41" s="38"/>
      <c r="AX41" s="38"/>
      <c r="AY41" s="38"/>
      <c r="AZ41" s="38"/>
      <c r="BA41" s="38"/>
      <c r="BB41" s="38"/>
      <c r="BC41" s="38"/>
      <c r="BD41" s="38"/>
      <c r="BE41" s="38"/>
      <c r="BF41" s="38"/>
      <c r="BG41" s="38"/>
      <c r="BH41" s="38"/>
      <c r="BI41" s="38"/>
      <c r="BJ41" s="38"/>
      <c r="BK41" s="38"/>
      <c r="BL41" s="38"/>
      <c r="BM41" s="38"/>
      <c r="BN41" s="38"/>
      <c r="BO41" s="38"/>
      <c r="BP41" s="38"/>
      <c r="BQ41" s="38"/>
      <c r="BR41" s="38"/>
      <c r="BS41" s="38"/>
      <c r="BT41" s="38"/>
      <c r="BU41" s="38"/>
      <c r="BV41" s="38"/>
      <c r="BW41" s="38"/>
      <c r="BX41" s="38"/>
      <c r="BY41" s="38"/>
      <c r="BZ41" s="38"/>
      <c r="CA41" s="38"/>
      <c r="CB41" s="38"/>
      <c r="CC41" s="38"/>
      <c r="CD41" s="38"/>
      <c r="CE41" s="38"/>
      <c r="CF41" s="38"/>
      <c r="CG41" s="38"/>
      <c r="CH41" s="38"/>
      <c r="CI41" s="38"/>
      <c r="CJ41" s="38"/>
      <c r="CK41" s="38"/>
      <c r="CL41" s="38"/>
      <c r="CM41" s="38"/>
      <c r="CN41" s="38"/>
      <c r="CO41" s="38"/>
      <c r="CP41" s="38"/>
      <c r="CQ41" s="38"/>
      <c r="CR41" s="38"/>
      <c r="CS41" s="38"/>
      <c r="CT41" s="38"/>
      <c r="CU41" s="38"/>
      <c r="CV41" s="38"/>
      <c r="CW41" s="38"/>
      <c r="CX41" s="38"/>
      <c r="CY41" s="38"/>
      <c r="CZ41" s="38"/>
      <c r="DA41" s="38"/>
      <c r="DB41" s="38"/>
      <c r="DC41" s="38"/>
      <c r="DD41" s="38"/>
      <c r="DE41" s="38"/>
      <c r="DF41" s="38"/>
      <c r="DG41" s="38"/>
      <c r="DH41" s="38"/>
      <c r="DI41" s="38"/>
      <c r="DJ41" s="38"/>
      <c r="DK41" s="38"/>
      <c r="DL41" s="38"/>
      <c r="DM41" s="38"/>
      <c r="DN41" s="38"/>
    </row>
    <row r="42" spans="1:118">
      <c r="A42" s="1">
        <f>+NICE자료!A42</f>
        <v>121300</v>
      </c>
      <c r="B42" s="28" t="str">
        <f>+NICE자료!B42</f>
        <v xml:space="preserve">     매출장려금등</v>
      </c>
      <c r="C42" s="37">
        <f>+NICE자료!C42</f>
        <v>0</v>
      </c>
      <c r="D42" s="37">
        <f>+NICE자료!D42</f>
        <v>0</v>
      </c>
      <c r="E42" s="37">
        <f>+NICE자료!E42</f>
        <v>0</v>
      </c>
      <c r="F42" s="37">
        <f>+NICE자료!F42</f>
        <v>0</v>
      </c>
      <c r="G42" s="37">
        <f>+NICE자료!G42</f>
        <v>0</v>
      </c>
      <c r="H42" s="37">
        <f>+NICE자료!H42</f>
        <v>0</v>
      </c>
      <c r="I42" s="37">
        <f>+NICE자료!I42</f>
        <v>0</v>
      </c>
      <c r="J42" s="37">
        <f>+NICE자료!J42</f>
        <v>0</v>
      </c>
      <c r="K42" s="37">
        <f>+NICE자료!K42</f>
        <v>0</v>
      </c>
      <c r="L42" s="37">
        <f>+NICE자료!L42</f>
        <v>0</v>
      </c>
      <c r="M42" s="37">
        <f>+NICE자료!M42</f>
        <v>0</v>
      </c>
      <c r="N42" s="37">
        <f>+NICE자료!N42</f>
        <v>0</v>
      </c>
      <c r="O42" s="37">
        <f>+NICE자료!O42</f>
        <v>0</v>
      </c>
      <c r="P42" s="37">
        <f>+NICE자료!P42</f>
        <v>0</v>
      </c>
      <c r="Q42" s="37">
        <f>+NICE자료!Q42</f>
        <v>0</v>
      </c>
      <c r="R42" s="37">
        <f>+NICE자료!R42</f>
        <v>0</v>
      </c>
      <c r="S42" s="37">
        <f>+NICE자료!S42</f>
        <v>0</v>
      </c>
      <c r="T42" s="37">
        <f>+NICE자료!T42</f>
        <v>0</v>
      </c>
      <c r="U42" s="37">
        <f>+NICE자료!U42</f>
        <v>0</v>
      </c>
      <c r="V42" s="37">
        <f>+NICE자료!V42</f>
        <v>0</v>
      </c>
      <c r="W42" s="37">
        <f>+NICE자료!W42</f>
        <v>0</v>
      </c>
      <c r="X42" s="37">
        <f>+NICE자료!X42</f>
        <v>0</v>
      </c>
      <c r="Y42" s="37">
        <f>+NICE자료!Y42</f>
        <v>0</v>
      </c>
      <c r="Z42" s="37">
        <f>+NICE자료!Z42</f>
        <v>0</v>
      </c>
      <c r="AA42" s="37">
        <f>+NICE자료!AA42</f>
        <v>0</v>
      </c>
      <c r="AB42" s="37">
        <f>+NICE자료!AB42</f>
        <v>0</v>
      </c>
      <c r="AC42" s="37">
        <f>+NICE자료!AC42</f>
        <v>0</v>
      </c>
      <c r="AD42" s="37">
        <f>+NICE자료!AD42</f>
        <v>0</v>
      </c>
      <c r="AE42" s="37">
        <f>+NICE자료!AE42</f>
        <v>0</v>
      </c>
      <c r="AF42" s="37">
        <f>+NICE자료!AF42</f>
        <v>0</v>
      </c>
      <c r="AG42" s="37">
        <f>+NICE자료!AG42</f>
        <v>0</v>
      </c>
      <c r="AH42" s="37">
        <f>+NICE자료!AH42</f>
        <v>0</v>
      </c>
      <c r="AI42" s="37">
        <f>+NICE자료!AI42</f>
        <v>0</v>
      </c>
      <c r="AJ42" s="37">
        <f>+NICE자료!AJ42</f>
        <v>0</v>
      </c>
      <c r="AK42" s="37">
        <f>+NICE자료!AK42</f>
        <v>0</v>
      </c>
      <c r="AL42" s="37">
        <f>+NICE자료!AL42</f>
        <v>0</v>
      </c>
      <c r="AM42" s="37">
        <f>+NICE자료!AM42</f>
        <v>0</v>
      </c>
      <c r="AN42" s="37">
        <f>+NICE자료!AN42</f>
        <v>0</v>
      </c>
      <c r="AO42" s="37">
        <f>+NICE자료!AO42</f>
        <v>0</v>
      </c>
      <c r="AP42" s="37">
        <f>+NICE자료!AP42</f>
        <v>0</v>
      </c>
      <c r="AQ42" s="37">
        <f>+NICE자료!AQ42</f>
        <v>0</v>
      </c>
      <c r="AR42" s="37">
        <f>+NICE자료!AR42</f>
        <v>0</v>
      </c>
      <c r="AS42" s="37">
        <f>+NICE자료!AS42</f>
        <v>0</v>
      </c>
      <c r="AT42" s="38"/>
      <c r="AU42" s="38"/>
      <c r="AV42" s="38"/>
      <c r="AW42" s="38"/>
      <c r="AX42" s="38"/>
      <c r="AY42" s="38"/>
      <c r="AZ42" s="38"/>
      <c r="BA42" s="38"/>
      <c r="BB42" s="38"/>
      <c r="BC42" s="38"/>
      <c r="BD42" s="38"/>
      <c r="BE42" s="38"/>
      <c r="BF42" s="38"/>
      <c r="BG42" s="38"/>
      <c r="BH42" s="38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BY42" s="38"/>
      <c r="BZ42" s="38"/>
      <c r="CA42" s="38"/>
      <c r="CB42" s="38"/>
      <c r="CC42" s="38"/>
      <c r="CD42" s="38"/>
      <c r="CE42" s="38"/>
      <c r="CF42" s="38"/>
      <c r="CG42" s="38"/>
      <c r="CH42" s="38"/>
      <c r="CI42" s="38"/>
      <c r="CJ42" s="38"/>
      <c r="CK42" s="38"/>
      <c r="CL42" s="38"/>
      <c r="CM42" s="38"/>
      <c r="CN42" s="38"/>
      <c r="CO42" s="38"/>
      <c r="CP42" s="38"/>
      <c r="CQ42" s="38"/>
      <c r="CR42" s="38"/>
      <c r="CS42" s="38"/>
      <c r="CT42" s="38"/>
      <c r="CU42" s="38"/>
      <c r="CV42" s="38"/>
      <c r="CW42" s="38"/>
      <c r="CX42" s="38"/>
      <c r="CY42" s="38"/>
      <c r="CZ42" s="38"/>
      <c r="DA42" s="38"/>
      <c r="DB42" s="38"/>
      <c r="DC42" s="38"/>
      <c r="DD42" s="38"/>
      <c r="DE42" s="38"/>
      <c r="DF42" s="38"/>
      <c r="DG42" s="38"/>
      <c r="DH42" s="38"/>
      <c r="DI42" s="38"/>
      <c r="DJ42" s="38"/>
      <c r="DK42" s="38"/>
      <c r="DL42" s="38"/>
      <c r="DM42" s="38"/>
      <c r="DN42" s="38"/>
    </row>
    <row r="43" spans="1:118">
      <c r="A43" s="1">
        <f>+NICE자료!A43</f>
        <v>121400</v>
      </c>
      <c r="B43" s="28" t="str">
        <f>+NICE자료!B43</f>
        <v xml:space="preserve">     매출할인</v>
      </c>
      <c r="C43" s="37">
        <f>+NICE자료!C43</f>
        <v>0</v>
      </c>
      <c r="D43" s="37">
        <f>+NICE자료!D43</f>
        <v>0</v>
      </c>
      <c r="E43" s="37">
        <f>+NICE자료!E43</f>
        <v>0</v>
      </c>
      <c r="F43" s="37">
        <f>+NICE자료!F43</f>
        <v>0</v>
      </c>
      <c r="G43" s="37">
        <f>+NICE자료!G43</f>
        <v>0</v>
      </c>
      <c r="H43" s="37">
        <f>+NICE자료!H43</f>
        <v>0</v>
      </c>
      <c r="I43" s="37">
        <f>+NICE자료!I43</f>
        <v>0</v>
      </c>
      <c r="J43" s="37">
        <f>+NICE자료!J43</f>
        <v>0</v>
      </c>
      <c r="K43" s="37">
        <f>+NICE자료!K43</f>
        <v>0</v>
      </c>
      <c r="L43" s="37">
        <f>+NICE자료!L43</f>
        <v>0</v>
      </c>
      <c r="M43" s="37">
        <f>+NICE자료!M43</f>
        <v>0</v>
      </c>
      <c r="N43" s="37">
        <f>+NICE자료!N43</f>
        <v>0</v>
      </c>
      <c r="O43" s="37">
        <f>+NICE자료!O43</f>
        <v>0</v>
      </c>
      <c r="P43" s="37">
        <f>+NICE자료!P43</f>
        <v>0</v>
      </c>
      <c r="Q43" s="37">
        <f>+NICE자료!Q43</f>
        <v>0</v>
      </c>
      <c r="R43" s="37">
        <f>+NICE자료!R43</f>
        <v>0</v>
      </c>
      <c r="S43" s="37">
        <f>+NICE자료!S43</f>
        <v>0</v>
      </c>
      <c r="T43" s="37">
        <f>+NICE자료!T43</f>
        <v>0</v>
      </c>
      <c r="U43" s="37">
        <f>+NICE자료!U43</f>
        <v>0</v>
      </c>
      <c r="V43" s="37">
        <f>+NICE자료!V43</f>
        <v>0</v>
      </c>
      <c r="W43" s="37">
        <f>+NICE자료!W43</f>
        <v>0</v>
      </c>
      <c r="X43" s="37">
        <f>+NICE자료!X43</f>
        <v>0</v>
      </c>
      <c r="Y43" s="37">
        <f>+NICE자료!Y43</f>
        <v>0</v>
      </c>
      <c r="Z43" s="37">
        <f>+NICE자료!Z43</f>
        <v>0</v>
      </c>
      <c r="AA43" s="37">
        <f>+NICE자료!AA43</f>
        <v>0</v>
      </c>
      <c r="AB43" s="37">
        <f>+NICE자료!AB43</f>
        <v>0</v>
      </c>
      <c r="AC43" s="37">
        <f>+NICE자료!AC43</f>
        <v>0</v>
      </c>
      <c r="AD43" s="37">
        <f>+NICE자료!AD43</f>
        <v>0</v>
      </c>
      <c r="AE43" s="37">
        <f>+NICE자료!AE43</f>
        <v>0</v>
      </c>
      <c r="AF43" s="37">
        <f>+NICE자료!AF43</f>
        <v>0</v>
      </c>
      <c r="AG43" s="37">
        <f>+NICE자료!AG43</f>
        <v>0</v>
      </c>
      <c r="AH43" s="37">
        <f>+NICE자료!AH43</f>
        <v>0</v>
      </c>
      <c r="AI43" s="37">
        <f>+NICE자료!AI43</f>
        <v>0</v>
      </c>
      <c r="AJ43" s="37">
        <f>+NICE자료!AJ43</f>
        <v>0</v>
      </c>
      <c r="AK43" s="37">
        <f>+NICE자료!AK43</f>
        <v>0</v>
      </c>
      <c r="AL43" s="37">
        <f>+NICE자료!AL43</f>
        <v>0</v>
      </c>
      <c r="AM43" s="37">
        <f>+NICE자료!AM43</f>
        <v>0</v>
      </c>
      <c r="AN43" s="37">
        <f>+NICE자료!AN43</f>
        <v>0</v>
      </c>
      <c r="AO43" s="37">
        <f>+NICE자료!AO43</f>
        <v>0</v>
      </c>
      <c r="AP43" s="37">
        <f>+NICE자료!AP43</f>
        <v>0</v>
      </c>
      <c r="AQ43" s="37">
        <f>+NICE자료!AQ43</f>
        <v>0</v>
      </c>
      <c r="AR43" s="37">
        <f>+NICE자료!AR43</f>
        <v>0</v>
      </c>
      <c r="AS43" s="37">
        <f>+NICE자료!AS43</f>
        <v>0</v>
      </c>
      <c r="AT43" s="38"/>
      <c r="AU43" s="38"/>
      <c r="AV43" s="38"/>
      <c r="AW43" s="38"/>
      <c r="AX43" s="38"/>
      <c r="AY43" s="38"/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  <c r="BZ43" s="38"/>
      <c r="CA43" s="38"/>
      <c r="CB43" s="38"/>
      <c r="CC43" s="38"/>
      <c r="CD43" s="38"/>
      <c r="CE43" s="38"/>
      <c r="CF43" s="38"/>
      <c r="CG43" s="38"/>
      <c r="CH43" s="38"/>
      <c r="CI43" s="38"/>
      <c r="CJ43" s="38"/>
      <c r="CK43" s="38"/>
      <c r="CL43" s="38"/>
      <c r="CM43" s="38"/>
      <c r="CN43" s="38"/>
      <c r="CO43" s="38"/>
      <c r="CP43" s="38"/>
      <c r="CQ43" s="38"/>
      <c r="CR43" s="38"/>
      <c r="CS43" s="38"/>
      <c r="CT43" s="38"/>
      <c r="CU43" s="38"/>
      <c r="CV43" s="38"/>
      <c r="CW43" s="38"/>
      <c r="CX43" s="38"/>
      <c r="CY43" s="38"/>
      <c r="CZ43" s="38"/>
      <c r="DA43" s="38"/>
      <c r="DB43" s="38"/>
      <c r="DC43" s="38"/>
      <c r="DD43" s="38"/>
      <c r="DE43" s="38"/>
      <c r="DF43" s="38"/>
      <c r="DG43" s="38"/>
      <c r="DH43" s="38"/>
      <c r="DI43" s="38"/>
      <c r="DJ43" s="38"/>
      <c r="DK43" s="38"/>
      <c r="DL43" s="38"/>
      <c r="DM43" s="38"/>
      <c r="DN43" s="38"/>
    </row>
    <row r="44" spans="1:118">
      <c r="A44" s="1">
        <f>+NICE자료!A44</f>
        <v>121450</v>
      </c>
      <c r="B44" s="28" t="str">
        <f>+NICE자료!B44</f>
        <v xml:space="preserve">     반품추정매출</v>
      </c>
      <c r="C44" s="37">
        <f>+NICE자료!C44</f>
        <v>0</v>
      </c>
      <c r="D44" s="37">
        <f>+NICE자료!D44</f>
        <v>0</v>
      </c>
      <c r="E44" s="37">
        <f>+NICE자료!E44</f>
        <v>0</v>
      </c>
      <c r="F44" s="37">
        <f>+NICE자료!F44</f>
        <v>0</v>
      </c>
      <c r="G44" s="37">
        <f>+NICE자료!G44</f>
        <v>0</v>
      </c>
      <c r="H44" s="37">
        <f>+NICE자료!H44</f>
        <v>0</v>
      </c>
      <c r="I44" s="37">
        <f>+NICE자료!I44</f>
        <v>0</v>
      </c>
      <c r="J44" s="37">
        <f>+NICE자료!J44</f>
        <v>0</v>
      </c>
      <c r="K44" s="37">
        <f>+NICE자료!K44</f>
        <v>0</v>
      </c>
      <c r="L44" s="37">
        <f>+NICE자료!L44</f>
        <v>0</v>
      </c>
      <c r="M44" s="37">
        <f>+NICE자료!M44</f>
        <v>0</v>
      </c>
      <c r="N44" s="37">
        <f>+NICE자료!N44</f>
        <v>0</v>
      </c>
      <c r="O44" s="37">
        <f>+NICE자료!O44</f>
        <v>0</v>
      </c>
      <c r="P44" s="37">
        <f>+NICE자료!P44</f>
        <v>0</v>
      </c>
      <c r="Q44" s="37">
        <f>+NICE자료!Q44</f>
        <v>0</v>
      </c>
      <c r="R44" s="37">
        <f>+NICE자료!R44</f>
        <v>0</v>
      </c>
      <c r="S44" s="37">
        <f>+NICE자료!S44</f>
        <v>0</v>
      </c>
      <c r="T44" s="37">
        <f>+NICE자료!T44</f>
        <v>0</v>
      </c>
      <c r="U44" s="37">
        <f>+NICE자료!U44</f>
        <v>0</v>
      </c>
      <c r="V44" s="37">
        <f>+NICE자료!V44</f>
        <v>0</v>
      </c>
      <c r="W44" s="37">
        <f>+NICE자료!W44</f>
        <v>0</v>
      </c>
      <c r="X44" s="37">
        <f>+NICE자료!X44</f>
        <v>0</v>
      </c>
      <c r="Y44" s="37">
        <f>+NICE자료!Y44</f>
        <v>0</v>
      </c>
      <c r="Z44" s="37">
        <f>+NICE자료!Z44</f>
        <v>0</v>
      </c>
      <c r="AA44" s="37">
        <f>+NICE자료!AA44</f>
        <v>0</v>
      </c>
      <c r="AB44" s="37">
        <f>+NICE자료!AB44</f>
        <v>0</v>
      </c>
      <c r="AC44" s="37">
        <f>+NICE자료!AC44</f>
        <v>0</v>
      </c>
      <c r="AD44" s="37">
        <f>+NICE자료!AD44</f>
        <v>0</v>
      </c>
      <c r="AE44" s="37">
        <f>+NICE자료!AE44</f>
        <v>0</v>
      </c>
      <c r="AF44" s="37">
        <f>+NICE자료!AF44</f>
        <v>0</v>
      </c>
      <c r="AG44" s="37">
        <f>+NICE자료!AG44</f>
        <v>0</v>
      </c>
      <c r="AH44" s="37">
        <f>+NICE자료!AH44</f>
        <v>0</v>
      </c>
      <c r="AI44" s="37">
        <f>+NICE자료!AI44</f>
        <v>0</v>
      </c>
      <c r="AJ44" s="37">
        <f>+NICE자료!AJ44</f>
        <v>0</v>
      </c>
      <c r="AK44" s="37">
        <f>+NICE자료!AK44</f>
        <v>0</v>
      </c>
      <c r="AL44" s="37">
        <f>+NICE자료!AL44</f>
        <v>0</v>
      </c>
      <c r="AM44" s="37">
        <f>+NICE자료!AM44</f>
        <v>0</v>
      </c>
      <c r="AN44" s="37">
        <f>+NICE자료!AN44</f>
        <v>0</v>
      </c>
      <c r="AO44" s="37">
        <f>+NICE자료!AO44</f>
        <v>0</v>
      </c>
      <c r="AP44" s="37">
        <f>+NICE자료!AP44</f>
        <v>0</v>
      </c>
      <c r="AQ44" s="37">
        <f>+NICE자료!AQ44</f>
        <v>0</v>
      </c>
      <c r="AR44" s="37">
        <f>+NICE자료!AR44</f>
        <v>0</v>
      </c>
      <c r="AS44" s="37">
        <f>+NICE자료!AS44</f>
        <v>0</v>
      </c>
      <c r="AT44" s="38"/>
      <c r="AU44" s="38"/>
      <c r="AV44" s="38"/>
      <c r="AW44" s="38"/>
      <c r="AX44" s="38"/>
      <c r="AY44" s="38"/>
      <c r="AZ44" s="38"/>
      <c r="BA44" s="38"/>
      <c r="BB44" s="38"/>
      <c r="BC44" s="38"/>
      <c r="BD44" s="38"/>
      <c r="BE44" s="38"/>
      <c r="BF44" s="38"/>
      <c r="BG44" s="38"/>
      <c r="BH44" s="38"/>
      <c r="BI44" s="38"/>
      <c r="BJ44" s="38"/>
      <c r="BK44" s="38"/>
      <c r="BL44" s="38"/>
      <c r="BM44" s="38"/>
      <c r="BN44" s="38"/>
      <c r="BO44" s="38"/>
      <c r="BP44" s="38"/>
      <c r="BQ44" s="38"/>
      <c r="BR44" s="38"/>
      <c r="BS44" s="38"/>
      <c r="BT44" s="38"/>
      <c r="BU44" s="38"/>
      <c r="BV44" s="38"/>
      <c r="BW44" s="38"/>
      <c r="BX44" s="38"/>
      <c r="BY44" s="38"/>
      <c r="BZ44" s="38"/>
      <c r="CA44" s="38"/>
      <c r="CB44" s="38"/>
      <c r="CC44" s="38"/>
      <c r="CD44" s="38"/>
      <c r="CE44" s="38"/>
      <c r="CF44" s="38"/>
      <c r="CG44" s="38"/>
      <c r="CH44" s="38"/>
      <c r="CI44" s="38"/>
      <c r="CJ44" s="38"/>
      <c r="CK44" s="38"/>
      <c r="CL44" s="38"/>
      <c r="CM44" s="38"/>
      <c r="CN44" s="38"/>
      <c r="CO44" s="38"/>
      <c r="CP44" s="38"/>
      <c r="CQ44" s="38"/>
      <c r="CR44" s="38"/>
      <c r="CS44" s="38"/>
      <c r="CT44" s="38"/>
      <c r="CU44" s="38"/>
      <c r="CV44" s="38"/>
      <c r="CW44" s="38"/>
      <c r="CX44" s="38"/>
      <c r="CY44" s="38"/>
      <c r="CZ44" s="38"/>
      <c r="DA44" s="38"/>
      <c r="DB44" s="38"/>
      <c r="DC44" s="38"/>
      <c r="DD44" s="38"/>
      <c r="DE44" s="38"/>
      <c r="DF44" s="38"/>
      <c r="DG44" s="38"/>
      <c r="DH44" s="38"/>
      <c r="DI44" s="38"/>
      <c r="DJ44" s="38"/>
      <c r="DK44" s="38"/>
      <c r="DL44" s="38"/>
      <c r="DM44" s="38"/>
      <c r="DN44" s="38"/>
    </row>
    <row r="45" spans="1:118">
      <c r="A45" s="1">
        <f>+NICE자료!A45</f>
        <v>121451</v>
      </c>
      <c r="B45" s="28" t="str">
        <f>+NICE자료!B45</f>
        <v xml:space="preserve">     특정매입원가</v>
      </c>
      <c r="C45" s="37">
        <f>+NICE자료!C45</f>
        <v>0</v>
      </c>
      <c r="D45" s="37">
        <f>+NICE자료!D45</f>
        <v>0</v>
      </c>
      <c r="E45" s="37">
        <f>+NICE자료!E45</f>
        <v>0</v>
      </c>
      <c r="F45" s="37">
        <f>+NICE자료!F45</f>
        <v>0</v>
      </c>
      <c r="G45" s="37">
        <f>+NICE자료!G45</f>
        <v>0</v>
      </c>
      <c r="H45" s="37">
        <f>+NICE자료!H45</f>
        <v>0</v>
      </c>
      <c r="I45" s="37">
        <f>+NICE자료!I45</f>
        <v>0</v>
      </c>
      <c r="J45" s="37">
        <f>+NICE자료!J45</f>
        <v>0</v>
      </c>
      <c r="K45" s="37">
        <f>+NICE자료!K45</f>
        <v>0</v>
      </c>
      <c r="L45" s="37">
        <f>+NICE자료!L45</f>
        <v>0</v>
      </c>
      <c r="M45" s="37">
        <f>+NICE자료!M45</f>
        <v>0</v>
      </c>
      <c r="N45" s="37">
        <f>+NICE자료!N45</f>
        <v>0</v>
      </c>
      <c r="O45" s="37">
        <f>+NICE자료!O45</f>
        <v>0</v>
      </c>
      <c r="P45" s="37">
        <f>+NICE자료!P45</f>
        <v>0</v>
      </c>
      <c r="Q45" s="37">
        <f>+NICE자료!Q45</f>
        <v>0</v>
      </c>
      <c r="R45" s="37">
        <f>+NICE자료!R45</f>
        <v>0</v>
      </c>
      <c r="S45" s="37">
        <f>+NICE자료!S45</f>
        <v>0</v>
      </c>
      <c r="T45" s="37">
        <f>+NICE자료!T45</f>
        <v>0</v>
      </c>
      <c r="U45" s="37">
        <f>+NICE자료!U45</f>
        <v>0</v>
      </c>
      <c r="V45" s="37">
        <f>+NICE자료!V45</f>
        <v>0</v>
      </c>
      <c r="W45" s="37">
        <f>+NICE자료!W45</f>
        <v>0</v>
      </c>
      <c r="X45" s="37">
        <f>+NICE자료!X45</f>
        <v>0</v>
      </c>
      <c r="Y45" s="37">
        <f>+NICE자료!Y45</f>
        <v>0</v>
      </c>
      <c r="Z45" s="37">
        <f>+NICE자료!Z45</f>
        <v>0</v>
      </c>
      <c r="AA45" s="37">
        <f>+NICE자료!AA45</f>
        <v>0</v>
      </c>
      <c r="AB45" s="37">
        <f>+NICE자료!AB45</f>
        <v>0</v>
      </c>
      <c r="AC45" s="37">
        <f>+NICE자료!AC45</f>
        <v>0</v>
      </c>
      <c r="AD45" s="37">
        <f>+NICE자료!AD45</f>
        <v>0</v>
      </c>
      <c r="AE45" s="37">
        <f>+NICE자료!AE45</f>
        <v>0</v>
      </c>
      <c r="AF45" s="37">
        <f>+NICE자료!AF45</f>
        <v>0</v>
      </c>
      <c r="AG45" s="37">
        <f>+NICE자료!AG45</f>
        <v>0</v>
      </c>
      <c r="AH45" s="37">
        <f>+NICE자료!AH45</f>
        <v>0</v>
      </c>
      <c r="AI45" s="37">
        <f>+NICE자료!AI45</f>
        <v>0</v>
      </c>
      <c r="AJ45" s="37">
        <f>+NICE자료!AJ45</f>
        <v>0</v>
      </c>
      <c r="AK45" s="37">
        <f>+NICE자료!AK45</f>
        <v>0</v>
      </c>
      <c r="AL45" s="37">
        <f>+NICE자료!AL45</f>
        <v>0</v>
      </c>
      <c r="AM45" s="37">
        <f>+NICE자료!AM45</f>
        <v>0</v>
      </c>
      <c r="AN45" s="37">
        <f>+NICE자료!AN45</f>
        <v>0</v>
      </c>
      <c r="AO45" s="37">
        <f>+NICE자료!AO45</f>
        <v>0</v>
      </c>
      <c r="AP45" s="37">
        <f>+NICE자료!AP45</f>
        <v>0</v>
      </c>
      <c r="AQ45" s="37">
        <f>+NICE자료!AQ45</f>
        <v>0</v>
      </c>
      <c r="AR45" s="37">
        <f>+NICE자료!AR45</f>
        <v>0</v>
      </c>
      <c r="AS45" s="37">
        <f>+NICE자료!AS45</f>
        <v>0</v>
      </c>
      <c r="AT45" s="38"/>
      <c r="AU45" s="38"/>
      <c r="AV45" s="38"/>
      <c r="AW45" s="38"/>
      <c r="AX45" s="38"/>
      <c r="AY45" s="38"/>
      <c r="AZ45" s="38"/>
      <c r="BA45" s="38"/>
      <c r="BB45" s="38"/>
      <c r="BC45" s="38"/>
      <c r="BD45" s="38"/>
      <c r="BE45" s="38"/>
      <c r="BF45" s="38"/>
      <c r="BG45" s="38"/>
      <c r="BH45" s="38"/>
      <c r="BI45" s="38"/>
      <c r="BJ45" s="38"/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V45" s="38"/>
      <c r="BW45" s="38"/>
      <c r="BX45" s="38"/>
      <c r="BY45" s="38"/>
      <c r="BZ45" s="38"/>
      <c r="CA45" s="38"/>
      <c r="CB45" s="38"/>
      <c r="CC45" s="38"/>
      <c r="CD45" s="38"/>
      <c r="CE45" s="38"/>
      <c r="CF45" s="38"/>
      <c r="CG45" s="38"/>
      <c r="CH45" s="38"/>
      <c r="CI45" s="38"/>
      <c r="CJ45" s="38"/>
      <c r="CK45" s="38"/>
      <c r="CL45" s="38"/>
      <c r="CM45" s="38"/>
      <c r="CN45" s="38"/>
      <c r="CO45" s="38"/>
      <c r="CP45" s="38"/>
      <c r="CQ45" s="38"/>
      <c r="CR45" s="38"/>
      <c r="CS45" s="38"/>
      <c r="CT45" s="38"/>
      <c r="CU45" s="38"/>
      <c r="CV45" s="38"/>
      <c r="CW45" s="38"/>
      <c r="CX45" s="38"/>
      <c r="CY45" s="38"/>
      <c r="CZ45" s="38"/>
      <c r="DA45" s="38"/>
      <c r="DB45" s="38"/>
      <c r="DC45" s="38"/>
      <c r="DD45" s="38"/>
      <c r="DE45" s="38"/>
      <c r="DF45" s="38"/>
      <c r="DG45" s="38"/>
      <c r="DH45" s="38"/>
      <c r="DI45" s="38"/>
      <c r="DJ45" s="38"/>
      <c r="DK45" s="38"/>
      <c r="DL45" s="38"/>
      <c r="DM45" s="38"/>
      <c r="DN45" s="38"/>
    </row>
    <row r="46" spans="1:118">
      <c r="A46" s="1">
        <f>+NICE자료!A46</f>
        <v>121452</v>
      </c>
      <c r="B46" s="28" t="str">
        <f>+NICE자료!B46</f>
        <v xml:space="preserve">     기타매출조정</v>
      </c>
      <c r="C46" s="37">
        <f>+NICE자료!C46</f>
        <v>0</v>
      </c>
      <c r="D46" s="37">
        <f>+NICE자료!D46</f>
        <v>0</v>
      </c>
      <c r="E46" s="37">
        <f>+NICE자료!E46</f>
        <v>0</v>
      </c>
      <c r="F46" s="37">
        <f>+NICE자료!F46</f>
        <v>0</v>
      </c>
      <c r="G46" s="37">
        <f>+NICE자료!G46</f>
        <v>0</v>
      </c>
      <c r="H46" s="37">
        <f>+NICE자료!H46</f>
        <v>0</v>
      </c>
      <c r="I46" s="37">
        <f>+NICE자료!I46</f>
        <v>0</v>
      </c>
      <c r="J46" s="37">
        <f>+NICE자료!J46</f>
        <v>0</v>
      </c>
      <c r="K46" s="37">
        <f>+NICE자료!K46</f>
        <v>0</v>
      </c>
      <c r="L46" s="37">
        <f>+NICE자료!L46</f>
        <v>0</v>
      </c>
      <c r="M46" s="37">
        <f>+NICE자료!M46</f>
        <v>0</v>
      </c>
      <c r="N46" s="37">
        <f>+NICE자료!N46</f>
        <v>0</v>
      </c>
      <c r="O46" s="37">
        <f>+NICE자료!O46</f>
        <v>0</v>
      </c>
      <c r="P46" s="37">
        <f>+NICE자료!P46</f>
        <v>0</v>
      </c>
      <c r="Q46" s="37">
        <f>+NICE자료!Q46</f>
        <v>0</v>
      </c>
      <c r="R46" s="37">
        <f>+NICE자료!R46</f>
        <v>0</v>
      </c>
      <c r="S46" s="37">
        <f>+NICE자료!S46</f>
        <v>0</v>
      </c>
      <c r="T46" s="37">
        <f>+NICE자료!T46</f>
        <v>0</v>
      </c>
      <c r="U46" s="37">
        <f>+NICE자료!U46</f>
        <v>0</v>
      </c>
      <c r="V46" s="37">
        <f>+NICE자료!V46</f>
        <v>0</v>
      </c>
      <c r="W46" s="37">
        <f>+NICE자료!W46</f>
        <v>0</v>
      </c>
      <c r="X46" s="37">
        <f>+NICE자료!X46</f>
        <v>0</v>
      </c>
      <c r="Y46" s="37">
        <f>+NICE자료!Y46</f>
        <v>0</v>
      </c>
      <c r="Z46" s="37">
        <f>+NICE자료!Z46</f>
        <v>0</v>
      </c>
      <c r="AA46" s="37">
        <f>+NICE자료!AA46</f>
        <v>0</v>
      </c>
      <c r="AB46" s="37">
        <f>+NICE자료!AB46</f>
        <v>0</v>
      </c>
      <c r="AC46" s="37">
        <f>+NICE자료!AC46</f>
        <v>0</v>
      </c>
      <c r="AD46" s="37">
        <f>+NICE자료!AD46</f>
        <v>0</v>
      </c>
      <c r="AE46" s="37">
        <f>+NICE자료!AE46</f>
        <v>0</v>
      </c>
      <c r="AF46" s="37">
        <f>+NICE자료!AF46</f>
        <v>0</v>
      </c>
      <c r="AG46" s="37">
        <f>+NICE자료!AG46</f>
        <v>0</v>
      </c>
      <c r="AH46" s="37">
        <f>+NICE자료!AH46</f>
        <v>0</v>
      </c>
      <c r="AI46" s="37">
        <f>+NICE자료!AI46</f>
        <v>0</v>
      </c>
      <c r="AJ46" s="37">
        <f>+NICE자료!AJ46</f>
        <v>0</v>
      </c>
      <c r="AK46" s="37">
        <f>+NICE자료!AK46</f>
        <v>0</v>
      </c>
      <c r="AL46" s="37">
        <f>+NICE자료!AL46</f>
        <v>0</v>
      </c>
      <c r="AM46" s="37">
        <f>+NICE자료!AM46</f>
        <v>0</v>
      </c>
      <c r="AN46" s="37">
        <f>+NICE자료!AN46</f>
        <v>0</v>
      </c>
      <c r="AO46" s="37">
        <f>+NICE자료!AO46</f>
        <v>0</v>
      </c>
      <c r="AP46" s="37">
        <f>+NICE자료!AP46</f>
        <v>0</v>
      </c>
      <c r="AQ46" s="37">
        <f>+NICE자료!AQ46</f>
        <v>0</v>
      </c>
      <c r="AR46" s="37">
        <f>+NICE자료!AR46</f>
        <v>0</v>
      </c>
      <c r="AS46" s="37">
        <f>+NICE자료!AS46</f>
        <v>0</v>
      </c>
      <c r="AT46" s="38"/>
      <c r="AU46" s="38"/>
      <c r="AV46" s="38"/>
      <c r="AW46" s="38"/>
      <c r="AX46" s="38"/>
      <c r="AY46" s="38"/>
      <c r="AZ46" s="38"/>
      <c r="BA46" s="38"/>
      <c r="BB46" s="38"/>
      <c r="BC46" s="38"/>
      <c r="BD46" s="38"/>
      <c r="BE46" s="38"/>
      <c r="BF46" s="38"/>
      <c r="BG46" s="38"/>
      <c r="BH46" s="38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C46" s="38"/>
      <c r="CD46" s="38"/>
      <c r="CE46" s="38"/>
      <c r="CF46" s="38"/>
      <c r="CG46" s="38"/>
      <c r="CH46" s="38"/>
      <c r="CI46" s="38"/>
      <c r="CJ46" s="38"/>
      <c r="CK46" s="38"/>
      <c r="CL46" s="38"/>
      <c r="CM46" s="38"/>
      <c r="CN46" s="38"/>
      <c r="CO46" s="38"/>
      <c r="CP46" s="38"/>
      <c r="CQ46" s="38"/>
      <c r="CR46" s="38"/>
      <c r="CS46" s="38"/>
      <c r="CT46" s="38"/>
      <c r="CU46" s="38"/>
      <c r="CV46" s="38"/>
      <c r="CW46" s="38"/>
      <c r="CX46" s="38"/>
      <c r="CY46" s="38"/>
      <c r="CZ46" s="38"/>
      <c r="DA46" s="38"/>
      <c r="DB46" s="38"/>
      <c r="DC46" s="38"/>
      <c r="DD46" s="38"/>
      <c r="DE46" s="38"/>
      <c r="DF46" s="38"/>
      <c r="DG46" s="38"/>
      <c r="DH46" s="38"/>
      <c r="DI46" s="38"/>
      <c r="DJ46" s="38"/>
      <c r="DK46" s="38"/>
      <c r="DL46" s="38"/>
      <c r="DM46" s="38"/>
      <c r="DN46" s="38"/>
    </row>
    <row r="47" spans="1:118">
      <c r="A47" s="1">
        <f>+NICE자료!A47</f>
        <v>122000</v>
      </c>
      <c r="B47" s="28" t="str">
        <f>+NICE자료!B47</f>
        <v>매출원가</v>
      </c>
      <c r="C47" s="37">
        <f>+NICE자료!C47</f>
        <v>10178279000000</v>
      </c>
      <c r="D47" s="37">
        <f>+NICE자료!D47</f>
        <v>10396837000000</v>
      </c>
      <c r="E47" s="37">
        <f>+NICE자료!E47</f>
        <v>10995899000000</v>
      </c>
      <c r="F47" s="37">
        <f>+NICE자료!F47</f>
        <v>10788738000000</v>
      </c>
      <c r="G47" s="37">
        <f>+NICE자료!G47</f>
        <v>10941688000000</v>
      </c>
      <c r="H47" s="37">
        <f>+NICE자료!H47</f>
        <v>11289660000000</v>
      </c>
      <c r="I47" s="37">
        <f>+NICE자료!I47</f>
        <v>11999629000000</v>
      </c>
      <c r="J47" s="37">
        <f>+NICE자료!J47</f>
        <v>12615569000000</v>
      </c>
      <c r="K47" s="37">
        <f>+NICE자료!K47</f>
        <v>12420349000000</v>
      </c>
      <c r="L47" s="37">
        <f>+NICE자료!L47</f>
        <v>13033748000000</v>
      </c>
      <c r="M47" s="37">
        <f>+NICE자료!M47</f>
        <v>14961461000000</v>
      </c>
      <c r="N47" s="37">
        <f>+NICE자료!N47</f>
        <v>14965043000000</v>
      </c>
      <c r="O47" s="37">
        <f>+NICE자료!O47</f>
        <v>15589925000000</v>
      </c>
      <c r="P47" s="37">
        <f>+NICE자료!P47</f>
        <v>16557591000000</v>
      </c>
      <c r="Q47" s="37">
        <f>+NICE자료!Q47</f>
        <v>18156148000000</v>
      </c>
      <c r="R47" s="37">
        <f>+NICE자료!R47</f>
        <v>18098870000000</v>
      </c>
      <c r="S47" s="37">
        <f>+NICE자료!S47</f>
        <v>17205343000000</v>
      </c>
      <c r="T47" s="37">
        <f>+NICE자료!T47</f>
        <v>18287362000000</v>
      </c>
      <c r="U47" s="37">
        <f>+NICE자료!U47</f>
        <v>21085261000000</v>
      </c>
      <c r="V47" s="37">
        <f>+NICE자료!V47</f>
        <v>21402707000000</v>
      </c>
      <c r="W47" s="37">
        <f>+NICE자료!W47</f>
        <v>20259328000000</v>
      </c>
      <c r="X47" s="37">
        <f>+NICE자료!X47</f>
        <v>20863181000000</v>
      </c>
      <c r="Y47" s="37">
        <f>+NICE자료!Y47</f>
        <v>24161080000000</v>
      </c>
      <c r="Z47" s="37">
        <f>+NICE자료!Z47</f>
        <v>25122577000000</v>
      </c>
      <c r="AA47" s="37">
        <f>+NICE자료!AA47</f>
        <v>26964099000000</v>
      </c>
      <c r="AB47" s="37">
        <f>+NICE자료!AB47</f>
        <v>21035003000000</v>
      </c>
      <c r="AC47" s="37">
        <f>+NICE자료!AC47</f>
        <v>25778848000000</v>
      </c>
      <c r="AD47" s="37">
        <f>+NICE자료!AD47</f>
        <v>25654047000000</v>
      </c>
      <c r="AE47" s="37">
        <f>+NICE자료!AE47</f>
        <v>25131437000000</v>
      </c>
      <c r="AF47" s="37">
        <f>+NICE자료!AF47</f>
        <v>28493322000000</v>
      </c>
      <c r="AG47" s="37">
        <f>+NICE자료!AG47</f>
        <v>29117640000000</v>
      </c>
      <c r="AH47" s="37">
        <f>+NICE자료!AH47</f>
        <v>27989129000000</v>
      </c>
      <c r="AI47" s="37">
        <f>+NICE자료!AI47</f>
        <v>24669877000000</v>
      </c>
      <c r="AJ47" s="37">
        <f>+NICE자료!AJ47</f>
        <v>24775362000000</v>
      </c>
      <c r="AK47" s="37">
        <f>+NICE자료!AK47</f>
        <v>23464560000000</v>
      </c>
      <c r="AL47" s="37">
        <f>+NICE자료!AL47</f>
        <v>26278914000000</v>
      </c>
      <c r="AM47" s="37">
        <f>+NICE자료!AM47</f>
        <v>23236280000000</v>
      </c>
      <c r="AN47" s="37">
        <f>+NICE자료!AN47</f>
        <v>23281164000000</v>
      </c>
      <c r="AO47" s="37">
        <f>+NICE자료!AO47</f>
        <v>26362070000000</v>
      </c>
      <c r="AP47" s="37">
        <f>+NICE자료!AP47</f>
        <v>26779823000000</v>
      </c>
      <c r="AQ47" s="37">
        <f>+NICE자료!AQ47</f>
        <v>23789080000000</v>
      </c>
      <c r="AR47" s="37">
        <f>+NICE자료!AR47</f>
        <v>24054073000000</v>
      </c>
      <c r="AS47" s="37">
        <f>+NICE자료!AS47</f>
        <v>24777976000000</v>
      </c>
      <c r="AT47" s="38"/>
      <c r="AU47" s="38"/>
      <c r="AV47" s="38"/>
      <c r="AW47" s="38"/>
      <c r="AX47" s="38"/>
      <c r="AY47" s="38"/>
      <c r="AZ47" s="38"/>
      <c r="BA47" s="38"/>
      <c r="BB47" s="38"/>
      <c r="BC47" s="38"/>
      <c r="BD47" s="38"/>
      <c r="BE47" s="38"/>
      <c r="BF47" s="38"/>
      <c r="BG47" s="38"/>
      <c r="BH47" s="38"/>
      <c r="BI47" s="38"/>
      <c r="BJ47" s="38"/>
      <c r="BK47" s="38"/>
      <c r="BL47" s="38"/>
      <c r="BM47" s="38"/>
      <c r="BN47" s="38"/>
      <c r="BO47" s="38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  <c r="CN47" s="38"/>
      <c r="CO47" s="38"/>
      <c r="CP47" s="38"/>
      <c r="CQ47" s="38"/>
      <c r="CR47" s="38"/>
      <c r="CS47" s="38"/>
      <c r="CT47" s="38"/>
      <c r="CU47" s="38"/>
      <c r="CV47" s="38"/>
      <c r="CW47" s="38"/>
      <c r="CX47" s="38"/>
      <c r="CY47" s="38"/>
      <c r="CZ47" s="38"/>
      <c r="DA47" s="38"/>
      <c r="DB47" s="38"/>
      <c r="DC47" s="38"/>
      <c r="DD47" s="38"/>
      <c r="DE47" s="38"/>
      <c r="DF47" s="38"/>
      <c r="DG47" s="38"/>
      <c r="DH47" s="38"/>
      <c r="DI47" s="38"/>
      <c r="DJ47" s="38"/>
      <c r="DK47" s="38"/>
      <c r="DL47" s="38"/>
      <c r="DM47" s="38"/>
      <c r="DN47" s="38"/>
    </row>
    <row r="48" spans="1:118">
      <c r="A48" s="1">
        <f>+NICE자료!A48</f>
        <v>122100</v>
      </c>
      <c r="B48" s="28" t="str">
        <f>+NICE자료!B48</f>
        <v xml:space="preserve">     상품매출원가</v>
      </c>
      <c r="C48" s="37">
        <f>+NICE자료!C48</f>
        <v>0</v>
      </c>
      <c r="D48" s="37">
        <f>+NICE자료!D48</f>
        <v>0</v>
      </c>
      <c r="E48" s="37">
        <f>+NICE자료!E48</f>
        <v>0</v>
      </c>
      <c r="F48" s="37">
        <f>+NICE자료!F48</f>
        <v>0</v>
      </c>
      <c r="G48" s="37">
        <f>+NICE자료!G48</f>
        <v>0</v>
      </c>
      <c r="H48" s="37">
        <f>+NICE자료!H48</f>
        <v>0</v>
      </c>
      <c r="I48" s="37">
        <f>+NICE자료!I48</f>
        <v>0</v>
      </c>
      <c r="J48" s="37">
        <f>+NICE자료!J48</f>
        <v>0</v>
      </c>
      <c r="K48" s="37">
        <f>+NICE자료!K48</f>
        <v>0</v>
      </c>
      <c r="L48" s="37">
        <f>+NICE자료!L48</f>
        <v>0</v>
      </c>
      <c r="M48" s="37">
        <f>+NICE자료!M48</f>
        <v>0</v>
      </c>
      <c r="N48" s="37">
        <f>+NICE자료!N48</f>
        <v>0</v>
      </c>
      <c r="O48" s="37">
        <f>+NICE자료!O48</f>
        <v>0</v>
      </c>
      <c r="P48" s="37">
        <f>+NICE자료!P48</f>
        <v>0</v>
      </c>
      <c r="Q48" s="37">
        <f>+NICE자료!Q48</f>
        <v>0</v>
      </c>
      <c r="R48" s="37">
        <f>+NICE자료!R48</f>
        <v>0</v>
      </c>
      <c r="S48" s="37">
        <f>+NICE자료!S48</f>
        <v>0</v>
      </c>
      <c r="T48" s="37">
        <f>+NICE자료!T48</f>
        <v>0</v>
      </c>
      <c r="U48" s="37">
        <f>+NICE자료!U48</f>
        <v>0</v>
      </c>
      <c r="V48" s="37">
        <f>+NICE자료!V48</f>
        <v>0</v>
      </c>
      <c r="W48" s="37">
        <f>+NICE자료!W48</f>
        <v>0</v>
      </c>
      <c r="X48" s="37">
        <f>+NICE자료!X48</f>
        <v>0</v>
      </c>
      <c r="Y48" s="37">
        <f>+NICE자료!Y48</f>
        <v>0</v>
      </c>
      <c r="Z48" s="37">
        <f>+NICE자료!Z48</f>
        <v>0</v>
      </c>
      <c r="AA48" s="37">
        <f>+NICE자료!AA48</f>
        <v>0</v>
      </c>
      <c r="AB48" s="37">
        <f>+NICE자료!AB48</f>
        <v>0</v>
      </c>
      <c r="AC48" s="37">
        <f>+NICE자료!AC48</f>
        <v>0</v>
      </c>
      <c r="AD48" s="37">
        <f>+NICE자료!AD48</f>
        <v>0</v>
      </c>
      <c r="AE48" s="37">
        <f>+NICE자료!AE48</f>
        <v>0</v>
      </c>
      <c r="AF48" s="37">
        <f>+NICE자료!AF48</f>
        <v>0</v>
      </c>
      <c r="AG48" s="37">
        <f>+NICE자료!AG48</f>
        <v>0</v>
      </c>
      <c r="AH48" s="37">
        <f>+NICE자료!AH48</f>
        <v>0</v>
      </c>
      <c r="AI48" s="37">
        <f>+NICE자료!AI48</f>
        <v>0</v>
      </c>
      <c r="AJ48" s="37">
        <f>+NICE자료!AJ48</f>
        <v>0</v>
      </c>
      <c r="AK48" s="37">
        <f>+NICE자료!AK48</f>
        <v>0</v>
      </c>
      <c r="AL48" s="37">
        <f>+NICE자료!AL48</f>
        <v>0</v>
      </c>
      <c r="AM48" s="37">
        <f>+NICE자료!AM48</f>
        <v>0</v>
      </c>
      <c r="AN48" s="37">
        <f>+NICE자료!AN48</f>
        <v>0</v>
      </c>
      <c r="AO48" s="37">
        <f>+NICE자료!AO48</f>
        <v>0</v>
      </c>
      <c r="AP48" s="37">
        <f>+NICE자료!AP48</f>
        <v>0</v>
      </c>
      <c r="AQ48" s="37">
        <f>+NICE자료!AQ48</f>
        <v>0</v>
      </c>
      <c r="AR48" s="37">
        <f>+NICE자료!AR48</f>
        <v>0</v>
      </c>
      <c r="AS48" s="37">
        <f>+NICE자료!AS48</f>
        <v>0</v>
      </c>
      <c r="AT48" s="38"/>
      <c r="AU48" s="38"/>
      <c r="AV48" s="38"/>
      <c r="AW48" s="38"/>
      <c r="AX48" s="38"/>
      <c r="AY48" s="38"/>
      <c r="AZ48" s="38"/>
      <c r="BA48" s="38"/>
      <c r="BB48" s="38"/>
      <c r="BC48" s="38"/>
      <c r="BD48" s="38"/>
      <c r="BE48" s="38"/>
      <c r="BF48" s="38"/>
      <c r="BG48" s="38"/>
      <c r="BH48" s="38"/>
      <c r="BI48" s="38"/>
      <c r="BJ48" s="38"/>
      <c r="BK48" s="38"/>
      <c r="BL48" s="38"/>
      <c r="BM48" s="38"/>
      <c r="BN48" s="38"/>
      <c r="BO48" s="38"/>
      <c r="BP48" s="38"/>
      <c r="BQ48" s="38"/>
      <c r="BR48" s="38"/>
      <c r="BS48" s="38"/>
      <c r="BT48" s="38"/>
      <c r="BU48" s="38"/>
      <c r="BV48" s="38"/>
      <c r="BW48" s="38"/>
      <c r="BX48" s="38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38"/>
      <c r="CK48" s="38"/>
      <c r="CL48" s="38"/>
      <c r="CM48" s="38"/>
      <c r="CN48" s="38"/>
      <c r="CO48" s="38"/>
      <c r="CP48" s="38"/>
      <c r="CQ48" s="38"/>
      <c r="CR48" s="38"/>
      <c r="CS48" s="38"/>
      <c r="CT48" s="38"/>
      <c r="CU48" s="38"/>
      <c r="CV48" s="38"/>
      <c r="CW48" s="38"/>
      <c r="CX48" s="38"/>
      <c r="CY48" s="38"/>
      <c r="CZ48" s="38"/>
      <c r="DA48" s="38"/>
      <c r="DB48" s="38"/>
      <c r="DC48" s="38"/>
      <c r="DD48" s="38"/>
      <c r="DE48" s="38"/>
      <c r="DF48" s="38"/>
      <c r="DG48" s="38"/>
      <c r="DH48" s="38"/>
      <c r="DI48" s="38"/>
      <c r="DJ48" s="38"/>
      <c r="DK48" s="38"/>
      <c r="DL48" s="38"/>
      <c r="DM48" s="38"/>
      <c r="DN48" s="38"/>
    </row>
    <row r="49" spans="1:118">
      <c r="A49" s="1">
        <f>+NICE자료!A49</f>
        <v>122110</v>
      </c>
      <c r="B49" s="28" t="str">
        <f>+NICE자료!B49</f>
        <v xml:space="preserve">          기초재고</v>
      </c>
      <c r="C49" s="37">
        <f>+NICE자료!C49</f>
        <v>0</v>
      </c>
      <c r="D49" s="37">
        <f>+NICE자료!D49</f>
        <v>0</v>
      </c>
      <c r="E49" s="37">
        <f>+NICE자료!E49</f>
        <v>0</v>
      </c>
      <c r="F49" s="37">
        <f>+NICE자료!F49</f>
        <v>0</v>
      </c>
      <c r="G49" s="37">
        <f>+NICE자료!G49</f>
        <v>0</v>
      </c>
      <c r="H49" s="37">
        <f>+NICE자료!H49</f>
        <v>0</v>
      </c>
      <c r="I49" s="37">
        <f>+NICE자료!I49</f>
        <v>0</v>
      </c>
      <c r="J49" s="37">
        <f>+NICE자료!J49</f>
        <v>0</v>
      </c>
      <c r="K49" s="37">
        <f>+NICE자료!K49</f>
        <v>0</v>
      </c>
      <c r="L49" s="37">
        <f>+NICE자료!L49</f>
        <v>0</v>
      </c>
      <c r="M49" s="37">
        <f>+NICE자료!M49</f>
        <v>0</v>
      </c>
      <c r="N49" s="37">
        <f>+NICE자료!N49</f>
        <v>0</v>
      </c>
      <c r="O49" s="37">
        <f>+NICE자료!O49</f>
        <v>0</v>
      </c>
      <c r="P49" s="37">
        <f>+NICE자료!P49</f>
        <v>0</v>
      </c>
      <c r="Q49" s="37">
        <f>+NICE자료!Q49</f>
        <v>0</v>
      </c>
      <c r="R49" s="37">
        <f>+NICE자료!R49</f>
        <v>0</v>
      </c>
      <c r="S49" s="37">
        <f>+NICE자료!S49</f>
        <v>0</v>
      </c>
      <c r="T49" s="37">
        <f>+NICE자료!T49</f>
        <v>0</v>
      </c>
      <c r="U49" s="37">
        <f>+NICE자료!U49</f>
        <v>0</v>
      </c>
      <c r="V49" s="37">
        <f>+NICE자료!V49</f>
        <v>0</v>
      </c>
      <c r="W49" s="37">
        <f>+NICE자료!W49</f>
        <v>0</v>
      </c>
      <c r="X49" s="37">
        <f>+NICE자료!X49</f>
        <v>0</v>
      </c>
      <c r="Y49" s="37">
        <f>+NICE자료!Y49</f>
        <v>0</v>
      </c>
      <c r="Z49" s="37">
        <f>+NICE자료!Z49</f>
        <v>0</v>
      </c>
      <c r="AA49" s="37">
        <f>+NICE자료!AA49</f>
        <v>0</v>
      </c>
      <c r="AB49" s="37">
        <f>+NICE자료!AB49</f>
        <v>0</v>
      </c>
      <c r="AC49" s="37">
        <f>+NICE자료!AC49</f>
        <v>0</v>
      </c>
      <c r="AD49" s="37">
        <f>+NICE자료!AD49</f>
        <v>0</v>
      </c>
      <c r="AE49" s="37">
        <f>+NICE자료!AE49</f>
        <v>0</v>
      </c>
      <c r="AF49" s="37">
        <f>+NICE자료!AF49</f>
        <v>0</v>
      </c>
      <c r="AG49" s="37">
        <f>+NICE자료!AG49</f>
        <v>0</v>
      </c>
      <c r="AH49" s="37">
        <f>+NICE자료!AH49</f>
        <v>0</v>
      </c>
      <c r="AI49" s="37">
        <f>+NICE자료!AI49</f>
        <v>0</v>
      </c>
      <c r="AJ49" s="37">
        <f>+NICE자료!AJ49</f>
        <v>0</v>
      </c>
      <c r="AK49" s="37">
        <f>+NICE자료!AK49</f>
        <v>0</v>
      </c>
      <c r="AL49" s="37">
        <f>+NICE자료!AL49</f>
        <v>0</v>
      </c>
      <c r="AM49" s="37">
        <f>+NICE자료!AM49</f>
        <v>0</v>
      </c>
      <c r="AN49" s="37">
        <f>+NICE자료!AN49</f>
        <v>0</v>
      </c>
      <c r="AO49" s="37">
        <f>+NICE자료!AO49</f>
        <v>0</v>
      </c>
      <c r="AP49" s="37">
        <f>+NICE자료!AP49</f>
        <v>0</v>
      </c>
      <c r="AQ49" s="37">
        <f>+NICE자료!AQ49</f>
        <v>0</v>
      </c>
      <c r="AR49" s="37">
        <f>+NICE자료!AR49</f>
        <v>0</v>
      </c>
      <c r="AS49" s="37">
        <f>+NICE자료!AS49</f>
        <v>0</v>
      </c>
      <c r="AT49" s="38"/>
      <c r="AU49" s="38"/>
      <c r="AV49" s="38"/>
      <c r="AW49" s="38"/>
      <c r="AX49" s="38"/>
      <c r="AY49" s="38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  <c r="BL49" s="38"/>
      <c r="BM49" s="38"/>
      <c r="BN49" s="38"/>
      <c r="BO49" s="38"/>
      <c r="BP49" s="38"/>
      <c r="BQ49" s="38"/>
      <c r="BR49" s="38"/>
      <c r="BS49" s="38"/>
      <c r="BT49" s="38"/>
      <c r="BU49" s="38"/>
      <c r="BV49" s="38"/>
      <c r="BW49" s="38"/>
      <c r="BX49" s="38"/>
      <c r="BY49" s="38"/>
      <c r="BZ49" s="38"/>
      <c r="CA49" s="38"/>
      <c r="CB49" s="38"/>
      <c r="CC49" s="38"/>
      <c r="CD49" s="38"/>
      <c r="CE49" s="38"/>
      <c r="CF49" s="38"/>
      <c r="CG49" s="38"/>
      <c r="CH49" s="38"/>
      <c r="CI49" s="38"/>
      <c r="CJ49" s="38"/>
      <c r="CK49" s="38"/>
      <c r="CL49" s="38"/>
      <c r="CM49" s="38"/>
      <c r="CN49" s="38"/>
      <c r="CO49" s="38"/>
      <c r="CP49" s="38"/>
      <c r="CQ49" s="38"/>
      <c r="CR49" s="38"/>
      <c r="CS49" s="38"/>
      <c r="CT49" s="38"/>
      <c r="CU49" s="38"/>
      <c r="CV49" s="38"/>
      <c r="CW49" s="38"/>
      <c r="CX49" s="38"/>
      <c r="CY49" s="38"/>
      <c r="CZ49" s="38"/>
      <c r="DA49" s="38"/>
      <c r="DB49" s="38"/>
      <c r="DC49" s="38"/>
      <c r="DD49" s="38"/>
      <c r="DE49" s="38"/>
      <c r="DF49" s="38"/>
      <c r="DG49" s="38"/>
      <c r="DH49" s="38"/>
      <c r="DI49" s="38"/>
      <c r="DJ49" s="38"/>
      <c r="DK49" s="38"/>
      <c r="DL49" s="38"/>
      <c r="DM49" s="38"/>
      <c r="DN49" s="38"/>
    </row>
    <row r="50" spans="1:118">
      <c r="A50" s="1">
        <f>+NICE자료!A50</f>
        <v>122120</v>
      </c>
      <c r="B50" s="28" t="str">
        <f>+NICE자료!B50</f>
        <v xml:space="preserve">          매입</v>
      </c>
      <c r="C50" s="37">
        <f>+NICE자료!C50</f>
        <v>0</v>
      </c>
      <c r="D50" s="37">
        <f>+NICE자료!D50</f>
        <v>0</v>
      </c>
      <c r="E50" s="37">
        <f>+NICE자료!E50</f>
        <v>0</v>
      </c>
      <c r="F50" s="37">
        <f>+NICE자료!F50</f>
        <v>0</v>
      </c>
      <c r="G50" s="37">
        <f>+NICE자료!G50</f>
        <v>0</v>
      </c>
      <c r="H50" s="37">
        <f>+NICE자료!H50</f>
        <v>0</v>
      </c>
      <c r="I50" s="37">
        <f>+NICE자료!I50</f>
        <v>0</v>
      </c>
      <c r="J50" s="37">
        <f>+NICE자료!J50</f>
        <v>0</v>
      </c>
      <c r="K50" s="37">
        <f>+NICE자료!K50</f>
        <v>0</v>
      </c>
      <c r="L50" s="37">
        <f>+NICE자료!L50</f>
        <v>0</v>
      </c>
      <c r="M50" s="37">
        <f>+NICE자료!M50</f>
        <v>0</v>
      </c>
      <c r="N50" s="37">
        <f>+NICE자료!N50</f>
        <v>0</v>
      </c>
      <c r="O50" s="37">
        <f>+NICE자료!O50</f>
        <v>0</v>
      </c>
      <c r="P50" s="37">
        <f>+NICE자료!P50</f>
        <v>0</v>
      </c>
      <c r="Q50" s="37">
        <f>+NICE자료!Q50</f>
        <v>0</v>
      </c>
      <c r="R50" s="37">
        <f>+NICE자료!R50</f>
        <v>0</v>
      </c>
      <c r="S50" s="37">
        <f>+NICE자료!S50</f>
        <v>0</v>
      </c>
      <c r="T50" s="37">
        <f>+NICE자료!T50</f>
        <v>0</v>
      </c>
      <c r="U50" s="37">
        <f>+NICE자료!U50</f>
        <v>0</v>
      </c>
      <c r="V50" s="37">
        <f>+NICE자료!V50</f>
        <v>0</v>
      </c>
      <c r="W50" s="37">
        <f>+NICE자료!W50</f>
        <v>0</v>
      </c>
      <c r="X50" s="37">
        <f>+NICE자료!X50</f>
        <v>0</v>
      </c>
      <c r="Y50" s="37">
        <f>+NICE자료!Y50</f>
        <v>0</v>
      </c>
      <c r="Z50" s="37">
        <f>+NICE자료!Z50</f>
        <v>0</v>
      </c>
      <c r="AA50" s="37">
        <f>+NICE자료!AA50</f>
        <v>0</v>
      </c>
      <c r="AB50" s="37">
        <f>+NICE자료!AB50</f>
        <v>0</v>
      </c>
      <c r="AC50" s="37">
        <f>+NICE자료!AC50</f>
        <v>0</v>
      </c>
      <c r="AD50" s="37">
        <f>+NICE자료!AD50</f>
        <v>0</v>
      </c>
      <c r="AE50" s="37">
        <f>+NICE자료!AE50</f>
        <v>0</v>
      </c>
      <c r="AF50" s="37">
        <f>+NICE자료!AF50</f>
        <v>0</v>
      </c>
      <c r="AG50" s="37">
        <f>+NICE자료!AG50</f>
        <v>0</v>
      </c>
      <c r="AH50" s="37">
        <f>+NICE자료!AH50</f>
        <v>0</v>
      </c>
      <c r="AI50" s="37">
        <f>+NICE자료!AI50</f>
        <v>0</v>
      </c>
      <c r="AJ50" s="37">
        <f>+NICE자료!AJ50</f>
        <v>0</v>
      </c>
      <c r="AK50" s="37">
        <f>+NICE자료!AK50</f>
        <v>0</v>
      </c>
      <c r="AL50" s="37">
        <f>+NICE자료!AL50</f>
        <v>0</v>
      </c>
      <c r="AM50" s="37">
        <f>+NICE자료!AM50</f>
        <v>0</v>
      </c>
      <c r="AN50" s="37">
        <f>+NICE자료!AN50</f>
        <v>0</v>
      </c>
      <c r="AO50" s="37">
        <f>+NICE자료!AO50</f>
        <v>0</v>
      </c>
      <c r="AP50" s="37">
        <f>+NICE자료!AP50</f>
        <v>0</v>
      </c>
      <c r="AQ50" s="37">
        <f>+NICE자료!AQ50</f>
        <v>0</v>
      </c>
      <c r="AR50" s="37">
        <f>+NICE자료!AR50</f>
        <v>0</v>
      </c>
      <c r="AS50" s="37">
        <f>+NICE자료!AS50</f>
        <v>0</v>
      </c>
      <c r="AT50" s="38"/>
      <c r="AU50" s="38"/>
      <c r="AV50" s="38"/>
      <c r="AW50" s="38"/>
      <c r="AX50" s="38"/>
      <c r="AY50" s="38"/>
      <c r="AZ50" s="38"/>
      <c r="BA50" s="38"/>
      <c r="BB50" s="38"/>
      <c r="BC50" s="38"/>
      <c r="BD50" s="38"/>
      <c r="BE50" s="38"/>
      <c r="BF50" s="38"/>
      <c r="BG50" s="38"/>
      <c r="BH50" s="38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V50" s="38"/>
      <c r="BW50" s="38"/>
      <c r="BX50" s="38"/>
      <c r="BY50" s="38"/>
      <c r="BZ50" s="38"/>
      <c r="CA50" s="38"/>
      <c r="CB50" s="38"/>
      <c r="CC50" s="38"/>
      <c r="CD50" s="38"/>
      <c r="CE50" s="38"/>
      <c r="CF50" s="38"/>
      <c r="CG50" s="38"/>
      <c r="CH50" s="38"/>
      <c r="CI50" s="38"/>
      <c r="CJ50" s="38"/>
      <c r="CK50" s="38"/>
      <c r="CL50" s="38"/>
      <c r="CM50" s="38"/>
      <c r="CN50" s="38"/>
      <c r="CO50" s="38"/>
      <c r="CP50" s="38"/>
      <c r="CQ50" s="38"/>
      <c r="CR50" s="38"/>
      <c r="CS50" s="38"/>
      <c r="CT50" s="38"/>
      <c r="CU50" s="38"/>
      <c r="CV50" s="38"/>
      <c r="CW50" s="38"/>
      <c r="CX50" s="38"/>
      <c r="CY50" s="38"/>
      <c r="CZ50" s="38"/>
      <c r="DA50" s="38"/>
      <c r="DB50" s="38"/>
      <c r="DC50" s="38"/>
      <c r="DD50" s="38"/>
      <c r="DE50" s="38"/>
      <c r="DF50" s="38"/>
      <c r="DG50" s="38"/>
      <c r="DH50" s="38"/>
      <c r="DI50" s="38"/>
      <c r="DJ50" s="38"/>
      <c r="DK50" s="38"/>
      <c r="DL50" s="38"/>
      <c r="DM50" s="38"/>
      <c r="DN50" s="38"/>
    </row>
    <row r="51" spans="1:118">
      <c r="A51" s="1">
        <f>+NICE자료!A51</f>
        <v>122125</v>
      </c>
      <c r="B51" s="28" t="str">
        <f>+NICE자료!B51</f>
        <v xml:space="preserve">          타계정에서대체</v>
      </c>
      <c r="C51" s="37">
        <f>+NICE자료!C51</f>
        <v>0</v>
      </c>
      <c r="D51" s="37">
        <f>+NICE자료!D51</f>
        <v>0</v>
      </c>
      <c r="E51" s="37">
        <f>+NICE자료!E51</f>
        <v>0</v>
      </c>
      <c r="F51" s="37">
        <f>+NICE자료!F51</f>
        <v>0</v>
      </c>
      <c r="G51" s="37">
        <f>+NICE자료!G51</f>
        <v>0</v>
      </c>
      <c r="H51" s="37">
        <f>+NICE자료!H51</f>
        <v>0</v>
      </c>
      <c r="I51" s="37">
        <f>+NICE자료!I51</f>
        <v>0</v>
      </c>
      <c r="J51" s="37">
        <f>+NICE자료!J51</f>
        <v>0</v>
      </c>
      <c r="K51" s="37">
        <f>+NICE자료!K51</f>
        <v>0</v>
      </c>
      <c r="L51" s="37">
        <f>+NICE자료!L51</f>
        <v>0</v>
      </c>
      <c r="M51" s="37">
        <f>+NICE자료!M51</f>
        <v>0</v>
      </c>
      <c r="N51" s="37">
        <f>+NICE자료!N51</f>
        <v>0</v>
      </c>
      <c r="O51" s="37">
        <f>+NICE자료!O51</f>
        <v>0</v>
      </c>
      <c r="P51" s="37">
        <f>+NICE자료!P51</f>
        <v>0</v>
      </c>
      <c r="Q51" s="37">
        <f>+NICE자료!Q51</f>
        <v>0</v>
      </c>
      <c r="R51" s="37">
        <f>+NICE자료!R51</f>
        <v>0</v>
      </c>
      <c r="S51" s="37">
        <f>+NICE자료!S51</f>
        <v>0</v>
      </c>
      <c r="T51" s="37">
        <f>+NICE자료!T51</f>
        <v>0</v>
      </c>
      <c r="U51" s="37">
        <f>+NICE자료!U51</f>
        <v>0</v>
      </c>
      <c r="V51" s="37">
        <f>+NICE자료!V51</f>
        <v>0</v>
      </c>
      <c r="W51" s="37">
        <f>+NICE자료!W51</f>
        <v>0</v>
      </c>
      <c r="X51" s="37">
        <f>+NICE자료!X51</f>
        <v>0</v>
      </c>
      <c r="Y51" s="37">
        <f>+NICE자료!Y51</f>
        <v>0</v>
      </c>
      <c r="Z51" s="37">
        <f>+NICE자료!Z51</f>
        <v>0</v>
      </c>
      <c r="AA51" s="37">
        <f>+NICE자료!AA51</f>
        <v>0</v>
      </c>
      <c r="AB51" s="37">
        <f>+NICE자료!AB51</f>
        <v>0</v>
      </c>
      <c r="AC51" s="37">
        <f>+NICE자료!AC51</f>
        <v>0</v>
      </c>
      <c r="AD51" s="37">
        <f>+NICE자료!AD51</f>
        <v>0</v>
      </c>
      <c r="AE51" s="37">
        <f>+NICE자료!AE51</f>
        <v>0</v>
      </c>
      <c r="AF51" s="37">
        <f>+NICE자료!AF51</f>
        <v>0</v>
      </c>
      <c r="AG51" s="37">
        <f>+NICE자료!AG51</f>
        <v>0</v>
      </c>
      <c r="AH51" s="37">
        <f>+NICE자료!AH51</f>
        <v>0</v>
      </c>
      <c r="AI51" s="37">
        <f>+NICE자료!AI51</f>
        <v>0</v>
      </c>
      <c r="AJ51" s="37">
        <f>+NICE자료!AJ51</f>
        <v>0</v>
      </c>
      <c r="AK51" s="37">
        <f>+NICE자료!AK51</f>
        <v>0</v>
      </c>
      <c r="AL51" s="37">
        <f>+NICE자료!AL51</f>
        <v>0</v>
      </c>
      <c r="AM51" s="37">
        <f>+NICE자료!AM51</f>
        <v>0</v>
      </c>
      <c r="AN51" s="37">
        <f>+NICE자료!AN51</f>
        <v>0</v>
      </c>
      <c r="AO51" s="37">
        <f>+NICE자료!AO51</f>
        <v>0</v>
      </c>
      <c r="AP51" s="37">
        <f>+NICE자료!AP51</f>
        <v>0</v>
      </c>
      <c r="AQ51" s="37">
        <f>+NICE자료!AQ51</f>
        <v>0</v>
      </c>
      <c r="AR51" s="37">
        <f>+NICE자료!AR51</f>
        <v>0</v>
      </c>
      <c r="AS51" s="37">
        <f>+NICE자료!AS51</f>
        <v>0</v>
      </c>
      <c r="AT51" s="38"/>
      <c r="AU51" s="38"/>
      <c r="AV51" s="38"/>
      <c r="AW51" s="38"/>
      <c r="AX51" s="38"/>
      <c r="AY51" s="38"/>
      <c r="AZ51" s="38"/>
      <c r="BA51" s="38"/>
      <c r="BB51" s="38"/>
      <c r="BC51" s="38"/>
      <c r="BD51" s="38"/>
      <c r="BE51" s="38"/>
      <c r="BF51" s="38"/>
      <c r="BG51" s="38"/>
      <c r="BH51" s="38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V51" s="38"/>
      <c r="BW51" s="38"/>
      <c r="BX51" s="38"/>
      <c r="BY51" s="38"/>
      <c r="BZ51" s="38"/>
      <c r="CA51" s="38"/>
      <c r="CB51" s="38"/>
      <c r="CC51" s="38"/>
      <c r="CD51" s="38"/>
      <c r="CE51" s="38"/>
      <c r="CF51" s="38"/>
      <c r="CG51" s="38"/>
      <c r="CH51" s="38"/>
      <c r="CI51" s="38"/>
      <c r="CJ51" s="38"/>
      <c r="CK51" s="38"/>
      <c r="CL51" s="38"/>
      <c r="CM51" s="38"/>
      <c r="CN51" s="38"/>
      <c r="CO51" s="38"/>
      <c r="CP51" s="38"/>
      <c r="CQ51" s="38"/>
      <c r="CR51" s="38"/>
      <c r="CS51" s="38"/>
      <c r="CT51" s="38"/>
      <c r="CU51" s="38"/>
      <c r="CV51" s="38"/>
      <c r="CW51" s="38"/>
      <c r="CX51" s="38"/>
      <c r="CY51" s="38"/>
      <c r="CZ51" s="38"/>
      <c r="DA51" s="38"/>
      <c r="DB51" s="38"/>
      <c r="DC51" s="38"/>
      <c r="DD51" s="38"/>
      <c r="DE51" s="38"/>
      <c r="DF51" s="38"/>
      <c r="DG51" s="38"/>
      <c r="DH51" s="38"/>
      <c r="DI51" s="38"/>
      <c r="DJ51" s="38"/>
      <c r="DK51" s="38"/>
      <c r="DL51" s="38"/>
      <c r="DM51" s="38"/>
      <c r="DN51" s="38"/>
    </row>
    <row r="52" spans="1:118">
      <c r="A52" s="1">
        <f>+NICE자료!A52</f>
        <v>122126</v>
      </c>
      <c r="B52" s="28" t="str">
        <f>+NICE자료!B52</f>
        <v xml:space="preserve">          관세환급금</v>
      </c>
      <c r="C52" s="37">
        <f>+NICE자료!C52</f>
        <v>0</v>
      </c>
      <c r="D52" s="37">
        <f>+NICE자료!D52</f>
        <v>0</v>
      </c>
      <c r="E52" s="37">
        <f>+NICE자료!E52</f>
        <v>0</v>
      </c>
      <c r="F52" s="37">
        <f>+NICE자료!F52</f>
        <v>0</v>
      </c>
      <c r="G52" s="37">
        <f>+NICE자료!G52</f>
        <v>0</v>
      </c>
      <c r="H52" s="37">
        <f>+NICE자료!H52</f>
        <v>0</v>
      </c>
      <c r="I52" s="37">
        <f>+NICE자료!I52</f>
        <v>0</v>
      </c>
      <c r="J52" s="37">
        <f>+NICE자료!J52</f>
        <v>0</v>
      </c>
      <c r="K52" s="37">
        <f>+NICE자료!K52</f>
        <v>0</v>
      </c>
      <c r="L52" s="37">
        <f>+NICE자료!L52</f>
        <v>0</v>
      </c>
      <c r="M52" s="37">
        <f>+NICE자료!M52</f>
        <v>0</v>
      </c>
      <c r="N52" s="37">
        <f>+NICE자료!N52</f>
        <v>0</v>
      </c>
      <c r="O52" s="37">
        <f>+NICE자료!O52</f>
        <v>0</v>
      </c>
      <c r="P52" s="37">
        <f>+NICE자료!P52</f>
        <v>0</v>
      </c>
      <c r="Q52" s="37">
        <f>+NICE자료!Q52</f>
        <v>0</v>
      </c>
      <c r="R52" s="37">
        <f>+NICE자료!R52</f>
        <v>0</v>
      </c>
      <c r="S52" s="37">
        <f>+NICE자료!S52</f>
        <v>0</v>
      </c>
      <c r="T52" s="37">
        <f>+NICE자료!T52</f>
        <v>0</v>
      </c>
      <c r="U52" s="37">
        <f>+NICE자료!U52</f>
        <v>0</v>
      </c>
      <c r="V52" s="37">
        <f>+NICE자료!V52</f>
        <v>0</v>
      </c>
      <c r="W52" s="37">
        <f>+NICE자료!W52</f>
        <v>0</v>
      </c>
      <c r="X52" s="37">
        <f>+NICE자료!X52</f>
        <v>0</v>
      </c>
      <c r="Y52" s="37">
        <f>+NICE자료!Y52</f>
        <v>0</v>
      </c>
      <c r="Z52" s="37">
        <f>+NICE자료!Z52</f>
        <v>0</v>
      </c>
      <c r="AA52" s="37">
        <f>+NICE자료!AA52</f>
        <v>0</v>
      </c>
      <c r="AB52" s="37">
        <f>+NICE자료!AB52</f>
        <v>0</v>
      </c>
      <c r="AC52" s="37">
        <f>+NICE자료!AC52</f>
        <v>0</v>
      </c>
      <c r="AD52" s="37">
        <f>+NICE자료!AD52</f>
        <v>0</v>
      </c>
      <c r="AE52" s="37">
        <f>+NICE자료!AE52</f>
        <v>0</v>
      </c>
      <c r="AF52" s="37">
        <f>+NICE자료!AF52</f>
        <v>0</v>
      </c>
      <c r="AG52" s="37">
        <f>+NICE자료!AG52</f>
        <v>0</v>
      </c>
      <c r="AH52" s="37">
        <f>+NICE자료!AH52</f>
        <v>0</v>
      </c>
      <c r="AI52" s="37">
        <f>+NICE자료!AI52</f>
        <v>0</v>
      </c>
      <c r="AJ52" s="37">
        <f>+NICE자료!AJ52</f>
        <v>0</v>
      </c>
      <c r="AK52" s="37">
        <f>+NICE자료!AK52</f>
        <v>0</v>
      </c>
      <c r="AL52" s="37">
        <f>+NICE자료!AL52</f>
        <v>0</v>
      </c>
      <c r="AM52" s="37">
        <f>+NICE자료!AM52</f>
        <v>0</v>
      </c>
      <c r="AN52" s="37">
        <f>+NICE자료!AN52</f>
        <v>0</v>
      </c>
      <c r="AO52" s="37">
        <f>+NICE자료!AO52</f>
        <v>0</v>
      </c>
      <c r="AP52" s="37">
        <f>+NICE자료!AP52</f>
        <v>0</v>
      </c>
      <c r="AQ52" s="37">
        <f>+NICE자료!AQ52</f>
        <v>0</v>
      </c>
      <c r="AR52" s="37">
        <f>+NICE자료!AR52</f>
        <v>0</v>
      </c>
      <c r="AS52" s="37">
        <f>+NICE자료!AS52</f>
        <v>0</v>
      </c>
      <c r="AT52" s="38"/>
      <c r="AU52" s="38"/>
      <c r="AV52" s="38"/>
      <c r="AW52" s="38"/>
      <c r="AX52" s="38"/>
      <c r="AY52" s="38"/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BY52" s="38"/>
      <c r="BZ52" s="38"/>
      <c r="CA52" s="38"/>
      <c r="CB52" s="38"/>
      <c r="CC52" s="38"/>
      <c r="CD52" s="38"/>
      <c r="CE52" s="38"/>
      <c r="CF52" s="38"/>
      <c r="CG52" s="38"/>
      <c r="CH52" s="38"/>
      <c r="CI52" s="38"/>
      <c r="CJ52" s="38"/>
      <c r="CK52" s="38"/>
      <c r="CL52" s="38"/>
      <c r="CM52" s="38"/>
      <c r="CN52" s="38"/>
      <c r="CO52" s="38"/>
      <c r="CP52" s="38"/>
      <c r="CQ52" s="38"/>
      <c r="CR52" s="38"/>
      <c r="CS52" s="38"/>
      <c r="CT52" s="38"/>
      <c r="CU52" s="38"/>
      <c r="CV52" s="38"/>
      <c r="CW52" s="38"/>
      <c r="CX52" s="38"/>
      <c r="CY52" s="38"/>
      <c r="CZ52" s="38"/>
      <c r="DA52" s="38"/>
      <c r="DB52" s="38"/>
      <c r="DC52" s="38"/>
      <c r="DD52" s="38"/>
      <c r="DE52" s="38"/>
      <c r="DF52" s="38"/>
      <c r="DG52" s="38"/>
      <c r="DH52" s="38"/>
      <c r="DI52" s="38"/>
      <c r="DJ52" s="38"/>
      <c r="DK52" s="38"/>
      <c r="DL52" s="38"/>
      <c r="DM52" s="38"/>
      <c r="DN52" s="38"/>
    </row>
    <row r="53" spans="1:118">
      <c r="A53" s="1">
        <f>+NICE자료!A53</f>
        <v>122130</v>
      </c>
      <c r="B53" s="28" t="str">
        <f>+NICE자료!B53</f>
        <v xml:space="preserve">          타계정으로대체</v>
      </c>
      <c r="C53" s="37">
        <f>+NICE자료!C53</f>
        <v>0</v>
      </c>
      <c r="D53" s="37">
        <f>+NICE자료!D53</f>
        <v>0</v>
      </c>
      <c r="E53" s="37">
        <f>+NICE자료!E53</f>
        <v>0</v>
      </c>
      <c r="F53" s="37">
        <f>+NICE자료!F53</f>
        <v>0</v>
      </c>
      <c r="G53" s="37">
        <f>+NICE자료!G53</f>
        <v>0</v>
      </c>
      <c r="H53" s="37">
        <f>+NICE자료!H53</f>
        <v>0</v>
      </c>
      <c r="I53" s="37">
        <f>+NICE자료!I53</f>
        <v>0</v>
      </c>
      <c r="J53" s="37">
        <f>+NICE자료!J53</f>
        <v>0</v>
      </c>
      <c r="K53" s="37">
        <f>+NICE자료!K53</f>
        <v>0</v>
      </c>
      <c r="L53" s="37">
        <f>+NICE자료!L53</f>
        <v>0</v>
      </c>
      <c r="M53" s="37">
        <f>+NICE자료!M53</f>
        <v>0</v>
      </c>
      <c r="N53" s="37">
        <f>+NICE자료!N53</f>
        <v>0</v>
      </c>
      <c r="O53" s="37">
        <f>+NICE자료!O53</f>
        <v>0</v>
      </c>
      <c r="P53" s="37">
        <f>+NICE자료!P53</f>
        <v>0</v>
      </c>
      <c r="Q53" s="37">
        <f>+NICE자료!Q53</f>
        <v>0</v>
      </c>
      <c r="R53" s="37">
        <f>+NICE자료!R53</f>
        <v>0</v>
      </c>
      <c r="S53" s="37">
        <f>+NICE자료!S53</f>
        <v>0</v>
      </c>
      <c r="T53" s="37">
        <f>+NICE자료!T53</f>
        <v>0</v>
      </c>
      <c r="U53" s="37">
        <f>+NICE자료!U53</f>
        <v>0</v>
      </c>
      <c r="V53" s="37">
        <f>+NICE자료!V53</f>
        <v>0</v>
      </c>
      <c r="W53" s="37">
        <f>+NICE자료!W53</f>
        <v>0</v>
      </c>
      <c r="X53" s="37">
        <f>+NICE자료!X53</f>
        <v>0</v>
      </c>
      <c r="Y53" s="37">
        <f>+NICE자료!Y53</f>
        <v>0</v>
      </c>
      <c r="Z53" s="37">
        <f>+NICE자료!Z53</f>
        <v>0</v>
      </c>
      <c r="AA53" s="37">
        <f>+NICE자료!AA53</f>
        <v>0</v>
      </c>
      <c r="AB53" s="37">
        <f>+NICE자료!AB53</f>
        <v>0</v>
      </c>
      <c r="AC53" s="37">
        <f>+NICE자료!AC53</f>
        <v>0</v>
      </c>
      <c r="AD53" s="37">
        <f>+NICE자료!AD53</f>
        <v>0</v>
      </c>
      <c r="AE53" s="37">
        <f>+NICE자료!AE53</f>
        <v>0</v>
      </c>
      <c r="AF53" s="37">
        <f>+NICE자료!AF53</f>
        <v>0</v>
      </c>
      <c r="AG53" s="37">
        <f>+NICE자료!AG53</f>
        <v>0</v>
      </c>
      <c r="AH53" s="37">
        <f>+NICE자료!AH53</f>
        <v>0</v>
      </c>
      <c r="AI53" s="37">
        <f>+NICE자료!AI53</f>
        <v>0</v>
      </c>
      <c r="AJ53" s="37">
        <f>+NICE자료!AJ53</f>
        <v>0</v>
      </c>
      <c r="AK53" s="37">
        <f>+NICE자료!AK53</f>
        <v>0</v>
      </c>
      <c r="AL53" s="37">
        <f>+NICE자료!AL53</f>
        <v>0</v>
      </c>
      <c r="AM53" s="37">
        <f>+NICE자료!AM53</f>
        <v>0</v>
      </c>
      <c r="AN53" s="37">
        <f>+NICE자료!AN53</f>
        <v>0</v>
      </c>
      <c r="AO53" s="37">
        <f>+NICE자료!AO53</f>
        <v>0</v>
      </c>
      <c r="AP53" s="37">
        <f>+NICE자료!AP53</f>
        <v>0</v>
      </c>
      <c r="AQ53" s="37">
        <f>+NICE자료!AQ53</f>
        <v>0</v>
      </c>
      <c r="AR53" s="37">
        <f>+NICE자료!AR53</f>
        <v>0</v>
      </c>
      <c r="AS53" s="37">
        <f>+NICE자료!AS53</f>
        <v>0</v>
      </c>
      <c r="AT53" s="38"/>
      <c r="AU53" s="38"/>
      <c r="AV53" s="38"/>
      <c r="AW53" s="38"/>
      <c r="AX53" s="38"/>
      <c r="AY53" s="38"/>
      <c r="AZ53" s="38"/>
      <c r="BA53" s="38"/>
      <c r="BB53" s="38"/>
      <c r="BC53" s="38"/>
      <c r="BD53" s="38"/>
      <c r="BE53" s="38"/>
      <c r="BF53" s="38"/>
      <c r="BG53" s="38"/>
      <c r="BH53" s="38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V53" s="38"/>
      <c r="BW53" s="38"/>
      <c r="BX53" s="38"/>
      <c r="BY53" s="38"/>
      <c r="BZ53" s="38"/>
      <c r="CA53" s="38"/>
      <c r="CB53" s="38"/>
      <c r="CC53" s="38"/>
      <c r="CD53" s="38"/>
      <c r="CE53" s="38"/>
      <c r="CF53" s="38"/>
      <c r="CG53" s="38"/>
      <c r="CH53" s="38"/>
      <c r="CI53" s="38"/>
      <c r="CJ53" s="38"/>
      <c r="CK53" s="38"/>
      <c r="CL53" s="38"/>
      <c r="CM53" s="38"/>
      <c r="CN53" s="38"/>
      <c r="CO53" s="38"/>
      <c r="CP53" s="38"/>
      <c r="CQ53" s="38"/>
      <c r="CR53" s="38"/>
      <c r="CS53" s="38"/>
      <c r="CT53" s="38"/>
      <c r="CU53" s="38"/>
      <c r="CV53" s="38"/>
      <c r="CW53" s="38"/>
      <c r="CX53" s="38"/>
      <c r="CY53" s="38"/>
      <c r="CZ53" s="38"/>
      <c r="DA53" s="38"/>
      <c r="DB53" s="38"/>
      <c r="DC53" s="38"/>
      <c r="DD53" s="38"/>
      <c r="DE53" s="38"/>
      <c r="DF53" s="38"/>
      <c r="DG53" s="38"/>
      <c r="DH53" s="38"/>
      <c r="DI53" s="38"/>
      <c r="DJ53" s="38"/>
      <c r="DK53" s="38"/>
      <c r="DL53" s="38"/>
      <c r="DM53" s="38"/>
      <c r="DN53" s="38"/>
    </row>
    <row r="54" spans="1:118">
      <c r="A54" s="1">
        <f>+NICE자료!A54</f>
        <v>122140</v>
      </c>
      <c r="B54" s="28" t="str">
        <f>+NICE자료!B54</f>
        <v xml:space="preserve">          기말재고</v>
      </c>
      <c r="C54" s="37">
        <f>+NICE자료!C54</f>
        <v>0</v>
      </c>
      <c r="D54" s="37">
        <f>+NICE자료!D54</f>
        <v>0</v>
      </c>
      <c r="E54" s="37">
        <f>+NICE자료!E54</f>
        <v>0</v>
      </c>
      <c r="F54" s="37">
        <f>+NICE자료!F54</f>
        <v>0</v>
      </c>
      <c r="G54" s="37">
        <f>+NICE자료!G54</f>
        <v>0</v>
      </c>
      <c r="H54" s="37">
        <f>+NICE자료!H54</f>
        <v>0</v>
      </c>
      <c r="I54" s="37">
        <f>+NICE자료!I54</f>
        <v>0</v>
      </c>
      <c r="J54" s="37">
        <f>+NICE자료!J54</f>
        <v>0</v>
      </c>
      <c r="K54" s="37">
        <f>+NICE자료!K54</f>
        <v>0</v>
      </c>
      <c r="L54" s="37">
        <f>+NICE자료!L54</f>
        <v>0</v>
      </c>
      <c r="M54" s="37">
        <f>+NICE자료!M54</f>
        <v>0</v>
      </c>
      <c r="N54" s="37">
        <f>+NICE자료!N54</f>
        <v>0</v>
      </c>
      <c r="O54" s="37">
        <f>+NICE자료!O54</f>
        <v>0</v>
      </c>
      <c r="P54" s="37">
        <f>+NICE자료!P54</f>
        <v>0</v>
      </c>
      <c r="Q54" s="37">
        <f>+NICE자료!Q54</f>
        <v>0</v>
      </c>
      <c r="R54" s="37">
        <f>+NICE자료!R54</f>
        <v>0</v>
      </c>
      <c r="S54" s="37">
        <f>+NICE자료!S54</f>
        <v>0</v>
      </c>
      <c r="T54" s="37">
        <f>+NICE자료!T54</f>
        <v>0</v>
      </c>
      <c r="U54" s="37">
        <f>+NICE자료!U54</f>
        <v>0</v>
      </c>
      <c r="V54" s="37">
        <f>+NICE자료!V54</f>
        <v>0</v>
      </c>
      <c r="W54" s="37">
        <f>+NICE자료!W54</f>
        <v>0</v>
      </c>
      <c r="X54" s="37">
        <f>+NICE자료!X54</f>
        <v>0</v>
      </c>
      <c r="Y54" s="37">
        <f>+NICE자료!Y54</f>
        <v>0</v>
      </c>
      <c r="Z54" s="37">
        <f>+NICE자료!Z54</f>
        <v>0</v>
      </c>
      <c r="AA54" s="37">
        <f>+NICE자료!AA54</f>
        <v>0</v>
      </c>
      <c r="AB54" s="37">
        <f>+NICE자료!AB54</f>
        <v>0</v>
      </c>
      <c r="AC54" s="37">
        <f>+NICE자료!AC54</f>
        <v>0</v>
      </c>
      <c r="AD54" s="37">
        <f>+NICE자료!AD54</f>
        <v>0</v>
      </c>
      <c r="AE54" s="37">
        <f>+NICE자료!AE54</f>
        <v>0</v>
      </c>
      <c r="AF54" s="37">
        <f>+NICE자료!AF54</f>
        <v>0</v>
      </c>
      <c r="AG54" s="37">
        <f>+NICE자료!AG54</f>
        <v>0</v>
      </c>
      <c r="AH54" s="37">
        <f>+NICE자료!AH54</f>
        <v>0</v>
      </c>
      <c r="AI54" s="37">
        <f>+NICE자료!AI54</f>
        <v>0</v>
      </c>
      <c r="AJ54" s="37">
        <f>+NICE자료!AJ54</f>
        <v>0</v>
      </c>
      <c r="AK54" s="37">
        <f>+NICE자료!AK54</f>
        <v>0</v>
      </c>
      <c r="AL54" s="37">
        <f>+NICE자료!AL54</f>
        <v>0</v>
      </c>
      <c r="AM54" s="37">
        <f>+NICE자료!AM54</f>
        <v>0</v>
      </c>
      <c r="AN54" s="37">
        <f>+NICE자료!AN54</f>
        <v>0</v>
      </c>
      <c r="AO54" s="37">
        <f>+NICE자료!AO54</f>
        <v>0</v>
      </c>
      <c r="AP54" s="37">
        <f>+NICE자료!AP54</f>
        <v>0</v>
      </c>
      <c r="AQ54" s="37">
        <f>+NICE자료!AQ54</f>
        <v>0</v>
      </c>
      <c r="AR54" s="37">
        <f>+NICE자료!AR54</f>
        <v>0</v>
      </c>
      <c r="AS54" s="37">
        <f>+NICE자료!AS54</f>
        <v>0</v>
      </c>
      <c r="AT54" s="38"/>
      <c r="AU54" s="38"/>
      <c r="AV54" s="38"/>
      <c r="AW54" s="38"/>
      <c r="AX54" s="38"/>
      <c r="AY54" s="38"/>
      <c r="AZ54" s="38"/>
      <c r="BA54" s="38"/>
      <c r="BB54" s="38"/>
      <c r="BC54" s="38"/>
      <c r="BD54" s="38"/>
      <c r="BE54" s="38"/>
      <c r="BF54" s="38"/>
      <c r="BG54" s="38"/>
      <c r="BH54" s="38"/>
      <c r="BI54" s="38"/>
      <c r="BJ54" s="38"/>
      <c r="BK54" s="38"/>
      <c r="BL54" s="38"/>
      <c r="BM54" s="38"/>
      <c r="BN54" s="38"/>
      <c r="BO54" s="38"/>
      <c r="BP54" s="38"/>
      <c r="BQ54" s="38"/>
      <c r="BR54" s="38"/>
      <c r="BS54" s="38"/>
      <c r="BT54" s="38"/>
      <c r="BU54" s="38"/>
      <c r="BV54" s="38"/>
      <c r="BW54" s="38"/>
      <c r="BX54" s="38"/>
      <c r="BY54" s="38"/>
      <c r="BZ54" s="38"/>
      <c r="CA54" s="38"/>
      <c r="CB54" s="38"/>
      <c r="CC54" s="38"/>
      <c r="CD54" s="38"/>
      <c r="CE54" s="38"/>
      <c r="CF54" s="38"/>
      <c r="CG54" s="38"/>
      <c r="CH54" s="38"/>
      <c r="CI54" s="38"/>
      <c r="CJ54" s="38"/>
      <c r="CK54" s="38"/>
      <c r="CL54" s="38"/>
      <c r="CM54" s="38"/>
      <c r="CN54" s="38"/>
      <c r="CO54" s="38"/>
      <c r="CP54" s="38"/>
      <c r="CQ54" s="38"/>
      <c r="CR54" s="38"/>
      <c r="CS54" s="38"/>
      <c r="CT54" s="38"/>
      <c r="CU54" s="38"/>
      <c r="CV54" s="38"/>
      <c r="CW54" s="38"/>
      <c r="CX54" s="38"/>
      <c r="CY54" s="38"/>
      <c r="CZ54" s="38"/>
      <c r="DA54" s="38"/>
      <c r="DB54" s="38"/>
      <c r="DC54" s="38"/>
      <c r="DD54" s="38"/>
      <c r="DE54" s="38"/>
      <c r="DF54" s="38"/>
      <c r="DG54" s="38"/>
      <c r="DH54" s="38"/>
      <c r="DI54" s="38"/>
      <c r="DJ54" s="38"/>
      <c r="DK54" s="38"/>
      <c r="DL54" s="38"/>
      <c r="DM54" s="38"/>
      <c r="DN54" s="38"/>
    </row>
    <row r="55" spans="1:118">
      <c r="A55" s="1">
        <f>+NICE자료!A55</f>
        <v>122200</v>
      </c>
      <c r="B55" s="28" t="str">
        <f>+NICE자료!B55</f>
        <v xml:space="preserve">     제품매출원가</v>
      </c>
      <c r="C55" s="37">
        <f>+NICE자료!C55</f>
        <v>0</v>
      </c>
      <c r="D55" s="37">
        <f>+NICE자료!D55</f>
        <v>0</v>
      </c>
      <c r="E55" s="37">
        <f>+NICE자료!E55</f>
        <v>0</v>
      </c>
      <c r="F55" s="37">
        <f>+NICE자료!F55</f>
        <v>0</v>
      </c>
      <c r="G55" s="37">
        <f>+NICE자료!G55</f>
        <v>0</v>
      </c>
      <c r="H55" s="37">
        <f>+NICE자료!H55</f>
        <v>0</v>
      </c>
      <c r="I55" s="37">
        <f>+NICE자료!I55</f>
        <v>0</v>
      </c>
      <c r="J55" s="37">
        <f>+NICE자료!J55</f>
        <v>0</v>
      </c>
      <c r="K55" s="37">
        <f>+NICE자료!K55</f>
        <v>0</v>
      </c>
      <c r="L55" s="37">
        <f>+NICE자료!L55</f>
        <v>0</v>
      </c>
      <c r="M55" s="37">
        <f>+NICE자료!M55</f>
        <v>0</v>
      </c>
      <c r="N55" s="37">
        <f>+NICE자료!N55</f>
        <v>0</v>
      </c>
      <c r="O55" s="37">
        <f>+NICE자료!O55</f>
        <v>0</v>
      </c>
      <c r="P55" s="37">
        <f>+NICE자료!P55</f>
        <v>0</v>
      </c>
      <c r="Q55" s="37">
        <f>+NICE자료!Q55</f>
        <v>0</v>
      </c>
      <c r="R55" s="37">
        <f>+NICE자료!R55</f>
        <v>0</v>
      </c>
      <c r="S55" s="37">
        <f>+NICE자료!S55</f>
        <v>0</v>
      </c>
      <c r="T55" s="37">
        <f>+NICE자료!T55</f>
        <v>0</v>
      </c>
      <c r="U55" s="37">
        <f>+NICE자료!U55</f>
        <v>0</v>
      </c>
      <c r="V55" s="37">
        <f>+NICE자료!V55</f>
        <v>0</v>
      </c>
      <c r="W55" s="37">
        <f>+NICE자료!W55</f>
        <v>0</v>
      </c>
      <c r="X55" s="37">
        <f>+NICE자료!X55</f>
        <v>0</v>
      </c>
      <c r="Y55" s="37">
        <f>+NICE자료!Y55</f>
        <v>0</v>
      </c>
      <c r="Z55" s="37">
        <f>+NICE자료!Z55</f>
        <v>0</v>
      </c>
      <c r="AA55" s="37">
        <f>+NICE자료!AA55</f>
        <v>0</v>
      </c>
      <c r="AB55" s="37">
        <f>+NICE자료!AB55</f>
        <v>0</v>
      </c>
      <c r="AC55" s="37">
        <f>+NICE자료!AC55</f>
        <v>0</v>
      </c>
      <c r="AD55" s="37">
        <f>+NICE자료!AD55</f>
        <v>0</v>
      </c>
      <c r="AE55" s="37">
        <f>+NICE자료!AE55</f>
        <v>0</v>
      </c>
      <c r="AF55" s="37">
        <f>+NICE자료!AF55</f>
        <v>0</v>
      </c>
      <c r="AG55" s="37">
        <f>+NICE자료!AG55</f>
        <v>0</v>
      </c>
      <c r="AH55" s="37">
        <f>+NICE자료!AH55</f>
        <v>0</v>
      </c>
      <c r="AI55" s="37">
        <f>+NICE자료!AI55</f>
        <v>0</v>
      </c>
      <c r="AJ55" s="37">
        <f>+NICE자료!AJ55</f>
        <v>0</v>
      </c>
      <c r="AK55" s="37">
        <f>+NICE자료!AK55</f>
        <v>0</v>
      </c>
      <c r="AL55" s="37">
        <f>+NICE자료!AL55</f>
        <v>0</v>
      </c>
      <c r="AM55" s="37">
        <f>+NICE자료!AM55</f>
        <v>0</v>
      </c>
      <c r="AN55" s="37">
        <f>+NICE자료!AN55</f>
        <v>0</v>
      </c>
      <c r="AO55" s="37">
        <f>+NICE자료!AO55</f>
        <v>0</v>
      </c>
      <c r="AP55" s="37">
        <f>+NICE자료!AP55</f>
        <v>0</v>
      </c>
      <c r="AQ55" s="37">
        <f>+NICE자료!AQ55</f>
        <v>0</v>
      </c>
      <c r="AR55" s="37">
        <f>+NICE자료!AR55</f>
        <v>0</v>
      </c>
      <c r="AS55" s="37">
        <f>+NICE자료!AS55</f>
        <v>0</v>
      </c>
      <c r="AT55" s="38"/>
      <c r="AU55" s="38"/>
      <c r="AV55" s="38"/>
      <c r="AW55" s="38"/>
      <c r="AX55" s="38"/>
      <c r="AY55" s="38"/>
      <c r="AZ55" s="38"/>
      <c r="BA55" s="38"/>
      <c r="BB55" s="38"/>
      <c r="BC55" s="38"/>
      <c r="BD55" s="38"/>
      <c r="BE55" s="38"/>
      <c r="BF55" s="38"/>
      <c r="BG55" s="38"/>
      <c r="BH55" s="38"/>
      <c r="BI55" s="38"/>
      <c r="BJ55" s="38"/>
      <c r="BK55" s="38"/>
      <c r="BL55" s="38"/>
      <c r="BM55" s="38"/>
      <c r="BN55" s="38"/>
      <c r="BO55" s="38"/>
      <c r="BP55" s="38"/>
      <c r="BQ55" s="38"/>
      <c r="BR55" s="38"/>
      <c r="BS55" s="38"/>
      <c r="BT55" s="38"/>
      <c r="BU55" s="38"/>
      <c r="BV55" s="38"/>
      <c r="BW55" s="38"/>
      <c r="BX55" s="38"/>
      <c r="BY55" s="38"/>
      <c r="BZ55" s="38"/>
      <c r="CA55" s="38"/>
      <c r="CB55" s="38"/>
      <c r="CC55" s="38"/>
      <c r="CD55" s="38"/>
      <c r="CE55" s="38"/>
      <c r="CF55" s="38"/>
      <c r="CG55" s="38"/>
      <c r="CH55" s="38"/>
      <c r="CI55" s="38"/>
      <c r="CJ55" s="38"/>
      <c r="CK55" s="38"/>
      <c r="CL55" s="38"/>
      <c r="CM55" s="38"/>
      <c r="CN55" s="38"/>
      <c r="CO55" s="38"/>
      <c r="CP55" s="38"/>
      <c r="CQ55" s="38"/>
      <c r="CR55" s="38"/>
      <c r="CS55" s="38"/>
      <c r="CT55" s="38"/>
      <c r="CU55" s="38"/>
      <c r="CV55" s="38"/>
      <c r="CW55" s="38"/>
      <c r="CX55" s="38"/>
      <c r="CY55" s="38"/>
      <c r="CZ55" s="38"/>
      <c r="DA55" s="38"/>
      <c r="DB55" s="38"/>
      <c r="DC55" s="38"/>
      <c r="DD55" s="38"/>
      <c r="DE55" s="38"/>
      <c r="DF55" s="38"/>
      <c r="DG55" s="38"/>
      <c r="DH55" s="38"/>
      <c r="DI55" s="38"/>
      <c r="DJ55" s="38"/>
      <c r="DK55" s="38"/>
      <c r="DL55" s="38"/>
      <c r="DM55" s="38"/>
      <c r="DN55" s="38"/>
    </row>
    <row r="56" spans="1:118">
      <c r="A56" s="1">
        <f>+NICE자료!A56</f>
        <v>122210</v>
      </c>
      <c r="B56" s="28" t="str">
        <f>+NICE자료!B56</f>
        <v xml:space="preserve">          기초재고</v>
      </c>
      <c r="C56" s="37">
        <f>+NICE자료!C56</f>
        <v>0</v>
      </c>
      <c r="D56" s="37">
        <f>+NICE자료!D56</f>
        <v>0</v>
      </c>
      <c r="E56" s="37">
        <f>+NICE자료!E56</f>
        <v>0</v>
      </c>
      <c r="F56" s="37">
        <f>+NICE자료!F56</f>
        <v>0</v>
      </c>
      <c r="G56" s="37">
        <f>+NICE자료!G56</f>
        <v>0</v>
      </c>
      <c r="H56" s="37">
        <f>+NICE자료!H56</f>
        <v>0</v>
      </c>
      <c r="I56" s="37">
        <f>+NICE자료!I56</f>
        <v>0</v>
      </c>
      <c r="J56" s="37">
        <f>+NICE자료!J56</f>
        <v>0</v>
      </c>
      <c r="K56" s="37">
        <f>+NICE자료!K56</f>
        <v>0</v>
      </c>
      <c r="L56" s="37">
        <f>+NICE자료!L56</f>
        <v>0</v>
      </c>
      <c r="M56" s="37">
        <f>+NICE자료!M56</f>
        <v>0</v>
      </c>
      <c r="N56" s="37">
        <f>+NICE자료!N56</f>
        <v>0</v>
      </c>
      <c r="O56" s="37">
        <f>+NICE자료!O56</f>
        <v>0</v>
      </c>
      <c r="P56" s="37">
        <f>+NICE자료!P56</f>
        <v>0</v>
      </c>
      <c r="Q56" s="37">
        <f>+NICE자료!Q56</f>
        <v>0</v>
      </c>
      <c r="R56" s="37">
        <f>+NICE자료!R56</f>
        <v>0</v>
      </c>
      <c r="S56" s="37">
        <f>+NICE자료!S56</f>
        <v>0</v>
      </c>
      <c r="T56" s="37">
        <f>+NICE자료!T56</f>
        <v>0</v>
      </c>
      <c r="U56" s="37">
        <f>+NICE자료!U56</f>
        <v>0</v>
      </c>
      <c r="V56" s="37">
        <f>+NICE자료!V56</f>
        <v>0</v>
      </c>
      <c r="W56" s="37">
        <f>+NICE자료!W56</f>
        <v>0</v>
      </c>
      <c r="X56" s="37">
        <f>+NICE자료!X56</f>
        <v>0</v>
      </c>
      <c r="Y56" s="37">
        <f>+NICE자료!Y56</f>
        <v>0</v>
      </c>
      <c r="Z56" s="37">
        <f>+NICE자료!Z56</f>
        <v>0</v>
      </c>
      <c r="AA56" s="37">
        <f>+NICE자료!AA56</f>
        <v>0</v>
      </c>
      <c r="AB56" s="37">
        <f>+NICE자료!AB56</f>
        <v>0</v>
      </c>
      <c r="AC56" s="37">
        <f>+NICE자료!AC56</f>
        <v>0</v>
      </c>
      <c r="AD56" s="37">
        <f>+NICE자료!AD56</f>
        <v>0</v>
      </c>
      <c r="AE56" s="37">
        <f>+NICE자료!AE56</f>
        <v>0</v>
      </c>
      <c r="AF56" s="37">
        <f>+NICE자료!AF56</f>
        <v>0</v>
      </c>
      <c r="AG56" s="37">
        <f>+NICE자료!AG56</f>
        <v>0</v>
      </c>
      <c r="AH56" s="37">
        <f>+NICE자료!AH56</f>
        <v>0</v>
      </c>
      <c r="AI56" s="37">
        <f>+NICE자료!AI56</f>
        <v>0</v>
      </c>
      <c r="AJ56" s="37">
        <f>+NICE자료!AJ56</f>
        <v>0</v>
      </c>
      <c r="AK56" s="37">
        <f>+NICE자료!AK56</f>
        <v>0</v>
      </c>
      <c r="AL56" s="37">
        <f>+NICE자료!AL56</f>
        <v>0</v>
      </c>
      <c r="AM56" s="37">
        <f>+NICE자료!AM56</f>
        <v>0</v>
      </c>
      <c r="AN56" s="37">
        <f>+NICE자료!AN56</f>
        <v>0</v>
      </c>
      <c r="AO56" s="37">
        <f>+NICE자료!AO56</f>
        <v>0</v>
      </c>
      <c r="AP56" s="37">
        <f>+NICE자료!AP56</f>
        <v>0</v>
      </c>
      <c r="AQ56" s="37">
        <f>+NICE자료!AQ56</f>
        <v>0</v>
      </c>
      <c r="AR56" s="37">
        <f>+NICE자료!AR56</f>
        <v>0</v>
      </c>
      <c r="AS56" s="37">
        <f>+NICE자료!AS56</f>
        <v>0</v>
      </c>
      <c r="AT56" s="38"/>
      <c r="AU56" s="38"/>
      <c r="AV56" s="38"/>
      <c r="AW56" s="38"/>
      <c r="AX56" s="38"/>
      <c r="AY56" s="38"/>
      <c r="AZ56" s="38"/>
      <c r="BA56" s="38"/>
      <c r="BB56" s="38"/>
      <c r="BC56" s="38"/>
      <c r="BD56" s="38"/>
      <c r="BE56" s="38"/>
      <c r="BF56" s="38"/>
      <c r="BG56" s="38"/>
      <c r="BH56" s="38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V56" s="38"/>
      <c r="BW56" s="38"/>
      <c r="BX56" s="38"/>
      <c r="BY56" s="38"/>
      <c r="BZ56" s="38"/>
      <c r="CA56" s="38"/>
      <c r="CB56" s="38"/>
      <c r="CC56" s="38"/>
      <c r="CD56" s="38"/>
      <c r="CE56" s="38"/>
      <c r="CF56" s="38"/>
      <c r="CG56" s="38"/>
      <c r="CH56" s="38"/>
      <c r="CI56" s="38"/>
      <c r="CJ56" s="38"/>
      <c r="CK56" s="38"/>
      <c r="CL56" s="38"/>
      <c r="CM56" s="38"/>
      <c r="CN56" s="38"/>
      <c r="CO56" s="38"/>
      <c r="CP56" s="38"/>
      <c r="CQ56" s="38"/>
      <c r="CR56" s="38"/>
      <c r="CS56" s="38"/>
      <c r="CT56" s="38"/>
      <c r="CU56" s="38"/>
      <c r="CV56" s="38"/>
      <c r="CW56" s="38"/>
      <c r="CX56" s="38"/>
      <c r="CY56" s="38"/>
      <c r="CZ56" s="38"/>
      <c r="DA56" s="38"/>
      <c r="DB56" s="38"/>
      <c r="DC56" s="38"/>
      <c r="DD56" s="38"/>
      <c r="DE56" s="38"/>
      <c r="DF56" s="38"/>
      <c r="DG56" s="38"/>
      <c r="DH56" s="38"/>
      <c r="DI56" s="38"/>
      <c r="DJ56" s="38"/>
      <c r="DK56" s="38"/>
      <c r="DL56" s="38"/>
      <c r="DM56" s="38"/>
      <c r="DN56" s="38"/>
    </row>
    <row r="57" spans="1:118">
      <c r="A57" s="1">
        <f>+NICE자료!A57</f>
        <v>122220</v>
      </c>
      <c r="B57" s="28" t="str">
        <f>+NICE자료!B57</f>
        <v xml:space="preserve">          당기제품제조원가</v>
      </c>
      <c r="C57" s="37">
        <f>+NICE자료!C57</f>
        <v>0</v>
      </c>
      <c r="D57" s="37">
        <f>+NICE자료!D57</f>
        <v>0</v>
      </c>
      <c r="E57" s="37">
        <f>+NICE자료!E57</f>
        <v>0</v>
      </c>
      <c r="F57" s="37">
        <f>+NICE자료!F57</f>
        <v>0</v>
      </c>
      <c r="G57" s="37">
        <f>+NICE자료!G57</f>
        <v>0</v>
      </c>
      <c r="H57" s="37">
        <f>+NICE자료!H57</f>
        <v>0</v>
      </c>
      <c r="I57" s="37">
        <f>+NICE자료!I57</f>
        <v>0</v>
      </c>
      <c r="J57" s="37">
        <f>+NICE자료!J57</f>
        <v>0</v>
      </c>
      <c r="K57" s="37">
        <f>+NICE자료!K57</f>
        <v>0</v>
      </c>
      <c r="L57" s="37">
        <f>+NICE자료!L57</f>
        <v>0</v>
      </c>
      <c r="M57" s="37">
        <f>+NICE자료!M57</f>
        <v>0</v>
      </c>
      <c r="N57" s="37">
        <f>+NICE자료!N57</f>
        <v>0</v>
      </c>
      <c r="O57" s="37">
        <f>+NICE자료!O57</f>
        <v>0</v>
      </c>
      <c r="P57" s="37">
        <f>+NICE자료!P57</f>
        <v>0</v>
      </c>
      <c r="Q57" s="37">
        <f>+NICE자료!Q57</f>
        <v>0</v>
      </c>
      <c r="R57" s="37">
        <f>+NICE자료!R57</f>
        <v>0</v>
      </c>
      <c r="S57" s="37">
        <f>+NICE자료!S57</f>
        <v>0</v>
      </c>
      <c r="T57" s="37">
        <f>+NICE자료!T57</f>
        <v>0</v>
      </c>
      <c r="U57" s="37">
        <f>+NICE자료!U57</f>
        <v>0</v>
      </c>
      <c r="V57" s="37">
        <f>+NICE자료!V57</f>
        <v>0</v>
      </c>
      <c r="W57" s="37">
        <f>+NICE자료!W57</f>
        <v>0</v>
      </c>
      <c r="X57" s="37">
        <f>+NICE자료!X57</f>
        <v>0</v>
      </c>
      <c r="Y57" s="37">
        <f>+NICE자료!Y57</f>
        <v>0</v>
      </c>
      <c r="Z57" s="37">
        <f>+NICE자료!Z57</f>
        <v>0</v>
      </c>
      <c r="AA57" s="37">
        <f>+NICE자료!AA57</f>
        <v>0</v>
      </c>
      <c r="AB57" s="37">
        <f>+NICE자료!AB57</f>
        <v>0</v>
      </c>
      <c r="AC57" s="37">
        <f>+NICE자료!AC57</f>
        <v>0</v>
      </c>
      <c r="AD57" s="37">
        <f>+NICE자료!AD57</f>
        <v>0</v>
      </c>
      <c r="AE57" s="37">
        <f>+NICE자료!AE57</f>
        <v>0</v>
      </c>
      <c r="AF57" s="37">
        <f>+NICE자료!AF57</f>
        <v>0</v>
      </c>
      <c r="AG57" s="37">
        <f>+NICE자료!AG57</f>
        <v>0</v>
      </c>
      <c r="AH57" s="37">
        <f>+NICE자료!AH57</f>
        <v>0</v>
      </c>
      <c r="AI57" s="37">
        <f>+NICE자료!AI57</f>
        <v>0</v>
      </c>
      <c r="AJ57" s="37">
        <f>+NICE자료!AJ57</f>
        <v>0</v>
      </c>
      <c r="AK57" s="37">
        <f>+NICE자료!AK57</f>
        <v>0</v>
      </c>
      <c r="AL57" s="37">
        <f>+NICE자료!AL57</f>
        <v>0</v>
      </c>
      <c r="AM57" s="37">
        <f>+NICE자료!AM57</f>
        <v>0</v>
      </c>
      <c r="AN57" s="37">
        <f>+NICE자료!AN57</f>
        <v>0</v>
      </c>
      <c r="AO57" s="37">
        <f>+NICE자료!AO57</f>
        <v>0</v>
      </c>
      <c r="AP57" s="37">
        <f>+NICE자료!AP57</f>
        <v>0</v>
      </c>
      <c r="AQ57" s="37">
        <f>+NICE자료!AQ57</f>
        <v>0</v>
      </c>
      <c r="AR57" s="37">
        <f>+NICE자료!AR57</f>
        <v>0</v>
      </c>
      <c r="AS57" s="37">
        <f>+NICE자료!AS57</f>
        <v>0</v>
      </c>
      <c r="AT57" s="38"/>
      <c r="AU57" s="38"/>
      <c r="AV57" s="38"/>
      <c r="AW57" s="38"/>
      <c r="AX57" s="38"/>
      <c r="AY57" s="38"/>
      <c r="AZ57" s="38"/>
      <c r="BA57" s="38"/>
      <c r="BB57" s="38"/>
      <c r="BC57" s="38"/>
      <c r="BD57" s="38"/>
      <c r="BE57" s="38"/>
      <c r="BF57" s="38"/>
      <c r="BG57" s="38"/>
      <c r="BH57" s="38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V57" s="38"/>
      <c r="BW57" s="38"/>
      <c r="BX57" s="38"/>
      <c r="BY57" s="38"/>
      <c r="BZ57" s="38"/>
      <c r="CA57" s="38"/>
      <c r="CB57" s="38"/>
      <c r="CC57" s="38"/>
      <c r="CD57" s="38"/>
      <c r="CE57" s="38"/>
      <c r="CF57" s="38"/>
      <c r="CG57" s="38"/>
      <c r="CH57" s="38"/>
      <c r="CI57" s="38"/>
      <c r="CJ57" s="38"/>
      <c r="CK57" s="38"/>
      <c r="CL57" s="38"/>
      <c r="CM57" s="38"/>
      <c r="CN57" s="38"/>
      <c r="CO57" s="38"/>
      <c r="CP57" s="38"/>
      <c r="CQ57" s="38"/>
      <c r="CR57" s="38"/>
      <c r="CS57" s="38"/>
      <c r="CT57" s="38"/>
      <c r="CU57" s="38"/>
      <c r="CV57" s="38"/>
      <c r="CW57" s="38"/>
      <c r="CX57" s="38"/>
      <c r="CY57" s="38"/>
      <c r="CZ57" s="38"/>
      <c r="DA57" s="38"/>
      <c r="DB57" s="38"/>
      <c r="DC57" s="38"/>
      <c r="DD57" s="38"/>
      <c r="DE57" s="38"/>
      <c r="DF57" s="38"/>
      <c r="DG57" s="38"/>
      <c r="DH57" s="38"/>
      <c r="DI57" s="38"/>
      <c r="DJ57" s="38"/>
      <c r="DK57" s="38"/>
      <c r="DL57" s="38"/>
      <c r="DM57" s="38"/>
      <c r="DN57" s="38"/>
    </row>
    <row r="58" spans="1:118">
      <c r="A58" s="1">
        <f>+NICE자료!A58</f>
        <v>122225</v>
      </c>
      <c r="B58" s="28" t="str">
        <f>+NICE자료!B58</f>
        <v xml:space="preserve">          타계정에서대체</v>
      </c>
      <c r="C58" s="37">
        <f>+NICE자료!C58</f>
        <v>0</v>
      </c>
      <c r="D58" s="37">
        <f>+NICE자료!D58</f>
        <v>0</v>
      </c>
      <c r="E58" s="37">
        <f>+NICE자료!E58</f>
        <v>0</v>
      </c>
      <c r="F58" s="37">
        <f>+NICE자료!F58</f>
        <v>0</v>
      </c>
      <c r="G58" s="37">
        <f>+NICE자료!G58</f>
        <v>0</v>
      </c>
      <c r="H58" s="37">
        <f>+NICE자료!H58</f>
        <v>0</v>
      </c>
      <c r="I58" s="37">
        <f>+NICE자료!I58</f>
        <v>0</v>
      </c>
      <c r="J58" s="37">
        <f>+NICE자료!J58</f>
        <v>0</v>
      </c>
      <c r="K58" s="37">
        <f>+NICE자료!K58</f>
        <v>0</v>
      </c>
      <c r="L58" s="37">
        <f>+NICE자료!L58</f>
        <v>0</v>
      </c>
      <c r="M58" s="37">
        <f>+NICE자료!M58</f>
        <v>0</v>
      </c>
      <c r="N58" s="37">
        <f>+NICE자료!N58</f>
        <v>0</v>
      </c>
      <c r="O58" s="37">
        <f>+NICE자료!O58</f>
        <v>0</v>
      </c>
      <c r="P58" s="37">
        <f>+NICE자료!P58</f>
        <v>0</v>
      </c>
      <c r="Q58" s="37">
        <f>+NICE자료!Q58</f>
        <v>0</v>
      </c>
      <c r="R58" s="37">
        <f>+NICE자료!R58</f>
        <v>0</v>
      </c>
      <c r="S58" s="37">
        <f>+NICE자료!S58</f>
        <v>0</v>
      </c>
      <c r="T58" s="37">
        <f>+NICE자료!T58</f>
        <v>0</v>
      </c>
      <c r="U58" s="37">
        <f>+NICE자료!U58</f>
        <v>0</v>
      </c>
      <c r="V58" s="37">
        <f>+NICE자료!V58</f>
        <v>0</v>
      </c>
      <c r="W58" s="37">
        <f>+NICE자료!W58</f>
        <v>0</v>
      </c>
      <c r="X58" s="37">
        <f>+NICE자료!X58</f>
        <v>0</v>
      </c>
      <c r="Y58" s="37">
        <f>+NICE자료!Y58</f>
        <v>0</v>
      </c>
      <c r="Z58" s="37">
        <f>+NICE자료!Z58</f>
        <v>0</v>
      </c>
      <c r="AA58" s="37">
        <f>+NICE자료!AA58</f>
        <v>0</v>
      </c>
      <c r="AB58" s="37">
        <f>+NICE자료!AB58</f>
        <v>0</v>
      </c>
      <c r="AC58" s="37">
        <f>+NICE자료!AC58</f>
        <v>0</v>
      </c>
      <c r="AD58" s="37">
        <f>+NICE자료!AD58</f>
        <v>0</v>
      </c>
      <c r="AE58" s="37">
        <f>+NICE자료!AE58</f>
        <v>0</v>
      </c>
      <c r="AF58" s="37">
        <f>+NICE자료!AF58</f>
        <v>0</v>
      </c>
      <c r="AG58" s="37">
        <f>+NICE자료!AG58</f>
        <v>0</v>
      </c>
      <c r="AH58" s="37">
        <f>+NICE자료!AH58</f>
        <v>0</v>
      </c>
      <c r="AI58" s="37">
        <f>+NICE자료!AI58</f>
        <v>0</v>
      </c>
      <c r="AJ58" s="37">
        <f>+NICE자료!AJ58</f>
        <v>0</v>
      </c>
      <c r="AK58" s="37">
        <f>+NICE자료!AK58</f>
        <v>0</v>
      </c>
      <c r="AL58" s="37">
        <f>+NICE자료!AL58</f>
        <v>0</v>
      </c>
      <c r="AM58" s="37">
        <f>+NICE자료!AM58</f>
        <v>0</v>
      </c>
      <c r="AN58" s="37">
        <f>+NICE자료!AN58</f>
        <v>0</v>
      </c>
      <c r="AO58" s="37">
        <f>+NICE자료!AO58</f>
        <v>0</v>
      </c>
      <c r="AP58" s="37">
        <f>+NICE자료!AP58</f>
        <v>0</v>
      </c>
      <c r="AQ58" s="37">
        <f>+NICE자료!AQ58</f>
        <v>0</v>
      </c>
      <c r="AR58" s="37">
        <f>+NICE자료!AR58</f>
        <v>0</v>
      </c>
      <c r="AS58" s="37">
        <f>+NICE자료!AS58</f>
        <v>0</v>
      </c>
      <c r="AT58" s="38"/>
      <c r="AU58" s="38"/>
      <c r="AV58" s="38"/>
      <c r="AW58" s="38"/>
      <c r="AX58" s="38"/>
      <c r="AY58" s="38"/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8"/>
      <c r="BY58" s="38"/>
      <c r="BZ58" s="38"/>
      <c r="CA58" s="38"/>
      <c r="CB58" s="38"/>
      <c r="CC58" s="38"/>
      <c r="CD58" s="38"/>
      <c r="CE58" s="38"/>
      <c r="CF58" s="38"/>
      <c r="CG58" s="38"/>
      <c r="CH58" s="38"/>
      <c r="CI58" s="38"/>
      <c r="CJ58" s="38"/>
      <c r="CK58" s="38"/>
      <c r="CL58" s="38"/>
      <c r="CM58" s="38"/>
      <c r="CN58" s="38"/>
      <c r="CO58" s="38"/>
      <c r="CP58" s="38"/>
      <c r="CQ58" s="38"/>
      <c r="CR58" s="38"/>
      <c r="CS58" s="38"/>
      <c r="CT58" s="38"/>
      <c r="CU58" s="38"/>
      <c r="CV58" s="38"/>
      <c r="CW58" s="38"/>
      <c r="CX58" s="38"/>
      <c r="CY58" s="38"/>
      <c r="CZ58" s="38"/>
      <c r="DA58" s="38"/>
      <c r="DB58" s="38"/>
      <c r="DC58" s="38"/>
      <c r="DD58" s="38"/>
      <c r="DE58" s="38"/>
      <c r="DF58" s="38"/>
      <c r="DG58" s="38"/>
      <c r="DH58" s="38"/>
      <c r="DI58" s="38"/>
      <c r="DJ58" s="38"/>
      <c r="DK58" s="38"/>
      <c r="DL58" s="38"/>
      <c r="DM58" s="38"/>
      <c r="DN58" s="38"/>
    </row>
    <row r="59" spans="1:118">
      <c r="A59" s="1">
        <f>+NICE자료!A59</f>
        <v>122226</v>
      </c>
      <c r="B59" s="28" t="str">
        <f>+NICE자료!B59</f>
        <v xml:space="preserve">          관세환급금</v>
      </c>
      <c r="C59" s="37">
        <f>+NICE자료!C59</f>
        <v>0</v>
      </c>
      <c r="D59" s="37">
        <f>+NICE자료!D59</f>
        <v>0</v>
      </c>
      <c r="E59" s="37">
        <f>+NICE자료!E59</f>
        <v>0</v>
      </c>
      <c r="F59" s="37">
        <f>+NICE자료!F59</f>
        <v>0</v>
      </c>
      <c r="G59" s="37">
        <f>+NICE자료!G59</f>
        <v>0</v>
      </c>
      <c r="H59" s="37">
        <f>+NICE자료!H59</f>
        <v>0</v>
      </c>
      <c r="I59" s="37">
        <f>+NICE자료!I59</f>
        <v>0</v>
      </c>
      <c r="J59" s="37">
        <f>+NICE자료!J59</f>
        <v>0</v>
      </c>
      <c r="K59" s="37">
        <f>+NICE자료!K59</f>
        <v>0</v>
      </c>
      <c r="L59" s="37">
        <f>+NICE자료!L59</f>
        <v>0</v>
      </c>
      <c r="M59" s="37">
        <f>+NICE자료!M59</f>
        <v>0</v>
      </c>
      <c r="N59" s="37">
        <f>+NICE자료!N59</f>
        <v>0</v>
      </c>
      <c r="O59" s="37">
        <f>+NICE자료!O59</f>
        <v>0</v>
      </c>
      <c r="P59" s="37">
        <f>+NICE자료!P59</f>
        <v>0</v>
      </c>
      <c r="Q59" s="37">
        <f>+NICE자료!Q59</f>
        <v>0</v>
      </c>
      <c r="R59" s="37">
        <f>+NICE자료!R59</f>
        <v>0</v>
      </c>
      <c r="S59" s="37">
        <f>+NICE자료!S59</f>
        <v>0</v>
      </c>
      <c r="T59" s="37">
        <f>+NICE자료!T59</f>
        <v>0</v>
      </c>
      <c r="U59" s="37">
        <f>+NICE자료!U59</f>
        <v>0</v>
      </c>
      <c r="V59" s="37">
        <f>+NICE자료!V59</f>
        <v>0</v>
      </c>
      <c r="W59" s="37">
        <f>+NICE자료!W59</f>
        <v>0</v>
      </c>
      <c r="X59" s="37">
        <f>+NICE자료!X59</f>
        <v>0</v>
      </c>
      <c r="Y59" s="37">
        <f>+NICE자료!Y59</f>
        <v>0</v>
      </c>
      <c r="Z59" s="37">
        <f>+NICE자료!Z59</f>
        <v>0</v>
      </c>
      <c r="AA59" s="37">
        <f>+NICE자료!AA59</f>
        <v>0</v>
      </c>
      <c r="AB59" s="37">
        <f>+NICE자료!AB59</f>
        <v>0</v>
      </c>
      <c r="AC59" s="37">
        <f>+NICE자료!AC59</f>
        <v>0</v>
      </c>
      <c r="AD59" s="37">
        <f>+NICE자료!AD59</f>
        <v>0</v>
      </c>
      <c r="AE59" s="37">
        <f>+NICE자료!AE59</f>
        <v>0</v>
      </c>
      <c r="AF59" s="37">
        <f>+NICE자료!AF59</f>
        <v>0</v>
      </c>
      <c r="AG59" s="37">
        <f>+NICE자료!AG59</f>
        <v>0</v>
      </c>
      <c r="AH59" s="37">
        <f>+NICE자료!AH59</f>
        <v>0</v>
      </c>
      <c r="AI59" s="37">
        <f>+NICE자료!AI59</f>
        <v>0</v>
      </c>
      <c r="AJ59" s="37">
        <f>+NICE자료!AJ59</f>
        <v>0</v>
      </c>
      <c r="AK59" s="37">
        <f>+NICE자료!AK59</f>
        <v>0</v>
      </c>
      <c r="AL59" s="37">
        <f>+NICE자료!AL59</f>
        <v>0</v>
      </c>
      <c r="AM59" s="37">
        <f>+NICE자료!AM59</f>
        <v>0</v>
      </c>
      <c r="AN59" s="37">
        <f>+NICE자료!AN59</f>
        <v>0</v>
      </c>
      <c r="AO59" s="37">
        <f>+NICE자료!AO59</f>
        <v>0</v>
      </c>
      <c r="AP59" s="37">
        <f>+NICE자료!AP59</f>
        <v>0</v>
      </c>
      <c r="AQ59" s="37">
        <f>+NICE자료!AQ59</f>
        <v>0</v>
      </c>
      <c r="AR59" s="37">
        <f>+NICE자료!AR59</f>
        <v>0</v>
      </c>
      <c r="AS59" s="37">
        <f>+NICE자료!AS59</f>
        <v>0</v>
      </c>
      <c r="AT59" s="38"/>
      <c r="AU59" s="38"/>
      <c r="AV59" s="38"/>
      <c r="AW59" s="38"/>
      <c r="AX59" s="38"/>
      <c r="AY59" s="38"/>
      <c r="AZ59" s="38"/>
      <c r="BA59" s="38"/>
      <c r="BB59" s="38"/>
      <c r="BC59" s="38"/>
      <c r="BD59" s="38"/>
      <c r="BE59" s="38"/>
      <c r="BF59" s="38"/>
      <c r="BG59" s="38"/>
      <c r="BH59" s="38"/>
      <c r="BI59" s="38"/>
      <c r="BJ59" s="38"/>
      <c r="BK59" s="38"/>
      <c r="BL59" s="38"/>
      <c r="BM59" s="38"/>
      <c r="BN59" s="38"/>
      <c r="BO59" s="38"/>
      <c r="BP59" s="38"/>
      <c r="BQ59" s="38"/>
      <c r="BR59" s="38"/>
      <c r="BS59" s="38"/>
      <c r="BT59" s="38"/>
      <c r="BU59" s="38"/>
      <c r="BV59" s="38"/>
      <c r="BW59" s="38"/>
      <c r="BX59" s="38"/>
      <c r="BY59" s="38"/>
      <c r="BZ59" s="38"/>
      <c r="CA59" s="38"/>
      <c r="CB59" s="38"/>
      <c r="CC59" s="38"/>
      <c r="CD59" s="38"/>
      <c r="CE59" s="38"/>
      <c r="CF59" s="38"/>
      <c r="CG59" s="38"/>
      <c r="CH59" s="38"/>
      <c r="CI59" s="38"/>
      <c r="CJ59" s="38"/>
      <c r="CK59" s="38"/>
      <c r="CL59" s="38"/>
      <c r="CM59" s="38"/>
      <c r="CN59" s="38"/>
      <c r="CO59" s="38"/>
      <c r="CP59" s="38"/>
      <c r="CQ59" s="38"/>
      <c r="CR59" s="38"/>
      <c r="CS59" s="38"/>
      <c r="CT59" s="38"/>
      <c r="CU59" s="38"/>
      <c r="CV59" s="38"/>
      <c r="CW59" s="38"/>
      <c r="CX59" s="38"/>
      <c r="CY59" s="38"/>
      <c r="CZ59" s="38"/>
      <c r="DA59" s="38"/>
      <c r="DB59" s="38"/>
      <c r="DC59" s="38"/>
      <c r="DD59" s="38"/>
      <c r="DE59" s="38"/>
      <c r="DF59" s="38"/>
      <c r="DG59" s="38"/>
      <c r="DH59" s="38"/>
      <c r="DI59" s="38"/>
      <c r="DJ59" s="38"/>
      <c r="DK59" s="38"/>
      <c r="DL59" s="38"/>
      <c r="DM59" s="38"/>
      <c r="DN59" s="38"/>
    </row>
    <row r="60" spans="1:118">
      <c r="A60" s="1">
        <f>+NICE자료!A60</f>
        <v>122230</v>
      </c>
      <c r="B60" s="28" t="str">
        <f>+NICE자료!B60</f>
        <v xml:space="preserve">          타계정으로대체</v>
      </c>
      <c r="C60" s="37">
        <f>+NICE자료!C60</f>
        <v>0</v>
      </c>
      <c r="D60" s="37">
        <f>+NICE자료!D60</f>
        <v>0</v>
      </c>
      <c r="E60" s="37">
        <f>+NICE자료!E60</f>
        <v>0</v>
      </c>
      <c r="F60" s="37">
        <f>+NICE자료!F60</f>
        <v>0</v>
      </c>
      <c r="G60" s="37">
        <f>+NICE자료!G60</f>
        <v>0</v>
      </c>
      <c r="H60" s="37">
        <f>+NICE자료!H60</f>
        <v>0</v>
      </c>
      <c r="I60" s="37">
        <f>+NICE자료!I60</f>
        <v>0</v>
      </c>
      <c r="J60" s="37">
        <f>+NICE자료!J60</f>
        <v>0</v>
      </c>
      <c r="K60" s="37">
        <f>+NICE자료!K60</f>
        <v>0</v>
      </c>
      <c r="L60" s="37">
        <f>+NICE자료!L60</f>
        <v>0</v>
      </c>
      <c r="M60" s="37">
        <f>+NICE자료!M60</f>
        <v>0</v>
      </c>
      <c r="N60" s="37">
        <f>+NICE자료!N60</f>
        <v>0</v>
      </c>
      <c r="O60" s="37">
        <f>+NICE자료!O60</f>
        <v>0</v>
      </c>
      <c r="P60" s="37">
        <f>+NICE자료!P60</f>
        <v>0</v>
      </c>
      <c r="Q60" s="37">
        <f>+NICE자료!Q60</f>
        <v>0</v>
      </c>
      <c r="R60" s="37">
        <f>+NICE자료!R60</f>
        <v>0</v>
      </c>
      <c r="S60" s="37">
        <f>+NICE자료!S60</f>
        <v>0</v>
      </c>
      <c r="T60" s="37">
        <f>+NICE자료!T60</f>
        <v>0</v>
      </c>
      <c r="U60" s="37">
        <f>+NICE자료!U60</f>
        <v>0</v>
      </c>
      <c r="V60" s="37">
        <f>+NICE자료!V60</f>
        <v>0</v>
      </c>
      <c r="W60" s="37">
        <f>+NICE자료!W60</f>
        <v>0</v>
      </c>
      <c r="X60" s="37">
        <f>+NICE자료!X60</f>
        <v>0</v>
      </c>
      <c r="Y60" s="37">
        <f>+NICE자료!Y60</f>
        <v>0</v>
      </c>
      <c r="Z60" s="37">
        <f>+NICE자료!Z60</f>
        <v>0</v>
      </c>
      <c r="AA60" s="37">
        <f>+NICE자료!AA60</f>
        <v>0</v>
      </c>
      <c r="AB60" s="37">
        <f>+NICE자료!AB60</f>
        <v>0</v>
      </c>
      <c r="AC60" s="37">
        <f>+NICE자료!AC60</f>
        <v>0</v>
      </c>
      <c r="AD60" s="37">
        <f>+NICE자료!AD60</f>
        <v>0</v>
      </c>
      <c r="AE60" s="37">
        <f>+NICE자료!AE60</f>
        <v>0</v>
      </c>
      <c r="AF60" s="37">
        <f>+NICE자료!AF60</f>
        <v>0</v>
      </c>
      <c r="AG60" s="37">
        <f>+NICE자료!AG60</f>
        <v>0</v>
      </c>
      <c r="AH60" s="37">
        <f>+NICE자료!AH60</f>
        <v>0</v>
      </c>
      <c r="AI60" s="37">
        <f>+NICE자료!AI60</f>
        <v>0</v>
      </c>
      <c r="AJ60" s="37">
        <f>+NICE자료!AJ60</f>
        <v>0</v>
      </c>
      <c r="AK60" s="37">
        <f>+NICE자료!AK60</f>
        <v>0</v>
      </c>
      <c r="AL60" s="37">
        <f>+NICE자료!AL60</f>
        <v>0</v>
      </c>
      <c r="AM60" s="37">
        <f>+NICE자료!AM60</f>
        <v>0</v>
      </c>
      <c r="AN60" s="37">
        <f>+NICE자료!AN60</f>
        <v>0</v>
      </c>
      <c r="AO60" s="37">
        <f>+NICE자료!AO60</f>
        <v>0</v>
      </c>
      <c r="AP60" s="37">
        <f>+NICE자료!AP60</f>
        <v>0</v>
      </c>
      <c r="AQ60" s="37">
        <f>+NICE자료!AQ60</f>
        <v>0</v>
      </c>
      <c r="AR60" s="37">
        <f>+NICE자료!AR60</f>
        <v>0</v>
      </c>
      <c r="AS60" s="37">
        <f>+NICE자료!AS60</f>
        <v>0</v>
      </c>
      <c r="AT60" s="38"/>
      <c r="AU60" s="38"/>
      <c r="AV60" s="38"/>
      <c r="AW60" s="38"/>
      <c r="AX60" s="38"/>
      <c r="AY60" s="38"/>
      <c r="AZ60" s="38"/>
      <c r="BA60" s="38"/>
      <c r="BB60" s="38"/>
      <c r="BC60" s="38"/>
      <c r="BD60" s="38"/>
      <c r="BE60" s="38"/>
      <c r="BF60" s="38"/>
      <c r="BG60" s="38"/>
      <c r="BH60" s="38"/>
      <c r="BI60" s="38"/>
      <c r="BJ60" s="38"/>
      <c r="BK60" s="38"/>
      <c r="BL60" s="38"/>
      <c r="BM60" s="38"/>
      <c r="BN60" s="38"/>
      <c r="BO60" s="38"/>
      <c r="BP60" s="38"/>
      <c r="BQ60" s="38"/>
      <c r="BR60" s="38"/>
      <c r="BS60" s="38"/>
      <c r="BT60" s="38"/>
      <c r="BU60" s="38"/>
      <c r="BV60" s="38"/>
      <c r="BW60" s="38"/>
      <c r="BX60" s="38"/>
      <c r="BY60" s="38"/>
      <c r="BZ60" s="38"/>
      <c r="CA60" s="38"/>
      <c r="CB60" s="38"/>
      <c r="CC60" s="38"/>
      <c r="CD60" s="38"/>
      <c r="CE60" s="38"/>
      <c r="CF60" s="38"/>
      <c r="CG60" s="38"/>
      <c r="CH60" s="38"/>
      <c r="CI60" s="38"/>
      <c r="CJ60" s="38"/>
      <c r="CK60" s="38"/>
      <c r="CL60" s="38"/>
      <c r="CM60" s="38"/>
      <c r="CN60" s="38"/>
      <c r="CO60" s="38"/>
      <c r="CP60" s="38"/>
      <c r="CQ60" s="38"/>
      <c r="CR60" s="38"/>
      <c r="CS60" s="38"/>
      <c r="CT60" s="38"/>
      <c r="CU60" s="38"/>
      <c r="CV60" s="38"/>
      <c r="CW60" s="38"/>
      <c r="CX60" s="38"/>
      <c r="CY60" s="38"/>
      <c r="CZ60" s="38"/>
      <c r="DA60" s="38"/>
      <c r="DB60" s="38"/>
      <c r="DC60" s="38"/>
      <c r="DD60" s="38"/>
      <c r="DE60" s="38"/>
      <c r="DF60" s="38"/>
      <c r="DG60" s="38"/>
      <c r="DH60" s="38"/>
      <c r="DI60" s="38"/>
      <c r="DJ60" s="38"/>
      <c r="DK60" s="38"/>
      <c r="DL60" s="38"/>
      <c r="DM60" s="38"/>
      <c r="DN60" s="38"/>
    </row>
    <row r="61" spans="1:118">
      <c r="A61" s="1">
        <f>+NICE자료!A61</f>
        <v>122240</v>
      </c>
      <c r="B61" s="28" t="str">
        <f>+NICE자료!B61</f>
        <v xml:space="preserve">          기말재고</v>
      </c>
      <c r="C61" s="37">
        <f>+NICE자료!C61</f>
        <v>0</v>
      </c>
      <c r="D61" s="37">
        <f>+NICE자료!D61</f>
        <v>0</v>
      </c>
      <c r="E61" s="37">
        <f>+NICE자료!E61</f>
        <v>0</v>
      </c>
      <c r="F61" s="37">
        <f>+NICE자료!F61</f>
        <v>0</v>
      </c>
      <c r="G61" s="37">
        <f>+NICE자료!G61</f>
        <v>0</v>
      </c>
      <c r="H61" s="37">
        <f>+NICE자료!H61</f>
        <v>0</v>
      </c>
      <c r="I61" s="37">
        <f>+NICE자료!I61</f>
        <v>0</v>
      </c>
      <c r="J61" s="37">
        <f>+NICE자료!J61</f>
        <v>0</v>
      </c>
      <c r="K61" s="37">
        <f>+NICE자료!K61</f>
        <v>0</v>
      </c>
      <c r="L61" s="37">
        <f>+NICE자료!L61</f>
        <v>0</v>
      </c>
      <c r="M61" s="37">
        <f>+NICE자료!M61</f>
        <v>0</v>
      </c>
      <c r="N61" s="37">
        <f>+NICE자료!N61</f>
        <v>0</v>
      </c>
      <c r="O61" s="37">
        <f>+NICE자료!O61</f>
        <v>0</v>
      </c>
      <c r="P61" s="37">
        <f>+NICE자료!P61</f>
        <v>0</v>
      </c>
      <c r="Q61" s="37">
        <f>+NICE자료!Q61</f>
        <v>0</v>
      </c>
      <c r="R61" s="37">
        <f>+NICE자료!R61</f>
        <v>0</v>
      </c>
      <c r="S61" s="37">
        <f>+NICE자료!S61</f>
        <v>0</v>
      </c>
      <c r="T61" s="37">
        <f>+NICE자료!T61</f>
        <v>0</v>
      </c>
      <c r="U61" s="37">
        <f>+NICE자료!U61</f>
        <v>0</v>
      </c>
      <c r="V61" s="37">
        <f>+NICE자료!V61</f>
        <v>0</v>
      </c>
      <c r="W61" s="37">
        <f>+NICE자료!W61</f>
        <v>0</v>
      </c>
      <c r="X61" s="37">
        <f>+NICE자료!X61</f>
        <v>0</v>
      </c>
      <c r="Y61" s="37">
        <f>+NICE자료!Y61</f>
        <v>0</v>
      </c>
      <c r="Z61" s="37">
        <f>+NICE자료!Z61</f>
        <v>0</v>
      </c>
      <c r="AA61" s="37">
        <f>+NICE자료!AA61</f>
        <v>0</v>
      </c>
      <c r="AB61" s="37">
        <f>+NICE자료!AB61</f>
        <v>0</v>
      </c>
      <c r="AC61" s="37">
        <f>+NICE자료!AC61</f>
        <v>0</v>
      </c>
      <c r="AD61" s="37">
        <f>+NICE자료!AD61</f>
        <v>0</v>
      </c>
      <c r="AE61" s="37">
        <f>+NICE자료!AE61</f>
        <v>0</v>
      </c>
      <c r="AF61" s="37">
        <f>+NICE자료!AF61</f>
        <v>0</v>
      </c>
      <c r="AG61" s="37">
        <f>+NICE자료!AG61</f>
        <v>0</v>
      </c>
      <c r="AH61" s="37">
        <f>+NICE자료!AH61</f>
        <v>0</v>
      </c>
      <c r="AI61" s="37">
        <f>+NICE자료!AI61</f>
        <v>0</v>
      </c>
      <c r="AJ61" s="37">
        <f>+NICE자료!AJ61</f>
        <v>0</v>
      </c>
      <c r="AK61" s="37">
        <f>+NICE자료!AK61</f>
        <v>0</v>
      </c>
      <c r="AL61" s="37">
        <f>+NICE자료!AL61</f>
        <v>0</v>
      </c>
      <c r="AM61" s="37">
        <f>+NICE자료!AM61</f>
        <v>0</v>
      </c>
      <c r="AN61" s="37">
        <f>+NICE자료!AN61</f>
        <v>0</v>
      </c>
      <c r="AO61" s="37">
        <f>+NICE자료!AO61</f>
        <v>0</v>
      </c>
      <c r="AP61" s="37">
        <f>+NICE자료!AP61</f>
        <v>0</v>
      </c>
      <c r="AQ61" s="37">
        <f>+NICE자료!AQ61</f>
        <v>0</v>
      </c>
      <c r="AR61" s="37">
        <f>+NICE자료!AR61</f>
        <v>0</v>
      </c>
      <c r="AS61" s="37">
        <f>+NICE자료!AS61</f>
        <v>0</v>
      </c>
      <c r="AT61" s="38"/>
      <c r="AU61" s="38"/>
      <c r="AV61" s="38"/>
      <c r="AW61" s="38"/>
      <c r="AX61" s="38"/>
      <c r="AY61" s="38"/>
      <c r="AZ61" s="38"/>
      <c r="BA61" s="38"/>
      <c r="BB61" s="38"/>
      <c r="BC61" s="38"/>
      <c r="BD61" s="38"/>
      <c r="BE61" s="38"/>
      <c r="BF61" s="38"/>
      <c r="BG61" s="38"/>
      <c r="BH61" s="38"/>
      <c r="BI61" s="38"/>
      <c r="BJ61" s="38"/>
      <c r="BK61" s="38"/>
      <c r="BL61" s="38"/>
      <c r="BM61" s="38"/>
      <c r="BN61" s="38"/>
      <c r="BO61" s="38"/>
      <c r="BP61" s="38"/>
      <c r="BQ61" s="38"/>
      <c r="BR61" s="38"/>
      <c r="BS61" s="38"/>
      <c r="BT61" s="38"/>
      <c r="BU61" s="38"/>
      <c r="BV61" s="38"/>
      <c r="BW61" s="38"/>
      <c r="BX61" s="38"/>
      <c r="BY61" s="38"/>
      <c r="BZ61" s="38"/>
      <c r="CA61" s="38"/>
      <c r="CB61" s="38"/>
      <c r="CC61" s="38"/>
      <c r="CD61" s="38"/>
      <c r="CE61" s="38"/>
      <c r="CF61" s="38"/>
      <c r="CG61" s="38"/>
      <c r="CH61" s="38"/>
      <c r="CI61" s="38"/>
      <c r="CJ61" s="38"/>
      <c r="CK61" s="38"/>
      <c r="CL61" s="38"/>
      <c r="CM61" s="38"/>
      <c r="CN61" s="38"/>
      <c r="CO61" s="38"/>
      <c r="CP61" s="38"/>
      <c r="CQ61" s="38"/>
      <c r="CR61" s="38"/>
      <c r="CS61" s="38"/>
      <c r="CT61" s="38"/>
      <c r="CU61" s="38"/>
      <c r="CV61" s="38"/>
      <c r="CW61" s="38"/>
      <c r="CX61" s="38"/>
      <c r="CY61" s="38"/>
      <c r="CZ61" s="38"/>
      <c r="DA61" s="38"/>
      <c r="DB61" s="38"/>
      <c r="DC61" s="38"/>
      <c r="DD61" s="38"/>
      <c r="DE61" s="38"/>
      <c r="DF61" s="38"/>
      <c r="DG61" s="38"/>
      <c r="DH61" s="38"/>
      <c r="DI61" s="38"/>
      <c r="DJ61" s="38"/>
      <c r="DK61" s="38"/>
      <c r="DL61" s="38"/>
      <c r="DM61" s="38"/>
      <c r="DN61" s="38"/>
    </row>
    <row r="62" spans="1:118">
      <c r="A62" s="1">
        <f>+NICE자료!A62</f>
        <v>122300</v>
      </c>
      <c r="B62" s="28" t="str">
        <f>+NICE자료!B62</f>
        <v xml:space="preserve">     [공사원가]</v>
      </c>
      <c r="C62" s="37">
        <f>+NICE자료!C62</f>
        <v>0</v>
      </c>
      <c r="D62" s="37">
        <f>+NICE자료!D62</f>
        <v>0</v>
      </c>
      <c r="E62" s="37">
        <f>+NICE자료!E62</f>
        <v>0</v>
      </c>
      <c r="F62" s="37">
        <f>+NICE자료!F62</f>
        <v>0</v>
      </c>
      <c r="G62" s="37">
        <f>+NICE자료!G62</f>
        <v>0</v>
      </c>
      <c r="H62" s="37">
        <f>+NICE자료!H62</f>
        <v>0</v>
      </c>
      <c r="I62" s="37">
        <f>+NICE자료!I62</f>
        <v>0</v>
      </c>
      <c r="J62" s="37">
        <f>+NICE자료!J62</f>
        <v>0</v>
      </c>
      <c r="K62" s="37">
        <f>+NICE자료!K62</f>
        <v>0</v>
      </c>
      <c r="L62" s="37">
        <f>+NICE자료!L62</f>
        <v>0</v>
      </c>
      <c r="M62" s="37">
        <f>+NICE자료!M62</f>
        <v>0</v>
      </c>
      <c r="N62" s="37">
        <f>+NICE자료!N62</f>
        <v>0</v>
      </c>
      <c r="O62" s="37">
        <f>+NICE자료!O62</f>
        <v>0</v>
      </c>
      <c r="P62" s="37">
        <f>+NICE자료!P62</f>
        <v>0</v>
      </c>
      <c r="Q62" s="37">
        <f>+NICE자료!Q62</f>
        <v>0</v>
      </c>
      <c r="R62" s="37">
        <f>+NICE자료!R62</f>
        <v>0</v>
      </c>
      <c r="S62" s="37">
        <f>+NICE자료!S62</f>
        <v>0</v>
      </c>
      <c r="T62" s="37">
        <f>+NICE자료!T62</f>
        <v>0</v>
      </c>
      <c r="U62" s="37">
        <f>+NICE자료!U62</f>
        <v>0</v>
      </c>
      <c r="V62" s="37">
        <f>+NICE자료!V62</f>
        <v>0</v>
      </c>
      <c r="W62" s="37">
        <f>+NICE자료!W62</f>
        <v>0</v>
      </c>
      <c r="X62" s="37">
        <f>+NICE자료!X62</f>
        <v>0</v>
      </c>
      <c r="Y62" s="37">
        <f>+NICE자료!Y62</f>
        <v>0</v>
      </c>
      <c r="Z62" s="37">
        <f>+NICE자료!Z62</f>
        <v>0</v>
      </c>
      <c r="AA62" s="37">
        <f>+NICE자료!AA62</f>
        <v>0</v>
      </c>
      <c r="AB62" s="37">
        <f>+NICE자료!AB62</f>
        <v>0</v>
      </c>
      <c r="AC62" s="37">
        <f>+NICE자료!AC62</f>
        <v>0</v>
      </c>
      <c r="AD62" s="37">
        <f>+NICE자료!AD62</f>
        <v>0</v>
      </c>
      <c r="AE62" s="37">
        <f>+NICE자료!AE62</f>
        <v>0</v>
      </c>
      <c r="AF62" s="37">
        <f>+NICE자료!AF62</f>
        <v>0</v>
      </c>
      <c r="AG62" s="37">
        <f>+NICE자료!AG62</f>
        <v>0</v>
      </c>
      <c r="AH62" s="37">
        <f>+NICE자료!AH62</f>
        <v>0</v>
      </c>
      <c r="AI62" s="37">
        <f>+NICE자료!AI62</f>
        <v>0</v>
      </c>
      <c r="AJ62" s="37">
        <f>+NICE자료!AJ62</f>
        <v>0</v>
      </c>
      <c r="AK62" s="37">
        <f>+NICE자료!AK62</f>
        <v>0</v>
      </c>
      <c r="AL62" s="37">
        <f>+NICE자료!AL62</f>
        <v>0</v>
      </c>
      <c r="AM62" s="37">
        <f>+NICE자료!AM62</f>
        <v>0</v>
      </c>
      <c r="AN62" s="37">
        <f>+NICE자료!AN62</f>
        <v>0</v>
      </c>
      <c r="AO62" s="37">
        <f>+NICE자료!AO62</f>
        <v>0</v>
      </c>
      <c r="AP62" s="37">
        <f>+NICE자료!AP62</f>
        <v>0</v>
      </c>
      <c r="AQ62" s="37">
        <f>+NICE자료!AQ62</f>
        <v>0</v>
      </c>
      <c r="AR62" s="37">
        <f>+NICE자료!AR62</f>
        <v>0</v>
      </c>
      <c r="AS62" s="37">
        <f>+NICE자료!AS62</f>
        <v>0</v>
      </c>
      <c r="AT62" s="38"/>
      <c r="AU62" s="38"/>
      <c r="AV62" s="38"/>
      <c r="AW62" s="38"/>
      <c r="AX62" s="38"/>
      <c r="AY62" s="38"/>
      <c r="AZ62" s="38"/>
      <c r="BA62" s="38"/>
      <c r="BB62" s="38"/>
      <c r="BC62" s="38"/>
      <c r="BD62" s="38"/>
      <c r="BE62" s="38"/>
      <c r="BF62" s="38"/>
      <c r="BG62" s="38"/>
      <c r="BH62" s="38"/>
      <c r="BI62" s="38"/>
      <c r="BJ62" s="38"/>
      <c r="BK62" s="38"/>
      <c r="BL62" s="38"/>
      <c r="BM62" s="38"/>
      <c r="BN62" s="38"/>
      <c r="BO62" s="38"/>
      <c r="BP62" s="38"/>
      <c r="BQ62" s="38"/>
      <c r="BR62" s="38"/>
      <c r="BS62" s="38"/>
      <c r="BT62" s="38"/>
      <c r="BU62" s="38"/>
      <c r="BV62" s="38"/>
      <c r="BW62" s="38"/>
      <c r="BX62" s="38"/>
      <c r="BY62" s="38"/>
      <c r="BZ62" s="38"/>
      <c r="CA62" s="38"/>
      <c r="CB62" s="38"/>
      <c r="CC62" s="38"/>
      <c r="CD62" s="38"/>
      <c r="CE62" s="38"/>
      <c r="CF62" s="38"/>
      <c r="CG62" s="38"/>
      <c r="CH62" s="38"/>
      <c r="CI62" s="38"/>
      <c r="CJ62" s="38"/>
      <c r="CK62" s="38"/>
      <c r="CL62" s="38"/>
      <c r="CM62" s="38"/>
      <c r="CN62" s="38"/>
      <c r="CO62" s="38"/>
      <c r="CP62" s="38"/>
      <c r="CQ62" s="38"/>
      <c r="CR62" s="38"/>
      <c r="CS62" s="38"/>
      <c r="CT62" s="38"/>
      <c r="CU62" s="38"/>
      <c r="CV62" s="38"/>
      <c r="CW62" s="38"/>
      <c r="CX62" s="38"/>
      <c r="CY62" s="38"/>
      <c r="CZ62" s="38"/>
      <c r="DA62" s="38"/>
      <c r="DB62" s="38"/>
      <c r="DC62" s="38"/>
      <c r="DD62" s="38"/>
      <c r="DE62" s="38"/>
      <c r="DF62" s="38"/>
      <c r="DG62" s="38"/>
      <c r="DH62" s="38"/>
      <c r="DI62" s="38"/>
      <c r="DJ62" s="38"/>
      <c r="DK62" s="38"/>
      <c r="DL62" s="38"/>
      <c r="DM62" s="38"/>
      <c r="DN62" s="38"/>
    </row>
    <row r="63" spans="1:118">
      <c r="A63" s="1">
        <f>+NICE자료!A63</f>
        <v>122400</v>
      </c>
      <c r="B63" s="28" t="str">
        <f>+NICE자료!B63</f>
        <v xml:space="preserve">     [분양원가]</v>
      </c>
      <c r="C63" s="37">
        <f>+NICE자료!C63</f>
        <v>0</v>
      </c>
      <c r="D63" s="37">
        <f>+NICE자료!D63</f>
        <v>0</v>
      </c>
      <c r="E63" s="37">
        <f>+NICE자료!E63</f>
        <v>0</v>
      </c>
      <c r="F63" s="37">
        <f>+NICE자료!F63</f>
        <v>0</v>
      </c>
      <c r="G63" s="37">
        <f>+NICE자료!G63</f>
        <v>0</v>
      </c>
      <c r="H63" s="37">
        <f>+NICE자료!H63</f>
        <v>0</v>
      </c>
      <c r="I63" s="37">
        <f>+NICE자료!I63</f>
        <v>0</v>
      </c>
      <c r="J63" s="37">
        <f>+NICE자료!J63</f>
        <v>0</v>
      </c>
      <c r="K63" s="37">
        <f>+NICE자료!K63</f>
        <v>0</v>
      </c>
      <c r="L63" s="37">
        <f>+NICE자료!L63</f>
        <v>0</v>
      </c>
      <c r="M63" s="37">
        <f>+NICE자료!M63</f>
        <v>0</v>
      </c>
      <c r="N63" s="37">
        <f>+NICE자료!N63</f>
        <v>0</v>
      </c>
      <c r="O63" s="37">
        <f>+NICE자료!O63</f>
        <v>0</v>
      </c>
      <c r="P63" s="37">
        <f>+NICE자료!P63</f>
        <v>0</v>
      </c>
      <c r="Q63" s="37">
        <f>+NICE자료!Q63</f>
        <v>0</v>
      </c>
      <c r="R63" s="37">
        <f>+NICE자료!R63</f>
        <v>0</v>
      </c>
      <c r="S63" s="37">
        <f>+NICE자료!S63</f>
        <v>0</v>
      </c>
      <c r="T63" s="37">
        <f>+NICE자료!T63</f>
        <v>0</v>
      </c>
      <c r="U63" s="37">
        <f>+NICE자료!U63</f>
        <v>0</v>
      </c>
      <c r="V63" s="37">
        <f>+NICE자료!V63</f>
        <v>0</v>
      </c>
      <c r="W63" s="37">
        <f>+NICE자료!W63</f>
        <v>0</v>
      </c>
      <c r="X63" s="37">
        <f>+NICE자료!X63</f>
        <v>0</v>
      </c>
      <c r="Y63" s="37">
        <f>+NICE자료!Y63</f>
        <v>0</v>
      </c>
      <c r="Z63" s="37">
        <f>+NICE자료!Z63</f>
        <v>0</v>
      </c>
      <c r="AA63" s="37">
        <f>+NICE자료!AA63</f>
        <v>0</v>
      </c>
      <c r="AB63" s="37">
        <f>+NICE자료!AB63</f>
        <v>0</v>
      </c>
      <c r="AC63" s="37">
        <f>+NICE자료!AC63</f>
        <v>0</v>
      </c>
      <c r="AD63" s="37">
        <f>+NICE자료!AD63</f>
        <v>0</v>
      </c>
      <c r="AE63" s="37">
        <f>+NICE자료!AE63</f>
        <v>0</v>
      </c>
      <c r="AF63" s="37">
        <f>+NICE자료!AF63</f>
        <v>0</v>
      </c>
      <c r="AG63" s="37">
        <f>+NICE자료!AG63</f>
        <v>0</v>
      </c>
      <c r="AH63" s="37">
        <f>+NICE자료!AH63</f>
        <v>0</v>
      </c>
      <c r="AI63" s="37">
        <f>+NICE자료!AI63</f>
        <v>0</v>
      </c>
      <c r="AJ63" s="37">
        <f>+NICE자료!AJ63</f>
        <v>0</v>
      </c>
      <c r="AK63" s="37">
        <f>+NICE자료!AK63</f>
        <v>0</v>
      </c>
      <c r="AL63" s="37">
        <f>+NICE자료!AL63</f>
        <v>0</v>
      </c>
      <c r="AM63" s="37">
        <f>+NICE자료!AM63</f>
        <v>0</v>
      </c>
      <c r="AN63" s="37">
        <f>+NICE자료!AN63</f>
        <v>0</v>
      </c>
      <c r="AO63" s="37">
        <f>+NICE자료!AO63</f>
        <v>0</v>
      </c>
      <c r="AP63" s="37">
        <f>+NICE자료!AP63</f>
        <v>0</v>
      </c>
      <c r="AQ63" s="37">
        <f>+NICE자료!AQ63</f>
        <v>0</v>
      </c>
      <c r="AR63" s="37">
        <f>+NICE자료!AR63</f>
        <v>0</v>
      </c>
      <c r="AS63" s="37">
        <f>+NICE자료!AS63</f>
        <v>0</v>
      </c>
      <c r="AT63" s="38"/>
      <c r="AU63" s="38"/>
      <c r="AV63" s="38"/>
      <c r="AW63" s="38"/>
      <c r="AX63" s="38"/>
      <c r="AY63" s="38"/>
      <c r="AZ63" s="38"/>
      <c r="BA63" s="38"/>
      <c r="BB63" s="38"/>
      <c r="BC63" s="38"/>
      <c r="BD63" s="38"/>
      <c r="BE63" s="38"/>
      <c r="BF63" s="38"/>
      <c r="BG63" s="38"/>
      <c r="BH63" s="38"/>
      <c r="BI63" s="38"/>
      <c r="BJ63" s="38"/>
      <c r="BK63" s="38"/>
      <c r="BL63" s="38"/>
      <c r="BM63" s="38"/>
      <c r="BN63" s="38"/>
      <c r="BO63" s="38"/>
      <c r="BP63" s="38"/>
      <c r="BQ63" s="38"/>
      <c r="BR63" s="38"/>
      <c r="BS63" s="38"/>
      <c r="BT63" s="38"/>
      <c r="BU63" s="38"/>
      <c r="BV63" s="38"/>
      <c r="BW63" s="38"/>
      <c r="BX63" s="38"/>
      <c r="BY63" s="38"/>
      <c r="BZ63" s="38"/>
      <c r="CA63" s="38"/>
      <c r="CB63" s="38"/>
      <c r="CC63" s="38"/>
      <c r="CD63" s="38"/>
      <c r="CE63" s="38"/>
      <c r="CF63" s="38"/>
      <c r="CG63" s="38"/>
      <c r="CH63" s="38"/>
      <c r="CI63" s="38"/>
      <c r="CJ63" s="38"/>
      <c r="CK63" s="38"/>
      <c r="CL63" s="38"/>
      <c r="CM63" s="38"/>
      <c r="CN63" s="38"/>
      <c r="CO63" s="38"/>
      <c r="CP63" s="38"/>
      <c r="CQ63" s="38"/>
      <c r="CR63" s="38"/>
      <c r="CS63" s="38"/>
      <c r="CT63" s="38"/>
      <c r="CU63" s="38"/>
      <c r="CV63" s="38"/>
      <c r="CW63" s="38"/>
      <c r="CX63" s="38"/>
      <c r="CY63" s="38"/>
      <c r="CZ63" s="38"/>
      <c r="DA63" s="38"/>
      <c r="DB63" s="38"/>
      <c r="DC63" s="38"/>
      <c r="DD63" s="38"/>
      <c r="DE63" s="38"/>
      <c r="DF63" s="38"/>
      <c r="DG63" s="38"/>
      <c r="DH63" s="38"/>
      <c r="DI63" s="38"/>
      <c r="DJ63" s="38"/>
      <c r="DK63" s="38"/>
      <c r="DL63" s="38"/>
      <c r="DM63" s="38"/>
      <c r="DN63" s="38"/>
    </row>
    <row r="64" spans="1:118">
      <c r="A64" s="1">
        <f>+NICE자료!A64</f>
        <v>122500</v>
      </c>
      <c r="B64" s="28" t="str">
        <f>+NICE자료!B64</f>
        <v xml:space="preserve">     [임대원가]</v>
      </c>
      <c r="C64" s="37">
        <f>+NICE자료!C64</f>
        <v>0</v>
      </c>
      <c r="D64" s="37">
        <f>+NICE자료!D64</f>
        <v>0</v>
      </c>
      <c r="E64" s="37">
        <f>+NICE자료!E64</f>
        <v>0</v>
      </c>
      <c r="F64" s="37">
        <f>+NICE자료!F64</f>
        <v>0</v>
      </c>
      <c r="G64" s="37">
        <f>+NICE자료!G64</f>
        <v>0</v>
      </c>
      <c r="H64" s="37">
        <f>+NICE자료!H64</f>
        <v>0</v>
      </c>
      <c r="I64" s="37">
        <f>+NICE자료!I64</f>
        <v>0</v>
      </c>
      <c r="J64" s="37">
        <f>+NICE자료!J64</f>
        <v>0</v>
      </c>
      <c r="K64" s="37">
        <f>+NICE자료!K64</f>
        <v>0</v>
      </c>
      <c r="L64" s="37">
        <f>+NICE자료!L64</f>
        <v>0</v>
      </c>
      <c r="M64" s="37">
        <f>+NICE자료!M64</f>
        <v>0</v>
      </c>
      <c r="N64" s="37">
        <f>+NICE자료!N64</f>
        <v>0</v>
      </c>
      <c r="O64" s="37">
        <f>+NICE자료!O64</f>
        <v>0</v>
      </c>
      <c r="P64" s="37">
        <f>+NICE자료!P64</f>
        <v>0</v>
      </c>
      <c r="Q64" s="37">
        <f>+NICE자료!Q64</f>
        <v>0</v>
      </c>
      <c r="R64" s="37">
        <f>+NICE자료!R64</f>
        <v>0</v>
      </c>
      <c r="S64" s="37">
        <f>+NICE자료!S64</f>
        <v>0</v>
      </c>
      <c r="T64" s="37">
        <f>+NICE자료!T64</f>
        <v>0</v>
      </c>
      <c r="U64" s="37">
        <f>+NICE자료!U64</f>
        <v>0</v>
      </c>
      <c r="V64" s="37">
        <f>+NICE자료!V64</f>
        <v>0</v>
      </c>
      <c r="W64" s="37">
        <f>+NICE자료!W64</f>
        <v>0</v>
      </c>
      <c r="X64" s="37">
        <f>+NICE자료!X64</f>
        <v>0</v>
      </c>
      <c r="Y64" s="37">
        <f>+NICE자료!Y64</f>
        <v>0</v>
      </c>
      <c r="Z64" s="37">
        <f>+NICE자료!Z64</f>
        <v>0</v>
      </c>
      <c r="AA64" s="37">
        <f>+NICE자료!AA64</f>
        <v>0</v>
      </c>
      <c r="AB64" s="37">
        <f>+NICE자료!AB64</f>
        <v>0</v>
      </c>
      <c r="AC64" s="37">
        <f>+NICE자료!AC64</f>
        <v>0</v>
      </c>
      <c r="AD64" s="37">
        <f>+NICE자료!AD64</f>
        <v>0</v>
      </c>
      <c r="AE64" s="37">
        <f>+NICE자료!AE64</f>
        <v>0</v>
      </c>
      <c r="AF64" s="37">
        <f>+NICE자료!AF64</f>
        <v>0</v>
      </c>
      <c r="AG64" s="37">
        <f>+NICE자료!AG64</f>
        <v>0</v>
      </c>
      <c r="AH64" s="37">
        <f>+NICE자료!AH64</f>
        <v>0</v>
      </c>
      <c r="AI64" s="37">
        <f>+NICE자료!AI64</f>
        <v>0</v>
      </c>
      <c r="AJ64" s="37">
        <f>+NICE자료!AJ64</f>
        <v>0</v>
      </c>
      <c r="AK64" s="37">
        <f>+NICE자료!AK64</f>
        <v>0</v>
      </c>
      <c r="AL64" s="37">
        <f>+NICE자료!AL64</f>
        <v>0</v>
      </c>
      <c r="AM64" s="37">
        <f>+NICE자료!AM64</f>
        <v>0</v>
      </c>
      <c r="AN64" s="37">
        <f>+NICE자료!AN64</f>
        <v>0</v>
      </c>
      <c r="AO64" s="37">
        <f>+NICE자료!AO64</f>
        <v>0</v>
      </c>
      <c r="AP64" s="37">
        <f>+NICE자료!AP64</f>
        <v>0</v>
      </c>
      <c r="AQ64" s="37">
        <f>+NICE자료!AQ64</f>
        <v>0</v>
      </c>
      <c r="AR64" s="37">
        <f>+NICE자료!AR64</f>
        <v>0</v>
      </c>
      <c r="AS64" s="37">
        <f>+NICE자료!AS64</f>
        <v>0</v>
      </c>
      <c r="AT64" s="38"/>
      <c r="AU64" s="38"/>
      <c r="AV64" s="38"/>
      <c r="AW64" s="38"/>
      <c r="AX64" s="38"/>
      <c r="AY64" s="38"/>
      <c r="AZ64" s="38"/>
      <c r="BA64" s="38"/>
      <c r="BB64" s="38"/>
      <c r="BC64" s="38"/>
      <c r="BD64" s="38"/>
      <c r="BE64" s="38"/>
      <c r="BF64" s="38"/>
      <c r="BG64" s="38"/>
      <c r="BH64" s="38"/>
      <c r="BI64" s="38"/>
      <c r="BJ64" s="38"/>
      <c r="BK64" s="38"/>
      <c r="BL64" s="38"/>
      <c r="BM64" s="38"/>
      <c r="BN64" s="38"/>
      <c r="BO64" s="38"/>
      <c r="BP64" s="38"/>
      <c r="BQ64" s="38"/>
      <c r="BR64" s="38"/>
      <c r="BS64" s="38"/>
      <c r="BT64" s="38"/>
      <c r="BU64" s="38"/>
      <c r="BV64" s="38"/>
      <c r="BW64" s="38"/>
      <c r="BX64" s="38"/>
      <c r="BY64" s="38"/>
      <c r="BZ64" s="38"/>
      <c r="CA64" s="38"/>
      <c r="CB64" s="38"/>
      <c r="CC64" s="38"/>
      <c r="CD64" s="38"/>
      <c r="CE64" s="38"/>
      <c r="CF64" s="38"/>
      <c r="CG64" s="38"/>
      <c r="CH64" s="38"/>
      <c r="CI64" s="38"/>
      <c r="CJ64" s="38"/>
      <c r="CK64" s="38"/>
      <c r="CL64" s="38"/>
      <c r="CM64" s="38"/>
      <c r="CN64" s="38"/>
      <c r="CO64" s="38"/>
      <c r="CP64" s="38"/>
      <c r="CQ64" s="38"/>
      <c r="CR64" s="38"/>
      <c r="CS64" s="38"/>
      <c r="CT64" s="38"/>
      <c r="CU64" s="38"/>
      <c r="CV64" s="38"/>
      <c r="CW64" s="38"/>
      <c r="CX64" s="38"/>
      <c r="CY64" s="38"/>
      <c r="CZ64" s="38"/>
      <c r="DA64" s="38"/>
      <c r="DB64" s="38"/>
      <c r="DC64" s="38"/>
      <c r="DD64" s="38"/>
      <c r="DE64" s="38"/>
      <c r="DF64" s="38"/>
      <c r="DG64" s="38"/>
      <c r="DH64" s="38"/>
      <c r="DI64" s="38"/>
      <c r="DJ64" s="38"/>
      <c r="DK64" s="38"/>
      <c r="DL64" s="38"/>
      <c r="DM64" s="38"/>
      <c r="DN64" s="38"/>
    </row>
    <row r="65" spans="1:118">
      <c r="A65" s="1">
        <f>+NICE자료!A65</f>
        <v>122600</v>
      </c>
      <c r="B65" s="28" t="str">
        <f>+NICE자료!B65</f>
        <v xml:space="preserve">     [용역원가]</v>
      </c>
      <c r="C65" s="37">
        <f>+NICE자료!C65</f>
        <v>0</v>
      </c>
      <c r="D65" s="37">
        <f>+NICE자료!D65</f>
        <v>0</v>
      </c>
      <c r="E65" s="37">
        <f>+NICE자료!E65</f>
        <v>0</v>
      </c>
      <c r="F65" s="37">
        <f>+NICE자료!F65</f>
        <v>0</v>
      </c>
      <c r="G65" s="37">
        <f>+NICE자료!G65</f>
        <v>0</v>
      </c>
      <c r="H65" s="37">
        <f>+NICE자료!H65</f>
        <v>0</v>
      </c>
      <c r="I65" s="37">
        <f>+NICE자료!I65</f>
        <v>0</v>
      </c>
      <c r="J65" s="37">
        <f>+NICE자료!J65</f>
        <v>0</v>
      </c>
      <c r="K65" s="37">
        <f>+NICE자료!K65</f>
        <v>0</v>
      </c>
      <c r="L65" s="37">
        <f>+NICE자료!L65</f>
        <v>0</v>
      </c>
      <c r="M65" s="37">
        <f>+NICE자료!M65</f>
        <v>0</v>
      </c>
      <c r="N65" s="37">
        <f>+NICE자료!N65</f>
        <v>0</v>
      </c>
      <c r="O65" s="37">
        <f>+NICE자료!O65</f>
        <v>0</v>
      </c>
      <c r="P65" s="37">
        <f>+NICE자료!P65</f>
        <v>0</v>
      </c>
      <c r="Q65" s="37">
        <f>+NICE자료!Q65</f>
        <v>0</v>
      </c>
      <c r="R65" s="37">
        <f>+NICE자료!R65</f>
        <v>0</v>
      </c>
      <c r="S65" s="37">
        <f>+NICE자료!S65</f>
        <v>0</v>
      </c>
      <c r="T65" s="37">
        <f>+NICE자료!T65</f>
        <v>0</v>
      </c>
      <c r="U65" s="37">
        <f>+NICE자료!U65</f>
        <v>0</v>
      </c>
      <c r="V65" s="37">
        <f>+NICE자료!V65</f>
        <v>0</v>
      </c>
      <c r="W65" s="37">
        <f>+NICE자료!W65</f>
        <v>0</v>
      </c>
      <c r="X65" s="37">
        <f>+NICE자료!X65</f>
        <v>0</v>
      </c>
      <c r="Y65" s="37">
        <f>+NICE자료!Y65</f>
        <v>0</v>
      </c>
      <c r="Z65" s="37">
        <f>+NICE자료!Z65</f>
        <v>0</v>
      </c>
      <c r="AA65" s="37">
        <f>+NICE자료!AA65</f>
        <v>0</v>
      </c>
      <c r="AB65" s="37">
        <f>+NICE자료!AB65</f>
        <v>0</v>
      </c>
      <c r="AC65" s="37">
        <f>+NICE자료!AC65</f>
        <v>0</v>
      </c>
      <c r="AD65" s="37">
        <f>+NICE자료!AD65</f>
        <v>0</v>
      </c>
      <c r="AE65" s="37">
        <f>+NICE자료!AE65</f>
        <v>0</v>
      </c>
      <c r="AF65" s="37">
        <f>+NICE자료!AF65</f>
        <v>0</v>
      </c>
      <c r="AG65" s="37">
        <f>+NICE자료!AG65</f>
        <v>0</v>
      </c>
      <c r="AH65" s="37">
        <f>+NICE자료!AH65</f>
        <v>0</v>
      </c>
      <c r="AI65" s="37">
        <f>+NICE자료!AI65</f>
        <v>0</v>
      </c>
      <c r="AJ65" s="37">
        <f>+NICE자료!AJ65</f>
        <v>0</v>
      </c>
      <c r="AK65" s="37">
        <f>+NICE자료!AK65</f>
        <v>0</v>
      </c>
      <c r="AL65" s="37">
        <f>+NICE자료!AL65</f>
        <v>0</v>
      </c>
      <c r="AM65" s="37">
        <f>+NICE자료!AM65</f>
        <v>0</v>
      </c>
      <c r="AN65" s="37">
        <f>+NICE자료!AN65</f>
        <v>0</v>
      </c>
      <c r="AO65" s="37">
        <f>+NICE자료!AO65</f>
        <v>0</v>
      </c>
      <c r="AP65" s="37">
        <f>+NICE자료!AP65</f>
        <v>0</v>
      </c>
      <c r="AQ65" s="37">
        <f>+NICE자료!AQ65</f>
        <v>0</v>
      </c>
      <c r="AR65" s="37">
        <f>+NICE자료!AR65</f>
        <v>0</v>
      </c>
      <c r="AS65" s="37">
        <f>+NICE자료!AS65</f>
        <v>0</v>
      </c>
      <c r="AT65" s="38"/>
      <c r="AU65" s="38"/>
      <c r="AV65" s="38"/>
      <c r="AW65" s="38"/>
      <c r="AX65" s="38"/>
      <c r="AY65" s="38"/>
      <c r="AZ65" s="38"/>
      <c r="BA65" s="38"/>
      <c r="BB65" s="38"/>
      <c r="BC65" s="38"/>
      <c r="BD65" s="38"/>
      <c r="BE65" s="38"/>
      <c r="BF65" s="38"/>
      <c r="BG65" s="38"/>
      <c r="BH65" s="38"/>
      <c r="BI65" s="38"/>
      <c r="BJ65" s="38"/>
      <c r="BK65" s="38"/>
      <c r="BL65" s="38"/>
      <c r="BM65" s="38"/>
      <c r="BN65" s="38"/>
      <c r="BO65" s="38"/>
      <c r="BP65" s="38"/>
      <c r="BQ65" s="38"/>
      <c r="BR65" s="38"/>
      <c r="BS65" s="38"/>
      <c r="BT65" s="38"/>
      <c r="BU65" s="38"/>
      <c r="BV65" s="38"/>
      <c r="BW65" s="38"/>
      <c r="BX65" s="38"/>
      <c r="BY65" s="38"/>
      <c r="BZ65" s="38"/>
      <c r="CA65" s="38"/>
      <c r="CB65" s="38"/>
      <c r="CC65" s="38"/>
      <c r="CD65" s="38"/>
      <c r="CE65" s="38"/>
      <c r="CF65" s="38"/>
      <c r="CG65" s="38"/>
      <c r="CH65" s="38"/>
      <c r="CI65" s="38"/>
      <c r="CJ65" s="38"/>
      <c r="CK65" s="38"/>
      <c r="CL65" s="38"/>
      <c r="CM65" s="38"/>
      <c r="CN65" s="38"/>
      <c r="CO65" s="38"/>
      <c r="CP65" s="38"/>
      <c r="CQ65" s="38"/>
      <c r="CR65" s="38"/>
      <c r="CS65" s="38"/>
      <c r="CT65" s="38"/>
      <c r="CU65" s="38"/>
      <c r="CV65" s="38"/>
      <c r="CW65" s="38"/>
      <c r="CX65" s="38"/>
      <c r="CY65" s="38"/>
      <c r="CZ65" s="38"/>
      <c r="DA65" s="38"/>
      <c r="DB65" s="38"/>
      <c r="DC65" s="38"/>
      <c r="DD65" s="38"/>
      <c r="DE65" s="38"/>
      <c r="DF65" s="38"/>
      <c r="DG65" s="38"/>
      <c r="DH65" s="38"/>
      <c r="DI65" s="38"/>
      <c r="DJ65" s="38"/>
      <c r="DK65" s="38"/>
      <c r="DL65" s="38"/>
      <c r="DM65" s="38"/>
      <c r="DN65" s="38"/>
    </row>
    <row r="66" spans="1:118">
      <c r="A66" s="1">
        <f>+NICE자료!A66</f>
        <v>122650</v>
      </c>
      <c r="B66" s="28" t="str">
        <f>+NICE자료!B66</f>
        <v xml:space="preserve">     [제품매출원가]</v>
      </c>
      <c r="C66" s="37">
        <f>+NICE자료!C66</f>
        <v>0</v>
      </c>
      <c r="D66" s="37">
        <f>+NICE자료!D66</f>
        <v>0</v>
      </c>
      <c r="E66" s="37">
        <f>+NICE자료!E66</f>
        <v>0</v>
      </c>
      <c r="F66" s="37">
        <f>+NICE자료!F66</f>
        <v>0</v>
      </c>
      <c r="G66" s="37">
        <f>+NICE자료!G66</f>
        <v>0</v>
      </c>
      <c r="H66" s="37">
        <f>+NICE자료!H66</f>
        <v>0</v>
      </c>
      <c r="I66" s="37">
        <f>+NICE자료!I66</f>
        <v>0</v>
      </c>
      <c r="J66" s="37">
        <f>+NICE자료!J66</f>
        <v>0</v>
      </c>
      <c r="K66" s="37">
        <f>+NICE자료!K66</f>
        <v>0</v>
      </c>
      <c r="L66" s="37">
        <f>+NICE자료!L66</f>
        <v>0</v>
      </c>
      <c r="M66" s="37">
        <f>+NICE자료!M66</f>
        <v>0</v>
      </c>
      <c r="N66" s="37">
        <f>+NICE자료!N66</f>
        <v>0</v>
      </c>
      <c r="O66" s="37">
        <f>+NICE자료!O66</f>
        <v>0</v>
      </c>
      <c r="P66" s="37">
        <f>+NICE자료!P66</f>
        <v>0</v>
      </c>
      <c r="Q66" s="37">
        <f>+NICE자료!Q66</f>
        <v>0</v>
      </c>
      <c r="R66" s="37">
        <f>+NICE자료!R66</f>
        <v>0</v>
      </c>
      <c r="S66" s="37">
        <f>+NICE자료!S66</f>
        <v>0</v>
      </c>
      <c r="T66" s="37">
        <f>+NICE자료!T66</f>
        <v>0</v>
      </c>
      <c r="U66" s="37">
        <f>+NICE자료!U66</f>
        <v>0</v>
      </c>
      <c r="V66" s="37">
        <f>+NICE자료!V66</f>
        <v>0</v>
      </c>
      <c r="W66" s="37">
        <f>+NICE자료!W66</f>
        <v>0</v>
      </c>
      <c r="X66" s="37">
        <f>+NICE자료!X66</f>
        <v>0</v>
      </c>
      <c r="Y66" s="37">
        <f>+NICE자료!Y66</f>
        <v>0</v>
      </c>
      <c r="Z66" s="37">
        <f>+NICE자료!Z66</f>
        <v>0</v>
      </c>
      <c r="AA66" s="37">
        <f>+NICE자료!AA66</f>
        <v>0</v>
      </c>
      <c r="AB66" s="37">
        <f>+NICE자료!AB66</f>
        <v>0</v>
      </c>
      <c r="AC66" s="37">
        <f>+NICE자료!AC66</f>
        <v>0</v>
      </c>
      <c r="AD66" s="37">
        <f>+NICE자료!AD66</f>
        <v>0</v>
      </c>
      <c r="AE66" s="37">
        <f>+NICE자료!AE66</f>
        <v>0</v>
      </c>
      <c r="AF66" s="37">
        <f>+NICE자료!AF66</f>
        <v>0</v>
      </c>
      <c r="AG66" s="37">
        <f>+NICE자료!AG66</f>
        <v>0</v>
      </c>
      <c r="AH66" s="37">
        <f>+NICE자료!AH66</f>
        <v>0</v>
      </c>
      <c r="AI66" s="37">
        <f>+NICE자료!AI66</f>
        <v>0</v>
      </c>
      <c r="AJ66" s="37">
        <f>+NICE자료!AJ66</f>
        <v>0</v>
      </c>
      <c r="AK66" s="37">
        <f>+NICE자료!AK66</f>
        <v>0</v>
      </c>
      <c r="AL66" s="37">
        <f>+NICE자료!AL66</f>
        <v>0</v>
      </c>
      <c r="AM66" s="37">
        <f>+NICE자료!AM66</f>
        <v>0</v>
      </c>
      <c r="AN66" s="37">
        <f>+NICE자료!AN66</f>
        <v>0</v>
      </c>
      <c r="AO66" s="37">
        <f>+NICE자료!AO66</f>
        <v>0</v>
      </c>
      <c r="AP66" s="37">
        <f>+NICE자료!AP66</f>
        <v>0</v>
      </c>
      <c r="AQ66" s="37">
        <f>+NICE자료!AQ66</f>
        <v>0</v>
      </c>
      <c r="AR66" s="37">
        <f>+NICE자료!AR66</f>
        <v>0</v>
      </c>
      <c r="AS66" s="37">
        <f>+NICE자료!AS66</f>
        <v>0</v>
      </c>
      <c r="AT66" s="38"/>
      <c r="AU66" s="38"/>
      <c r="AV66" s="38"/>
      <c r="AW66" s="38"/>
      <c r="AX66" s="38"/>
      <c r="AY66" s="38"/>
      <c r="AZ66" s="38"/>
      <c r="BA66" s="38"/>
      <c r="BB66" s="38"/>
      <c r="BC66" s="38"/>
      <c r="BD66" s="38"/>
      <c r="BE66" s="38"/>
      <c r="BF66" s="38"/>
      <c r="BG66" s="38"/>
      <c r="BH66" s="38"/>
      <c r="BI66" s="38"/>
      <c r="BJ66" s="38"/>
      <c r="BK66" s="38"/>
      <c r="BL66" s="38"/>
      <c r="BM66" s="38"/>
      <c r="BN66" s="38"/>
      <c r="BO66" s="38"/>
      <c r="BP66" s="38"/>
      <c r="BQ66" s="38"/>
      <c r="BR66" s="38"/>
      <c r="BS66" s="38"/>
      <c r="BT66" s="38"/>
      <c r="BU66" s="38"/>
      <c r="BV66" s="38"/>
      <c r="BW66" s="38"/>
      <c r="BX66" s="38"/>
      <c r="BY66" s="38"/>
      <c r="BZ66" s="38"/>
      <c r="CA66" s="38"/>
      <c r="CB66" s="38"/>
      <c r="CC66" s="38"/>
      <c r="CD66" s="38"/>
      <c r="CE66" s="38"/>
      <c r="CF66" s="38"/>
      <c r="CG66" s="38"/>
      <c r="CH66" s="38"/>
      <c r="CI66" s="38"/>
      <c r="CJ66" s="38"/>
      <c r="CK66" s="38"/>
      <c r="CL66" s="38"/>
      <c r="CM66" s="38"/>
      <c r="CN66" s="38"/>
      <c r="CO66" s="38"/>
      <c r="CP66" s="38"/>
      <c r="CQ66" s="38"/>
      <c r="CR66" s="38"/>
      <c r="CS66" s="38"/>
      <c r="CT66" s="38"/>
      <c r="CU66" s="38"/>
      <c r="CV66" s="38"/>
      <c r="CW66" s="38"/>
      <c r="CX66" s="38"/>
      <c r="CY66" s="38"/>
      <c r="CZ66" s="38"/>
      <c r="DA66" s="38"/>
      <c r="DB66" s="38"/>
      <c r="DC66" s="38"/>
      <c r="DD66" s="38"/>
      <c r="DE66" s="38"/>
      <c r="DF66" s="38"/>
      <c r="DG66" s="38"/>
      <c r="DH66" s="38"/>
      <c r="DI66" s="38"/>
      <c r="DJ66" s="38"/>
      <c r="DK66" s="38"/>
      <c r="DL66" s="38"/>
      <c r="DM66" s="38"/>
      <c r="DN66" s="38"/>
    </row>
    <row r="67" spans="1:118">
      <c r="A67" s="1">
        <f>+NICE자료!A67</f>
        <v>122651</v>
      </c>
      <c r="B67" s="28" t="str">
        <f>+NICE자료!B67</f>
        <v xml:space="preserve">     [이자비용]</v>
      </c>
      <c r="C67" s="37">
        <f>+NICE자료!C67</f>
        <v>0</v>
      </c>
      <c r="D67" s="37">
        <f>+NICE자료!D67</f>
        <v>0</v>
      </c>
      <c r="E67" s="37">
        <f>+NICE자료!E67</f>
        <v>0</v>
      </c>
      <c r="F67" s="37">
        <f>+NICE자료!F67</f>
        <v>0</v>
      </c>
      <c r="G67" s="37">
        <f>+NICE자료!G67</f>
        <v>0</v>
      </c>
      <c r="H67" s="37">
        <f>+NICE자료!H67</f>
        <v>0</v>
      </c>
      <c r="I67" s="37">
        <f>+NICE자료!I67</f>
        <v>0</v>
      </c>
      <c r="J67" s="37">
        <f>+NICE자료!J67</f>
        <v>0</v>
      </c>
      <c r="K67" s="37">
        <f>+NICE자료!K67</f>
        <v>0</v>
      </c>
      <c r="L67" s="37">
        <f>+NICE자료!L67</f>
        <v>0</v>
      </c>
      <c r="M67" s="37">
        <f>+NICE자료!M67</f>
        <v>0</v>
      </c>
      <c r="N67" s="37">
        <f>+NICE자료!N67</f>
        <v>0</v>
      </c>
      <c r="O67" s="37">
        <f>+NICE자료!O67</f>
        <v>0</v>
      </c>
      <c r="P67" s="37">
        <f>+NICE자료!P67</f>
        <v>0</v>
      </c>
      <c r="Q67" s="37">
        <f>+NICE자료!Q67</f>
        <v>0</v>
      </c>
      <c r="R67" s="37">
        <f>+NICE자료!R67</f>
        <v>0</v>
      </c>
      <c r="S67" s="37">
        <f>+NICE자료!S67</f>
        <v>0</v>
      </c>
      <c r="T67" s="37">
        <f>+NICE자료!T67</f>
        <v>0</v>
      </c>
      <c r="U67" s="37">
        <f>+NICE자료!U67</f>
        <v>0</v>
      </c>
      <c r="V67" s="37">
        <f>+NICE자료!V67</f>
        <v>0</v>
      </c>
      <c r="W67" s="37">
        <f>+NICE자료!W67</f>
        <v>0</v>
      </c>
      <c r="X67" s="37">
        <f>+NICE자료!X67</f>
        <v>0</v>
      </c>
      <c r="Y67" s="37">
        <f>+NICE자료!Y67</f>
        <v>0</v>
      </c>
      <c r="Z67" s="37">
        <f>+NICE자료!Z67</f>
        <v>0</v>
      </c>
      <c r="AA67" s="37">
        <f>+NICE자료!AA67</f>
        <v>0</v>
      </c>
      <c r="AB67" s="37">
        <f>+NICE자료!AB67</f>
        <v>0</v>
      </c>
      <c r="AC67" s="37">
        <f>+NICE자료!AC67</f>
        <v>0</v>
      </c>
      <c r="AD67" s="37">
        <f>+NICE자료!AD67</f>
        <v>0</v>
      </c>
      <c r="AE67" s="37">
        <f>+NICE자료!AE67</f>
        <v>0</v>
      </c>
      <c r="AF67" s="37">
        <f>+NICE자료!AF67</f>
        <v>0</v>
      </c>
      <c r="AG67" s="37">
        <f>+NICE자료!AG67</f>
        <v>0</v>
      </c>
      <c r="AH67" s="37">
        <f>+NICE자료!AH67</f>
        <v>0</v>
      </c>
      <c r="AI67" s="37">
        <f>+NICE자료!AI67</f>
        <v>0</v>
      </c>
      <c r="AJ67" s="37">
        <f>+NICE자료!AJ67</f>
        <v>0</v>
      </c>
      <c r="AK67" s="37">
        <f>+NICE자료!AK67</f>
        <v>0</v>
      </c>
      <c r="AL67" s="37">
        <f>+NICE자료!AL67</f>
        <v>0</v>
      </c>
      <c r="AM67" s="37">
        <f>+NICE자료!AM67</f>
        <v>0</v>
      </c>
      <c r="AN67" s="37">
        <f>+NICE자료!AN67</f>
        <v>0</v>
      </c>
      <c r="AO67" s="37">
        <f>+NICE자료!AO67</f>
        <v>0</v>
      </c>
      <c r="AP67" s="37">
        <f>+NICE자료!AP67</f>
        <v>0</v>
      </c>
      <c r="AQ67" s="37">
        <f>+NICE자료!AQ67</f>
        <v>0</v>
      </c>
      <c r="AR67" s="37">
        <f>+NICE자료!AR67</f>
        <v>0</v>
      </c>
      <c r="AS67" s="37">
        <f>+NICE자료!AS67</f>
        <v>0</v>
      </c>
      <c r="AT67" s="38"/>
      <c r="AU67" s="38"/>
      <c r="AV67" s="38"/>
      <c r="AW67" s="38"/>
      <c r="AX67" s="38"/>
      <c r="AY67" s="38"/>
      <c r="AZ67" s="38"/>
      <c r="BA67" s="38"/>
      <c r="BB67" s="38"/>
      <c r="BC67" s="38"/>
      <c r="BD67" s="38"/>
      <c r="BE67" s="38"/>
      <c r="BF67" s="38"/>
      <c r="BG67" s="38"/>
      <c r="BH67" s="38"/>
      <c r="BI67" s="38"/>
      <c r="BJ67" s="38"/>
      <c r="BK67" s="38"/>
      <c r="BL67" s="38"/>
      <c r="BM67" s="38"/>
      <c r="BN67" s="38"/>
      <c r="BO67" s="38"/>
      <c r="BP67" s="38"/>
      <c r="BQ67" s="38"/>
      <c r="BR67" s="38"/>
      <c r="BS67" s="38"/>
      <c r="BT67" s="38"/>
      <c r="BU67" s="38"/>
      <c r="BV67" s="38"/>
      <c r="BW67" s="38"/>
      <c r="BX67" s="38"/>
      <c r="BY67" s="38"/>
      <c r="BZ67" s="38"/>
      <c r="CA67" s="38"/>
      <c r="CB67" s="38"/>
      <c r="CC67" s="38"/>
      <c r="CD67" s="38"/>
      <c r="CE67" s="38"/>
      <c r="CF67" s="38"/>
      <c r="CG67" s="38"/>
      <c r="CH67" s="38"/>
      <c r="CI67" s="38"/>
      <c r="CJ67" s="38"/>
      <c r="CK67" s="38"/>
      <c r="CL67" s="38"/>
      <c r="CM67" s="38"/>
      <c r="CN67" s="38"/>
      <c r="CO67" s="38"/>
      <c r="CP67" s="38"/>
      <c r="CQ67" s="38"/>
      <c r="CR67" s="38"/>
      <c r="CS67" s="38"/>
      <c r="CT67" s="38"/>
      <c r="CU67" s="38"/>
      <c r="CV67" s="38"/>
      <c r="CW67" s="38"/>
      <c r="CX67" s="38"/>
      <c r="CY67" s="38"/>
      <c r="CZ67" s="38"/>
      <c r="DA67" s="38"/>
      <c r="DB67" s="38"/>
      <c r="DC67" s="38"/>
      <c r="DD67" s="38"/>
      <c r="DE67" s="38"/>
      <c r="DF67" s="38"/>
      <c r="DG67" s="38"/>
      <c r="DH67" s="38"/>
      <c r="DI67" s="38"/>
      <c r="DJ67" s="38"/>
      <c r="DK67" s="38"/>
      <c r="DL67" s="38"/>
      <c r="DM67" s="38"/>
      <c r="DN67" s="38"/>
    </row>
    <row r="68" spans="1:118">
      <c r="A68" s="1">
        <f>+NICE자료!A68</f>
        <v>122652</v>
      </c>
      <c r="B68" s="28" t="str">
        <f>+NICE자료!B68</f>
        <v xml:space="preserve">     [지분법손실]</v>
      </c>
      <c r="C68" s="37">
        <f>+NICE자료!C68</f>
        <v>0</v>
      </c>
      <c r="D68" s="37">
        <f>+NICE자료!D68</f>
        <v>0</v>
      </c>
      <c r="E68" s="37">
        <f>+NICE자료!E68</f>
        <v>0</v>
      </c>
      <c r="F68" s="37">
        <f>+NICE자료!F68</f>
        <v>0</v>
      </c>
      <c r="G68" s="37">
        <f>+NICE자료!G68</f>
        <v>0</v>
      </c>
      <c r="H68" s="37">
        <f>+NICE자료!H68</f>
        <v>0</v>
      </c>
      <c r="I68" s="37">
        <f>+NICE자료!I68</f>
        <v>0</v>
      </c>
      <c r="J68" s="37">
        <f>+NICE자료!J68</f>
        <v>0</v>
      </c>
      <c r="K68" s="37">
        <f>+NICE자료!K68</f>
        <v>0</v>
      </c>
      <c r="L68" s="37">
        <f>+NICE자료!L68</f>
        <v>0</v>
      </c>
      <c r="M68" s="37">
        <f>+NICE자료!M68</f>
        <v>0</v>
      </c>
      <c r="N68" s="37">
        <f>+NICE자료!N68</f>
        <v>0</v>
      </c>
      <c r="O68" s="37">
        <f>+NICE자료!O68</f>
        <v>0</v>
      </c>
      <c r="P68" s="37">
        <f>+NICE자료!P68</f>
        <v>0</v>
      </c>
      <c r="Q68" s="37">
        <f>+NICE자료!Q68</f>
        <v>0</v>
      </c>
      <c r="R68" s="37">
        <f>+NICE자료!R68</f>
        <v>0</v>
      </c>
      <c r="S68" s="37">
        <f>+NICE자료!S68</f>
        <v>0</v>
      </c>
      <c r="T68" s="37">
        <f>+NICE자료!T68</f>
        <v>0</v>
      </c>
      <c r="U68" s="37">
        <f>+NICE자료!U68</f>
        <v>0</v>
      </c>
      <c r="V68" s="37">
        <f>+NICE자료!V68</f>
        <v>0</v>
      </c>
      <c r="W68" s="37">
        <f>+NICE자료!W68</f>
        <v>0</v>
      </c>
      <c r="X68" s="37">
        <f>+NICE자료!X68</f>
        <v>0</v>
      </c>
      <c r="Y68" s="37">
        <f>+NICE자료!Y68</f>
        <v>0</v>
      </c>
      <c r="Z68" s="37">
        <f>+NICE자료!Z68</f>
        <v>0</v>
      </c>
      <c r="AA68" s="37">
        <f>+NICE자료!AA68</f>
        <v>0</v>
      </c>
      <c r="AB68" s="37">
        <f>+NICE자료!AB68</f>
        <v>0</v>
      </c>
      <c r="AC68" s="37">
        <f>+NICE자료!AC68</f>
        <v>0</v>
      </c>
      <c r="AD68" s="37">
        <f>+NICE자료!AD68</f>
        <v>0</v>
      </c>
      <c r="AE68" s="37">
        <f>+NICE자료!AE68</f>
        <v>0</v>
      </c>
      <c r="AF68" s="37">
        <f>+NICE자료!AF68</f>
        <v>0</v>
      </c>
      <c r="AG68" s="37">
        <f>+NICE자료!AG68</f>
        <v>0</v>
      </c>
      <c r="AH68" s="37">
        <f>+NICE자료!AH68</f>
        <v>0</v>
      </c>
      <c r="AI68" s="37">
        <f>+NICE자료!AI68</f>
        <v>0</v>
      </c>
      <c r="AJ68" s="37">
        <f>+NICE자료!AJ68</f>
        <v>0</v>
      </c>
      <c r="AK68" s="37">
        <f>+NICE자료!AK68</f>
        <v>0</v>
      </c>
      <c r="AL68" s="37">
        <f>+NICE자료!AL68</f>
        <v>0</v>
      </c>
      <c r="AM68" s="37">
        <f>+NICE자료!AM68</f>
        <v>0</v>
      </c>
      <c r="AN68" s="37">
        <f>+NICE자료!AN68</f>
        <v>0</v>
      </c>
      <c r="AO68" s="37">
        <f>+NICE자료!AO68</f>
        <v>0</v>
      </c>
      <c r="AP68" s="37">
        <f>+NICE자료!AP68</f>
        <v>0</v>
      </c>
      <c r="AQ68" s="37">
        <f>+NICE자료!AQ68</f>
        <v>0</v>
      </c>
      <c r="AR68" s="37">
        <f>+NICE자료!AR68</f>
        <v>0</v>
      </c>
      <c r="AS68" s="37">
        <f>+NICE자료!AS68</f>
        <v>0</v>
      </c>
      <c r="AT68" s="38"/>
      <c r="AU68" s="38"/>
      <c r="AV68" s="38"/>
      <c r="AW68" s="38"/>
      <c r="AX68" s="38"/>
      <c r="AY68" s="38"/>
      <c r="AZ68" s="38"/>
      <c r="BA68" s="38"/>
      <c r="BB68" s="38"/>
      <c r="BC68" s="38"/>
      <c r="BD68" s="38"/>
      <c r="BE68" s="38"/>
      <c r="BF68" s="38"/>
      <c r="BG68" s="38"/>
      <c r="BH68" s="38"/>
      <c r="BI68" s="38"/>
      <c r="BJ68" s="38"/>
      <c r="BK68" s="38"/>
      <c r="BL68" s="38"/>
      <c r="BM68" s="38"/>
      <c r="BN68" s="38"/>
      <c r="BO68" s="38"/>
      <c r="BP68" s="38"/>
      <c r="BQ68" s="38"/>
      <c r="BR68" s="38"/>
      <c r="BS68" s="38"/>
      <c r="BT68" s="38"/>
      <c r="BU68" s="38"/>
      <c r="BV68" s="38"/>
      <c r="BW68" s="38"/>
      <c r="BX68" s="38"/>
      <c r="BY68" s="38"/>
      <c r="BZ68" s="38"/>
      <c r="CA68" s="38"/>
      <c r="CB68" s="38"/>
      <c r="CC68" s="38"/>
      <c r="CD68" s="38"/>
      <c r="CE68" s="38"/>
      <c r="CF68" s="38"/>
      <c r="CG68" s="38"/>
      <c r="CH68" s="38"/>
      <c r="CI68" s="38"/>
      <c r="CJ68" s="38"/>
      <c r="CK68" s="38"/>
      <c r="CL68" s="38"/>
      <c r="CM68" s="38"/>
      <c r="CN68" s="38"/>
      <c r="CO68" s="38"/>
      <c r="CP68" s="38"/>
      <c r="CQ68" s="38"/>
      <c r="CR68" s="38"/>
      <c r="CS68" s="38"/>
      <c r="CT68" s="38"/>
      <c r="CU68" s="38"/>
      <c r="CV68" s="38"/>
      <c r="CW68" s="38"/>
      <c r="CX68" s="38"/>
      <c r="CY68" s="38"/>
      <c r="CZ68" s="38"/>
      <c r="DA68" s="38"/>
      <c r="DB68" s="38"/>
      <c r="DC68" s="38"/>
      <c r="DD68" s="38"/>
      <c r="DE68" s="38"/>
      <c r="DF68" s="38"/>
      <c r="DG68" s="38"/>
      <c r="DH68" s="38"/>
      <c r="DI68" s="38"/>
      <c r="DJ68" s="38"/>
      <c r="DK68" s="38"/>
      <c r="DL68" s="38"/>
      <c r="DM68" s="38"/>
      <c r="DN68" s="38"/>
    </row>
    <row r="69" spans="1:118">
      <c r="A69" s="1">
        <f>+NICE자료!A69</f>
        <v>122700</v>
      </c>
      <c r="B69" s="28" t="str">
        <f>+NICE자료!B69</f>
        <v xml:space="preserve">     [기타원가]</v>
      </c>
      <c r="C69" s="37">
        <f>+NICE자료!C69</f>
        <v>0</v>
      </c>
      <c r="D69" s="37">
        <f>+NICE자료!D69</f>
        <v>0</v>
      </c>
      <c r="E69" s="37">
        <f>+NICE자료!E69</f>
        <v>0</v>
      </c>
      <c r="F69" s="37">
        <f>+NICE자료!F69</f>
        <v>0</v>
      </c>
      <c r="G69" s="37">
        <f>+NICE자료!G69</f>
        <v>0</v>
      </c>
      <c r="H69" s="37">
        <f>+NICE자료!H69</f>
        <v>0</v>
      </c>
      <c r="I69" s="37">
        <f>+NICE자료!I69</f>
        <v>0</v>
      </c>
      <c r="J69" s="37">
        <f>+NICE자료!J69</f>
        <v>0</v>
      </c>
      <c r="K69" s="37">
        <f>+NICE자료!K69</f>
        <v>0</v>
      </c>
      <c r="L69" s="37">
        <f>+NICE자료!L69</f>
        <v>0</v>
      </c>
      <c r="M69" s="37">
        <f>+NICE자료!M69</f>
        <v>0</v>
      </c>
      <c r="N69" s="37">
        <f>+NICE자료!N69</f>
        <v>0</v>
      </c>
      <c r="O69" s="37">
        <f>+NICE자료!O69</f>
        <v>0</v>
      </c>
      <c r="P69" s="37">
        <f>+NICE자료!P69</f>
        <v>0</v>
      </c>
      <c r="Q69" s="37">
        <f>+NICE자료!Q69</f>
        <v>0</v>
      </c>
      <c r="R69" s="37">
        <f>+NICE자료!R69</f>
        <v>0</v>
      </c>
      <c r="S69" s="37">
        <f>+NICE자료!S69</f>
        <v>0</v>
      </c>
      <c r="T69" s="37">
        <f>+NICE자료!T69</f>
        <v>0</v>
      </c>
      <c r="U69" s="37">
        <f>+NICE자료!U69</f>
        <v>0</v>
      </c>
      <c r="V69" s="37">
        <f>+NICE자료!V69</f>
        <v>0</v>
      </c>
      <c r="W69" s="37">
        <f>+NICE자료!W69</f>
        <v>0</v>
      </c>
      <c r="X69" s="37">
        <f>+NICE자료!X69</f>
        <v>0</v>
      </c>
      <c r="Y69" s="37">
        <f>+NICE자료!Y69</f>
        <v>0</v>
      </c>
      <c r="Z69" s="37">
        <f>+NICE자료!Z69</f>
        <v>0</v>
      </c>
      <c r="AA69" s="37">
        <f>+NICE자료!AA69</f>
        <v>0</v>
      </c>
      <c r="AB69" s="37">
        <f>+NICE자료!AB69</f>
        <v>0</v>
      </c>
      <c r="AC69" s="37">
        <f>+NICE자료!AC69</f>
        <v>0</v>
      </c>
      <c r="AD69" s="37">
        <f>+NICE자료!AD69</f>
        <v>0</v>
      </c>
      <c r="AE69" s="37">
        <f>+NICE자료!AE69</f>
        <v>0</v>
      </c>
      <c r="AF69" s="37">
        <f>+NICE자료!AF69</f>
        <v>0</v>
      </c>
      <c r="AG69" s="37">
        <f>+NICE자료!AG69</f>
        <v>0</v>
      </c>
      <c r="AH69" s="37">
        <f>+NICE자료!AH69</f>
        <v>0</v>
      </c>
      <c r="AI69" s="37">
        <f>+NICE자료!AI69</f>
        <v>0</v>
      </c>
      <c r="AJ69" s="37">
        <f>+NICE자료!AJ69</f>
        <v>0</v>
      </c>
      <c r="AK69" s="37">
        <f>+NICE자료!AK69</f>
        <v>0</v>
      </c>
      <c r="AL69" s="37">
        <f>+NICE자료!AL69</f>
        <v>0</v>
      </c>
      <c r="AM69" s="37">
        <f>+NICE자료!AM69</f>
        <v>0</v>
      </c>
      <c r="AN69" s="37">
        <f>+NICE자료!AN69</f>
        <v>0</v>
      </c>
      <c r="AO69" s="37">
        <f>+NICE자료!AO69</f>
        <v>0</v>
      </c>
      <c r="AP69" s="37">
        <f>+NICE자료!AP69</f>
        <v>0</v>
      </c>
      <c r="AQ69" s="37">
        <f>+NICE자료!AQ69</f>
        <v>0</v>
      </c>
      <c r="AR69" s="37">
        <f>+NICE자료!AR69</f>
        <v>0</v>
      </c>
      <c r="AS69" s="37">
        <f>+NICE자료!AS69</f>
        <v>0</v>
      </c>
      <c r="AT69" s="38"/>
      <c r="AU69" s="38"/>
      <c r="AV69" s="38"/>
      <c r="AW69" s="38"/>
      <c r="AX69" s="38"/>
      <c r="AY69" s="38"/>
      <c r="AZ69" s="38"/>
      <c r="BA69" s="38"/>
      <c r="BB69" s="38"/>
      <c r="BC69" s="38"/>
      <c r="BD69" s="38"/>
      <c r="BE69" s="38"/>
      <c r="BF69" s="38"/>
      <c r="BG69" s="38"/>
      <c r="BH69" s="38"/>
      <c r="BI69" s="38"/>
      <c r="BJ69" s="38"/>
      <c r="BK69" s="38"/>
      <c r="BL69" s="38"/>
      <c r="BM69" s="38"/>
      <c r="BN69" s="38"/>
      <c r="BO69" s="38"/>
      <c r="BP69" s="38"/>
      <c r="BQ69" s="38"/>
      <c r="BR69" s="38"/>
      <c r="BS69" s="38"/>
      <c r="BT69" s="38"/>
      <c r="BU69" s="38"/>
      <c r="BV69" s="38"/>
      <c r="BW69" s="38"/>
      <c r="BX69" s="38"/>
      <c r="BY69" s="38"/>
      <c r="BZ69" s="38"/>
      <c r="CA69" s="38"/>
      <c r="CB69" s="38"/>
      <c r="CC69" s="38"/>
      <c r="CD69" s="38"/>
      <c r="CE69" s="38"/>
      <c r="CF69" s="38"/>
      <c r="CG69" s="38"/>
      <c r="CH69" s="38"/>
      <c r="CI69" s="38"/>
      <c r="CJ69" s="38"/>
      <c r="CK69" s="38"/>
      <c r="CL69" s="38"/>
      <c r="CM69" s="38"/>
      <c r="CN69" s="38"/>
      <c r="CO69" s="38"/>
      <c r="CP69" s="38"/>
      <c r="CQ69" s="38"/>
      <c r="CR69" s="38"/>
      <c r="CS69" s="38"/>
      <c r="CT69" s="38"/>
      <c r="CU69" s="38"/>
      <c r="CV69" s="38"/>
      <c r="CW69" s="38"/>
      <c r="CX69" s="38"/>
      <c r="CY69" s="38"/>
      <c r="CZ69" s="38"/>
      <c r="DA69" s="38"/>
      <c r="DB69" s="38"/>
      <c r="DC69" s="38"/>
      <c r="DD69" s="38"/>
      <c r="DE69" s="38"/>
      <c r="DF69" s="38"/>
      <c r="DG69" s="38"/>
      <c r="DH69" s="38"/>
      <c r="DI69" s="38"/>
      <c r="DJ69" s="38"/>
      <c r="DK69" s="38"/>
      <c r="DL69" s="38"/>
      <c r="DM69" s="38"/>
      <c r="DN69" s="38"/>
    </row>
    <row r="70" spans="1:118">
      <c r="A70" s="1">
        <f>+NICE자료!A70</f>
        <v>122305</v>
      </c>
      <c r="B70" s="28" t="str">
        <f>+NICE자료!B70</f>
        <v xml:space="preserve">     상품제품매출원가</v>
      </c>
      <c r="C70" s="37">
        <f>+NICE자료!C70</f>
        <v>10178279000000</v>
      </c>
      <c r="D70" s="37">
        <f>+NICE자료!D70</f>
        <v>10396837000000</v>
      </c>
      <c r="E70" s="37">
        <f>+NICE자료!E70</f>
        <v>10995899000000</v>
      </c>
      <c r="F70" s="37">
        <f>+NICE자료!F70</f>
        <v>10788738000000</v>
      </c>
      <c r="G70" s="37">
        <f>+NICE자료!G70</f>
        <v>10941688000000</v>
      </c>
      <c r="H70" s="37">
        <f>+NICE자료!H70</f>
        <v>11289660000000</v>
      </c>
      <c r="I70" s="37">
        <f>+NICE자료!I70</f>
        <v>11999629000000</v>
      </c>
      <c r="J70" s="37">
        <f>+NICE자료!J70</f>
        <v>12615569000000</v>
      </c>
      <c r="K70" s="37">
        <f>+NICE자료!K70</f>
        <v>12420349000000</v>
      </c>
      <c r="L70" s="37">
        <f>+NICE자료!L70</f>
        <v>13033748000000</v>
      </c>
      <c r="M70" s="37">
        <f>+NICE자료!M70</f>
        <v>14961461000000</v>
      </c>
      <c r="N70" s="37">
        <f>+NICE자료!N70</f>
        <v>14965043000000</v>
      </c>
      <c r="O70" s="37">
        <f>+NICE자료!O70</f>
        <v>15589925000000</v>
      </c>
      <c r="P70" s="37">
        <f>+NICE자료!P70</f>
        <v>16557591000000</v>
      </c>
      <c r="Q70" s="37">
        <f>+NICE자료!Q70</f>
        <v>18156148000000</v>
      </c>
      <c r="R70" s="37">
        <f>+NICE자료!R70</f>
        <v>18098870000000</v>
      </c>
      <c r="S70" s="37">
        <f>+NICE자료!S70</f>
        <v>17205343000000</v>
      </c>
      <c r="T70" s="37">
        <f>+NICE자료!T70</f>
        <v>18287362000000</v>
      </c>
      <c r="U70" s="37">
        <f>+NICE자료!U70</f>
        <v>21085261000000</v>
      </c>
      <c r="V70" s="37">
        <f>+NICE자료!V70</f>
        <v>21402707000000</v>
      </c>
      <c r="W70" s="37">
        <f>+NICE자료!W70</f>
        <v>20259328000000</v>
      </c>
      <c r="X70" s="37">
        <f>+NICE자료!X70</f>
        <v>20863181000000</v>
      </c>
      <c r="Y70" s="37">
        <f>+NICE자료!Y70</f>
        <v>24161080000000</v>
      </c>
      <c r="Z70" s="37">
        <f>+NICE자료!Z70</f>
        <v>25122577000000</v>
      </c>
      <c r="AA70" s="37">
        <f>+NICE자료!AA70</f>
        <v>26964099000000</v>
      </c>
      <c r="AB70" s="37">
        <f>+NICE자료!AB70</f>
        <v>21035003000000</v>
      </c>
      <c r="AC70" s="37">
        <f>+NICE자료!AC70</f>
        <v>25778848000000</v>
      </c>
      <c r="AD70" s="37">
        <f>+NICE자료!AD70</f>
        <v>25654047000000</v>
      </c>
      <c r="AE70" s="37">
        <f>+NICE자료!AE70</f>
        <v>25131437000000</v>
      </c>
      <c r="AF70" s="37">
        <f>+NICE자료!AF70</f>
        <v>28493322000000</v>
      </c>
      <c r="AG70" s="37">
        <f>+NICE자료!AG70</f>
        <v>29117640000000</v>
      </c>
      <c r="AH70" s="37">
        <f>+NICE자료!AH70</f>
        <v>27989129000000</v>
      </c>
      <c r="AI70" s="37">
        <f>+NICE자료!AI70</f>
        <v>24669877000000</v>
      </c>
      <c r="AJ70" s="37">
        <f>+NICE자료!AJ70</f>
        <v>24775362000000</v>
      </c>
      <c r="AK70" s="37">
        <f>+NICE자료!AK70</f>
        <v>23464560000000</v>
      </c>
      <c r="AL70" s="37">
        <f>+NICE자료!AL70</f>
        <v>26278914000000</v>
      </c>
      <c r="AM70" s="37">
        <f>+NICE자료!AM70</f>
        <v>23236280000000</v>
      </c>
      <c r="AN70" s="37">
        <f>+NICE자료!AN70</f>
        <v>23281164000000</v>
      </c>
      <c r="AO70" s="37">
        <f>+NICE자료!AO70</f>
        <v>26362070000000</v>
      </c>
      <c r="AP70" s="37">
        <f>+NICE자료!AP70</f>
        <v>26779823000000</v>
      </c>
      <c r="AQ70" s="37">
        <f>+NICE자료!AQ70</f>
        <v>23789080000000</v>
      </c>
      <c r="AR70" s="37">
        <f>+NICE자료!AR70</f>
        <v>24054073000000</v>
      </c>
      <c r="AS70" s="37">
        <f>+NICE자료!AS70</f>
        <v>24777976000000</v>
      </c>
      <c r="AT70" s="38"/>
      <c r="AU70" s="38"/>
      <c r="AV70" s="38"/>
      <c r="AW70" s="38"/>
      <c r="AX70" s="38"/>
      <c r="AY70" s="38"/>
      <c r="AZ70" s="38"/>
      <c r="BA70" s="38"/>
      <c r="BB70" s="38"/>
      <c r="BC70" s="38"/>
      <c r="BD70" s="38"/>
      <c r="BE70" s="38"/>
      <c r="BF70" s="38"/>
      <c r="BG70" s="38"/>
      <c r="BH70" s="38"/>
      <c r="BI70" s="38"/>
      <c r="BJ70" s="38"/>
      <c r="BK70" s="38"/>
      <c r="BL70" s="38"/>
      <c r="BM70" s="38"/>
      <c r="BN70" s="38"/>
      <c r="BO70" s="38"/>
      <c r="BP70" s="38"/>
      <c r="BQ70" s="38"/>
      <c r="BR70" s="38"/>
      <c r="BS70" s="38"/>
      <c r="BT70" s="38"/>
      <c r="BU70" s="38"/>
      <c r="BV70" s="38"/>
      <c r="BW70" s="38"/>
      <c r="BX70" s="38"/>
      <c r="BY70" s="38"/>
      <c r="BZ70" s="38"/>
      <c r="CA70" s="38"/>
      <c r="CB70" s="38"/>
      <c r="CC70" s="38"/>
      <c r="CD70" s="38"/>
      <c r="CE70" s="38"/>
      <c r="CF70" s="38"/>
      <c r="CG70" s="38"/>
      <c r="CH70" s="38"/>
      <c r="CI70" s="38"/>
      <c r="CJ70" s="38"/>
      <c r="CK70" s="38"/>
      <c r="CL70" s="38"/>
      <c r="CM70" s="38"/>
      <c r="CN70" s="38"/>
      <c r="CO70" s="38"/>
      <c r="CP70" s="38"/>
      <c r="CQ70" s="38"/>
      <c r="CR70" s="38"/>
      <c r="CS70" s="38"/>
      <c r="CT70" s="38"/>
      <c r="CU70" s="38"/>
      <c r="CV70" s="38"/>
      <c r="CW70" s="38"/>
      <c r="CX70" s="38"/>
      <c r="CY70" s="38"/>
      <c r="CZ70" s="38"/>
      <c r="DA70" s="38"/>
      <c r="DB70" s="38"/>
      <c r="DC70" s="38"/>
      <c r="DD70" s="38"/>
      <c r="DE70" s="38"/>
      <c r="DF70" s="38"/>
      <c r="DG70" s="38"/>
      <c r="DH70" s="38"/>
      <c r="DI70" s="38"/>
      <c r="DJ70" s="38"/>
      <c r="DK70" s="38"/>
      <c r="DL70" s="38"/>
      <c r="DM70" s="38"/>
      <c r="DN70" s="38"/>
    </row>
    <row r="71" spans="1:118">
      <c r="A71" s="1">
        <f>+NICE자료!A71</f>
        <v>122310</v>
      </c>
      <c r="B71" s="28" t="str">
        <f>+NICE자료!B71</f>
        <v xml:space="preserve">          기초재고</v>
      </c>
      <c r="C71" s="37">
        <f>+NICE자료!C71</f>
        <v>577241000000</v>
      </c>
      <c r="D71" s="37">
        <f>+NICE자료!D71</f>
        <v>589419000000</v>
      </c>
      <c r="E71" s="37">
        <f>+NICE자료!E71</f>
        <v>599430000000</v>
      </c>
      <c r="F71" s="37">
        <f>+NICE자료!F71</f>
        <v>0</v>
      </c>
      <c r="G71" s="37">
        <f>+NICE자료!G71</f>
        <v>611282000000</v>
      </c>
      <c r="H71" s="37">
        <f>+NICE자료!H71</f>
        <v>560112000000</v>
      </c>
      <c r="I71" s="37">
        <f>+NICE자료!I71</f>
        <v>464781000000</v>
      </c>
      <c r="J71" s="37">
        <f>+NICE자료!J71</f>
        <v>0</v>
      </c>
      <c r="K71" s="37">
        <f>+NICE자료!K71</f>
        <v>526232000000</v>
      </c>
      <c r="L71" s="37">
        <f>+NICE자료!L71</f>
        <v>712285000000</v>
      </c>
      <c r="M71" s="37">
        <f>+NICE자료!M71</f>
        <v>878064000000</v>
      </c>
      <c r="N71" s="37">
        <f>+NICE자료!N71</f>
        <v>0</v>
      </c>
      <c r="O71" s="37">
        <f>+NICE자료!O71</f>
        <v>690653000000</v>
      </c>
      <c r="P71" s="37">
        <f>+NICE자료!P71</f>
        <v>786970000000</v>
      </c>
      <c r="Q71" s="37">
        <f>+NICE자료!Q71</f>
        <v>752293000000</v>
      </c>
      <c r="R71" s="37">
        <f>+NICE자료!R71</f>
        <v>0</v>
      </c>
      <c r="S71" s="37">
        <f>+NICE자료!S71</f>
        <v>768810000000</v>
      </c>
      <c r="T71" s="37">
        <f>+NICE자료!T71</f>
        <v>930925000000</v>
      </c>
      <c r="U71" s="37">
        <f>+NICE자료!U71</f>
        <v>987847000000</v>
      </c>
      <c r="V71" s="37">
        <f>+NICE자료!V71</f>
        <v>0</v>
      </c>
      <c r="W71" s="37">
        <f>+NICE자료!W71</f>
        <v>1109799000000</v>
      </c>
      <c r="X71" s="37">
        <f>+NICE자료!X71</f>
        <v>1057184000000</v>
      </c>
      <c r="Y71" s="37">
        <f>+NICE자료!Y71</f>
        <v>1067760000000</v>
      </c>
      <c r="Z71" s="37">
        <f>+NICE자료!Z71</f>
        <v>0</v>
      </c>
      <c r="AA71" s="37">
        <f>+NICE자료!AA71</f>
        <v>1618077000000</v>
      </c>
      <c r="AB71" s="37">
        <f>+NICE자료!AB71</f>
        <v>1268516000000</v>
      </c>
      <c r="AC71" s="37">
        <f>+NICE자료!AC71</f>
        <v>1057544000000</v>
      </c>
      <c r="AD71" s="37">
        <f>+NICE자료!AD71</f>
        <v>0</v>
      </c>
      <c r="AE71" s="37">
        <f>+NICE자료!AE71</f>
        <v>1262367000000</v>
      </c>
      <c r="AF71" s="37">
        <f>+NICE자료!AF71</f>
        <v>1067150000000</v>
      </c>
      <c r="AG71" s="37">
        <f>+NICE자료!AG71</f>
        <v>1207293000000</v>
      </c>
      <c r="AH71" s="37">
        <f>+NICE자료!AH71</f>
        <v>0</v>
      </c>
      <c r="AI71" s="37">
        <f>+NICE자료!AI71</f>
        <v>1241352000000</v>
      </c>
      <c r="AJ71" s="37">
        <f>+NICE자료!AJ71</f>
        <v>1003075000000</v>
      </c>
      <c r="AK71" s="37">
        <f>+NICE자료!AK71</f>
        <v>1024297000000</v>
      </c>
      <c r="AL71" s="37">
        <f>+NICE자료!AL71</f>
        <v>0</v>
      </c>
      <c r="AM71" s="37">
        <f>+NICE자료!AM71</f>
        <v>942257000000</v>
      </c>
      <c r="AN71" s="37">
        <f>+NICE자료!AN71</f>
        <v>1059439000000</v>
      </c>
      <c r="AO71" s="37">
        <f>+NICE자료!AO71</f>
        <v>1247318000000</v>
      </c>
      <c r="AP71" s="37">
        <f>+NICE자료!AP71</f>
        <v>0</v>
      </c>
      <c r="AQ71" s="37">
        <f>+NICE자료!AQ71</f>
        <v>1519919000000</v>
      </c>
      <c r="AR71" s="37">
        <f>+NICE자료!AR71</f>
        <v>1411044000000</v>
      </c>
      <c r="AS71" s="37">
        <f>+NICE자료!AS71</f>
        <v>1214383000000</v>
      </c>
      <c r="AT71" s="38"/>
      <c r="AU71" s="38"/>
      <c r="AV71" s="38"/>
      <c r="AW71" s="38"/>
      <c r="AX71" s="38"/>
      <c r="AY71" s="38"/>
      <c r="AZ71" s="38"/>
      <c r="BA71" s="38"/>
      <c r="BB71" s="38"/>
      <c r="BC71" s="38"/>
      <c r="BD71" s="38"/>
      <c r="BE71" s="38"/>
      <c r="BF71" s="38"/>
      <c r="BG71" s="38"/>
      <c r="BH71" s="38"/>
      <c r="BI71" s="38"/>
      <c r="BJ71" s="38"/>
      <c r="BK71" s="38"/>
      <c r="BL71" s="38"/>
      <c r="BM71" s="38"/>
      <c r="BN71" s="38"/>
      <c r="BO71" s="38"/>
      <c r="BP71" s="38"/>
      <c r="BQ71" s="38"/>
      <c r="BR71" s="38"/>
      <c r="BS71" s="38"/>
      <c r="BT71" s="38"/>
      <c r="BU71" s="38"/>
      <c r="BV71" s="38"/>
      <c r="BW71" s="38"/>
      <c r="BX71" s="38"/>
      <c r="BY71" s="38"/>
      <c r="BZ71" s="38"/>
      <c r="CA71" s="38"/>
      <c r="CB71" s="38"/>
      <c r="CC71" s="38"/>
      <c r="CD71" s="38"/>
      <c r="CE71" s="38"/>
      <c r="CF71" s="38"/>
      <c r="CG71" s="38"/>
      <c r="CH71" s="38"/>
      <c r="CI71" s="38"/>
      <c r="CJ71" s="38"/>
      <c r="CK71" s="38"/>
      <c r="CL71" s="38"/>
      <c r="CM71" s="38"/>
      <c r="CN71" s="38"/>
      <c r="CO71" s="38"/>
      <c r="CP71" s="38"/>
      <c r="CQ71" s="38"/>
      <c r="CR71" s="38"/>
      <c r="CS71" s="38"/>
      <c r="CT71" s="38"/>
      <c r="CU71" s="38"/>
      <c r="CV71" s="38"/>
      <c r="CW71" s="38"/>
      <c r="CX71" s="38"/>
      <c r="CY71" s="38"/>
      <c r="CZ71" s="38"/>
      <c r="DA71" s="38"/>
      <c r="DB71" s="38"/>
      <c r="DC71" s="38"/>
      <c r="DD71" s="38"/>
      <c r="DE71" s="38"/>
      <c r="DF71" s="38"/>
      <c r="DG71" s="38"/>
      <c r="DH71" s="38"/>
      <c r="DI71" s="38"/>
      <c r="DJ71" s="38"/>
      <c r="DK71" s="38"/>
      <c r="DL71" s="38"/>
      <c r="DM71" s="38"/>
      <c r="DN71" s="38"/>
    </row>
    <row r="72" spans="1:118">
      <c r="A72" s="1">
        <f>+NICE자료!A72</f>
        <v>122320</v>
      </c>
      <c r="B72" s="28" t="str">
        <f>+NICE자료!B72</f>
        <v xml:space="preserve">          매입/제조</v>
      </c>
      <c r="C72" s="37">
        <f>+NICE자료!C72</f>
        <v>10179979000000</v>
      </c>
      <c r="D72" s="37">
        <f>+NICE자료!D72</f>
        <v>10399698000000</v>
      </c>
      <c r="E72" s="37">
        <f>+NICE자료!E72</f>
        <v>10958616000000</v>
      </c>
      <c r="F72" s="37">
        <f>+NICE자료!F72</f>
        <v>10648324000000</v>
      </c>
      <c r="G72" s="37">
        <f>+NICE자료!G72</f>
        <v>10744175000000</v>
      </c>
      <c r="H72" s="37">
        <f>+NICE자료!H72</f>
        <v>10986388000000</v>
      </c>
      <c r="I72" s="37">
        <f>+NICE자료!I72</f>
        <v>11785812000000</v>
      </c>
      <c r="J72" s="37">
        <f>+NICE자료!J72</f>
        <v>12368766000000</v>
      </c>
      <c r="K72" s="37">
        <f>+NICE자료!K72</f>
        <v>12192295000000</v>
      </c>
      <c r="L72" s="37">
        <f>+NICE자료!L72</f>
        <v>13199527000000</v>
      </c>
      <c r="M72" s="37">
        <f>+NICE자료!M72</f>
        <v>14070035000000</v>
      </c>
      <c r="N72" s="37">
        <f>+NICE자료!N72</f>
        <v>13755295000000</v>
      </c>
      <c r="O72" s="37">
        <f>+NICE자료!O72</f>
        <v>15944068000000</v>
      </c>
      <c r="P72" s="37">
        <f>+NICE자료!P72</f>
        <v>20168780000000</v>
      </c>
      <c r="Q72" s="37">
        <f>+NICE자료!Q72</f>
        <v>19207380000000</v>
      </c>
      <c r="R72" s="37">
        <f>+NICE자료!R72</f>
        <v>17861674000000</v>
      </c>
      <c r="S72" s="37">
        <f>+NICE자료!S72</f>
        <v>17367458000000</v>
      </c>
      <c r="T72" s="37">
        <f>+NICE자료!T72</f>
        <v>18344284000000</v>
      </c>
      <c r="U72" s="37">
        <f>+NICE자료!U72</f>
        <v>21218085000000</v>
      </c>
      <c r="V72" s="37">
        <f>+NICE자료!V72</f>
        <v>21391835000000</v>
      </c>
      <c r="W72" s="37">
        <f>+NICE자료!W72</f>
        <v>20206713000000</v>
      </c>
      <c r="X72" s="37">
        <f>+NICE자료!X72</f>
        <v>20873757000000</v>
      </c>
      <c r="Y72" s="37">
        <f>+NICE자료!Y72</f>
        <v>24315915000000</v>
      </c>
      <c r="Z72" s="37">
        <f>+NICE자료!Z72</f>
        <v>25518059000000</v>
      </c>
      <c r="AA72" s="37">
        <f>+NICE자료!AA72</f>
        <v>26614538000000</v>
      </c>
      <c r="AB72" s="37">
        <f>+NICE자료!AB72</f>
        <v>20824031000000</v>
      </c>
      <c r="AC72" s="37">
        <f>+NICE자료!AC72</f>
        <v>25731770000000</v>
      </c>
      <c r="AD72" s="37">
        <f>+NICE자료!AD72</f>
        <v>25905948000000</v>
      </c>
      <c r="AE72" s="37">
        <f>+NICE자료!AE72</f>
        <v>24936220000000</v>
      </c>
      <c r="AF72" s="37">
        <f>+NICE자료!AF72</f>
        <v>28633465000000</v>
      </c>
      <c r="AG72" s="37">
        <f>+NICE자료!AG72</f>
        <v>29025814000000</v>
      </c>
      <c r="AH72" s="37">
        <f>+NICE자료!AH72</f>
        <v>28115014000000</v>
      </c>
      <c r="AI72" s="37">
        <f>+NICE자료!AI72</f>
        <v>24431600000000</v>
      </c>
      <c r="AJ72" s="37">
        <f>+NICE자료!AJ72</f>
        <v>24796584000000</v>
      </c>
      <c r="AK72" s="37">
        <f>+NICE자료!AK72</f>
        <v>23320820000000</v>
      </c>
      <c r="AL72" s="37">
        <f>+NICE자료!AL72</f>
        <v>26340614000000</v>
      </c>
      <c r="AM72" s="37">
        <f>+NICE자료!AM72</f>
        <v>23353462000000</v>
      </c>
      <c r="AN72" s="37">
        <f>+NICE자료!AN72</f>
        <v>23469043000000</v>
      </c>
      <c r="AO72" s="37">
        <f>+NICE자료!AO72</f>
        <v>26462069000000</v>
      </c>
      <c r="AP72" s="37">
        <f>+NICE자료!AP72</f>
        <v>26952425000000</v>
      </c>
      <c r="AQ72" s="37">
        <f>+NICE자료!AQ72</f>
        <v>23680205000000</v>
      </c>
      <c r="AR72" s="37">
        <f>+NICE자료!AR72</f>
        <v>23857412000000</v>
      </c>
      <c r="AS72" s="37">
        <f>+NICE자료!AS72</f>
        <v>24461809000000</v>
      </c>
      <c r="AT72" s="38"/>
      <c r="AU72" s="38"/>
      <c r="AV72" s="38"/>
      <c r="AW72" s="38"/>
      <c r="AX72" s="38"/>
      <c r="AY72" s="38"/>
      <c r="AZ72" s="38"/>
      <c r="BA72" s="38"/>
      <c r="BB72" s="38"/>
      <c r="BC72" s="38"/>
      <c r="BD72" s="38"/>
      <c r="BE72" s="38"/>
      <c r="BF72" s="38"/>
      <c r="BG72" s="38"/>
      <c r="BH72" s="38"/>
      <c r="BI72" s="38"/>
      <c r="BJ72" s="38"/>
      <c r="BK72" s="38"/>
      <c r="BL72" s="38"/>
      <c r="BM72" s="38"/>
      <c r="BN72" s="38"/>
      <c r="BO72" s="38"/>
      <c r="BP72" s="38"/>
      <c r="BQ72" s="38"/>
      <c r="BR72" s="38"/>
      <c r="BS72" s="38"/>
      <c r="BT72" s="38"/>
      <c r="BU72" s="38"/>
      <c r="BV72" s="38"/>
      <c r="BW72" s="38"/>
      <c r="BX72" s="38"/>
      <c r="BY72" s="38"/>
      <c r="BZ72" s="38"/>
      <c r="CA72" s="38"/>
      <c r="CB72" s="38"/>
      <c r="CC72" s="38"/>
      <c r="CD72" s="38"/>
      <c r="CE72" s="38"/>
      <c r="CF72" s="38"/>
      <c r="CG72" s="38"/>
      <c r="CH72" s="38"/>
      <c r="CI72" s="38"/>
      <c r="CJ72" s="38"/>
      <c r="CK72" s="38"/>
      <c r="CL72" s="38"/>
      <c r="CM72" s="38"/>
      <c r="CN72" s="38"/>
      <c r="CO72" s="38"/>
      <c r="CP72" s="38"/>
      <c r="CQ72" s="38"/>
      <c r="CR72" s="38"/>
      <c r="CS72" s="38"/>
      <c r="CT72" s="38"/>
      <c r="CU72" s="38"/>
      <c r="CV72" s="38"/>
      <c r="CW72" s="38"/>
      <c r="CX72" s="38"/>
      <c r="CY72" s="38"/>
      <c r="CZ72" s="38"/>
      <c r="DA72" s="38"/>
      <c r="DB72" s="38"/>
      <c r="DC72" s="38"/>
      <c r="DD72" s="38"/>
      <c r="DE72" s="38"/>
      <c r="DF72" s="38"/>
      <c r="DG72" s="38"/>
      <c r="DH72" s="38"/>
      <c r="DI72" s="38"/>
      <c r="DJ72" s="38"/>
      <c r="DK72" s="38"/>
      <c r="DL72" s="38"/>
      <c r="DM72" s="38"/>
      <c r="DN72" s="38"/>
    </row>
    <row r="73" spans="1:118">
      <c r="A73" s="1">
        <f>+NICE자료!A73</f>
        <v>122325</v>
      </c>
      <c r="B73" s="28" t="str">
        <f>+NICE자료!B73</f>
        <v xml:space="preserve">          타계정에서대체</v>
      </c>
      <c r="C73" s="37">
        <f>+NICE자료!C73</f>
        <v>203024000000</v>
      </c>
      <c r="D73" s="37">
        <f>+NICE자료!D73</f>
        <v>202056000000</v>
      </c>
      <c r="E73" s="37">
        <f>+NICE자료!E73</f>
        <v>23251000000</v>
      </c>
      <c r="F73" s="37">
        <f>+NICE자료!F73</f>
        <v>931057000000</v>
      </c>
      <c r="G73" s="37">
        <f>+NICE자료!G73</f>
        <v>343699000000</v>
      </c>
      <c r="H73" s="37">
        <f>+NICE자료!H73</f>
        <v>382649000000</v>
      </c>
      <c r="I73" s="37">
        <f>+NICE자료!I73</f>
        <v>403182000000</v>
      </c>
      <c r="J73" s="37">
        <f>+NICE자료!J73</f>
        <v>478828000000</v>
      </c>
      <c r="K73" s="37">
        <f>+NICE자료!K73</f>
        <v>580468000000</v>
      </c>
      <c r="L73" s="37">
        <f>+NICE자료!L73</f>
        <v>0</v>
      </c>
      <c r="M73" s="37">
        <f>+NICE자료!M73</f>
        <v>1255052000000</v>
      </c>
      <c r="N73" s="37">
        <f>+NICE자료!N73</f>
        <v>1481042000000</v>
      </c>
      <c r="O73" s="37">
        <f>+NICE자료!O73</f>
        <v>653226000000</v>
      </c>
      <c r="P73" s="37">
        <f>+NICE자료!P73</f>
        <v>692440000000</v>
      </c>
      <c r="Q73" s="37">
        <f>+NICE자료!Q73</f>
        <v>640590000000</v>
      </c>
      <c r="R73" s="37">
        <f>+NICE자료!R73</f>
        <v>852657000000</v>
      </c>
      <c r="S73" s="37">
        <f>+NICE자료!S73</f>
        <v>0</v>
      </c>
      <c r="T73" s="37">
        <f>+NICE자료!T73</f>
        <v>0</v>
      </c>
      <c r="U73" s="37">
        <f>+NICE자료!U73</f>
        <v>0</v>
      </c>
      <c r="V73" s="37">
        <f>+NICE자료!V73</f>
        <v>0</v>
      </c>
      <c r="W73" s="37">
        <f>+NICE자료!W73</f>
        <v>0</v>
      </c>
      <c r="X73" s="37">
        <f>+NICE자료!X73</f>
        <v>0</v>
      </c>
      <c r="Y73" s="37">
        <f>+NICE자료!Y73</f>
        <v>0</v>
      </c>
      <c r="Z73" s="37">
        <f>+NICE자료!Z73</f>
        <v>0</v>
      </c>
      <c r="AA73" s="37">
        <f>+NICE자료!AA73</f>
        <v>0</v>
      </c>
      <c r="AB73" s="37">
        <f>+NICE자료!AB73</f>
        <v>0</v>
      </c>
      <c r="AC73" s="37">
        <f>+NICE자료!AC73</f>
        <v>0</v>
      </c>
      <c r="AD73" s="37">
        <f>+NICE자료!AD73</f>
        <v>0</v>
      </c>
      <c r="AE73" s="37">
        <f>+NICE자료!AE73</f>
        <v>0</v>
      </c>
      <c r="AF73" s="37">
        <f>+NICE자료!AF73</f>
        <v>0</v>
      </c>
      <c r="AG73" s="37">
        <f>+NICE자료!AG73</f>
        <v>0</v>
      </c>
      <c r="AH73" s="37">
        <f>+NICE자료!AH73</f>
        <v>0</v>
      </c>
      <c r="AI73" s="37">
        <f>+NICE자료!AI73</f>
        <v>0</v>
      </c>
      <c r="AJ73" s="37">
        <f>+NICE자료!AJ73</f>
        <v>0</v>
      </c>
      <c r="AK73" s="37">
        <f>+NICE자료!AK73</f>
        <v>0</v>
      </c>
      <c r="AL73" s="37">
        <f>+NICE자료!AL73</f>
        <v>0</v>
      </c>
      <c r="AM73" s="37">
        <f>+NICE자료!AM73</f>
        <v>0</v>
      </c>
      <c r="AN73" s="37">
        <f>+NICE자료!AN73</f>
        <v>0</v>
      </c>
      <c r="AO73" s="37">
        <f>+NICE자료!AO73</f>
        <v>0</v>
      </c>
      <c r="AP73" s="37">
        <f>+NICE자료!AP73</f>
        <v>0</v>
      </c>
      <c r="AQ73" s="37">
        <f>+NICE자료!AQ73</f>
        <v>0</v>
      </c>
      <c r="AR73" s="37">
        <f>+NICE자료!AR73</f>
        <v>0</v>
      </c>
      <c r="AS73" s="37">
        <f>+NICE자료!AS73</f>
        <v>0</v>
      </c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  <c r="CN73" s="38"/>
      <c r="CO73" s="38"/>
      <c r="CP73" s="38"/>
      <c r="CQ73" s="38"/>
      <c r="CR73" s="38"/>
      <c r="CS73" s="38"/>
      <c r="CT73" s="38"/>
      <c r="CU73" s="38"/>
      <c r="CV73" s="38"/>
      <c r="CW73" s="38"/>
      <c r="CX73" s="38"/>
      <c r="CY73" s="38"/>
      <c r="CZ73" s="38"/>
      <c r="DA73" s="38"/>
      <c r="DB73" s="38"/>
      <c r="DC73" s="38"/>
      <c r="DD73" s="38"/>
      <c r="DE73" s="38"/>
      <c r="DF73" s="38"/>
      <c r="DG73" s="38"/>
      <c r="DH73" s="38"/>
      <c r="DI73" s="38"/>
      <c r="DJ73" s="38"/>
      <c r="DK73" s="38"/>
      <c r="DL73" s="38"/>
      <c r="DM73" s="38"/>
      <c r="DN73" s="38"/>
    </row>
    <row r="74" spans="1:118">
      <c r="A74" s="1">
        <f>+NICE자료!A74</f>
        <v>122326</v>
      </c>
      <c r="B74" s="28" t="str">
        <f>+NICE자료!B74</f>
        <v xml:space="preserve">          관세환급금</v>
      </c>
      <c r="C74" s="37">
        <f>+NICE자료!C74</f>
        <v>0</v>
      </c>
      <c r="D74" s="37">
        <f>+NICE자료!D74</f>
        <v>0</v>
      </c>
      <c r="E74" s="37">
        <f>+NICE자료!E74</f>
        <v>0</v>
      </c>
      <c r="F74" s="37">
        <f>+NICE자료!F74</f>
        <v>0</v>
      </c>
      <c r="G74" s="37">
        <f>+NICE자료!G74</f>
        <v>0</v>
      </c>
      <c r="H74" s="37">
        <f>+NICE자료!H74</f>
        <v>0</v>
      </c>
      <c r="I74" s="37">
        <f>+NICE자료!I74</f>
        <v>0</v>
      </c>
      <c r="J74" s="37">
        <f>+NICE자료!J74</f>
        <v>0</v>
      </c>
      <c r="K74" s="37">
        <f>+NICE자료!K74</f>
        <v>0</v>
      </c>
      <c r="L74" s="37">
        <f>+NICE자료!L74</f>
        <v>0</v>
      </c>
      <c r="M74" s="37">
        <f>+NICE자료!M74</f>
        <v>0</v>
      </c>
      <c r="N74" s="37">
        <f>+NICE자료!N74</f>
        <v>0</v>
      </c>
      <c r="O74" s="37">
        <f>+NICE자료!O74</f>
        <v>0</v>
      </c>
      <c r="P74" s="37">
        <f>+NICE자료!P74</f>
        <v>0</v>
      </c>
      <c r="Q74" s="37">
        <f>+NICE자료!Q74</f>
        <v>0</v>
      </c>
      <c r="R74" s="37">
        <f>+NICE자료!R74</f>
        <v>0</v>
      </c>
      <c r="S74" s="37">
        <f>+NICE자료!S74</f>
        <v>0</v>
      </c>
      <c r="T74" s="37">
        <f>+NICE자료!T74</f>
        <v>0</v>
      </c>
      <c r="U74" s="37">
        <f>+NICE자료!U74</f>
        <v>0</v>
      </c>
      <c r="V74" s="37">
        <f>+NICE자료!V74</f>
        <v>0</v>
      </c>
      <c r="W74" s="37">
        <f>+NICE자료!W74</f>
        <v>0</v>
      </c>
      <c r="X74" s="37">
        <f>+NICE자료!X74</f>
        <v>0</v>
      </c>
      <c r="Y74" s="37">
        <f>+NICE자료!Y74</f>
        <v>0</v>
      </c>
      <c r="Z74" s="37">
        <f>+NICE자료!Z74</f>
        <v>0</v>
      </c>
      <c r="AA74" s="37">
        <f>+NICE자료!AA74</f>
        <v>0</v>
      </c>
      <c r="AB74" s="37">
        <f>+NICE자료!AB74</f>
        <v>0</v>
      </c>
      <c r="AC74" s="37">
        <f>+NICE자료!AC74</f>
        <v>0</v>
      </c>
      <c r="AD74" s="37">
        <f>+NICE자료!AD74</f>
        <v>0</v>
      </c>
      <c r="AE74" s="37">
        <f>+NICE자료!AE74</f>
        <v>0</v>
      </c>
      <c r="AF74" s="37">
        <f>+NICE자료!AF74</f>
        <v>0</v>
      </c>
      <c r="AG74" s="37">
        <f>+NICE자료!AG74</f>
        <v>0</v>
      </c>
      <c r="AH74" s="37">
        <f>+NICE자료!AH74</f>
        <v>0</v>
      </c>
      <c r="AI74" s="37">
        <f>+NICE자료!AI74</f>
        <v>0</v>
      </c>
      <c r="AJ74" s="37">
        <f>+NICE자료!AJ74</f>
        <v>0</v>
      </c>
      <c r="AK74" s="37">
        <f>+NICE자료!AK74</f>
        <v>0</v>
      </c>
      <c r="AL74" s="37">
        <f>+NICE자료!AL74</f>
        <v>0</v>
      </c>
      <c r="AM74" s="37">
        <f>+NICE자료!AM74</f>
        <v>0</v>
      </c>
      <c r="AN74" s="37">
        <f>+NICE자료!AN74</f>
        <v>0</v>
      </c>
      <c r="AO74" s="37">
        <f>+NICE자료!AO74</f>
        <v>0</v>
      </c>
      <c r="AP74" s="37">
        <f>+NICE자료!AP74</f>
        <v>0</v>
      </c>
      <c r="AQ74" s="37">
        <f>+NICE자료!AQ74</f>
        <v>0</v>
      </c>
      <c r="AR74" s="37">
        <f>+NICE자료!AR74</f>
        <v>0</v>
      </c>
      <c r="AS74" s="37">
        <f>+NICE자료!AS74</f>
        <v>0</v>
      </c>
      <c r="AT74" s="38"/>
      <c r="AU74" s="38"/>
      <c r="AV74" s="38"/>
      <c r="AW74" s="38"/>
      <c r="AX74" s="38"/>
      <c r="AY74" s="38"/>
      <c r="AZ74" s="38"/>
      <c r="BA74" s="38"/>
      <c r="BB74" s="38"/>
      <c r="BC74" s="38"/>
      <c r="BD74" s="38"/>
      <c r="BE74" s="38"/>
      <c r="BF74" s="38"/>
      <c r="BG74" s="38"/>
      <c r="BH74" s="38"/>
      <c r="BI74" s="38"/>
      <c r="BJ74" s="38"/>
      <c r="BK74" s="38"/>
      <c r="BL74" s="38"/>
      <c r="BM74" s="38"/>
      <c r="BN74" s="38"/>
      <c r="BO74" s="38"/>
      <c r="BP74" s="38"/>
      <c r="BQ74" s="38"/>
      <c r="BR74" s="38"/>
      <c r="BS74" s="38"/>
      <c r="BT74" s="38"/>
      <c r="BU74" s="38"/>
      <c r="BV74" s="38"/>
      <c r="BW74" s="38"/>
      <c r="BX74" s="38"/>
      <c r="BY74" s="38"/>
      <c r="BZ74" s="38"/>
      <c r="CA74" s="38"/>
      <c r="CB74" s="38"/>
      <c r="CC74" s="38"/>
      <c r="CD74" s="38"/>
      <c r="CE74" s="38"/>
      <c r="CF74" s="38"/>
      <c r="CG74" s="38"/>
      <c r="CH74" s="38"/>
      <c r="CI74" s="38"/>
      <c r="CJ74" s="38"/>
      <c r="CK74" s="38"/>
      <c r="CL74" s="38"/>
      <c r="CM74" s="38"/>
      <c r="CN74" s="38"/>
      <c r="CO74" s="38"/>
      <c r="CP74" s="38"/>
      <c r="CQ74" s="38"/>
      <c r="CR74" s="38"/>
      <c r="CS74" s="38"/>
      <c r="CT74" s="38"/>
      <c r="CU74" s="38"/>
      <c r="CV74" s="38"/>
      <c r="CW74" s="38"/>
      <c r="CX74" s="38"/>
      <c r="CY74" s="38"/>
      <c r="CZ74" s="38"/>
      <c r="DA74" s="38"/>
      <c r="DB74" s="38"/>
      <c r="DC74" s="38"/>
      <c r="DD74" s="38"/>
      <c r="DE74" s="38"/>
      <c r="DF74" s="38"/>
      <c r="DG74" s="38"/>
      <c r="DH74" s="38"/>
      <c r="DI74" s="38"/>
      <c r="DJ74" s="38"/>
      <c r="DK74" s="38"/>
      <c r="DL74" s="38"/>
      <c r="DM74" s="38"/>
      <c r="DN74" s="38"/>
    </row>
    <row r="75" spans="1:118">
      <c r="A75" s="1">
        <f>+NICE자료!A75</f>
        <v>122330</v>
      </c>
      <c r="B75" s="28" t="str">
        <f>+NICE자료!B75</f>
        <v xml:space="preserve">          타계정으로대체</v>
      </c>
      <c r="C75" s="37">
        <f>+NICE자료!C75</f>
        <v>192546000000</v>
      </c>
      <c r="D75" s="37">
        <f>+NICE자료!D75</f>
        <v>194906000000</v>
      </c>
      <c r="E75" s="37">
        <f>+NICE자료!E75</f>
        <v>25579000000</v>
      </c>
      <c r="F75" s="37">
        <f>+NICE자료!F75</f>
        <v>739180000000</v>
      </c>
      <c r="G75" s="37">
        <f>+NICE자료!G75</f>
        <v>197357000000</v>
      </c>
      <c r="H75" s="37">
        <f>+NICE자료!H75</f>
        <v>174708000000</v>
      </c>
      <c r="I75" s="37">
        <f>+NICE자료!I75</f>
        <v>190436000000</v>
      </c>
      <c r="J75" s="37">
        <f>+NICE자료!J75</f>
        <v>169503000000</v>
      </c>
      <c r="K75" s="37">
        <f>+NICE자료!K75</f>
        <v>166361000000</v>
      </c>
      <c r="L75" s="37">
        <f>+NICE자료!L75</f>
        <v>0</v>
      </c>
      <c r="M75" s="37">
        <f>+NICE자료!M75</f>
        <v>361176000000</v>
      </c>
      <c r="N75" s="37">
        <f>+NICE자료!N75</f>
        <v>461155000000</v>
      </c>
      <c r="O75" s="37">
        <f>+NICE자료!O75</f>
        <v>911052000000</v>
      </c>
      <c r="P75" s="37">
        <f>+NICE자료!P75</f>
        <v>4338306000000</v>
      </c>
      <c r="Q75" s="37">
        <f>+NICE자료!Q75</f>
        <v>1582582000000</v>
      </c>
      <c r="R75" s="37">
        <f>+NICE자료!R75</f>
        <v>708184000000</v>
      </c>
      <c r="S75" s="37">
        <f>+NICE자료!S75</f>
        <v>0</v>
      </c>
      <c r="T75" s="37">
        <f>+NICE자료!T75</f>
        <v>0</v>
      </c>
      <c r="U75" s="37">
        <f>+NICE자료!U75</f>
        <v>0</v>
      </c>
      <c r="V75" s="37">
        <f>+NICE자료!V75</f>
        <v>0</v>
      </c>
      <c r="W75" s="37">
        <f>+NICE자료!W75</f>
        <v>0</v>
      </c>
      <c r="X75" s="37">
        <f>+NICE자료!X75</f>
        <v>0</v>
      </c>
      <c r="Y75" s="37">
        <f>+NICE자료!Y75</f>
        <v>0</v>
      </c>
      <c r="Z75" s="37">
        <f>+NICE자료!Z75</f>
        <v>0</v>
      </c>
      <c r="AA75" s="37">
        <f>+NICE자료!AA75</f>
        <v>0</v>
      </c>
      <c r="AB75" s="37">
        <f>+NICE자료!AB75</f>
        <v>0</v>
      </c>
      <c r="AC75" s="37">
        <f>+NICE자료!AC75</f>
        <v>0</v>
      </c>
      <c r="AD75" s="37">
        <f>+NICE자료!AD75</f>
        <v>0</v>
      </c>
      <c r="AE75" s="37">
        <f>+NICE자료!AE75</f>
        <v>0</v>
      </c>
      <c r="AF75" s="37">
        <f>+NICE자료!AF75</f>
        <v>0</v>
      </c>
      <c r="AG75" s="37">
        <f>+NICE자료!AG75</f>
        <v>0</v>
      </c>
      <c r="AH75" s="37">
        <f>+NICE자료!AH75</f>
        <v>0</v>
      </c>
      <c r="AI75" s="37">
        <f>+NICE자료!AI75</f>
        <v>0</v>
      </c>
      <c r="AJ75" s="37">
        <f>+NICE자료!AJ75</f>
        <v>0</v>
      </c>
      <c r="AK75" s="37">
        <f>+NICE자료!AK75</f>
        <v>0</v>
      </c>
      <c r="AL75" s="37">
        <f>+NICE자료!AL75</f>
        <v>0</v>
      </c>
      <c r="AM75" s="37">
        <f>+NICE자료!AM75</f>
        <v>0</v>
      </c>
      <c r="AN75" s="37">
        <f>+NICE자료!AN75</f>
        <v>0</v>
      </c>
      <c r="AO75" s="37">
        <f>+NICE자료!AO75</f>
        <v>0</v>
      </c>
      <c r="AP75" s="37">
        <f>+NICE자료!AP75</f>
        <v>0</v>
      </c>
      <c r="AQ75" s="37">
        <f>+NICE자료!AQ75</f>
        <v>0</v>
      </c>
      <c r="AR75" s="37">
        <f>+NICE자료!AR75</f>
        <v>0</v>
      </c>
      <c r="AS75" s="37">
        <f>+NICE자료!AS75</f>
        <v>0</v>
      </c>
      <c r="AT75" s="38"/>
      <c r="AU75" s="38"/>
      <c r="AV75" s="38"/>
      <c r="AW75" s="38"/>
      <c r="AX75" s="38"/>
      <c r="AY75" s="38"/>
      <c r="AZ75" s="38"/>
      <c r="BA75" s="38"/>
      <c r="BB75" s="38"/>
      <c r="BC75" s="38"/>
      <c r="BD75" s="38"/>
      <c r="BE75" s="38"/>
      <c r="BF75" s="38"/>
      <c r="BG75" s="38"/>
      <c r="BH75" s="38"/>
      <c r="BI75" s="38"/>
      <c r="BJ75" s="38"/>
      <c r="BK75" s="38"/>
      <c r="BL75" s="38"/>
      <c r="BM75" s="38"/>
      <c r="BN75" s="38"/>
      <c r="BO75" s="38"/>
      <c r="BP75" s="38"/>
      <c r="BQ75" s="38"/>
      <c r="BR75" s="38"/>
      <c r="BS75" s="38"/>
      <c r="BT75" s="38"/>
      <c r="BU75" s="38"/>
      <c r="BV75" s="38"/>
      <c r="BW75" s="38"/>
      <c r="BX75" s="38"/>
      <c r="BY75" s="38"/>
      <c r="BZ75" s="38"/>
      <c r="CA75" s="38"/>
      <c r="CB75" s="38"/>
      <c r="CC75" s="38"/>
      <c r="CD75" s="38"/>
      <c r="CE75" s="38"/>
      <c r="CF75" s="38"/>
      <c r="CG75" s="38"/>
      <c r="CH75" s="38"/>
      <c r="CI75" s="38"/>
      <c r="CJ75" s="38"/>
      <c r="CK75" s="38"/>
      <c r="CL75" s="38"/>
      <c r="CM75" s="38"/>
      <c r="CN75" s="38"/>
      <c r="CO75" s="38"/>
      <c r="CP75" s="38"/>
      <c r="CQ75" s="38"/>
      <c r="CR75" s="38"/>
      <c r="CS75" s="38"/>
      <c r="CT75" s="38"/>
      <c r="CU75" s="38"/>
      <c r="CV75" s="38"/>
      <c r="CW75" s="38"/>
      <c r="CX75" s="38"/>
      <c r="CY75" s="38"/>
      <c r="CZ75" s="38"/>
      <c r="DA75" s="38"/>
      <c r="DB75" s="38"/>
      <c r="DC75" s="38"/>
      <c r="DD75" s="38"/>
      <c r="DE75" s="38"/>
      <c r="DF75" s="38"/>
      <c r="DG75" s="38"/>
      <c r="DH75" s="38"/>
      <c r="DI75" s="38"/>
      <c r="DJ75" s="38"/>
      <c r="DK75" s="38"/>
      <c r="DL75" s="38"/>
      <c r="DM75" s="38"/>
      <c r="DN75" s="38"/>
    </row>
    <row r="76" spans="1:118">
      <c r="A76" s="1">
        <f>+NICE자료!A76</f>
        <v>122340</v>
      </c>
      <c r="B76" s="28" t="str">
        <f>+NICE자료!B76</f>
        <v xml:space="preserve">          기말재고</v>
      </c>
      <c r="C76" s="37">
        <f>+NICE자료!C76</f>
        <v>589419000000</v>
      </c>
      <c r="D76" s="37">
        <f>+NICE자료!D76</f>
        <v>599430000000</v>
      </c>
      <c r="E76" s="37">
        <f>+NICE자료!E76</f>
        <v>559819000000</v>
      </c>
      <c r="F76" s="37">
        <f>+NICE자료!F76</f>
        <v>51463000000</v>
      </c>
      <c r="G76" s="37">
        <f>+NICE자료!G76</f>
        <v>560111000000</v>
      </c>
      <c r="H76" s="37">
        <f>+NICE자료!H76</f>
        <v>464781000000</v>
      </c>
      <c r="I76" s="37">
        <f>+NICE자료!I76</f>
        <v>463710000000</v>
      </c>
      <c r="J76" s="37">
        <f>+NICE자료!J76</f>
        <v>62522000000</v>
      </c>
      <c r="K76" s="37">
        <f>+NICE자료!K76</f>
        <v>712285000000</v>
      </c>
      <c r="L76" s="37">
        <f>+NICE자료!L76</f>
        <v>878064000000</v>
      </c>
      <c r="M76" s="37">
        <f>+NICE자료!M76</f>
        <v>880514000000</v>
      </c>
      <c r="N76" s="37">
        <f>+NICE자료!N76</f>
        <v>-189861000000</v>
      </c>
      <c r="O76" s="37">
        <f>+NICE자료!O76</f>
        <v>786970000000</v>
      </c>
      <c r="P76" s="37">
        <f>+NICE자료!P76</f>
        <v>752293000000</v>
      </c>
      <c r="Q76" s="37">
        <f>+NICE자료!Q76</f>
        <v>861533000000</v>
      </c>
      <c r="R76" s="37">
        <f>+NICE자료!R76</f>
        <v>-92723000000</v>
      </c>
      <c r="S76" s="37">
        <f>+NICE자료!S76</f>
        <v>930925000000</v>
      </c>
      <c r="T76" s="37">
        <f>+NICE자료!T76</f>
        <v>987847000000</v>
      </c>
      <c r="U76" s="37">
        <f>+NICE자료!U76</f>
        <v>1120671000000</v>
      </c>
      <c r="V76" s="37">
        <f>+NICE자료!V76</f>
        <v>-10872000000</v>
      </c>
      <c r="W76" s="37">
        <f>+NICE자료!W76</f>
        <v>1057184000000</v>
      </c>
      <c r="X76" s="37">
        <f>+NICE자료!X76</f>
        <v>1067760000000</v>
      </c>
      <c r="Y76" s="37">
        <f>+NICE자료!Y76</f>
        <v>1222595000000</v>
      </c>
      <c r="Z76" s="37">
        <f>+NICE자료!Z76</f>
        <v>395482000000</v>
      </c>
      <c r="AA76" s="37">
        <f>+NICE자료!AA76</f>
        <v>1268516000000</v>
      </c>
      <c r="AB76" s="37">
        <f>+NICE자료!AB76</f>
        <v>1057544000000</v>
      </c>
      <c r="AC76" s="37">
        <f>+NICE자료!AC76</f>
        <v>1010466000000</v>
      </c>
      <c r="AD76" s="37">
        <f>+NICE자료!AD76</f>
        <v>251901000000</v>
      </c>
      <c r="AE76" s="37">
        <f>+NICE자료!AE76</f>
        <v>1067150000000</v>
      </c>
      <c r="AF76" s="37">
        <f>+NICE자료!AF76</f>
        <v>1207293000000</v>
      </c>
      <c r="AG76" s="37">
        <f>+NICE자료!AG76</f>
        <v>1115467000000</v>
      </c>
      <c r="AH76" s="37">
        <f>+NICE자료!AH76</f>
        <v>125885000000</v>
      </c>
      <c r="AI76" s="37">
        <f>+NICE자료!AI76</f>
        <v>1003075000000</v>
      </c>
      <c r="AJ76" s="37">
        <f>+NICE자료!AJ76</f>
        <v>1024297000000</v>
      </c>
      <c r="AK76" s="37">
        <f>+NICE자료!AK76</f>
        <v>880557000000</v>
      </c>
      <c r="AL76" s="37">
        <f>+NICE자료!AL76</f>
        <v>61700000000</v>
      </c>
      <c r="AM76" s="37">
        <f>+NICE자료!AM76</f>
        <v>1059439000000</v>
      </c>
      <c r="AN76" s="37">
        <f>+NICE자료!AN76</f>
        <v>1247318000000</v>
      </c>
      <c r="AO76" s="37">
        <f>+NICE자료!AO76</f>
        <v>1347317000000</v>
      </c>
      <c r="AP76" s="37">
        <f>+NICE자료!AP76</f>
        <v>172602000000</v>
      </c>
      <c r="AQ76" s="37">
        <f>+NICE자료!AQ76</f>
        <v>1411044000000</v>
      </c>
      <c r="AR76" s="37">
        <f>+NICE자료!AR76</f>
        <v>1214383000000</v>
      </c>
      <c r="AS76" s="37">
        <f>+NICE자료!AS76</f>
        <v>898216000000</v>
      </c>
      <c r="AT76" s="38"/>
      <c r="AU76" s="38"/>
      <c r="AV76" s="38"/>
      <c r="AW76" s="38"/>
      <c r="AX76" s="38"/>
      <c r="AY76" s="38"/>
      <c r="AZ76" s="38"/>
      <c r="BA76" s="38"/>
      <c r="BB76" s="38"/>
      <c r="BC76" s="38"/>
      <c r="BD76" s="38"/>
      <c r="BE76" s="38"/>
      <c r="BF76" s="38"/>
      <c r="BG76" s="38"/>
      <c r="BH76" s="38"/>
      <c r="BI76" s="38"/>
      <c r="BJ76" s="38"/>
      <c r="BK76" s="38"/>
      <c r="BL76" s="38"/>
      <c r="BM76" s="38"/>
      <c r="BN76" s="38"/>
      <c r="BO76" s="38"/>
      <c r="BP76" s="38"/>
      <c r="BQ76" s="38"/>
      <c r="BR76" s="38"/>
      <c r="BS76" s="38"/>
      <c r="BT76" s="38"/>
      <c r="BU76" s="38"/>
      <c r="BV76" s="38"/>
      <c r="BW76" s="38"/>
      <c r="BX76" s="38"/>
      <c r="BY76" s="38"/>
      <c r="BZ76" s="38"/>
      <c r="CA76" s="38"/>
      <c r="CB76" s="38"/>
      <c r="CC76" s="38"/>
      <c r="CD76" s="38"/>
      <c r="CE76" s="38"/>
      <c r="CF76" s="38"/>
      <c r="CG76" s="38"/>
      <c r="CH76" s="38"/>
      <c r="CI76" s="38"/>
      <c r="CJ76" s="38"/>
      <c r="CK76" s="38"/>
      <c r="CL76" s="38"/>
      <c r="CM76" s="38"/>
      <c r="CN76" s="38"/>
      <c r="CO76" s="38"/>
      <c r="CP76" s="38"/>
      <c r="CQ76" s="38"/>
      <c r="CR76" s="38"/>
      <c r="CS76" s="38"/>
      <c r="CT76" s="38"/>
      <c r="CU76" s="38"/>
      <c r="CV76" s="38"/>
      <c r="CW76" s="38"/>
      <c r="CX76" s="38"/>
      <c r="CY76" s="38"/>
      <c r="CZ76" s="38"/>
      <c r="DA76" s="38"/>
      <c r="DB76" s="38"/>
      <c r="DC76" s="38"/>
      <c r="DD76" s="38"/>
      <c r="DE76" s="38"/>
      <c r="DF76" s="38"/>
      <c r="DG76" s="38"/>
      <c r="DH76" s="38"/>
      <c r="DI76" s="38"/>
      <c r="DJ76" s="38"/>
      <c r="DK76" s="38"/>
      <c r="DL76" s="38"/>
      <c r="DM76" s="38"/>
      <c r="DN76" s="38"/>
    </row>
    <row r="77" spans="1:118">
      <c r="A77" s="1">
        <f>+NICE자료!A77</f>
        <v>122900</v>
      </c>
      <c r="B77" s="28" t="str">
        <f>+NICE자료!B77</f>
        <v xml:space="preserve">     기타매출원가</v>
      </c>
      <c r="C77" s="37">
        <f>+NICE자료!C77</f>
        <v>0</v>
      </c>
      <c r="D77" s="37">
        <f>+NICE자료!D77</f>
        <v>0</v>
      </c>
      <c r="E77" s="37">
        <f>+NICE자료!E77</f>
        <v>0</v>
      </c>
      <c r="F77" s="37">
        <f>+NICE자료!F77</f>
        <v>0</v>
      </c>
      <c r="G77" s="37">
        <f>+NICE자료!G77</f>
        <v>0</v>
      </c>
      <c r="H77" s="37">
        <f>+NICE자료!H77</f>
        <v>0</v>
      </c>
      <c r="I77" s="37">
        <f>+NICE자료!I77</f>
        <v>0</v>
      </c>
      <c r="J77" s="37">
        <f>+NICE자료!J77</f>
        <v>0</v>
      </c>
      <c r="K77" s="37">
        <f>+NICE자료!K77</f>
        <v>0</v>
      </c>
      <c r="L77" s="37">
        <f>+NICE자료!L77</f>
        <v>0</v>
      </c>
      <c r="M77" s="37">
        <f>+NICE자료!M77</f>
        <v>0</v>
      </c>
      <c r="N77" s="37">
        <f>+NICE자료!N77</f>
        <v>0</v>
      </c>
      <c r="O77" s="37">
        <f>+NICE자료!O77</f>
        <v>0</v>
      </c>
      <c r="P77" s="37">
        <f>+NICE자료!P77</f>
        <v>0</v>
      </c>
      <c r="Q77" s="37">
        <f>+NICE자료!Q77</f>
        <v>0</v>
      </c>
      <c r="R77" s="37">
        <f>+NICE자료!R77</f>
        <v>0</v>
      </c>
      <c r="S77" s="37">
        <f>+NICE자료!S77</f>
        <v>0</v>
      </c>
      <c r="T77" s="37">
        <f>+NICE자료!T77</f>
        <v>0</v>
      </c>
      <c r="U77" s="37">
        <f>+NICE자료!U77</f>
        <v>0</v>
      </c>
      <c r="V77" s="37">
        <f>+NICE자료!V77</f>
        <v>0</v>
      </c>
      <c r="W77" s="37">
        <f>+NICE자료!W77</f>
        <v>0</v>
      </c>
      <c r="X77" s="37">
        <f>+NICE자료!X77</f>
        <v>0</v>
      </c>
      <c r="Y77" s="37">
        <f>+NICE자료!Y77</f>
        <v>0</v>
      </c>
      <c r="Z77" s="37">
        <f>+NICE자료!Z77</f>
        <v>0</v>
      </c>
      <c r="AA77" s="37">
        <f>+NICE자료!AA77</f>
        <v>0</v>
      </c>
      <c r="AB77" s="37">
        <f>+NICE자료!AB77</f>
        <v>0</v>
      </c>
      <c r="AC77" s="37">
        <f>+NICE자료!AC77</f>
        <v>0</v>
      </c>
      <c r="AD77" s="37">
        <f>+NICE자료!AD77</f>
        <v>0</v>
      </c>
      <c r="AE77" s="37">
        <f>+NICE자료!AE77</f>
        <v>0</v>
      </c>
      <c r="AF77" s="37">
        <f>+NICE자료!AF77</f>
        <v>0</v>
      </c>
      <c r="AG77" s="37">
        <f>+NICE자료!AG77</f>
        <v>0</v>
      </c>
      <c r="AH77" s="37">
        <f>+NICE자료!AH77</f>
        <v>0</v>
      </c>
      <c r="AI77" s="37">
        <f>+NICE자료!AI77</f>
        <v>0</v>
      </c>
      <c r="AJ77" s="37">
        <f>+NICE자료!AJ77</f>
        <v>0</v>
      </c>
      <c r="AK77" s="37">
        <f>+NICE자료!AK77</f>
        <v>0</v>
      </c>
      <c r="AL77" s="37">
        <f>+NICE자료!AL77</f>
        <v>0</v>
      </c>
      <c r="AM77" s="37">
        <f>+NICE자료!AM77</f>
        <v>0</v>
      </c>
      <c r="AN77" s="37">
        <f>+NICE자료!AN77</f>
        <v>0</v>
      </c>
      <c r="AO77" s="37">
        <f>+NICE자료!AO77</f>
        <v>0</v>
      </c>
      <c r="AP77" s="37">
        <f>+NICE자료!AP77</f>
        <v>0</v>
      </c>
      <c r="AQ77" s="37">
        <f>+NICE자료!AQ77</f>
        <v>0</v>
      </c>
      <c r="AR77" s="37">
        <f>+NICE자료!AR77</f>
        <v>0</v>
      </c>
      <c r="AS77" s="37">
        <f>+NICE자료!AS77</f>
        <v>0</v>
      </c>
      <c r="AT77" s="38"/>
      <c r="AU77" s="38"/>
      <c r="AV77" s="38"/>
      <c r="AW77" s="38"/>
      <c r="AX77" s="38"/>
      <c r="AY77" s="38"/>
      <c r="AZ77" s="38"/>
      <c r="BA77" s="38"/>
      <c r="BB77" s="38"/>
      <c r="BC77" s="38"/>
      <c r="BD77" s="38"/>
      <c r="BE77" s="38"/>
      <c r="BF77" s="38"/>
      <c r="BG77" s="38"/>
      <c r="BH77" s="38"/>
      <c r="BI77" s="38"/>
      <c r="BJ77" s="38"/>
      <c r="BK77" s="38"/>
      <c r="BL77" s="38"/>
      <c r="BM77" s="38"/>
      <c r="BN77" s="38"/>
      <c r="BO77" s="38"/>
      <c r="BP77" s="38"/>
      <c r="BQ77" s="38"/>
      <c r="BR77" s="38"/>
      <c r="BS77" s="38"/>
      <c r="BT77" s="38"/>
      <c r="BU77" s="38"/>
      <c r="BV77" s="38"/>
      <c r="BW77" s="38"/>
      <c r="BX77" s="38"/>
      <c r="BY77" s="38"/>
      <c r="BZ77" s="38"/>
      <c r="CA77" s="38"/>
      <c r="CB77" s="38"/>
      <c r="CC77" s="38"/>
      <c r="CD77" s="38"/>
      <c r="CE77" s="38"/>
      <c r="CF77" s="38"/>
      <c r="CG77" s="38"/>
      <c r="CH77" s="38"/>
      <c r="CI77" s="38"/>
      <c r="CJ77" s="38"/>
      <c r="CK77" s="38"/>
      <c r="CL77" s="38"/>
      <c r="CM77" s="38"/>
      <c r="CN77" s="38"/>
      <c r="CO77" s="38"/>
      <c r="CP77" s="38"/>
      <c r="CQ77" s="38"/>
      <c r="CR77" s="38"/>
      <c r="CS77" s="38"/>
      <c r="CT77" s="38"/>
      <c r="CU77" s="38"/>
      <c r="CV77" s="38"/>
      <c r="CW77" s="38"/>
      <c r="CX77" s="38"/>
      <c r="CY77" s="38"/>
      <c r="CZ77" s="38"/>
      <c r="DA77" s="38"/>
      <c r="DB77" s="38"/>
      <c r="DC77" s="38"/>
      <c r="DD77" s="38"/>
      <c r="DE77" s="38"/>
      <c r="DF77" s="38"/>
      <c r="DG77" s="38"/>
      <c r="DH77" s="38"/>
      <c r="DI77" s="38"/>
      <c r="DJ77" s="38"/>
      <c r="DK77" s="38"/>
      <c r="DL77" s="38"/>
      <c r="DM77" s="38"/>
      <c r="DN77" s="38"/>
    </row>
    <row r="78" spans="1:118">
      <c r="A78" s="1">
        <f>+NICE자료!A78</f>
        <v>122910</v>
      </c>
      <c r="B78" s="28" t="str">
        <f>+NICE자료!B78</f>
        <v xml:space="preserve">          기초재고</v>
      </c>
      <c r="C78" s="37">
        <f>+NICE자료!C78</f>
        <v>0</v>
      </c>
      <c r="D78" s="37">
        <f>+NICE자료!D78</f>
        <v>0</v>
      </c>
      <c r="E78" s="37">
        <f>+NICE자료!E78</f>
        <v>0</v>
      </c>
      <c r="F78" s="37">
        <f>+NICE자료!F78</f>
        <v>0</v>
      </c>
      <c r="G78" s="37">
        <f>+NICE자료!G78</f>
        <v>0</v>
      </c>
      <c r="H78" s="37">
        <f>+NICE자료!H78</f>
        <v>0</v>
      </c>
      <c r="I78" s="37">
        <f>+NICE자료!I78</f>
        <v>0</v>
      </c>
      <c r="J78" s="37">
        <f>+NICE자료!J78</f>
        <v>0</v>
      </c>
      <c r="K78" s="37">
        <f>+NICE자료!K78</f>
        <v>0</v>
      </c>
      <c r="L78" s="37">
        <f>+NICE자료!L78</f>
        <v>0</v>
      </c>
      <c r="M78" s="37">
        <f>+NICE자료!M78</f>
        <v>0</v>
      </c>
      <c r="N78" s="37">
        <f>+NICE자료!N78</f>
        <v>0</v>
      </c>
      <c r="O78" s="37">
        <f>+NICE자료!O78</f>
        <v>0</v>
      </c>
      <c r="P78" s="37">
        <f>+NICE자료!P78</f>
        <v>0</v>
      </c>
      <c r="Q78" s="37">
        <f>+NICE자료!Q78</f>
        <v>0</v>
      </c>
      <c r="R78" s="37">
        <f>+NICE자료!R78</f>
        <v>0</v>
      </c>
      <c r="S78" s="37">
        <f>+NICE자료!S78</f>
        <v>0</v>
      </c>
      <c r="T78" s="37">
        <f>+NICE자료!T78</f>
        <v>0</v>
      </c>
      <c r="U78" s="37">
        <f>+NICE자료!U78</f>
        <v>0</v>
      </c>
      <c r="V78" s="37">
        <f>+NICE자료!V78</f>
        <v>0</v>
      </c>
      <c r="W78" s="37">
        <f>+NICE자료!W78</f>
        <v>0</v>
      </c>
      <c r="X78" s="37">
        <f>+NICE자료!X78</f>
        <v>0</v>
      </c>
      <c r="Y78" s="37">
        <f>+NICE자료!Y78</f>
        <v>0</v>
      </c>
      <c r="Z78" s="37">
        <f>+NICE자료!Z78</f>
        <v>0</v>
      </c>
      <c r="AA78" s="37">
        <f>+NICE자료!AA78</f>
        <v>0</v>
      </c>
      <c r="AB78" s="37">
        <f>+NICE자료!AB78</f>
        <v>0</v>
      </c>
      <c r="AC78" s="37">
        <f>+NICE자료!AC78</f>
        <v>0</v>
      </c>
      <c r="AD78" s="37">
        <f>+NICE자료!AD78</f>
        <v>0</v>
      </c>
      <c r="AE78" s="37">
        <f>+NICE자료!AE78</f>
        <v>0</v>
      </c>
      <c r="AF78" s="37">
        <f>+NICE자료!AF78</f>
        <v>0</v>
      </c>
      <c r="AG78" s="37">
        <f>+NICE자료!AG78</f>
        <v>0</v>
      </c>
      <c r="AH78" s="37">
        <f>+NICE자료!AH78</f>
        <v>0</v>
      </c>
      <c r="AI78" s="37">
        <f>+NICE자료!AI78</f>
        <v>0</v>
      </c>
      <c r="AJ78" s="37">
        <f>+NICE자료!AJ78</f>
        <v>0</v>
      </c>
      <c r="AK78" s="37">
        <f>+NICE자료!AK78</f>
        <v>0</v>
      </c>
      <c r="AL78" s="37">
        <f>+NICE자료!AL78</f>
        <v>0</v>
      </c>
      <c r="AM78" s="37">
        <f>+NICE자료!AM78</f>
        <v>0</v>
      </c>
      <c r="AN78" s="37">
        <f>+NICE자료!AN78</f>
        <v>0</v>
      </c>
      <c r="AO78" s="37">
        <f>+NICE자료!AO78</f>
        <v>0</v>
      </c>
      <c r="AP78" s="37">
        <f>+NICE자료!AP78</f>
        <v>0</v>
      </c>
      <c r="AQ78" s="37">
        <f>+NICE자료!AQ78</f>
        <v>0</v>
      </c>
      <c r="AR78" s="37">
        <f>+NICE자료!AR78</f>
        <v>0</v>
      </c>
      <c r="AS78" s="37">
        <f>+NICE자료!AS78</f>
        <v>0</v>
      </c>
      <c r="AT78" s="38"/>
      <c r="AU78" s="38"/>
      <c r="AV78" s="38"/>
      <c r="AW78" s="38"/>
      <c r="AX78" s="38"/>
      <c r="AY78" s="38"/>
      <c r="AZ78" s="38"/>
      <c r="BA78" s="38"/>
      <c r="BB78" s="38"/>
      <c r="BC78" s="38"/>
      <c r="BD78" s="38"/>
      <c r="BE78" s="38"/>
      <c r="BF78" s="38"/>
      <c r="BG78" s="38"/>
      <c r="BH78" s="38"/>
      <c r="BI78" s="38"/>
      <c r="BJ78" s="38"/>
      <c r="BK78" s="38"/>
      <c r="BL78" s="38"/>
      <c r="BM78" s="38"/>
      <c r="BN78" s="38"/>
      <c r="BO78" s="38"/>
      <c r="BP78" s="38"/>
      <c r="BQ78" s="38"/>
      <c r="BR78" s="38"/>
      <c r="BS78" s="38"/>
      <c r="BT78" s="38"/>
      <c r="BU78" s="38"/>
      <c r="BV78" s="38"/>
      <c r="BW78" s="38"/>
      <c r="BX78" s="38"/>
      <c r="BY78" s="38"/>
      <c r="BZ78" s="38"/>
      <c r="CA78" s="38"/>
      <c r="CB78" s="38"/>
      <c r="CC78" s="38"/>
      <c r="CD78" s="38"/>
      <c r="CE78" s="38"/>
      <c r="CF78" s="38"/>
      <c r="CG78" s="38"/>
      <c r="CH78" s="38"/>
      <c r="CI78" s="38"/>
      <c r="CJ78" s="38"/>
      <c r="CK78" s="38"/>
      <c r="CL78" s="38"/>
      <c r="CM78" s="38"/>
      <c r="CN78" s="38"/>
      <c r="CO78" s="38"/>
      <c r="CP78" s="38"/>
      <c r="CQ78" s="38"/>
      <c r="CR78" s="38"/>
      <c r="CS78" s="38"/>
      <c r="CT78" s="38"/>
      <c r="CU78" s="38"/>
      <c r="CV78" s="38"/>
      <c r="CW78" s="38"/>
      <c r="CX78" s="38"/>
      <c r="CY78" s="38"/>
      <c r="CZ78" s="38"/>
      <c r="DA78" s="38"/>
      <c r="DB78" s="38"/>
      <c r="DC78" s="38"/>
      <c r="DD78" s="38"/>
      <c r="DE78" s="38"/>
      <c r="DF78" s="38"/>
      <c r="DG78" s="38"/>
      <c r="DH78" s="38"/>
      <c r="DI78" s="38"/>
      <c r="DJ78" s="38"/>
      <c r="DK78" s="38"/>
      <c r="DL78" s="38"/>
      <c r="DM78" s="38"/>
      <c r="DN78" s="38"/>
    </row>
    <row r="79" spans="1:118">
      <c r="A79" s="1">
        <f>+NICE자료!A79</f>
        <v>122920</v>
      </c>
      <c r="B79" s="28" t="str">
        <f>+NICE자료!B79</f>
        <v xml:space="preserve">          매입/제조</v>
      </c>
      <c r="C79" s="37">
        <f>+NICE자료!C79</f>
        <v>0</v>
      </c>
      <c r="D79" s="37">
        <f>+NICE자료!D79</f>
        <v>0</v>
      </c>
      <c r="E79" s="37">
        <f>+NICE자료!E79</f>
        <v>0</v>
      </c>
      <c r="F79" s="37">
        <f>+NICE자료!F79</f>
        <v>0</v>
      </c>
      <c r="G79" s="37">
        <f>+NICE자료!G79</f>
        <v>0</v>
      </c>
      <c r="H79" s="37">
        <f>+NICE자료!H79</f>
        <v>0</v>
      </c>
      <c r="I79" s="37">
        <f>+NICE자료!I79</f>
        <v>0</v>
      </c>
      <c r="J79" s="37">
        <f>+NICE자료!J79</f>
        <v>0</v>
      </c>
      <c r="K79" s="37">
        <f>+NICE자료!K79</f>
        <v>0</v>
      </c>
      <c r="L79" s="37">
        <f>+NICE자료!L79</f>
        <v>0</v>
      </c>
      <c r="M79" s="37">
        <f>+NICE자료!M79</f>
        <v>0</v>
      </c>
      <c r="N79" s="37">
        <f>+NICE자료!N79</f>
        <v>0</v>
      </c>
      <c r="O79" s="37">
        <f>+NICE자료!O79</f>
        <v>0</v>
      </c>
      <c r="P79" s="37">
        <f>+NICE자료!P79</f>
        <v>0</v>
      </c>
      <c r="Q79" s="37">
        <f>+NICE자료!Q79</f>
        <v>0</v>
      </c>
      <c r="R79" s="37">
        <f>+NICE자료!R79</f>
        <v>0</v>
      </c>
      <c r="S79" s="37">
        <f>+NICE자료!S79</f>
        <v>0</v>
      </c>
      <c r="T79" s="37">
        <f>+NICE자료!T79</f>
        <v>0</v>
      </c>
      <c r="U79" s="37">
        <f>+NICE자료!U79</f>
        <v>0</v>
      </c>
      <c r="V79" s="37">
        <f>+NICE자료!V79</f>
        <v>0</v>
      </c>
      <c r="W79" s="37">
        <f>+NICE자료!W79</f>
        <v>0</v>
      </c>
      <c r="X79" s="37">
        <f>+NICE자료!X79</f>
        <v>0</v>
      </c>
      <c r="Y79" s="37">
        <f>+NICE자료!Y79</f>
        <v>0</v>
      </c>
      <c r="Z79" s="37">
        <f>+NICE자료!Z79</f>
        <v>0</v>
      </c>
      <c r="AA79" s="37">
        <f>+NICE자료!AA79</f>
        <v>0</v>
      </c>
      <c r="AB79" s="37">
        <f>+NICE자료!AB79</f>
        <v>0</v>
      </c>
      <c r="AC79" s="37">
        <f>+NICE자료!AC79</f>
        <v>0</v>
      </c>
      <c r="AD79" s="37">
        <f>+NICE자료!AD79</f>
        <v>0</v>
      </c>
      <c r="AE79" s="37">
        <f>+NICE자료!AE79</f>
        <v>0</v>
      </c>
      <c r="AF79" s="37">
        <f>+NICE자료!AF79</f>
        <v>0</v>
      </c>
      <c r="AG79" s="37">
        <f>+NICE자료!AG79</f>
        <v>0</v>
      </c>
      <c r="AH79" s="37">
        <f>+NICE자료!AH79</f>
        <v>0</v>
      </c>
      <c r="AI79" s="37">
        <f>+NICE자료!AI79</f>
        <v>0</v>
      </c>
      <c r="AJ79" s="37">
        <f>+NICE자료!AJ79</f>
        <v>0</v>
      </c>
      <c r="AK79" s="37">
        <f>+NICE자료!AK79</f>
        <v>0</v>
      </c>
      <c r="AL79" s="37">
        <f>+NICE자료!AL79</f>
        <v>0</v>
      </c>
      <c r="AM79" s="37">
        <f>+NICE자료!AM79</f>
        <v>0</v>
      </c>
      <c r="AN79" s="37">
        <f>+NICE자료!AN79</f>
        <v>0</v>
      </c>
      <c r="AO79" s="37">
        <f>+NICE자료!AO79</f>
        <v>0</v>
      </c>
      <c r="AP79" s="37">
        <f>+NICE자료!AP79</f>
        <v>0</v>
      </c>
      <c r="AQ79" s="37">
        <f>+NICE자료!AQ79</f>
        <v>0</v>
      </c>
      <c r="AR79" s="37">
        <f>+NICE자료!AR79</f>
        <v>0</v>
      </c>
      <c r="AS79" s="37">
        <f>+NICE자료!AS79</f>
        <v>0</v>
      </c>
      <c r="AT79" s="38"/>
      <c r="AU79" s="38"/>
      <c r="AV79" s="38"/>
      <c r="AW79" s="38"/>
      <c r="AX79" s="38"/>
      <c r="AY79" s="38"/>
      <c r="AZ79" s="38"/>
      <c r="BA79" s="38"/>
      <c r="BB79" s="38"/>
      <c r="BC79" s="38"/>
      <c r="BD79" s="38"/>
      <c r="BE79" s="38"/>
      <c r="BF79" s="38"/>
      <c r="BG79" s="38"/>
      <c r="BH79" s="38"/>
      <c r="BI79" s="38"/>
      <c r="BJ79" s="38"/>
      <c r="BK79" s="38"/>
      <c r="BL79" s="38"/>
      <c r="BM79" s="38"/>
      <c r="BN79" s="38"/>
      <c r="BO79" s="38"/>
      <c r="BP79" s="38"/>
      <c r="BQ79" s="38"/>
      <c r="BR79" s="38"/>
      <c r="BS79" s="38"/>
      <c r="BT79" s="38"/>
      <c r="BU79" s="38"/>
      <c r="BV79" s="38"/>
      <c r="BW79" s="38"/>
      <c r="BX79" s="38"/>
      <c r="BY79" s="38"/>
      <c r="BZ79" s="38"/>
      <c r="CA79" s="38"/>
      <c r="CB79" s="38"/>
      <c r="CC79" s="38"/>
      <c r="CD79" s="38"/>
      <c r="CE79" s="38"/>
      <c r="CF79" s="38"/>
      <c r="CG79" s="38"/>
      <c r="CH79" s="38"/>
      <c r="CI79" s="38"/>
      <c r="CJ79" s="38"/>
      <c r="CK79" s="38"/>
      <c r="CL79" s="38"/>
      <c r="CM79" s="38"/>
      <c r="CN79" s="38"/>
      <c r="CO79" s="38"/>
      <c r="CP79" s="38"/>
      <c r="CQ79" s="38"/>
      <c r="CR79" s="38"/>
      <c r="CS79" s="38"/>
      <c r="CT79" s="38"/>
      <c r="CU79" s="38"/>
      <c r="CV79" s="38"/>
      <c r="CW79" s="38"/>
      <c r="CX79" s="38"/>
      <c r="CY79" s="38"/>
      <c r="CZ79" s="38"/>
      <c r="DA79" s="38"/>
      <c r="DB79" s="38"/>
      <c r="DC79" s="38"/>
      <c r="DD79" s="38"/>
      <c r="DE79" s="38"/>
      <c r="DF79" s="38"/>
      <c r="DG79" s="38"/>
      <c r="DH79" s="38"/>
      <c r="DI79" s="38"/>
      <c r="DJ79" s="38"/>
      <c r="DK79" s="38"/>
      <c r="DL79" s="38"/>
      <c r="DM79" s="38"/>
      <c r="DN79" s="38"/>
    </row>
    <row r="80" spans="1:118">
      <c r="A80" s="1">
        <f>+NICE자료!A80</f>
        <v>122925</v>
      </c>
      <c r="B80" s="28" t="str">
        <f>+NICE자료!B80</f>
        <v xml:space="preserve">          타계정에서대체</v>
      </c>
      <c r="C80" s="37">
        <f>+NICE자료!C80</f>
        <v>0</v>
      </c>
      <c r="D80" s="37">
        <f>+NICE자료!D80</f>
        <v>0</v>
      </c>
      <c r="E80" s="37">
        <f>+NICE자료!E80</f>
        <v>0</v>
      </c>
      <c r="F80" s="37">
        <f>+NICE자료!F80</f>
        <v>0</v>
      </c>
      <c r="G80" s="37">
        <f>+NICE자료!G80</f>
        <v>0</v>
      </c>
      <c r="H80" s="37">
        <f>+NICE자료!H80</f>
        <v>0</v>
      </c>
      <c r="I80" s="37">
        <f>+NICE자료!I80</f>
        <v>0</v>
      </c>
      <c r="J80" s="37">
        <f>+NICE자료!J80</f>
        <v>0</v>
      </c>
      <c r="K80" s="37">
        <f>+NICE자료!K80</f>
        <v>0</v>
      </c>
      <c r="L80" s="37">
        <f>+NICE자료!L80</f>
        <v>0</v>
      </c>
      <c r="M80" s="37">
        <f>+NICE자료!M80</f>
        <v>0</v>
      </c>
      <c r="N80" s="37">
        <f>+NICE자료!N80</f>
        <v>0</v>
      </c>
      <c r="O80" s="37">
        <f>+NICE자료!O80</f>
        <v>0</v>
      </c>
      <c r="P80" s="37">
        <f>+NICE자료!P80</f>
        <v>0</v>
      </c>
      <c r="Q80" s="37">
        <f>+NICE자료!Q80</f>
        <v>0</v>
      </c>
      <c r="R80" s="37">
        <f>+NICE자료!R80</f>
        <v>0</v>
      </c>
      <c r="S80" s="37">
        <f>+NICE자료!S80</f>
        <v>0</v>
      </c>
      <c r="T80" s="37">
        <f>+NICE자료!T80</f>
        <v>0</v>
      </c>
      <c r="U80" s="37">
        <f>+NICE자료!U80</f>
        <v>0</v>
      </c>
      <c r="V80" s="37">
        <f>+NICE자료!V80</f>
        <v>0</v>
      </c>
      <c r="W80" s="37">
        <f>+NICE자료!W80</f>
        <v>0</v>
      </c>
      <c r="X80" s="37">
        <f>+NICE자료!X80</f>
        <v>0</v>
      </c>
      <c r="Y80" s="37">
        <f>+NICE자료!Y80</f>
        <v>0</v>
      </c>
      <c r="Z80" s="37">
        <f>+NICE자료!Z80</f>
        <v>0</v>
      </c>
      <c r="AA80" s="37">
        <f>+NICE자료!AA80</f>
        <v>0</v>
      </c>
      <c r="AB80" s="37">
        <f>+NICE자료!AB80</f>
        <v>0</v>
      </c>
      <c r="AC80" s="37">
        <f>+NICE자료!AC80</f>
        <v>0</v>
      </c>
      <c r="AD80" s="37">
        <f>+NICE자료!AD80</f>
        <v>0</v>
      </c>
      <c r="AE80" s="37">
        <f>+NICE자료!AE80</f>
        <v>0</v>
      </c>
      <c r="AF80" s="37">
        <f>+NICE자료!AF80</f>
        <v>0</v>
      </c>
      <c r="AG80" s="37">
        <f>+NICE자료!AG80</f>
        <v>0</v>
      </c>
      <c r="AH80" s="37">
        <f>+NICE자료!AH80</f>
        <v>0</v>
      </c>
      <c r="AI80" s="37">
        <f>+NICE자료!AI80</f>
        <v>0</v>
      </c>
      <c r="AJ80" s="37">
        <f>+NICE자료!AJ80</f>
        <v>0</v>
      </c>
      <c r="AK80" s="37">
        <f>+NICE자료!AK80</f>
        <v>0</v>
      </c>
      <c r="AL80" s="37">
        <f>+NICE자료!AL80</f>
        <v>0</v>
      </c>
      <c r="AM80" s="37">
        <f>+NICE자료!AM80</f>
        <v>0</v>
      </c>
      <c r="AN80" s="37">
        <f>+NICE자료!AN80</f>
        <v>0</v>
      </c>
      <c r="AO80" s="37">
        <f>+NICE자료!AO80</f>
        <v>0</v>
      </c>
      <c r="AP80" s="37">
        <f>+NICE자료!AP80</f>
        <v>0</v>
      </c>
      <c r="AQ80" s="37">
        <f>+NICE자료!AQ80</f>
        <v>0</v>
      </c>
      <c r="AR80" s="37">
        <f>+NICE자료!AR80</f>
        <v>0</v>
      </c>
      <c r="AS80" s="37">
        <f>+NICE자료!AS80</f>
        <v>0</v>
      </c>
      <c r="AT80" s="38"/>
      <c r="AU80" s="38"/>
      <c r="AV80" s="38"/>
      <c r="AW80" s="38"/>
      <c r="AX80" s="38"/>
      <c r="AY80" s="38"/>
      <c r="AZ80" s="38"/>
      <c r="BA80" s="38"/>
      <c r="BB80" s="38"/>
      <c r="BC80" s="38"/>
      <c r="BD80" s="38"/>
      <c r="BE80" s="38"/>
      <c r="BF80" s="38"/>
      <c r="BG80" s="38"/>
      <c r="BH80" s="38"/>
      <c r="BI80" s="38"/>
      <c r="BJ80" s="38"/>
      <c r="BK80" s="38"/>
      <c r="BL80" s="38"/>
      <c r="BM80" s="38"/>
      <c r="BN80" s="38"/>
      <c r="BO80" s="38"/>
      <c r="BP80" s="38"/>
      <c r="BQ80" s="38"/>
      <c r="BR80" s="38"/>
      <c r="BS80" s="38"/>
      <c r="BT80" s="38"/>
      <c r="BU80" s="38"/>
      <c r="BV80" s="38"/>
      <c r="BW80" s="38"/>
      <c r="BX80" s="38"/>
      <c r="BY80" s="38"/>
      <c r="BZ80" s="38"/>
      <c r="CA80" s="38"/>
      <c r="CB80" s="38"/>
      <c r="CC80" s="38"/>
      <c r="CD80" s="38"/>
      <c r="CE80" s="38"/>
      <c r="CF80" s="38"/>
      <c r="CG80" s="38"/>
      <c r="CH80" s="38"/>
      <c r="CI80" s="38"/>
      <c r="CJ80" s="38"/>
      <c r="CK80" s="38"/>
      <c r="CL80" s="38"/>
      <c r="CM80" s="38"/>
      <c r="CN80" s="38"/>
      <c r="CO80" s="38"/>
      <c r="CP80" s="38"/>
      <c r="CQ80" s="38"/>
      <c r="CR80" s="38"/>
      <c r="CS80" s="38"/>
      <c r="CT80" s="38"/>
      <c r="CU80" s="38"/>
      <c r="CV80" s="38"/>
      <c r="CW80" s="38"/>
      <c r="CX80" s="38"/>
      <c r="CY80" s="38"/>
      <c r="CZ80" s="38"/>
      <c r="DA80" s="38"/>
      <c r="DB80" s="38"/>
      <c r="DC80" s="38"/>
      <c r="DD80" s="38"/>
      <c r="DE80" s="38"/>
      <c r="DF80" s="38"/>
      <c r="DG80" s="38"/>
      <c r="DH80" s="38"/>
      <c r="DI80" s="38"/>
      <c r="DJ80" s="38"/>
      <c r="DK80" s="38"/>
      <c r="DL80" s="38"/>
      <c r="DM80" s="38"/>
      <c r="DN80" s="38"/>
    </row>
    <row r="81" spans="1:118">
      <c r="A81" s="1">
        <f>+NICE자료!A81</f>
        <v>122926</v>
      </c>
      <c r="B81" s="28" t="str">
        <f>+NICE자료!B81</f>
        <v xml:space="preserve">          관세환급금</v>
      </c>
      <c r="C81" s="37">
        <f>+NICE자료!C81</f>
        <v>0</v>
      </c>
      <c r="D81" s="37">
        <f>+NICE자료!D81</f>
        <v>0</v>
      </c>
      <c r="E81" s="37">
        <f>+NICE자료!E81</f>
        <v>0</v>
      </c>
      <c r="F81" s="37">
        <f>+NICE자료!F81</f>
        <v>0</v>
      </c>
      <c r="G81" s="37">
        <f>+NICE자료!G81</f>
        <v>0</v>
      </c>
      <c r="H81" s="37">
        <f>+NICE자료!H81</f>
        <v>0</v>
      </c>
      <c r="I81" s="37">
        <f>+NICE자료!I81</f>
        <v>0</v>
      </c>
      <c r="J81" s="37">
        <f>+NICE자료!J81</f>
        <v>0</v>
      </c>
      <c r="K81" s="37">
        <f>+NICE자료!K81</f>
        <v>0</v>
      </c>
      <c r="L81" s="37">
        <f>+NICE자료!L81</f>
        <v>0</v>
      </c>
      <c r="M81" s="37">
        <f>+NICE자료!M81</f>
        <v>0</v>
      </c>
      <c r="N81" s="37">
        <f>+NICE자료!N81</f>
        <v>0</v>
      </c>
      <c r="O81" s="37">
        <f>+NICE자료!O81</f>
        <v>0</v>
      </c>
      <c r="P81" s="37">
        <f>+NICE자료!P81</f>
        <v>0</v>
      </c>
      <c r="Q81" s="37">
        <f>+NICE자료!Q81</f>
        <v>0</v>
      </c>
      <c r="R81" s="37">
        <f>+NICE자료!R81</f>
        <v>0</v>
      </c>
      <c r="S81" s="37">
        <f>+NICE자료!S81</f>
        <v>0</v>
      </c>
      <c r="T81" s="37">
        <f>+NICE자료!T81</f>
        <v>0</v>
      </c>
      <c r="U81" s="37">
        <f>+NICE자료!U81</f>
        <v>0</v>
      </c>
      <c r="V81" s="37">
        <f>+NICE자료!V81</f>
        <v>0</v>
      </c>
      <c r="W81" s="37">
        <f>+NICE자료!W81</f>
        <v>0</v>
      </c>
      <c r="X81" s="37">
        <f>+NICE자료!X81</f>
        <v>0</v>
      </c>
      <c r="Y81" s="37">
        <f>+NICE자료!Y81</f>
        <v>0</v>
      </c>
      <c r="Z81" s="37">
        <f>+NICE자료!Z81</f>
        <v>0</v>
      </c>
      <c r="AA81" s="37">
        <f>+NICE자료!AA81</f>
        <v>0</v>
      </c>
      <c r="AB81" s="37">
        <f>+NICE자료!AB81</f>
        <v>0</v>
      </c>
      <c r="AC81" s="37">
        <f>+NICE자료!AC81</f>
        <v>0</v>
      </c>
      <c r="AD81" s="37">
        <f>+NICE자료!AD81</f>
        <v>0</v>
      </c>
      <c r="AE81" s="37">
        <f>+NICE자료!AE81</f>
        <v>0</v>
      </c>
      <c r="AF81" s="37">
        <f>+NICE자료!AF81</f>
        <v>0</v>
      </c>
      <c r="AG81" s="37">
        <f>+NICE자료!AG81</f>
        <v>0</v>
      </c>
      <c r="AH81" s="37">
        <f>+NICE자료!AH81</f>
        <v>0</v>
      </c>
      <c r="AI81" s="37">
        <f>+NICE자료!AI81</f>
        <v>0</v>
      </c>
      <c r="AJ81" s="37">
        <f>+NICE자료!AJ81</f>
        <v>0</v>
      </c>
      <c r="AK81" s="37">
        <f>+NICE자료!AK81</f>
        <v>0</v>
      </c>
      <c r="AL81" s="37">
        <f>+NICE자료!AL81</f>
        <v>0</v>
      </c>
      <c r="AM81" s="37">
        <f>+NICE자료!AM81</f>
        <v>0</v>
      </c>
      <c r="AN81" s="37">
        <f>+NICE자료!AN81</f>
        <v>0</v>
      </c>
      <c r="AO81" s="37">
        <f>+NICE자료!AO81</f>
        <v>0</v>
      </c>
      <c r="AP81" s="37">
        <f>+NICE자료!AP81</f>
        <v>0</v>
      </c>
      <c r="AQ81" s="37">
        <f>+NICE자료!AQ81</f>
        <v>0</v>
      </c>
      <c r="AR81" s="37">
        <f>+NICE자료!AR81</f>
        <v>0</v>
      </c>
      <c r="AS81" s="37">
        <f>+NICE자료!AS81</f>
        <v>0</v>
      </c>
      <c r="AT81" s="38"/>
      <c r="AU81" s="38"/>
      <c r="AV81" s="38"/>
      <c r="AW81" s="38"/>
      <c r="AX81" s="38"/>
      <c r="AY81" s="38"/>
      <c r="AZ81" s="38"/>
      <c r="BA81" s="38"/>
      <c r="BB81" s="38"/>
      <c r="BC81" s="38"/>
      <c r="BD81" s="38"/>
      <c r="BE81" s="38"/>
      <c r="BF81" s="38"/>
      <c r="BG81" s="38"/>
      <c r="BH81" s="38"/>
      <c r="BI81" s="38"/>
      <c r="BJ81" s="38"/>
      <c r="BK81" s="38"/>
      <c r="BL81" s="38"/>
      <c r="BM81" s="38"/>
      <c r="BN81" s="38"/>
      <c r="BO81" s="38"/>
      <c r="BP81" s="38"/>
      <c r="BQ81" s="38"/>
      <c r="BR81" s="38"/>
      <c r="BS81" s="38"/>
      <c r="BT81" s="38"/>
      <c r="BU81" s="38"/>
      <c r="BV81" s="38"/>
      <c r="BW81" s="38"/>
      <c r="BX81" s="38"/>
      <c r="BY81" s="38"/>
      <c r="BZ81" s="38"/>
      <c r="CA81" s="38"/>
      <c r="CB81" s="38"/>
      <c r="CC81" s="38"/>
      <c r="CD81" s="38"/>
      <c r="CE81" s="38"/>
      <c r="CF81" s="38"/>
      <c r="CG81" s="38"/>
      <c r="CH81" s="38"/>
      <c r="CI81" s="38"/>
      <c r="CJ81" s="38"/>
      <c r="CK81" s="38"/>
      <c r="CL81" s="38"/>
      <c r="CM81" s="38"/>
      <c r="CN81" s="38"/>
      <c r="CO81" s="38"/>
      <c r="CP81" s="38"/>
      <c r="CQ81" s="38"/>
      <c r="CR81" s="38"/>
      <c r="CS81" s="38"/>
      <c r="CT81" s="38"/>
      <c r="CU81" s="38"/>
      <c r="CV81" s="38"/>
      <c r="CW81" s="38"/>
      <c r="CX81" s="38"/>
      <c r="CY81" s="38"/>
      <c r="CZ81" s="38"/>
      <c r="DA81" s="38"/>
      <c r="DB81" s="38"/>
      <c r="DC81" s="38"/>
      <c r="DD81" s="38"/>
      <c r="DE81" s="38"/>
      <c r="DF81" s="38"/>
      <c r="DG81" s="38"/>
      <c r="DH81" s="38"/>
      <c r="DI81" s="38"/>
      <c r="DJ81" s="38"/>
      <c r="DK81" s="38"/>
      <c r="DL81" s="38"/>
      <c r="DM81" s="38"/>
      <c r="DN81" s="38"/>
    </row>
    <row r="82" spans="1:118">
      <c r="A82" s="1">
        <f>+NICE자료!A82</f>
        <v>122930</v>
      </c>
      <c r="B82" s="28" t="str">
        <f>+NICE자료!B82</f>
        <v xml:space="preserve">          타계정으로대체</v>
      </c>
      <c r="C82" s="37">
        <f>+NICE자료!C82</f>
        <v>0</v>
      </c>
      <c r="D82" s="37">
        <f>+NICE자료!D82</f>
        <v>0</v>
      </c>
      <c r="E82" s="37">
        <f>+NICE자료!E82</f>
        <v>0</v>
      </c>
      <c r="F82" s="37">
        <f>+NICE자료!F82</f>
        <v>0</v>
      </c>
      <c r="G82" s="37">
        <f>+NICE자료!G82</f>
        <v>0</v>
      </c>
      <c r="H82" s="37">
        <f>+NICE자료!H82</f>
        <v>0</v>
      </c>
      <c r="I82" s="37">
        <f>+NICE자료!I82</f>
        <v>0</v>
      </c>
      <c r="J82" s="37">
        <f>+NICE자료!J82</f>
        <v>0</v>
      </c>
      <c r="K82" s="37">
        <f>+NICE자료!K82</f>
        <v>0</v>
      </c>
      <c r="L82" s="37">
        <f>+NICE자료!L82</f>
        <v>0</v>
      </c>
      <c r="M82" s="37">
        <f>+NICE자료!M82</f>
        <v>0</v>
      </c>
      <c r="N82" s="37">
        <f>+NICE자료!N82</f>
        <v>0</v>
      </c>
      <c r="O82" s="37">
        <f>+NICE자료!O82</f>
        <v>0</v>
      </c>
      <c r="P82" s="37">
        <f>+NICE자료!P82</f>
        <v>0</v>
      </c>
      <c r="Q82" s="37">
        <f>+NICE자료!Q82</f>
        <v>0</v>
      </c>
      <c r="R82" s="37">
        <f>+NICE자료!R82</f>
        <v>0</v>
      </c>
      <c r="S82" s="37">
        <f>+NICE자료!S82</f>
        <v>0</v>
      </c>
      <c r="T82" s="37">
        <f>+NICE자료!T82</f>
        <v>0</v>
      </c>
      <c r="U82" s="37">
        <f>+NICE자료!U82</f>
        <v>0</v>
      </c>
      <c r="V82" s="37">
        <f>+NICE자료!V82</f>
        <v>0</v>
      </c>
      <c r="W82" s="37">
        <f>+NICE자료!W82</f>
        <v>0</v>
      </c>
      <c r="X82" s="37">
        <f>+NICE자료!X82</f>
        <v>0</v>
      </c>
      <c r="Y82" s="37">
        <f>+NICE자료!Y82</f>
        <v>0</v>
      </c>
      <c r="Z82" s="37">
        <f>+NICE자료!Z82</f>
        <v>0</v>
      </c>
      <c r="AA82" s="37">
        <f>+NICE자료!AA82</f>
        <v>0</v>
      </c>
      <c r="AB82" s="37">
        <f>+NICE자료!AB82</f>
        <v>0</v>
      </c>
      <c r="AC82" s="37">
        <f>+NICE자료!AC82</f>
        <v>0</v>
      </c>
      <c r="AD82" s="37">
        <f>+NICE자료!AD82</f>
        <v>0</v>
      </c>
      <c r="AE82" s="37">
        <f>+NICE자료!AE82</f>
        <v>0</v>
      </c>
      <c r="AF82" s="37">
        <f>+NICE자료!AF82</f>
        <v>0</v>
      </c>
      <c r="AG82" s="37">
        <f>+NICE자료!AG82</f>
        <v>0</v>
      </c>
      <c r="AH82" s="37">
        <f>+NICE자료!AH82</f>
        <v>0</v>
      </c>
      <c r="AI82" s="37">
        <f>+NICE자료!AI82</f>
        <v>0</v>
      </c>
      <c r="AJ82" s="37">
        <f>+NICE자료!AJ82</f>
        <v>0</v>
      </c>
      <c r="AK82" s="37">
        <f>+NICE자료!AK82</f>
        <v>0</v>
      </c>
      <c r="AL82" s="37">
        <f>+NICE자료!AL82</f>
        <v>0</v>
      </c>
      <c r="AM82" s="37">
        <f>+NICE자료!AM82</f>
        <v>0</v>
      </c>
      <c r="AN82" s="37">
        <f>+NICE자료!AN82</f>
        <v>0</v>
      </c>
      <c r="AO82" s="37">
        <f>+NICE자료!AO82</f>
        <v>0</v>
      </c>
      <c r="AP82" s="37">
        <f>+NICE자료!AP82</f>
        <v>0</v>
      </c>
      <c r="AQ82" s="37">
        <f>+NICE자료!AQ82</f>
        <v>0</v>
      </c>
      <c r="AR82" s="37">
        <f>+NICE자료!AR82</f>
        <v>0</v>
      </c>
      <c r="AS82" s="37">
        <f>+NICE자료!AS82</f>
        <v>0</v>
      </c>
      <c r="AT82" s="38"/>
      <c r="AU82" s="38"/>
      <c r="AV82" s="38"/>
      <c r="AW82" s="38"/>
      <c r="AX82" s="38"/>
      <c r="AY82" s="38"/>
      <c r="AZ82" s="38"/>
      <c r="BA82" s="38"/>
      <c r="BB82" s="38"/>
      <c r="BC82" s="38"/>
      <c r="BD82" s="38"/>
      <c r="BE82" s="38"/>
      <c r="BF82" s="38"/>
      <c r="BG82" s="38"/>
      <c r="BH82" s="38"/>
      <c r="BI82" s="38"/>
      <c r="BJ82" s="38"/>
      <c r="BK82" s="38"/>
      <c r="BL82" s="38"/>
      <c r="BM82" s="38"/>
      <c r="BN82" s="38"/>
      <c r="BO82" s="38"/>
      <c r="BP82" s="38"/>
      <c r="BQ82" s="38"/>
      <c r="BR82" s="38"/>
      <c r="BS82" s="38"/>
      <c r="BT82" s="38"/>
      <c r="BU82" s="38"/>
      <c r="BV82" s="38"/>
      <c r="BW82" s="38"/>
      <c r="BX82" s="38"/>
      <c r="BY82" s="38"/>
      <c r="BZ82" s="38"/>
      <c r="CA82" s="38"/>
      <c r="CB82" s="38"/>
      <c r="CC82" s="38"/>
      <c r="CD82" s="38"/>
      <c r="CE82" s="38"/>
      <c r="CF82" s="38"/>
      <c r="CG82" s="38"/>
      <c r="CH82" s="38"/>
      <c r="CI82" s="38"/>
      <c r="CJ82" s="38"/>
      <c r="CK82" s="38"/>
      <c r="CL82" s="38"/>
      <c r="CM82" s="38"/>
      <c r="CN82" s="38"/>
      <c r="CO82" s="38"/>
      <c r="CP82" s="38"/>
      <c r="CQ82" s="38"/>
      <c r="CR82" s="38"/>
      <c r="CS82" s="38"/>
      <c r="CT82" s="38"/>
      <c r="CU82" s="38"/>
      <c r="CV82" s="38"/>
      <c r="CW82" s="38"/>
      <c r="CX82" s="38"/>
      <c r="CY82" s="38"/>
      <c r="CZ82" s="38"/>
      <c r="DA82" s="38"/>
      <c r="DB82" s="38"/>
      <c r="DC82" s="38"/>
      <c r="DD82" s="38"/>
      <c r="DE82" s="38"/>
      <c r="DF82" s="38"/>
      <c r="DG82" s="38"/>
      <c r="DH82" s="38"/>
      <c r="DI82" s="38"/>
      <c r="DJ82" s="38"/>
      <c r="DK82" s="38"/>
      <c r="DL82" s="38"/>
      <c r="DM82" s="38"/>
      <c r="DN82" s="38"/>
    </row>
    <row r="83" spans="1:118">
      <c r="A83" s="1">
        <f>+NICE자료!A83</f>
        <v>122940</v>
      </c>
      <c r="B83" s="28" t="str">
        <f>+NICE자료!B83</f>
        <v xml:space="preserve">          기말재고</v>
      </c>
      <c r="C83" s="37">
        <f>+NICE자료!C83</f>
        <v>0</v>
      </c>
      <c r="D83" s="37">
        <f>+NICE자료!D83</f>
        <v>0</v>
      </c>
      <c r="E83" s="37">
        <f>+NICE자료!E83</f>
        <v>0</v>
      </c>
      <c r="F83" s="37">
        <f>+NICE자료!F83</f>
        <v>0</v>
      </c>
      <c r="G83" s="37">
        <f>+NICE자료!G83</f>
        <v>0</v>
      </c>
      <c r="H83" s="37">
        <f>+NICE자료!H83</f>
        <v>0</v>
      </c>
      <c r="I83" s="37">
        <f>+NICE자료!I83</f>
        <v>0</v>
      </c>
      <c r="J83" s="37">
        <f>+NICE자료!J83</f>
        <v>0</v>
      </c>
      <c r="K83" s="37">
        <f>+NICE자료!K83</f>
        <v>0</v>
      </c>
      <c r="L83" s="37">
        <f>+NICE자료!L83</f>
        <v>0</v>
      </c>
      <c r="M83" s="37">
        <f>+NICE자료!M83</f>
        <v>0</v>
      </c>
      <c r="N83" s="37">
        <f>+NICE자료!N83</f>
        <v>0</v>
      </c>
      <c r="O83" s="37">
        <f>+NICE자료!O83</f>
        <v>0</v>
      </c>
      <c r="P83" s="37">
        <f>+NICE자료!P83</f>
        <v>0</v>
      </c>
      <c r="Q83" s="37">
        <f>+NICE자료!Q83</f>
        <v>0</v>
      </c>
      <c r="R83" s="37">
        <f>+NICE자료!R83</f>
        <v>0</v>
      </c>
      <c r="S83" s="37">
        <f>+NICE자료!S83</f>
        <v>0</v>
      </c>
      <c r="T83" s="37">
        <f>+NICE자료!T83</f>
        <v>0</v>
      </c>
      <c r="U83" s="37">
        <f>+NICE자료!U83</f>
        <v>0</v>
      </c>
      <c r="V83" s="37">
        <f>+NICE자료!V83</f>
        <v>0</v>
      </c>
      <c r="W83" s="37">
        <f>+NICE자료!W83</f>
        <v>0</v>
      </c>
      <c r="X83" s="37">
        <f>+NICE자료!X83</f>
        <v>0</v>
      </c>
      <c r="Y83" s="37">
        <f>+NICE자료!Y83</f>
        <v>0</v>
      </c>
      <c r="Z83" s="37">
        <f>+NICE자료!Z83</f>
        <v>0</v>
      </c>
      <c r="AA83" s="37">
        <f>+NICE자료!AA83</f>
        <v>0</v>
      </c>
      <c r="AB83" s="37">
        <f>+NICE자료!AB83</f>
        <v>0</v>
      </c>
      <c r="AC83" s="37">
        <f>+NICE자료!AC83</f>
        <v>0</v>
      </c>
      <c r="AD83" s="37">
        <f>+NICE자료!AD83</f>
        <v>0</v>
      </c>
      <c r="AE83" s="37">
        <f>+NICE자료!AE83</f>
        <v>0</v>
      </c>
      <c r="AF83" s="37">
        <f>+NICE자료!AF83</f>
        <v>0</v>
      </c>
      <c r="AG83" s="37">
        <f>+NICE자료!AG83</f>
        <v>0</v>
      </c>
      <c r="AH83" s="37">
        <f>+NICE자료!AH83</f>
        <v>0</v>
      </c>
      <c r="AI83" s="37">
        <f>+NICE자료!AI83</f>
        <v>0</v>
      </c>
      <c r="AJ83" s="37">
        <f>+NICE자료!AJ83</f>
        <v>0</v>
      </c>
      <c r="AK83" s="37">
        <f>+NICE자료!AK83</f>
        <v>0</v>
      </c>
      <c r="AL83" s="37">
        <f>+NICE자료!AL83</f>
        <v>0</v>
      </c>
      <c r="AM83" s="37">
        <f>+NICE자료!AM83</f>
        <v>0</v>
      </c>
      <c r="AN83" s="37">
        <f>+NICE자료!AN83</f>
        <v>0</v>
      </c>
      <c r="AO83" s="37">
        <f>+NICE자료!AO83</f>
        <v>0</v>
      </c>
      <c r="AP83" s="37">
        <f>+NICE자료!AP83</f>
        <v>0</v>
      </c>
      <c r="AQ83" s="37">
        <f>+NICE자료!AQ83</f>
        <v>0</v>
      </c>
      <c r="AR83" s="37">
        <f>+NICE자료!AR83</f>
        <v>0</v>
      </c>
      <c r="AS83" s="37">
        <f>+NICE자료!AS83</f>
        <v>0</v>
      </c>
      <c r="AT83" s="38"/>
      <c r="AU83" s="38"/>
      <c r="AV83" s="38"/>
      <c r="AW83" s="38"/>
      <c r="AX83" s="38"/>
      <c r="AY83" s="38"/>
      <c r="AZ83" s="38"/>
      <c r="BA83" s="38"/>
      <c r="BB83" s="38"/>
      <c r="BC83" s="38"/>
      <c r="BD83" s="38"/>
      <c r="BE83" s="38"/>
      <c r="BF83" s="38"/>
      <c r="BG83" s="38"/>
      <c r="BH83" s="38"/>
      <c r="BI83" s="38"/>
      <c r="BJ83" s="38"/>
      <c r="BK83" s="38"/>
      <c r="BL83" s="38"/>
      <c r="BM83" s="38"/>
      <c r="BN83" s="38"/>
      <c r="BO83" s="38"/>
      <c r="BP83" s="38"/>
      <c r="BQ83" s="38"/>
      <c r="BR83" s="38"/>
      <c r="BS83" s="38"/>
      <c r="BT83" s="38"/>
      <c r="BU83" s="38"/>
      <c r="BV83" s="38"/>
      <c r="BW83" s="38"/>
      <c r="BX83" s="38"/>
      <c r="BY83" s="38"/>
      <c r="BZ83" s="38"/>
      <c r="CA83" s="38"/>
      <c r="CB83" s="38"/>
      <c r="CC83" s="38"/>
      <c r="CD83" s="38"/>
      <c r="CE83" s="38"/>
      <c r="CF83" s="38"/>
      <c r="CG83" s="38"/>
      <c r="CH83" s="38"/>
      <c r="CI83" s="38"/>
      <c r="CJ83" s="38"/>
      <c r="CK83" s="38"/>
      <c r="CL83" s="38"/>
      <c r="CM83" s="38"/>
      <c r="CN83" s="38"/>
      <c r="CO83" s="38"/>
      <c r="CP83" s="38"/>
      <c r="CQ83" s="38"/>
      <c r="CR83" s="38"/>
      <c r="CS83" s="38"/>
      <c r="CT83" s="38"/>
      <c r="CU83" s="38"/>
      <c r="CV83" s="38"/>
      <c r="CW83" s="38"/>
      <c r="CX83" s="38"/>
      <c r="CY83" s="38"/>
      <c r="CZ83" s="38"/>
      <c r="DA83" s="38"/>
      <c r="DB83" s="38"/>
      <c r="DC83" s="38"/>
      <c r="DD83" s="38"/>
      <c r="DE83" s="38"/>
      <c r="DF83" s="38"/>
      <c r="DG83" s="38"/>
      <c r="DH83" s="38"/>
      <c r="DI83" s="38"/>
      <c r="DJ83" s="38"/>
      <c r="DK83" s="38"/>
      <c r="DL83" s="38"/>
      <c r="DM83" s="38"/>
      <c r="DN83" s="38"/>
    </row>
    <row r="84" spans="1:118">
      <c r="A84" s="1">
        <f>+NICE자료!A84</f>
        <v>122050</v>
      </c>
      <c r="B84" s="28" t="str">
        <f>+NICE자료!B84</f>
        <v xml:space="preserve">     재고자산평가손실</v>
      </c>
      <c r="C84" s="37">
        <f>+NICE자료!C84</f>
        <v>0</v>
      </c>
      <c r="D84" s="37">
        <f>+NICE자료!D84</f>
        <v>0</v>
      </c>
      <c r="E84" s="37">
        <f>+NICE자료!E84</f>
        <v>0</v>
      </c>
      <c r="F84" s="37">
        <f>+NICE자료!F84</f>
        <v>0</v>
      </c>
      <c r="G84" s="37">
        <f>+NICE자료!G84</f>
        <v>0</v>
      </c>
      <c r="H84" s="37">
        <f>+NICE자료!H84</f>
        <v>0</v>
      </c>
      <c r="I84" s="37">
        <f>+NICE자료!I84</f>
        <v>0</v>
      </c>
      <c r="J84" s="37">
        <f>+NICE자료!J84</f>
        <v>0</v>
      </c>
      <c r="K84" s="37">
        <f>+NICE자료!K84</f>
        <v>0</v>
      </c>
      <c r="L84" s="37">
        <f>+NICE자료!L84</f>
        <v>0</v>
      </c>
      <c r="M84" s="37">
        <f>+NICE자료!M84</f>
        <v>0</v>
      </c>
      <c r="N84" s="37">
        <f>+NICE자료!N84</f>
        <v>0</v>
      </c>
      <c r="O84" s="37">
        <f>+NICE자료!O84</f>
        <v>0</v>
      </c>
      <c r="P84" s="37">
        <f>+NICE자료!P84</f>
        <v>0</v>
      </c>
      <c r="Q84" s="37">
        <f>+NICE자료!Q84</f>
        <v>0</v>
      </c>
      <c r="R84" s="37">
        <f>+NICE자료!R84</f>
        <v>0</v>
      </c>
      <c r="S84" s="37">
        <f>+NICE자료!S84</f>
        <v>0</v>
      </c>
      <c r="T84" s="37">
        <f>+NICE자료!T84</f>
        <v>0</v>
      </c>
      <c r="U84" s="37">
        <f>+NICE자료!U84</f>
        <v>0</v>
      </c>
      <c r="V84" s="37">
        <f>+NICE자료!V84</f>
        <v>0</v>
      </c>
      <c r="W84" s="37">
        <f>+NICE자료!W84</f>
        <v>0</v>
      </c>
      <c r="X84" s="37">
        <f>+NICE자료!X84</f>
        <v>0</v>
      </c>
      <c r="Y84" s="37">
        <f>+NICE자료!Y84</f>
        <v>0</v>
      </c>
      <c r="Z84" s="37">
        <f>+NICE자료!Z84</f>
        <v>0</v>
      </c>
      <c r="AA84" s="37">
        <f>+NICE자료!AA84</f>
        <v>0</v>
      </c>
      <c r="AB84" s="37">
        <f>+NICE자료!AB84</f>
        <v>0</v>
      </c>
      <c r="AC84" s="37">
        <f>+NICE자료!AC84</f>
        <v>0</v>
      </c>
      <c r="AD84" s="37">
        <f>+NICE자료!AD84</f>
        <v>0</v>
      </c>
      <c r="AE84" s="37">
        <f>+NICE자료!AE84</f>
        <v>0</v>
      </c>
      <c r="AF84" s="37">
        <f>+NICE자료!AF84</f>
        <v>0</v>
      </c>
      <c r="AG84" s="37">
        <f>+NICE자료!AG84</f>
        <v>0</v>
      </c>
      <c r="AH84" s="37">
        <f>+NICE자료!AH84</f>
        <v>0</v>
      </c>
      <c r="AI84" s="37">
        <f>+NICE자료!AI84</f>
        <v>0</v>
      </c>
      <c r="AJ84" s="37">
        <f>+NICE자료!AJ84</f>
        <v>0</v>
      </c>
      <c r="AK84" s="37">
        <f>+NICE자료!AK84</f>
        <v>0</v>
      </c>
      <c r="AL84" s="37">
        <f>+NICE자료!AL84</f>
        <v>0</v>
      </c>
      <c r="AM84" s="37">
        <f>+NICE자료!AM84</f>
        <v>0</v>
      </c>
      <c r="AN84" s="37">
        <f>+NICE자료!AN84</f>
        <v>0</v>
      </c>
      <c r="AO84" s="37">
        <f>+NICE자료!AO84</f>
        <v>0</v>
      </c>
      <c r="AP84" s="37">
        <f>+NICE자료!AP84</f>
        <v>0</v>
      </c>
      <c r="AQ84" s="37">
        <f>+NICE자료!AQ84</f>
        <v>0</v>
      </c>
      <c r="AR84" s="37">
        <f>+NICE자료!AR84</f>
        <v>0</v>
      </c>
      <c r="AS84" s="37">
        <f>+NICE자료!AS84</f>
        <v>0</v>
      </c>
      <c r="AT84" s="38"/>
      <c r="AU84" s="38"/>
      <c r="AV84" s="38"/>
      <c r="AW84" s="38"/>
      <c r="AX84" s="38"/>
      <c r="AY84" s="38"/>
      <c r="AZ84" s="38"/>
      <c r="BA84" s="38"/>
      <c r="BB84" s="38"/>
      <c r="BC84" s="38"/>
      <c r="BD84" s="38"/>
      <c r="BE84" s="38"/>
      <c r="BF84" s="38"/>
      <c r="BG84" s="38"/>
      <c r="BH84" s="38"/>
      <c r="BI84" s="38"/>
      <c r="BJ84" s="38"/>
      <c r="BK84" s="38"/>
      <c r="BL84" s="38"/>
      <c r="BM84" s="38"/>
      <c r="BN84" s="38"/>
      <c r="BO84" s="38"/>
      <c r="BP84" s="38"/>
      <c r="BQ84" s="38"/>
      <c r="BR84" s="38"/>
      <c r="BS84" s="38"/>
      <c r="BT84" s="38"/>
      <c r="BU84" s="38"/>
      <c r="BV84" s="38"/>
      <c r="BW84" s="38"/>
      <c r="BX84" s="38"/>
      <c r="BY84" s="38"/>
      <c r="BZ84" s="38"/>
      <c r="CA84" s="38"/>
      <c r="CB84" s="38"/>
      <c r="CC84" s="38"/>
      <c r="CD84" s="38"/>
      <c r="CE84" s="38"/>
      <c r="CF84" s="38"/>
      <c r="CG84" s="38"/>
      <c r="CH84" s="38"/>
      <c r="CI84" s="38"/>
      <c r="CJ84" s="38"/>
      <c r="CK84" s="38"/>
      <c r="CL84" s="38"/>
      <c r="CM84" s="38"/>
      <c r="CN84" s="38"/>
      <c r="CO84" s="38"/>
      <c r="CP84" s="38"/>
      <c r="CQ84" s="38"/>
      <c r="CR84" s="38"/>
      <c r="CS84" s="38"/>
      <c r="CT84" s="38"/>
      <c r="CU84" s="38"/>
      <c r="CV84" s="38"/>
      <c r="CW84" s="38"/>
      <c r="CX84" s="38"/>
      <c r="CY84" s="38"/>
      <c r="CZ84" s="38"/>
      <c r="DA84" s="38"/>
      <c r="DB84" s="38"/>
      <c r="DC84" s="38"/>
      <c r="DD84" s="38"/>
      <c r="DE84" s="38"/>
      <c r="DF84" s="38"/>
      <c r="DG84" s="38"/>
      <c r="DH84" s="38"/>
      <c r="DI84" s="38"/>
      <c r="DJ84" s="38"/>
      <c r="DK84" s="38"/>
      <c r="DL84" s="38"/>
      <c r="DM84" s="38"/>
      <c r="DN84" s="38"/>
    </row>
    <row r="85" spans="1:118">
      <c r="A85" s="1">
        <f>+NICE자료!A85</f>
        <v>122950</v>
      </c>
      <c r="B85" s="28" t="str">
        <f>+NICE자료!B85</f>
        <v xml:space="preserve">     반품추정매출원가</v>
      </c>
      <c r="C85" s="37">
        <f>+NICE자료!C85</f>
        <v>0</v>
      </c>
      <c r="D85" s="37">
        <f>+NICE자료!D85</f>
        <v>0</v>
      </c>
      <c r="E85" s="37">
        <f>+NICE자료!E85</f>
        <v>0</v>
      </c>
      <c r="F85" s="37">
        <f>+NICE자료!F85</f>
        <v>0</v>
      </c>
      <c r="G85" s="37">
        <f>+NICE자료!G85</f>
        <v>0</v>
      </c>
      <c r="H85" s="37">
        <f>+NICE자료!H85</f>
        <v>0</v>
      </c>
      <c r="I85" s="37">
        <f>+NICE자료!I85</f>
        <v>0</v>
      </c>
      <c r="J85" s="37">
        <f>+NICE자료!J85</f>
        <v>0</v>
      </c>
      <c r="K85" s="37">
        <f>+NICE자료!K85</f>
        <v>0</v>
      </c>
      <c r="L85" s="37">
        <f>+NICE자료!L85</f>
        <v>0</v>
      </c>
      <c r="M85" s="37">
        <f>+NICE자료!M85</f>
        <v>0</v>
      </c>
      <c r="N85" s="37">
        <f>+NICE자료!N85</f>
        <v>0</v>
      </c>
      <c r="O85" s="37">
        <f>+NICE자료!O85</f>
        <v>0</v>
      </c>
      <c r="P85" s="37">
        <f>+NICE자료!P85</f>
        <v>0</v>
      </c>
      <c r="Q85" s="37">
        <f>+NICE자료!Q85</f>
        <v>0</v>
      </c>
      <c r="R85" s="37">
        <f>+NICE자료!R85</f>
        <v>0</v>
      </c>
      <c r="S85" s="37">
        <f>+NICE자료!S85</f>
        <v>0</v>
      </c>
      <c r="T85" s="37">
        <f>+NICE자료!T85</f>
        <v>0</v>
      </c>
      <c r="U85" s="37">
        <f>+NICE자료!U85</f>
        <v>0</v>
      </c>
      <c r="V85" s="37">
        <f>+NICE자료!V85</f>
        <v>0</v>
      </c>
      <c r="W85" s="37">
        <f>+NICE자료!W85</f>
        <v>0</v>
      </c>
      <c r="X85" s="37">
        <f>+NICE자료!X85</f>
        <v>0</v>
      </c>
      <c r="Y85" s="37">
        <f>+NICE자료!Y85</f>
        <v>0</v>
      </c>
      <c r="Z85" s="37">
        <f>+NICE자료!Z85</f>
        <v>0</v>
      </c>
      <c r="AA85" s="37">
        <f>+NICE자료!AA85</f>
        <v>0</v>
      </c>
      <c r="AB85" s="37">
        <f>+NICE자료!AB85</f>
        <v>0</v>
      </c>
      <c r="AC85" s="37">
        <f>+NICE자료!AC85</f>
        <v>0</v>
      </c>
      <c r="AD85" s="37">
        <f>+NICE자료!AD85</f>
        <v>0</v>
      </c>
      <c r="AE85" s="37">
        <f>+NICE자료!AE85</f>
        <v>0</v>
      </c>
      <c r="AF85" s="37">
        <f>+NICE자료!AF85</f>
        <v>0</v>
      </c>
      <c r="AG85" s="37">
        <f>+NICE자료!AG85</f>
        <v>0</v>
      </c>
      <c r="AH85" s="37">
        <f>+NICE자료!AH85</f>
        <v>0</v>
      </c>
      <c r="AI85" s="37">
        <f>+NICE자료!AI85</f>
        <v>0</v>
      </c>
      <c r="AJ85" s="37">
        <f>+NICE자료!AJ85</f>
        <v>0</v>
      </c>
      <c r="AK85" s="37">
        <f>+NICE자료!AK85</f>
        <v>0</v>
      </c>
      <c r="AL85" s="37">
        <f>+NICE자료!AL85</f>
        <v>0</v>
      </c>
      <c r="AM85" s="37">
        <f>+NICE자료!AM85</f>
        <v>0</v>
      </c>
      <c r="AN85" s="37">
        <f>+NICE자료!AN85</f>
        <v>0</v>
      </c>
      <c r="AO85" s="37">
        <f>+NICE자료!AO85</f>
        <v>0</v>
      </c>
      <c r="AP85" s="37">
        <f>+NICE자료!AP85</f>
        <v>0</v>
      </c>
      <c r="AQ85" s="37">
        <f>+NICE자료!AQ85</f>
        <v>0</v>
      </c>
      <c r="AR85" s="37">
        <f>+NICE자료!AR85</f>
        <v>0</v>
      </c>
      <c r="AS85" s="37">
        <f>+NICE자료!AS85</f>
        <v>0</v>
      </c>
      <c r="AT85" s="38"/>
      <c r="AU85" s="38"/>
      <c r="AV85" s="38"/>
      <c r="AW85" s="38"/>
      <c r="AX85" s="38"/>
      <c r="AY85" s="38"/>
      <c r="AZ85" s="38"/>
      <c r="BA85" s="38"/>
      <c r="BB85" s="38"/>
      <c r="BC85" s="38"/>
      <c r="BD85" s="38"/>
      <c r="BE85" s="38"/>
      <c r="BF85" s="38"/>
      <c r="BG85" s="38"/>
      <c r="BH85" s="38"/>
      <c r="BI85" s="38"/>
      <c r="BJ85" s="38"/>
      <c r="BK85" s="38"/>
      <c r="BL85" s="38"/>
      <c r="BM85" s="38"/>
      <c r="BN85" s="38"/>
      <c r="BO85" s="38"/>
      <c r="BP85" s="38"/>
      <c r="BQ85" s="38"/>
      <c r="BR85" s="38"/>
      <c r="BS85" s="38"/>
      <c r="BT85" s="38"/>
      <c r="BU85" s="38"/>
      <c r="BV85" s="38"/>
      <c r="BW85" s="38"/>
      <c r="BX85" s="38"/>
      <c r="BY85" s="38"/>
      <c r="BZ85" s="38"/>
      <c r="CA85" s="38"/>
      <c r="CB85" s="38"/>
      <c r="CC85" s="38"/>
      <c r="CD85" s="38"/>
      <c r="CE85" s="38"/>
      <c r="CF85" s="38"/>
      <c r="CG85" s="38"/>
      <c r="CH85" s="38"/>
      <c r="CI85" s="38"/>
      <c r="CJ85" s="38"/>
      <c r="CK85" s="38"/>
      <c r="CL85" s="38"/>
      <c r="CM85" s="38"/>
      <c r="CN85" s="38"/>
      <c r="CO85" s="38"/>
      <c r="CP85" s="38"/>
      <c r="CQ85" s="38"/>
      <c r="CR85" s="38"/>
      <c r="CS85" s="38"/>
      <c r="CT85" s="38"/>
      <c r="CU85" s="38"/>
      <c r="CV85" s="38"/>
      <c r="CW85" s="38"/>
      <c r="CX85" s="38"/>
      <c r="CY85" s="38"/>
      <c r="CZ85" s="38"/>
      <c r="DA85" s="38"/>
      <c r="DB85" s="38"/>
      <c r="DC85" s="38"/>
      <c r="DD85" s="38"/>
      <c r="DE85" s="38"/>
      <c r="DF85" s="38"/>
      <c r="DG85" s="38"/>
      <c r="DH85" s="38"/>
      <c r="DI85" s="38"/>
      <c r="DJ85" s="38"/>
      <c r="DK85" s="38"/>
      <c r="DL85" s="38"/>
      <c r="DM85" s="38"/>
      <c r="DN85" s="38"/>
    </row>
    <row r="86" spans="1:118">
      <c r="A86" s="1">
        <f>+NICE자료!A86</f>
        <v>122980</v>
      </c>
      <c r="B86" s="28" t="str">
        <f>+NICE자료!B86</f>
        <v xml:space="preserve">     매입할인</v>
      </c>
      <c r="C86" s="37">
        <f>+NICE자료!C86</f>
        <v>0</v>
      </c>
      <c r="D86" s="37">
        <f>+NICE자료!D86</f>
        <v>0</v>
      </c>
      <c r="E86" s="37">
        <f>+NICE자료!E86</f>
        <v>0</v>
      </c>
      <c r="F86" s="37">
        <f>+NICE자료!F86</f>
        <v>0</v>
      </c>
      <c r="G86" s="37">
        <f>+NICE자료!G86</f>
        <v>0</v>
      </c>
      <c r="H86" s="37">
        <f>+NICE자료!H86</f>
        <v>0</v>
      </c>
      <c r="I86" s="37">
        <f>+NICE자료!I86</f>
        <v>0</v>
      </c>
      <c r="J86" s="37">
        <f>+NICE자료!J86</f>
        <v>0</v>
      </c>
      <c r="K86" s="37">
        <f>+NICE자료!K86</f>
        <v>0</v>
      </c>
      <c r="L86" s="37">
        <f>+NICE자료!L86</f>
        <v>0</v>
      </c>
      <c r="M86" s="37">
        <f>+NICE자료!M86</f>
        <v>0</v>
      </c>
      <c r="N86" s="37">
        <f>+NICE자료!N86</f>
        <v>0</v>
      </c>
      <c r="O86" s="37">
        <f>+NICE자료!O86</f>
        <v>0</v>
      </c>
      <c r="P86" s="37">
        <f>+NICE자료!P86</f>
        <v>0</v>
      </c>
      <c r="Q86" s="37">
        <f>+NICE자료!Q86</f>
        <v>0</v>
      </c>
      <c r="R86" s="37">
        <f>+NICE자료!R86</f>
        <v>0</v>
      </c>
      <c r="S86" s="37">
        <f>+NICE자료!S86</f>
        <v>0</v>
      </c>
      <c r="T86" s="37">
        <f>+NICE자료!T86</f>
        <v>0</v>
      </c>
      <c r="U86" s="37">
        <f>+NICE자료!U86</f>
        <v>0</v>
      </c>
      <c r="V86" s="37">
        <f>+NICE자료!V86</f>
        <v>0</v>
      </c>
      <c r="W86" s="37">
        <f>+NICE자료!W86</f>
        <v>0</v>
      </c>
      <c r="X86" s="37">
        <f>+NICE자료!X86</f>
        <v>0</v>
      </c>
      <c r="Y86" s="37">
        <f>+NICE자료!Y86</f>
        <v>0</v>
      </c>
      <c r="Z86" s="37">
        <f>+NICE자료!Z86</f>
        <v>0</v>
      </c>
      <c r="AA86" s="37">
        <f>+NICE자료!AA86</f>
        <v>0</v>
      </c>
      <c r="AB86" s="37">
        <f>+NICE자료!AB86</f>
        <v>0</v>
      </c>
      <c r="AC86" s="37">
        <f>+NICE자료!AC86</f>
        <v>0</v>
      </c>
      <c r="AD86" s="37">
        <f>+NICE자료!AD86</f>
        <v>0</v>
      </c>
      <c r="AE86" s="37">
        <f>+NICE자료!AE86</f>
        <v>0</v>
      </c>
      <c r="AF86" s="37">
        <f>+NICE자료!AF86</f>
        <v>0</v>
      </c>
      <c r="AG86" s="37">
        <f>+NICE자료!AG86</f>
        <v>0</v>
      </c>
      <c r="AH86" s="37">
        <f>+NICE자료!AH86</f>
        <v>0</v>
      </c>
      <c r="AI86" s="37">
        <f>+NICE자료!AI86</f>
        <v>0</v>
      </c>
      <c r="AJ86" s="37">
        <f>+NICE자료!AJ86</f>
        <v>0</v>
      </c>
      <c r="AK86" s="37">
        <f>+NICE자료!AK86</f>
        <v>0</v>
      </c>
      <c r="AL86" s="37">
        <f>+NICE자료!AL86</f>
        <v>0</v>
      </c>
      <c r="AM86" s="37">
        <f>+NICE자료!AM86</f>
        <v>0</v>
      </c>
      <c r="AN86" s="37">
        <f>+NICE자료!AN86</f>
        <v>0</v>
      </c>
      <c r="AO86" s="37">
        <f>+NICE자료!AO86</f>
        <v>0</v>
      </c>
      <c r="AP86" s="37">
        <f>+NICE자료!AP86</f>
        <v>0</v>
      </c>
      <c r="AQ86" s="37">
        <f>+NICE자료!AQ86</f>
        <v>0</v>
      </c>
      <c r="AR86" s="37">
        <f>+NICE자료!AR86</f>
        <v>0</v>
      </c>
      <c r="AS86" s="37">
        <f>+NICE자료!AS86</f>
        <v>0</v>
      </c>
      <c r="AT86" s="38"/>
      <c r="AU86" s="38"/>
      <c r="AV86" s="38"/>
      <c r="AW86" s="38"/>
      <c r="AX86" s="38"/>
      <c r="AY86" s="38"/>
      <c r="AZ86" s="38"/>
      <c r="BA86" s="38"/>
      <c r="BB86" s="38"/>
      <c r="BC86" s="38"/>
      <c r="BD86" s="38"/>
      <c r="BE86" s="38"/>
      <c r="BF86" s="38"/>
      <c r="BG86" s="38"/>
      <c r="BH86" s="38"/>
      <c r="BI86" s="38"/>
      <c r="BJ86" s="38"/>
      <c r="BK86" s="38"/>
      <c r="BL86" s="38"/>
      <c r="BM86" s="38"/>
      <c r="BN86" s="38"/>
      <c r="BO86" s="38"/>
      <c r="BP86" s="38"/>
      <c r="BQ86" s="38"/>
      <c r="BR86" s="38"/>
      <c r="BS86" s="38"/>
      <c r="BT86" s="38"/>
      <c r="BU86" s="38"/>
      <c r="BV86" s="38"/>
      <c r="BW86" s="38"/>
      <c r="BX86" s="38"/>
      <c r="BY86" s="38"/>
      <c r="BZ86" s="38"/>
      <c r="CA86" s="38"/>
      <c r="CB86" s="38"/>
      <c r="CC86" s="38"/>
      <c r="CD86" s="38"/>
      <c r="CE86" s="38"/>
      <c r="CF86" s="38"/>
      <c r="CG86" s="38"/>
      <c r="CH86" s="38"/>
      <c r="CI86" s="38"/>
      <c r="CJ86" s="38"/>
      <c r="CK86" s="38"/>
      <c r="CL86" s="38"/>
      <c r="CM86" s="38"/>
      <c r="CN86" s="38"/>
      <c r="CO86" s="38"/>
      <c r="CP86" s="38"/>
      <c r="CQ86" s="38"/>
      <c r="CR86" s="38"/>
      <c r="CS86" s="38"/>
      <c r="CT86" s="38"/>
      <c r="CU86" s="38"/>
      <c r="CV86" s="38"/>
      <c r="CW86" s="38"/>
      <c r="CX86" s="38"/>
      <c r="CY86" s="38"/>
      <c r="CZ86" s="38"/>
      <c r="DA86" s="38"/>
      <c r="DB86" s="38"/>
      <c r="DC86" s="38"/>
      <c r="DD86" s="38"/>
      <c r="DE86" s="38"/>
      <c r="DF86" s="38"/>
      <c r="DG86" s="38"/>
      <c r="DH86" s="38"/>
      <c r="DI86" s="38"/>
      <c r="DJ86" s="38"/>
      <c r="DK86" s="38"/>
      <c r="DL86" s="38"/>
      <c r="DM86" s="38"/>
      <c r="DN86" s="38"/>
    </row>
    <row r="87" spans="1:118">
      <c r="A87" s="1">
        <f>+NICE자료!A87</f>
        <v>122990</v>
      </c>
      <c r="B87" s="28" t="str">
        <f>+NICE자료!B87</f>
        <v xml:space="preserve">     매출원가조정</v>
      </c>
      <c r="C87" s="37">
        <f>+NICE자료!C87</f>
        <v>0</v>
      </c>
      <c r="D87" s="37">
        <f>+NICE자료!D87</f>
        <v>0</v>
      </c>
      <c r="E87" s="37">
        <f>+NICE자료!E87</f>
        <v>0</v>
      </c>
      <c r="F87" s="37">
        <f>+NICE자료!F87</f>
        <v>0</v>
      </c>
      <c r="G87" s="37">
        <f>+NICE자료!G87</f>
        <v>0</v>
      </c>
      <c r="H87" s="37">
        <f>+NICE자료!H87</f>
        <v>0</v>
      </c>
      <c r="I87" s="37">
        <f>+NICE자료!I87</f>
        <v>0</v>
      </c>
      <c r="J87" s="37">
        <f>+NICE자료!J87</f>
        <v>0</v>
      </c>
      <c r="K87" s="37">
        <f>+NICE자료!K87</f>
        <v>0</v>
      </c>
      <c r="L87" s="37">
        <f>+NICE자료!L87</f>
        <v>0</v>
      </c>
      <c r="M87" s="37">
        <f>+NICE자료!M87</f>
        <v>0</v>
      </c>
      <c r="N87" s="37">
        <f>+NICE자료!N87</f>
        <v>0</v>
      </c>
      <c r="O87" s="37">
        <f>+NICE자료!O87</f>
        <v>0</v>
      </c>
      <c r="P87" s="37">
        <f>+NICE자료!P87</f>
        <v>0</v>
      </c>
      <c r="Q87" s="37">
        <f>+NICE자료!Q87</f>
        <v>0</v>
      </c>
      <c r="R87" s="37">
        <f>+NICE자료!R87</f>
        <v>0</v>
      </c>
      <c r="S87" s="37">
        <f>+NICE자료!S87</f>
        <v>0</v>
      </c>
      <c r="T87" s="37">
        <f>+NICE자료!T87</f>
        <v>0</v>
      </c>
      <c r="U87" s="37">
        <f>+NICE자료!U87</f>
        <v>0</v>
      </c>
      <c r="V87" s="37">
        <f>+NICE자료!V87</f>
        <v>0</v>
      </c>
      <c r="W87" s="37">
        <f>+NICE자료!W87</f>
        <v>0</v>
      </c>
      <c r="X87" s="37">
        <f>+NICE자료!X87</f>
        <v>0</v>
      </c>
      <c r="Y87" s="37">
        <f>+NICE자료!Y87</f>
        <v>0</v>
      </c>
      <c r="Z87" s="37">
        <f>+NICE자료!Z87</f>
        <v>0</v>
      </c>
      <c r="AA87" s="37">
        <f>+NICE자료!AA87</f>
        <v>0</v>
      </c>
      <c r="AB87" s="37">
        <f>+NICE자료!AB87</f>
        <v>0</v>
      </c>
      <c r="AC87" s="37">
        <f>+NICE자료!AC87</f>
        <v>0</v>
      </c>
      <c r="AD87" s="37">
        <f>+NICE자료!AD87</f>
        <v>0</v>
      </c>
      <c r="AE87" s="37">
        <f>+NICE자료!AE87</f>
        <v>0</v>
      </c>
      <c r="AF87" s="37">
        <f>+NICE자료!AF87</f>
        <v>0</v>
      </c>
      <c r="AG87" s="37">
        <f>+NICE자료!AG87</f>
        <v>0</v>
      </c>
      <c r="AH87" s="37">
        <f>+NICE자료!AH87</f>
        <v>0</v>
      </c>
      <c r="AI87" s="37">
        <f>+NICE자료!AI87</f>
        <v>0</v>
      </c>
      <c r="AJ87" s="37">
        <f>+NICE자료!AJ87</f>
        <v>0</v>
      </c>
      <c r="AK87" s="37">
        <f>+NICE자료!AK87</f>
        <v>0</v>
      </c>
      <c r="AL87" s="37">
        <f>+NICE자료!AL87</f>
        <v>0</v>
      </c>
      <c r="AM87" s="37">
        <f>+NICE자료!AM87</f>
        <v>0</v>
      </c>
      <c r="AN87" s="37">
        <f>+NICE자료!AN87</f>
        <v>0</v>
      </c>
      <c r="AO87" s="37">
        <f>+NICE자료!AO87</f>
        <v>0</v>
      </c>
      <c r="AP87" s="37">
        <f>+NICE자료!AP87</f>
        <v>0</v>
      </c>
      <c r="AQ87" s="37">
        <f>+NICE자료!AQ87</f>
        <v>0</v>
      </c>
      <c r="AR87" s="37">
        <f>+NICE자료!AR87</f>
        <v>0</v>
      </c>
      <c r="AS87" s="37">
        <f>+NICE자료!AS87</f>
        <v>0</v>
      </c>
      <c r="AT87" s="38"/>
      <c r="AU87" s="38"/>
      <c r="AV87" s="38"/>
      <c r="AW87" s="38"/>
      <c r="AX87" s="38"/>
      <c r="AY87" s="38"/>
      <c r="AZ87" s="38"/>
      <c r="BA87" s="38"/>
      <c r="BB87" s="38"/>
      <c r="BC87" s="38"/>
      <c r="BD87" s="38"/>
      <c r="BE87" s="38"/>
      <c r="BF87" s="38"/>
      <c r="BG87" s="38"/>
      <c r="BH87" s="38"/>
      <c r="BI87" s="38"/>
      <c r="BJ87" s="38"/>
      <c r="BK87" s="38"/>
      <c r="BL87" s="38"/>
      <c r="BM87" s="38"/>
      <c r="BN87" s="38"/>
      <c r="BO87" s="38"/>
      <c r="BP87" s="38"/>
      <c r="BQ87" s="38"/>
      <c r="BR87" s="38"/>
      <c r="BS87" s="38"/>
      <c r="BT87" s="38"/>
      <c r="BU87" s="38"/>
      <c r="BV87" s="38"/>
      <c r="BW87" s="38"/>
      <c r="BX87" s="38"/>
      <c r="BY87" s="38"/>
      <c r="BZ87" s="38"/>
      <c r="CA87" s="38"/>
      <c r="CB87" s="38"/>
      <c r="CC87" s="38"/>
      <c r="CD87" s="38"/>
      <c r="CE87" s="38"/>
      <c r="CF87" s="38"/>
      <c r="CG87" s="38"/>
      <c r="CH87" s="38"/>
      <c r="CI87" s="38"/>
      <c r="CJ87" s="38"/>
      <c r="CK87" s="38"/>
      <c r="CL87" s="38"/>
      <c r="CM87" s="38"/>
      <c r="CN87" s="38"/>
      <c r="CO87" s="38"/>
      <c r="CP87" s="38"/>
      <c r="CQ87" s="38"/>
      <c r="CR87" s="38"/>
      <c r="CS87" s="38"/>
      <c r="CT87" s="38"/>
      <c r="CU87" s="38"/>
      <c r="CV87" s="38"/>
      <c r="CW87" s="38"/>
      <c r="CX87" s="38"/>
      <c r="CY87" s="38"/>
      <c r="CZ87" s="38"/>
      <c r="DA87" s="38"/>
      <c r="DB87" s="38"/>
      <c r="DC87" s="38"/>
      <c r="DD87" s="38"/>
      <c r="DE87" s="38"/>
      <c r="DF87" s="38"/>
      <c r="DG87" s="38"/>
      <c r="DH87" s="38"/>
      <c r="DI87" s="38"/>
      <c r="DJ87" s="38"/>
      <c r="DK87" s="38"/>
      <c r="DL87" s="38"/>
      <c r="DM87" s="38"/>
      <c r="DN87" s="38"/>
    </row>
    <row r="88" spans="1:118">
      <c r="A88" s="1">
        <f>+NICE자료!A88</f>
        <v>123000</v>
      </c>
      <c r="B88" s="28" t="str">
        <f>+NICE자료!B88</f>
        <v>매출총이익(손실)</v>
      </c>
      <c r="C88" s="37">
        <f>+NICE자료!C88</f>
        <v>3780978000000</v>
      </c>
      <c r="D88" s="37">
        <f>+NICE자료!D88</f>
        <v>3711023000000</v>
      </c>
      <c r="E88" s="37">
        <f>+NICE자료!E88</f>
        <v>4220576000000</v>
      </c>
      <c r="F88" s="37">
        <f>+NICE자료!F88</f>
        <v>4900435000000</v>
      </c>
      <c r="G88" s="37">
        <f>+NICE자료!G88</f>
        <v>3444324000000</v>
      </c>
      <c r="H88" s="37">
        <f>+NICE자료!H88</f>
        <v>3343213000000</v>
      </c>
      <c r="I88" s="37">
        <f>+NICE자료!I88</f>
        <v>4680941000000</v>
      </c>
      <c r="J88" s="37">
        <f>+NICE자료!J88</f>
        <v>4860944000000</v>
      </c>
      <c r="K88" s="37">
        <f>+NICE자료!K88</f>
        <v>4686996000000</v>
      </c>
      <c r="L88" s="37">
        <f>+NICE자료!L88</f>
        <v>5105351000000</v>
      </c>
      <c r="M88" s="37">
        <f>+NICE자료!M88</f>
        <v>4294709000000</v>
      </c>
      <c r="N88" s="37">
        <f>+NICE자료!N88</f>
        <v>3485334000000</v>
      </c>
      <c r="O88" s="37">
        <f>+NICE자료!O88</f>
        <v>2976292000000</v>
      </c>
      <c r="P88" s="37">
        <f>+NICE자료!P88</f>
        <v>4462053000000</v>
      </c>
      <c r="Q88" s="37">
        <f>+NICE자료!Q88</f>
        <v>6705851000000</v>
      </c>
      <c r="R88" s="37">
        <f>+NICE자료!R88</f>
        <v>7226104000000</v>
      </c>
      <c r="S88" s="37">
        <f>+NICE자료!S88</f>
        <v>7571182000000</v>
      </c>
      <c r="T88" s="37">
        <f>+NICE자료!T88</f>
        <v>8706126000000</v>
      </c>
      <c r="U88" s="37">
        <f>+NICE자료!U88</f>
        <v>9770712000000</v>
      </c>
      <c r="V88" s="37">
        <f>+NICE자료!V88</f>
        <v>8220781000000</v>
      </c>
      <c r="W88" s="37">
        <f>+NICE자료!W88</f>
        <v>6730634000000</v>
      </c>
      <c r="X88" s="37">
        <f>+NICE자료!X88</f>
        <v>7855419000000</v>
      </c>
      <c r="Y88" s="37">
        <f>+NICE자료!Y88</f>
        <v>7451625000000</v>
      </c>
      <c r="Z88" s="37">
        <f>+NICE자료!Z88</f>
        <v>8372133000000</v>
      </c>
      <c r="AA88" s="37">
        <f>+NICE자료!AA88</f>
        <v>8215482000000</v>
      </c>
      <c r="AB88" s="37">
        <f>+NICE자료!AB88</f>
        <v>10270519000000</v>
      </c>
      <c r="AC88" s="37">
        <f>+NICE자료!AC88</f>
        <v>11440941000000</v>
      </c>
      <c r="AD88" s="37">
        <f>+NICE자료!AD88</f>
        <v>11847438000000</v>
      </c>
      <c r="AE88" s="37">
        <f>+NICE자료!AE88</f>
        <v>11455268000000</v>
      </c>
      <c r="AF88" s="37">
        <f>+NICE자료!AF88</f>
        <v>12122281000000</v>
      </c>
      <c r="AG88" s="37">
        <f>+NICE자료!AG88</f>
        <v>11686682000000</v>
      </c>
      <c r="AH88" s="37">
        <f>+NICE자료!AH88</f>
        <v>12376330000000</v>
      </c>
      <c r="AI88" s="37">
        <f>+NICE자료!AI88</f>
        <v>12455791000000</v>
      </c>
      <c r="AJ88" s="37">
        <f>+NICE자료!AJ88</f>
        <v>11272822000000</v>
      </c>
      <c r="AK88" s="37">
        <f>+NICE자료!AK88</f>
        <v>7537844000000</v>
      </c>
      <c r="AL88" s="37">
        <f>+NICE자료!AL88</f>
        <v>7370377000000</v>
      </c>
      <c r="AM88" s="37">
        <f>+NICE자료!AM88</f>
        <v>8452926000000</v>
      </c>
      <c r="AN88" s="37">
        <f>+NICE자료!AN88</f>
        <v>9271144000000</v>
      </c>
      <c r="AO88" s="37">
        <f>+NICE자료!AO88</f>
        <v>9458429000000</v>
      </c>
      <c r="AP88" s="37">
        <f>+NICE자료!AP88</f>
        <v>8363209000000</v>
      </c>
      <c r="AQ88" s="37">
        <f>+NICE자료!AQ88</f>
        <v>8925694000000</v>
      </c>
      <c r="AR88" s="37">
        <f>+NICE자료!AR88</f>
        <v>9283352000000</v>
      </c>
      <c r="AS88" s="37">
        <f>+NICE자료!AS88</f>
        <v>7805647000000</v>
      </c>
      <c r="AT88" s="38"/>
      <c r="AU88" s="38"/>
      <c r="AV88" s="38"/>
      <c r="AW88" s="38"/>
      <c r="AX88" s="38"/>
      <c r="AY88" s="38"/>
      <c r="AZ88" s="38"/>
      <c r="BA88" s="38"/>
      <c r="BB88" s="38"/>
      <c r="BC88" s="38"/>
      <c r="BD88" s="38"/>
      <c r="BE88" s="38"/>
      <c r="BF88" s="38"/>
      <c r="BG88" s="38"/>
      <c r="BH88" s="38"/>
      <c r="BI88" s="38"/>
      <c r="BJ88" s="38"/>
      <c r="BK88" s="38"/>
      <c r="BL88" s="38"/>
      <c r="BM88" s="38"/>
      <c r="BN88" s="38"/>
      <c r="BO88" s="38"/>
      <c r="BP88" s="38"/>
      <c r="BQ88" s="38"/>
      <c r="BR88" s="38"/>
      <c r="BS88" s="38"/>
      <c r="BT88" s="38"/>
      <c r="BU88" s="38"/>
      <c r="BV88" s="38"/>
      <c r="BW88" s="38"/>
      <c r="BX88" s="38"/>
      <c r="BY88" s="38"/>
      <c r="BZ88" s="38"/>
      <c r="CA88" s="38"/>
      <c r="CB88" s="38"/>
      <c r="CC88" s="38"/>
      <c r="CD88" s="38"/>
      <c r="CE88" s="38"/>
      <c r="CF88" s="38"/>
      <c r="CG88" s="38"/>
      <c r="CH88" s="38"/>
      <c r="CI88" s="38"/>
      <c r="CJ88" s="38"/>
      <c r="CK88" s="38"/>
      <c r="CL88" s="38"/>
      <c r="CM88" s="38"/>
      <c r="CN88" s="38"/>
      <c r="CO88" s="38"/>
      <c r="CP88" s="38"/>
      <c r="CQ88" s="38"/>
      <c r="CR88" s="38"/>
      <c r="CS88" s="38"/>
      <c r="CT88" s="38"/>
      <c r="CU88" s="38"/>
      <c r="CV88" s="38"/>
      <c r="CW88" s="38"/>
      <c r="CX88" s="38"/>
      <c r="CY88" s="38"/>
      <c r="CZ88" s="38"/>
      <c r="DA88" s="38"/>
      <c r="DB88" s="38"/>
      <c r="DC88" s="38"/>
      <c r="DD88" s="38"/>
      <c r="DE88" s="38"/>
      <c r="DF88" s="38"/>
      <c r="DG88" s="38"/>
      <c r="DH88" s="38"/>
      <c r="DI88" s="38"/>
      <c r="DJ88" s="38"/>
      <c r="DK88" s="38"/>
      <c r="DL88" s="38"/>
      <c r="DM88" s="38"/>
      <c r="DN88" s="38"/>
    </row>
    <row r="89" spans="1:118">
      <c r="A89" s="1">
        <f>+NICE자료!A89</f>
        <v>124000</v>
      </c>
      <c r="B89" s="28" t="str">
        <f>+NICE자료!B89</f>
        <v>판매비와관리비</v>
      </c>
      <c r="C89" s="37">
        <f>+NICE자료!C89</f>
        <v>2166992000000</v>
      </c>
      <c r="D89" s="37">
        <f>+NICE자료!D89</f>
        <v>2292984000000</v>
      </c>
      <c r="E89" s="37">
        <f>+NICE자료!E89</f>
        <v>2371075000000</v>
      </c>
      <c r="F89" s="37">
        <f>+NICE자료!F89</f>
        <v>2848028000000</v>
      </c>
      <c r="G89" s="37">
        <f>+NICE자료!G89</f>
        <v>2261217000000</v>
      </c>
      <c r="H89" s="37">
        <f>+NICE자료!H89</f>
        <v>2432540000000</v>
      </c>
      <c r="I89" s="37">
        <f>+NICE자료!I89</f>
        <v>2614958000000</v>
      </c>
      <c r="J89" s="37">
        <f>+NICE자료!J89</f>
        <v>3077852000000</v>
      </c>
      <c r="K89" s="37">
        <f>+NICE자료!K89</f>
        <v>2532965000000</v>
      </c>
      <c r="L89" s="37">
        <f>+NICE자료!L89</f>
        <v>3211574000000</v>
      </c>
      <c r="M89" s="37">
        <f>+NICE자료!M89</f>
        <v>3271318000000</v>
      </c>
      <c r="N89" s="37">
        <f>+NICE자료!N89</f>
        <v>4422463000000</v>
      </c>
      <c r="O89" s="37">
        <f>+NICE자료!O89</f>
        <v>2828653000000</v>
      </c>
      <c r="P89" s="37">
        <f>+NICE자료!P89</f>
        <v>3398481000000</v>
      </c>
      <c r="Q89" s="37">
        <f>+NICE자료!Q89</f>
        <v>3938457000000</v>
      </c>
      <c r="R89" s="37">
        <f>+NICE자료!R89</f>
        <v>4856182000000</v>
      </c>
      <c r="S89" s="37">
        <f>+NICE자료!S89</f>
        <v>4666151000000</v>
      </c>
      <c r="T89" s="37">
        <f>+NICE자료!T89</f>
        <v>5254072000000</v>
      </c>
      <c r="U89" s="37">
        <f>+NICE자료!U89</f>
        <v>5961385000000</v>
      </c>
      <c r="V89" s="37">
        <f>+NICE자료!V89</f>
        <v>6068652000000</v>
      </c>
      <c r="W89" s="37">
        <f>+NICE자료!W89</f>
        <v>4761087000000</v>
      </c>
      <c r="X89" s="37">
        <f>+NICE자료!X89</f>
        <v>4986166000000</v>
      </c>
      <c r="Y89" s="37">
        <f>+NICE자료!Y89</f>
        <v>5077244000000</v>
      </c>
      <c r="Z89" s="37">
        <f>+NICE자료!Z89</f>
        <v>5827231000000</v>
      </c>
      <c r="AA89" s="37">
        <f>+NICE자료!AA89</f>
        <v>5020014000000</v>
      </c>
      <c r="AB89" s="37">
        <f>+NICE자료!AB89</f>
        <v>5669832000000</v>
      </c>
      <c r="AC89" s="37">
        <f>+NICE자료!AC89</f>
        <v>6275091000000</v>
      </c>
      <c r="AD89" s="37">
        <f>+NICE자료!AD89</f>
        <v>6285569000000</v>
      </c>
      <c r="AE89" s="37">
        <f>+NICE자료!AE89</f>
        <v>6694528000000</v>
      </c>
      <c r="AF89" s="37">
        <f>+NICE자료!AF89</f>
        <v>6074239000000</v>
      </c>
      <c r="AG89" s="37">
        <f>+NICE자료!AG89</f>
        <v>6167403000000</v>
      </c>
      <c r="AH89" s="37">
        <f>+NICE자료!AH89</f>
        <v>6897386000000</v>
      </c>
      <c r="AI89" s="37">
        <f>+NICE자료!AI89</f>
        <v>6579569000000</v>
      </c>
      <c r="AJ89" s="37">
        <f>+NICE자료!AJ89</f>
        <v>6100086000000</v>
      </c>
      <c r="AK89" s="37">
        <f>+NICE자료!AK89</f>
        <v>5777649000000</v>
      </c>
      <c r="AL89" s="37">
        <f>+NICE자료!AL89</f>
        <v>6254536000000</v>
      </c>
      <c r="AM89" s="37">
        <f>+NICE자료!AM89</f>
        <v>5554343000000</v>
      </c>
      <c r="AN89" s="37">
        <f>+NICE자료!AN89</f>
        <v>5345159000000</v>
      </c>
      <c r="AO89" s="37">
        <f>+NICE자료!AO89</f>
        <v>5545954000000</v>
      </c>
      <c r="AP89" s="37">
        <f>+NICE자료!AP89</f>
        <v>5702037000000</v>
      </c>
      <c r="AQ89" s="37">
        <f>+NICE자료!AQ89</f>
        <v>5905223000000</v>
      </c>
      <c r="AR89" s="37">
        <f>+NICE자료!AR89</f>
        <v>5629632000000</v>
      </c>
      <c r="AS89" s="37">
        <f>+NICE자료!AS89</f>
        <v>5986535000000</v>
      </c>
      <c r="AT89" s="38"/>
      <c r="AU89" s="38"/>
      <c r="AV89" s="38"/>
      <c r="AW89" s="38"/>
      <c r="AX89" s="38"/>
      <c r="AY89" s="38"/>
      <c r="AZ89" s="38"/>
      <c r="BA89" s="38"/>
      <c r="BB89" s="38"/>
      <c r="BC89" s="38"/>
      <c r="BD89" s="38"/>
      <c r="BE89" s="38"/>
      <c r="BF89" s="38"/>
      <c r="BG89" s="38"/>
      <c r="BH89" s="38"/>
      <c r="BI89" s="38"/>
      <c r="BJ89" s="38"/>
      <c r="BK89" s="38"/>
      <c r="BL89" s="38"/>
      <c r="BM89" s="38"/>
      <c r="BN89" s="38"/>
      <c r="BO89" s="38"/>
      <c r="BP89" s="38"/>
      <c r="BQ89" s="38"/>
      <c r="BR89" s="38"/>
      <c r="BS89" s="38"/>
      <c r="BT89" s="38"/>
      <c r="BU89" s="38"/>
      <c r="BV89" s="38"/>
      <c r="BW89" s="38"/>
      <c r="BX89" s="38"/>
      <c r="BY89" s="38"/>
      <c r="BZ89" s="38"/>
      <c r="CA89" s="38"/>
      <c r="CB89" s="38"/>
      <c r="CC89" s="38"/>
      <c r="CD89" s="38"/>
      <c r="CE89" s="38"/>
      <c r="CF89" s="38"/>
      <c r="CG89" s="38"/>
      <c r="CH89" s="38"/>
      <c r="CI89" s="38"/>
      <c r="CJ89" s="38"/>
      <c r="CK89" s="38"/>
      <c r="CL89" s="38"/>
      <c r="CM89" s="38"/>
      <c r="CN89" s="38"/>
      <c r="CO89" s="38"/>
      <c r="CP89" s="38"/>
      <c r="CQ89" s="38"/>
      <c r="CR89" s="38"/>
      <c r="CS89" s="38"/>
      <c r="CT89" s="38"/>
      <c r="CU89" s="38"/>
      <c r="CV89" s="38"/>
      <c r="CW89" s="38"/>
      <c r="CX89" s="38"/>
      <c r="CY89" s="38"/>
      <c r="CZ89" s="38"/>
      <c r="DA89" s="38"/>
      <c r="DB89" s="38"/>
      <c r="DC89" s="38"/>
      <c r="DD89" s="38"/>
      <c r="DE89" s="38"/>
      <c r="DF89" s="38"/>
      <c r="DG89" s="38"/>
      <c r="DH89" s="38"/>
      <c r="DI89" s="38"/>
      <c r="DJ89" s="38"/>
      <c r="DK89" s="38"/>
      <c r="DL89" s="38"/>
      <c r="DM89" s="38"/>
      <c r="DN89" s="38"/>
    </row>
    <row r="90" spans="1:118">
      <c r="A90" s="1">
        <f>+NICE자료!A90</f>
        <v>124100</v>
      </c>
      <c r="B90" s="28" t="str">
        <f>+NICE자료!B90</f>
        <v xml:space="preserve">     인건비</v>
      </c>
      <c r="C90" s="37">
        <f>+NICE자료!C90</f>
        <v>0</v>
      </c>
      <c r="D90" s="37">
        <f>+NICE자료!D90</f>
        <v>0</v>
      </c>
      <c r="E90" s="37">
        <f>+NICE자료!E90</f>
        <v>0</v>
      </c>
      <c r="F90" s="37">
        <f>+NICE자료!F90</f>
        <v>841340000000</v>
      </c>
      <c r="G90" s="37">
        <f>+NICE자료!G90</f>
        <v>0</v>
      </c>
      <c r="H90" s="37">
        <f>+NICE자료!H90</f>
        <v>0</v>
      </c>
      <c r="I90" s="37">
        <f>+NICE자료!I90</f>
        <v>0</v>
      </c>
      <c r="J90" s="37">
        <f>+NICE자료!J90</f>
        <v>918702000000</v>
      </c>
      <c r="K90" s="37">
        <f>+NICE자료!K90</f>
        <v>0</v>
      </c>
      <c r="L90" s="37">
        <f>+NICE자료!L90</f>
        <v>0</v>
      </c>
      <c r="M90" s="37">
        <f>+NICE자료!M90</f>
        <v>0</v>
      </c>
      <c r="N90" s="37">
        <f>+NICE자료!N90</f>
        <v>955181000000</v>
      </c>
      <c r="O90" s="37">
        <f>+NICE자료!O90</f>
        <v>0</v>
      </c>
      <c r="P90" s="37">
        <f>+NICE자료!P90</f>
        <v>0</v>
      </c>
      <c r="Q90" s="37">
        <f>+NICE자료!Q90</f>
        <v>0</v>
      </c>
      <c r="R90" s="37">
        <f>+NICE자료!R90</f>
        <v>979339000000</v>
      </c>
      <c r="S90" s="37">
        <f>+NICE자료!S90</f>
        <v>329553000000</v>
      </c>
      <c r="T90" s="37">
        <f>+NICE자료!T90</f>
        <v>321976000000</v>
      </c>
      <c r="U90" s="37">
        <f>+NICE자료!U90</f>
        <v>520228000000</v>
      </c>
      <c r="V90" s="37">
        <f>+NICE자료!V90</f>
        <v>323686000000</v>
      </c>
      <c r="W90" s="37">
        <f>+NICE자료!W90</f>
        <v>360039000000</v>
      </c>
      <c r="X90" s="37">
        <f>+NICE자료!X90</f>
        <v>297636000000</v>
      </c>
      <c r="Y90" s="37">
        <f>+NICE자료!Y90</f>
        <v>346840000000</v>
      </c>
      <c r="Z90" s="37">
        <f>+NICE자료!Z90</f>
        <v>330108000000</v>
      </c>
      <c r="AA90" s="37">
        <f>+NICE자료!AA90</f>
        <v>420695000000</v>
      </c>
      <c r="AB90" s="37">
        <f>+NICE자료!AB90</f>
        <v>376535000000</v>
      </c>
      <c r="AC90" s="37">
        <f>+NICE자료!AC90</f>
        <v>394678000000</v>
      </c>
      <c r="AD90" s="37">
        <f>+NICE자료!AD90</f>
        <v>248495000000</v>
      </c>
      <c r="AE90" s="37">
        <f>+NICE자료!AE90</f>
        <v>593892000000</v>
      </c>
      <c r="AF90" s="37">
        <f>+NICE자료!AF90</f>
        <v>421943000000</v>
      </c>
      <c r="AG90" s="37">
        <f>+NICE자료!AG90</f>
        <v>531680000000</v>
      </c>
      <c r="AH90" s="37">
        <f>+NICE자료!AH90</f>
        <v>755242000000</v>
      </c>
      <c r="AI90" s="37">
        <f>+NICE자료!AI90</f>
        <v>558328000000</v>
      </c>
      <c r="AJ90" s="37">
        <f>+NICE자료!AJ90</f>
        <v>458475000000</v>
      </c>
      <c r="AK90" s="37">
        <f>+NICE자료!AK90</f>
        <v>496246000000</v>
      </c>
      <c r="AL90" s="37">
        <f>+NICE자료!AL90</f>
        <v>417638000000</v>
      </c>
      <c r="AM90" s="37">
        <f>+NICE자료!AM90</f>
        <v>510338000000</v>
      </c>
      <c r="AN90" s="37">
        <f>+NICE자료!AN90</f>
        <v>439519000000</v>
      </c>
      <c r="AO90" s="37">
        <f>+NICE자료!AO90</f>
        <v>444785000000</v>
      </c>
      <c r="AP90" s="37">
        <f>+NICE자료!AP90</f>
        <v>562049000000</v>
      </c>
      <c r="AQ90" s="37">
        <f>+NICE자료!AQ90</f>
        <v>564383000000</v>
      </c>
      <c r="AR90" s="37">
        <f>+NICE자료!AR90</f>
        <v>494973000000</v>
      </c>
      <c r="AS90" s="37">
        <f>+NICE자료!AS90</f>
        <v>488812000000</v>
      </c>
      <c r="AT90" s="38"/>
      <c r="AU90" s="38"/>
      <c r="AV90" s="38"/>
      <c r="AW90" s="38"/>
      <c r="AX90" s="38"/>
      <c r="AY90" s="38"/>
      <c r="AZ90" s="38"/>
      <c r="BA90" s="38"/>
      <c r="BB90" s="38"/>
      <c r="BC90" s="38"/>
      <c r="BD90" s="38"/>
      <c r="BE90" s="38"/>
      <c r="BF90" s="38"/>
      <c r="BG90" s="38"/>
      <c r="BH90" s="38"/>
      <c r="BI90" s="38"/>
      <c r="BJ90" s="38"/>
      <c r="BK90" s="38"/>
      <c r="BL90" s="38"/>
      <c r="BM90" s="38"/>
      <c r="BN90" s="38"/>
      <c r="BO90" s="38"/>
      <c r="BP90" s="38"/>
      <c r="BQ90" s="38"/>
      <c r="BR90" s="38"/>
      <c r="BS90" s="38"/>
      <c r="BT90" s="38"/>
      <c r="BU90" s="38"/>
      <c r="BV90" s="38"/>
      <c r="BW90" s="38"/>
      <c r="BX90" s="38"/>
      <c r="BY90" s="38"/>
      <c r="BZ90" s="38"/>
      <c r="CA90" s="38"/>
      <c r="CB90" s="38"/>
      <c r="CC90" s="38"/>
      <c r="CD90" s="38"/>
      <c r="CE90" s="38"/>
      <c r="CF90" s="38"/>
      <c r="CG90" s="38"/>
      <c r="CH90" s="38"/>
      <c r="CI90" s="38"/>
      <c r="CJ90" s="38"/>
      <c r="CK90" s="38"/>
      <c r="CL90" s="38"/>
      <c r="CM90" s="38"/>
      <c r="CN90" s="38"/>
      <c r="CO90" s="38"/>
      <c r="CP90" s="38"/>
      <c r="CQ90" s="38"/>
      <c r="CR90" s="38"/>
      <c r="CS90" s="38"/>
      <c r="CT90" s="38"/>
      <c r="CU90" s="38"/>
      <c r="CV90" s="38"/>
      <c r="CW90" s="38"/>
      <c r="CX90" s="38"/>
      <c r="CY90" s="38"/>
      <c r="CZ90" s="38"/>
      <c r="DA90" s="38"/>
      <c r="DB90" s="38"/>
      <c r="DC90" s="38"/>
      <c r="DD90" s="38"/>
      <c r="DE90" s="38"/>
      <c r="DF90" s="38"/>
      <c r="DG90" s="38"/>
      <c r="DH90" s="38"/>
      <c r="DI90" s="38"/>
      <c r="DJ90" s="38"/>
      <c r="DK90" s="38"/>
      <c r="DL90" s="38"/>
      <c r="DM90" s="38"/>
      <c r="DN90" s="38"/>
    </row>
    <row r="91" spans="1:118">
      <c r="A91" s="1">
        <f>+NICE자료!A91</f>
        <v>124110</v>
      </c>
      <c r="B91" s="28" t="str">
        <f>+NICE자료!B91</f>
        <v xml:space="preserve">          임원급여</v>
      </c>
      <c r="C91" s="37">
        <f>+NICE자료!C91</f>
        <v>0</v>
      </c>
      <c r="D91" s="37">
        <f>+NICE자료!D91</f>
        <v>0</v>
      </c>
      <c r="E91" s="37">
        <f>+NICE자료!E91</f>
        <v>0</v>
      </c>
      <c r="F91" s="37">
        <f>+NICE자료!F91</f>
        <v>0</v>
      </c>
      <c r="G91" s="37">
        <f>+NICE자료!G91</f>
        <v>0</v>
      </c>
      <c r="H91" s="37">
        <f>+NICE자료!H91</f>
        <v>0</v>
      </c>
      <c r="I91" s="37">
        <f>+NICE자료!I91</f>
        <v>0</v>
      </c>
      <c r="J91" s="37">
        <f>+NICE자료!J91</f>
        <v>0</v>
      </c>
      <c r="K91" s="37">
        <f>+NICE자료!K91</f>
        <v>0</v>
      </c>
      <c r="L91" s="37">
        <f>+NICE자료!L91</f>
        <v>0</v>
      </c>
      <c r="M91" s="37">
        <f>+NICE자료!M91</f>
        <v>0</v>
      </c>
      <c r="N91" s="37">
        <f>+NICE자료!N91</f>
        <v>0</v>
      </c>
      <c r="O91" s="37">
        <f>+NICE자료!O91</f>
        <v>0</v>
      </c>
      <c r="P91" s="37">
        <f>+NICE자료!P91</f>
        <v>0</v>
      </c>
      <c r="Q91" s="37">
        <f>+NICE자료!Q91</f>
        <v>0</v>
      </c>
      <c r="R91" s="37">
        <f>+NICE자료!R91</f>
        <v>0</v>
      </c>
      <c r="S91" s="37">
        <f>+NICE자료!S91</f>
        <v>0</v>
      </c>
      <c r="T91" s="37">
        <f>+NICE자료!T91</f>
        <v>0</v>
      </c>
      <c r="U91" s="37">
        <f>+NICE자료!U91</f>
        <v>0</v>
      </c>
      <c r="V91" s="37">
        <f>+NICE자료!V91</f>
        <v>0</v>
      </c>
      <c r="W91" s="37">
        <f>+NICE자료!W91</f>
        <v>0</v>
      </c>
      <c r="X91" s="37">
        <f>+NICE자료!X91</f>
        <v>0</v>
      </c>
      <c r="Y91" s="37">
        <f>+NICE자료!Y91</f>
        <v>0</v>
      </c>
      <c r="Z91" s="37">
        <f>+NICE자료!Z91</f>
        <v>0</v>
      </c>
      <c r="AA91" s="37">
        <f>+NICE자료!AA91</f>
        <v>0</v>
      </c>
      <c r="AB91" s="37">
        <f>+NICE자료!AB91</f>
        <v>0</v>
      </c>
      <c r="AC91" s="37">
        <f>+NICE자료!AC91</f>
        <v>0</v>
      </c>
      <c r="AD91" s="37">
        <f>+NICE자료!AD91</f>
        <v>0</v>
      </c>
      <c r="AE91" s="37">
        <f>+NICE자료!AE91</f>
        <v>0</v>
      </c>
      <c r="AF91" s="37">
        <f>+NICE자료!AF91</f>
        <v>0</v>
      </c>
      <c r="AG91" s="37">
        <f>+NICE자료!AG91</f>
        <v>0</v>
      </c>
      <c r="AH91" s="37">
        <f>+NICE자료!AH91</f>
        <v>0</v>
      </c>
      <c r="AI91" s="37">
        <f>+NICE자료!AI91</f>
        <v>0</v>
      </c>
      <c r="AJ91" s="37">
        <f>+NICE자료!AJ91</f>
        <v>0</v>
      </c>
      <c r="AK91" s="37">
        <f>+NICE자료!AK91</f>
        <v>0</v>
      </c>
      <c r="AL91" s="37">
        <f>+NICE자료!AL91</f>
        <v>0</v>
      </c>
      <c r="AM91" s="37">
        <f>+NICE자료!AM91</f>
        <v>0</v>
      </c>
      <c r="AN91" s="37">
        <f>+NICE자료!AN91</f>
        <v>0</v>
      </c>
      <c r="AO91" s="37">
        <f>+NICE자료!AO91</f>
        <v>0</v>
      </c>
      <c r="AP91" s="37">
        <f>+NICE자료!AP91</f>
        <v>0</v>
      </c>
      <c r="AQ91" s="37">
        <f>+NICE자료!AQ91</f>
        <v>0</v>
      </c>
      <c r="AR91" s="37">
        <f>+NICE자료!AR91</f>
        <v>0</v>
      </c>
      <c r="AS91" s="37">
        <f>+NICE자료!AS91</f>
        <v>0</v>
      </c>
      <c r="AT91" s="38"/>
      <c r="AU91" s="38"/>
      <c r="AV91" s="38"/>
      <c r="AW91" s="38"/>
      <c r="AX91" s="38"/>
      <c r="AY91" s="38"/>
      <c r="AZ91" s="38"/>
      <c r="BA91" s="38"/>
      <c r="BB91" s="38"/>
      <c r="BC91" s="38"/>
      <c r="BD91" s="38"/>
      <c r="BE91" s="38"/>
      <c r="BF91" s="38"/>
      <c r="BG91" s="38"/>
      <c r="BH91" s="38"/>
      <c r="BI91" s="38"/>
      <c r="BJ91" s="38"/>
      <c r="BK91" s="38"/>
      <c r="BL91" s="38"/>
      <c r="BM91" s="38"/>
      <c r="BN91" s="38"/>
      <c r="BO91" s="38"/>
      <c r="BP91" s="38"/>
      <c r="BQ91" s="38"/>
      <c r="BR91" s="38"/>
      <c r="BS91" s="38"/>
      <c r="BT91" s="38"/>
      <c r="BU91" s="38"/>
      <c r="BV91" s="38"/>
      <c r="BW91" s="38"/>
      <c r="BX91" s="38"/>
      <c r="BY91" s="38"/>
      <c r="BZ91" s="38"/>
      <c r="CA91" s="38"/>
      <c r="CB91" s="38"/>
      <c r="CC91" s="38"/>
      <c r="CD91" s="38"/>
      <c r="CE91" s="38"/>
      <c r="CF91" s="38"/>
      <c r="CG91" s="38"/>
      <c r="CH91" s="38"/>
      <c r="CI91" s="38"/>
      <c r="CJ91" s="38"/>
      <c r="CK91" s="38"/>
      <c r="CL91" s="38"/>
      <c r="CM91" s="38"/>
      <c r="CN91" s="38"/>
      <c r="CO91" s="38"/>
      <c r="CP91" s="38"/>
      <c r="CQ91" s="38"/>
      <c r="CR91" s="38"/>
      <c r="CS91" s="38"/>
      <c r="CT91" s="38"/>
      <c r="CU91" s="38"/>
      <c r="CV91" s="38"/>
      <c r="CW91" s="38"/>
      <c r="CX91" s="38"/>
      <c r="CY91" s="38"/>
      <c r="CZ91" s="38"/>
      <c r="DA91" s="38"/>
      <c r="DB91" s="38"/>
      <c r="DC91" s="38"/>
      <c r="DD91" s="38"/>
      <c r="DE91" s="38"/>
      <c r="DF91" s="38"/>
      <c r="DG91" s="38"/>
      <c r="DH91" s="38"/>
      <c r="DI91" s="38"/>
      <c r="DJ91" s="38"/>
      <c r="DK91" s="38"/>
      <c r="DL91" s="38"/>
      <c r="DM91" s="38"/>
      <c r="DN91" s="38"/>
    </row>
    <row r="92" spans="1:118">
      <c r="A92" s="1">
        <f>+NICE자료!A92</f>
        <v>124120</v>
      </c>
      <c r="B92" s="28" t="str">
        <f>+NICE자료!B92</f>
        <v xml:space="preserve">          급료와임금</v>
      </c>
      <c r="C92" s="37">
        <f>+NICE자료!C92</f>
        <v>0</v>
      </c>
      <c r="D92" s="37">
        <f>+NICE자료!D92</f>
        <v>0</v>
      </c>
      <c r="E92" s="37">
        <f>+NICE자료!E92</f>
        <v>0</v>
      </c>
      <c r="F92" s="37">
        <f>+NICE자료!F92</f>
        <v>745413000000</v>
      </c>
      <c r="G92" s="37">
        <f>+NICE자료!G92</f>
        <v>0</v>
      </c>
      <c r="H92" s="37">
        <f>+NICE자료!H92</f>
        <v>0</v>
      </c>
      <c r="I92" s="37">
        <f>+NICE자료!I92</f>
        <v>0</v>
      </c>
      <c r="J92" s="37">
        <f>+NICE자료!J92</f>
        <v>814338000000</v>
      </c>
      <c r="K92" s="37">
        <f>+NICE자료!K92</f>
        <v>0</v>
      </c>
      <c r="L92" s="37">
        <f>+NICE자료!L92</f>
        <v>0</v>
      </c>
      <c r="M92" s="37">
        <f>+NICE자료!M92</f>
        <v>0</v>
      </c>
      <c r="N92" s="37">
        <f>+NICE자료!N92</f>
        <v>866227000000</v>
      </c>
      <c r="O92" s="37">
        <f>+NICE자료!O92</f>
        <v>0</v>
      </c>
      <c r="P92" s="37">
        <f>+NICE자료!P92</f>
        <v>0</v>
      </c>
      <c r="Q92" s="37">
        <f>+NICE자료!Q92</f>
        <v>0</v>
      </c>
      <c r="R92" s="37">
        <f>+NICE자료!R92</f>
        <v>875781000000</v>
      </c>
      <c r="S92" s="37">
        <f>+NICE자료!S92</f>
        <v>309797000000</v>
      </c>
      <c r="T92" s="37">
        <f>+NICE자료!T92</f>
        <v>302175000000</v>
      </c>
      <c r="U92" s="37">
        <f>+NICE자료!U92</f>
        <v>500292000000</v>
      </c>
      <c r="V92" s="37">
        <f>+NICE자료!V92</f>
        <v>302852000000</v>
      </c>
      <c r="W92" s="37">
        <f>+NICE자료!W92</f>
        <v>337883000000</v>
      </c>
      <c r="X92" s="37">
        <f>+NICE자료!X92</f>
        <v>275979000000</v>
      </c>
      <c r="Y92" s="37">
        <f>+NICE자료!Y92</f>
        <v>324968000000</v>
      </c>
      <c r="Z92" s="37">
        <f>+NICE자료!Z92</f>
        <v>314495000000</v>
      </c>
      <c r="AA92" s="37">
        <f>+NICE자료!AA92</f>
        <v>389879000000</v>
      </c>
      <c r="AB92" s="37">
        <f>+NICE자료!AB92</f>
        <v>339373000000</v>
      </c>
      <c r="AC92" s="37">
        <f>+NICE자료!AC92</f>
        <v>361154000000</v>
      </c>
      <c r="AD92" s="37">
        <f>+NICE자료!AD92</f>
        <v>225185000000</v>
      </c>
      <c r="AE92" s="37">
        <f>+NICE자료!AE92</f>
        <v>559075000000</v>
      </c>
      <c r="AF92" s="37">
        <f>+NICE자료!AF92</f>
        <v>386374000000</v>
      </c>
      <c r="AG92" s="37">
        <f>+NICE자료!AG92</f>
        <v>496477000000</v>
      </c>
      <c r="AH92" s="37">
        <f>+NICE자료!AH92</f>
        <v>719845000000</v>
      </c>
      <c r="AI92" s="37">
        <f>+NICE자료!AI92</f>
        <v>497144000000</v>
      </c>
      <c r="AJ92" s="37">
        <f>+NICE자료!AJ92</f>
        <v>416929000000</v>
      </c>
      <c r="AK92" s="37">
        <f>+NICE자료!AK92</f>
        <v>454710000000</v>
      </c>
      <c r="AL92" s="37">
        <f>+NICE자료!AL92</f>
        <v>375277000000</v>
      </c>
      <c r="AM92" s="37">
        <f>+NICE자료!AM92</f>
        <v>470077000000</v>
      </c>
      <c r="AN92" s="37">
        <f>+NICE자료!AN92</f>
        <v>399257000000</v>
      </c>
      <c r="AO92" s="37">
        <f>+NICE자료!AO92</f>
        <v>404362000000</v>
      </c>
      <c r="AP92" s="37">
        <f>+NICE자료!AP92</f>
        <v>521314000000</v>
      </c>
      <c r="AQ92" s="37">
        <f>+NICE자료!AQ92</f>
        <v>526130000000</v>
      </c>
      <c r="AR92" s="37">
        <f>+NICE자료!AR92</f>
        <v>456357000000</v>
      </c>
      <c r="AS92" s="37">
        <f>+NICE자료!AS92</f>
        <v>450039000000</v>
      </c>
      <c r="AT92" s="38"/>
      <c r="AU92" s="38"/>
      <c r="AV92" s="38"/>
      <c r="AW92" s="38"/>
      <c r="AX92" s="38"/>
      <c r="AY92" s="38"/>
      <c r="AZ92" s="38"/>
      <c r="BA92" s="38"/>
      <c r="BB92" s="38"/>
      <c r="BC92" s="38"/>
      <c r="BD92" s="38"/>
      <c r="BE92" s="38"/>
      <c r="BF92" s="38"/>
      <c r="BG92" s="38"/>
      <c r="BH92" s="38"/>
      <c r="BI92" s="38"/>
      <c r="BJ92" s="38"/>
      <c r="BK92" s="38"/>
      <c r="BL92" s="38"/>
      <c r="BM92" s="38"/>
      <c r="BN92" s="38"/>
      <c r="BO92" s="38"/>
      <c r="BP92" s="38"/>
      <c r="BQ92" s="38"/>
      <c r="BR92" s="38"/>
      <c r="BS92" s="38"/>
      <c r="BT92" s="38"/>
      <c r="BU92" s="38"/>
      <c r="BV92" s="38"/>
      <c r="BW92" s="38"/>
      <c r="BX92" s="38"/>
      <c r="BY92" s="38"/>
      <c r="BZ92" s="38"/>
      <c r="CA92" s="38"/>
      <c r="CB92" s="38"/>
      <c r="CC92" s="38"/>
      <c r="CD92" s="38"/>
      <c r="CE92" s="38"/>
      <c r="CF92" s="38"/>
      <c r="CG92" s="38"/>
      <c r="CH92" s="38"/>
      <c r="CI92" s="38"/>
      <c r="CJ92" s="38"/>
      <c r="CK92" s="38"/>
      <c r="CL92" s="38"/>
      <c r="CM92" s="38"/>
      <c r="CN92" s="38"/>
      <c r="CO92" s="38"/>
      <c r="CP92" s="38"/>
      <c r="CQ92" s="38"/>
      <c r="CR92" s="38"/>
      <c r="CS92" s="38"/>
      <c r="CT92" s="38"/>
      <c r="CU92" s="38"/>
      <c r="CV92" s="38"/>
      <c r="CW92" s="38"/>
      <c r="CX92" s="38"/>
      <c r="CY92" s="38"/>
      <c r="CZ92" s="38"/>
      <c r="DA92" s="38"/>
      <c r="DB92" s="38"/>
      <c r="DC92" s="38"/>
      <c r="DD92" s="38"/>
      <c r="DE92" s="38"/>
      <c r="DF92" s="38"/>
      <c r="DG92" s="38"/>
      <c r="DH92" s="38"/>
      <c r="DI92" s="38"/>
      <c r="DJ92" s="38"/>
      <c r="DK92" s="38"/>
      <c r="DL92" s="38"/>
      <c r="DM92" s="38"/>
      <c r="DN92" s="38"/>
    </row>
    <row r="93" spans="1:118">
      <c r="A93" s="1">
        <f>+NICE자료!A93</f>
        <v>124130</v>
      </c>
      <c r="B93" s="28" t="str">
        <f>+NICE자료!B93</f>
        <v xml:space="preserve">          제수당</v>
      </c>
      <c r="C93" s="37">
        <f>+NICE자료!C93</f>
        <v>0</v>
      </c>
      <c r="D93" s="37">
        <f>+NICE자료!D93</f>
        <v>0</v>
      </c>
      <c r="E93" s="37">
        <f>+NICE자료!E93</f>
        <v>0</v>
      </c>
      <c r="F93" s="37">
        <f>+NICE자료!F93</f>
        <v>0</v>
      </c>
      <c r="G93" s="37">
        <f>+NICE자료!G93</f>
        <v>0</v>
      </c>
      <c r="H93" s="37">
        <f>+NICE자료!H93</f>
        <v>0</v>
      </c>
      <c r="I93" s="37">
        <f>+NICE자료!I93</f>
        <v>0</v>
      </c>
      <c r="J93" s="37">
        <f>+NICE자료!J93</f>
        <v>0</v>
      </c>
      <c r="K93" s="37">
        <f>+NICE자료!K93</f>
        <v>0</v>
      </c>
      <c r="L93" s="37">
        <f>+NICE자료!L93</f>
        <v>0</v>
      </c>
      <c r="M93" s="37">
        <f>+NICE자료!M93</f>
        <v>0</v>
      </c>
      <c r="N93" s="37">
        <f>+NICE자료!N93</f>
        <v>0</v>
      </c>
      <c r="O93" s="37">
        <f>+NICE자료!O93</f>
        <v>0</v>
      </c>
      <c r="P93" s="37">
        <f>+NICE자료!P93</f>
        <v>0</v>
      </c>
      <c r="Q93" s="37">
        <f>+NICE자료!Q93</f>
        <v>0</v>
      </c>
      <c r="R93" s="37">
        <f>+NICE자료!R93</f>
        <v>0</v>
      </c>
      <c r="S93" s="37">
        <f>+NICE자료!S93</f>
        <v>0</v>
      </c>
      <c r="T93" s="37">
        <f>+NICE자료!T93</f>
        <v>0</v>
      </c>
      <c r="U93" s="37">
        <f>+NICE자료!U93</f>
        <v>0</v>
      </c>
      <c r="V93" s="37">
        <f>+NICE자료!V93</f>
        <v>0</v>
      </c>
      <c r="W93" s="37">
        <f>+NICE자료!W93</f>
        <v>0</v>
      </c>
      <c r="X93" s="37">
        <f>+NICE자료!X93</f>
        <v>0</v>
      </c>
      <c r="Y93" s="37">
        <f>+NICE자료!Y93</f>
        <v>0</v>
      </c>
      <c r="Z93" s="37">
        <f>+NICE자료!Z93</f>
        <v>0</v>
      </c>
      <c r="AA93" s="37">
        <f>+NICE자료!AA93</f>
        <v>0</v>
      </c>
      <c r="AB93" s="37">
        <f>+NICE자료!AB93</f>
        <v>0</v>
      </c>
      <c r="AC93" s="37">
        <f>+NICE자료!AC93</f>
        <v>0</v>
      </c>
      <c r="AD93" s="37">
        <f>+NICE자료!AD93</f>
        <v>0</v>
      </c>
      <c r="AE93" s="37">
        <f>+NICE자료!AE93</f>
        <v>0</v>
      </c>
      <c r="AF93" s="37">
        <f>+NICE자료!AF93</f>
        <v>0</v>
      </c>
      <c r="AG93" s="37">
        <f>+NICE자료!AG93</f>
        <v>0</v>
      </c>
      <c r="AH93" s="37">
        <f>+NICE자료!AH93</f>
        <v>0</v>
      </c>
      <c r="AI93" s="37">
        <f>+NICE자료!AI93</f>
        <v>0</v>
      </c>
      <c r="AJ93" s="37">
        <f>+NICE자료!AJ93</f>
        <v>0</v>
      </c>
      <c r="AK93" s="37">
        <f>+NICE자료!AK93</f>
        <v>0</v>
      </c>
      <c r="AL93" s="37">
        <f>+NICE자료!AL93</f>
        <v>0</v>
      </c>
      <c r="AM93" s="37">
        <f>+NICE자료!AM93</f>
        <v>0</v>
      </c>
      <c r="AN93" s="37">
        <f>+NICE자료!AN93</f>
        <v>0</v>
      </c>
      <c r="AO93" s="37">
        <f>+NICE자료!AO93</f>
        <v>0</v>
      </c>
      <c r="AP93" s="37">
        <f>+NICE자료!AP93</f>
        <v>0</v>
      </c>
      <c r="AQ93" s="37">
        <f>+NICE자료!AQ93</f>
        <v>0</v>
      </c>
      <c r="AR93" s="37">
        <f>+NICE자료!AR93</f>
        <v>0</v>
      </c>
      <c r="AS93" s="37">
        <f>+NICE자료!AS93</f>
        <v>0</v>
      </c>
      <c r="AT93" s="38"/>
      <c r="AU93" s="38"/>
      <c r="AV93" s="38"/>
      <c r="AW93" s="38"/>
      <c r="AX93" s="38"/>
      <c r="AY93" s="38"/>
      <c r="AZ93" s="38"/>
      <c r="BA93" s="38"/>
      <c r="BB93" s="38"/>
      <c r="BC93" s="38"/>
      <c r="BD93" s="38"/>
      <c r="BE93" s="38"/>
      <c r="BF93" s="38"/>
      <c r="BG93" s="38"/>
      <c r="BH93" s="38"/>
      <c r="BI93" s="38"/>
      <c r="BJ93" s="38"/>
      <c r="BK93" s="38"/>
      <c r="BL93" s="38"/>
      <c r="BM93" s="38"/>
      <c r="BN93" s="38"/>
      <c r="BO93" s="38"/>
      <c r="BP93" s="38"/>
      <c r="BQ93" s="38"/>
      <c r="BR93" s="38"/>
      <c r="BS93" s="38"/>
      <c r="BT93" s="38"/>
      <c r="BU93" s="38"/>
      <c r="BV93" s="38"/>
      <c r="BW93" s="38"/>
      <c r="BX93" s="38"/>
      <c r="BY93" s="38"/>
      <c r="BZ93" s="38"/>
      <c r="CA93" s="38"/>
      <c r="CB93" s="38"/>
      <c r="CC93" s="38"/>
      <c r="CD93" s="38"/>
      <c r="CE93" s="38"/>
      <c r="CF93" s="38"/>
      <c r="CG93" s="38"/>
      <c r="CH93" s="38"/>
      <c r="CI93" s="38"/>
      <c r="CJ93" s="38"/>
      <c r="CK93" s="38"/>
      <c r="CL93" s="38"/>
      <c r="CM93" s="38"/>
      <c r="CN93" s="38"/>
      <c r="CO93" s="38"/>
      <c r="CP93" s="38"/>
      <c r="CQ93" s="38"/>
      <c r="CR93" s="38"/>
      <c r="CS93" s="38"/>
      <c r="CT93" s="38"/>
      <c r="CU93" s="38"/>
      <c r="CV93" s="38"/>
      <c r="CW93" s="38"/>
      <c r="CX93" s="38"/>
      <c r="CY93" s="38"/>
      <c r="CZ93" s="38"/>
      <c r="DA93" s="38"/>
      <c r="DB93" s="38"/>
      <c r="DC93" s="38"/>
      <c r="DD93" s="38"/>
      <c r="DE93" s="38"/>
      <c r="DF93" s="38"/>
      <c r="DG93" s="38"/>
      <c r="DH93" s="38"/>
      <c r="DI93" s="38"/>
      <c r="DJ93" s="38"/>
      <c r="DK93" s="38"/>
      <c r="DL93" s="38"/>
      <c r="DM93" s="38"/>
      <c r="DN93" s="38"/>
    </row>
    <row r="94" spans="1:118">
      <c r="A94" s="1">
        <f>+NICE자료!A94</f>
        <v>124140</v>
      </c>
      <c r="B94" s="28" t="str">
        <f>+NICE자료!B94</f>
        <v xml:space="preserve">          상여금</v>
      </c>
      <c r="C94" s="37">
        <f>+NICE자료!C94</f>
        <v>0</v>
      </c>
      <c r="D94" s="37">
        <f>+NICE자료!D94</f>
        <v>0</v>
      </c>
      <c r="E94" s="37">
        <f>+NICE자료!E94</f>
        <v>0</v>
      </c>
      <c r="F94" s="37">
        <f>+NICE자료!F94</f>
        <v>0</v>
      </c>
      <c r="G94" s="37">
        <f>+NICE자료!G94</f>
        <v>0</v>
      </c>
      <c r="H94" s="37">
        <f>+NICE자료!H94</f>
        <v>0</v>
      </c>
      <c r="I94" s="37">
        <f>+NICE자료!I94</f>
        <v>0</v>
      </c>
      <c r="J94" s="37">
        <f>+NICE자료!J94</f>
        <v>0</v>
      </c>
      <c r="K94" s="37">
        <f>+NICE자료!K94</f>
        <v>0</v>
      </c>
      <c r="L94" s="37">
        <f>+NICE자료!L94</f>
        <v>0</v>
      </c>
      <c r="M94" s="37">
        <f>+NICE자료!M94</f>
        <v>0</v>
      </c>
      <c r="N94" s="37">
        <f>+NICE자료!N94</f>
        <v>0</v>
      </c>
      <c r="O94" s="37">
        <f>+NICE자료!O94</f>
        <v>0</v>
      </c>
      <c r="P94" s="37">
        <f>+NICE자료!P94</f>
        <v>0</v>
      </c>
      <c r="Q94" s="37">
        <f>+NICE자료!Q94</f>
        <v>0</v>
      </c>
      <c r="R94" s="37">
        <f>+NICE자료!R94</f>
        <v>0</v>
      </c>
      <c r="S94" s="37">
        <f>+NICE자료!S94</f>
        <v>0</v>
      </c>
      <c r="T94" s="37">
        <f>+NICE자료!T94</f>
        <v>0</v>
      </c>
      <c r="U94" s="37">
        <f>+NICE자료!U94</f>
        <v>0</v>
      </c>
      <c r="V94" s="37">
        <f>+NICE자료!V94</f>
        <v>0</v>
      </c>
      <c r="W94" s="37">
        <f>+NICE자료!W94</f>
        <v>0</v>
      </c>
      <c r="X94" s="37">
        <f>+NICE자료!X94</f>
        <v>0</v>
      </c>
      <c r="Y94" s="37">
        <f>+NICE자료!Y94</f>
        <v>0</v>
      </c>
      <c r="Z94" s="37">
        <f>+NICE자료!Z94</f>
        <v>0</v>
      </c>
      <c r="AA94" s="37">
        <f>+NICE자료!AA94</f>
        <v>0</v>
      </c>
      <c r="AB94" s="37">
        <f>+NICE자료!AB94</f>
        <v>0</v>
      </c>
      <c r="AC94" s="37">
        <f>+NICE자료!AC94</f>
        <v>0</v>
      </c>
      <c r="AD94" s="37">
        <f>+NICE자료!AD94</f>
        <v>0</v>
      </c>
      <c r="AE94" s="37">
        <f>+NICE자료!AE94</f>
        <v>0</v>
      </c>
      <c r="AF94" s="37">
        <f>+NICE자료!AF94</f>
        <v>0</v>
      </c>
      <c r="AG94" s="37">
        <f>+NICE자료!AG94</f>
        <v>0</v>
      </c>
      <c r="AH94" s="37">
        <f>+NICE자료!AH94</f>
        <v>0</v>
      </c>
      <c r="AI94" s="37">
        <f>+NICE자료!AI94</f>
        <v>0</v>
      </c>
      <c r="AJ94" s="37">
        <f>+NICE자료!AJ94</f>
        <v>0</v>
      </c>
      <c r="AK94" s="37">
        <f>+NICE자료!AK94</f>
        <v>0</v>
      </c>
      <c r="AL94" s="37">
        <f>+NICE자료!AL94</f>
        <v>0</v>
      </c>
      <c r="AM94" s="37">
        <f>+NICE자료!AM94</f>
        <v>0</v>
      </c>
      <c r="AN94" s="37">
        <f>+NICE자료!AN94</f>
        <v>0</v>
      </c>
      <c r="AO94" s="37">
        <f>+NICE자료!AO94</f>
        <v>0</v>
      </c>
      <c r="AP94" s="37">
        <f>+NICE자료!AP94</f>
        <v>0</v>
      </c>
      <c r="AQ94" s="37">
        <f>+NICE자료!AQ94</f>
        <v>0</v>
      </c>
      <c r="AR94" s="37">
        <f>+NICE자료!AR94</f>
        <v>0</v>
      </c>
      <c r="AS94" s="37">
        <f>+NICE자료!AS94</f>
        <v>0</v>
      </c>
      <c r="AT94" s="38"/>
      <c r="AU94" s="38"/>
      <c r="AV94" s="38"/>
      <c r="AW94" s="38"/>
      <c r="AX94" s="38"/>
      <c r="AY94" s="38"/>
      <c r="AZ94" s="38"/>
      <c r="BA94" s="38"/>
      <c r="BB94" s="38"/>
      <c r="BC94" s="38"/>
      <c r="BD94" s="38"/>
      <c r="BE94" s="38"/>
      <c r="BF94" s="38"/>
      <c r="BG94" s="38"/>
      <c r="BH94" s="38"/>
      <c r="BI94" s="38"/>
      <c r="BJ94" s="38"/>
      <c r="BK94" s="38"/>
      <c r="BL94" s="38"/>
      <c r="BM94" s="38"/>
      <c r="BN94" s="38"/>
      <c r="BO94" s="38"/>
      <c r="BP94" s="38"/>
      <c r="BQ94" s="38"/>
      <c r="BR94" s="38"/>
      <c r="BS94" s="38"/>
      <c r="BT94" s="38"/>
      <c r="BU94" s="38"/>
      <c r="BV94" s="38"/>
      <c r="BW94" s="38"/>
      <c r="BX94" s="38"/>
      <c r="BY94" s="38"/>
      <c r="BZ94" s="38"/>
      <c r="CA94" s="38"/>
      <c r="CB94" s="38"/>
      <c r="CC94" s="38"/>
      <c r="CD94" s="38"/>
      <c r="CE94" s="38"/>
      <c r="CF94" s="38"/>
      <c r="CG94" s="38"/>
      <c r="CH94" s="38"/>
      <c r="CI94" s="38"/>
      <c r="CJ94" s="38"/>
      <c r="CK94" s="38"/>
      <c r="CL94" s="38"/>
      <c r="CM94" s="38"/>
      <c r="CN94" s="38"/>
      <c r="CO94" s="38"/>
      <c r="CP94" s="38"/>
      <c r="CQ94" s="38"/>
      <c r="CR94" s="38"/>
      <c r="CS94" s="38"/>
      <c r="CT94" s="38"/>
      <c r="CU94" s="38"/>
      <c r="CV94" s="38"/>
      <c r="CW94" s="38"/>
      <c r="CX94" s="38"/>
      <c r="CY94" s="38"/>
      <c r="CZ94" s="38"/>
      <c r="DA94" s="38"/>
      <c r="DB94" s="38"/>
      <c r="DC94" s="38"/>
      <c r="DD94" s="38"/>
      <c r="DE94" s="38"/>
      <c r="DF94" s="38"/>
      <c r="DG94" s="38"/>
      <c r="DH94" s="38"/>
      <c r="DI94" s="38"/>
      <c r="DJ94" s="38"/>
      <c r="DK94" s="38"/>
      <c r="DL94" s="38"/>
      <c r="DM94" s="38"/>
      <c r="DN94" s="38"/>
    </row>
    <row r="95" spans="1:118">
      <c r="A95" s="1">
        <f>+NICE자료!A95</f>
        <v>124150</v>
      </c>
      <c r="B95" s="28" t="str">
        <f>+NICE자료!B95</f>
        <v xml:space="preserve">          퇴직급여충당금전입액</v>
      </c>
      <c r="C95" s="37">
        <f>+NICE자료!C95</f>
        <v>0</v>
      </c>
      <c r="D95" s="37">
        <f>+NICE자료!D95</f>
        <v>0</v>
      </c>
      <c r="E95" s="37">
        <f>+NICE자료!E95</f>
        <v>0</v>
      </c>
      <c r="F95" s="37">
        <f>+NICE자료!F95</f>
        <v>86522000000</v>
      </c>
      <c r="G95" s="37">
        <f>+NICE자료!G95</f>
        <v>0</v>
      </c>
      <c r="H95" s="37">
        <f>+NICE자료!H95</f>
        <v>0</v>
      </c>
      <c r="I95" s="37">
        <f>+NICE자료!I95</f>
        <v>0</v>
      </c>
      <c r="J95" s="37">
        <f>+NICE자료!J95</f>
        <v>103584000000</v>
      </c>
      <c r="K95" s="37">
        <f>+NICE자료!K95</f>
        <v>0</v>
      </c>
      <c r="L95" s="37">
        <f>+NICE자료!L95</f>
        <v>0</v>
      </c>
      <c r="M95" s="37">
        <f>+NICE자료!M95</f>
        <v>0</v>
      </c>
      <c r="N95" s="37">
        <f>+NICE자료!N95</f>
        <v>88954000000</v>
      </c>
      <c r="O95" s="37">
        <f>+NICE자료!O95</f>
        <v>0</v>
      </c>
      <c r="P95" s="37">
        <f>+NICE자료!P95</f>
        <v>0</v>
      </c>
      <c r="Q95" s="37">
        <f>+NICE자료!Q95</f>
        <v>0</v>
      </c>
      <c r="R95" s="37">
        <f>+NICE자료!R95</f>
        <v>103558000000</v>
      </c>
      <c r="S95" s="37">
        <f>+NICE자료!S95</f>
        <v>19756000000</v>
      </c>
      <c r="T95" s="37">
        <f>+NICE자료!T95</f>
        <v>19801000000</v>
      </c>
      <c r="U95" s="37">
        <f>+NICE자료!U95</f>
        <v>19936000000</v>
      </c>
      <c r="V95" s="37">
        <f>+NICE자료!V95</f>
        <v>20834000000</v>
      </c>
      <c r="W95" s="37">
        <f>+NICE자료!W95</f>
        <v>22156000000</v>
      </c>
      <c r="X95" s="37">
        <f>+NICE자료!X95</f>
        <v>21657000000</v>
      </c>
      <c r="Y95" s="37">
        <f>+NICE자료!Y95</f>
        <v>21872000000</v>
      </c>
      <c r="Z95" s="37">
        <f>+NICE자료!Z95</f>
        <v>15613000000</v>
      </c>
      <c r="AA95" s="37">
        <f>+NICE자료!AA95</f>
        <v>30816000000</v>
      </c>
      <c r="AB95" s="37">
        <f>+NICE자료!AB95</f>
        <v>37162000000</v>
      </c>
      <c r="AC95" s="37">
        <f>+NICE자료!AC95</f>
        <v>33524000000</v>
      </c>
      <c r="AD95" s="37">
        <f>+NICE자료!AD95</f>
        <v>23310000000</v>
      </c>
      <c r="AE95" s="37">
        <f>+NICE자료!AE95</f>
        <v>34817000000</v>
      </c>
      <c r="AF95" s="37">
        <f>+NICE자료!AF95</f>
        <v>35569000000</v>
      </c>
      <c r="AG95" s="37">
        <f>+NICE자료!AG95</f>
        <v>35203000000</v>
      </c>
      <c r="AH95" s="37">
        <f>+NICE자료!AH95</f>
        <v>35397000000</v>
      </c>
      <c r="AI95" s="37">
        <f>+NICE자료!AI95</f>
        <v>61184000000</v>
      </c>
      <c r="AJ95" s="37">
        <f>+NICE자료!AJ95</f>
        <v>41546000000</v>
      </c>
      <c r="AK95" s="37">
        <f>+NICE자료!AK95</f>
        <v>41536000000</v>
      </c>
      <c r="AL95" s="37">
        <f>+NICE자료!AL95</f>
        <v>42361000000</v>
      </c>
      <c r="AM95" s="37">
        <f>+NICE자료!AM95</f>
        <v>40261000000</v>
      </c>
      <c r="AN95" s="37">
        <f>+NICE자료!AN95</f>
        <v>40262000000</v>
      </c>
      <c r="AO95" s="37">
        <f>+NICE자료!AO95</f>
        <v>40423000000</v>
      </c>
      <c r="AP95" s="37">
        <f>+NICE자료!AP95</f>
        <v>40735000000</v>
      </c>
      <c r="AQ95" s="37">
        <f>+NICE자료!AQ95</f>
        <v>38253000000</v>
      </c>
      <c r="AR95" s="37">
        <f>+NICE자료!AR95</f>
        <v>38616000000</v>
      </c>
      <c r="AS95" s="37">
        <f>+NICE자료!AS95</f>
        <v>38773000000</v>
      </c>
      <c r="AT95" s="38"/>
      <c r="AU95" s="38"/>
      <c r="AV95" s="38"/>
      <c r="AW95" s="38"/>
      <c r="AX95" s="38"/>
      <c r="AY95" s="38"/>
      <c r="AZ95" s="38"/>
      <c r="BA95" s="38"/>
      <c r="BB95" s="38"/>
      <c r="BC95" s="38"/>
      <c r="BD95" s="38"/>
      <c r="BE95" s="38"/>
      <c r="BF95" s="38"/>
      <c r="BG95" s="38"/>
      <c r="BH95" s="38"/>
      <c r="BI95" s="38"/>
      <c r="BJ95" s="38"/>
      <c r="BK95" s="38"/>
      <c r="BL95" s="38"/>
      <c r="BM95" s="38"/>
      <c r="BN95" s="38"/>
      <c r="BO95" s="38"/>
      <c r="BP95" s="38"/>
      <c r="BQ95" s="38"/>
      <c r="BR95" s="38"/>
      <c r="BS95" s="38"/>
      <c r="BT95" s="38"/>
      <c r="BU95" s="38"/>
      <c r="BV95" s="38"/>
      <c r="BW95" s="38"/>
      <c r="BX95" s="38"/>
      <c r="BY95" s="38"/>
      <c r="BZ95" s="38"/>
      <c r="CA95" s="38"/>
      <c r="CB95" s="38"/>
      <c r="CC95" s="38"/>
      <c r="CD95" s="38"/>
      <c r="CE95" s="38"/>
      <c r="CF95" s="38"/>
      <c r="CG95" s="38"/>
      <c r="CH95" s="38"/>
      <c r="CI95" s="38"/>
      <c r="CJ95" s="38"/>
      <c r="CK95" s="38"/>
      <c r="CL95" s="38"/>
      <c r="CM95" s="38"/>
      <c r="CN95" s="38"/>
      <c r="CO95" s="38"/>
      <c r="CP95" s="38"/>
      <c r="CQ95" s="38"/>
      <c r="CR95" s="38"/>
      <c r="CS95" s="38"/>
      <c r="CT95" s="38"/>
      <c r="CU95" s="38"/>
      <c r="CV95" s="38"/>
      <c r="CW95" s="38"/>
      <c r="CX95" s="38"/>
      <c r="CY95" s="38"/>
      <c r="CZ95" s="38"/>
      <c r="DA95" s="38"/>
      <c r="DB95" s="38"/>
      <c r="DC95" s="38"/>
      <c r="DD95" s="38"/>
      <c r="DE95" s="38"/>
      <c r="DF95" s="38"/>
      <c r="DG95" s="38"/>
      <c r="DH95" s="38"/>
      <c r="DI95" s="38"/>
      <c r="DJ95" s="38"/>
      <c r="DK95" s="38"/>
      <c r="DL95" s="38"/>
      <c r="DM95" s="38"/>
      <c r="DN95" s="38"/>
    </row>
    <row r="96" spans="1:118">
      <c r="A96" s="1">
        <f>+NICE자료!A96</f>
        <v>124160</v>
      </c>
      <c r="B96" s="28" t="str">
        <f>+NICE자료!B96</f>
        <v xml:space="preserve">          퇴직금</v>
      </c>
      <c r="C96" s="37">
        <f>+NICE자료!C96</f>
        <v>0</v>
      </c>
      <c r="D96" s="37">
        <f>+NICE자료!D96</f>
        <v>0</v>
      </c>
      <c r="E96" s="37">
        <f>+NICE자료!E96</f>
        <v>0</v>
      </c>
      <c r="F96" s="37">
        <f>+NICE자료!F96</f>
        <v>0</v>
      </c>
      <c r="G96" s="37">
        <f>+NICE자료!G96</f>
        <v>0</v>
      </c>
      <c r="H96" s="37">
        <f>+NICE자료!H96</f>
        <v>0</v>
      </c>
      <c r="I96" s="37">
        <f>+NICE자료!I96</f>
        <v>0</v>
      </c>
      <c r="J96" s="37">
        <f>+NICE자료!J96</f>
        <v>0</v>
      </c>
      <c r="K96" s="37">
        <f>+NICE자료!K96</f>
        <v>0</v>
      </c>
      <c r="L96" s="37">
        <f>+NICE자료!L96</f>
        <v>0</v>
      </c>
      <c r="M96" s="37">
        <f>+NICE자료!M96</f>
        <v>0</v>
      </c>
      <c r="N96" s="37">
        <f>+NICE자료!N96</f>
        <v>0</v>
      </c>
      <c r="O96" s="37">
        <f>+NICE자료!O96</f>
        <v>0</v>
      </c>
      <c r="P96" s="37">
        <f>+NICE자료!P96</f>
        <v>0</v>
      </c>
      <c r="Q96" s="37">
        <f>+NICE자료!Q96</f>
        <v>0</v>
      </c>
      <c r="R96" s="37">
        <f>+NICE자료!R96</f>
        <v>0</v>
      </c>
      <c r="S96" s="37">
        <f>+NICE자료!S96</f>
        <v>0</v>
      </c>
      <c r="T96" s="37">
        <f>+NICE자료!T96</f>
        <v>0</v>
      </c>
      <c r="U96" s="37">
        <f>+NICE자료!U96</f>
        <v>0</v>
      </c>
      <c r="V96" s="37">
        <f>+NICE자료!V96</f>
        <v>0</v>
      </c>
      <c r="W96" s="37">
        <f>+NICE자료!W96</f>
        <v>0</v>
      </c>
      <c r="X96" s="37">
        <f>+NICE자료!X96</f>
        <v>0</v>
      </c>
      <c r="Y96" s="37">
        <f>+NICE자료!Y96</f>
        <v>0</v>
      </c>
      <c r="Z96" s="37">
        <f>+NICE자료!Z96</f>
        <v>0</v>
      </c>
      <c r="AA96" s="37">
        <f>+NICE자료!AA96</f>
        <v>0</v>
      </c>
      <c r="AB96" s="37">
        <f>+NICE자료!AB96</f>
        <v>0</v>
      </c>
      <c r="AC96" s="37">
        <f>+NICE자료!AC96</f>
        <v>0</v>
      </c>
      <c r="AD96" s="37">
        <f>+NICE자료!AD96</f>
        <v>0</v>
      </c>
      <c r="AE96" s="37">
        <f>+NICE자료!AE96</f>
        <v>0</v>
      </c>
      <c r="AF96" s="37">
        <f>+NICE자료!AF96</f>
        <v>0</v>
      </c>
      <c r="AG96" s="37">
        <f>+NICE자료!AG96</f>
        <v>0</v>
      </c>
      <c r="AH96" s="37">
        <f>+NICE자료!AH96</f>
        <v>0</v>
      </c>
      <c r="AI96" s="37">
        <f>+NICE자료!AI96</f>
        <v>0</v>
      </c>
      <c r="AJ96" s="37">
        <f>+NICE자료!AJ96</f>
        <v>0</v>
      </c>
      <c r="AK96" s="37">
        <f>+NICE자료!AK96</f>
        <v>0</v>
      </c>
      <c r="AL96" s="37">
        <f>+NICE자료!AL96</f>
        <v>0</v>
      </c>
      <c r="AM96" s="37">
        <f>+NICE자료!AM96</f>
        <v>0</v>
      </c>
      <c r="AN96" s="37">
        <f>+NICE자료!AN96</f>
        <v>0</v>
      </c>
      <c r="AO96" s="37">
        <f>+NICE자료!AO96</f>
        <v>0</v>
      </c>
      <c r="AP96" s="37">
        <f>+NICE자료!AP96</f>
        <v>0</v>
      </c>
      <c r="AQ96" s="37">
        <f>+NICE자료!AQ96</f>
        <v>0</v>
      </c>
      <c r="AR96" s="37">
        <f>+NICE자료!AR96</f>
        <v>0</v>
      </c>
      <c r="AS96" s="37">
        <f>+NICE자료!AS96</f>
        <v>0</v>
      </c>
      <c r="AT96" s="38"/>
      <c r="AU96" s="38"/>
      <c r="AV96" s="38"/>
      <c r="AW96" s="38"/>
      <c r="AX96" s="38"/>
      <c r="AY96" s="38"/>
      <c r="AZ96" s="38"/>
      <c r="BA96" s="38"/>
      <c r="BB96" s="38"/>
      <c r="BC96" s="38"/>
      <c r="BD96" s="38"/>
      <c r="BE96" s="38"/>
      <c r="BF96" s="38"/>
      <c r="BG96" s="38"/>
      <c r="BH96" s="38"/>
      <c r="BI96" s="38"/>
      <c r="BJ96" s="38"/>
      <c r="BK96" s="38"/>
      <c r="BL96" s="38"/>
      <c r="BM96" s="38"/>
      <c r="BN96" s="38"/>
      <c r="BO96" s="38"/>
      <c r="BP96" s="38"/>
      <c r="BQ96" s="38"/>
      <c r="BR96" s="38"/>
      <c r="BS96" s="38"/>
      <c r="BT96" s="38"/>
      <c r="BU96" s="38"/>
      <c r="BV96" s="38"/>
      <c r="BW96" s="38"/>
      <c r="BX96" s="38"/>
      <c r="BY96" s="38"/>
      <c r="BZ96" s="38"/>
      <c r="CA96" s="38"/>
      <c r="CB96" s="38"/>
      <c r="CC96" s="38"/>
      <c r="CD96" s="38"/>
      <c r="CE96" s="38"/>
      <c r="CF96" s="38"/>
      <c r="CG96" s="38"/>
      <c r="CH96" s="38"/>
      <c r="CI96" s="38"/>
      <c r="CJ96" s="38"/>
      <c r="CK96" s="38"/>
      <c r="CL96" s="38"/>
      <c r="CM96" s="38"/>
      <c r="CN96" s="38"/>
      <c r="CO96" s="38"/>
      <c r="CP96" s="38"/>
      <c r="CQ96" s="38"/>
      <c r="CR96" s="38"/>
      <c r="CS96" s="38"/>
      <c r="CT96" s="38"/>
      <c r="CU96" s="38"/>
      <c r="CV96" s="38"/>
      <c r="CW96" s="38"/>
      <c r="CX96" s="38"/>
      <c r="CY96" s="38"/>
      <c r="CZ96" s="38"/>
      <c r="DA96" s="38"/>
      <c r="DB96" s="38"/>
      <c r="DC96" s="38"/>
      <c r="DD96" s="38"/>
      <c r="DE96" s="38"/>
      <c r="DF96" s="38"/>
      <c r="DG96" s="38"/>
      <c r="DH96" s="38"/>
      <c r="DI96" s="38"/>
      <c r="DJ96" s="38"/>
      <c r="DK96" s="38"/>
      <c r="DL96" s="38"/>
      <c r="DM96" s="38"/>
      <c r="DN96" s="38"/>
    </row>
    <row r="97" spans="1:118">
      <c r="A97" s="1">
        <f>+NICE자료!A97</f>
        <v>124170</v>
      </c>
      <c r="B97" s="28" t="str">
        <f>+NICE자료!B97</f>
        <v xml:space="preserve">          복리후생비</v>
      </c>
      <c r="C97" s="37">
        <f>+NICE자료!C97</f>
        <v>0</v>
      </c>
      <c r="D97" s="37">
        <f>+NICE자료!D97</f>
        <v>0</v>
      </c>
      <c r="E97" s="37">
        <f>+NICE자료!E97</f>
        <v>0</v>
      </c>
      <c r="F97" s="37">
        <f>+NICE자료!F97</f>
        <v>0</v>
      </c>
      <c r="G97" s="37">
        <f>+NICE자료!G97</f>
        <v>0</v>
      </c>
      <c r="H97" s="37">
        <f>+NICE자료!H97</f>
        <v>0</v>
      </c>
      <c r="I97" s="37">
        <f>+NICE자료!I97</f>
        <v>0</v>
      </c>
      <c r="J97" s="37">
        <f>+NICE자료!J97</f>
        <v>0</v>
      </c>
      <c r="K97" s="37">
        <f>+NICE자료!K97</f>
        <v>0</v>
      </c>
      <c r="L97" s="37">
        <f>+NICE자료!L97</f>
        <v>0</v>
      </c>
      <c r="M97" s="37">
        <f>+NICE자료!M97</f>
        <v>0</v>
      </c>
      <c r="N97" s="37">
        <f>+NICE자료!N97</f>
        <v>0</v>
      </c>
      <c r="O97" s="37">
        <f>+NICE자료!O97</f>
        <v>0</v>
      </c>
      <c r="P97" s="37">
        <f>+NICE자료!P97</f>
        <v>0</v>
      </c>
      <c r="Q97" s="37">
        <f>+NICE자료!Q97</f>
        <v>0</v>
      </c>
      <c r="R97" s="37">
        <f>+NICE자료!R97</f>
        <v>0</v>
      </c>
      <c r="S97" s="37">
        <f>+NICE자료!S97</f>
        <v>0</v>
      </c>
      <c r="T97" s="37">
        <f>+NICE자료!T97</f>
        <v>0</v>
      </c>
      <c r="U97" s="37">
        <f>+NICE자료!U97</f>
        <v>0</v>
      </c>
      <c r="V97" s="37">
        <f>+NICE자료!V97</f>
        <v>0</v>
      </c>
      <c r="W97" s="37">
        <f>+NICE자료!W97</f>
        <v>0</v>
      </c>
      <c r="X97" s="37">
        <f>+NICE자료!X97</f>
        <v>0</v>
      </c>
      <c r="Y97" s="37">
        <f>+NICE자료!Y97</f>
        <v>0</v>
      </c>
      <c r="Z97" s="37">
        <f>+NICE자료!Z97</f>
        <v>0</v>
      </c>
      <c r="AA97" s="37">
        <f>+NICE자료!AA97</f>
        <v>0</v>
      </c>
      <c r="AB97" s="37">
        <f>+NICE자료!AB97</f>
        <v>0</v>
      </c>
      <c r="AC97" s="37">
        <f>+NICE자료!AC97</f>
        <v>0</v>
      </c>
      <c r="AD97" s="37">
        <f>+NICE자료!AD97</f>
        <v>0</v>
      </c>
      <c r="AE97" s="37">
        <f>+NICE자료!AE97</f>
        <v>0</v>
      </c>
      <c r="AF97" s="37">
        <f>+NICE자료!AF97</f>
        <v>0</v>
      </c>
      <c r="AG97" s="37">
        <f>+NICE자료!AG97</f>
        <v>0</v>
      </c>
      <c r="AH97" s="37">
        <f>+NICE자료!AH97</f>
        <v>0</v>
      </c>
      <c r="AI97" s="37">
        <f>+NICE자료!AI97</f>
        <v>0</v>
      </c>
      <c r="AJ97" s="37">
        <f>+NICE자료!AJ97</f>
        <v>0</v>
      </c>
      <c r="AK97" s="37">
        <f>+NICE자료!AK97</f>
        <v>0</v>
      </c>
      <c r="AL97" s="37">
        <f>+NICE자료!AL97</f>
        <v>0</v>
      </c>
      <c r="AM97" s="37">
        <f>+NICE자료!AM97</f>
        <v>0</v>
      </c>
      <c r="AN97" s="37">
        <f>+NICE자료!AN97</f>
        <v>0</v>
      </c>
      <c r="AO97" s="37">
        <f>+NICE자료!AO97</f>
        <v>0</v>
      </c>
      <c r="AP97" s="37">
        <f>+NICE자료!AP97</f>
        <v>0</v>
      </c>
      <c r="AQ97" s="37">
        <f>+NICE자료!AQ97</f>
        <v>0</v>
      </c>
      <c r="AR97" s="37">
        <f>+NICE자료!AR97</f>
        <v>0</v>
      </c>
      <c r="AS97" s="37">
        <f>+NICE자료!AS97</f>
        <v>0</v>
      </c>
      <c r="AT97" s="38"/>
      <c r="AU97" s="38"/>
      <c r="AV97" s="38"/>
      <c r="AW97" s="38"/>
      <c r="AX97" s="38"/>
      <c r="AY97" s="38"/>
      <c r="AZ97" s="38"/>
      <c r="BA97" s="38"/>
      <c r="BB97" s="38"/>
      <c r="BC97" s="38"/>
      <c r="BD97" s="38"/>
      <c r="BE97" s="38"/>
      <c r="BF97" s="38"/>
      <c r="BG97" s="38"/>
      <c r="BH97" s="38"/>
      <c r="BI97" s="38"/>
      <c r="BJ97" s="38"/>
      <c r="BK97" s="38"/>
      <c r="BL97" s="38"/>
      <c r="BM97" s="38"/>
      <c r="BN97" s="38"/>
      <c r="BO97" s="38"/>
      <c r="BP97" s="38"/>
      <c r="BQ97" s="38"/>
      <c r="BR97" s="38"/>
      <c r="BS97" s="38"/>
      <c r="BT97" s="38"/>
      <c r="BU97" s="38"/>
      <c r="BV97" s="38"/>
      <c r="BW97" s="38"/>
      <c r="BX97" s="38"/>
      <c r="BY97" s="38"/>
      <c r="BZ97" s="38"/>
      <c r="CA97" s="38"/>
      <c r="CB97" s="38"/>
      <c r="CC97" s="38"/>
      <c r="CD97" s="38"/>
      <c r="CE97" s="38"/>
      <c r="CF97" s="38"/>
      <c r="CG97" s="38"/>
      <c r="CH97" s="38"/>
      <c r="CI97" s="38"/>
      <c r="CJ97" s="38"/>
      <c r="CK97" s="38"/>
      <c r="CL97" s="38"/>
      <c r="CM97" s="38"/>
      <c r="CN97" s="38"/>
      <c r="CO97" s="38"/>
      <c r="CP97" s="38"/>
      <c r="CQ97" s="38"/>
      <c r="CR97" s="38"/>
      <c r="CS97" s="38"/>
      <c r="CT97" s="38"/>
      <c r="CU97" s="38"/>
      <c r="CV97" s="38"/>
      <c r="CW97" s="38"/>
      <c r="CX97" s="38"/>
      <c r="CY97" s="38"/>
      <c r="CZ97" s="38"/>
      <c r="DA97" s="38"/>
      <c r="DB97" s="38"/>
      <c r="DC97" s="38"/>
      <c r="DD97" s="38"/>
      <c r="DE97" s="38"/>
      <c r="DF97" s="38"/>
      <c r="DG97" s="38"/>
      <c r="DH97" s="38"/>
      <c r="DI97" s="38"/>
      <c r="DJ97" s="38"/>
      <c r="DK97" s="38"/>
      <c r="DL97" s="38"/>
      <c r="DM97" s="38"/>
      <c r="DN97" s="38"/>
    </row>
    <row r="98" spans="1:118">
      <c r="A98" s="1">
        <f>+NICE자료!A98</f>
        <v>124180</v>
      </c>
      <c r="B98" s="28" t="str">
        <f>+NICE자료!B98</f>
        <v xml:space="preserve">          주식보상비용</v>
      </c>
      <c r="C98" s="37">
        <f>+NICE자료!C98</f>
        <v>0</v>
      </c>
      <c r="D98" s="37">
        <f>+NICE자료!D98</f>
        <v>0</v>
      </c>
      <c r="E98" s="37">
        <f>+NICE자료!E98</f>
        <v>0</v>
      </c>
      <c r="F98" s="37">
        <f>+NICE자료!F98</f>
        <v>9405000000</v>
      </c>
      <c r="G98" s="37">
        <f>+NICE자료!G98</f>
        <v>0</v>
      </c>
      <c r="H98" s="37">
        <f>+NICE자료!H98</f>
        <v>0</v>
      </c>
      <c r="I98" s="37">
        <f>+NICE자료!I98</f>
        <v>0</v>
      </c>
      <c r="J98" s="37">
        <f>+NICE자료!J98</f>
        <v>780000000</v>
      </c>
      <c r="K98" s="37">
        <f>+NICE자료!K98</f>
        <v>0</v>
      </c>
      <c r="L98" s="37">
        <f>+NICE자료!L98</f>
        <v>0</v>
      </c>
      <c r="M98" s="37">
        <f>+NICE자료!M98</f>
        <v>0</v>
      </c>
      <c r="N98" s="37">
        <f>+NICE자료!N98</f>
        <v>0</v>
      </c>
      <c r="O98" s="37">
        <f>+NICE자료!O98</f>
        <v>0</v>
      </c>
      <c r="P98" s="37">
        <f>+NICE자료!P98</f>
        <v>0</v>
      </c>
      <c r="Q98" s="37">
        <f>+NICE자료!Q98</f>
        <v>0</v>
      </c>
      <c r="R98" s="37">
        <f>+NICE자료!R98</f>
        <v>0</v>
      </c>
      <c r="S98" s="37">
        <f>+NICE자료!S98</f>
        <v>0</v>
      </c>
      <c r="T98" s="37">
        <f>+NICE자료!T98</f>
        <v>0</v>
      </c>
      <c r="U98" s="37">
        <f>+NICE자료!U98</f>
        <v>0</v>
      </c>
      <c r="V98" s="37">
        <f>+NICE자료!V98</f>
        <v>0</v>
      </c>
      <c r="W98" s="37">
        <f>+NICE자료!W98</f>
        <v>0</v>
      </c>
      <c r="X98" s="37">
        <f>+NICE자료!X98</f>
        <v>0</v>
      </c>
      <c r="Y98" s="37">
        <f>+NICE자료!Y98</f>
        <v>0</v>
      </c>
      <c r="Z98" s="37">
        <f>+NICE자료!Z98</f>
        <v>0</v>
      </c>
      <c r="AA98" s="37">
        <f>+NICE자료!AA98</f>
        <v>0</v>
      </c>
      <c r="AB98" s="37">
        <f>+NICE자료!AB98</f>
        <v>0</v>
      </c>
      <c r="AC98" s="37">
        <f>+NICE자료!AC98</f>
        <v>0</v>
      </c>
      <c r="AD98" s="37">
        <f>+NICE자료!AD98</f>
        <v>0</v>
      </c>
      <c r="AE98" s="37">
        <f>+NICE자료!AE98</f>
        <v>0</v>
      </c>
      <c r="AF98" s="37">
        <f>+NICE자료!AF98</f>
        <v>0</v>
      </c>
      <c r="AG98" s="37">
        <f>+NICE자료!AG98</f>
        <v>0</v>
      </c>
      <c r="AH98" s="37">
        <f>+NICE자료!AH98</f>
        <v>0</v>
      </c>
      <c r="AI98" s="37">
        <f>+NICE자료!AI98</f>
        <v>0</v>
      </c>
      <c r="AJ98" s="37">
        <f>+NICE자료!AJ98</f>
        <v>0</v>
      </c>
      <c r="AK98" s="37">
        <f>+NICE자료!AK98</f>
        <v>0</v>
      </c>
      <c r="AL98" s="37">
        <f>+NICE자료!AL98</f>
        <v>0</v>
      </c>
      <c r="AM98" s="37">
        <f>+NICE자료!AM98</f>
        <v>0</v>
      </c>
      <c r="AN98" s="37">
        <f>+NICE자료!AN98</f>
        <v>0</v>
      </c>
      <c r="AO98" s="37">
        <f>+NICE자료!AO98</f>
        <v>0</v>
      </c>
      <c r="AP98" s="37">
        <f>+NICE자료!AP98</f>
        <v>0</v>
      </c>
      <c r="AQ98" s="37">
        <f>+NICE자료!AQ98</f>
        <v>0</v>
      </c>
      <c r="AR98" s="37">
        <f>+NICE자료!AR98</f>
        <v>0</v>
      </c>
      <c r="AS98" s="37">
        <f>+NICE자료!AS98</f>
        <v>0</v>
      </c>
      <c r="AT98" s="38"/>
      <c r="AU98" s="38"/>
      <c r="AV98" s="38"/>
      <c r="AW98" s="38"/>
      <c r="AX98" s="38"/>
      <c r="AY98" s="38"/>
      <c r="AZ98" s="38"/>
      <c r="BA98" s="38"/>
      <c r="BB98" s="38"/>
      <c r="BC98" s="38"/>
      <c r="BD98" s="38"/>
      <c r="BE98" s="38"/>
      <c r="BF98" s="38"/>
      <c r="BG98" s="38"/>
      <c r="BH98" s="38"/>
      <c r="BI98" s="38"/>
      <c r="BJ98" s="38"/>
      <c r="BK98" s="38"/>
      <c r="BL98" s="38"/>
      <c r="BM98" s="38"/>
      <c r="BN98" s="38"/>
      <c r="BO98" s="38"/>
      <c r="BP98" s="38"/>
      <c r="BQ98" s="38"/>
      <c r="BR98" s="38"/>
      <c r="BS98" s="38"/>
      <c r="BT98" s="38"/>
      <c r="BU98" s="38"/>
      <c r="BV98" s="38"/>
      <c r="BW98" s="38"/>
      <c r="BX98" s="38"/>
      <c r="BY98" s="38"/>
      <c r="BZ98" s="38"/>
      <c r="CA98" s="38"/>
      <c r="CB98" s="38"/>
      <c r="CC98" s="38"/>
      <c r="CD98" s="38"/>
      <c r="CE98" s="38"/>
      <c r="CF98" s="38"/>
      <c r="CG98" s="38"/>
      <c r="CH98" s="38"/>
      <c r="CI98" s="38"/>
      <c r="CJ98" s="38"/>
      <c r="CK98" s="38"/>
      <c r="CL98" s="38"/>
      <c r="CM98" s="38"/>
      <c r="CN98" s="38"/>
      <c r="CO98" s="38"/>
      <c r="CP98" s="38"/>
      <c r="CQ98" s="38"/>
      <c r="CR98" s="38"/>
      <c r="CS98" s="38"/>
      <c r="CT98" s="38"/>
      <c r="CU98" s="38"/>
      <c r="CV98" s="38"/>
      <c r="CW98" s="38"/>
      <c r="CX98" s="38"/>
      <c r="CY98" s="38"/>
      <c r="CZ98" s="38"/>
      <c r="DA98" s="38"/>
      <c r="DB98" s="38"/>
      <c r="DC98" s="38"/>
      <c r="DD98" s="38"/>
      <c r="DE98" s="38"/>
      <c r="DF98" s="38"/>
      <c r="DG98" s="38"/>
      <c r="DH98" s="38"/>
      <c r="DI98" s="38"/>
      <c r="DJ98" s="38"/>
      <c r="DK98" s="38"/>
      <c r="DL98" s="38"/>
      <c r="DM98" s="38"/>
      <c r="DN98" s="38"/>
    </row>
    <row r="99" spans="1:118">
      <c r="A99" s="1">
        <f>+NICE자료!A99</f>
        <v>124199</v>
      </c>
      <c r="B99" s="28" t="str">
        <f>+NICE자료!B99</f>
        <v xml:space="preserve">          기타인건비</v>
      </c>
      <c r="C99" s="37">
        <f>+NICE자료!C99</f>
        <v>0</v>
      </c>
      <c r="D99" s="37">
        <f>+NICE자료!D99</f>
        <v>0</v>
      </c>
      <c r="E99" s="37">
        <f>+NICE자료!E99</f>
        <v>0</v>
      </c>
      <c r="F99" s="37">
        <f>+NICE자료!F99</f>
        <v>0</v>
      </c>
      <c r="G99" s="37">
        <f>+NICE자료!G99</f>
        <v>0</v>
      </c>
      <c r="H99" s="37">
        <f>+NICE자료!H99</f>
        <v>0</v>
      </c>
      <c r="I99" s="37">
        <f>+NICE자료!I99</f>
        <v>0</v>
      </c>
      <c r="J99" s="37">
        <f>+NICE자료!J99</f>
        <v>0</v>
      </c>
      <c r="K99" s="37">
        <f>+NICE자료!K99</f>
        <v>0</v>
      </c>
      <c r="L99" s="37">
        <f>+NICE자료!L99</f>
        <v>0</v>
      </c>
      <c r="M99" s="37">
        <f>+NICE자료!M99</f>
        <v>0</v>
      </c>
      <c r="N99" s="37">
        <f>+NICE자료!N99</f>
        <v>0</v>
      </c>
      <c r="O99" s="37">
        <f>+NICE자료!O99</f>
        <v>0</v>
      </c>
      <c r="P99" s="37">
        <f>+NICE자료!P99</f>
        <v>0</v>
      </c>
      <c r="Q99" s="37">
        <f>+NICE자료!Q99</f>
        <v>0</v>
      </c>
      <c r="R99" s="37">
        <f>+NICE자료!R99</f>
        <v>0</v>
      </c>
      <c r="S99" s="37">
        <f>+NICE자료!S99</f>
        <v>0</v>
      </c>
      <c r="T99" s="37">
        <f>+NICE자료!T99</f>
        <v>0</v>
      </c>
      <c r="U99" s="37">
        <f>+NICE자료!U99</f>
        <v>0</v>
      </c>
      <c r="V99" s="37">
        <f>+NICE자료!V99</f>
        <v>0</v>
      </c>
      <c r="W99" s="37">
        <f>+NICE자료!W99</f>
        <v>0</v>
      </c>
      <c r="X99" s="37">
        <f>+NICE자료!X99</f>
        <v>0</v>
      </c>
      <c r="Y99" s="37">
        <f>+NICE자료!Y99</f>
        <v>0</v>
      </c>
      <c r="Z99" s="37">
        <f>+NICE자료!Z99</f>
        <v>0</v>
      </c>
      <c r="AA99" s="37">
        <f>+NICE자료!AA99</f>
        <v>0</v>
      </c>
      <c r="AB99" s="37">
        <f>+NICE자료!AB99</f>
        <v>0</v>
      </c>
      <c r="AC99" s="37">
        <f>+NICE자료!AC99</f>
        <v>0</v>
      </c>
      <c r="AD99" s="37">
        <f>+NICE자료!AD99</f>
        <v>0</v>
      </c>
      <c r="AE99" s="37">
        <f>+NICE자료!AE99</f>
        <v>0</v>
      </c>
      <c r="AF99" s="37">
        <f>+NICE자료!AF99</f>
        <v>0</v>
      </c>
      <c r="AG99" s="37">
        <f>+NICE자료!AG99</f>
        <v>0</v>
      </c>
      <c r="AH99" s="37">
        <f>+NICE자료!AH99</f>
        <v>0</v>
      </c>
      <c r="AI99" s="37">
        <f>+NICE자료!AI99</f>
        <v>0</v>
      </c>
      <c r="AJ99" s="37">
        <f>+NICE자료!AJ99</f>
        <v>0</v>
      </c>
      <c r="AK99" s="37">
        <f>+NICE자료!AK99</f>
        <v>0</v>
      </c>
      <c r="AL99" s="37">
        <f>+NICE자료!AL99</f>
        <v>0</v>
      </c>
      <c r="AM99" s="37">
        <f>+NICE자료!AM99</f>
        <v>0</v>
      </c>
      <c r="AN99" s="37">
        <f>+NICE자료!AN99</f>
        <v>0</v>
      </c>
      <c r="AO99" s="37">
        <f>+NICE자료!AO99</f>
        <v>0</v>
      </c>
      <c r="AP99" s="37">
        <f>+NICE자료!AP99</f>
        <v>0</v>
      </c>
      <c r="AQ99" s="37">
        <f>+NICE자료!AQ99</f>
        <v>0</v>
      </c>
      <c r="AR99" s="37">
        <f>+NICE자료!AR99</f>
        <v>0</v>
      </c>
      <c r="AS99" s="37">
        <f>+NICE자료!AS99</f>
        <v>0</v>
      </c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38"/>
      <c r="CR99" s="38"/>
      <c r="CS99" s="38"/>
      <c r="CT99" s="38"/>
      <c r="CU99" s="38"/>
      <c r="CV99" s="38"/>
      <c r="CW99" s="38"/>
      <c r="CX99" s="38"/>
      <c r="CY99" s="38"/>
      <c r="CZ99" s="38"/>
      <c r="DA99" s="38"/>
      <c r="DB99" s="38"/>
      <c r="DC99" s="38"/>
      <c r="DD99" s="38"/>
      <c r="DE99" s="38"/>
      <c r="DF99" s="38"/>
      <c r="DG99" s="38"/>
      <c r="DH99" s="38"/>
      <c r="DI99" s="38"/>
      <c r="DJ99" s="38"/>
      <c r="DK99" s="38"/>
      <c r="DL99" s="38"/>
      <c r="DM99" s="38"/>
      <c r="DN99" s="38"/>
    </row>
    <row r="100" spans="1:118">
      <c r="A100" s="1">
        <f>+NICE자료!A100</f>
        <v>124200</v>
      </c>
      <c r="B100" s="28" t="str">
        <f>+NICE자료!B100</f>
        <v xml:space="preserve">     일반관리비</v>
      </c>
      <c r="C100" s="37">
        <f>+NICE자료!C100</f>
        <v>0</v>
      </c>
      <c r="D100" s="37">
        <f>+NICE자료!D100</f>
        <v>0</v>
      </c>
      <c r="E100" s="37">
        <f>+NICE자료!E100</f>
        <v>0</v>
      </c>
      <c r="F100" s="37">
        <f>+NICE자료!F100</f>
        <v>1739223000000</v>
      </c>
      <c r="G100" s="37">
        <f>+NICE자료!G100</f>
        <v>0</v>
      </c>
      <c r="H100" s="37">
        <f>+NICE자료!H100</f>
        <v>0</v>
      </c>
      <c r="I100" s="37">
        <f>+NICE자료!I100</f>
        <v>0</v>
      </c>
      <c r="J100" s="37">
        <f>+NICE자료!J100</f>
        <v>1993929000000</v>
      </c>
      <c r="K100" s="37">
        <f>+NICE자료!K100</f>
        <v>0</v>
      </c>
      <c r="L100" s="37">
        <f>+NICE자료!L100</f>
        <v>0</v>
      </c>
      <c r="M100" s="37">
        <f>+NICE자료!M100</f>
        <v>0</v>
      </c>
      <c r="N100" s="37">
        <f>+NICE자료!N100</f>
        <v>2442396000000</v>
      </c>
      <c r="O100" s="37">
        <f>+NICE자료!O100</f>
        <v>0</v>
      </c>
      <c r="P100" s="37">
        <f>+NICE자료!P100</f>
        <v>0</v>
      </c>
      <c r="Q100" s="37">
        <f>+NICE자료!Q100</f>
        <v>0</v>
      </c>
      <c r="R100" s="37">
        <f>+NICE자료!R100</f>
        <v>3914580000000</v>
      </c>
      <c r="S100" s="37">
        <f>+NICE자료!S100</f>
        <v>1069422000000</v>
      </c>
      <c r="T100" s="37">
        <f>+NICE자료!T100</f>
        <v>1173695000000</v>
      </c>
      <c r="U100" s="37">
        <f>+NICE자료!U100</f>
        <v>1458344000000</v>
      </c>
      <c r="V100" s="37">
        <f>+NICE자료!V100</f>
        <v>968344000000</v>
      </c>
      <c r="W100" s="37">
        <f>+NICE자료!W100</f>
        <v>1011118000000</v>
      </c>
      <c r="X100" s="37">
        <f>+NICE자료!X100</f>
        <v>930920000000</v>
      </c>
      <c r="Y100" s="37">
        <f>+NICE자료!Y100</f>
        <v>835828000000</v>
      </c>
      <c r="Z100" s="37">
        <f>+NICE자료!Z100</f>
        <v>805022000000</v>
      </c>
      <c r="AA100" s="37">
        <f>+NICE자료!AA100</f>
        <v>719665000000</v>
      </c>
      <c r="AB100" s="37">
        <f>+NICE자료!AB100</f>
        <v>1041812000000</v>
      </c>
      <c r="AC100" s="37">
        <f>+NICE자료!AC100</f>
        <v>1209954000000</v>
      </c>
      <c r="AD100" s="37">
        <f>+NICE자료!AD100</f>
        <v>967799000000</v>
      </c>
      <c r="AE100" s="37">
        <f>+NICE자료!AE100</f>
        <v>1872321000000</v>
      </c>
      <c r="AF100" s="37">
        <f>+NICE자료!AF100</f>
        <v>934274000000</v>
      </c>
      <c r="AG100" s="37">
        <f>+NICE자료!AG100</f>
        <v>990587000000</v>
      </c>
      <c r="AH100" s="37">
        <f>+NICE자료!AH100</f>
        <v>1148864000000</v>
      </c>
      <c r="AI100" s="37">
        <f>+NICE자료!AI100</f>
        <v>1411907000000</v>
      </c>
      <c r="AJ100" s="37">
        <f>+NICE자료!AJ100</f>
        <v>824447000000</v>
      </c>
      <c r="AK100" s="37">
        <f>+NICE자료!AK100</f>
        <v>900561000000</v>
      </c>
      <c r="AL100" s="37">
        <f>+NICE자료!AL100</f>
        <v>1114384000000</v>
      </c>
      <c r="AM100" s="37">
        <f>+NICE자료!AM100</f>
        <v>896212000000</v>
      </c>
      <c r="AN100" s="37">
        <f>+NICE자료!AN100</f>
        <v>899897000000</v>
      </c>
      <c r="AO100" s="37">
        <f>+NICE자료!AO100</f>
        <v>905173000000</v>
      </c>
      <c r="AP100" s="37">
        <f>+NICE자료!AP100</f>
        <v>1050557000000</v>
      </c>
      <c r="AQ100" s="37">
        <f>+NICE자료!AQ100</f>
        <v>975799000000</v>
      </c>
      <c r="AR100" s="37">
        <f>+NICE자료!AR100</f>
        <v>818488000000</v>
      </c>
      <c r="AS100" s="37">
        <f>+NICE자료!AS100</f>
        <v>1002925000000</v>
      </c>
      <c r="AT100" s="38"/>
      <c r="AU100" s="38"/>
      <c r="AV100" s="38"/>
      <c r="AW100" s="38"/>
      <c r="AX100" s="38"/>
      <c r="AY100" s="38"/>
      <c r="AZ100" s="38"/>
      <c r="BA100" s="38"/>
      <c r="BB100" s="38"/>
      <c r="BC100" s="38"/>
      <c r="BD100" s="38"/>
      <c r="BE100" s="38"/>
      <c r="BF100" s="38"/>
      <c r="BG100" s="38"/>
      <c r="BH100" s="38"/>
      <c r="BI100" s="38"/>
      <c r="BJ100" s="38"/>
      <c r="BK100" s="38"/>
      <c r="BL100" s="38"/>
      <c r="BM100" s="38"/>
      <c r="BN100" s="38"/>
      <c r="BO100" s="38"/>
      <c r="BP100" s="38"/>
      <c r="BQ100" s="38"/>
      <c r="BR100" s="38"/>
      <c r="BS100" s="38"/>
      <c r="BT100" s="38"/>
      <c r="BU100" s="38"/>
      <c r="BV100" s="38"/>
      <c r="BW100" s="38"/>
      <c r="BX100" s="38"/>
      <c r="BY100" s="38"/>
      <c r="BZ100" s="38"/>
      <c r="CA100" s="38"/>
      <c r="CB100" s="38"/>
      <c r="CC100" s="38"/>
      <c r="CD100" s="38"/>
      <c r="CE100" s="38"/>
      <c r="CF100" s="38"/>
      <c r="CG100" s="38"/>
      <c r="CH100" s="38"/>
      <c r="CI100" s="38"/>
      <c r="CJ100" s="38"/>
      <c r="CK100" s="38"/>
      <c r="CL100" s="38"/>
      <c r="CM100" s="38"/>
      <c r="CN100" s="38"/>
      <c r="CO100" s="38"/>
      <c r="CP100" s="38"/>
      <c r="CQ100" s="38"/>
      <c r="CR100" s="38"/>
      <c r="CS100" s="38"/>
      <c r="CT100" s="38"/>
      <c r="CU100" s="38"/>
      <c r="CV100" s="38"/>
      <c r="CW100" s="38"/>
      <c r="CX100" s="38"/>
      <c r="CY100" s="38"/>
      <c r="CZ100" s="38"/>
      <c r="DA100" s="38"/>
      <c r="DB100" s="38"/>
      <c r="DC100" s="38"/>
      <c r="DD100" s="38"/>
      <c r="DE100" s="38"/>
      <c r="DF100" s="38"/>
      <c r="DG100" s="38"/>
      <c r="DH100" s="38"/>
      <c r="DI100" s="38"/>
      <c r="DJ100" s="38"/>
      <c r="DK100" s="38"/>
      <c r="DL100" s="38"/>
      <c r="DM100" s="38"/>
      <c r="DN100" s="38"/>
    </row>
    <row r="101" spans="1:118">
      <c r="A101" s="1">
        <f>+NICE자료!A101</f>
        <v>124211</v>
      </c>
      <c r="B101" s="28" t="str">
        <f>+NICE자료!B101</f>
        <v xml:space="preserve">          여비교통비</v>
      </c>
      <c r="C101" s="37">
        <f>+NICE자료!C101</f>
        <v>0</v>
      </c>
      <c r="D101" s="37">
        <f>+NICE자료!D101</f>
        <v>0</v>
      </c>
      <c r="E101" s="37">
        <f>+NICE자료!E101</f>
        <v>0</v>
      </c>
      <c r="F101" s="37">
        <f>+NICE자료!F101</f>
        <v>0</v>
      </c>
      <c r="G101" s="37">
        <f>+NICE자료!G101</f>
        <v>0</v>
      </c>
      <c r="H101" s="37">
        <f>+NICE자료!H101</f>
        <v>0</v>
      </c>
      <c r="I101" s="37">
        <f>+NICE자료!I101</f>
        <v>0</v>
      </c>
      <c r="J101" s="37">
        <f>+NICE자료!J101</f>
        <v>0</v>
      </c>
      <c r="K101" s="37">
        <f>+NICE자료!K101</f>
        <v>0</v>
      </c>
      <c r="L101" s="37">
        <f>+NICE자료!L101</f>
        <v>0</v>
      </c>
      <c r="M101" s="37">
        <f>+NICE자료!M101</f>
        <v>0</v>
      </c>
      <c r="N101" s="37">
        <f>+NICE자료!N101</f>
        <v>0</v>
      </c>
      <c r="O101" s="37">
        <f>+NICE자료!O101</f>
        <v>0</v>
      </c>
      <c r="P101" s="37">
        <f>+NICE자료!P101</f>
        <v>0</v>
      </c>
      <c r="Q101" s="37">
        <f>+NICE자료!Q101</f>
        <v>0</v>
      </c>
      <c r="R101" s="37">
        <f>+NICE자료!R101</f>
        <v>0</v>
      </c>
      <c r="S101" s="37">
        <f>+NICE자료!S101</f>
        <v>0</v>
      </c>
      <c r="T101" s="37">
        <f>+NICE자료!T101</f>
        <v>0</v>
      </c>
      <c r="U101" s="37">
        <f>+NICE자료!U101</f>
        <v>0</v>
      </c>
      <c r="V101" s="37">
        <f>+NICE자료!V101</f>
        <v>0</v>
      </c>
      <c r="W101" s="37">
        <f>+NICE자료!W101</f>
        <v>0</v>
      </c>
      <c r="X101" s="37">
        <f>+NICE자료!X101</f>
        <v>0</v>
      </c>
      <c r="Y101" s="37">
        <f>+NICE자료!Y101</f>
        <v>0</v>
      </c>
      <c r="Z101" s="37">
        <f>+NICE자료!Z101</f>
        <v>0</v>
      </c>
      <c r="AA101" s="37">
        <f>+NICE자료!AA101</f>
        <v>0</v>
      </c>
      <c r="AB101" s="37">
        <f>+NICE자료!AB101</f>
        <v>0</v>
      </c>
      <c r="AC101" s="37">
        <f>+NICE자료!AC101</f>
        <v>0</v>
      </c>
      <c r="AD101" s="37">
        <f>+NICE자료!AD101</f>
        <v>0</v>
      </c>
      <c r="AE101" s="37">
        <f>+NICE자료!AE101</f>
        <v>0</v>
      </c>
      <c r="AF101" s="37">
        <f>+NICE자료!AF101</f>
        <v>0</v>
      </c>
      <c r="AG101" s="37">
        <f>+NICE자료!AG101</f>
        <v>0</v>
      </c>
      <c r="AH101" s="37">
        <f>+NICE자료!AH101</f>
        <v>0</v>
      </c>
      <c r="AI101" s="37">
        <f>+NICE자료!AI101</f>
        <v>0</v>
      </c>
      <c r="AJ101" s="37">
        <f>+NICE자료!AJ101</f>
        <v>0</v>
      </c>
      <c r="AK101" s="37">
        <f>+NICE자료!AK101</f>
        <v>0</v>
      </c>
      <c r="AL101" s="37">
        <f>+NICE자료!AL101</f>
        <v>0</v>
      </c>
      <c r="AM101" s="37">
        <f>+NICE자료!AM101</f>
        <v>0</v>
      </c>
      <c r="AN101" s="37">
        <f>+NICE자료!AN101</f>
        <v>0</v>
      </c>
      <c r="AO101" s="37">
        <f>+NICE자료!AO101</f>
        <v>0</v>
      </c>
      <c r="AP101" s="37">
        <f>+NICE자료!AP101</f>
        <v>0</v>
      </c>
      <c r="AQ101" s="37">
        <f>+NICE자료!AQ101</f>
        <v>0</v>
      </c>
      <c r="AR101" s="37">
        <f>+NICE자료!AR101</f>
        <v>0</v>
      </c>
      <c r="AS101" s="37">
        <f>+NICE자료!AS101</f>
        <v>0</v>
      </c>
      <c r="AT101" s="38"/>
      <c r="AU101" s="38"/>
      <c r="AV101" s="38"/>
      <c r="AW101" s="38"/>
      <c r="AX101" s="38"/>
      <c r="AY101" s="38"/>
      <c r="AZ101" s="38"/>
      <c r="BA101" s="38"/>
      <c r="BB101" s="38"/>
      <c r="BC101" s="38"/>
      <c r="BD101" s="38"/>
      <c r="BE101" s="38"/>
      <c r="BF101" s="38"/>
      <c r="BG101" s="38"/>
      <c r="BH101" s="38"/>
      <c r="BI101" s="38"/>
      <c r="BJ101" s="38"/>
      <c r="BK101" s="38"/>
      <c r="BL101" s="38"/>
      <c r="BM101" s="38"/>
      <c r="BN101" s="38"/>
      <c r="BO101" s="38"/>
      <c r="BP101" s="38"/>
      <c r="BQ101" s="38"/>
      <c r="BR101" s="38"/>
      <c r="BS101" s="38"/>
      <c r="BT101" s="38"/>
      <c r="BU101" s="38"/>
      <c r="BV101" s="38"/>
      <c r="BW101" s="38"/>
      <c r="BX101" s="38"/>
      <c r="BY101" s="38"/>
      <c r="BZ101" s="38"/>
      <c r="CA101" s="38"/>
      <c r="CB101" s="38"/>
      <c r="CC101" s="38"/>
      <c r="CD101" s="38"/>
      <c r="CE101" s="38"/>
      <c r="CF101" s="38"/>
      <c r="CG101" s="38"/>
      <c r="CH101" s="38"/>
      <c r="CI101" s="38"/>
      <c r="CJ101" s="38"/>
      <c r="CK101" s="38"/>
      <c r="CL101" s="38"/>
      <c r="CM101" s="38"/>
      <c r="CN101" s="38"/>
      <c r="CO101" s="38"/>
      <c r="CP101" s="38"/>
      <c r="CQ101" s="38"/>
      <c r="CR101" s="38"/>
      <c r="CS101" s="38"/>
      <c r="CT101" s="38"/>
      <c r="CU101" s="38"/>
      <c r="CV101" s="38"/>
      <c r="CW101" s="38"/>
      <c r="CX101" s="38"/>
      <c r="CY101" s="38"/>
      <c r="CZ101" s="38"/>
      <c r="DA101" s="38"/>
      <c r="DB101" s="38"/>
      <c r="DC101" s="38"/>
      <c r="DD101" s="38"/>
      <c r="DE101" s="38"/>
      <c r="DF101" s="38"/>
      <c r="DG101" s="38"/>
      <c r="DH101" s="38"/>
      <c r="DI101" s="38"/>
      <c r="DJ101" s="38"/>
      <c r="DK101" s="38"/>
      <c r="DL101" s="38"/>
      <c r="DM101" s="38"/>
      <c r="DN101" s="38"/>
    </row>
    <row r="102" spans="1:118">
      <c r="A102" s="1">
        <f>+NICE자료!A102</f>
        <v>124212</v>
      </c>
      <c r="B102" s="28" t="str">
        <f>+NICE자료!B102</f>
        <v xml:space="preserve">          통신비</v>
      </c>
      <c r="C102" s="37">
        <f>+NICE자료!C102</f>
        <v>0</v>
      </c>
      <c r="D102" s="37">
        <f>+NICE자료!D102</f>
        <v>0</v>
      </c>
      <c r="E102" s="37">
        <f>+NICE자료!E102</f>
        <v>0</v>
      </c>
      <c r="F102" s="37">
        <f>+NICE자료!F102</f>
        <v>0</v>
      </c>
      <c r="G102" s="37">
        <f>+NICE자료!G102</f>
        <v>0</v>
      </c>
      <c r="H102" s="37">
        <f>+NICE자료!H102</f>
        <v>0</v>
      </c>
      <c r="I102" s="37">
        <f>+NICE자료!I102</f>
        <v>0</v>
      </c>
      <c r="J102" s="37">
        <f>+NICE자료!J102</f>
        <v>0</v>
      </c>
      <c r="K102" s="37">
        <f>+NICE자료!K102</f>
        <v>0</v>
      </c>
      <c r="L102" s="37">
        <f>+NICE자료!L102</f>
        <v>0</v>
      </c>
      <c r="M102" s="37">
        <f>+NICE자료!M102</f>
        <v>0</v>
      </c>
      <c r="N102" s="37">
        <f>+NICE자료!N102</f>
        <v>0</v>
      </c>
      <c r="O102" s="37">
        <f>+NICE자료!O102</f>
        <v>0</v>
      </c>
      <c r="P102" s="37">
        <f>+NICE자료!P102</f>
        <v>0</v>
      </c>
      <c r="Q102" s="37">
        <f>+NICE자료!Q102</f>
        <v>0</v>
      </c>
      <c r="R102" s="37">
        <f>+NICE자료!R102</f>
        <v>0</v>
      </c>
      <c r="S102" s="37">
        <f>+NICE자료!S102</f>
        <v>0</v>
      </c>
      <c r="T102" s="37">
        <f>+NICE자료!T102</f>
        <v>0</v>
      </c>
      <c r="U102" s="37">
        <f>+NICE자료!U102</f>
        <v>0</v>
      </c>
      <c r="V102" s="37">
        <f>+NICE자료!V102</f>
        <v>0</v>
      </c>
      <c r="W102" s="37">
        <f>+NICE자료!W102</f>
        <v>0</v>
      </c>
      <c r="X102" s="37">
        <f>+NICE자료!X102</f>
        <v>0</v>
      </c>
      <c r="Y102" s="37">
        <f>+NICE자료!Y102</f>
        <v>0</v>
      </c>
      <c r="Z102" s="37">
        <f>+NICE자료!Z102</f>
        <v>0</v>
      </c>
      <c r="AA102" s="37">
        <f>+NICE자료!AA102</f>
        <v>0</v>
      </c>
      <c r="AB102" s="37">
        <f>+NICE자료!AB102</f>
        <v>0</v>
      </c>
      <c r="AC102" s="37">
        <f>+NICE자료!AC102</f>
        <v>0</v>
      </c>
      <c r="AD102" s="37">
        <f>+NICE자료!AD102</f>
        <v>0</v>
      </c>
      <c r="AE102" s="37">
        <f>+NICE자료!AE102</f>
        <v>0</v>
      </c>
      <c r="AF102" s="37">
        <f>+NICE자료!AF102</f>
        <v>0</v>
      </c>
      <c r="AG102" s="37">
        <f>+NICE자료!AG102</f>
        <v>0</v>
      </c>
      <c r="AH102" s="37">
        <f>+NICE자료!AH102</f>
        <v>0</v>
      </c>
      <c r="AI102" s="37">
        <f>+NICE자료!AI102</f>
        <v>0</v>
      </c>
      <c r="AJ102" s="37">
        <f>+NICE자료!AJ102</f>
        <v>0</v>
      </c>
      <c r="AK102" s="37">
        <f>+NICE자료!AK102</f>
        <v>0</v>
      </c>
      <c r="AL102" s="37">
        <f>+NICE자료!AL102</f>
        <v>0</v>
      </c>
      <c r="AM102" s="37">
        <f>+NICE자료!AM102</f>
        <v>0</v>
      </c>
      <c r="AN102" s="37">
        <f>+NICE자료!AN102</f>
        <v>0</v>
      </c>
      <c r="AO102" s="37">
        <f>+NICE자료!AO102</f>
        <v>0</v>
      </c>
      <c r="AP102" s="37">
        <f>+NICE자료!AP102</f>
        <v>0</v>
      </c>
      <c r="AQ102" s="37">
        <f>+NICE자료!AQ102</f>
        <v>0</v>
      </c>
      <c r="AR102" s="37">
        <f>+NICE자료!AR102</f>
        <v>0</v>
      </c>
      <c r="AS102" s="37">
        <f>+NICE자료!AS102</f>
        <v>0</v>
      </c>
      <c r="AT102" s="38"/>
      <c r="AU102" s="38"/>
      <c r="AV102" s="38"/>
      <c r="AW102" s="38"/>
      <c r="AX102" s="38"/>
      <c r="AY102" s="38"/>
      <c r="AZ102" s="38"/>
      <c r="BA102" s="38"/>
      <c r="BB102" s="38"/>
      <c r="BC102" s="38"/>
      <c r="BD102" s="38"/>
      <c r="BE102" s="38"/>
      <c r="BF102" s="38"/>
      <c r="BG102" s="38"/>
      <c r="BH102" s="38"/>
      <c r="BI102" s="38"/>
      <c r="BJ102" s="38"/>
      <c r="BK102" s="38"/>
      <c r="BL102" s="38"/>
      <c r="BM102" s="38"/>
      <c r="BN102" s="38"/>
      <c r="BO102" s="38"/>
      <c r="BP102" s="38"/>
      <c r="BQ102" s="38"/>
      <c r="BR102" s="38"/>
      <c r="BS102" s="38"/>
      <c r="BT102" s="38"/>
      <c r="BU102" s="38"/>
      <c r="BV102" s="38"/>
      <c r="BW102" s="38"/>
      <c r="BX102" s="38"/>
      <c r="BY102" s="38"/>
      <c r="BZ102" s="38"/>
      <c r="CA102" s="38"/>
      <c r="CB102" s="38"/>
      <c r="CC102" s="38"/>
      <c r="CD102" s="38"/>
      <c r="CE102" s="38"/>
      <c r="CF102" s="38"/>
      <c r="CG102" s="38"/>
      <c r="CH102" s="38"/>
      <c r="CI102" s="38"/>
      <c r="CJ102" s="38"/>
      <c r="CK102" s="38"/>
      <c r="CL102" s="38"/>
      <c r="CM102" s="38"/>
      <c r="CN102" s="38"/>
      <c r="CO102" s="38"/>
      <c r="CP102" s="38"/>
      <c r="CQ102" s="38"/>
      <c r="CR102" s="38"/>
      <c r="CS102" s="38"/>
      <c r="CT102" s="38"/>
      <c r="CU102" s="38"/>
      <c r="CV102" s="38"/>
      <c r="CW102" s="38"/>
      <c r="CX102" s="38"/>
      <c r="CY102" s="38"/>
      <c r="CZ102" s="38"/>
      <c r="DA102" s="38"/>
      <c r="DB102" s="38"/>
      <c r="DC102" s="38"/>
      <c r="DD102" s="38"/>
      <c r="DE102" s="38"/>
      <c r="DF102" s="38"/>
      <c r="DG102" s="38"/>
      <c r="DH102" s="38"/>
      <c r="DI102" s="38"/>
      <c r="DJ102" s="38"/>
      <c r="DK102" s="38"/>
      <c r="DL102" s="38"/>
      <c r="DM102" s="38"/>
      <c r="DN102" s="38"/>
    </row>
    <row r="103" spans="1:118">
      <c r="A103" s="1">
        <f>+NICE자료!A103</f>
        <v>124213</v>
      </c>
      <c r="B103" s="28" t="str">
        <f>+NICE자료!B103</f>
        <v xml:space="preserve">          수도광열비</v>
      </c>
      <c r="C103" s="37">
        <f>+NICE자료!C103</f>
        <v>0</v>
      </c>
      <c r="D103" s="37">
        <f>+NICE자료!D103</f>
        <v>0</v>
      </c>
      <c r="E103" s="37">
        <f>+NICE자료!E103</f>
        <v>0</v>
      </c>
      <c r="F103" s="37">
        <f>+NICE자료!F103</f>
        <v>0</v>
      </c>
      <c r="G103" s="37">
        <f>+NICE자료!G103</f>
        <v>0</v>
      </c>
      <c r="H103" s="37">
        <f>+NICE자료!H103</f>
        <v>0</v>
      </c>
      <c r="I103" s="37">
        <f>+NICE자료!I103</f>
        <v>0</v>
      </c>
      <c r="J103" s="37">
        <f>+NICE자료!J103</f>
        <v>0</v>
      </c>
      <c r="K103" s="37">
        <f>+NICE자료!K103</f>
        <v>0</v>
      </c>
      <c r="L103" s="37">
        <f>+NICE자료!L103</f>
        <v>0</v>
      </c>
      <c r="M103" s="37">
        <f>+NICE자료!M103</f>
        <v>0</v>
      </c>
      <c r="N103" s="37">
        <f>+NICE자료!N103</f>
        <v>0</v>
      </c>
      <c r="O103" s="37">
        <f>+NICE자료!O103</f>
        <v>0</v>
      </c>
      <c r="P103" s="37">
        <f>+NICE자료!P103</f>
        <v>0</v>
      </c>
      <c r="Q103" s="37">
        <f>+NICE자료!Q103</f>
        <v>0</v>
      </c>
      <c r="R103" s="37">
        <f>+NICE자료!R103</f>
        <v>0</v>
      </c>
      <c r="S103" s="37">
        <f>+NICE자료!S103</f>
        <v>0</v>
      </c>
      <c r="T103" s="37">
        <f>+NICE자료!T103</f>
        <v>0</v>
      </c>
      <c r="U103" s="37">
        <f>+NICE자료!U103</f>
        <v>0</v>
      </c>
      <c r="V103" s="37">
        <f>+NICE자료!V103</f>
        <v>0</v>
      </c>
      <c r="W103" s="37">
        <f>+NICE자료!W103</f>
        <v>0</v>
      </c>
      <c r="X103" s="37">
        <f>+NICE자료!X103</f>
        <v>0</v>
      </c>
      <c r="Y103" s="37">
        <f>+NICE자료!Y103</f>
        <v>0</v>
      </c>
      <c r="Z103" s="37">
        <f>+NICE자료!Z103</f>
        <v>0</v>
      </c>
      <c r="AA103" s="37">
        <f>+NICE자료!AA103</f>
        <v>0</v>
      </c>
      <c r="AB103" s="37">
        <f>+NICE자료!AB103</f>
        <v>0</v>
      </c>
      <c r="AC103" s="37">
        <f>+NICE자료!AC103</f>
        <v>0</v>
      </c>
      <c r="AD103" s="37">
        <f>+NICE자료!AD103</f>
        <v>0</v>
      </c>
      <c r="AE103" s="37">
        <f>+NICE자료!AE103</f>
        <v>0</v>
      </c>
      <c r="AF103" s="37">
        <f>+NICE자료!AF103</f>
        <v>0</v>
      </c>
      <c r="AG103" s="37">
        <f>+NICE자료!AG103</f>
        <v>0</v>
      </c>
      <c r="AH103" s="37">
        <f>+NICE자료!AH103</f>
        <v>0</v>
      </c>
      <c r="AI103" s="37">
        <f>+NICE자료!AI103</f>
        <v>0</v>
      </c>
      <c r="AJ103" s="37">
        <f>+NICE자료!AJ103</f>
        <v>0</v>
      </c>
      <c r="AK103" s="37">
        <f>+NICE자료!AK103</f>
        <v>0</v>
      </c>
      <c r="AL103" s="37">
        <f>+NICE자료!AL103</f>
        <v>0</v>
      </c>
      <c r="AM103" s="37">
        <f>+NICE자료!AM103</f>
        <v>0</v>
      </c>
      <c r="AN103" s="37">
        <f>+NICE자료!AN103</f>
        <v>0</v>
      </c>
      <c r="AO103" s="37">
        <f>+NICE자료!AO103</f>
        <v>0</v>
      </c>
      <c r="AP103" s="37">
        <f>+NICE자료!AP103</f>
        <v>0</v>
      </c>
      <c r="AQ103" s="37">
        <f>+NICE자료!AQ103</f>
        <v>0</v>
      </c>
      <c r="AR103" s="37">
        <f>+NICE자료!AR103</f>
        <v>0</v>
      </c>
      <c r="AS103" s="37">
        <f>+NICE자료!AS103</f>
        <v>0</v>
      </c>
      <c r="AT103" s="38"/>
      <c r="AU103" s="38"/>
      <c r="AV103" s="38"/>
      <c r="AW103" s="38"/>
      <c r="AX103" s="38"/>
      <c r="AY103" s="38"/>
      <c r="AZ103" s="38"/>
      <c r="BA103" s="38"/>
      <c r="BB103" s="38"/>
      <c r="BC103" s="38"/>
      <c r="BD103" s="38"/>
      <c r="BE103" s="38"/>
      <c r="BF103" s="38"/>
      <c r="BG103" s="38"/>
      <c r="BH103" s="38"/>
      <c r="BI103" s="38"/>
      <c r="BJ103" s="38"/>
      <c r="BK103" s="38"/>
      <c r="BL103" s="38"/>
      <c r="BM103" s="38"/>
      <c r="BN103" s="38"/>
      <c r="BO103" s="38"/>
      <c r="BP103" s="38"/>
      <c r="BQ103" s="38"/>
      <c r="BR103" s="38"/>
      <c r="BS103" s="38"/>
      <c r="BT103" s="38"/>
      <c r="BU103" s="38"/>
      <c r="BV103" s="38"/>
      <c r="BW103" s="38"/>
      <c r="BX103" s="38"/>
      <c r="BY103" s="38"/>
      <c r="BZ103" s="38"/>
      <c r="CA103" s="38"/>
      <c r="CB103" s="38"/>
      <c r="CC103" s="38"/>
      <c r="CD103" s="38"/>
      <c r="CE103" s="38"/>
      <c r="CF103" s="38"/>
      <c r="CG103" s="38"/>
      <c r="CH103" s="38"/>
      <c r="CI103" s="38"/>
      <c r="CJ103" s="38"/>
      <c r="CK103" s="38"/>
      <c r="CL103" s="38"/>
      <c r="CM103" s="38"/>
      <c r="CN103" s="38"/>
      <c r="CO103" s="38"/>
      <c r="CP103" s="38"/>
      <c r="CQ103" s="38"/>
      <c r="CR103" s="38"/>
      <c r="CS103" s="38"/>
      <c r="CT103" s="38"/>
      <c r="CU103" s="38"/>
      <c r="CV103" s="38"/>
      <c r="CW103" s="38"/>
      <c r="CX103" s="38"/>
      <c r="CY103" s="38"/>
      <c r="CZ103" s="38"/>
      <c r="DA103" s="38"/>
      <c r="DB103" s="38"/>
      <c r="DC103" s="38"/>
      <c r="DD103" s="38"/>
      <c r="DE103" s="38"/>
      <c r="DF103" s="38"/>
      <c r="DG103" s="38"/>
      <c r="DH103" s="38"/>
      <c r="DI103" s="38"/>
      <c r="DJ103" s="38"/>
      <c r="DK103" s="38"/>
      <c r="DL103" s="38"/>
      <c r="DM103" s="38"/>
      <c r="DN103" s="38"/>
    </row>
    <row r="104" spans="1:118">
      <c r="A104" s="1">
        <f>+NICE자료!A104</f>
        <v>124214</v>
      </c>
      <c r="B104" s="28" t="str">
        <f>+NICE자료!B104</f>
        <v xml:space="preserve">          세금과공과</v>
      </c>
      <c r="C104" s="37">
        <f>+NICE자료!C104</f>
        <v>0</v>
      </c>
      <c r="D104" s="37">
        <f>+NICE자료!D104</f>
        <v>0</v>
      </c>
      <c r="E104" s="37">
        <f>+NICE자료!E104</f>
        <v>0</v>
      </c>
      <c r="F104" s="37">
        <f>+NICE자료!F104</f>
        <v>0</v>
      </c>
      <c r="G104" s="37">
        <f>+NICE자료!G104</f>
        <v>0</v>
      </c>
      <c r="H104" s="37">
        <f>+NICE자료!H104</f>
        <v>0</v>
      </c>
      <c r="I104" s="37">
        <f>+NICE자료!I104</f>
        <v>0</v>
      </c>
      <c r="J104" s="37">
        <f>+NICE자료!J104</f>
        <v>0</v>
      </c>
      <c r="K104" s="37">
        <f>+NICE자료!K104</f>
        <v>0</v>
      </c>
      <c r="L104" s="37">
        <f>+NICE자료!L104</f>
        <v>0</v>
      </c>
      <c r="M104" s="37">
        <f>+NICE자료!M104</f>
        <v>0</v>
      </c>
      <c r="N104" s="37">
        <f>+NICE자료!N104</f>
        <v>0</v>
      </c>
      <c r="O104" s="37">
        <f>+NICE자료!O104</f>
        <v>0</v>
      </c>
      <c r="P104" s="37">
        <f>+NICE자료!P104</f>
        <v>0</v>
      </c>
      <c r="Q104" s="37">
        <f>+NICE자료!Q104</f>
        <v>0</v>
      </c>
      <c r="R104" s="37">
        <f>+NICE자료!R104</f>
        <v>0</v>
      </c>
      <c r="S104" s="37">
        <f>+NICE자료!S104</f>
        <v>0</v>
      </c>
      <c r="T104" s="37">
        <f>+NICE자료!T104</f>
        <v>0</v>
      </c>
      <c r="U104" s="37">
        <f>+NICE자료!U104</f>
        <v>0</v>
      </c>
      <c r="V104" s="37">
        <f>+NICE자료!V104</f>
        <v>0</v>
      </c>
      <c r="W104" s="37">
        <f>+NICE자료!W104</f>
        <v>0</v>
      </c>
      <c r="X104" s="37">
        <f>+NICE자료!X104</f>
        <v>0</v>
      </c>
      <c r="Y104" s="37">
        <f>+NICE자료!Y104</f>
        <v>0</v>
      </c>
      <c r="Z104" s="37">
        <f>+NICE자료!Z104</f>
        <v>0</v>
      </c>
      <c r="AA104" s="37">
        <f>+NICE자료!AA104</f>
        <v>0</v>
      </c>
      <c r="AB104" s="37">
        <f>+NICE자료!AB104</f>
        <v>0</v>
      </c>
      <c r="AC104" s="37">
        <f>+NICE자료!AC104</f>
        <v>0</v>
      </c>
      <c r="AD104" s="37">
        <f>+NICE자료!AD104</f>
        <v>0</v>
      </c>
      <c r="AE104" s="37">
        <f>+NICE자료!AE104</f>
        <v>0</v>
      </c>
      <c r="AF104" s="37">
        <f>+NICE자료!AF104</f>
        <v>0</v>
      </c>
      <c r="AG104" s="37">
        <f>+NICE자료!AG104</f>
        <v>0</v>
      </c>
      <c r="AH104" s="37">
        <f>+NICE자료!AH104</f>
        <v>0</v>
      </c>
      <c r="AI104" s="37">
        <f>+NICE자료!AI104</f>
        <v>0</v>
      </c>
      <c r="AJ104" s="37">
        <f>+NICE자료!AJ104</f>
        <v>0</v>
      </c>
      <c r="AK104" s="37">
        <f>+NICE자료!AK104</f>
        <v>0</v>
      </c>
      <c r="AL104" s="37">
        <f>+NICE자료!AL104</f>
        <v>0</v>
      </c>
      <c r="AM104" s="37">
        <f>+NICE자료!AM104</f>
        <v>0</v>
      </c>
      <c r="AN104" s="37">
        <f>+NICE자료!AN104</f>
        <v>0</v>
      </c>
      <c r="AO104" s="37">
        <f>+NICE자료!AO104</f>
        <v>0</v>
      </c>
      <c r="AP104" s="37">
        <f>+NICE자료!AP104</f>
        <v>0</v>
      </c>
      <c r="AQ104" s="37">
        <f>+NICE자료!AQ104</f>
        <v>0</v>
      </c>
      <c r="AR104" s="37">
        <f>+NICE자료!AR104</f>
        <v>0</v>
      </c>
      <c r="AS104" s="37">
        <f>+NICE자료!AS104</f>
        <v>0</v>
      </c>
      <c r="AT104" s="38"/>
      <c r="AU104" s="38"/>
      <c r="AV104" s="38"/>
      <c r="AW104" s="38"/>
      <c r="AX104" s="38"/>
      <c r="AY104" s="38"/>
      <c r="AZ104" s="38"/>
      <c r="BA104" s="38"/>
      <c r="BB104" s="38"/>
      <c r="BC104" s="38"/>
      <c r="BD104" s="38"/>
      <c r="BE104" s="38"/>
      <c r="BF104" s="38"/>
      <c r="BG104" s="38"/>
      <c r="BH104" s="38"/>
      <c r="BI104" s="38"/>
      <c r="BJ104" s="38"/>
      <c r="BK104" s="38"/>
      <c r="BL104" s="38"/>
      <c r="BM104" s="38"/>
      <c r="BN104" s="38"/>
      <c r="BO104" s="38"/>
      <c r="BP104" s="38"/>
      <c r="BQ104" s="38"/>
      <c r="BR104" s="38"/>
      <c r="BS104" s="38"/>
      <c r="BT104" s="38"/>
      <c r="BU104" s="38"/>
      <c r="BV104" s="38"/>
      <c r="BW104" s="38"/>
      <c r="BX104" s="38"/>
      <c r="BY104" s="38"/>
      <c r="BZ104" s="38"/>
      <c r="CA104" s="38"/>
      <c r="CB104" s="38"/>
      <c r="CC104" s="38"/>
      <c r="CD104" s="38"/>
      <c r="CE104" s="38"/>
      <c r="CF104" s="38"/>
      <c r="CG104" s="38"/>
      <c r="CH104" s="38"/>
      <c r="CI104" s="38"/>
      <c r="CJ104" s="38"/>
      <c r="CK104" s="38"/>
      <c r="CL104" s="38"/>
      <c r="CM104" s="38"/>
      <c r="CN104" s="38"/>
      <c r="CO104" s="38"/>
      <c r="CP104" s="38"/>
      <c r="CQ104" s="38"/>
      <c r="CR104" s="38"/>
      <c r="CS104" s="38"/>
      <c r="CT104" s="38"/>
      <c r="CU104" s="38"/>
      <c r="CV104" s="38"/>
      <c r="CW104" s="38"/>
      <c r="CX104" s="38"/>
      <c r="CY104" s="38"/>
      <c r="CZ104" s="38"/>
      <c r="DA104" s="38"/>
      <c r="DB104" s="38"/>
      <c r="DC104" s="38"/>
      <c r="DD104" s="38"/>
      <c r="DE104" s="38"/>
      <c r="DF104" s="38"/>
      <c r="DG104" s="38"/>
      <c r="DH104" s="38"/>
      <c r="DI104" s="38"/>
      <c r="DJ104" s="38"/>
      <c r="DK104" s="38"/>
      <c r="DL104" s="38"/>
      <c r="DM104" s="38"/>
      <c r="DN104" s="38"/>
    </row>
    <row r="105" spans="1:118">
      <c r="A105" s="1">
        <f>+NICE자료!A105</f>
        <v>124215</v>
      </c>
      <c r="B105" s="28" t="str">
        <f>+NICE자료!B105</f>
        <v xml:space="preserve">          임차료비용</v>
      </c>
      <c r="C105" s="37">
        <f>+NICE자료!C105</f>
        <v>0</v>
      </c>
      <c r="D105" s="37">
        <f>+NICE자료!D105</f>
        <v>0</v>
      </c>
      <c r="E105" s="37">
        <f>+NICE자료!E105</f>
        <v>0</v>
      </c>
      <c r="F105" s="37">
        <f>+NICE자료!F105</f>
        <v>0</v>
      </c>
      <c r="G105" s="37">
        <f>+NICE자료!G105</f>
        <v>0</v>
      </c>
      <c r="H105" s="37">
        <f>+NICE자료!H105</f>
        <v>0</v>
      </c>
      <c r="I105" s="37">
        <f>+NICE자료!I105</f>
        <v>0</v>
      </c>
      <c r="J105" s="37">
        <f>+NICE자료!J105</f>
        <v>0</v>
      </c>
      <c r="K105" s="37">
        <f>+NICE자료!K105</f>
        <v>0</v>
      </c>
      <c r="L105" s="37">
        <f>+NICE자료!L105</f>
        <v>0</v>
      </c>
      <c r="M105" s="37">
        <f>+NICE자료!M105</f>
        <v>0</v>
      </c>
      <c r="N105" s="37">
        <f>+NICE자료!N105</f>
        <v>0</v>
      </c>
      <c r="O105" s="37">
        <f>+NICE자료!O105</f>
        <v>0</v>
      </c>
      <c r="P105" s="37">
        <f>+NICE자료!P105</f>
        <v>0</v>
      </c>
      <c r="Q105" s="37">
        <f>+NICE자료!Q105</f>
        <v>0</v>
      </c>
      <c r="R105" s="37">
        <f>+NICE자료!R105</f>
        <v>0</v>
      </c>
      <c r="S105" s="37">
        <f>+NICE자료!S105</f>
        <v>0</v>
      </c>
      <c r="T105" s="37">
        <f>+NICE자료!T105</f>
        <v>0</v>
      </c>
      <c r="U105" s="37">
        <f>+NICE자료!U105</f>
        <v>0</v>
      </c>
      <c r="V105" s="37">
        <f>+NICE자료!V105</f>
        <v>0</v>
      </c>
      <c r="W105" s="37">
        <f>+NICE자료!W105</f>
        <v>0</v>
      </c>
      <c r="X105" s="37">
        <f>+NICE자료!X105</f>
        <v>0</v>
      </c>
      <c r="Y105" s="37">
        <f>+NICE자료!Y105</f>
        <v>0</v>
      </c>
      <c r="Z105" s="37">
        <f>+NICE자료!Z105</f>
        <v>0</v>
      </c>
      <c r="AA105" s="37">
        <f>+NICE자료!AA105</f>
        <v>0</v>
      </c>
      <c r="AB105" s="37">
        <f>+NICE자료!AB105</f>
        <v>0</v>
      </c>
      <c r="AC105" s="37">
        <f>+NICE자료!AC105</f>
        <v>0</v>
      </c>
      <c r="AD105" s="37">
        <f>+NICE자료!AD105</f>
        <v>0</v>
      </c>
      <c r="AE105" s="37">
        <f>+NICE자료!AE105</f>
        <v>0</v>
      </c>
      <c r="AF105" s="37">
        <f>+NICE자료!AF105</f>
        <v>0</v>
      </c>
      <c r="AG105" s="37">
        <f>+NICE자료!AG105</f>
        <v>0</v>
      </c>
      <c r="AH105" s="37">
        <f>+NICE자료!AH105</f>
        <v>0</v>
      </c>
      <c r="AI105" s="37">
        <f>+NICE자료!AI105</f>
        <v>0</v>
      </c>
      <c r="AJ105" s="37">
        <f>+NICE자료!AJ105</f>
        <v>0</v>
      </c>
      <c r="AK105" s="37">
        <f>+NICE자료!AK105</f>
        <v>0</v>
      </c>
      <c r="AL105" s="37">
        <f>+NICE자료!AL105</f>
        <v>0</v>
      </c>
      <c r="AM105" s="37">
        <f>+NICE자료!AM105</f>
        <v>0</v>
      </c>
      <c r="AN105" s="37">
        <f>+NICE자료!AN105</f>
        <v>0</v>
      </c>
      <c r="AO105" s="37">
        <f>+NICE자료!AO105</f>
        <v>0</v>
      </c>
      <c r="AP105" s="37">
        <f>+NICE자료!AP105</f>
        <v>0</v>
      </c>
      <c r="AQ105" s="37">
        <f>+NICE자료!AQ105</f>
        <v>0</v>
      </c>
      <c r="AR105" s="37">
        <f>+NICE자료!AR105</f>
        <v>0</v>
      </c>
      <c r="AS105" s="37">
        <f>+NICE자료!AS105</f>
        <v>0</v>
      </c>
      <c r="AT105" s="38"/>
      <c r="AU105" s="38"/>
      <c r="AV105" s="38"/>
      <c r="AW105" s="38"/>
      <c r="AX105" s="38"/>
      <c r="AY105" s="38"/>
      <c r="AZ105" s="38"/>
      <c r="BA105" s="38"/>
      <c r="BB105" s="38"/>
      <c r="BC105" s="38"/>
      <c r="BD105" s="38"/>
      <c r="BE105" s="38"/>
      <c r="BF105" s="38"/>
      <c r="BG105" s="38"/>
      <c r="BH105" s="38"/>
      <c r="BI105" s="38"/>
      <c r="BJ105" s="38"/>
      <c r="BK105" s="38"/>
      <c r="BL105" s="38"/>
      <c r="BM105" s="38"/>
      <c r="BN105" s="38"/>
      <c r="BO105" s="38"/>
      <c r="BP105" s="38"/>
      <c r="BQ105" s="38"/>
      <c r="BR105" s="38"/>
      <c r="BS105" s="38"/>
      <c r="BT105" s="38"/>
      <c r="BU105" s="38"/>
      <c r="BV105" s="38"/>
      <c r="BW105" s="38"/>
      <c r="BX105" s="38"/>
      <c r="BY105" s="38"/>
      <c r="BZ105" s="38"/>
      <c r="CA105" s="38"/>
      <c r="CB105" s="38"/>
      <c r="CC105" s="38"/>
      <c r="CD105" s="38"/>
      <c r="CE105" s="38"/>
      <c r="CF105" s="38"/>
      <c r="CG105" s="38"/>
      <c r="CH105" s="38"/>
      <c r="CI105" s="38"/>
      <c r="CJ105" s="38"/>
      <c r="CK105" s="38"/>
      <c r="CL105" s="38"/>
      <c r="CM105" s="38"/>
      <c r="CN105" s="38"/>
      <c r="CO105" s="38"/>
      <c r="CP105" s="38"/>
      <c r="CQ105" s="38"/>
      <c r="CR105" s="38"/>
      <c r="CS105" s="38"/>
      <c r="CT105" s="38"/>
      <c r="CU105" s="38"/>
      <c r="CV105" s="38"/>
      <c r="CW105" s="38"/>
      <c r="CX105" s="38"/>
      <c r="CY105" s="38"/>
      <c r="CZ105" s="38"/>
      <c r="DA105" s="38"/>
      <c r="DB105" s="38"/>
      <c r="DC105" s="38"/>
      <c r="DD105" s="38"/>
      <c r="DE105" s="38"/>
      <c r="DF105" s="38"/>
      <c r="DG105" s="38"/>
      <c r="DH105" s="38"/>
      <c r="DI105" s="38"/>
      <c r="DJ105" s="38"/>
      <c r="DK105" s="38"/>
      <c r="DL105" s="38"/>
      <c r="DM105" s="38"/>
      <c r="DN105" s="38"/>
    </row>
    <row r="106" spans="1:118">
      <c r="A106" s="1">
        <f>+NICE자료!A106</f>
        <v>124216</v>
      </c>
      <c r="B106" s="28" t="str">
        <f>+NICE자료!B106</f>
        <v xml:space="preserve">          감가상각비</v>
      </c>
      <c r="C106" s="37">
        <f>+NICE자료!C106</f>
        <v>0</v>
      </c>
      <c r="D106" s="37">
        <f>+NICE자료!D106</f>
        <v>0</v>
      </c>
      <c r="E106" s="37">
        <f>+NICE자료!E106</f>
        <v>0</v>
      </c>
      <c r="F106" s="37">
        <f>+NICE자료!F106</f>
        <v>144455000000</v>
      </c>
      <c r="G106" s="37">
        <f>+NICE자료!G106</f>
        <v>0</v>
      </c>
      <c r="H106" s="37">
        <f>+NICE자료!H106</f>
        <v>0</v>
      </c>
      <c r="I106" s="37">
        <f>+NICE자료!I106</f>
        <v>0</v>
      </c>
      <c r="J106" s="37">
        <f>+NICE자료!J106</f>
        <v>124430000000</v>
      </c>
      <c r="K106" s="37">
        <f>+NICE자료!K106</f>
        <v>0</v>
      </c>
      <c r="L106" s="37">
        <f>+NICE자료!L106</f>
        <v>0</v>
      </c>
      <c r="M106" s="37">
        <f>+NICE자료!M106</f>
        <v>0</v>
      </c>
      <c r="N106" s="37">
        <f>+NICE자료!N106</f>
        <v>131700000000</v>
      </c>
      <c r="O106" s="37">
        <f>+NICE자료!O106</f>
        <v>0</v>
      </c>
      <c r="P106" s="37">
        <f>+NICE자료!P106</f>
        <v>0</v>
      </c>
      <c r="Q106" s="37">
        <f>+NICE자료!Q106</f>
        <v>0</v>
      </c>
      <c r="R106" s="37">
        <f>+NICE자료!R106</f>
        <v>185364000000</v>
      </c>
      <c r="S106" s="37">
        <f>+NICE자료!S106</f>
        <v>47473000000</v>
      </c>
      <c r="T106" s="37">
        <f>+NICE자료!T106</f>
        <v>46132000000</v>
      </c>
      <c r="U106" s="37">
        <f>+NICE자료!U106</f>
        <v>46978000000</v>
      </c>
      <c r="V106" s="37">
        <f>+NICE자료!V106</f>
        <v>51702000000</v>
      </c>
      <c r="W106" s="37">
        <f>+NICE자료!W106</f>
        <v>47730000000</v>
      </c>
      <c r="X106" s="37">
        <f>+NICE자료!X106</f>
        <v>48160000000</v>
      </c>
      <c r="Y106" s="37">
        <f>+NICE자료!Y106</f>
        <v>50261000000</v>
      </c>
      <c r="Z106" s="37">
        <f>+NICE자료!Z106</f>
        <v>45506000000</v>
      </c>
      <c r="AA106" s="37">
        <f>+NICE자료!AA106</f>
        <v>51316000000</v>
      </c>
      <c r="AB106" s="37">
        <f>+NICE자료!AB106</f>
        <v>43315000000</v>
      </c>
      <c r="AC106" s="37">
        <f>+NICE자료!AC106</f>
        <v>44791000000</v>
      </c>
      <c r="AD106" s="37">
        <f>+NICE자료!AD106</f>
        <v>45633000000</v>
      </c>
      <c r="AE106" s="37">
        <f>+NICE자료!AE106</f>
        <v>46194000000</v>
      </c>
      <c r="AF106" s="37">
        <f>+NICE자료!AF106</f>
        <v>47093000000</v>
      </c>
      <c r="AG106" s="37">
        <f>+NICE자료!AG106</f>
        <v>52456000000</v>
      </c>
      <c r="AH106" s="37">
        <f>+NICE자료!AH106</f>
        <v>56486000000</v>
      </c>
      <c r="AI106" s="37">
        <f>+NICE자료!AI106</f>
        <v>65246000000</v>
      </c>
      <c r="AJ106" s="37">
        <f>+NICE자료!AJ106</f>
        <v>68305000000</v>
      </c>
      <c r="AK106" s="37">
        <f>+NICE자료!AK106</f>
        <v>71868000000</v>
      </c>
      <c r="AL106" s="37">
        <f>+NICE자료!AL106</f>
        <v>72342000000</v>
      </c>
      <c r="AM106" s="37">
        <f>+NICE자료!AM106</f>
        <v>72773000000</v>
      </c>
      <c r="AN106" s="37">
        <f>+NICE자료!AN106</f>
        <v>72820000000</v>
      </c>
      <c r="AO106" s="37">
        <f>+NICE자료!AO106</f>
        <v>75529000000</v>
      </c>
      <c r="AP106" s="37">
        <f>+NICE자료!AP106</f>
        <v>80621000000</v>
      </c>
      <c r="AQ106" s="37">
        <f>+NICE자료!AQ106</f>
        <v>79813000000</v>
      </c>
      <c r="AR106" s="37">
        <f>+NICE자료!AR106</f>
        <v>81099000000</v>
      </c>
      <c r="AS106" s="37">
        <f>+NICE자료!AS106</f>
        <v>81532000000</v>
      </c>
      <c r="AT106" s="38"/>
      <c r="AU106" s="38"/>
      <c r="AV106" s="38"/>
      <c r="AW106" s="38"/>
      <c r="AX106" s="38"/>
      <c r="AY106" s="38"/>
      <c r="AZ106" s="38"/>
      <c r="BA106" s="38"/>
      <c r="BB106" s="38"/>
      <c r="BC106" s="38"/>
      <c r="BD106" s="38"/>
      <c r="BE106" s="38"/>
      <c r="BF106" s="38"/>
      <c r="BG106" s="38"/>
      <c r="BH106" s="38"/>
      <c r="BI106" s="38"/>
      <c r="BJ106" s="38"/>
      <c r="BK106" s="38"/>
      <c r="BL106" s="38"/>
      <c r="BM106" s="38"/>
      <c r="BN106" s="38"/>
      <c r="BO106" s="38"/>
      <c r="BP106" s="38"/>
      <c r="BQ106" s="38"/>
      <c r="BR106" s="38"/>
      <c r="BS106" s="38"/>
      <c r="BT106" s="38"/>
      <c r="BU106" s="38"/>
      <c r="BV106" s="38"/>
      <c r="BW106" s="38"/>
      <c r="BX106" s="38"/>
      <c r="BY106" s="38"/>
      <c r="BZ106" s="38"/>
      <c r="CA106" s="38"/>
      <c r="CB106" s="38"/>
      <c r="CC106" s="38"/>
      <c r="CD106" s="38"/>
      <c r="CE106" s="38"/>
      <c r="CF106" s="38"/>
      <c r="CG106" s="38"/>
      <c r="CH106" s="38"/>
      <c r="CI106" s="38"/>
      <c r="CJ106" s="38"/>
      <c r="CK106" s="38"/>
      <c r="CL106" s="38"/>
      <c r="CM106" s="38"/>
      <c r="CN106" s="38"/>
      <c r="CO106" s="38"/>
      <c r="CP106" s="38"/>
      <c r="CQ106" s="38"/>
      <c r="CR106" s="38"/>
      <c r="CS106" s="38"/>
      <c r="CT106" s="38"/>
      <c r="CU106" s="38"/>
      <c r="CV106" s="38"/>
      <c r="CW106" s="38"/>
      <c r="CX106" s="38"/>
      <c r="CY106" s="38"/>
      <c r="CZ106" s="38"/>
      <c r="DA106" s="38"/>
      <c r="DB106" s="38"/>
      <c r="DC106" s="38"/>
      <c r="DD106" s="38"/>
      <c r="DE106" s="38"/>
      <c r="DF106" s="38"/>
      <c r="DG106" s="38"/>
      <c r="DH106" s="38"/>
      <c r="DI106" s="38"/>
      <c r="DJ106" s="38"/>
      <c r="DK106" s="38"/>
      <c r="DL106" s="38"/>
      <c r="DM106" s="38"/>
      <c r="DN106" s="38"/>
    </row>
    <row r="107" spans="1:118">
      <c r="A107" s="1">
        <f>+NICE자료!A107</f>
        <v>124217</v>
      </c>
      <c r="B107" s="28" t="str">
        <f>+NICE자료!B107</f>
        <v xml:space="preserve">          수선비</v>
      </c>
      <c r="C107" s="37">
        <f>+NICE자료!C107</f>
        <v>0</v>
      </c>
      <c r="D107" s="37">
        <f>+NICE자료!D107</f>
        <v>0</v>
      </c>
      <c r="E107" s="37">
        <f>+NICE자료!E107</f>
        <v>0</v>
      </c>
      <c r="F107" s="37">
        <f>+NICE자료!F107</f>
        <v>0</v>
      </c>
      <c r="G107" s="37">
        <f>+NICE자료!G107</f>
        <v>0</v>
      </c>
      <c r="H107" s="37">
        <f>+NICE자료!H107</f>
        <v>0</v>
      </c>
      <c r="I107" s="37">
        <f>+NICE자료!I107</f>
        <v>0</v>
      </c>
      <c r="J107" s="37">
        <f>+NICE자료!J107</f>
        <v>0</v>
      </c>
      <c r="K107" s="37">
        <f>+NICE자료!K107</f>
        <v>0</v>
      </c>
      <c r="L107" s="37">
        <f>+NICE자료!L107</f>
        <v>0</v>
      </c>
      <c r="M107" s="37">
        <f>+NICE자료!M107</f>
        <v>0</v>
      </c>
      <c r="N107" s="37">
        <f>+NICE자료!N107</f>
        <v>0</v>
      </c>
      <c r="O107" s="37">
        <f>+NICE자료!O107</f>
        <v>0</v>
      </c>
      <c r="P107" s="37">
        <f>+NICE자료!P107</f>
        <v>0</v>
      </c>
      <c r="Q107" s="37">
        <f>+NICE자료!Q107</f>
        <v>0</v>
      </c>
      <c r="R107" s="37">
        <f>+NICE자료!R107</f>
        <v>0</v>
      </c>
      <c r="S107" s="37">
        <f>+NICE자료!S107</f>
        <v>0</v>
      </c>
      <c r="T107" s="37">
        <f>+NICE자료!T107</f>
        <v>0</v>
      </c>
      <c r="U107" s="37">
        <f>+NICE자료!U107</f>
        <v>0</v>
      </c>
      <c r="V107" s="37">
        <f>+NICE자료!V107</f>
        <v>0</v>
      </c>
      <c r="W107" s="37">
        <f>+NICE자료!W107</f>
        <v>0</v>
      </c>
      <c r="X107" s="37">
        <f>+NICE자료!X107</f>
        <v>0</v>
      </c>
      <c r="Y107" s="37">
        <f>+NICE자료!Y107</f>
        <v>0</v>
      </c>
      <c r="Z107" s="37">
        <f>+NICE자료!Z107</f>
        <v>0</v>
      </c>
      <c r="AA107" s="37">
        <f>+NICE자료!AA107</f>
        <v>0</v>
      </c>
      <c r="AB107" s="37">
        <f>+NICE자료!AB107</f>
        <v>0</v>
      </c>
      <c r="AC107" s="37">
        <f>+NICE자료!AC107</f>
        <v>0</v>
      </c>
      <c r="AD107" s="37">
        <f>+NICE자료!AD107</f>
        <v>0</v>
      </c>
      <c r="AE107" s="37">
        <f>+NICE자료!AE107</f>
        <v>0</v>
      </c>
      <c r="AF107" s="37">
        <f>+NICE자료!AF107</f>
        <v>0</v>
      </c>
      <c r="AG107" s="37">
        <f>+NICE자료!AG107</f>
        <v>0</v>
      </c>
      <c r="AH107" s="37">
        <f>+NICE자료!AH107</f>
        <v>0</v>
      </c>
      <c r="AI107" s="37">
        <f>+NICE자료!AI107</f>
        <v>0</v>
      </c>
      <c r="AJ107" s="37">
        <f>+NICE자료!AJ107</f>
        <v>0</v>
      </c>
      <c r="AK107" s="37">
        <f>+NICE자료!AK107</f>
        <v>0</v>
      </c>
      <c r="AL107" s="37">
        <f>+NICE자료!AL107</f>
        <v>0</v>
      </c>
      <c r="AM107" s="37">
        <f>+NICE자료!AM107</f>
        <v>0</v>
      </c>
      <c r="AN107" s="37">
        <f>+NICE자료!AN107</f>
        <v>0</v>
      </c>
      <c r="AO107" s="37">
        <f>+NICE자료!AO107</f>
        <v>0</v>
      </c>
      <c r="AP107" s="37">
        <f>+NICE자료!AP107</f>
        <v>0</v>
      </c>
      <c r="AQ107" s="37">
        <f>+NICE자료!AQ107</f>
        <v>0</v>
      </c>
      <c r="AR107" s="37">
        <f>+NICE자료!AR107</f>
        <v>0</v>
      </c>
      <c r="AS107" s="37">
        <f>+NICE자료!AS107</f>
        <v>0</v>
      </c>
      <c r="AT107" s="38"/>
      <c r="AU107" s="38"/>
      <c r="AV107" s="38"/>
      <c r="AW107" s="38"/>
      <c r="AX107" s="38"/>
      <c r="AY107" s="38"/>
      <c r="AZ107" s="38"/>
      <c r="BA107" s="38"/>
      <c r="BB107" s="38"/>
      <c r="BC107" s="38"/>
      <c r="BD107" s="38"/>
      <c r="BE107" s="38"/>
      <c r="BF107" s="38"/>
      <c r="BG107" s="38"/>
      <c r="BH107" s="38"/>
      <c r="BI107" s="38"/>
      <c r="BJ107" s="38"/>
      <c r="BK107" s="38"/>
      <c r="BL107" s="38"/>
      <c r="BM107" s="38"/>
      <c r="BN107" s="38"/>
      <c r="BO107" s="38"/>
      <c r="BP107" s="38"/>
      <c r="BQ107" s="38"/>
      <c r="BR107" s="38"/>
      <c r="BS107" s="38"/>
      <c r="BT107" s="38"/>
      <c r="BU107" s="38"/>
      <c r="BV107" s="38"/>
      <c r="BW107" s="38"/>
      <c r="BX107" s="38"/>
      <c r="BY107" s="38"/>
      <c r="BZ107" s="38"/>
      <c r="CA107" s="38"/>
      <c r="CB107" s="38"/>
      <c r="CC107" s="38"/>
      <c r="CD107" s="38"/>
      <c r="CE107" s="38"/>
      <c r="CF107" s="38"/>
      <c r="CG107" s="38"/>
      <c r="CH107" s="38"/>
      <c r="CI107" s="38"/>
      <c r="CJ107" s="38"/>
      <c r="CK107" s="38"/>
      <c r="CL107" s="38"/>
      <c r="CM107" s="38"/>
      <c r="CN107" s="38"/>
      <c r="CO107" s="38"/>
      <c r="CP107" s="38"/>
      <c r="CQ107" s="38"/>
      <c r="CR107" s="38"/>
      <c r="CS107" s="38"/>
      <c r="CT107" s="38"/>
      <c r="CU107" s="38"/>
      <c r="CV107" s="38"/>
      <c r="CW107" s="38"/>
      <c r="CX107" s="38"/>
      <c r="CY107" s="38"/>
      <c r="CZ107" s="38"/>
      <c r="DA107" s="38"/>
      <c r="DB107" s="38"/>
      <c r="DC107" s="38"/>
      <c r="DD107" s="38"/>
      <c r="DE107" s="38"/>
      <c r="DF107" s="38"/>
      <c r="DG107" s="38"/>
      <c r="DH107" s="38"/>
      <c r="DI107" s="38"/>
      <c r="DJ107" s="38"/>
      <c r="DK107" s="38"/>
      <c r="DL107" s="38"/>
      <c r="DM107" s="38"/>
      <c r="DN107" s="38"/>
    </row>
    <row r="108" spans="1:118">
      <c r="A108" s="1">
        <f>+NICE자료!A108</f>
        <v>124218</v>
      </c>
      <c r="B108" s="28" t="str">
        <f>+NICE자료!B108</f>
        <v xml:space="preserve">          보험료</v>
      </c>
      <c r="C108" s="37">
        <f>+NICE자료!C108</f>
        <v>0</v>
      </c>
      <c r="D108" s="37">
        <f>+NICE자료!D108</f>
        <v>0</v>
      </c>
      <c r="E108" s="37">
        <f>+NICE자료!E108</f>
        <v>0</v>
      </c>
      <c r="F108" s="37">
        <f>+NICE자료!F108</f>
        <v>0</v>
      </c>
      <c r="G108" s="37">
        <f>+NICE자료!G108</f>
        <v>0</v>
      </c>
      <c r="H108" s="37">
        <f>+NICE자료!H108</f>
        <v>0</v>
      </c>
      <c r="I108" s="37">
        <f>+NICE자료!I108</f>
        <v>0</v>
      </c>
      <c r="J108" s="37">
        <f>+NICE자료!J108</f>
        <v>0</v>
      </c>
      <c r="K108" s="37">
        <f>+NICE자료!K108</f>
        <v>0</v>
      </c>
      <c r="L108" s="37">
        <f>+NICE자료!L108</f>
        <v>0</v>
      </c>
      <c r="M108" s="37">
        <f>+NICE자료!M108</f>
        <v>0</v>
      </c>
      <c r="N108" s="37">
        <f>+NICE자료!N108</f>
        <v>0</v>
      </c>
      <c r="O108" s="37">
        <f>+NICE자료!O108</f>
        <v>0</v>
      </c>
      <c r="P108" s="37">
        <f>+NICE자료!P108</f>
        <v>0</v>
      </c>
      <c r="Q108" s="37">
        <f>+NICE자료!Q108</f>
        <v>0</v>
      </c>
      <c r="R108" s="37">
        <f>+NICE자료!R108</f>
        <v>0</v>
      </c>
      <c r="S108" s="37">
        <f>+NICE자료!S108</f>
        <v>0</v>
      </c>
      <c r="T108" s="37">
        <f>+NICE자료!T108</f>
        <v>0</v>
      </c>
      <c r="U108" s="37">
        <f>+NICE자료!U108</f>
        <v>0</v>
      </c>
      <c r="V108" s="37">
        <f>+NICE자료!V108</f>
        <v>0</v>
      </c>
      <c r="W108" s="37">
        <f>+NICE자료!W108</f>
        <v>0</v>
      </c>
      <c r="X108" s="37">
        <f>+NICE자료!X108</f>
        <v>0</v>
      </c>
      <c r="Y108" s="37">
        <f>+NICE자료!Y108</f>
        <v>0</v>
      </c>
      <c r="Z108" s="37">
        <f>+NICE자료!Z108</f>
        <v>0</v>
      </c>
      <c r="AA108" s="37">
        <f>+NICE자료!AA108</f>
        <v>0</v>
      </c>
      <c r="AB108" s="37">
        <f>+NICE자료!AB108</f>
        <v>0</v>
      </c>
      <c r="AC108" s="37">
        <f>+NICE자료!AC108</f>
        <v>0</v>
      </c>
      <c r="AD108" s="37">
        <f>+NICE자료!AD108</f>
        <v>0</v>
      </c>
      <c r="AE108" s="37">
        <f>+NICE자료!AE108</f>
        <v>0</v>
      </c>
      <c r="AF108" s="37">
        <f>+NICE자료!AF108</f>
        <v>0</v>
      </c>
      <c r="AG108" s="37">
        <f>+NICE자료!AG108</f>
        <v>0</v>
      </c>
      <c r="AH108" s="37">
        <f>+NICE자료!AH108</f>
        <v>0</v>
      </c>
      <c r="AI108" s="37">
        <f>+NICE자료!AI108</f>
        <v>0</v>
      </c>
      <c r="AJ108" s="37">
        <f>+NICE자료!AJ108</f>
        <v>0</v>
      </c>
      <c r="AK108" s="37">
        <f>+NICE자료!AK108</f>
        <v>0</v>
      </c>
      <c r="AL108" s="37">
        <f>+NICE자료!AL108</f>
        <v>0</v>
      </c>
      <c r="AM108" s="37">
        <f>+NICE자료!AM108</f>
        <v>0</v>
      </c>
      <c r="AN108" s="37">
        <f>+NICE자료!AN108</f>
        <v>0</v>
      </c>
      <c r="AO108" s="37">
        <f>+NICE자료!AO108</f>
        <v>0</v>
      </c>
      <c r="AP108" s="37">
        <f>+NICE자료!AP108</f>
        <v>0</v>
      </c>
      <c r="AQ108" s="37">
        <f>+NICE자료!AQ108</f>
        <v>0</v>
      </c>
      <c r="AR108" s="37">
        <f>+NICE자료!AR108</f>
        <v>0</v>
      </c>
      <c r="AS108" s="37">
        <f>+NICE자료!AS108</f>
        <v>0</v>
      </c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38"/>
      <c r="BI108" s="38"/>
      <c r="BJ108" s="38"/>
      <c r="BK108" s="38"/>
      <c r="BL108" s="38"/>
      <c r="BM108" s="38"/>
      <c r="BN108" s="38"/>
      <c r="BO108" s="38"/>
      <c r="BP108" s="38"/>
      <c r="BQ108" s="38"/>
      <c r="BR108" s="38"/>
      <c r="BS108" s="38"/>
      <c r="BT108" s="38"/>
      <c r="BU108" s="38"/>
      <c r="BV108" s="38"/>
      <c r="BW108" s="38"/>
      <c r="BX108" s="38"/>
      <c r="BY108" s="38"/>
      <c r="BZ108" s="38"/>
      <c r="CA108" s="38"/>
      <c r="CB108" s="38"/>
      <c r="CC108" s="38"/>
      <c r="CD108" s="38"/>
      <c r="CE108" s="38"/>
      <c r="CF108" s="38"/>
      <c r="CG108" s="38"/>
      <c r="CH108" s="38"/>
      <c r="CI108" s="38"/>
      <c r="CJ108" s="38"/>
      <c r="CK108" s="38"/>
      <c r="CL108" s="38"/>
      <c r="CM108" s="38"/>
      <c r="CN108" s="38"/>
      <c r="CO108" s="38"/>
      <c r="CP108" s="38"/>
      <c r="CQ108" s="38"/>
      <c r="CR108" s="38"/>
      <c r="CS108" s="38"/>
      <c r="CT108" s="38"/>
      <c r="CU108" s="38"/>
      <c r="CV108" s="38"/>
      <c r="CW108" s="38"/>
      <c r="CX108" s="38"/>
      <c r="CY108" s="38"/>
      <c r="CZ108" s="38"/>
      <c r="DA108" s="38"/>
      <c r="DB108" s="38"/>
      <c r="DC108" s="38"/>
      <c r="DD108" s="38"/>
      <c r="DE108" s="38"/>
      <c r="DF108" s="38"/>
      <c r="DG108" s="38"/>
      <c r="DH108" s="38"/>
      <c r="DI108" s="38"/>
      <c r="DJ108" s="38"/>
      <c r="DK108" s="38"/>
      <c r="DL108" s="38"/>
      <c r="DM108" s="38"/>
      <c r="DN108" s="38"/>
    </row>
    <row r="109" spans="1:118">
      <c r="A109" s="1">
        <f>+NICE자료!A109</f>
        <v>124219</v>
      </c>
      <c r="B109" s="28" t="str">
        <f>+NICE자료!B109</f>
        <v xml:space="preserve">          도서구입비</v>
      </c>
      <c r="C109" s="37">
        <f>+NICE자료!C109</f>
        <v>0</v>
      </c>
      <c r="D109" s="37">
        <f>+NICE자료!D109</f>
        <v>0</v>
      </c>
      <c r="E109" s="37">
        <f>+NICE자료!E109</f>
        <v>0</v>
      </c>
      <c r="F109" s="37">
        <f>+NICE자료!F109</f>
        <v>0</v>
      </c>
      <c r="G109" s="37">
        <f>+NICE자료!G109</f>
        <v>0</v>
      </c>
      <c r="H109" s="37">
        <f>+NICE자료!H109</f>
        <v>0</v>
      </c>
      <c r="I109" s="37">
        <f>+NICE자료!I109</f>
        <v>0</v>
      </c>
      <c r="J109" s="37">
        <f>+NICE자료!J109</f>
        <v>0</v>
      </c>
      <c r="K109" s="37">
        <f>+NICE자료!K109</f>
        <v>0</v>
      </c>
      <c r="L109" s="37">
        <f>+NICE자료!L109</f>
        <v>0</v>
      </c>
      <c r="M109" s="37">
        <f>+NICE자료!M109</f>
        <v>0</v>
      </c>
      <c r="N109" s="37">
        <f>+NICE자료!N109</f>
        <v>0</v>
      </c>
      <c r="O109" s="37">
        <f>+NICE자료!O109</f>
        <v>0</v>
      </c>
      <c r="P109" s="37">
        <f>+NICE자료!P109</f>
        <v>0</v>
      </c>
      <c r="Q109" s="37">
        <f>+NICE자료!Q109</f>
        <v>0</v>
      </c>
      <c r="R109" s="37">
        <f>+NICE자료!R109</f>
        <v>0</v>
      </c>
      <c r="S109" s="37">
        <f>+NICE자료!S109</f>
        <v>0</v>
      </c>
      <c r="T109" s="37">
        <f>+NICE자료!T109</f>
        <v>0</v>
      </c>
      <c r="U109" s="37">
        <f>+NICE자료!U109</f>
        <v>0</v>
      </c>
      <c r="V109" s="37">
        <f>+NICE자료!V109</f>
        <v>0</v>
      </c>
      <c r="W109" s="37">
        <f>+NICE자료!W109</f>
        <v>0</v>
      </c>
      <c r="X109" s="37">
        <f>+NICE자료!X109</f>
        <v>0</v>
      </c>
      <c r="Y109" s="37">
        <f>+NICE자료!Y109</f>
        <v>0</v>
      </c>
      <c r="Z109" s="37">
        <f>+NICE자료!Z109</f>
        <v>0</v>
      </c>
      <c r="AA109" s="37">
        <f>+NICE자료!AA109</f>
        <v>0</v>
      </c>
      <c r="AB109" s="37">
        <f>+NICE자료!AB109</f>
        <v>0</v>
      </c>
      <c r="AC109" s="37">
        <f>+NICE자료!AC109</f>
        <v>0</v>
      </c>
      <c r="AD109" s="37">
        <f>+NICE자료!AD109</f>
        <v>0</v>
      </c>
      <c r="AE109" s="37">
        <f>+NICE자료!AE109</f>
        <v>0</v>
      </c>
      <c r="AF109" s="37">
        <f>+NICE자료!AF109</f>
        <v>0</v>
      </c>
      <c r="AG109" s="37">
        <f>+NICE자료!AG109</f>
        <v>0</v>
      </c>
      <c r="AH109" s="37">
        <f>+NICE자료!AH109</f>
        <v>0</v>
      </c>
      <c r="AI109" s="37">
        <f>+NICE자료!AI109</f>
        <v>0</v>
      </c>
      <c r="AJ109" s="37">
        <f>+NICE자료!AJ109</f>
        <v>0</v>
      </c>
      <c r="AK109" s="37">
        <f>+NICE자료!AK109</f>
        <v>0</v>
      </c>
      <c r="AL109" s="37">
        <f>+NICE자료!AL109</f>
        <v>0</v>
      </c>
      <c r="AM109" s="37">
        <f>+NICE자료!AM109</f>
        <v>0</v>
      </c>
      <c r="AN109" s="37">
        <f>+NICE자료!AN109</f>
        <v>0</v>
      </c>
      <c r="AO109" s="37">
        <f>+NICE자료!AO109</f>
        <v>0</v>
      </c>
      <c r="AP109" s="37">
        <f>+NICE자료!AP109</f>
        <v>0</v>
      </c>
      <c r="AQ109" s="37">
        <f>+NICE자료!AQ109</f>
        <v>0</v>
      </c>
      <c r="AR109" s="37">
        <f>+NICE자료!AR109</f>
        <v>0</v>
      </c>
      <c r="AS109" s="37">
        <f>+NICE자료!AS109</f>
        <v>0</v>
      </c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38"/>
      <c r="BI109" s="38"/>
      <c r="BJ109" s="38"/>
      <c r="BK109" s="38"/>
      <c r="BL109" s="38"/>
      <c r="BM109" s="38"/>
      <c r="BN109" s="38"/>
      <c r="BO109" s="38"/>
      <c r="BP109" s="38"/>
      <c r="BQ109" s="38"/>
      <c r="BR109" s="38"/>
      <c r="BS109" s="38"/>
      <c r="BT109" s="38"/>
      <c r="BU109" s="38"/>
      <c r="BV109" s="38"/>
      <c r="BW109" s="38"/>
      <c r="BX109" s="38"/>
      <c r="BY109" s="38"/>
      <c r="BZ109" s="38"/>
      <c r="CA109" s="38"/>
      <c r="CB109" s="38"/>
      <c r="CC109" s="38"/>
      <c r="CD109" s="38"/>
      <c r="CE109" s="38"/>
      <c r="CF109" s="38"/>
      <c r="CG109" s="38"/>
      <c r="CH109" s="38"/>
      <c r="CI109" s="38"/>
      <c r="CJ109" s="38"/>
      <c r="CK109" s="38"/>
      <c r="CL109" s="38"/>
      <c r="CM109" s="38"/>
      <c r="CN109" s="38"/>
      <c r="CO109" s="38"/>
      <c r="CP109" s="38"/>
      <c r="CQ109" s="38"/>
      <c r="CR109" s="38"/>
      <c r="CS109" s="38"/>
      <c r="CT109" s="38"/>
      <c r="CU109" s="38"/>
      <c r="CV109" s="38"/>
      <c r="CW109" s="38"/>
      <c r="CX109" s="38"/>
      <c r="CY109" s="38"/>
      <c r="CZ109" s="38"/>
      <c r="DA109" s="38"/>
      <c r="DB109" s="38"/>
      <c r="DC109" s="38"/>
      <c r="DD109" s="38"/>
      <c r="DE109" s="38"/>
      <c r="DF109" s="38"/>
      <c r="DG109" s="38"/>
      <c r="DH109" s="38"/>
      <c r="DI109" s="38"/>
      <c r="DJ109" s="38"/>
      <c r="DK109" s="38"/>
      <c r="DL109" s="38"/>
      <c r="DM109" s="38"/>
      <c r="DN109" s="38"/>
    </row>
    <row r="110" spans="1:118">
      <c r="A110" s="1">
        <f>+NICE자료!A110</f>
        <v>124220</v>
      </c>
      <c r="B110" s="28" t="str">
        <f>+NICE자료!B110</f>
        <v xml:space="preserve">          소모품비</v>
      </c>
      <c r="C110" s="37">
        <f>+NICE자료!C110</f>
        <v>0</v>
      </c>
      <c r="D110" s="37">
        <f>+NICE자료!D110</f>
        <v>0</v>
      </c>
      <c r="E110" s="37">
        <f>+NICE자료!E110</f>
        <v>0</v>
      </c>
      <c r="F110" s="37">
        <f>+NICE자료!F110</f>
        <v>0</v>
      </c>
      <c r="G110" s="37">
        <f>+NICE자료!G110</f>
        <v>0</v>
      </c>
      <c r="H110" s="37">
        <f>+NICE자료!H110</f>
        <v>0</v>
      </c>
      <c r="I110" s="37">
        <f>+NICE자료!I110</f>
        <v>0</v>
      </c>
      <c r="J110" s="37">
        <f>+NICE자료!J110</f>
        <v>0</v>
      </c>
      <c r="K110" s="37">
        <f>+NICE자료!K110</f>
        <v>0</v>
      </c>
      <c r="L110" s="37">
        <f>+NICE자료!L110</f>
        <v>0</v>
      </c>
      <c r="M110" s="37">
        <f>+NICE자료!M110</f>
        <v>0</v>
      </c>
      <c r="N110" s="37">
        <f>+NICE자료!N110</f>
        <v>0</v>
      </c>
      <c r="O110" s="37">
        <f>+NICE자료!O110</f>
        <v>0</v>
      </c>
      <c r="P110" s="37">
        <f>+NICE자료!P110</f>
        <v>0</v>
      </c>
      <c r="Q110" s="37">
        <f>+NICE자료!Q110</f>
        <v>0</v>
      </c>
      <c r="R110" s="37">
        <f>+NICE자료!R110</f>
        <v>0</v>
      </c>
      <c r="S110" s="37">
        <f>+NICE자료!S110</f>
        <v>0</v>
      </c>
      <c r="T110" s="37">
        <f>+NICE자료!T110</f>
        <v>0</v>
      </c>
      <c r="U110" s="37">
        <f>+NICE자료!U110</f>
        <v>0</v>
      </c>
      <c r="V110" s="37">
        <f>+NICE자료!V110</f>
        <v>0</v>
      </c>
      <c r="W110" s="37">
        <f>+NICE자료!W110</f>
        <v>0</v>
      </c>
      <c r="X110" s="37">
        <f>+NICE자료!X110</f>
        <v>0</v>
      </c>
      <c r="Y110" s="37">
        <f>+NICE자료!Y110</f>
        <v>0</v>
      </c>
      <c r="Z110" s="37">
        <f>+NICE자료!Z110</f>
        <v>0</v>
      </c>
      <c r="AA110" s="37">
        <f>+NICE자료!AA110</f>
        <v>0</v>
      </c>
      <c r="AB110" s="37">
        <f>+NICE자료!AB110</f>
        <v>0</v>
      </c>
      <c r="AC110" s="37">
        <f>+NICE자료!AC110</f>
        <v>0</v>
      </c>
      <c r="AD110" s="37">
        <f>+NICE자료!AD110</f>
        <v>0</v>
      </c>
      <c r="AE110" s="37">
        <f>+NICE자료!AE110</f>
        <v>0</v>
      </c>
      <c r="AF110" s="37">
        <f>+NICE자료!AF110</f>
        <v>0</v>
      </c>
      <c r="AG110" s="37">
        <f>+NICE자료!AG110</f>
        <v>0</v>
      </c>
      <c r="AH110" s="37">
        <f>+NICE자료!AH110</f>
        <v>0</v>
      </c>
      <c r="AI110" s="37">
        <f>+NICE자료!AI110</f>
        <v>0</v>
      </c>
      <c r="AJ110" s="37">
        <f>+NICE자료!AJ110</f>
        <v>0</v>
      </c>
      <c r="AK110" s="37">
        <f>+NICE자료!AK110</f>
        <v>0</v>
      </c>
      <c r="AL110" s="37">
        <f>+NICE자료!AL110</f>
        <v>0</v>
      </c>
      <c r="AM110" s="37">
        <f>+NICE자료!AM110</f>
        <v>0</v>
      </c>
      <c r="AN110" s="37">
        <f>+NICE자료!AN110</f>
        <v>0</v>
      </c>
      <c r="AO110" s="37">
        <f>+NICE자료!AO110</f>
        <v>0</v>
      </c>
      <c r="AP110" s="37">
        <f>+NICE자료!AP110</f>
        <v>0</v>
      </c>
      <c r="AQ110" s="37">
        <f>+NICE자료!AQ110</f>
        <v>0</v>
      </c>
      <c r="AR110" s="37">
        <f>+NICE자료!AR110</f>
        <v>0</v>
      </c>
      <c r="AS110" s="37">
        <f>+NICE자료!AS110</f>
        <v>0</v>
      </c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38"/>
      <c r="BI110" s="38"/>
      <c r="BJ110" s="38"/>
      <c r="BK110" s="38"/>
      <c r="BL110" s="38"/>
      <c r="BM110" s="38"/>
      <c r="BN110" s="38"/>
      <c r="BO110" s="38"/>
      <c r="BP110" s="38"/>
      <c r="BQ110" s="38"/>
      <c r="BR110" s="38"/>
      <c r="BS110" s="38"/>
      <c r="BT110" s="38"/>
      <c r="BU110" s="38"/>
      <c r="BV110" s="38"/>
      <c r="BW110" s="38"/>
      <c r="BX110" s="38"/>
      <c r="BY110" s="38"/>
      <c r="BZ110" s="38"/>
      <c r="CA110" s="38"/>
      <c r="CB110" s="38"/>
      <c r="CC110" s="38"/>
      <c r="CD110" s="38"/>
      <c r="CE110" s="38"/>
      <c r="CF110" s="38"/>
      <c r="CG110" s="38"/>
      <c r="CH110" s="38"/>
      <c r="CI110" s="38"/>
      <c r="CJ110" s="38"/>
      <c r="CK110" s="38"/>
      <c r="CL110" s="38"/>
      <c r="CM110" s="38"/>
      <c r="CN110" s="38"/>
      <c r="CO110" s="38"/>
      <c r="CP110" s="38"/>
      <c r="CQ110" s="38"/>
      <c r="CR110" s="38"/>
      <c r="CS110" s="38"/>
      <c r="CT110" s="38"/>
      <c r="CU110" s="38"/>
      <c r="CV110" s="38"/>
      <c r="CW110" s="38"/>
      <c r="CX110" s="38"/>
      <c r="CY110" s="38"/>
      <c r="CZ110" s="38"/>
      <c r="DA110" s="38"/>
      <c r="DB110" s="38"/>
      <c r="DC110" s="38"/>
      <c r="DD110" s="38"/>
      <c r="DE110" s="38"/>
      <c r="DF110" s="38"/>
      <c r="DG110" s="38"/>
      <c r="DH110" s="38"/>
      <c r="DI110" s="38"/>
      <c r="DJ110" s="38"/>
      <c r="DK110" s="38"/>
      <c r="DL110" s="38"/>
      <c r="DM110" s="38"/>
      <c r="DN110" s="38"/>
    </row>
    <row r="111" spans="1:118">
      <c r="A111" s="1">
        <f>+NICE자료!A111</f>
        <v>124221</v>
      </c>
      <c r="B111" s="28" t="str">
        <f>+NICE자료!B111</f>
        <v xml:space="preserve">          도서인쇄비</v>
      </c>
      <c r="C111" s="37">
        <f>+NICE자료!C111</f>
        <v>0</v>
      </c>
      <c r="D111" s="37">
        <f>+NICE자료!D111</f>
        <v>0</v>
      </c>
      <c r="E111" s="37">
        <f>+NICE자료!E111</f>
        <v>0</v>
      </c>
      <c r="F111" s="37">
        <f>+NICE자료!F111</f>
        <v>0</v>
      </c>
      <c r="G111" s="37">
        <f>+NICE자료!G111</f>
        <v>0</v>
      </c>
      <c r="H111" s="37">
        <f>+NICE자료!H111</f>
        <v>0</v>
      </c>
      <c r="I111" s="37">
        <f>+NICE자료!I111</f>
        <v>0</v>
      </c>
      <c r="J111" s="37">
        <f>+NICE자료!J111</f>
        <v>0</v>
      </c>
      <c r="K111" s="37">
        <f>+NICE자료!K111</f>
        <v>0</v>
      </c>
      <c r="L111" s="37">
        <f>+NICE자료!L111</f>
        <v>0</v>
      </c>
      <c r="M111" s="37">
        <f>+NICE자료!M111</f>
        <v>0</v>
      </c>
      <c r="N111" s="37">
        <f>+NICE자료!N111</f>
        <v>0</v>
      </c>
      <c r="O111" s="37">
        <f>+NICE자료!O111</f>
        <v>0</v>
      </c>
      <c r="P111" s="37">
        <f>+NICE자료!P111</f>
        <v>0</v>
      </c>
      <c r="Q111" s="37">
        <f>+NICE자료!Q111</f>
        <v>0</v>
      </c>
      <c r="R111" s="37">
        <f>+NICE자료!R111</f>
        <v>0</v>
      </c>
      <c r="S111" s="37">
        <f>+NICE자료!S111</f>
        <v>0</v>
      </c>
      <c r="T111" s="37">
        <f>+NICE자료!T111</f>
        <v>0</v>
      </c>
      <c r="U111" s="37">
        <f>+NICE자료!U111</f>
        <v>0</v>
      </c>
      <c r="V111" s="37">
        <f>+NICE자료!V111</f>
        <v>0</v>
      </c>
      <c r="W111" s="37">
        <f>+NICE자료!W111</f>
        <v>0</v>
      </c>
      <c r="X111" s="37">
        <f>+NICE자료!X111</f>
        <v>0</v>
      </c>
      <c r="Y111" s="37">
        <f>+NICE자료!Y111</f>
        <v>0</v>
      </c>
      <c r="Z111" s="37">
        <f>+NICE자료!Z111</f>
        <v>0</v>
      </c>
      <c r="AA111" s="37">
        <f>+NICE자료!AA111</f>
        <v>0</v>
      </c>
      <c r="AB111" s="37">
        <f>+NICE자료!AB111</f>
        <v>0</v>
      </c>
      <c r="AC111" s="37">
        <f>+NICE자료!AC111</f>
        <v>0</v>
      </c>
      <c r="AD111" s="37">
        <f>+NICE자료!AD111</f>
        <v>0</v>
      </c>
      <c r="AE111" s="37">
        <f>+NICE자료!AE111</f>
        <v>0</v>
      </c>
      <c r="AF111" s="37">
        <f>+NICE자료!AF111</f>
        <v>0</v>
      </c>
      <c r="AG111" s="37">
        <f>+NICE자료!AG111</f>
        <v>0</v>
      </c>
      <c r="AH111" s="37">
        <f>+NICE자료!AH111</f>
        <v>0</v>
      </c>
      <c r="AI111" s="37">
        <f>+NICE자료!AI111</f>
        <v>0</v>
      </c>
      <c r="AJ111" s="37">
        <f>+NICE자료!AJ111</f>
        <v>0</v>
      </c>
      <c r="AK111" s="37">
        <f>+NICE자료!AK111</f>
        <v>0</v>
      </c>
      <c r="AL111" s="37">
        <f>+NICE자료!AL111</f>
        <v>0</v>
      </c>
      <c r="AM111" s="37">
        <f>+NICE자료!AM111</f>
        <v>0</v>
      </c>
      <c r="AN111" s="37">
        <f>+NICE자료!AN111</f>
        <v>0</v>
      </c>
      <c r="AO111" s="37">
        <f>+NICE자료!AO111</f>
        <v>0</v>
      </c>
      <c r="AP111" s="37">
        <f>+NICE자료!AP111</f>
        <v>0</v>
      </c>
      <c r="AQ111" s="37">
        <f>+NICE자료!AQ111</f>
        <v>0</v>
      </c>
      <c r="AR111" s="37">
        <f>+NICE자료!AR111</f>
        <v>0</v>
      </c>
      <c r="AS111" s="37">
        <f>+NICE자료!AS111</f>
        <v>0</v>
      </c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38"/>
      <c r="BI111" s="38"/>
      <c r="BJ111" s="38"/>
      <c r="BK111" s="38"/>
      <c r="BL111" s="38"/>
      <c r="BM111" s="38"/>
      <c r="BN111" s="38"/>
      <c r="BO111" s="38"/>
      <c r="BP111" s="38"/>
      <c r="BQ111" s="38"/>
      <c r="BR111" s="38"/>
      <c r="BS111" s="38"/>
      <c r="BT111" s="38"/>
      <c r="BU111" s="38"/>
      <c r="BV111" s="38"/>
      <c r="BW111" s="38"/>
      <c r="BX111" s="38"/>
      <c r="BY111" s="38"/>
      <c r="BZ111" s="38"/>
      <c r="CA111" s="38"/>
      <c r="CB111" s="38"/>
      <c r="CC111" s="38"/>
      <c r="CD111" s="38"/>
      <c r="CE111" s="38"/>
      <c r="CF111" s="38"/>
      <c r="CG111" s="38"/>
      <c r="CH111" s="38"/>
      <c r="CI111" s="38"/>
      <c r="CJ111" s="38"/>
      <c r="CK111" s="38"/>
      <c r="CL111" s="38"/>
      <c r="CM111" s="38"/>
      <c r="CN111" s="38"/>
      <c r="CO111" s="38"/>
      <c r="CP111" s="38"/>
      <c r="CQ111" s="38"/>
      <c r="CR111" s="38"/>
      <c r="CS111" s="38"/>
      <c r="CT111" s="38"/>
      <c r="CU111" s="38"/>
      <c r="CV111" s="38"/>
      <c r="CW111" s="38"/>
      <c r="CX111" s="38"/>
      <c r="CY111" s="38"/>
      <c r="CZ111" s="38"/>
      <c r="DA111" s="38"/>
      <c r="DB111" s="38"/>
      <c r="DC111" s="38"/>
      <c r="DD111" s="38"/>
      <c r="DE111" s="38"/>
      <c r="DF111" s="38"/>
      <c r="DG111" s="38"/>
      <c r="DH111" s="38"/>
      <c r="DI111" s="38"/>
      <c r="DJ111" s="38"/>
      <c r="DK111" s="38"/>
      <c r="DL111" s="38"/>
      <c r="DM111" s="38"/>
      <c r="DN111" s="38"/>
    </row>
    <row r="112" spans="1:118">
      <c r="A112" s="1">
        <f>+NICE자료!A112</f>
        <v>124222</v>
      </c>
      <c r="B112" s="28" t="str">
        <f>+NICE자료!B112</f>
        <v xml:space="preserve">          차량유지비</v>
      </c>
      <c r="C112" s="37">
        <f>+NICE자료!C112</f>
        <v>0</v>
      </c>
      <c r="D112" s="37">
        <f>+NICE자료!D112</f>
        <v>0</v>
      </c>
      <c r="E112" s="37">
        <f>+NICE자료!E112</f>
        <v>0</v>
      </c>
      <c r="F112" s="37">
        <f>+NICE자료!F112</f>
        <v>0</v>
      </c>
      <c r="G112" s="37">
        <f>+NICE자료!G112</f>
        <v>0</v>
      </c>
      <c r="H112" s="37">
        <f>+NICE자료!H112</f>
        <v>0</v>
      </c>
      <c r="I112" s="37">
        <f>+NICE자료!I112</f>
        <v>0</v>
      </c>
      <c r="J112" s="37">
        <f>+NICE자료!J112</f>
        <v>0</v>
      </c>
      <c r="K112" s="37">
        <f>+NICE자료!K112</f>
        <v>0</v>
      </c>
      <c r="L112" s="37">
        <f>+NICE자료!L112</f>
        <v>0</v>
      </c>
      <c r="M112" s="37">
        <f>+NICE자료!M112</f>
        <v>0</v>
      </c>
      <c r="N112" s="37">
        <f>+NICE자료!N112</f>
        <v>0</v>
      </c>
      <c r="O112" s="37">
        <f>+NICE자료!O112</f>
        <v>0</v>
      </c>
      <c r="P112" s="37">
        <f>+NICE자료!P112</f>
        <v>0</v>
      </c>
      <c r="Q112" s="37">
        <f>+NICE자료!Q112</f>
        <v>0</v>
      </c>
      <c r="R112" s="37">
        <f>+NICE자료!R112</f>
        <v>0</v>
      </c>
      <c r="S112" s="37">
        <f>+NICE자료!S112</f>
        <v>0</v>
      </c>
      <c r="T112" s="37">
        <f>+NICE자료!T112</f>
        <v>0</v>
      </c>
      <c r="U112" s="37">
        <f>+NICE자료!U112</f>
        <v>0</v>
      </c>
      <c r="V112" s="37">
        <f>+NICE자료!V112</f>
        <v>0</v>
      </c>
      <c r="W112" s="37">
        <f>+NICE자료!W112</f>
        <v>0</v>
      </c>
      <c r="X112" s="37">
        <f>+NICE자료!X112</f>
        <v>0</v>
      </c>
      <c r="Y112" s="37">
        <f>+NICE자료!Y112</f>
        <v>0</v>
      </c>
      <c r="Z112" s="37">
        <f>+NICE자료!Z112</f>
        <v>0</v>
      </c>
      <c r="AA112" s="37">
        <f>+NICE자료!AA112</f>
        <v>0</v>
      </c>
      <c r="AB112" s="37">
        <f>+NICE자료!AB112</f>
        <v>0</v>
      </c>
      <c r="AC112" s="37">
        <f>+NICE자료!AC112</f>
        <v>0</v>
      </c>
      <c r="AD112" s="37">
        <f>+NICE자료!AD112</f>
        <v>0</v>
      </c>
      <c r="AE112" s="37">
        <f>+NICE자료!AE112</f>
        <v>0</v>
      </c>
      <c r="AF112" s="37">
        <f>+NICE자료!AF112</f>
        <v>0</v>
      </c>
      <c r="AG112" s="37">
        <f>+NICE자료!AG112</f>
        <v>0</v>
      </c>
      <c r="AH112" s="37">
        <f>+NICE자료!AH112</f>
        <v>0</v>
      </c>
      <c r="AI112" s="37">
        <f>+NICE자료!AI112</f>
        <v>0</v>
      </c>
      <c r="AJ112" s="37">
        <f>+NICE자료!AJ112</f>
        <v>0</v>
      </c>
      <c r="AK112" s="37">
        <f>+NICE자료!AK112</f>
        <v>0</v>
      </c>
      <c r="AL112" s="37">
        <f>+NICE자료!AL112</f>
        <v>0</v>
      </c>
      <c r="AM112" s="37">
        <f>+NICE자료!AM112</f>
        <v>0</v>
      </c>
      <c r="AN112" s="37">
        <f>+NICE자료!AN112</f>
        <v>0</v>
      </c>
      <c r="AO112" s="37">
        <f>+NICE자료!AO112</f>
        <v>0</v>
      </c>
      <c r="AP112" s="37">
        <f>+NICE자료!AP112</f>
        <v>0</v>
      </c>
      <c r="AQ112" s="37">
        <f>+NICE자료!AQ112</f>
        <v>0</v>
      </c>
      <c r="AR112" s="37">
        <f>+NICE자료!AR112</f>
        <v>0</v>
      </c>
      <c r="AS112" s="37">
        <f>+NICE자료!AS112</f>
        <v>0</v>
      </c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38"/>
      <c r="BI112" s="38"/>
      <c r="BJ112" s="38"/>
      <c r="BK112" s="38"/>
      <c r="BL112" s="38"/>
      <c r="BM112" s="38"/>
      <c r="BN112" s="38"/>
      <c r="BO112" s="38"/>
      <c r="BP112" s="38"/>
      <c r="BQ112" s="38"/>
      <c r="BR112" s="38"/>
      <c r="BS112" s="38"/>
      <c r="BT112" s="38"/>
      <c r="BU112" s="38"/>
      <c r="BV112" s="38"/>
      <c r="BW112" s="38"/>
      <c r="BX112" s="38"/>
      <c r="BY112" s="38"/>
      <c r="BZ112" s="38"/>
      <c r="CA112" s="38"/>
      <c r="CB112" s="38"/>
      <c r="CC112" s="38"/>
      <c r="CD112" s="38"/>
      <c r="CE112" s="38"/>
      <c r="CF112" s="38"/>
      <c r="CG112" s="38"/>
      <c r="CH112" s="38"/>
      <c r="CI112" s="38"/>
      <c r="CJ112" s="38"/>
      <c r="CK112" s="38"/>
      <c r="CL112" s="38"/>
      <c r="CM112" s="38"/>
      <c r="CN112" s="38"/>
      <c r="CO112" s="38"/>
      <c r="CP112" s="38"/>
      <c r="CQ112" s="38"/>
      <c r="CR112" s="38"/>
      <c r="CS112" s="38"/>
      <c r="CT112" s="38"/>
      <c r="CU112" s="38"/>
      <c r="CV112" s="38"/>
      <c r="CW112" s="38"/>
      <c r="CX112" s="38"/>
      <c r="CY112" s="38"/>
      <c r="CZ112" s="38"/>
      <c r="DA112" s="38"/>
      <c r="DB112" s="38"/>
      <c r="DC112" s="38"/>
      <c r="DD112" s="38"/>
      <c r="DE112" s="38"/>
      <c r="DF112" s="38"/>
      <c r="DG112" s="38"/>
      <c r="DH112" s="38"/>
      <c r="DI112" s="38"/>
      <c r="DJ112" s="38"/>
      <c r="DK112" s="38"/>
      <c r="DL112" s="38"/>
      <c r="DM112" s="38"/>
      <c r="DN112" s="38"/>
    </row>
    <row r="113" spans="1:118">
      <c r="A113" s="1">
        <f>+NICE자료!A113</f>
        <v>124223</v>
      </c>
      <c r="B113" s="28" t="str">
        <f>+NICE자료!B113</f>
        <v xml:space="preserve">          교육훈련비</v>
      </c>
      <c r="C113" s="37">
        <f>+NICE자료!C113</f>
        <v>0</v>
      </c>
      <c r="D113" s="37">
        <f>+NICE자료!D113</f>
        <v>0</v>
      </c>
      <c r="E113" s="37">
        <f>+NICE자료!E113</f>
        <v>0</v>
      </c>
      <c r="F113" s="37">
        <f>+NICE자료!F113</f>
        <v>0</v>
      </c>
      <c r="G113" s="37">
        <f>+NICE자료!G113</f>
        <v>0</v>
      </c>
      <c r="H113" s="37">
        <f>+NICE자료!H113</f>
        <v>0</v>
      </c>
      <c r="I113" s="37">
        <f>+NICE자료!I113</f>
        <v>0</v>
      </c>
      <c r="J113" s="37">
        <f>+NICE자료!J113</f>
        <v>0</v>
      </c>
      <c r="K113" s="37">
        <f>+NICE자료!K113</f>
        <v>0</v>
      </c>
      <c r="L113" s="37">
        <f>+NICE자료!L113</f>
        <v>0</v>
      </c>
      <c r="M113" s="37">
        <f>+NICE자료!M113</f>
        <v>0</v>
      </c>
      <c r="N113" s="37">
        <f>+NICE자료!N113</f>
        <v>0</v>
      </c>
      <c r="O113" s="37">
        <f>+NICE자료!O113</f>
        <v>0</v>
      </c>
      <c r="P113" s="37">
        <f>+NICE자료!P113</f>
        <v>0</v>
      </c>
      <c r="Q113" s="37">
        <f>+NICE자료!Q113</f>
        <v>0</v>
      </c>
      <c r="R113" s="37">
        <f>+NICE자료!R113</f>
        <v>0</v>
      </c>
      <c r="S113" s="37">
        <f>+NICE자료!S113</f>
        <v>0</v>
      </c>
      <c r="T113" s="37">
        <f>+NICE자료!T113</f>
        <v>0</v>
      </c>
      <c r="U113" s="37">
        <f>+NICE자료!U113</f>
        <v>0</v>
      </c>
      <c r="V113" s="37">
        <f>+NICE자료!V113</f>
        <v>0</v>
      </c>
      <c r="W113" s="37">
        <f>+NICE자료!W113</f>
        <v>0</v>
      </c>
      <c r="X113" s="37">
        <f>+NICE자료!X113</f>
        <v>0</v>
      </c>
      <c r="Y113" s="37">
        <f>+NICE자료!Y113</f>
        <v>0</v>
      </c>
      <c r="Z113" s="37">
        <f>+NICE자료!Z113</f>
        <v>0</v>
      </c>
      <c r="AA113" s="37">
        <f>+NICE자료!AA113</f>
        <v>0</v>
      </c>
      <c r="AB113" s="37">
        <f>+NICE자료!AB113</f>
        <v>0</v>
      </c>
      <c r="AC113" s="37">
        <f>+NICE자료!AC113</f>
        <v>0</v>
      </c>
      <c r="AD113" s="37">
        <f>+NICE자료!AD113</f>
        <v>0</v>
      </c>
      <c r="AE113" s="37">
        <f>+NICE자료!AE113</f>
        <v>0</v>
      </c>
      <c r="AF113" s="37">
        <f>+NICE자료!AF113</f>
        <v>0</v>
      </c>
      <c r="AG113" s="37">
        <f>+NICE자료!AG113</f>
        <v>0</v>
      </c>
      <c r="AH113" s="37">
        <f>+NICE자료!AH113</f>
        <v>0</v>
      </c>
      <c r="AI113" s="37">
        <f>+NICE자료!AI113</f>
        <v>0</v>
      </c>
      <c r="AJ113" s="37">
        <f>+NICE자료!AJ113</f>
        <v>0</v>
      </c>
      <c r="AK113" s="37">
        <f>+NICE자료!AK113</f>
        <v>0</v>
      </c>
      <c r="AL113" s="37">
        <f>+NICE자료!AL113</f>
        <v>0</v>
      </c>
      <c r="AM113" s="37">
        <f>+NICE자료!AM113</f>
        <v>0</v>
      </c>
      <c r="AN113" s="37">
        <f>+NICE자료!AN113</f>
        <v>0</v>
      </c>
      <c r="AO113" s="37">
        <f>+NICE자료!AO113</f>
        <v>0</v>
      </c>
      <c r="AP113" s="37">
        <f>+NICE자료!AP113</f>
        <v>0</v>
      </c>
      <c r="AQ113" s="37">
        <f>+NICE자료!AQ113</f>
        <v>0</v>
      </c>
      <c r="AR113" s="37">
        <f>+NICE자료!AR113</f>
        <v>0</v>
      </c>
      <c r="AS113" s="37">
        <f>+NICE자료!AS113</f>
        <v>0</v>
      </c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38"/>
      <c r="BI113" s="38"/>
      <c r="BJ113" s="38"/>
      <c r="BK113" s="38"/>
      <c r="BL113" s="38"/>
      <c r="BM113" s="38"/>
      <c r="BN113" s="38"/>
      <c r="BO113" s="38"/>
      <c r="BP113" s="38"/>
      <c r="BQ113" s="38"/>
      <c r="BR113" s="38"/>
      <c r="BS113" s="38"/>
      <c r="BT113" s="38"/>
      <c r="BU113" s="38"/>
      <c r="BV113" s="38"/>
      <c r="BW113" s="38"/>
      <c r="BX113" s="38"/>
      <c r="BY113" s="38"/>
      <c r="BZ113" s="38"/>
      <c r="CA113" s="38"/>
      <c r="CB113" s="38"/>
      <c r="CC113" s="38"/>
      <c r="CD113" s="38"/>
      <c r="CE113" s="38"/>
      <c r="CF113" s="38"/>
      <c r="CG113" s="38"/>
      <c r="CH113" s="38"/>
      <c r="CI113" s="38"/>
      <c r="CJ113" s="38"/>
      <c r="CK113" s="38"/>
      <c r="CL113" s="38"/>
      <c r="CM113" s="38"/>
      <c r="CN113" s="38"/>
      <c r="CO113" s="38"/>
      <c r="CP113" s="38"/>
      <c r="CQ113" s="38"/>
      <c r="CR113" s="38"/>
      <c r="CS113" s="38"/>
      <c r="CT113" s="38"/>
      <c r="CU113" s="38"/>
      <c r="CV113" s="38"/>
      <c r="CW113" s="38"/>
      <c r="CX113" s="38"/>
      <c r="CY113" s="38"/>
      <c r="CZ113" s="38"/>
      <c r="DA113" s="38"/>
      <c r="DB113" s="38"/>
      <c r="DC113" s="38"/>
      <c r="DD113" s="38"/>
      <c r="DE113" s="38"/>
      <c r="DF113" s="38"/>
      <c r="DG113" s="38"/>
      <c r="DH113" s="38"/>
      <c r="DI113" s="38"/>
      <c r="DJ113" s="38"/>
      <c r="DK113" s="38"/>
      <c r="DL113" s="38"/>
      <c r="DM113" s="38"/>
      <c r="DN113" s="38"/>
    </row>
    <row r="114" spans="1:118">
      <c r="A114" s="1">
        <f>+NICE자료!A114</f>
        <v>124224</v>
      </c>
      <c r="B114" s="28" t="str">
        <f>+NICE자료!B114</f>
        <v xml:space="preserve">          수수료비용</v>
      </c>
      <c r="C114" s="37">
        <f>+NICE자료!C114</f>
        <v>0</v>
      </c>
      <c r="D114" s="37">
        <f>+NICE자료!D114</f>
        <v>0</v>
      </c>
      <c r="E114" s="37">
        <f>+NICE자료!E114</f>
        <v>0</v>
      </c>
      <c r="F114" s="37">
        <f>+NICE자료!F114</f>
        <v>1594768000000</v>
      </c>
      <c r="G114" s="37">
        <f>+NICE자료!G114</f>
        <v>0</v>
      </c>
      <c r="H114" s="37">
        <f>+NICE자료!H114</f>
        <v>0</v>
      </c>
      <c r="I114" s="37">
        <f>+NICE자료!I114</f>
        <v>0</v>
      </c>
      <c r="J114" s="37">
        <f>+NICE자료!J114</f>
        <v>1869499000000</v>
      </c>
      <c r="K114" s="37">
        <f>+NICE자료!K114</f>
        <v>0</v>
      </c>
      <c r="L114" s="37">
        <f>+NICE자료!L114</f>
        <v>0</v>
      </c>
      <c r="M114" s="37">
        <f>+NICE자료!M114</f>
        <v>0</v>
      </c>
      <c r="N114" s="37">
        <f>+NICE자료!N114</f>
        <v>2310696000000</v>
      </c>
      <c r="O114" s="37">
        <f>+NICE자료!O114</f>
        <v>0</v>
      </c>
      <c r="P114" s="37">
        <f>+NICE자료!P114</f>
        <v>0</v>
      </c>
      <c r="Q114" s="37">
        <f>+NICE자료!Q114</f>
        <v>0</v>
      </c>
      <c r="R114" s="37">
        <f>+NICE자료!R114</f>
        <v>3729216000000</v>
      </c>
      <c r="S114" s="37">
        <f>+NICE자료!S114</f>
        <v>1021949000000</v>
      </c>
      <c r="T114" s="37">
        <f>+NICE자료!T114</f>
        <v>1127563000000</v>
      </c>
      <c r="U114" s="37">
        <f>+NICE자료!U114</f>
        <v>1411366000000</v>
      </c>
      <c r="V114" s="37">
        <f>+NICE자료!V114</f>
        <v>916642000000</v>
      </c>
      <c r="W114" s="37">
        <f>+NICE자료!W114</f>
        <v>963388000000</v>
      </c>
      <c r="X114" s="37">
        <f>+NICE자료!X114</f>
        <v>882760000000</v>
      </c>
      <c r="Y114" s="37">
        <f>+NICE자료!Y114</f>
        <v>785567000000</v>
      </c>
      <c r="Z114" s="37">
        <f>+NICE자료!Z114</f>
        <v>759516000000</v>
      </c>
      <c r="AA114" s="37">
        <f>+NICE자료!AA114</f>
        <v>668349000000</v>
      </c>
      <c r="AB114" s="37">
        <f>+NICE자료!AB114</f>
        <v>998497000000</v>
      </c>
      <c r="AC114" s="37">
        <f>+NICE자료!AC114</f>
        <v>1165163000000</v>
      </c>
      <c r="AD114" s="37">
        <f>+NICE자료!AD114</f>
        <v>922166000000</v>
      </c>
      <c r="AE114" s="37">
        <f>+NICE자료!AE114</f>
        <v>1826127000000</v>
      </c>
      <c r="AF114" s="37">
        <f>+NICE자료!AF114</f>
        <v>887181000000</v>
      </c>
      <c r="AG114" s="37">
        <f>+NICE자료!AG114</f>
        <v>938131000000</v>
      </c>
      <c r="AH114" s="37">
        <f>+NICE자료!AH114</f>
        <v>1092378000000</v>
      </c>
      <c r="AI114" s="37">
        <f>+NICE자료!AI114</f>
        <v>1346661000000</v>
      </c>
      <c r="AJ114" s="37">
        <f>+NICE자료!AJ114</f>
        <v>756142000000</v>
      </c>
      <c r="AK114" s="37">
        <f>+NICE자료!AK114</f>
        <v>828693000000</v>
      </c>
      <c r="AL114" s="37">
        <f>+NICE자료!AL114</f>
        <v>1042042000000</v>
      </c>
      <c r="AM114" s="37">
        <f>+NICE자료!AM114</f>
        <v>823439000000</v>
      </c>
      <c r="AN114" s="37">
        <f>+NICE자료!AN114</f>
        <v>827077000000</v>
      </c>
      <c r="AO114" s="37">
        <f>+NICE자료!AO114</f>
        <v>829644000000</v>
      </c>
      <c r="AP114" s="37">
        <f>+NICE자료!AP114</f>
        <v>969936000000</v>
      </c>
      <c r="AQ114" s="37">
        <f>+NICE자료!AQ114</f>
        <v>895986000000</v>
      </c>
      <c r="AR114" s="37">
        <f>+NICE자료!AR114</f>
        <v>737389000000</v>
      </c>
      <c r="AS114" s="37">
        <f>+NICE자료!AS114</f>
        <v>921393000000</v>
      </c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38"/>
      <c r="BI114" s="38"/>
      <c r="BJ114" s="38"/>
      <c r="BK114" s="38"/>
      <c r="BL114" s="38"/>
      <c r="BM114" s="38"/>
      <c r="BN114" s="38"/>
      <c r="BO114" s="38"/>
      <c r="BP114" s="38"/>
      <c r="BQ114" s="38"/>
      <c r="BR114" s="38"/>
      <c r="BS114" s="38"/>
      <c r="BT114" s="38"/>
      <c r="BU114" s="38"/>
      <c r="BV114" s="38"/>
      <c r="BW114" s="38"/>
      <c r="BX114" s="38"/>
      <c r="BY114" s="38"/>
      <c r="BZ114" s="38"/>
      <c r="CA114" s="38"/>
      <c r="CB114" s="38"/>
      <c r="CC114" s="38"/>
      <c r="CD114" s="38"/>
      <c r="CE114" s="38"/>
      <c r="CF114" s="38"/>
      <c r="CG114" s="38"/>
      <c r="CH114" s="38"/>
      <c r="CI114" s="38"/>
      <c r="CJ114" s="38"/>
      <c r="CK114" s="38"/>
      <c r="CL114" s="38"/>
      <c r="CM114" s="38"/>
      <c r="CN114" s="38"/>
      <c r="CO114" s="38"/>
      <c r="CP114" s="38"/>
      <c r="CQ114" s="38"/>
      <c r="CR114" s="38"/>
      <c r="CS114" s="38"/>
      <c r="CT114" s="38"/>
      <c r="CU114" s="38"/>
      <c r="CV114" s="38"/>
      <c r="CW114" s="38"/>
      <c r="CX114" s="38"/>
      <c r="CY114" s="38"/>
      <c r="CZ114" s="38"/>
      <c r="DA114" s="38"/>
      <c r="DB114" s="38"/>
      <c r="DC114" s="38"/>
      <c r="DD114" s="38"/>
      <c r="DE114" s="38"/>
      <c r="DF114" s="38"/>
      <c r="DG114" s="38"/>
      <c r="DH114" s="38"/>
      <c r="DI114" s="38"/>
      <c r="DJ114" s="38"/>
      <c r="DK114" s="38"/>
      <c r="DL114" s="38"/>
      <c r="DM114" s="38"/>
      <c r="DN114" s="38"/>
    </row>
    <row r="115" spans="1:118">
      <c r="A115" s="1">
        <f>+NICE자료!A115</f>
        <v>124226</v>
      </c>
      <c r="B115" s="28" t="str">
        <f>+NICE자료!B115</f>
        <v xml:space="preserve">          리스료</v>
      </c>
      <c r="C115" s="37">
        <f>+NICE자료!C115</f>
        <v>0</v>
      </c>
      <c r="D115" s="37">
        <f>+NICE자료!D115</f>
        <v>0</v>
      </c>
      <c r="E115" s="37">
        <f>+NICE자료!E115</f>
        <v>0</v>
      </c>
      <c r="F115" s="37">
        <f>+NICE자료!F115</f>
        <v>0</v>
      </c>
      <c r="G115" s="37">
        <f>+NICE자료!G115</f>
        <v>0</v>
      </c>
      <c r="H115" s="37">
        <f>+NICE자료!H115</f>
        <v>0</v>
      </c>
      <c r="I115" s="37">
        <f>+NICE자료!I115</f>
        <v>0</v>
      </c>
      <c r="J115" s="37">
        <f>+NICE자료!J115</f>
        <v>0</v>
      </c>
      <c r="K115" s="37">
        <f>+NICE자료!K115</f>
        <v>0</v>
      </c>
      <c r="L115" s="37">
        <f>+NICE자료!L115</f>
        <v>0</v>
      </c>
      <c r="M115" s="37">
        <f>+NICE자료!M115</f>
        <v>0</v>
      </c>
      <c r="N115" s="37">
        <f>+NICE자료!N115</f>
        <v>0</v>
      </c>
      <c r="O115" s="37">
        <f>+NICE자료!O115</f>
        <v>0</v>
      </c>
      <c r="P115" s="37">
        <f>+NICE자료!P115</f>
        <v>0</v>
      </c>
      <c r="Q115" s="37">
        <f>+NICE자료!Q115</f>
        <v>0</v>
      </c>
      <c r="R115" s="37">
        <f>+NICE자료!R115</f>
        <v>0</v>
      </c>
      <c r="S115" s="37">
        <f>+NICE자료!S115</f>
        <v>0</v>
      </c>
      <c r="T115" s="37">
        <f>+NICE자료!T115</f>
        <v>0</v>
      </c>
      <c r="U115" s="37">
        <f>+NICE자료!U115</f>
        <v>0</v>
      </c>
      <c r="V115" s="37">
        <f>+NICE자료!V115</f>
        <v>0</v>
      </c>
      <c r="W115" s="37">
        <f>+NICE자료!W115</f>
        <v>0</v>
      </c>
      <c r="X115" s="37">
        <f>+NICE자료!X115</f>
        <v>0</v>
      </c>
      <c r="Y115" s="37">
        <f>+NICE자료!Y115</f>
        <v>0</v>
      </c>
      <c r="Z115" s="37">
        <f>+NICE자료!Z115</f>
        <v>0</v>
      </c>
      <c r="AA115" s="37">
        <f>+NICE자료!AA115</f>
        <v>0</v>
      </c>
      <c r="AB115" s="37">
        <f>+NICE자료!AB115</f>
        <v>0</v>
      </c>
      <c r="AC115" s="37">
        <f>+NICE자료!AC115</f>
        <v>0</v>
      </c>
      <c r="AD115" s="37">
        <f>+NICE자료!AD115</f>
        <v>0</v>
      </c>
      <c r="AE115" s="37">
        <f>+NICE자료!AE115</f>
        <v>0</v>
      </c>
      <c r="AF115" s="37">
        <f>+NICE자료!AF115</f>
        <v>0</v>
      </c>
      <c r="AG115" s="37">
        <f>+NICE자료!AG115</f>
        <v>0</v>
      </c>
      <c r="AH115" s="37">
        <f>+NICE자료!AH115</f>
        <v>0</v>
      </c>
      <c r="AI115" s="37">
        <f>+NICE자료!AI115</f>
        <v>0</v>
      </c>
      <c r="AJ115" s="37">
        <f>+NICE자료!AJ115</f>
        <v>0</v>
      </c>
      <c r="AK115" s="37">
        <f>+NICE자료!AK115</f>
        <v>0</v>
      </c>
      <c r="AL115" s="37">
        <f>+NICE자료!AL115</f>
        <v>0</v>
      </c>
      <c r="AM115" s="37">
        <f>+NICE자료!AM115</f>
        <v>0</v>
      </c>
      <c r="AN115" s="37">
        <f>+NICE자료!AN115</f>
        <v>0</v>
      </c>
      <c r="AO115" s="37">
        <f>+NICE자료!AO115</f>
        <v>0</v>
      </c>
      <c r="AP115" s="37">
        <f>+NICE자료!AP115</f>
        <v>0</v>
      </c>
      <c r="AQ115" s="37">
        <f>+NICE자료!AQ115</f>
        <v>0</v>
      </c>
      <c r="AR115" s="37">
        <f>+NICE자료!AR115</f>
        <v>0</v>
      </c>
      <c r="AS115" s="37">
        <f>+NICE자료!AS115</f>
        <v>0</v>
      </c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38"/>
      <c r="BI115" s="38"/>
      <c r="BJ115" s="38"/>
      <c r="BK115" s="38"/>
      <c r="BL115" s="38"/>
      <c r="BM115" s="38"/>
      <c r="BN115" s="38"/>
      <c r="BO115" s="38"/>
      <c r="BP115" s="38"/>
      <c r="BQ115" s="38"/>
      <c r="BR115" s="38"/>
      <c r="BS115" s="38"/>
      <c r="BT115" s="38"/>
      <c r="BU115" s="38"/>
      <c r="BV115" s="38"/>
      <c r="BW115" s="38"/>
      <c r="BX115" s="38"/>
      <c r="BY115" s="38"/>
      <c r="BZ115" s="38"/>
      <c r="CA115" s="38"/>
      <c r="CB115" s="38"/>
      <c r="CC115" s="38"/>
      <c r="CD115" s="38"/>
      <c r="CE115" s="38"/>
      <c r="CF115" s="38"/>
      <c r="CG115" s="38"/>
      <c r="CH115" s="38"/>
      <c r="CI115" s="38"/>
      <c r="CJ115" s="38"/>
      <c r="CK115" s="38"/>
      <c r="CL115" s="38"/>
      <c r="CM115" s="38"/>
      <c r="CN115" s="38"/>
      <c r="CO115" s="38"/>
      <c r="CP115" s="38"/>
      <c r="CQ115" s="38"/>
      <c r="CR115" s="38"/>
      <c r="CS115" s="38"/>
      <c r="CT115" s="38"/>
      <c r="CU115" s="38"/>
      <c r="CV115" s="38"/>
      <c r="CW115" s="38"/>
      <c r="CX115" s="38"/>
      <c r="CY115" s="38"/>
      <c r="CZ115" s="38"/>
      <c r="DA115" s="38"/>
      <c r="DB115" s="38"/>
      <c r="DC115" s="38"/>
      <c r="DD115" s="38"/>
      <c r="DE115" s="38"/>
      <c r="DF115" s="38"/>
      <c r="DG115" s="38"/>
      <c r="DH115" s="38"/>
      <c r="DI115" s="38"/>
      <c r="DJ115" s="38"/>
      <c r="DK115" s="38"/>
      <c r="DL115" s="38"/>
      <c r="DM115" s="38"/>
      <c r="DN115" s="38"/>
    </row>
    <row r="116" spans="1:118">
      <c r="A116" s="1">
        <f>+NICE자료!A116</f>
        <v>124227</v>
      </c>
      <c r="B116" s="28" t="str">
        <f>+NICE자료!B116</f>
        <v xml:space="preserve">          전산처리비</v>
      </c>
      <c r="C116" s="37">
        <f>+NICE자료!C116</f>
        <v>0</v>
      </c>
      <c r="D116" s="37">
        <f>+NICE자료!D116</f>
        <v>0</v>
      </c>
      <c r="E116" s="37">
        <f>+NICE자료!E116</f>
        <v>0</v>
      </c>
      <c r="F116" s="37">
        <f>+NICE자료!F116</f>
        <v>0</v>
      </c>
      <c r="G116" s="37">
        <f>+NICE자료!G116</f>
        <v>0</v>
      </c>
      <c r="H116" s="37">
        <f>+NICE자료!H116</f>
        <v>0</v>
      </c>
      <c r="I116" s="37">
        <f>+NICE자료!I116</f>
        <v>0</v>
      </c>
      <c r="J116" s="37">
        <f>+NICE자료!J116</f>
        <v>0</v>
      </c>
      <c r="K116" s="37">
        <f>+NICE자료!K116</f>
        <v>0</v>
      </c>
      <c r="L116" s="37">
        <f>+NICE자료!L116</f>
        <v>0</v>
      </c>
      <c r="M116" s="37">
        <f>+NICE자료!M116</f>
        <v>0</v>
      </c>
      <c r="N116" s="37">
        <f>+NICE자료!N116</f>
        <v>0</v>
      </c>
      <c r="O116" s="37">
        <f>+NICE자료!O116</f>
        <v>0</v>
      </c>
      <c r="P116" s="37">
        <f>+NICE자료!P116</f>
        <v>0</v>
      </c>
      <c r="Q116" s="37">
        <f>+NICE자료!Q116</f>
        <v>0</v>
      </c>
      <c r="R116" s="37">
        <f>+NICE자료!R116</f>
        <v>0</v>
      </c>
      <c r="S116" s="37">
        <f>+NICE자료!S116</f>
        <v>0</v>
      </c>
      <c r="T116" s="37">
        <f>+NICE자료!T116</f>
        <v>0</v>
      </c>
      <c r="U116" s="37">
        <f>+NICE자료!U116</f>
        <v>0</v>
      </c>
      <c r="V116" s="37">
        <f>+NICE자료!V116</f>
        <v>0</v>
      </c>
      <c r="W116" s="37">
        <f>+NICE자료!W116</f>
        <v>0</v>
      </c>
      <c r="X116" s="37">
        <f>+NICE자료!X116</f>
        <v>0</v>
      </c>
      <c r="Y116" s="37">
        <f>+NICE자료!Y116</f>
        <v>0</v>
      </c>
      <c r="Z116" s="37">
        <f>+NICE자료!Z116</f>
        <v>0</v>
      </c>
      <c r="AA116" s="37">
        <f>+NICE자료!AA116</f>
        <v>0</v>
      </c>
      <c r="AB116" s="37">
        <f>+NICE자료!AB116</f>
        <v>0</v>
      </c>
      <c r="AC116" s="37">
        <f>+NICE자료!AC116</f>
        <v>0</v>
      </c>
      <c r="AD116" s="37">
        <f>+NICE자료!AD116</f>
        <v>0</v>
      </c>
      <c r="AE116" s="37">
        <f>+NICE자료!AE116</f>
        <v>0</v>
      </c>
      <c r="AF116" s="37">
        <f>+NICE자료!AF116</f>
        <v>0</v>
      </c>
      <c r="AG116" s="37">
        <f>+NICE자료!AG116</f>
        <v>0</v>
      </c>
      <c r="AH116" s="37">
        <f>+NICE자료!AH116</f>
        <v>0</v>
      </c>
      <c r="AI116" s="37">
        <f>+NICE자료!AI116</f>
        <v>0</v>
      </c>
      <c r="AJ116" s="37">
        <f>+NICE자료!AJ116</f>
        <v>0</v>
      </c>
      <c r="AK116" s="37">
        <f>+NICE자료!AK116</f>
        <v>0</v>
      </c>
      <c r="AL116" s="37">
        <f>+NICE자료!AL116</f>
        <v>0</v>
      </c>
      <c r="AM116" s="37">
        <f>+NICE자료!AM116</f>
        <v>0</v>
      </c>
      <c r="AN116" s="37">
        <f>+NICE자료!AN116</f>
        <v>0</v>
      </c>
      <c r="AO116" s="37">
        <f>+NICE자료!AO116</f>
        <v>0</v>
      </c>
      <c r="AP116" s="37">
        <f>+NICE자료!AP116</f>
        <v>0</v>
      </c>
      <c r="AQ116" s="37">
        <f>+NICE자료!AQ116</f>
        <v>0</v>
      </c>
      <c r="AR116" s="37">
        <f>+NICE자료!AR116</f>
        <v>0</v>
      </c>
      <c r="AS116" s="37">
        <f>+NICE자료!AS116</f>
        <v>0</v>
      </c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38"/>
      <c r="BI116" s="38"/>
      <c r="BJ116" s="38"/>
      <c r="BK116" s="38"/>
      <c r="BL116" s="38"/>
      <c r="BM116" s="38"/>
      <c r="BN116" s="38"/>
      <c r="BO116" s="38"/>
      <c r="BP116" s="38"/>
      <c r="BQ116" s="38"/>
      <c r="BR116" s="38"/>
      <c r="BS116" s="38"/>
      <c r="BT116" s="38"/>
      <c r="BU116" s="38"/>
      <c r="BV116" s="38"/>
      <c r="BW116" s="38"/>
      <c r="BX116" s="38"/>
      <c r="BY116" s="38"/>
      <c r="BZ116" s="38"/>
      <c r="CA116" s="38"/>
      <c r="CB116" s="38"/>
      <c r="CC116" s="38"/>
      <c r="CD116" s="38"/>
      <c r="CE116" s="38"/>
      <c r="CF116" s="38"/>
      <c r="CG116" s="38"/>
      <c r="CH116" s="38"/>
      <c r="CI116" s="38"/>
      <c r="CJ116" s="38"/>
      <c r="CK116" s="38"/>
      <c r="CL116" s="38"/>
      <c r="CM116" s="38"/>
      <c r="CN116" s="38"/>
      <c r="CO116" s="38"/>
      <c r="CP116" s="38"/>
      <c r="CQ116" s="38"/>
      <c r="CR116" s="38"/>
      <c r="CS116" s="38"/>
      <c r="CT116" s="38"/>
      <c r="CU116" s="38"/>
      <c r="CV116" s="38"/>
      <c r="CW116" s="38"/>
      <c r="CX116" s="38"/>
      <c r="CY116" s="38"/>
      <c r="CZ116" s="38"/>
      <c r="DA116" s="38"/>
      <c r="DB116" s="38"/>
      <c r="DC116" s="38"/>
      <c r="DD116" s="38"/>
      <c r="DE116" s="38"/>
      <c r="DF116" s="38"/>
      <c r="DG116" s="38"/>
      <c r="DH116" s="38"/>
      <c r="DI116" s="38"/>
      <c r="DJ116" s="38"/>
      <c r="DK116" s="38"/>
      <c r="DL116" s="38"/>
      <c r="DM116" s="38"/>
      <c r="DN116" s="38"/>
    </row>
    <row r="117" spans="1:118">
      <c r="A117" s="1">
        <f>+NICE자료!A117</f>
        <v>124228</v>
      </c>
      <c r="B117" s="28" t="str">
        <f>+NICE자료!B117</f>
        <v xml:space="preserve">          하자보수비</v>
      </c>
      <c r="C117" s="37">
        <f>+NICE자료!C117</f>
        <v>0</v>
      </c>
      <c r="D117" s="37">
        <f>+NICE자료!D117</f>
        <v>0</v>
      </c>
      <c r="E117" s="37">
        <f>+NICE자료!E117</f>
        <v>0</v>
      </c>
      <c r="F117" s="37">
        <f>+NICE자료!F117</f>
        <v>0</v>
      </c>
      <c r="G117" s="37">
        <f>+NICE자료!G117</f>
        <v>0</v>
      </c>
      <c r="H117" s="37">
        <f>+NICE자료!H117</f>
        <v>0</v>
      </c>
      <c r="I117" s="37">
        <f>+NICE자료!I117</f>
        <v>0</v>
      </c>
      <c r="J117" s="37">
        <f>+NICE자료!J117</f>
        <v>0</v>
      </c>
      <c r="K117" s="37">
        <f>+NICE자료!K117</f>
        <v>0</v>
      </c>
      <c r="L117" s="37">
        <f>+NICE자료!L117</f>
        <v>0</v>
      </c>
      <c r="M117" s="37">
        <f>+NICE자료!M117</f>
        <v>0</v>
      </c>
      <c r="N117" s="37">
        <f>+NICE자료!N117</f>
        <v>0</v>
      </c>
      <c r="O117" s="37">
        <f>+NICE자료!O117</f>
        <v>0</v>
      </c>
      <c r="P117" s="37">
        <f>+NICE자료!P117</f>
        <v>0</v>
      </c>
      <c r="Q117" s="37">
        <f>+NICE자료!Q117</f>
        <v>0</v>
      </c>
      <c r="R117" s="37">
        <f>+NICE자료!R117</f>
        <v>0</v>
      </c>
      <c r="S117" s="37">
        <f>+NICE자료!S117</f>
        <v>0</v>
      </c>
      <c r="T117" s="37">
        <f>+NICE자료!T117</f>
        <v>0</v>
      </c>
      <c r="U117" s="37">
        <f>+NICE자료!U117</f>
        <v>0</v>
      </c>
      <c r="V117" s="37">
        <f>+NICE자료!V117</f>
        <v>0</v>
      </c>
      <c r="W117" s="37">
        <f>+NICE자료!W117</f>
        <v>0</v>
      </c>
      <c r="X117" s="37">
        <f>+NICE자료!X117</f>
        <v>0</v>
      </c>
      <c r="Y117" s="37">
        <f>+NICE자료!Y117</f>
        <v>0</v>
      </c>
      <c r="Z117" s="37">
        <f>+NICE자료!Z117</f>
        <v>0</v>
      </c>
      <c r="AA117" s="37">
        <f>+NICE자료!AA117</f>
        <v>0</v>
      </c>
      <c r="AB117" s="37">
        <f>+NICE자료!AB117</f>
        <v>0</v>
      </c>
      <c r="AC117" s="37">
        <f>+NICE자료!AC117</f>
        <v>0</v>
      </c>
      <c r="AD117" s="37">
        <f>+NICE자료!AD117</f>
        <v>0</v>
      </c>
      <c r="AE117" s="37">
        <f>+NICE자료!AE117</f>
        <v>0</v>
      </c>
      <c r="AF117" s="37">
        <f>+NICE자료!AF117</f>
        <v>0</v>
      </c>
      <c r="AG117" s="37">
        <f>+NICE자료!AG117</f>
        <v>0</v>
      </c>
      <c r="AH117" s="37">
        <f>+NICE자료!AH117</f>
        <v>0</v>
      </c>
      <c r="AI117" s="37">
        <f>+NICE자료!AI117</f>
        <v>0</v>
      </c>
      <c r="AJ117" s="37">
        <f>+NICE자료!AJ117</f>
        <v>0</v>
      </c>
      <c r="AK117" s="37">
        <f>+NICE자료!AK117</f>
        <v>0</v>
      </c>
      <c r="AL117" s="37">
        <f>+NICE자료!AL117</f>
        <v>0</v>
      </c>
      <c r="AM117" s="37">
        <f>+NICE자료!AM117</f>
        <v>0</v>
      </c>
      <c r="AN117" s="37">
        <f>+NICE자료!AN117</f>
        <v>0</v>
      </c>
      <c r="AO117" s="37">
        <f>+NICE자료!AO117</f>
        <v>0</v>
      </c>
      <c r="AP117" s="37">
        <f>+NICE자료!AP117</f>
        <v>0</v>
      </c>
      <c r="AQ117" s="37">
        <f>+NICE자료!AQ117</f>
        <v>0</v>
      </c>
      <c r="AR117" s="37">
        <f>+NICE자료!AR117</f>
        <v>0</v>
      </c>
      <c r="AS117" s="37">
        <f>+NICE자료!AS117</f>
        <v>0</v>
      </c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38"/>
      <c r="BI117" s="38"/>
      <c r="BJ117" s="38"/>
      <c r="BK117" s="38"/>
      <c r="BL117" s="38"/>
      <c r="BM117" s="38"/>
      <c r="BN117" s="38"/>
      <c r="BO117" s="38"/>
      <c r="BP117" s="38"/>
      <c r="BQ117" s="38"/>
      <c r="BR117" s="38"/>
      <c r="BS117" s="38"/>
      <c r="BT117" s="38"/>
      <c r="BU117" s="38"/>
      <c r="BV117" s="38"/>
      <c r="BW117" s="38"/>
      <c r="BX117" s="38"/>
      <c r="BY117" s="38"/>
      <c r="BZ117" s="38"/>
      <c r="CA117" s="38"/>
      <c r="CB117" s="38"/>
      <c r="CC117" s="38"/>
      <c r="CD117" s="38"/>
      <c r="CE117" s="38"/>
      <c r="CF117" s="38"/>
      <c r="CG117" s="38"/>
      <c r="CH117" s="38"/>
      <c r="CI117" s="38"/>
      <c r="CJ117" s="38"/>
      <c r="CK117" s="38"/>
      <c r="CL117" s="38"/>
      <c r="CM117" s="38"/>
      <c r="CN117" s="38"/>
      <c r="CO117" s="38"/>
      <c r="CP117" s="38"/>
      <c r="CQ117" s="38"/>
      <c r="CR117" s="38"/>
      <c r="CS117" s="38"/>
      <c r="CT117" s="38"/>
      <c r="CU117" s="38"/>
      <c r="CV117" s="38"/>
      <c r="CW117" s="38"/>
      <c r="CX117" s="38"/>
      <c r="CY117" s="38"/>
      <c r="CZ117" s="38"/>
      <c r="DA117" s="38"/>
      <c r="DB117" s="38"/>
      <c r="DC117" s="38"/>
      <c r="DD117" s="38"/>
      <c r="DE117" s="38"/>
      <c r="DF117" s="38"/>
      <c r="DG117" s="38"/>
      <c r="DH117" s="38"/>
      <c r="DI117" s="38"/>
      <c r="DJ117" s="38"/>
      <c r="DK117" s="38"/>
      <c r="DL117" s="38"/>
      <c r="DM117" s="38"/>
      <c r="DN117" s="38"/>
    </row>
    <row r="118" spans="1:118">
      <c r="A118" s="1">
        <f>+NICE자료!A118</f>
        <v>124225</v>
      </c>
      <c r="B118" s="28" t="str">
        <f>+NICE자료!B118</f>
        <v xml:space="preserve">          기타관리비</v>
      </c>
      <c r="C118" s="37">
        <f>+NICE자료!C118</f>
        <v>0</v>
      </c>
      <c r="D118" s="37">
        <f>+NICE자료!D118</f>
        <v>0</v>
      </c>
      <c r="E118" s="37">
        <f>+NICE자료!E118</f>
        <v>0</v>
      </c>
      <c r="F118" s="37">
        <f>+NICE자료!F118</f>
        <v>0</v>
      </c>
      <c r="G118" s="37">
        <f>+NICE자료!G118</f>
        <v>0</v>
      </c>
      <c r="H118" s="37">
        <f>+NICE자료!H118</f>
        <v>0</v>
      </c>
      <c r="I118" s="37">
        <f>+NICE자료!I118</f>
        <v>0</v>
      </c>
      <c r="J118" s="37">
        <f>+NICE자료!J118</f>
        <v>0</v>
      </c>
      <c r="K118" s="37">
        <f>+NICE자료!K118</f>
        <v>0</v>
      </c>
      <c r="L118" s="37">
        <f>+NICE자료!L118</f>
        <v>0</v>
      </c>
      <c r="M118" s="37">
        <f>+NICE자료!M118</f>
        <v>0</v>
      </c>
      <c r="N118" s="37">
        <f>+NICE자료!N118</f>
        <v>0</v>
      </c>
      <c r="O118" s="37">
        <f>+NICE자료!O118</f>
        <v>0</v>
      </c>
      <c r="P118" s="37">
        <f>+NICE자료!P118</f>
        <v>0</v>
      </c>
      <c r="Q118" s="37">
        <f>+NICE자료!Q118</f>
        <v>0</v>
      </c>
      <c r="R118" s="37">
        <f>+NICE자료!R118</f>
        <v>0</v>
      </c>
      <c r="S118" s="37">
        <f>+NICE자료!S118</f>
        <v>0</v>
      </c>
      <c r="T118" s="37">
        <f>+NICE자료!T118</f>
        <v>0</v>
      </c>
      <c r="U118" s="37">
        <f>+NICE자료!U118</f>
        <v>0</v>
      </c>
      <c r="V118" s="37">
        <f>+NICE자료!V118</f>
        <v>0</v>
      </c>
      <c r="W118" s="37">
        <f>+NICE자료!W118</f>
        <v>0</v>
      </c>
      <c r="X118" s="37">
        <f>+NICE자료!X118</f>
        <v>0</v>
      </c>
      <c r="Y118" s="37">
        <f>+NICE자료!Y118</f>
        <v>0</v>
      </c>
      <c r="Z118" s="37">
        <f>+NICE자료!Z118</f>
        <v>0</v>
      </c>
      <c r="AA118" s="37">
        <f>+NICE자료!AA118</f>
        <v>0</v>
      </c>
      <c r="AB118" s="37">
        <f>+NICE자료!AB118</f>
        <v>0</v>
      </c>
      <c r="AC118" s="37">
        <f>+NICE자료!AC118</f>
        <v>0</v>
      </c>
      <c r="AD118" s="37">
        <f>+NICE자료!AD118</f>
        <v>0</v>
      </c>
      <c r="AE118" s="37">
        <f>+NICE자료!AE118</f>
        <v>0</v>
      </c>
      <c r="AF118" s="37">
        <f>+NICE자료!AF118</f>
        <v>0</v>
      </c>
      <c r="AG118" s="37">
        <f>+NICE자료!AG118</f>
        <v>0</v>
      </c>
      <c r="AH118" s="37">
        <f>+NICE자료!AH118</f>
        <v>0</v>
      </c>
      <c r="AI118" s="37">
        <f>+NICE자료!AI118</f>
        <v>0</v>
      </c>
      <c r="AJ118" s="37">
        <f>+NICE자료!AJ118</f>
        <v>0</v>
      </c>
      <c r="AK118" s="37">
        <f>+NICE자료!AK118</f>
        <v>0</v>
      </c>
      <c r="AL118" s="37">
        <f>+NICE자료!AL118</f>
        <v>0</v>
      </c>
      <c r="AM118" s="37">
        <f>+NICE자료!AM118</f>
        <v>0</v>
      </c>
      <c r="AN118" s="37">
        <f>+NICE자료!AN118</f>
        <v>0</v>
      </c>
      <c r="AO118" s="37">
        <f>+NICE자료!AO118</f>
        <v>0</v>
      </c>
      <c r="AP118" s="37">
        <f>+NICE자료!AP118</f>
        <v>0</v>
      </c>
      <c r="AQ118" s="37">
        <f>+NICE자료!AQ118</f>
        <v>0</v>
      </c>
      <c r="AR118" s="37">
        <f>+NICE자료!AR118</f>
        <v>0</v>
      </c>
      <c r="AS118" s="37">
        <f>+NICE자료!AS118</f>
        <v>0</v>
      </c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38"/>
      <c r="BI118" s="38"/>
      <c r="BJ118" s="38"/>
      <c r="BK118" s="38"/>
      <c r="BL118" s="38"/>
      <c r="BM118" s="38"/>
      <c r="BN118" s="38"/>
      <c r="BO118" s="38"/>
      <c r="BP118" s="38"/>
      <c r="BQ118" s="38"/>
      <c r="BR118" s="38"/>
      <c r="BS118" s="38"/>
      <c r="BT118" s="38"/>
      <c r="BU118" s="38"/>
      <c r="BV118" s="38"/>
      <c r="BW118" s="38"/>
      <c r="BX118" s="38"/>
      <c r="BY118" s="38"/>
      <c r="BZ118" s="38"/>
      <c r="CA118" s="38"/>
      <c r="CB118" s="38"/>
      <c r="CC118" s="38"/>
      <c r="CD118" s="38"/>
      <c r="CE118" s="38"/>
      <c r="CF118" s="38"/>
      <c r="CG118" s="38"/>
      <c r="CH118" s="38"/>
      <c r="CI118" s="38"/>
      <c r="CJ118" s="38"/>
      <c r="CK118" s="38"/>
      <c r="CL118" s="38"/>
      <c r="CM118" s="38"/>
      <c r="CN118" s="38"/>
      <c r="CO118" s="38"/>
      <c r="CP118" s="38"/>
      <c r="CQ118" s="38"/>
      <c r="CR118" s="38"/>
      <c r="CS118" s="38"/>
      <c r="CT118" s="38"/>
      <c r="CU118" s="38"/>
      <c r="CV118" s="38"/>
      <c r="CW118" s="38"/>
      <c r="CX118" s="38"/>
      <c r="CY118" s="38"/>
      <c r="CZ118" s="38"/>
      <c r="DA118" s="38"/>
      <c r="DB118" s="38"/>
      <c r="DC118" s="38"/>
      <c r="DD118" s="38"/>
      <c r="DE118" s="38"/>
      <c r="DF118" s="38"/>
      <c r="DG118" s="38"/>
      <c r="DH118" s="38"/>
      <c r="DI118" s="38"/>
      <c r="DJ118" s="38"/>
      <c r="DK118" s="38"/>
      <c r="DL118" s="38"/>
      <c r="DM118" s="38"/>
      <c r="DN118" s="38"/>
    </row>
    <row r="119" spans="1:118">
      <c r="A119" s="1">
        <f>+NICE자료!A119</f>
        <v>124300</v>
      </c>
      <c r="B119" s="28" t="str">
        <f>+NICE자료!B119</f>
        <v xml:space="preserve">     판매비</v>
      </c>
      <c r="C119" s="37">
        <f>+NICE자료!C119</f>
        <v>0</v>
      </c>
      <c r="D119" s="37">
        <f>+NICE자료!D119</f>
        <v>0</v>
      </c>
      <c r="E119" s="37">
        <f>+NICE자료!E119</f>
        <v>0</v>
      </c>
      <c r="F119" s="37">
        <f>+NICE자료!F119</f>
        <v>3047326000000</v>
      </c>
      <c r="G119" s="37">
        <f>+NICE자료!G119</f>
        <v>0</v>
      </c>
      <c r="H119" s="37">
        <f>+NICE자료!H119</f>
        <v>0</v>
      </c>
      <c r="I119" s="37">
        <f>+NICE자료!I119</f>
        <v>0</v>
      </c>
      <c r="J119" s="37">
        <f>+NICE자료!J119</f>
        <v>3210501000000</v>
      </c>
      <c r="K119" s="37">
        <f>+NICE자료!K119</f>
        <v>0</v>
      </c>
      <c r="L119" s="37">
        <f>+NICE자료!L119</f>
        <v>0</v>
      </c>
      <c r="M119" s="37">
        <f>+NICE자료!M119</f>
        <v>0</v>
      </c>
      <c r="N119" s="37">
        <f>+NICE자료!N119</f>
        <v>5362525000000</v>
      </c>
      <c r="O119" s="37">
        <f>+NICE자료!O119</f>
        <v>0</v>
      </c>
      <c r="P119" s="37">
        <f>+NICE자료!P119</f>
        <v>0</v>
      </c>
      <c r="Q119" s="37">
        <f>+NICE자료!Q119</f>
        <v>0</v>
      </c>
      <c r="R119" s="37">
        <f>+NICE자료!R119</f>
        <v>5266007000000</v>
      </c>
      <c r="S119" s="37">
        <f>+NICE자료!S119</f>
        <v>995926000000</v>
      </c>
      <c r="T119" s="37">
        <f>+NICE자료!T119</f>
        <v>1270095000000</v>
      </c>
      <c r="U119" s="37">
        <f>+NICE자료!U119</f>
        <v>1435728000000</v>
      </c>
      <c r="V119" s="37">
        <f>+NICE자료!V119</f>
        <v>2158139000000</v>
      </c>
      <c r="W119" s="37">
        <f>+NICE자료!W119</f>
        <v>875838000000</v>
      </c>
      <c r="X119" s="37">
        <f>+NICE자료!X119</f>
        <v>1051329000000</v>
      </c>
      <c r="Y119" s="37">
        <f>+NICE자료!Y119</f>
        <v>1251196000000</v>
      </c>
      <c r="Z119" s="37">
        <f>+NICE자료!Z119</f>
        <v>1836747000000</v>
      </c>
      <c r="AA119" s="37">
        <f>+NICE자료!AA119</f>
        <v>921404000000</v>
      </c>
      <c r="AB119" s="37">
        <f>+NICE자료!AB119</f>
        <v>1317422000000</v>
      </c>
      <c r="AC119" s="37">
        <f>+NICE자료!AC119</f>
        <v>1644281000000</v>
      </c>
      <c r="AD119" s="37">
        <f>+NICE자료!AD119</f>
        <v>2062949000000</v>
      </c>
      <c r="AE119" s="37">
        <f>+NICE자료!AE119</f>
        <v>803354000000</v>
      </c>
      <c r="AF119" s="37">
        <f>+NICE자료!AF119</f>
        <v>963801000000</v>
      </c>
      <c r="AG119" s="37">
        <f>+NICE자료!AG119</f>
        <v>856363000000</v>
      </c>
      <c r="AH119" s="37">
        <f>+NICE자료!AH119</f>
        <v>928945000000</v>
      </c>
      <c r="AI119" s="37">
        <f>+NICE자료!AI119</f>
        <v>727543000000</v>
      </c>
      <c r="AJ119" s="37">
        <f>+NICE자료!AJ119</f>
        <v>863294000000</v>
      </c>
      <c r="AK119" s="37">
        <f>+NICE자료!AK119</f>
        <v>817979000000</v>
      </c>
      <c r="AL119" s="37">
        <f>+NICE자료!AL119</f>
        <v>993023000000</v>
      </c>
      <c r="AM119" s="37">
        <f>+NICE자료!AM119</f>
        <v>651472000000</v>
      </c>
      <c r="AN119" s="37">
        <f>+NICE자료!AN119</f>
        <v>646418000000</v>
      </c>
      <c r="AO119" s="37">
        <f>+NICE자료!AO119</f>
        <v>803926000000</v>
      </c>
      <c r="AP119" s="37">
        <f>+NICE자료!AP119</f>
        <v>793014000000</v>
      </c>
      <c r="AQ119" s="37">
        <f>+NICE자료!AQ119</f>
        <v>859780000000</v>
      </c>
      <c r="AR119" s="37">
        <f>+NICE자료!AR119</f>
        <v>784768000000</v>
      </c>
      <c r="AS119" s="37">
        <f>+NICE자료!AS119</f>
        <v>946319000000</v>
      </c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38"/>
      <c r="BI119" s="38"/>
      <c r="BJ119" s="38"/>
      <c r="BK119" s="38"/>
      <c r="BL119" s="38"/>
      <c r="BM119" s="38"/>
      <c r="BN119" s="38"/>
      <c r="BO119" s="38"/>
      <c r="BP119" s="38"/>
      <c r="BQ119" s="38"/>
      <c r="BR119" s="38"/>
      <c r="BS119" s="38"/>
      <c r="BT119" s="38"/>
      <c r="BU119" s="38"/>
      <c r="BV119" s="38"/>
      <c r="BW119" s="38"/>
      <c r="BX119" s="38"/>
      <c r="BY119" s="38"/>
      <c r="BZ119" s="38"/>
      <c r="CA119" s="38"/>
      <c r="CB119" s="38"/>
      <c r="CC119" s="38"/>
      <c r="CD119" s="38"/>
      <c r="CE119" s="38"/>
      <c r="CF119" s="38"/>
      <c r="CG119" s="38"/>
      <c r="CH119" s="38"/>
      <c r="CI119" s="38"/>
      <c r="CJ119" s="38"/>
      <c r="CK119" s="38"/>
      <c r="CL119" s="38"/>
      <c r="CM119" s="38"/>
      <c r="CN119" s="38"/>
      <c r="CO119" s="38"/>
      <c r="CP119" s="38"/>
      <c r="CQ119" s="38"/>
      <c r="CR119" s="38"/>
      <c r="CS119" s="38"/>
      <c r="CT119" s="38"/>
      <c r="CU119" s="38"/>
      <c r="CV119" s="38"/>
      <c r="CW119" s="38"/>
      <c r="CX119" s="38"/>
      <c r="CY119" s="38"/>
      <c r="CZ119" s="38"/>
      <c r="DA119" s="38"/>
      <c r="DB119" s="38"/>
      <c r="DC119" s="38"/>
      <c r="DD119" s="38"/>
      <c r="DE119" s="38"/>
      <c r="DF119" s="38"/>
      <c r="DG119" s="38"/>
      <c r="DH119" s="38"/>
      <c r="DI119" s="38"/>
      <c r="DJ119" s="38"/>
      <c r="DK119" s="38"/>
      <c r="DL119" s="38"/>
      <c r="DM119" s="38"/>
      <c r="DN119" s="38"/>
    </row>
    <row r="120" spans="1:118">
      <c r="A120" s="1">
        <f>+NICE자료!A120</f>
        <v>124311</v>
      </c>
      <c r="B120" s="28" t="str">
        <f>+NICE자료!B120</f>
        <v xml:space="preserve">          접대비</v>
      </c>
      <c r="C120" s="37">
        <f>+NICE자료!C120</f>
        <v>0</v>
      </c>
      <c r="D120" s="37">
        <f>+NICE자료!D120</f>
        <v>0</v>
      </c>
      <c r="E120" s="37">
        <f>+NICE자료!E120</f>
        <v>0</v>
      </c>
      <c r="F120" s="37">
        <f>+NICE자료!F120</f>
        <v>0</v>
      </c>
      <c r="G120" s="37">
        <f>+NICE자료!G120</f>
        <v>0</v>
      </c>
      <c r="H120" s="37">
        <f>+NICE자료!H120</f>
        <v>0</v>
      </c>
      <c r="I120" s="37">
        <f>+NICE자료!I120</f>
        <v>0</v>
      </c>
      <c r="J120" s="37">
        <f>+NICE자료!J120</f>
        <v>0</v>
      </c>
      <c r="K120" s="37">
        <f>+NICE자료!K120</f>
        <v>0</v>
      </c>
      <c r="L120" s="37">
        <f>+NICE자료!L120</f>
        <v>0</v>
      </c>
      <c r="M120" s="37">
        <f>+NICE자료!M120</f>
        <v>0</v>
      </c>
      <c r="N120" s="37">
        <f>+NICE자료!N120</f>
        <v>0</v>
      </c>
      <c r="O120" s="37">
        <f>+NICE자료!O120</f>
        <v>0</v>
      </c>
      <c r="P120" s="37">
        <f>+NICE자료!P120</f>
        <v>0</v>
      </c>
      <c r="Q120" s="37">
        <f>+NICE자료!Q120</f>
        <v>0</v>
      </c>
      <c r="R120" s="37">
        <f>+NICE자료!R120</f>
        <v>0</v>
      </c>
      <c r="S120" s="37">
        <f>+NICE자료!S120</f>
        <v>0</v>
      </c>
      <c r="T120" s="37">
        <f>+NICE자료!T120</f>
        <v>0</v>
      </c>
      <c r="U120" s="37">
        <f>+NICE자료!U120</f>
        <v>0</v>
      </c>
      <c r="V120" s="37">
        <f>+NICE자료!V120</f>
        <v>0</v>
      </c>
      <c r="W120" s="37">
        <f>+NICE자료!W120</f>
        <v>0</v>
      </c>
      <c r="X120" s="37">
        <f>+NICE자료!X120</f>
        <v>0</v>
      </c>
      <c r="Y120" s="37">
        <f>+NICE자료!Y120</f>
        <v>0</v>
      </c>
      <c r="Z120" s="37">
        <f>+NICE자료!Z120</f>
        <v>0</v>
      </c>
      <c r="AA120" s="37">
        <f>+NICE자료!AA120</f>
        <v>0</v>
      </c>
      <c r="AB120" s="37">
        <f>+NICE자료!AB120</f>
        <v>0</v>
      </c>
      <c r="AC120" s="37">
        <f>+NICE자료!AC120</f>
        <v>0</v>
      </c>
      <c r="AD120" s="37">
        <f>+NICE자료!AD120</f>
        <v>0</v>
      </c>
      <c r="AE120" s="37">
        <f>+NICE자료!AE120</f>
        <v>0</v>
      </c>
      <c r="AF120" s="37">
        <f>+NICE자료!AF120</f>
        <v>0</v>
      </c>
      <c r="AG120" s="37">
        <f>+NICE자료!AG120</f>
        <v>0</v>
      </c>
      <c r="AH120" s="37">
        <f>+NICE자료!AH120</f>
        <v>0</v>
      </c>
      <c r="AI120" s="37">
        <f>+NICE자료!AI120</f>
        <v>0</v>
      </c>
      <c r="AJ120" s="37">
        <f>+NICE자료!AJ120</f>
        <v>0</v>
      </c>
      <c r="AK120" s="37">
        <f>+NICE자료!AK120</f>
        <v>0</v>
      </c>
      <c r="AL120" s="37">
        <f>+NICE자료!AL120</f>
        <v>0</v>
      </c>
      <c r="AM120" s="37">
        <f>+NICE자료!AM120</f>
        <v>0</v>
      </c>
      <c r="AN120" s="37">
        <f>+NICE자료!AN120</f>
        <v>0</v>
      </c>
      <c r="AO120" s="37">
        <f>+NICE자료!AO120</f>
        <v>0</v>
      </c>
      <c r="AP120" s="37">
        <f>+NICE자료!AP120</f>
        <v>0</v>
      </c>
      <c r="AQ120" s="37">
        <f>+NICE자료!AQ120</f>
        <v>0</v>
      </c>
      <c r="AR120" s="37">
        <f>+NICE자료!AR120</f>
        <v>0</v>
      </c>
      <c r="AS120" s="37">
        <f>+NICE자료!AS120</f>
        <v>0</v>
      </c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38"/>
      <c r="BI120" s="38"/>
      <c r="BJ120" s="38"/>
      <c r="BK120" s="38"/>
      <c r="BL120" s="38"/>
      <c r="BM120" s="38"/>
      <c r="BN120" s="38"/>
      <c r="BO120" s="38"/>
      <c r="BP120" s="38"/>
      <c r="BQ120" s="38"/>
      <c r="BR120" s="38"/>
      <c r="BS120" s="38"/>
      <c r="BT120" s="38"/>
      <c r="BU120" s="38"/>
      <c r="BV120" s="38"/>
      <c r="BW120" s="38"/>
      <c r="BX120" s="38"/>
      <c r="BY120" s="38"/>
      <c r="BZ120" s="38"/>
      <c r="CA120" s="38"/>
      <c r="CB120" s="38"/>
      <c r="CC120" s="38"/>
      <c r="CD120" s="38"/>
      <c r="CE120" s="38"/>
      <c r="CF120" s="38"/>
      <c r="CG120" s="38"/>
      <c r="CH120" s="38"/>
      <c r="CI120" s="38"/>
      <c r="CJ120" s="38"/>
      <c r="CK120" s="38"/>
      <c r="CL120" s="38"/>
      <c r="CM120" s="38"/>
      <c r="CN120" s="38"/>
      <c r="CO120" s="38"/>
      <c r="CP120" s="38"/>
      <c r="CQ120" s="38"/>
      <c r="CR120" s="38"/>
      <c r="CS120" s="38"/>
      <c r="CT120" s="38"/>
      <c r="CU120" s="38"/>
      <c r="CV120" s="38"/>
      <c r="CW120" s="38"/>
      <c r="CX120" s="38"/>
      <c r="CY120" s="38"/>
      <c r="CZ120" s="38"/>
      <c r="DA120" s="38"/>
      <c r="DB120" s="38"/>
      <c r="DC120" s="38"/>
      <c r="DD120" s="38"/>
      <c r="DE120" s="38"/>
      <c r="DF120" s="38"/>
      <c r="DG120" s="38"/>
      <c r="DH120" s="38"/>
      <c r="DI120" s="38"/>
      <c r="DJ120" s="38"/>
      <c r="DK120" s="38"/>
      <c r="DL120" s="38"/>
      <c r="DM120" s="38"/>
      <c r="DN120" s="38"/>
    </row>
    <row r="121" spans="1:118">
      <c r="A121" s="1">
        <f>+NICE자료!A121</f>
        <v>124312</v>
      </c>
      <c r="B121" s="28" t="str">
        <f>+NICE자료!B121</f>
        <v xml:space="preserve">          광고선전비</v>
      </c>
      <c r="C121" s="37">
        <f>+NICE자료!C121</f>
        <v>0</v>
      </c>
      <c r="D121" s="37">
        <f>+NICE자료!D121</f>
        <v>0</v>
      </c>
      <c r="E121" s="37">
        <f>+NICE자료!E121</f>
        <v>0</v>
      </c>
      <c r="F121" s="37">
        <f>+NICE자료!F121</f>
        <v>1515037000000</v>
      </c>
      <c r="G121" s="37">
        <f>+NICE자료!G121</f>
        <v>0</v>
      </c>
      <c r="H121" s="37">
        <f>+NICE자료!H121</f>
        <v>0</v>
      </c>
      <c r="I121" s="37">
        <f>+NICE자료!I121</f>
        <v>0</v>
      </c>
      <c r="J121" s="37">
        <f>+NICE자료!J121</f>
        <v>1446819000000</v>
      </c>
      <c r="K121" s="37">
        <f>+NICE자료!K121</f>
        <v>0</v>
      </c>
      <c r="L121" s="37">
        <f>+NICE자료!L121</f>
        <v>0</v>
      </c>
      <c r="M121" s="37">
        <f>+NICE자료!M121</f>
        <v>0</v>
      </c>
      <c r="N121" s="37">
        <f>+NICE자료!N121</f>
        <v>2574215000000</v>
      </c>
      <c r="O121" s="37">
        <f>+NICE자료!O121</f>
        <v>0</v>
      </c>
      <c r="P121" s="37">
        <f>+NICE자료!P121</f>
        <v>0</v>
      </c>
      <c r="Q121" s="37">
        <f>+NICE자료!Q121</f>
        <v>0</v>
      </c>
      <c r="R121" s="37">
        <f>+NICE자료!R121</f>
        <v>2237530000000</v>
      </c>
      <c r="S121" s="37">
        <f>+NICE자료!S121</f>
        <v>416899000000</v>
      </c>
      <c r="T121" s="37">
        <f>+NICE자료!T121</f>
        <v>530615000000</v>
      </c>
      <c r="U121" s="37">
        <f>+NICE자료!U121</f>
        <v>600009000000</v>
      </c>
      <c r="V121" s="37">
        <f>+NICE자료!V121</f>
        <v>1257237000000</v>
      </c>
      <c r="W121" s="37">
        <f>+NICE자료!W121</f>
        <v>244630000000</v>
      </c>
      <c r="X121" s="37">
        <f>+NICE자료!X121</f>
        <v>384202000000</v>
      </c>
      <c r="Y121" s="37">
        <f>+NICE자료!Y121</f>
        <v>480009000000</v>
      </c>
      <c r="Z121" s="37">
        <f>+NICE자료!Z121</f>
        <v>738318000000</v>
      </c>
      <c r="AA121" s="37">
        <f>+NICE자료!AA121</f>
        <v>341819000000</v>
      </c>
      <c r="AB121" s="37">
        <f>+NICE자료!AB121</f>
        <v>702007000000</v>
      </c>
      <c r="AC121" s="37">
        <f>+NICE자료!AC121</f>
        <v>929899000000</v>
      </c>
      <c r="AD121" s="37">
        <f>+NICE자료!AD121</f>
        <v>1210547000000</v>
      </c>
      <c r="AE121" s="37">
        <f>+NICE자료!AE121</f>
        <v>289543000000</v>
      </c>
      <c r="AF121" s="37">
        <f>+NICE자료!AF121</f>
        <v>235190000000</v>
      </c>
      <c r="AG121" s="37">
        <f>+NICE자료!AG121</f>
        <v>169885000000</v>
      </c>
      <c r="AH121" s="37">
        <f>+NICE자료!AH121</f>
        <v>299673000000</v>
      </c>
      <c r="AI121" s="37">
        <f>+NICE자료!AI121</f>
        <v>114123000000</v>
      </c>
      <c r="AJ121" s="37">
        <f>+NICE자료!AJ121</f>
        <v>212962000000</v>
      </c>
      <c r="AK121" s="37">
        <f>+NICE자료!AK121</f>
        <v>137196000000</v>
      </c>
      <c r="AL121" s="37">
        <f>+NICE자료!AL121</f>
        <v>270534000000</v>
      </c>
      <c r="AM121" s="37">
        <f>+NICE자료!AM121</f>
        <v>111637000000</v>
      </c>
      <c r="AN121" s="37">
        <f>+NICE자료!AN121</f>
        <v>136174000000</v>
      </c>
      <c r="AO121" s="37">
        <f>+NICE자료!AO121</f>
        <v>176526000000</v>
      </c>
      <c r="AP121" s="37">
        <f>+NICE자료!AP121</f>
        <v>161693000000</v>
      </c>
      <c r="AQ121" s="37">
        <f>+NICE자료!AQ121</f>
        <v>321264000000</v>
      </c>
      <c r="AR121" s="37">
        <f>+NICE자료!AR121</f>
        <v>191735000000</v>
      </c>
      <c r="AS121" s="37">
        <f>+NICE자료!AS121</f>
        <v>196728000000</v>
      </c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38"/>
      <c r="BI121" s="38"/>
      <c r="BJ121" s="38"/>
      <c r="BK121" s="38"/>
      <c r="BL121" s="38"/>
      <c r="BM121" s="38"/>
      <c r="BN121" s="38"/>
      <c r="BO121" s="38"/>
      <c r="BP121" s="38"/>
      <c r="BQ121" s="38"/>
      <c r="BR121" s="38"/>
      <c r="BS121" s="38"/>
      <c r="BT121" s="38"/>
      <c r="BU121" s="38"/>
      <c r="BV121" s="38"/>
      <c r="BW121" s="38"/>
      <c r="BX121" s="38"/>
      <c r="BY121" s="38"/>
      <c r="BZ121" s="38"/>
      <c r="CA121" s="38"/>
      <c r="CB121" s="38"/>
      <c r="CC121" s="38"/>
      <c r="CD121" s="38"/>
      <c r="CE121" s="38"/>
      <c r="CF121" s="38"/>
      <c r="CG121" s="38"/>
      <c r="CH121" s="38"/>
      <c r="CI121" s="38"/>
      <c r="CJ121" s="38"/>
      <c r="CK121" s="38"/>
      <c r="CL121" s="38"/>
      <c r="CM121" s="38"/>
      <c r="CN121" s="38"/>
      <c r="CO121" s="38"/>
      <c r="CP121" s="38"/>
      <c r="CQ121" s="38"/>
      <c r="CR121" s="38"/>
      <c r="CS121" s="38"/>
      <c r="CT121" s="38"/>
      <c r="CU121" s="38"/>
      <c r="CV121" s="38"/>
      <c r="CW121" s="38"/>
      <c r="CX121" s="38"/>
      <c r="CY121" s="38"/>
      <c r="CZ121" s="38"/>
      <c r="DA121" s="38"/>
      <c r="DB121" s="38"/>
      <c r="DC121" s="38"/>
      <c r="DD121" s="38"/>
      <c r="DE121" s="38"/>
      <c r="DF121" s="38"/>
      <c r="DG121" s="38"/>
      <c r="DH121" s="38"/>
      <c r="DI121" s="38"/>
      <c r="DJ121" s="38"/>
      <c r="DK121" s="38"/>
      <c r="DL121" s="38"/>
      <c r="DM121" s="38"/>
      <c r="DN121" s="38"/>
    </row>
    <row r="122" spans="1:118">
      <c r="A122" s="1">
        <f>+NICE자료!A122</f>
        <v>124313</v>
      </c>
      <c r="B122" s="28" t="str">
        <f>+NICE자료!B122</f>
        <v xml:space="preserve">          보관료</v>
      </c>
      <c r="C122" s="37">
        <f>+NICE자료!C122</f>
        <v>0</v>
      </c>
      <c r="D122" s="37">
        <f>+NICE자료!D122</f>
        <v>0</v>
      </c>
      <c r="E122" s="37">
        <f>+NICE자료!E122</f>
        <v>0</v>
      </c>
      <c r="F122" s="37">
        <f>+NICE자료!F122</f>
        <v>0</v>
      </c>
      <c r="G122" s="37">
        <f>+NICE자료!G122</f>
        <v>0</v>
      </c>
      <c r="H122" s="37">
        <f>+NICE자료!H122</f>
        <v>0</v>
      </c>
      <c r="I122" s="37">
        <f>+NICE자료!I122</f>
        <v>0</v>
      </c>
      <c r="J122" s="37">
        <f>+NICE자료!J122</f>
        <v>0</v>
      </c>
      <c r="K122" s="37">
        <f>+NICE자료!K122</f>
        <v>0</v>
      </c>
      <c r="L122" s="37">
        <f>+NICE자료!L122</f>
        <v>0</v>
      </c>
      <c r="M122" s="37">
        <f>+NICE자료!M122</f>
        <v>0</v>
      </c>
      <c r="N122" s="37">
        <f>+NICE자료!N122</f>
        <v>0</v>
      </c>
      <c r="O122" s="37">
        <f>+NICE자료!O122</f>
        <v>0</v>
      </c>
      <c r="P122" s="37">
        <f>+NICE자료!P122</f>
        <v>0</v>
      </c>
      <c r="Q122" s="37">
        <f>+NICE자료!Q122</f>
        <v>0</v>
      </c>
      <c r="R122" s="37">
        <f>+NICE자료!R122</f>
        <v>0</v>
      </c>
      <c r="S122" s="37">
        <f>+NICE자료!S122</f>
        <v>0</v>
      </c>
      <c r="T122" s="37">
        <f>+NICE자료!T122</f>
        <v>0</v>
      </c>
      <c r="U122" s="37">
        <f>+NICE자료!U122</f>
        <v>0</v>
      </c>
      <c r="V122" s="37">
        <f>+NICE자료!V122</f>
        <v>0</v>
      </c>
      <c r="W122" s="37">
        <f>+NICE자료!W122</f>
        <v>0</v>
      </c>
      <c r="X122" s="37">
        <f>+NICE자료!X122</f>
        <v>0</v>
      </c>
      <c r="Y122" s="37">
        <f>+NICE자료!Y122</f>
        <v>0</v>
      </c>
      <c r="Z122" s="37">
        <f>+NICE자료!Z122</f>
        <v>0</v>
      </c>
      <c r="AA122" s="37">
        <f>+NICE자료!AA122</f>
        <v>0</v>
      </c>
      <c r="AB122" s="37">
        <f>+NICE자료!AB122</f>
        <v>0</v>
      </c>
      <c r="AC122" s="37">
        <f>+NICE자료!AC122</f>
        <v>0</v>
      </c>
      <c r="AD122" s="37">
        <f>+NICE자료!AD122</f>
        <v>0</v>
      </c>
      <c r="AE122" s="37">
        <f>+NICE자료!AE122</f>
        <v>0</v>
      </c>
      <c r="AF122" s="37">
        <f>+NICE자료!AF122</f>
        <v>0</v>
      </c>
      <c r="AG122" s="37">
        <f>+NICE자료!AG122</f>
        <v>0</v>
      </c>
      <c r="AH122" s="37">
        <f>+NICE자료!AH122</f>
        <v>0</v>
      </c>
      <c r="AI122" s="37">
        <f>+NICE자료!AI122</f>
        <v>0</v>
      </c>
      <c r="AJ122" s="37">
        <f>+NICE자료!AJ122</f>
        <v>0</v>
      </c>
      <c r="AK122" s="37">
        <f>+NICE자료!AK122</f>
        <v>0</v>
      </c>
      <c r="AL122" s="37">
        <f>+NICE자료!AL122</f>
        <v>0</v>
      </c>
      <c r="AM122" s="37">
        <f>+NICE자료!AM122</f>
        <v>0</v>
      </c>
      <c r="AN122" s="37">
        <f>+NICE자료!AN122</f>
        <v>0</v>
      </c>
      <c r="AO122" s="37">
        <f>+NICE자료!AO122</f>
        <v>0</v>
      </c>
      <c r="AP122" s="37">
        <f>+NICE자료!AP122</f>
        <v>0</v>
      </c>
      <c r="AQ122" s="37">
        <f>+NICE자료!AQ122</f>
        <v>0</v>
      </c>
      <c r="AR122" s="37">
        <f>+NICE자료!AR122</f>
        <v>0</v>
      </c>
      <c r="AS122" s="37">
        <f>+NICE자료!AS122</f>
        <v>0</v>
      </c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38"/>
      <c r="BI122" s="38"/>
      <c r="BJ122" s="38"/>
      <c r="BK122" s="38"/>
      <c r="BL122" s="38"/>
      <c r="BM122" s="38"/>
      <c r="BN122" s="38"/>
      <c r="BO122" s="38"/>
      <c r="BP122" s="38"/>
      <c r="BQ122" s="38"/>
      <c r="BR122" s="38"/>
      <c r="BS122" s="38"/>
      <c r="BT122" s="38"/>
      <c r="BU122" s="38"/>
      <c r="BV122" s="38"/>
      <c r="BW122" s="38"/>
      <c r="BX122" s="38"/>
      <c r="BY122" s="38"/>
      <c r="BZ122" s="38"/>
      <c r="CA122" s="38"/>
      <c r="CB122" s="38"/>
      <c r="CC122" s="38"/>
      <c r="CD122" s="38"/>
      <c r="CE122" s="38"/>
      <c r="CF122" s="38"/>
      <c r="CG122" s="38"/>
      <c r="CH122" s="38"/>
      <c r="CI122" s="38"/>
      <c r="CJ122" s="38"/>
      <c r="CK122" s="38"/>
      <c r="CL122" s="38"/>
      <c r="CM122" s="38"/>
      <c r="CN122" s="38"/>
      <c r="CO122" s="38"/>
      <c r="CP122" s="38"/>
      <c r="CQ122" s="38"/>
      <c r="CR122" s="38"/>
      <c r="CS122" s="38"/>
      <c r="CT122" s="38"/>
      <c r="CU122" s="38"/>
      <c r="CV122" s="38"/>
      <c r="CW122" s="38"/>
      <c r="CX122" s="38"/>
      <c r="CY122" s="38"/>
      <c r="CZ122" s="38"/>
      <c r="DA122" s="38"/>
      <c r="DB122" s="38"/>
      <c r="DC122" s="38"/>
      <c r="DD122" s="38"/>
      <c r="DE122" s="38"/>
      <c r="DF122" s="38"/>
      <c r="DG122" s="38"/>
      <c r="DH122" s="38"/>
      <c r="DI122" s="38"/>
      <c r="DJ122" s="38"/>
      <c r="DK122" s="38"/>
      <c r="DL122" s="38"/>
      <c r="DM122" s="38"/>
      <c r="DN122" s="38"/>
    </row>
    <row r="123" spans="1:118">
      <c r="A123" s="1">
        <f>+NICE자료!A123</f>
        <v>124314</v>
      </c>
      <c r="B123" s="28" t="str">
        <f>+NICE자료!B123</f>
        <v xml:space="preserve">          견본비</v>
      </c>
      <c r="C123" s="37">
        <f>+NICE자료!C123</f>
        <v>0</v>
      </c>
      <c r="D123" s="37">
        <f>+NICE자료!D123</f>
        <v>0</v>
      </c>
      <c r="E123" s="37">
        <f>+NICE자료!E123</f>
        <v>0</v>
      </c>
      <c r="F123" s="37">
        <f>+NICE자료!F123</f>
        <v>0</v>
      </c>
      <c r="G123" s="37">
        <f>+NICE자료!G123</f>
        <v>0</v>
      </c>
      <c r="H123" s="37">
        <f>+NICE자료!H123</f>
        <v>0</v>
      </c>
      <c r="I123" s="37">
        <f>+NICE자료!I123</f>
        <v>0</v>
      </c>
      <c r="J123" s="37">
        <f>+NICE자료!J123</f>
        <v>0</v>
      </c>
      <c r="K123" s="37">
        <f>+NICE자료!K123</f>
        <v>0</v>
      </c>
      <c r="L123" s="37">
        <f>+NICE자료!L123</f>
        <v>0</v>
      </c>
      <c r="M123" s="37">
        <f>+NICE자료!M123</f>
        <v>0</v>
      </c>
      <c r="N123" s="37">
        <f>+NICE자료!N123</f>
        <v>0</v>
      </c>
      <c r="O123" s="37">
        <f>+NICE자료!O123</f>
        <v>0</v>
      </c>
      <c r="P123" s="37">
        <f>+NICE자료!P123</f>
        <v>0</v>
      </c>
      <c r="Q123" s="37">
        <f>+NICE자료!Q123</f>
        <v>0</v>
      </c>
      <c r="R123" s="37">
        <f>+NICE자료!R123</f>
        <v>0</v>
      </c>
      <c r="S123" s="37">
        <f>+NICE자료!S123</f>
        <v>0</v>
      </c>
      <c r="T123" s="37">
        <f>+NICE자료!T123</f>
        <v>0</v>
      </c>
      <c r="U123" s="37">
        <f>+NICE자료!U123</f>
        <v>0</v>
      </c>
      <c r="V123" s="37">
        <f>+NICE자료!V123</f>
        <v>0</v>
      </c>
      <c r="W123" s="37">
        <f>+NICE자료!W123</f>
        <v>0</v>
      </c>
      <c r="X123" s="37">
        <f>+NICE자료!X123</f>
        <v>0</v>
      </c>
      <c r="Y123" s="37">
        <f>+NICE자료!Y123</f>
        <v>0</v>
      </c>
      <c r="Z123" s="37">
        <f>+NICE자료!Z123</f>
        <v>0</v>
      </c>
      <c r="AA123" s="37">
        <f>+NICE자료!AA123</f>
        <v>0</v>
      </c>
      <c r="AB123" s="37">
        <f>+NICE자료!AB123</f>
        <v>0</v>
      </c>
      <c r="AC123" s="37">
        <f>+NICE자료!AC123</f>
        <v>0</v>
      </c>
      <c r="AD123" s="37">
        <f>+NICE자료!AD123</f>
        <v>0</v>
      </c>
      <c r="AE123" s="37">
        <f>+NICE자료!AE123</f>
        <v>0</v>
      </c>
      <c r="AF123" s="37">
        <f>+NICE자료!AF123</f>
        <v>0</v>
      </c>
      <c r="AG123" s="37">
        <f>+NICE자료!AG123</f>
        <v>0</v>
      </c>
      <c r="AH123" s="37">
        <f>+NICE자료!AH123</f>
        <v>0</v>
      </c>
      <c r="AI123" s="37">
        <f>+NICE자료!AI123</f>
        <v>0</v>
      </c>
      <c r="AJ123" s="37">
        <f>+NICE자료!AJ123</f>
        <v>0</v>
      </c>
      <c r="AK123" s="37">
        <f>+NICE자료!AK123</f>
        <v>0</v>
      </c>
      <c r="AL123" s="37">
        <f>+NICE자료!AL123</f>
        <v>0</v>
      </c>
      <c r="AM123" s="37">
        <f>+NICE자료!AM123</f>
        <v>0</v>
      </c>
      <c r="AN123" s="37">
        <f>+NICE자료!AN123</f>
        <v>0</v>
      </c>
      <c r="AO123" s="37">
        <f>+NICE자료!AO123</f>
        <v>0</v>
      </c>
      <c r="AP123" s="37">
        <f>+NICE자료!AP123</f>
        <v>0</v>
      </c>
      <c r="AQ123" s="37">
        <f>+NICE자료!AQ123</f>
        <v>0</v>
      </c>
      <c r="AR123" s="37">
        <f>+NICE자료!AR123</f>
        <v>0</v>
      </c>
      <c r="AS123" s="37">
        <f>+NICE자료!AS123</f>
        <v>0</v>
      </c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38"/>
      <c r="BI123" s="38"/>
      <c r="BJ123" s="38"/>
      <c r="BK123" s="38"/>
      <c r="BL123" s="38"/>
      <c r="BM123" s="38"/>
      <c r="BN123" s="38"/>
      <c r="BO123" s="38"/>
      <c r="BP123" s="38"/>
      <c r="BQ123" s="38"/>
      <c r="BR123" s="38"/>
      <c r="BS123" s="38"/>
      <c r="BT123" s="38"/>
      <c r="BU123" s="38"/>
      <c r="BV123" s="38"/>
      <c r="BW123" s="38"/>
      <c r="BX123" s="38"/>
      <c r="BY123" s="38"/>
      <c r="BZ123" s="38"/>
      <c r="CA123" s="38"/>
      <c r="CB123" s="38"/>
      <c r="CC123" s="38"/>
      <c r="CD123" s="38"/>
      <c r="CE123" s="38"/>
      <c r="CF123" s="38"/>
      <c r="CG123" s="38"/>
      <c r="CH123" s="38"/>
      <c r="CI123" s="38"/>
      <c r="CJ123" s="38"/>
      <c r="CK123" s="38"/>
      <c r="CL123" s="38"/>
      <c r="CM123" s="38"/>
      <c r="CN123" s="38"/>
      <c r="CO123" s="38"/>
      <c r="CP123" s="38"/>
      <c r="CQ123" s="38"/>
      <c r="CR123" s="38"/>
      <c r="CS123" s="38"/>
      <c r="CT123" s="38"/>
      <c r="CU123" s="38"/>
      <c r="CV123" s="38"/>
      <c r="CW123" s="38"/>
      <c r="CX123" s="38"/>
      <c r="CY123" s="38"/>
      <c r="CZ123" s="38"/>
      <c r="DA123" s="38"/>
      <c r="DB123" s="38"/>
      <c r="DC123" s="38"/>
      <c r="DD123" s="38"/>
      <c r="DE123" s="38"/>
      <c r="DF123" s="38"/>
      <c r="DG123" s="38"/>
      <c r="DH123" s="38"/>
      <c r="DI123" s="38"/>
      <c r="DJ123" s="38"/>
      <c r="DK123" s="38"/>
      <c r="DL123" s="38"/>
      <c r="DM123" s="38"/>
      <c r="DN123" s="38"/>
    </row>
    <row r="124" spans="1:118">
      <c r="A124" s="1">
        <f>+NICE자료!A124</f>
        <v>124315</v>
      </c>
      <c r="B124" s="28" t="str">
        <f>+NICE자료!B124</f>
        <v xml:space="preserve">          포장비</v>
      </c>
      <c r="C124" s="37">
        <f>+NICE자료!C124</f>
        <v>0</v>
      </c>
      <c r="D124" s="37">
        <f>+NICE자료!D124</f>
        <v>0</v>
      </c>
      <c r="E124" s="37">
        <f>+NICE자료!E124</f>
        <v>0</v>
      </c>
      <c r="F124" s="37">
        <f>+NICE자료!F124</f>
        <v>0</v>
      </c>
      <c r="G124" s="37">
        <f>+NICE자료!G124</f>
        <v>0</v>
      </c>
      <c r="H124" s="37">
        <f>+NICE자료!H124</f>
        <v>0</v>
      </c>
      <c r="I124" s="37">
        <f>+NICE자료!I124</f>
        <v>0</v>
      </c>
      <c r="J124" s="37">
        <f>+NICE자료!J124</f>
        <v>0</v>
      </c>
      <c r="K124" s="37">
        <f>+NICE자료!K124</f>
        <v>0</v>
      </c>
      <c r="L124" s="37">
        <f>+NICE자료!L124</f>
        <v>0</v>
      </c>
      <c r="M124" s="37">
        <f>+NICE자료!M124</f>
        <v>0</v>
      </c>
      <c r="N124" s="37">
        <f>+NICE자료!N124</f>
        <v>0</v>
      </c>
      <c r="O124" s="37">
        <f>+NICE자료!O124</f>
        <v>0</v>
      </c>
      <c r="P124" s="37">
        <f>+NICE자료!P124</f>
        <v>0</v>
      </c>
      <c r="Q124" s="37">
        <f>+NICE자료!Q124</f>
        <v>0</v>
      </c>
      <c r="R124" s="37">
        <f>+NICE자료!R124</f>
        <v>0</v>
      </c>
      <c r="S124" s="37">
        <f>+NICE자료!S124</f>
        <v>0</v>
      </c>
      <c r="T124" s="37">
        <f>+NICE자료!T124</f>
        <v>0</v>
      </c>
      <c r="U124" s="37">
        <f>+NICE자료!U124</f>
        <v>0</v>
      </c>
      <c r="V124" s="37">
        <f>+NICE자료!V124</f>
        <v>0</v>
      </c>
      <c r="W124" s="37">
        <f>+NICE자료!W124</f>
        <v>0</v>
      </c>
      <c r="X124" s="37">
        <f>+NICE자료!X124</f>
        <v>0</v>
      </c>
      <c r="Y124" s="37">
        <f>+NICE자료!Y124</f>
        <v>0</v>
      </c>
      <c r="Z124" s="37">
        <f>+NICE자료!Z124</f>
        <v>0</v>
      </c>
      <c r="AA124" s="37">
        <f>+NICE자료!AA124</f>
        <v>0</v>
      </c>
      <c r="AB124" s="37">
        <f>+NICE자료!AB124</f>
        <v>0</v>
      </c>
      <c r="AC124" s="37">
        <f>+NICE자료!AC124</f>
        <v>0</v>
      </c>
      <c r="AD124" s="37">
        <f>+NICE자료!AD124</f>
        <v>0</v>
      </c>
      <c r="AE124" s="37">
        <f>+NICE자료!AE124</f>
        <v>0</v>
      </c>
      <c r="AF124" s="37">
        <f>+NICE자료!AF124</f>
        <v>0</v>
      </c>
      <c r="AG124" s="37">
        <f>+NICE자료!AG124</f>
        <v>0</v>
      </c>
      <c r="AH124" s="37">
        <f>+NICE자료!AH124</f>
        <v>0</v>
      </c>
      <c r="AI124" s="37">
        <f>+NICE자료!AI124</f>
        <v>0</v>
      </c>
      <c r="AJ124" s="37">
        <f>+NICE자료!AJ124</f>
        <v>0</v>
      </c>
      <c r="AK124" s="37">
        <f>+NICE자료!AK124</f>
        <v>0</v>
      </c>
      <c r="AL124" s="37">
        <f>+NICE자료!AL124</f>
        <v>0</v>
      </c>
      <c r="AM124" s="37">
        <f>+NICE자료!AM124</f>
        <v>0</v>
      </c>
      <c r="AN124" s="37">
        <f>+NICE자료!AN124</f>
        <v>0</v>
      </c>
      <c r="AO124" s="37">
        <f>+NICE자료!AO124</f>
        <v>0</v>
      </c>
      <c r="AP124" s="37">
        <f>+NICE자료!AP124</f>
        <v>0</v>
      </c>
      <c r="AQ124" s="37">
        <f>+NICE자료!AQ124</f>
        <v>0</v>
      </c>
      <c r="AR124" s="37">
        <f>+NICE자료!AR124</f>
        <v>0</v>
      </c>
      <c r="AS124" s="37">
        <f>+NICE자료!AS124</f>
        <v>0</v>
      </c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38"/>
      <c r="BI124" s="38"/>
      <c r="BJ124" s="38"/>
      <c r="BK124" s="38"/>
      <c r="BL124" s="38"/>
      <c r="BM124" s="38"/>
      <c r="BN124" s="38"/>
      <c r="BO124" s="38"/>
      <c r="BP124" s="38"/>
      <c r="BQ124" s="38"/>
      <c r="BR124" s="38"/>
      <c r="BS124" s="38"/>
      <c r="BT124" s="38"/>
      <c r="BU124" s="38"/>
      <c r="BV124" s="38"/>
      <c r="BW124" s="38"/>
      <c r="BX124" s="38"/>
      <c r="BY124" s="38"/>
      <c r="BZ124" s="38"/>
      <c r="CA124" s="38"/>
      <c r="CB124" s="38"/>
      <c r="CC124" s="38"/>
      <c r="CD124" s="38"/>
      <c r="CE124" s="38"/>
      <c r="CF124" s="38"/>
      <c r="CG124" s="38"/>
      <c r="CH124" s="38"/>
      <c r="CI124" s="38"/>
      <c r="CJ124" s="38"/>
      <c r="CK124" s="38"/>
      <c r="CL124" s="38"/>
      <c r="CM124" s="38"/>
      <c r="CN124" s="38"/>
      <c r="CO124" s="38"/>
      <c r="CP124" s="38"/>
      <c r="CQ124" s="38"/>
      <c r="CR124" s="38"/>
      <c r="CS124" s="38"/>
      <c r="CT124" s="38"/>
      <c r="CU124" s="38"/>
      <c r="CV124" s="38"/>
      <c r="CW124" s="38"/>
      <c r="CX124" s="38"/>
      <c r="CY124" s="38"/>
      <c r="CZ124" s="38"/>
      <c r="DA124" s="38"/>
      <c r="DB124" s="38"/>
      <c r="DC124" s="38"/>
      <c r="DD124" s="38"/>
      <c r="DE124" s="38"/>
      <c r="DF124" s="38"/>
      <c r="DG124" s="38"/>
      <c r="DH124" s="38"/>
      <c r="DI124" s="38"/>
      <c r="DJ124" s="38"/>
      <c r="DK124" s="38"/>
      <c r="DL124" s="38"/>
      <c r="DM124" s="38"/>
      <c r="DN124" s="38"/>
    </row>
    <row r="125" spans="1:118">
      <c r="A125" s="1">
        <f>+NICE자료!A125</f>
        <v>124316</v>
      </c>
      <c r="B125" s="28" t="str">
        <f>+NICE자료!B125</f>
        <v xml:space="preserve">          운반비</v>
      </c>
      <c r="C125" s="37">
        <f>+NICE자료!C125</f>
        <v>0</v>
      </c>
      <c r="D125" s="37">
        <f>+NICE자료!D125</f>
        <v>0</v>
      </c>
      <c r="E125" s="37">
        <f>+NICE자료!E125</f>
        <v>0</v>
      </c>
      <c r="F125" s="37">
        <f>+NICE자료!F125</f>
        <v>664989000000</v>
      </c>
      <c r="G125" s="37">
        <f>+NICE자료!G125</f>
        <v>0</v>
      </c>
      <c r="H125" s="37">
        <f>+NICE자료!H125</f>
        <v>0</v>
      </c>
      <c r="I125" s="37">
        <f>+NICE자료!I125</f>
        <v>0</v>
      </c>
      <c r="J125" s="37">
        <f>+NICE자료!J125</f>
        <v>691890000000</v>
      </c>
      <c r="K125" s="37">
        <f>+NICE자료!K125</f>
        <v>0</v>
      </c>
      <c r="L125" s="37">
        <f>+NICE자료!L125</f>
        <v>0</v>
      </c>
      <c r="M125" s="37">
        <f>+NICE자료!M125</f>
        <v>0</v>
      </c>
      <c r="N125" s="37">
        <f>+NICE자료!N125</f>
        <v>826900000000</v>
      </c>
      <c r="O125" s="37">
        <f>+NICE자료!O125</f>
        <v>0</v>
      </c>
      <c r="P125" s="37">
        <f>+NICE자료!P125</f>
        <v>0</v>
      </c>
      <c r="Q125" s="37">
        <f>+NICE자료!Q125</f>
        <v>0</v>
      </c>
      <c r="R125" s="37">
        <f>+NICE자료!R125</f>
        <v>807399000000</v>
      </c>
      <c r="S125" s="37">
        <f>+NICE자료!S125</f>
        <v>230689000000</v>
      </c>
      <c r="T125" s="37">
        <f>+NICE자료!T125</f>
        <v>258311000000</v>
      </c>
      <c r="U125" s="37">
        <f>+NICE자료!U125</f>
        <v>257764000000</v>
      </c>
      <c r="V125" s="37">
        <f>+NICE자료!V125</f>
        <v>257160000000</v>
      </c>
      <c r="W125" s="37">
        <f>+NICE자료!W125</f>
        <v>200993000000</v>
      </c>
      <c r="X125" s="37">
        <f>+NICE자료!X125</f>
        <v>218408000000</v>
      </c>
      <c r="Y125" s="37">
        <f>+NICE자료!Y125</f>
        <v>192996000000</v>
      </c>
      <c r="Z125" s="37">
        <f>+NICE자료!Z125</f>
        <v>197271000000</v>
      </c>
      <c r="AA125" s="37">
        <f>+NICE자료!AA125</f>
        <v>154366000000</v>
      </c>
      <c r="AB125" s="37">
        <f>+NICE자료!AB125</f>
        <v>175531000000</v>
      </c>
      <c r="AC125" s="37">
        <f>+NICE자료!AC125</f>
        <v>183305000000</v>
      </c>
      <c r="AD125" s="37">
        <f>+NICE자료!AD125</f>
        <v>170021000000</v>
      </c>
      <c r="AE125" s="37">
        <f>+NICE자료!AE125</f>
        <v>143158000000</v>
      </c>
      <c r="AF125" s="37">
        <f>+NICE자료!AF125</f>
        <v>172322000000</v>
      </c>
      <c r="AG125" s="37">
        <f>+NICE자료!AG125</f>
        <v>164781000000</v>
      </c>
      <c r="AH125" s="37">
        <f>+NICE자료!AH125</f>
        <v>179063000000</v>
      </c>
      <c r="AI125" s="37">
        <f>+NICE자료!AI125</f>
        <v>148342000000</v>
      </c>
      <c r="AJ125" s="37">
        <f>+NICE자료!AJ125</f>
        <v>195707000000</v>
      </c>
      <c r="AK125" s="37">
        <f>+NICE자료!AK125</f>
        <v>181954000000</v>
      </c>
      <c r="AL125" s="37">
        <f>+NICE자료!AL125</f>
        <v>168512000000</v>
      </c>
      <c r="AM125" s="37">
        <f>+NICE자료!AM125</f>
        <v>131030000000</v>
      </c>
      <c r="AN125" s="37">
        <f>+NICE자료!AN125</f>
        <v>141740000000</v>
      </c>
      <c r="AO125" s="37">
        <f>+NICE자료!AO125</f>
        <v>160493000000</v>
      </c>
      <c r="AP125" s="37">
        <f>+NICE자료!AP125</f>
        <v>153873000000</v>
      </c>
      <c r="AQ125" s="37">
        <f>+NICE자료!AQ125</f>
        <v>123660000000</v>
      </c>
      <c r="AR125" s="37">
        <f>+NICE자료!AR125</f>
        <v>133927000000</v>
      </c>
      <c r="AS125" s="37">
        <f>+NICE자료!AS125</f>
        <v>140293000000</v>
      </c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38"/>
      <c r="BI125" s="38"/>
      <c r="BJ125" s="38"/>
      <c r="BK125" s="38"/>
      <c r="BL125" s="38"/>
      <c r="BM125" s="38"/>
      <c r="BN125" s="38"/>
      <c r="BO125" s="38"/>
      <c r="BP125" s="38"/>
      <c r="BQ125" s="38"/>
      <c r="BR125" s="38"/>
      <c r="BS125" s="38"/>
      <c r="BT125" s="38"/>
      <c r="BU125" s="38"/>
      <c r="BV125" s="38"/>
      <c r="BW125" s="38"/>
      <c r="BX125" s="38"/>
      <c r="BY125" s="38"/>
      <c r="BZ125" s="38"/>
      <c r="CA125" s="38"/>
      <c r="CB125" s="38"/>
      <c r="CC125" s="38"/>
      <c r="CD125" s="38"/>
      <c r="CE125" s="38"/>
      <c r="CF125" s="38"/>
      <c r="CG125" s="38"/>
      <c r="CH125" s="38"/>
      <c r="CI125" s="38"/>
      <c r="CJ125" s="38"/>
      <c r="CK125" s="38"/>
      <c r="CL125" s="38"/>
      <c r="CM125" s="38"/>
      <c r="CN125" s="38"/>
      <c r="CO125" s="38"/>
      <c r="CP125" s="38"/>
      <c r="CQ125" s="38"/>
      <c r="CR125" s="38"/>
      <c r="CS125" s="38"/>
      <c r="CT125" s="38"/>
      <c r="CU125" s="38"/>
      <c r="CV125" s="38"/>
      <c r="CW125" s="38"/>
      <c r="CX125" s="38"/>
      <c r="CY125" s="38"/>
      <c r="CZ125" s="38"/>
      <c r="DA125" s="38"/>
      <c r="DB125" s="38"/>
      <c r="DC125" s="38"/>
      <c r="DD125" s="38"/>
      <c r="DE125" s="38"/>
      <c r="DF125" s="38"/>
      <c r="DG125" s="38"/>
      <c r="DH125" s="38"/>
      <c r="DI125" s="38"/>
      <c r="DJ125" s="38"/>
      <c r="DK125" s="38"/>
      <c r="DL125" s="38"/>
      <c r="DM125" s="38"/>
      <c r="DN125" s="38"/>
    </row>
    <row r="126" spans="1:118">
      <c r="A126" s="1">
        <f>+NICE자료!A126</f>
        <v>124317</v>
      </c>
      <c r="B126" s="28" t="str">
        <f>+NICE자료!B126</f>
        <v xml:space="preserve">          판매수수료</v>
      </c>
      <c r="C126" s="37">
        <f>+NICE자료!C126</f>
        <v>0</v>
      </c>
      <c r="D126" s="37">
        <f>+NICE자료!D126</f>
        <v>0</v>
      </c>
      <c r="E126" s="37">
        <f>+NICE자료!E126</f>
        <v>0</v>
      </c>
      <c r="F126" s="37">
        <f>+NICE자료!F126</f>
        <v>0</v>
      </c>
      <c r="G126" s="37">
        <f>+NICE자료!G126</f>
        <v>0</v>
      </c>
      <c r="H126" s="37">
        <f>+NICE자료!H126</f>
        <v>0</v>
      </c>
      <c r="I126" s="37">
        <f>+NICE자료!I126</f>
        <v>0</v>
      </c>
      <c r="J126" s="37">
        <f>+NICE자료!J126</f>
        <v>0</v>
      </c>
      <c r="K126" s="37">
        <f>+NICE자료!K126</f>
        <v>0</v>
      </c>
      <c r="L126" s="37">
        <f>+NICE자료!L126</f>
        <v>0</v>
      </c>
      <c r="M126" s="37">
        <f>+NICE자료!M126</f>
        <v>0</v>
      </c>
      <c r="N126" s="37">
        <f>+NICE자료!N126</f>
        <v>0</v>
      </c>
      <c r="O126" s="37">
        <f>+NICE자료!O126</f>
        <v>0</v>
      </c>
      <c r="P126" s="37">
        <f>+NICE자료!P126</f>
        <v>0</v>
      </c>
      <c r="Q126" s="37">
        <f>+NICE자료!Q126</f>
        <v>0</v>
      </c>
      <c r="R126" s="37">
        <f>+NICE자료!R126</f>
        <v>0</v>
      </c>
      <c r="S126" s="37">
        <f>+NICE자료!S126</f>
        <v>0</v>
      </c>
      <c r="T126" s="37">
        <f>+NICE자료!T126</f>
        <v>0</v>
      </c>
      <c r="U126" s="37">
        <f>+NICE자료!U126</f>
        <v>0</v>
      </c>
      <c r="V126" s="37">
        <f>+NICE자료!V126</f>
        <v>0</v>
      </c>
      <c r="W126" s="37">
        <f>+NICE자료!W126</f>
        <v>0</v>
      </c>
      <c r="X126" s="37">
        <f>+NICE자료!X126</f>
        <v>0</v>
      </c>
      <c r="Y126" s="37">
        <f>+NICE자료!Y126</f>
        <v>0</v>
      </c>
      <c r="Z126" s="37">
        <f>+NICE자료!Z126</f>
        <v>0</v>
      </c>
      <c r="AA126" s="37">
        <f>+NICE자료!AA126</f>
        <v>0</v>
      </c>
      <c r="AB126" s="37">
        <f>+NICE자료!AB126</f>
        <v>0</v>
      </c>
      <c r="AC126" s="37">
        <f>+NICE자료!AC126</f>
        <v>0</v>
      </c>
      <c r="AD126" s="37">
        <f>+NICE자료!AD126</f>
        <v>0</v>
      </c>
      <c r="AE126" s="37">
        <f>+NICE자료!AE126</f>
        <v>0</v>
      </c>
      <c r="AF126" s="37">
        <f>+NICE자료!AF126</f>
        <v>0</v>
      </c>
      <c r="AG126" s="37">
        <f>+NICE자료!AG126</f>
        <v>0</v>
      </c>
      <c r="AH126" s="37">
        <f>+NICE자료!AH126</f>
        <v>0</v>
      </c>
      <c r="AI126" s="37">
        <f>+NICE자료!AI126</f>
        <v>0</v>
      </c>
      <c r="AJ126" s="37">
        <f>+NICE자료!AJ126</f>
        <v>0</v>
      </c>
      <c r="AK126" s="37">
        <f>+NICE자료!AK126</f>
        <v>0</v>
      </c>
      <c r="AL126" s="37">
        <f>+NICE자료!AL126</f>
        <v>0</v>
      </c>
      <c r="AM126" s="37">
        <f>+NICE자료!AM126</f>
        <v>0</v>
      </c>
      <c r="AN126" s="37">
        <f>+NICE자료!AN126</f>
        <v>0</v>
      </c>
      <c r="AO126" s="37">
        <f>+NICE자료!AO126</f>
        <v>0</v>
      </c>
      <c r="AP126" s="37">
        <f>+NICE자료!AP126</f>
        <v>0</v>
      </c>
      <c r="AQ126" s="37">
        <f>+NICE자료!AQ126</f>
        <v>0</v>
      </c>
      <c r="AR126" s="37">
        <f>+NICE자료!AR126</f>
        <v>0</v>
      </c>
      <c r="AS126" s="37">
        <f>+NICE자료!AS126</f>
        <v>0</v>
      </c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38"/>
      <c r="BI126" s="38"/>
      <c r="BJ126" s="38"/>
      <c r="BK126" s="38"/>
      <c r="BL126" s="38"/>
      <c r="BM126" s="38"/>
      <c r="BN126" s="38"/>
      <c r="BO126" s="38"/>
      <c r="BP126" s="38"/>
      <c r="BQ126" s="38"/>
      <c r="BR126" s="38"/>
      <c r="BS126" s="38"/>
      <c r="BT126" s="38"/>
      <c r="BU126" s="38"/>
      <c r="BV126" s="38"/>
      <c r="BW126" s="38"/>
      <c r="BX126" s="38"/>
      <c r="BY126" s="38"/>
      <c r="BZ126" s="38"/>
      <c r="CA126" s="38"/>
      <c r="CB126" s="38"/>
      <c r="CC126" s="38"/>
      <c r="CD126" s="38"/>
      <c r="CE126" s="38"/>
      <c r="CF126" s="38"/>
      <c r="CG126" s="38"/>
      <c r="CH126" s="38"/>
      <c r="CI126" s="38"/>
      <c r="CJ126" s="38"/>
      <c r="CK126" s="38"/>
      <c r="CL126" s="38"/>
      <c r="CM126" s="38"/>
      <c r="CN126" s="38"/>
      <c r="CO126" s="38"/>
      <c r="CP126" s="38"/>
      <c r="CQ126" s="38"/>
      <c r="CR126" s="38"/>
      <c r="CS126" s="38"/>
      <c r="CT126" s="38"/>
      <c r="CU126" s="38"/>
      <c r="CV126" s="38"/>
      <c r="CW126" s="38"/>
      <c r="CX126" s="38"/>
      <c r="CY126" s="38"/>
      <c r="CZ126" s="38"/>
      <c r="DA126" s="38"/>
      <c r="DB126" s="38"/>
      <c r="DC126" s="38"/>
      <c r="DD126" s="38"/>
      <c r="DE126" s="38"/>
      <c r="DF126" s="38"/>
      <c r="DG126" s="38"/>
      <c r="DH126" s="38"/>
      <c r="DI126" s="38"/>
      <c r="DJ126" s="38"/>
      <c r="DK126" s="38"/>
      <c r="DL126" s="38"/>
      <c r="DM126" s="38"/>
      <c r="DN126" s="38"/>
    </row>
    <row r="127" spans="1:118">
      <c r="A127" s="1">
        <f>+NICE자료!A127</f>
        <v>124319</v>
      </c>
      <c r="B127" s="28" t="str">
        <f>+NICE자료!B127</f>
        <v xml:space="preserve">          판매촉진비</v>
      </c>
      <c r="C127" s="37">
        <f>+NICE자료!C127</f>
        <v>0</v>
      </c>
      <c r="D127" s="37">
        <f>+NICE자료!D127</f>
        <v>0</v>
      </c>
      <c r="E127" s="37">
        <f>+NICE자료!E127</f>
        <v>0</v>
      </c>
      <c r="F127" s="37">
        <f>+NICE자료!F127</f>
        <v>465034000000</v>
      </c>
      <c r="G127" s="37">
        <f>+NICE자료!G127</f>
        <v>0</v>
      </c>
      <c r="H127" s="37">
        <f>+NICE자료!H127</f>
        <v>0</v>
      </c>
      <c r="I127" s="37">
        <f>+NICE자료!I127</f>
        <v>0</v>
      </c>
      <c r="J127" s="37">
        <f>+NICE자료!J127</f>
        <v>616000000000</v>
      </c>
      <c r="K127" s="37">
        <f>+NICE자료!K127</f>
        <v>0</v>
      </c>
      <c r="L127" s="37">
        <f>+NICE자료!L127</f>
        <v>0</v>
      </c>
      <c r="M127" s="37">
        <f>+NICE자료!M127</f>
        <v>0</v>
      </c>
      <c r="N127" s="37">
        <f>+NICE자료!N127</f>
        <v>1339172000000</v>
      </c>
      <c r="O127" s="37">
        <f>+NICE자료!O127</f>
        <v>0</v>
      </c>
      <c r="P127" s="37">
        <f>+NICE자료!P127</f>
        <v>0</v>
      </c>
      <c r="Q127" s="37">
        <f>+NICE자료!Q127</f>
        <v>0</v>
      </c>
      <c r="R127" s="37">
        <f>+NICE자료!R127</f>
        <v>1508672000000</v>
      </c>
      <c r="S127" s="37">
        <f>+NICE자료!S127</f>
        <v>225264000000</v>
      </c>
      <c r="T127" s="37">
        <f>+NICE자료!T127</f>
        <v>322798000000</v>
      </c>
      <c r="U127" s="37">
        <f>+NICE자료!U127</f>
        <v>351226000000</v>
      </c>
      <c r="V127" s="37">
        <f>+NICE자료!V127</f>
        <v>341007000000</v>
      </c>
      <c r="W127" s="37">
        <f>+NICE자료!W127</f>
        <v>232912000000</v>
      </c>
      <c r="X127" s="37">
        <f>+NICE자료!X127</f>
        <v>252099000000</v>
      </c>
      <c r="Y127" s="37">
        <f>+NICE자료!Y127</f>
        <v>293969000000</v>
      </c>
      <c r="Z127" s="37">
        <f>+NICE자료!Z127</f>
        <v>477744000000</v>
      </c>
      <c r="AA127" s="37">
        <f>+NICE자료!AA127</f>
        <v>161231000000</v>
      </c>
      <c r="AB127" s="37">
        <f>+NICE자료!AB127</f>
        <v>236847000000</v>
      </c>
      <c r="AC127" s="37">
        <f>+NICE자료!AC127</f>
        <v>284237000000</v>
      </c>
      <c r="AD127" s="37">
        <f>+NICE자료!AD127</f>
        <v>458200000000</v>
      </c>
      <c r="AE127" s="37">
        <f>+NICE자료!AE127</f>
        <v>218000000000</v>
      </c>
      <c r="AF127" s="37">
        <f>+NICE자료!AF127</f>
        <v>385433000000</v>
      </c>
      <c r="AG127" s="37">
        <f>+NICE자료!AG127</f>
        <v>330418000000</v>
      </c>
      <c r="AH127" s="37">
        <f>+NICE자료!AH127</f>
        <v>346198000000</v>
      </c>
      <c r="AI127" s="37">
        <f>+NICE자료!AI127</f>
        <v>260600000000</v>
      </c>
      <c r="AJ127" s="37">
        <f>+NICE자료!AJ127</f>
        <v>293480000000</v>
      </c>
      <c r="AK127" s="37">
        <f>+NICE자료!AK127</f>
        <v>324028000000</v>
      </c>
      <c r="AL127" s="37">
        <f>+NICE자료!AL127</f>
        <v>394838000000</v>
      </c>
      <c r="AM127" s="37">
        <f>+NICE자료!AM127</f>
        <v>279011000000</v>
      </c>
      <c r="AN127" s="37">
        <f>+NICE자료!AN127</f>
        <v>226891000000</v>
      </c>
      <c r="AO127" s="37">
        <f>+NICE자료!AO127</f>
        <v>300480000000</v>
      </c>
      <c r="AP127" s="37">
        <f>+NICE자료!AP127</f>
        <v>337488000000</v>
      </c>
      <c r="AQ127" s="37">
        <f>+NICE자료!AQ127</f>
        <v>318257000000</v>
      </c>
      <c r="AR127" s="37">
        <f>+NICE자료!AR127</f>
        <v>296105000000</v>
      </c>
      <c r="AS127" s="37">
        <f>+NICE자료!AS127</f>
        <v>345373000000</v>
      </c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38"/>
      <c r="BI127" s="38"/>
      <c r="BJ127" s="38"/>
      <c r="BK127" s="38"/>
      <c r="BL127" s="38"/>
      <c r="BM127" s="38"/>
      <c r="BN127" s="38"/>
      <c r="BO127" s="38"/>
      <c r="BP127" s="38"/>
      <c r="BQ127" s="38"/>
      <c r="BR127" s="38"/>
      <c r="BS127" s="38"/>
      <c r="BT127" s="38"/>
      <c r="BU127" s="38"/>
      <c r="BV127" s="38"/>
      <c r="BW127" s="38"/>
      <c r="BX127" s="38"/>
      <c r="BY127" s="38"/>
      <c r="BZ127" s="38"/>
      <c r="CA127" s="38"/>
      <c r="CB127" s="38"/>
      <c r="CC127" s="38"/>
      <c r="CD127" s="38"/>
      <c r="CE127" s="38"/>
      <c r="CF127" s="38"/>
      <c r="CG127" s="38"/>
      <c r="CH127" s="38"/>
      <c r="CI127" s="38"/>
      <c r="CJ127" s="38"/>
      <c r="CK127" s="38"/>
      <c r="CL127" s="38"/>
      <c r="CM127" s="38"/>
      <c r="CN127" s="38"/>
      <c r="CO127" s="38"/>
      <c r="CP127" s="38"/>
      <c r="CQ127" s="38"/>
      <c r="CR127" s="38"/>
      <c r="CS127" s="38"/>
      <c r="CT127" s="38"/>
      <c r="CU127" s="38"/>
      <c r="CV127" s="38"/>
      <c r="CW127" s="38"/>
      <c r="CX127" s="38"/>
      <c r="CY127" s="38"/>
      <c r="CZ127" s="38"/>
      <c r="DA127" s="38"/>
      <c r="DB127" s="38"/>
      <c r="DC127" s="38"/>
      <c r="DD127" s="38"/>
      <c r="DE127" s="38"/>
      <c r="DF127" s="38"/>
      <c r="DG127" s="38"/>
      <c r="DH127" s="38"/>
      <c r="DI127" s="38"/>
      <c r="DJ127" s="38"/>
      <c r="DK127" s="38"/>
      <c r="DL127" s="38"/>
      <c r="DM127" s="38"/>
      <c r="DN127" s="38"/>
    </row>
    <row r="128" spans="1:118">
      <c r="A128" s="1">
        <f>+NICE자료!A128</f>
        <v>124318</v>
      </c>
      <c r="B128" s="28" t="str">
        <f>+NICE자료!B128</f>
        <v xml:space="preserve">          해외시장개척비</v>
      </c>
      <c r="C128" s="37">
        <f>+NICE자료!C128</f>
        <v>0</v>
      </c>
      <c r="D128" s="37">
        <f>+NICE자료!D128</f>
        <v>0</v>
      </c>
      <c r="E128" s="37">
        <f>+NICE자료!E128</f>
        <v>0</v>
      </c>
      <c r="F128" s="37">
        <f>+NICE자료!F128</f>
        <v>0</v>
      </c>
      <c r="G128" s="37">
        <f>+NICE자료!G128</f>
        <v>0</v>
      </c>
      <c r="H128" s="37">
        <f>+NICE자료!H128</f>
        <v>0</v>
      </c>
      <c r="I128" s="37">
        <f>+NICE자료!I128</f>
        <v>0</v>
      </c>
      <c r="J128" s="37">
        <f>+NICE자료!J128</f>
        <v>0</v>
      </c>
      <c r="K128" s="37">
        <f>+NICE자료!K128</f>
        <v>0</v>
      </c>
      <c r="L128" s="37">
        <f>+NICE자료!L128</f>
        <v>0</v>
      </c>
      <c r="M128" s="37">
        <f>+NICE자료!M128</f>
        <v>0</v>
      </c>
      <c r="N128" s="37">
        <f>+NICE자료!N128</f>
        <v>0</v>
      </c>
      <c r="O128" s="37">
        <f>+NICE자료!O128</f>
        <v>0</v>
      </c>
      <c r="P128" s="37">
        <f>+NICE자료!P128</f>
        <v>0</v>
      </c>
      <c r="Q128" s="37">
        <f>+NICE자료!Q128</f>
        <v>0</v>
      </c>
      <c r="R128" s="37">
        <f>+NICE자료!R128</f>
        <v>0</v>
      </c>
      <c r="S128" s="37">
        <f>+NICE자료!S128</f>
        <v>0</v>
      </c>
      <c r="T128" s="37">
        <f>+NICE자료!T128</f>
        <v>0</v>
      </c>
      <c r="U128" s="37">
        <f>+NICE자료!U128</f>
        <v>0</v>
      </c>
      <c r="V128" s="37">
        <f>+NICE자료!V128</f>
        <v>0</v>
      </c>
      <c r="W128" s="37">
        <f>+NICE자료!W128</f>
        <v>0</v>
      </c>
      <c r="X128" s="37">
        <f>+NICE자료!X128</f>
        <v>0</v>
      </c>
      <c r="Y128" s="37">
        <f>+NICE자료!Y128</f>
        <v>0</v>
      </c>
      <c r="Z128" s="37">
        <f>+NICE자료!Z128</f>
        <v>0</v>
      </c>
      <c r="AA128" s="37">
        <f>+NICE자료!AA128</f>
        <v>0</v>
      </c>
      <c r="AB128" s="37">
        <f>+NICE자료!AB128</f>
        <v>0</v>
      </c>
      <c r="AC128" s="37">
        <f>+NICE자료!AC128</f>
        <v>0</v>
      </c>
      <c r="AD128" s="37">
        <f>+NICE자료!AD128</f>
        <v>0</v>
      </c>
      <c r="AE128" s="37">
        <f>+NICE자료!AE128</f>
        <v>0</v>
      </c>
      <c r="AF128" s="37">
        <f>+NICE자료!AF128</f>
        <v>0</v>
      </c>
      <c r="AG128" s="37">
        <f>+NICE자료!AG128</f>
        <v>0</v>
      </c>
      <c r="AH128" s="37">
        <f>+NICE자료!AH128</f>
        <v>0</v>
      </c>
      <c r="AI128" s="37">
        <f>+NICE자료!AI128</f>
        <v>0</v>
      </c>
      <c r="AJ128" s="37">
        <f>+NICE자료!AJ128</f>
        <v>0</v>
      </c>
      <c r="AK128" s="37">
        <f>+NICE자료!AK128</f>
        <v>0</v>
      </c>
      <c r="AL128" s="37">
        <f>+NICE자료!AL128</f>
        <v>0</v>
      </c>
      <c r="AM128" s="37">
        <f>+NICE자료!AM128</f>
        <v>0</v>
      </c>
      <c r="AN128" s="37">
        <f>+NICE자료!AN128</f>
        <v>0</v>
      </c>
      <c r="AO128" s="37">
        <f>+NICE자료!AO128</f>
        <v>0</v>
      </c>
      <c r="AP128" s="37">
        <f>+NICE자료!AP128</f>
        <v>0</v>
      </c>
      <c r="AQ128" s="37">
        <f>+NICE자료!AQ128</f>
        <v>0</v>
      </c>
      <c r="AR128" s="37">
        <f>+NICE자료!AR128</f>
        <v>0</v>
      </c>
      <c r="AS128" s="37">
        <f>+NICE자료!AS128</f>
        <v>0</v>
      </c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38"/>
      <c r="BI128" s="38"/>
      <c r="BJ128" s="38"/>
      <c r="BK128" s="38"/>
      <c r="BL128" s="38"/>
      <c r="BM128" s="38"/>
      <c r="BN128" s="38"/>
      <c r="BO128" s="38"/>
      <c r="BP128" s="38"/>
      <c r="BQ128" s="38"/>
      <c r="BR128" s="38"/>
      <c r="BS128" s="38"/>
      <c r="BT128" s="38"/>
      <c r="BU128" s="38"/>
      <c r="BV128" s="38"/>
      <c r="BW128" s="38"/>
      <c r="BX128" s="38"/>
      <c r="BY128" s="38"/>
      <c r="BZ128" s="38"/>
      <c r="CA128" s="38"/>
      <c r="CB128" s="38"/>
      <c r="CC128" s="38"/>
      <c r="CD128" s="38"/>
      <c r="CE128" s="38"/>
      <c r="CF128" s="38"/>
      <c r="CG128" s="38"/>
      <c r="CH128" s="38"/>
      <c r="CI128" s="38"/>
      <c r="CJ128" s="38"/>
      <c r="CK128" s="38"/>
      <c r="CL128" s="38"/>
      <c r="CM128" s="38"/>
      <c r="CN128" s="38"/>
      <c r="CO128" s="38"/>
      <c r="CP128" s="38"/>
      <c r="CQ128" s="38"/>
      <c r="CR128" s="38"/>
      <c r="CS128" s="38"/>
      <c r="CT128" s="38"/>
      <c r="CU128" s="38"/>
      <c r="CV128" s="38"/>
      <c r="CW128" s="38"/>
      <c r="CX128" s="38"/>
      <c r="CY128" s="38"/>
      <c r="CZ128" s="38"/>
      <c r="DA128" s="38"/>
      <c r="DB128" s="38"/>
      <c r="DC128" s="38"/>
      <c r="DD128" s="38"/>
      <c r="DE128" s="38"/>
      <c r="DF128" s="38"/>
      <c r="DG128" s="38"/>
      <c r="DH128" s="38"/>
      <c r="DI128" s="38"/>
      <c r="DJ128" s="38"/>
      <c r="DK128" s="38"/>
      <c r="DL128" s="38"/>
      <c r="DM128" s="38"/>
      <c r="DN128" s="38"/>
    </row>
    <row r="129" spans="1:118">
      <c r="A129" s="1">
        <f>+NICE자료!A129</f>
        <v>124320</v>
      </c>
      <c r="B129" s="28" t="str">
        <f>+NICE자료!B129</f>
        <v xml:space="preserve">          수출비용</v>
      </c>
      <c r="C129" s="37">
        <f>+NICE자료!C129</f>
        <v>0</v>
      </c>
      <c r="D129" s="37">
        <f>+NICE자료!D129</f>
        <v>0</v>
      </c>
      <c r="E129" s="37">
        <f>+NICE자료!E129</f>
        <v>0</v>
      </c>
      <c r="F129" s="37">
        <f>+NICE자료!F129</f>
        <v>0</v>
      </c>
      <c r="G129" s="37">
        <f>+NICE자료!G129</f>
        <v>0</v>
      </c>
      <c r="H129" s="37">
        <f>+NICE자료!H129</f>
        <v>0</v>
      </c>
      <c r="I129" s="37">
        <f>+NICE자료!I129</f>
        <v>0</v>
      </c>
      <c r="J129" s="37">
        <f>+NICE자료!J129</f>
        <v>0</v>
      </c>
      <c r="K129" s="37">
        <f>+NICE자료!K129</f>
        <v>0</v>
      </c>
      <c r="L129" s="37">
        <f>+NICE자료!L129</f>
        <v>0</v>
      </c>
      <c r="M129" s="37">
        <f>+NICE자료!M129</f>
        <v>0</v>
      </c>
      <c r="N129" s="37">
        <f>+NICE자료!N129</f>
        <v>0</v>
      </c>
      <c r="O129" s="37">
        <f>+NICE자료!O129</f>
        <v>0</v>
      </c>
      <c r="P129" s="37">
        <f>+NICE자료!P129</f>
        <v>0</v>
      </c>
      <c r="Q129" s="37">
        <f>+NICE자료!Q129</f>
        <v>0</v>
      </c>
      <c r="R129" s="37">
        <f>+NICE자료!R129</f>
        <v>0</v>
      </c>
      <c r="S129" s="37">
        <f>+NICE자료!S129</f>
        <v>0</v>
      </c>
      <c r="T129" s="37">
        <f>+NICE자료!T129</f>
        <v>0</v>
      </c>
      <c r="U129" s="37">
        <f>+NICE자료!U129</f>
        <v>0</v>
      </c>
      <c r="V129" s="37">
        <f>+NICE자료!V129</f>
        <v>0</v>
      </c>
      <c r="W129" s="37">
        <f>+NICE자료!W129</f>
        <v>0</v>
      </c>
      <c r="X129" s="37">
        <f>+NICE자료!X129</f>
        <v>0</v>
      </c>
      <c r="Y129" s="37">
        <f>+NICE자료!Y129</f>
        <v>0</v>
      </c>
      <c r="Z129" s="37">
        <f>+NICE자료!Z129</f>
        <v>0</v>
      </c>
      <c r="AA129" s="37">
        <f>+NICE자료!AA129</f>
        <v>0</v>
      </c>
      <c r="AB129" s="37">
        <f>+NICE자료!AB129</f>
        <v>0</v>
      </c>
      <c r="AC129" s="37">
        <f>+NICE자료!AC129</f>
        <v>0</v>
      </c>
      <c r="AD129" s="37">
        <f>+NICE자료!AD129</f>
        <v>0</v>
      </c>
      <c r="AE129" s="37">
        <f>+NICE자료!AE129</f>
        <v>0</v>
      </c>
      <c r="AF129" s="37">
        <f>+NICE자료!AF129</f>
        <v>0</v>
      </c>
      <c r="AG129" s="37">
        <f>+NICE자료!AG129</f>
        <v>0</v>
      </c>
      <c r="AH129" s="37">
        <f>+NICE자료!AH129</f>
        <v>0</v>
      </c>
      <c r="AI129" s="37">
        <f>+NICE자료!AI129</f>
        <v>0</v>
      </c>
      <c r="AJ129" s="37">
        <f>+NICE자료!AJ129</f>
        <v>0</v>
      </c>
      <c r="AK129" s="37">
        <f>+NICE자료!AK129</f>
        <v>0</v>
      </c>
      <c r="AL129" s="37">
        <f>+NICE자료!AL129</f>
        <v>0</v>
      </c>
      <c r="AM129" s="37">
        <f>+NICE자료!AM129</f>
        <v>0</v>
      </c>
      <c r="AN129" s="37">
        <f>+NICE자료!AN129</f>
        <v>0</v>
      </c>
      <c r="AO129" s="37">
        <f>+NICE자료!AO129</f>
        <v>0</v>
      </c>
      <c r="AP129" s="37">
        <f>+NICE자료!AP129</f>
        <v>0</v>
      </c>
      <c r="AQ129" s="37">
        <f>+NICE자료!AQ129</f>
        <v>0</v>
      </c>
      <c r="AR129" s="37">
        <f>+NICE자료!AR129</f>
        <v>0</v>
      </c>
      <c r="AS129" s="37">
        <f>+NICE자료!AS129</f>
        <v>0</v>
      </c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38"/>
      <c r="BI129" s="38"/>
      <c r="BJ129" s="38"/>
      <c r="BK129" s="38"/>
      <c r="BL129" s="38"/>
      <c r="BM129" s="38"/>
      <c r="BN129" s="38"/>
      <c r="BO129" s="38"/>
      <c r="BP129" s="38"/>
      <c r="BQ129" s="38"/>
      <c r="BR129" s="38"/>
      <c r="BS129" s="38"/>
      <c r="BT129" s="38"/>
      <c r="BU129" s="38"/>
      <c r="BV129" s="38"/>
      <c r="BW129" s="38"/>
      <c r="BX129" s="38"/>
      <c r="BY129" s="38"/>
      <c r="BZ129" s="38"/>
      <c r="CA129" s="38"/>
      <c r="CB129" s="38"/>
      <c r="CC129" s="38"/>
      <c r="CD129" s="38"/>
      <c r="CE129" s="38"/>
      <c r="CF129" s="38"/>
      <c r="CG129" s="38"/>
      <c r="CH129" s="38"/>
      <c r="CI129" s="38"/>
      <c r="CJ129" s="38"/>
      <c r="CK129" s="38"/>
      <c r="CL129" s="38"/>
      <c r="CM129" s="38"/>
      <c r="CN129" s="38"/>
      <c r="CO129" s="38"/>
      <c r="CP129" s="38"/>
      <c r="CQ129" s="38"/>
      <c r="CR129" s="38"/>
      <c r="CS129" s="38"/>
      <c r="CT129" s="38"/>
      <c r="CU129" s="38"/>
      <c r="CV129" s="38"/>
      <c r="CW129" s="38"/>
      <c r="CX129" s="38"/>
      <c r="CY129" s="38"/>
      <c r="CZ129" s="38"/>
      <c r="DA129" s="38"/>
      <c r="DB129" s="38"/>
      <c r="DC129" s="38"/>
      <c r="DD129" s="38"/>
      <c r="DE129" s="38"/>
      <c r="DF129" s="38"/>
      <c r="DG129" s="38"/>
      <c r="DH129" s="38"/>
      <c r="DI129" s="38"/>
      <c r="DJ129" s="38"/>
      <c r="DK129" s="38"/>
      <c r="DL129" s="38"/>
      <c r="DM129" s="38"/>
      <c r="DN129" s="38"/>
    </row>
    <row r="130" spans="1:118">
      <c r="A130" s="1">
        <f>+NICE자료!A130</f>
        <v>124322</v>
      </c>
      <c r="B130" s="28" t="str">
        <f>+NICE자료!B130</f>
        <v xml:space="preserve">          A/S비</v>
      </c>
      <c r="C130" s="37">
        <f>+NICE자료!C130</f>
        <v>0</v>
      </c>
      <c r="D130" s="37">
        <f>+NICE자료!D130</f>
        <v>0</v>
      </c>
      <c r="E130" s="37">
        <f>+NICE자료!E130</f>
        <v>0</v>
      </c>
      <c r="F130" s="37">
        <f>+NICE자료!F130</f>
        <v>402266000000</v>
      </c>
      <c r="G130" s="37">
        <f>+NICE자료!G130</f>
        <v>0</v>
      </c>
      <c r="H130" s="37">
        <f>+NICE자료!H130</f>
        <v>0</v>
      </c>
      <c r="I130" s="37">
        <f>+NICE자료!I130</f>
        <v>0</v>
      </c>
      <c r="J130" s="37">
        <f>+NICE자료!J130</f>
        <v>455792000000</v>
      </c>
      <c r="K130" s="37">
        <f>+NICE자료!K130</f>
        <v>0</v>
      </c>
      <c r="L130" s="37">
        <f>+NICE자료!L130</f>
        <v>0</v>
      </c>
      <c r="M130" s="37">
        <f>+NICE자료!M130</f>
        <v>0</v>
      </c>
      <c r="N130" s="37">
        <f>+NICE자료!N130</f>
        <v>622238000000</v>
      </c>
      <c r="O130" s="37">
        <f>+NICE자료!O130</f>
        <v>0</v>
      </c>
      <c r="P130" s="37">
        <f>+NICE자료!P130</f>
        <v>0</v>
      </c>
      <c r="Q130" s="37">
        <f>+NICE자료!Q130</f>
        <v>0</v>
      </c>
      <c r="R130" s="37">
        <f>+NICE자료!R130</f>
        <v>712406000000</v>
      </c>
      <c r="S130" s="37">
        <f>+NICE자료!S130</f>
        <v>123074000000</v>
      </c>
      <c r="T130" s="37">
        <f>+NICE자료!T130</f>
        <v>158371000000</v>
      </c>
      <c r="U130" s="37">
        <f>+NICE자료!U130</f>
        <v>226729000000</v>
      </c>
      <c r="V130" s="37">
        <f>+NICE자료!V130</f>
        <v>302735000000</v>
      </c>
      <c r="W130" s="37">
        <f>+NICE자료!W130</f>
        <v>197303000000</v>
      </c>
      <c r="X130" s="37">
        <f>+NICE자료!X130</f>
        <v>196620000000</v>
      </c>
      <c r="Y130" s="37">
        <f>+NICE자료!Y130</f>
        <v>284222000000</v>
      </c>
      <c r="Z130" s="37">
        <f>+NICE자료!Z130</f>
        <v>423414000000</v>
      </c>
      <c r="AA130" s="37">
        <f>+NICE자료!AA130</f>
        <v>263988000000</v>
      </c>
      <c r="AB130" s="37">
        <f>+NICE자료!AB130</f>
        <v>203037000000</v>
      </c>
      <c r="AC130" s="37">
        <f>+NICE자료!AC130</f>
        <v>246840000000</v>
      </c>
      <c r="AD130" s="37">
        <f>+NICE자료!AD130</f>
        <v>224181000000</v>
      </c>
      <c r="AE130" s="37">
        <f>+NICE자료!AE130</f>
        <v>152653000000</v>
      </c>
      <c r="AF130" s="37">
        <f>+NICE자료!AF130</f>
        <v>170856000000</v>
      </c>
      <c r="AG130" s="37">
        <f>+NICE자료!AG130</f>
        <v>191279000000</v>
      </c>
      <c r="AH130" s="37">
        <f>+NICE자료!AH130</f>
        <v>104011000000</v>
      </c>
      <c r="AI130" s="37">
        <f>+NICE자료!AI130</f>
        <v>204478000000</v>
      </c>
      <c r="AJ130" s="37">
        <f>+NICE자료!AJ130</f>
        <v>161145000000</v>
      </c>
      <c r="AK130" s="37">
        <f>+NICE자료!AK130</f>
        <v>174801000000</v>
      </c>
      <c r="AL130" s="37">
        <f>+NICE자료!AL130</f>
        <v>159139000000</v>
      </c>
      <c r="AM130" s="37">
        <f>+NICE자료!AM130</f>
        <v>129794000000</v>
      </c>
      <c r="AN130" s="37">
        <f>+NICE자료!AN130</f>
        <v>141613000000</v>
      </c>
      <c r="AO130" s="37">
        <f>+NICE자료!AO130</f>
        <v>166427000000</v>
      </c>
      <c r="AP130" s="37">
        <f>+NICE자료!AP130</f>
        <v>139960000000</v>
      </c>
      <c r="AQ130" s="37">
        <f>+NICE자료!AQ130</f>
        <v>96599000000</v>
      </c>
      <c r="AR130" s="37">
        <f>+NICE자료!AR130</f>
        <v>163001000000</v>
      </c>
      <c r="AS130" s="37">
        <f>+NICE자료!AS130</f>
        <v>263925000000</v>
      </c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38"/>
      <c r="BI130" s="38"/>
      <c r="BJ130" s="38"/>
      <c r="BK130" s="38"/>
      <c r="BL130" s="38"/>
      <c r="BM130" s="38"/>
      <c r="BN130" s="38"/>
      <c r="BO130" s="38"/>
      <c r="BP130" s="38"/>
      <c r="BQ130" s="38"/>
      <c r="BR130" s="38"/>
      <c r="BS130" s="38"/>
      <c r="BT130" s="38"/>
      <c r="BU130" s="38"/>
      <c r="BV130" s="38"/>
      <c r="BW130" s="38"/>
      <c r="BX130" s="38"/>
      <c r="BY130" s="38"/>
      <c r="BZ130" s="38"/>
      <c r="CA130" s="38"/>
      <c r="CB130" s="38"/>
      <c r="CC130" s="38"/>
      <c r="CD130" s="38"/>
      <c r="CE130" s="38"/>
      <c r="CF130" s="38"/>
      <c r="CG130" s="38"/>
      <c r="CH130" s="38"/>
      <c r="CI130" s="38"/>
      <c r="CJ130" s="38"/>
      <c r="CK130" s="38"/>
      <c r="CL130" s="38"/>
      <c r="CM130" s="38"/>
      <c r="CN130" s="38"/>
      <c r="CO130" s="38"/>
      <c r="CP130" s="38"/>
      <c r="CQ130" s="38"/>
      <c r="CR130" s="38"/>
      <c r="CS130" s="38"/>
      <c r="CT130" s="38"/>
      <c r="CU130" s="38"/>
      <c r="CV130" s="38"/>
      <c r="CW130" s="38"/>
      <c r="CX130" s="38"/>
      <c r="CY130" s="38"/>
      <c r="CZ130" s="38"/>
      <c r="DA130" s="38"/>
      <c r="DB130" s="38"/>
      <c r="DC130" s="38"/>
      <c r="DD130" s="38"/>
      <c r="DE130" s="38"/>
      <c r="DF130" s="38"/>
      <c r="DG130" s="38"/>
      <c r="DH130" s="38"/>
      <c r="DI130" s="38"/>
      <c r="DJ130" s="38"/>
      <c r="DK130" s="38"/>
      <c r="DL130" s="38"/>
      <c r="DM130" s="38"/>
      <c r="DN130" s="38"/>
    </row>
    <row r="131" spans="1:118">
      <c r="A131" s="1">
        <f>+NICE자료!A131</f>
        <v>124323</v>
      </c>
      <c r="B131" s="28" t="str">
        <f>+NICE자료!B131</f>
        <v xml:space="preserve">          반품충당부채전입액</v>
      </c>
      <c r="C131" s="37">
        <f>+NICE자료!C131</f>
        <v>0</v>
      </c>
      <c r="D131" s="37">
        <f>+NICE자료!D131</f>
        <v>0</v>
      </c>
      <c r="E131" s="37">
        <f>+NICE자료!E131</f>
        <v>0</v>
      </c>
      <c r="F131" s="37">
        <f>+NICE자료!F131</f>
        <v>0</v>
      </c>
      <c r="G131" s="37">
        <f>+NICE자료!G131</f>
        <v>0</v>
      </c>
      <c r="H131" s="37">
        <f>+NICE자료!H131</f>
        <v>0</v>
      </c>
      <c r="I131" s="37">
        <f>+NICE자료!I131</f>
        <v>0</v>
      </c>
      <c r="J131" s="37">
        <f>+NICE자료!J131</f>
        <v>0</v>
      </c>
      <c r="K131" s="37">
        <f>+NICE자료!K131</f>
        <v>0</v>
      </c>
      <c r="L131" s="37">
        <f>+NICE자료!L131</f>
        <v>0</v>
      </c>
      <c r="M131" s="37">
        <f>+NICE자료!M131</f>
        <v>0</v>
      </c>
      <c r="N131" s="37">
        <f>+NICE자료!N131</f>
        <v>0</v>
      </c>
      <c r="O131" s="37">
        <f>+NICE자료!O131</f>
        <v>0</v>
      </c>
      <c r="P131" s="37">
        <f>+NICE자료!P131</f>
        <v>0</v>
      </c>
      <c r="Q131" s="37">
        <f>+NICE자료!Q131</f>
        <v>0</v>
      </c>
      <c r="R131" s="37">
        <f>+NICE자료!R131</f>
        <v>0</v>
      </c>
      <c r="S131" s="37">
        <f>+NICE자료!S131</f>
        <v>0</v>
      </c>
      <c r="T131" s="37">
        <f>+NICE자료!T131</f>
        <v>0</v>
      </c>
      <c r="U131" s="37">
        <f>+NICE자료!U131</f>
        <v>0</v>
      </c>
      <c r="V131" s="37">
        <f>+NICE자료!V131</f>
        <v>0</v>
      </c>
      <c r="W131" s="37">
        <f>+NICE자료!W131</f>
        <v>0</v>
      </c>
      <c r="X131" s="37">
        <f>+NICE자료!X131</f>
        <v>0</v>
      </c>
      <c r="Y131" s="37">
        <f>+NICE자료!Y131</f>
        <v>0</v>
      </c>
      <c r="Z131" s="37">
        <f>+NICE자료!Z131</f>
        <v>0</v>
      </c>
      <c r="AA131" s="37">
        <f>+NICE자료!AA131</f>
        <v>0</v>
      </c>
      <c r="AB131" s="37">
        <f>+NICE자료!AB131</f>
        <v>0</v>
      </c>
      <c r="AC131" s="37">
        <f>+NICE자료!AC131</f>
        <v>0</v>
      </c>
      <c r="AD131" s="37">
        <f>+NICE자료!AD131</f>
        <v>0</v>
      </c>
      <c r="AE131" s="37">
        <f>+NICE자료!AE131</f>
        <v>0</v>
      </c>
      <c r="AF131" s="37">
        <f>+NICE자료!AF131</f>
        <v>0</v>
      </c>
      <c r="AG131" s="37">
        <f>+NICE자료!AG131</f>
        <v>0</v>
      </c>
      <c r="AH131" s="37">
        <f>+NICE자료!AH131</f>
        <v>0</v>
      </c>
      <c r="AI131" s="37">
        <f>+NICE자료!AI131</f>
        <v>0</v>
      </c>
      <c r="AJ131" s="37">
        <f>+NICE자료!AJ131</f>
        <v>0</v>
      </c>
      <c r="AK131" s="37">
        <f>+NICE자료!AK131</f>
        <v>0</v>
      </c>
      <c r="AL131" s="37">
        <f>+NICE자료!AL131</f>
        <v>0</v>
      </c>
      <c r="AM131" s="37">
        <f>+NICE자료!AM131</f>
        <v>0</v>
      </c>
      <c r="AN131" s="37">
        <f>+NICE자료!AN131</f>
        <v>0</v>
      </c>
      <c r="AO131" s="37">
        <f>+NICE자료!AO131</f>
        <v>0</v>
      </c>
      <c r="AP131" s="37">
        <f>+NICE자료!AP131</f>
        <v>0</v>
      </c>
      <c r="AQ131" s="37">
        <f>+NICE자료!AQ131</f>
        <v>0</v>
      </c>
      <c r="AR131" s="37">
        <f>+NICE자료!AR131</f>
        <v>0</v>
      </c>
      <c r="AS131" s="37">
        <f>+NICE자료!AS131</f>
        <v>0</v>
      </c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38"/>
      <c r="BI131" s="38"/>
      <c r="BJ131" s="38"/>
      <c r="BK131" s="38"/>
      <c r="BL131" s="38"/>
      <c r="BM131" s="38"/>
      <c r="BN131" s="38"/>
      <c r="BO131" s="38"/>
      <c r="BP131" s="38"/>
      <c r="BQ131" s="38"/>
      <c r="BR131" s="38"/>
      <c r="BS131" s="38"/>
      <c r="BT131" s="38"/>
      <c r="BU131" s="38"/>
      <c r="BV131" s="38"/>
      <c r="BW131" s="38"/>
      <c r="BX131" s="38"/>
      <c r="BY131" s="38"/>
      <c r="BZ131" s="38"/>
      <c r="CA131" s="38"/>
      <c r="CB131" s="38"/>
      <c r="CC131" s="38"/>
      <c r="CD131" s="38"/>
      <c r="CE131" s="38"/>
      <c r="CF131" s="38"/>
      <c r="CG131" s="38"/>
      <c r="CH131" s="38"/>
      <c r="CI131" s="38"/>
      <c r="CJ131" s="38"/>
      <c r="CK131" s="38"/>
      <c r="CL131" s="38"/>
      <c r="CM131" s="38"/>
      <c r="CN131" s="38"/>
      <c r="CO131" s="38"/>
      <c r="CP131" s="38"/>
      <c r="CQ131" s="38"/>
      <c r="CR131" s="38"/>
      <c r="CS131" s="38"/>
      <c r="CT131" s="38"/>
      <c r="CU131" s="38"/>
      <c r="CV131" s="38"/>
      <c r="CW131" s="38"/>
      <c r="CX131" s="38"/>
      <c r="CY131" s="38"/>
      <c r="CZ131" s="38"/>
      <c r="DA131" s="38"/>
      <c r="DB131" s="38"/>
      <c r="DC131" s="38"/>
      <c r="DD131" s="38"/>
      <c r="DE131" s="38"/>
      <c r="DF131" s="38"/>
      <c r="DG131" s="38"/>
      <c r="DH131" s="38"/>
      <c r="DI131" s="38"/>
      <c r="DJ131" s="38"/>
      <c r="DK131" s="38"/>
      <c r="DL131" s="38"/>
      <c r="DM131" s="38"/>
      <c r="DN131" s="38"/>
    </row>
    <row r="132" spans="1:118">
      <c r="A132" s="1">
        <f>+NICE자료!A132</f>
        <v>124321</v>
      </c>
      <c r="B132" s="28" t="str">
        <f>+NICE자료!B132</f>
        <v xml:space="preserve">          기타판매비</v>
      </c>
      <c r="C132" s="37">
        <f>+NICE자료!C132</f>
        <v>0</v>
      </c>
      <c r="D132" s="37">
        <f>+NICE자료!D132</f>
        <v>0</v>
      </c>
      <c r="E132" s="37">
        <f>+NICE자료!E132</f>
        <v>0</v>
      </c>
      <c r="F132" s="37">
        <f>+NICE자료!F132</f>
        <v>0</v>
      </c>
      <c r="G132" s="37">
        <f>+NICE자료!G132</f>
        <v>0</v>
      </c>
      <c r="H132" s="37">
        <f>+NICE자료!H132</f>
        <v>0</v>
      </c>
      <c r="I132" s="37">
        <f>+NICE자료!I132</f>
        <v>0</v>
      </c>
      <c r="J132" s="37">
        <f>+NICE자료!J132</f>
        <v>0</v>
      </c>
      <c r="K132" s="37">
        <f>+NICE자료!K132</f>
        <v>0</v>
      </c>
      <c r="L132" s="37">
        <f>+NICE자료!L132</f>
        <v>0</v>
      </c>
      <c r="M132" s="37">
        <f>+NICE자료!M132</f>
        <v>0</v>
      </c>
      <c r="N132" s="37">
        <f>+NICE자료!N132</f>
        <v>0</v>
      </c>
      <c r="O132" s="37">
        <f>+NICE자료!O132</f>
        <v>0</v>
      </c>
      <c r="P132" s="37">
        <f>+NICE자료!P132</f>
        <v>0</v>
      </c>
      <c r="Q132" s="37">
        <f>+NICE자료!Q132</f>
        <v>0</v>
      </c>
      <c r="R132" s="37">
        <f>+NICE자료!R132</f>
        <v>0</v>
      </c>
      <c r="S132" s="37">
        <f>+NICE자료!S132</f>
        <v>0</v>
      </c>
      <c r="T132" s="37">
        <f>+NICE자료!T132</f>
        <v>0</v>
      </c>
      <c r="U132" s="37">
        <f>+NICE자료!U132</f>
        <v>0</v>
      </c>
      <c r="V132" s="37">
        <f>+NICE자료!V132</f>
        <v>0</v>
      </c>
      <c r="W132" s="37">
        <f>+NICE자료!W132</f>
        <v>0</v>
      </c>
      <c r="X132" s="37">
        <f>+NICE자료!X132</f>
        <v>0</v>
      </c>
      <c r="Y132" s="37">
        <f>+NICE자료!Y132</f>
        <v>0</v>
      </c>
      <c r="Z132" s="37">
        <f>+NICE자료!Z132</f>
        <v>0</v>
      </c>
      <c r="AA132" s="37">
        <f>+NICE자료!AA132</f>
        <v>0</v>
      </c>
      <c r="AB132" s="37">
        <f>+NICE자료!AB132</f>
        <v>0</v>
      </c>
      <c r="AC132" s="37">
        <f>+NICE자료!AC132</f>
        <v>0</v>
      </c>
      <c r="AD132" s="37">
        <f>+NICE자료!AD132</f>
        <v>0</v>
      </c>
      <c r="AE132" s="37">
        <f>+NICE자료!AE132</f>
        <v>0</v>
      </c>
      <c r="AF132" s="37">
        <f>+NICE자료!AF132</f>
        <v>0</v>
      </c>
      <c r="AG132" s="37">
        <f>+NICE자료!AG132</f>
        <v>0</v>
      </c>
      <c r="AH132" s="37">
        <f>+NICE자료!AH132</f>
        <v>0</v>
      </c>
      <c r="AI132" s="37">
        <f>+NICE자료!AI132</f>
        <v>0</v>
      </c>
      <c r="AJ132" s="37">
        <f>+NICE자료!AJ132</f>
        <v>0</v>
      </c>
      <c r="AK132" s="37">
        <f>+NICE자료!AK132</f>
        <v>0</v>
      </c>
      <c r="AL132" s="37">
        <f>+NICE자료!AL132</f>
        <v>0</v>
      </c>
      <c r="AM132" s="37">
        <f>+NICE자료!AM132</f>
        <v>0</v>
      </c>
      <c r="AN132" s="37">
        <f>+NICE자료!AN132</f>
        <v>0</v>
      </c>
      <c r="AO132" s="37">
        <f>+NICE자료!AO132</f>
        <v>0</v>
      </c>
      <c r="AP132" s="37">
        <f>+NICE자료!AP132</f>
        <v>0</v>
      </c>
      <c r="AQ132" s="37">
        <f>+NICE자료!AQ132</f>
        <v>0</v>
      </c>
      <c r="AR132" s="37">
        <f>+NICE자료!AR132</f>
        <v>0</v>
      </c>
      <c r="AS132" s="37">
        <f>+NICE자료!AS132</f>
        <v>0</v>
      </c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38"/>
      <c r="BI132" s="38"/>
      <c r="BJ132" s="38"/>
      <c r="BK132" s="38"/>
      <c r="BL132" s="38"/>
      <c r="BM132" s="38"/>
      <c r="BN132" s="38"/>
      <c r="BO132" s="38"/>
      <c r="BP132" s="38"/>
      <c r="BQ132" s="38"/>
      <c r="BR132" s="38"/>
      <c r="BS132" s="38"/>
      <c r="BT132" s="38"/>
      <c r="BU132" s="38"/>
      <c r="BV132" s="38"/>
      <c r="BW132" s="38"/>
      <c r="BX132" s="38"/>
      <c r="BY132" s="38"/>
      <c r="BZ132" s="38"/>
      <c r="CA132" s="38"/>
      <c r="CB132" s="38"/>
      <c r="CC132" s="38"/>
      <c r="CD132" s="38"/>
      <c r="CE132" s="38"/>
      <c r="CF132" s="38"/>
      <c r="CG132" s="38"/>
      <c r="CH132" s="38"/>
      <c r="CI132" s="38"/>
      <c r="CJ132" s="38"/>
      <c r="CK132" s="38"/>
      <c r="CL132" s="38"/>
      <c r="CM132" s="38"/>
      <c r="CN132" s="38"/>
      <c r="CO132" s="38"/>
      <c r="CP132" s="38"/>
      <c r="CQ132" s="38"/>
      <c r="CR132" s="38"/>
      <c r="CS132" s="38"/>
      <c r="CT132" s="38"/>
      <c r="CU132" s="38"/>
      <c r="CV132" s="38"/>
      <c r="CW132" s="38"/>
      <c r="CX132" s="38"/>
      <c r="CY132" s="38"/>
      <c r="CZ132" s="38"/>
      <c r="DA132" s="38"/>
      <c r="DB132" s="38"/>
      <c r="DC132" s="38"/>
      <c r="DD132" s="38"/>
      <c r="DE132" s="38"/>
      <c r="DF132" s="38"/>
      <c r="DG132" s="38"/>
      <c r="DH132" s="38"/>
      <c r="DI132" s="38"/>
      <c r="DJ132" s="38"/>
      <c r="DK132" s="38"/>
      <c r="DL132" s="38"/>
      <c r="DM132" s="38"/>
      <c r="DN132" s="38"/>
    </row>
    <row r="133" spans="1:118">
      <c r="A133" s="1">
        <f>+NICE자료!A133</f>
        <v>124400</v>
      </c>
      <c r="B133" s="28" t="str">
        <f>+NICE자료!B133</f>
        <v xml:space="preserve">     기타판매비와관리비</v>
      </c>
      <c r="C133" s="37">
        <f>+NICE자료!C133</f>
        <v>2166992000000</v>
      </c>
      <c r="D133" s="37">
        <f>+NICE자료!D133</f>
        <v>2292984000000</v>
      </c>
      <c r="E133" s="37">
        <f>+NICE자료!E133</f>
        <v>2371075000000</v>
      </c>
      <c r="F133" s="37">
        <f>+NICE자료!F133</f>
        <v>-2779861000000</v>
      </c>
      <c r="G133" s="37">
        <f>+NICE자료!G133</f>
        <v>2261217000000</v>
      </c>
      <c r="H133" s="37">
        <f>+NICE자료!H133</f>
        <v>2432540000000</v>
      </c>
      <c r="I133" s="37">
        <f>+NICE자료!I133</f>
        <v>2614958000000</v>
      </c>
      <c r="J133" s="37">
        <f>+NICE자료!J133</f>
        <v>-3045280000000</v>
      </c>
      <c r="K133" s="37">
        <f>+NICE자료!K133</f>
        <v>2532965000000</v>
      </c>
      <c r="L133" s="37">
        <f>+NICE자료!L133</f>
        <v>3211574000000</v>
      </c>
      <c r="M133" s="37">
        <f>+NICE자료!M133</f>
        <v>3271318000000</v>
      </c>
      <c r="N133" s="37">
        <f>+NICE자료!N133</f>
        <v>-4337639000000</v>
      </c>
      <c r="O133" s="37">
        <f>+NICE자료!O133</f>
        <v>2828653000000</v>
      </c>
      <c r="P133" s="37">
        <f>+NICE자료!P133</f>
        <v>3398481000000</v>
      </c>
      <c r="Q133" s="37">
        <f>+NICE자료!Q133</f>
        <v>3938457000000</v>
      </c>
      <c r="R133" s="37">
        <f>+NICE자료!R133</f>
        <v>-5303744000000</v>
      </c>
      <c r="S133" s="37">
        <f>+NICE자료!S133</f>
        <v>2271250000000</v>
      </c>
      <c r="T133" s="37">
        <f>+NICE자료!T133</f>
        <v>2488306000000</v>
      </c>
      <c r="U133" s="37">
        <f>+NICE자료!U133</f>
        <v>2547085000000</v>
      </c>
      <c r="V133" s="37">
        <f>+NICE자료!V133</f>
        <v>2618483000000</v>
      </c>
      <c r="W133" s="37">
        <f>+NICE자료!W133</f>
        <v>2514092000000</v>
      </c>
      <c r="X133" s="37">
        <f>+NICE자료!X133</f>
        <v>2706281000000</v>
      </c>
      <c r="Y133" s="37">
        <f>+NICE자료!Y133</f>
        <v>2643380000000</v>
      </c>
      <c r="Z133" s="37">
        <f>+NICE자료!Z133</f>
        <v>2855354000000</v>
      </c>
      <c r="AA133" s="37">
        <f>+NICE자료!AA133</f>
        <v>2958250000000</v>
      </c>
      <c r="AB133" s="37">
        <f>+NICE자료!AB133</f>
        <v>2934063000000</v>
      </c>
      <c r="AC133" s="37">
        <f>+NICE자료!AC133</f>
        <v>3026178000000</v>
      </c>
      <c r="AD133" s="37">
        <f>+NICE자료!AD133</f>
        <v>3006326000000</v>
      </c>
      <c r="AE133" s="37">
        <f>+NICE자료!AE133</f>
        <v>3424961000000</v>
      </c>
      <c r="AF133" s="37">
        <f>+NICE자료!AF133</f>
        <v>3754221000000</v>
      </c>
      <c r="AG133" s="37">
        <f>+NICE자료!AG133</f>
        <v>3788773000000</v>
      </c>
      <c r="AH133" s="37">
        <f>+NICE자료!AH133</f>
        <v>4064335000000</v>
      </c>
      <c r="AI133" s="37">
        <f>+NICE자료!AI133</f>
        <v>3881791000000</v>
      </c>
      <c r="AJ133" s="37">
        <f>+NICE자료!AJ133</f>
        <v>3953870000000</v>
      </c>
      <c r="AK133" s="37">
        <f>+NICE자료!AK133</f>
        <v>3562863000000</v>
      </c>
      <c r="AL133" s="37">
        <f>+NICE자료!AL133</f>
        <v>3729491000000</v>
      </c>
      <c r="AM133" s="37">
        <f>+NICE자료!AM133</f>
        <v>3496321000000</v>
      </c>
      <c r="AN133" s="37">
        <f>+NICE자료!AN133</f>
        <v>3359325000000</v>
      </c>
      <c r="AO133" s="37">
        <f>+NICE자료!AO133</f>
        <v>3392070000000</v>
      </c>
      <c r="AP133" s="37">
        <f>+NICE자료!AP133</f>
        <v>3296417000000</v>
      </c>
      <c r="AQ133" s="37">
        <f>+NICE자료!AQ133</f>
        <v>3505261000000</v>
      </c>
      <c r="AR133" s="37">
        <f>+NICE자료!AR133</f>
        <v>3531403000000</v>
      </c>
      <c r="AS133" s="37">
        <f>+NICE자료!AS133</f>
        <v>3548479000000</v>
      </c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38"/>
      <c r="BI133" s="38"/>
      <c r="BJ133" s="38"/>
      <c r="BK133" s="38"/>
      <c r="BL133" s="38"/>
      <c r="BM133" s="38"/>
      <c r="BN133" s="38"/>
      <c r="BO133" s="38"/>
      <c r="BP133" s="38"/>
      <c r="BQ133" s="38"/>
      <c r="BR133" s="38"/>
      <c r="BS133" s="38"/>
      <c r="BT133" s="38"/>
      <c r="BU133" s="38"/>
      <c r="BV133" s="38"/>
      <c r="BW133" s="38"/>
      <c r="BX133" s="38"/>
      <c r="BY133" s="38"/>
      <c r="BZ133" s="38"/>
      <c r="CA133" s="38"/>
      <c r="CB133" s="38"/>
      <c r="CC133" s="38"/>
      <c r="CD133" s="38"/>
      <c r="CE133" s="38"/>
      <c r="CF133" s="38"/>
      <c r="CG133" s="38"/>
      <c r="CH133" s="38"/>
      <c r="CI133" s="38"/>
      <c r="CJ133" s="38"/>
      <c r="CK133" s="38"/>
      <c r="CL133" s="38"/>
      <c r="CM133" s="38"/>
      <c r="CN133" s="38"/>
      <c r="CO133" s="38"/>
      <c r="CP133" s="38"/>
      <c r="CQ133" s="38"/>
      <c r="CR133" s="38"/>
      <c r="CS133" s="38"/>
      <c r="CT133" s="38"/>
      <c r="CU133" s="38"/>
      <c r="CV133" s="38"/>
      <c r="CW133" s="38"/>
      <c r="CX133" s="38"/>
      <c r="CY133" s="38"/>
      <c r="CZ133" s="38"/>
      <c r="DA133" s="38"/>
      <c r="DB133" s="38"/>
      <c r="DC133" s="38"/>
      <c r="DD133" s="38"/>
      <c r="DE133" s="38"/>
      <c r="DF133" s="38"/>
      <c r="DG133" s="38"/>
      <c r="DH133" s="38"/>
      <c r="DI133" s="38"/>
      <c r="DJ133" s="38"/>
      <c r="DK133" s="38"/>
      <c r="DL133" s="38"/>
      <c r="DM133" s="38"/>
      <c r="DN133" s="38"/>
    </row>
    <row r="134" spans="1:118">
      <c r="A134" s="1">
        <f>+NICE자료!A134</f>
        <v>124406</v>
      </c>
      <c r="B134" s="28" t="str">
        <f>+NICE자료!B134</f>
        <v xml:space="preserve">          연구비</v>
      </c>
      <c r="C134" s="37">
        <f>+NICE자료!C134</f>
        <v>0</v>
      </c>
      <c r="D134" s="37">
        <f>+NICE자료!D134</f>
        <v>0</v>
      </c>
      <c r="E134" s="37">
        <f>+NICE자료!E134</f>
        <v>0</v>
      </c>
      <c r="F134" s="37">
        <f>+NICE자료!F134</f>
        <v>2249733000000</v>
      </c>
      <c r="G134" s="37">
        <f>+NICE자료!G134</f>
        <v>0</v>
      </c>
      <c r="H134" s="37">
        <f>+NICE자료!H134</f>
        <v>0</v>
      </c>
      <c r="I134" s="37">
        <f>+NICE자료!I134</f>
        <v>0</v>
      </c>
      <c r="J134" s="37">
        <f>+NICE자료!J134</f>
        <v>2351744000000</v>
      </c>
      <c r="K134" s="37">
        <f>+NICE자료!K134</f>
        <v>0</v>
      </c>
      <c r="L134" s="37">
        <f>+NICE자료!L134</f>
        <v>0</v>
      </c>
      <c r="M134" s="37">
        <f>+NICE자료!M134</f>
        <v>0</v>
      </c>
      <c r="N134" s="37">
        <f>+NICE자료!N134</f>
        <v>2673466000000</v>
      </c>
      <c r="O134" s="37">
        <f>+NICE자료!O134</f>
        <v>0</v>
      </c>
      <c r="P134" s="37">
        <f>+NICE자료!P134</f>
        <v>0</v>
      </c>
      <c r="Q134" s="37">
        <f>+NICE자료!Q134</f>
        <v>0</v>
      </c>
      <c r="R134" s="37">
        <f>+NICE자료!R134</f>
        <v>2645195000000</v>
      </c>
      <c r="S134" s="37">
        <f>+NICE자료!S134</f>
        <v>0</v>
      </c>
      <c r="T134" s="37">
        <f>+NICE자료!T134</f>
        <v>0</v>
      </c>
      <c r="U134" s="37">
        <f>+NICE자료!U134</f>
        <v>0</v>
      </c>
      <c r="V134" s="37">
        <f>+NICE자료!V134</f>
        <v>0</v>
      </c>
      <c r="W134" s="37">
        <f>+NICE자료!W134</f>
        <v>0</v>
      </c>
      <c r="X134" s="37">
        <f>+NICE자료!X134</f>
        <v>0</v>
      </c>
      <c r="Y134" s="37">
        <f>+NICE자료!Y134</f>
        <v>0</v>
      </c>
      <c r="Z134" s="37">
        <f>+NICE자료!Z134</f>
        <v>0</v>
      </c>
      <c r="AA134" s="37">
        <f>+NICE자료!AA134</f>
        <v>0</v>
      </c>
      <c r="AB134" s="37">
        <f>+NICE자료!AB134</f>
        <v>0</v>
      </c>
      <c r="AC134" s="37">
        <f>+NICE자료!AC134</f>
        <v>0</v>
      </c>
      <c r="AD134" s="37">
        <f>+NICE자료!AD134</f>
        <v>0</v>
      </c>
      <c r="AE134" s="37">
        <f>+NICE자료!AE134</f>
        <v>0</v>
      </c>
      <c r="AF134" s="37">
        <f>+NICE자료!AF134</f>
        <v>0</v>
      </c>
      <c r="AG134" s="37">
        <f>+NICE자료!AG134</f>
        <v>0</v>
      </c>
      <c r="AH134" s="37">
        <f>+NICE자료!AH134</f>
        <v>0</v>
      </c>
      <c r="AI134" s="37">
        <f>+NICE자료!AI134</f>
        <v>0</v>
      </c>
      <c r="AJ134" s="37">
        <f>+NICE자료!AJ134</f>
        <v>0</v>
      </c>
      <c r="AK134" s="37">
        <f>+NICE자료!AK134</f>
        <v>0</v>
      </c>
      <c r="AL134" s="37">
        <f>+NICE자료!AL134</f>
        <v>0</v>
      </c>
      <c r="AM134" s="37">
        <f>+NICE자료!AM134</f>
        <v>0</v>
      </c>
      <c r="AN134" s="37">
        <f>+NICE자료!AN134</f>
        <v>0</v>
      </c>
      <c r="AO134" s="37">
        <f>+NICE자료!AO134</f>
        <v>0</v>
      </c>
      <c r="AP134" s="37">
        <f>+NICE자료!AP134</f>
        <v>0</v>
      </c>
      <c r="AQ134" s="37">
        <f>+NICE자료!AQ134</f>
        <v>0</v>
      </c>
      <c r="AR134" s="37">
        <f>+NICE자료!AR134</f>
        <v>0</v>
      </c>
      <c r="AS134" s="37">
        <f>+NICE자료!AS134</f>
        <v>0</v>
      </c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38"/>
      <c r="BI134" s="38"/>
      <c r="BJ134" s="38"/>
      <c r="BK134" s="38"/>
      <c r="BL134" s="38"/>
      <c r="BM134" s="38"/>
      <c r="BN134" s="38"/>
      <c r="BO134" s="38"/>
      <c r="BP134" s="38"/>
      <c r="BQ134" s="38"/>
      <c r="BR134" s="38"/>
      <c r="BS134" s="38"/>
      <c r="BT134" s="38"/>
      <c r="BU134" s="38"/>
      <c r="BV134" s="38"/>
      <c r="BW134" s="38"/>
      <c r="BX134" s="38"/>
      <c r="BY134" s="38"/>
      <c r="BZ134" s="38"/>
      <c r="CA134" s="38"/>
      <c r="CB134" s="38"/>
      <c r="CC134" s="38"/>
      <c r="CD134" s="38"/>
      <c r="CE134" s="38"/>
      <c r="CF134" s="38"/>
      <c r="CG134" s="38"/>
      <c r="CH134" s="38"/>
      <c r="CI134" s="38"/>
      <c r="CJ134" s="38"/>
      <c r="CK134" s="38"/>
      <c r="CL134" s="38"/>
      <c r="CM134" s="38"/>
      <c r="CN134" s="38"/>
      <c r="CO134" s="38"/>
      <c r="CP134" s="38"/>
      <c r="CQ134" s="38"/>
      <c r="CR134" s="38"/>
      <c r="CS134" s="38"/>
      <c r="CT134" s="38"/>
      <c r="CU134" s="38"/>
      <c r="CV134" s="38"/>
      <c r="CW134" s="38"/>
      <c r="CX134" s="38"/>
      <c r="CY134" s="38"/>
      <c r="CZ134" s="38"/>
      <c r="DA134" s="38"/>
      <c r="DB134" s="38"/>
      <c r="DC134" s="38"/>
      <c r="DD134" s="38"/>
      <c r="DE134" s="38"/>
      <c r="DF134" s="38"/>
      <c r="DG134" s="38"/>
      <c r="DH134" s="38"/>
      <c r="DI134" s="38"/>
      <c r="DJ134" s="38"/>
      <c r="DK134" s="38"/>
      <c r="DL134" s="38"/>
      <c r="DM134" s="38"/>
      <c r="DN134" s="38"/>
    </row>
    <row r="135" spans="1:118">
      <c r="A135" s="1">
        <f>+NICE자료!A135</f>
        <v>124410</v>
      </c>
      <c r="B135" s="28" t="str">
        <f>+NICE자료!B135</f>
        <v xml:space="preserve">          경상연구개발비</v>
      </c>
      <c r="C135" s="37">
        <f>+NICE자료!C135</f>
        <v>0</v>
      </c>
      <c r="D135" s="37">
        <f>+NICE자료!D135</f>
        <v>0</v>
      </c>
      <c r="E135" s="37">
        <f>+NICE자료!E135</f>
        <v>0</v>
      </c>
      <c r="F135" s="37">
        <f>+NICE자료!F135</f>
        <v>0</v>
      </c>
      <c r="G135" s="37">
        <f>+NICE자료!G135</f>
        <v>0</v>
      </c>
      <c r="H135" s="37">
        <f>+NICE자료!H135</f>
        <v>0</v>
      </c>
      <c r="I135" s="37">
        <f>+NICE자료!I135</f>
        <v>0</v>
      </c>
      <c r="J135" s="37">
        <f>+NICE자료!J135</f>
        <v>0</v>
      </c>
      <c r="K135" s="37">
        <f>+NICE자료!K135</f>
        <v>0</v>
      </c>
      <c r="L135" s="37">
        <f>+NICE자료!L135</f>
        <v>0</v>
      </c>
      <c r="M135" s="37">
        <f>+NICE자료!M135</f>
        <v>0</v>
      </c>
      <c r="N135" s="37">
        <f>+NICE자료!N135</f>
        <v>0</v>
      </c>
      <c r="O135" s="37">
        <f>+NICE자료!O135</f>
        <v>0</v>
      </c>
      <c r="P135" s="37">
        <f>+NICE자료!P135</f>
        <v>0</v>
      </c>
      <c r="Q135" s="37">
        <f>+NICE자료!Q135</f>
        <v>0</v>
      </c>
      <c r="R135" s="37">
        <f>+NICE자료!R135</f>
        <v>0</v>
      </c>
      <c r="S135" s="37">
        <f>+NICE자료!S135</f>
        <v>1936932000000</v>
      </c>
      <c r="T135" s="37">
        <f>+NICE자료!T135</f>
        <v>2169115000000</v>
      </c>
      <c r="U135" s="37">
        <f>+NICE자료!U135</f>
        <v>2193422000000</v>
      </c>
      <c r="V135" s="37">
        <f>+NICE자료!V135</f>
        <v>2290113000000</v>
      </c>
      <c r="W135" s="37">
        <f>+NICE자료!W135</f>
        <v>2208265000000</v>
      </c>
      <c r="X135" s="37">
        <f>+NICE자료!X135</f>
        <v>2336301000000</v>
      </c>
      <c r="Y135" s="37">
        <f>+NICE자료!Y135</f>
        <v>2240936000000</v>
      </c>
      <c r="Z135" s="37">
        <f>+NICE자료!Z135</f>
        <v>2548009000000</v>
      </c>
      <c r="AA135" s="37">
        <f>+NICE자료!AA135</f>
        <v>2524952000000</v>
      </c>
      <c r="AB135" s="37">
        <f>+NICE자료!AB135</f>
        <v>2466776000000</v>
      </c>
      <c r="AC135" s="37">
        <f>+NICE자료!AC135</f>
        <v>2602372000000</v>
      </c>
      <c r="AD135" s="37">
        <f>+NICE자료!AD135</f>
        <v>2645120000000</v>
      </c>
      <c r="AE135" s="37">
        <f>+NICE자료!AE135</f>
        <v>2963139000000</v>
      </c>
      <c r="AF135" s="37">
        <f>+NICE자료!AF135</f>
        <v>3157176000000</v>
      </c>
      <c r="AG135" s="37">
        <f>+NICE자료!AG135</f>
        <v>0</v>
      </c>
      <c r="AH135" s="37">
        <f>+NICE자료!AH135</f>
        <v>12795562000000</v>
      </c>
      <c r="AI135" s="37">
        <f>+NICE자료!AI135</f>
        <v>3357472000000</v>
      </c>
      <c r="AJ135" s="37">
        <f>+NICE자료!AJ135</f>
        <v>3374583000000</v>
      </c>
      <c r="AK135" s="37">
        <f>+NICE자료!AK135</f>
        <v>2981833000000</v>
      </c>
      <c r="AL135" s="37">
        <f>+NICE자료!AL135</f>
        <v>3102048000000</v>
      </c>
      <c r="AM135" s="37">
        <f>+NICE자료!AM135</f>
        <v>3042672000000</v>
      </c>
      <c r="AN135" s="37">
        <f>+NICE자료!AN135</f>
        <v>2873097000000</v>
      </c>
      <c r="AO135" s="37">
        <f>+NICE자료!AO135</f>
        <v>2858483000000</v>
      </c>
      <c r="AP135" s="37">
        <f>+NICE자료!AP135</f>
        <v>2833281000000</v>
      </c>
      <c r="AQ135" s="37">
        <f>+NICE자료!AQ135</f>
        <v>3053078000000</v>
      </c>
      <c r="AR135" s="37">
        <f>+NICE자료!AR135</f>
        <v>3026894000000</v>
      </c>
      <c r="AS135" s="37">
        <f>+NICE자료!AS135</f>
        <v>3057676000000</v>
      </c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38"/>
      <c r="BI135" s="38"/>
      <c r="BJ135" s="38"/>
      <c r="BK135" s="38"/>
      <c r="BL135" s="38"/>
      <c r="BM135" s="38"/>
      <c r="BN135" s="38"/>
      <c r="BO135" s="38"/>
      <c r="BP135" s="38"/>
      <c r="BQ135" s="38"/>
      <c r="BR135" s="38"/>
      <c r="BS135" s="38"/>
      <c r="BT135" s="38"/>
      <c r="BU135" s="38"/>
      <c r="BV135" s="38"/>
      <c r="BW135" s="38"/>
      <c r="BX135" s="38"/>
      <c r="BY135" s="38"/>
      <c r="BZ135" s="38"/>
      <c r="CA135" s="38"/>
      <c r="CB135" s="38"/>
      <c r="CC135" s="38"/>
      <c r="CD135" s="38"/>
      <c r="CE135" s="38"/>
      <c r="CF135" s="38"/>
      <c r="CG135" s="38"/>
      <c r="CH135" s="38"/>
      <c r="CI135" s="38"/>
      <c r="CJ135" s="38"/>
      <c r="CK135" s="38"/>
      <c r="CL135" s="38"/>
      <c r="CM135" s="38"/>
      <c r="CN135" s="38"/>
      <c r="CO135" s="38"/>
      <c r="CP135" s="38"/>
      <c r="CQ135" s="38"/>
      <c r="CR135" s="38"/>
      <c r="CS135" s="38"/>
      <c r="CT135" s="38"/>
      <c r="CU135" s="38"/>
      <c r="CV135" s="38"/>
      <c r="CW135" s="38"/>
      <c r="CX135" s="38"/>
      <c r="CY135" s="38"/>
      <c r="CZ135" s="38"/>
      <c r="DA135" s="38"/>
      <c r="DB135" s="38"/>
      <c r="DC135" s="38"/>
      <c r="DD135" s="38"/>
      <c r="DE135" s="38"/>
      <c r="DF135" s="38"/>
      <c r="DG135" s="38"/>
      <c r="DH135" s="38"/>
      <c r="DI135" s="38"/>
      <c r="DJ135" s="38"/>
      <c r="DK135" s="38"/>
      <c r="DL135" s="38"/>
      <c r="DM135" s="38"/>
      <c r="DN135" s="38"/>
    </row>
    <row r="136" spans="1:118">
      <c r="A136" s="1">
        <f>+NICE자료!A136</f>
        <v>124420</v>
      </c>
      <c r="B136" s="28" t="str">
        <f>+NICE자료!B136</f>
        <v xml:space="preserve">          경상개발비</v>
      </c>
      <c r="C136" s="37">
        <f>+NICE자료!C136</f>
        <v>0</v>
      </c>
      <c r="D136" s="37">
        <f>+NICE자료!D136</f>
        <v>0</v>
      </c>
      <c r="E136" s="37">
        <f>+NICE자료!E136</f>
        <v>0</v>
      </c>
      <c r="F136" s="37">
        <f>+NICE자료!F136</f>
        <v>1052604000000</v>
      </c>
      <c r="G136" s="37">
        <f>+NICE자료!G136</f>
        <v>0</v>
      </c>
      <c r="H136" s="37">
        <f>+NICE자료!H136</f>
        <v>0</v>
      </c>
      <c r="I136" s="37">
        <f>+NICE자료!I136</f>
        <v>0</v>
      </c>
      <c r="J136" s="37">
        <f>+NICE자료!J136</f>
        <v>1059841000000</v>
      </c>
      <c r="K136" s="37">
        <f>+NICE자료!K136</f>
        <v>0</v>
      </c>
      <c r="L136" s="37">
        <f>+NICE자료!L136</f>
        <v>0</v>
      </c>
      <c r="M136" s="37">
        <f>+NICE자료!M136</f>
        <v>0</v>
      </c>
      <c r="N136" s="37">
        <f>+NICE자료!N136</f>
        <v>1110492000000</v>
      </c>
      <c r="O136" s="37">
        <f>+NICE자료!O136</f>
        <v>0</v>
      </c>
      <c r="P136" s="37">
        <f>+NICE자료!P136</f>
        <v>0</v>
      </c>
      <c r="Q136" s="37">
        <f>+NICE자료!Q136</f>
        <v>0</v>
      </c>
      <c r="R136" s="37">
        <f>+NICE자료!R136</f>
        <v>1271634000000</v>
      </c>
      <c r="S136" s="37">
        <f>+NICE자료!S136</f>
        <v>0</v>
      </c>
      <c r="T136" s="37">
        <f>+NICE자료!T136</f>
        <v>0</v>
      </c>
      <c r="U136" s="37">
        <f>+NICE자료!U136</f>
        <v>0</v>
      </c>
      <c r="V136" s="37">
        <f>+NICE자료!V136</f>
        <v>0</v>
      </c>
      <c r="W136" s="37">
        <f>+NICE자료!W136</f>
        <v>0</v>
      </c>
      <c r="X136" s="37">
        <f>+NICE자료!X136</f>
        <v>0</v>
      </c>
      <c r="Y136" s="37">
        <f>+NICE자료!Y136</f>
        <v>0</v>
      </c>
      <c r="Z136" s="37">
        <f>+NICE자료!Z136</f>
        <v>0</v>
      </c>
      <c r="AA136" s="37">
        <f>+NICE자료!AA136</f>
        <v>0</v>
      </c>
      <c r="AB136" s="37">
        <f>+NICE자료!AB136</f>
        <v>0</v>
      </c>
      <c r="AC136" s="37">
        <f>+NICE자료!AC136</f>
        <v>0</v>
      </c>
      <c r="AD136" s="37">
        <f>+NICE자료!AD136</f>
        <v>0</v>
      </c>
      <c r="AE136" s="37">
        <f>+NICE자료!AE136</f>
        <v>0</v>
      </c>
      <c r="AF136" s="37">
        <f>+NICE자료!AF136</f>
        <v>0</v>
      </c>
      <c r="AG136" s="37">
        <f>+NICE자료!AG136</f>
        <v>3238963000000</v>
      </c>
      <c r="AH136" s="37">
        <f>+NICE자료!AH136</f>
        <v>-9359278000000</v>
      </c>
      <c r="AI136" s="37">
        <f>+NICE자료!AI136</f>
        <v>0</v>
      </c>
      <c r="AJ136" s="37">
        <f>+NICE자료!AJ136</f>
        <v>0</v>
      </c>
      <c r="AK136" s="37">
        <f>+NICE자료!AK136</f>
        <v>0</v>
      </c>
      <c r="AL136" s="37">
        <f>+NICE자료!AL136</f>
        <v>0</v>
      </c>
      <c r="AM136" s="37">
        <f>+NICE자료!AM136</f>
        <v>0</v>
      </c>
      <c r="AN136" s="37">
        <f>+NICE자료!AN136</f>
        <v>0</v>
      </c>
      <c r="AO136" s="37">
        <f>+NICE자료!AO136</f>
        <v>0</v>
      </c>
      <c r="AP136" s="37">
        <f>+NICE자료!AP136</f>
        <v>0</v>
      </c>
      <c r="AQ136" s="37">
        <f>+NICE자료!AQ136</f>
        <v>0</v>
      </c>
      <c r="AR136" s="37">
        <f>+NICE자료!AR136</f>
        <v>0</v>
      </c>
      <c r="AS136" s="37">
        <f>+NICE자료!AS136</f>
        <v>0</v>
      </c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38"/>
      <c r="BI136" s="38"/>
      <c r="BJ136" s="38"/>
      <c r="BK136" s="38"/>
      <c r="BL136" s="38"/>
      <c r="BM136" s="38"/>
      <c r="BN136" s="38"/>
      <c r="BO136" s="38"/>
      <c r="BP136" s="38"/>
      <c r="BQ136" s="38"/>
      <c r="BR136" s="38"/>
      <c r="BS136" s="38"/>
      <c r="BT136" s="38"/>
      <c r="BU136" s="38"/>
      <c r="BV136" s="38"/>
      <c r="BW136" s="38"/>
      <c r="BX136" s="38"/>
      <c r="BY136" s="38"/>
      <c r="BZ136" s="38"/>
      <c r="CA136" s="38"/>
      <c r="CB136" s="38"/>
      <c r="CC136" s="38"/>
      <c r="CD136" s="38"/>
      <c r="CE136" s="38"/>
      <c r="CF136" s="38"/>
      <c r="CG136" s="38"/>
      <c r="CH136" s="38"/>
      <c r="CI136" s="38"/>
      <c r="CJ136" s="38"/>
      <c r="CK136" s="38"/>
      <c r="CL136" s="38"/>
      <c r="CM136" s="38"/>
      <c r="CN136" s="38"/>
      <c r="CO136" s="38"/>
      <c r="CP136" s="38"/>
      <c r="CQ136" s="38"/>
      <c r="CR136" s="38"/>
      <c r="CS136" s="38"/>
      <c r="CT136" s="38"/>
      <c r="CU136" s="38"/>
      <c r="CV136" s="38"/>
      <c r="CW136" s="38"/>
      <c r="CX136" s="38"/>
      <c r="CY136" s="38"/>
      <c r="CZ136" s="38"/>
      <c r="DA136" s="38"/>
      <c r="DB136" s="38"/>
      <c r="DC136" s="38"/>
      <c r="DD136" s="38"/>
      <c r="DE136" s="38"/>
      <c r="DF136" s="38"/>
      <c r="DG136" s="38"/>
      <c r="DH136" s="38"/>
      <c r="DI136" s="38"/>
      <c r="DJ136" s="38"/>
      <c r="DK136" s="38"/>
      <c r="DL136" s="38"/>
      <c r="DM136" s="38"/>
      <c r="DN136" s="38"/>
    </row>
    <row r="137" spans="1:118">
      <c r="A137" s="1">
        <f>+NICE자료!A137</f>
        <v>124421</v>
      </c>
      <c r="B137" s="28" t="str">
        <f>+NICE자료!B137</f>
        <v xml:space="preserve">          로얄티</v>
      </c>
      <c r="C137" s="37">
        <f>+NICE자료!C137</f>
        <v>0</v>
      </c>
      <c r="D137" s="37">
        <f>+NICE자료!D137</f>
        <v>0</v>
      </c>
      <c r="E137" s="37">
        <f>+NICE자료!E137</f>
        <v>0</v>
      </c>
      <c r="F137" s="37">
        <f>+NICE자료!F137</f>
        <v>0</v>
      </c>
      <c r="G137" s="37">
        <f>+NICE자료!G137</f>
        <v>0</v>
      </c>
      <c r="H137" s="37">
        <f>+NICE자료!H137</f>
        <v>0</v>
      </c>
      <c r="I137" s="37">
        <f>+NICE자료!I137</f>
        <v>0</v>
      </c>
      <c r="J137" s="37">
        <f>+NICE자료!J137</f>
        <v>0</v>
      </c>
      <c r="K137" s="37">
        <f>+NICE자료!K137</f>
        <v>0</v>
      </c>
      <c r="L137" s="37">
        <f>+NICE자료!L137</f>
        <v>0</v>
      </c>
      <c r="M137" s="37">
        <f>+NICE자료!M137</f>
        <v>0</v>
      </c>
      <c r="N137" s="37">
        <f>+NICE자료!N137</f>
        <v>0</v>
      </c>
      <c r="O137" s="37">
        <f>+NICE자료!O137</f>
        <v>0</v>
      </c>
      <c r="P137" s="37">
        <f>+NICE자료!P137</f>
        <v>0</v>
      </c>
      <c r="Q137" s="37">
        <f>+NICE자료!Q137</f>
        <v>0</v>
      </c>
      <c r="R137" s="37">
        <f>+NICE자료!R137</f>
        <v>0</v>
      </c>
      <c r="S137" s="37">
        <f>+NICE자료!S137</f>
        <v>0</v>
      </c>
      <c r="T137" s="37">
        <f>+NICE자료!T137</f>
        <v>0</v>
      </c>
      <c r="U137" s="37">
        <f>+NICE자료!U137</f>
        <v>0</v>
      </c>
      <c r="V137" s="37">
        <f>+NICE자료!V137</f>
        <v>0</v>
      </c>
      <c r="W137" s="37">
        <f>+NICE자료!W137</f>
        <v>0</v>
      </c>
      <c r="X137" s="37">
        <f>+NICE자료!X137</f>
        <v>0</v>
      </c>
      <c r="Y137" s="37">
        <f>+NICE자료!Y137</f>
        <v>0</v>
      </c>
      <c r="Z137" s="37">
        <f>+NICE자료!Z137</f>
        <v>0</v>
      </c>
      <c r="AA137" s="37">
        <f>+NICE자료!AA137</f>
        <v>0</v>
      </c>
      <c r="AB137" s="37">
        <f>+NICE자료!AB137</f>
        <v>0</v>
      </c>
      <c r="AC137" s="37">
        <f>+NICE자료!AC137</f>
        <v>0</v>
      </c>
      <c r="AD137" s="37">
        <f>+NICE자료!AD137</f>
        <v>0</v>
      </c>
      <c r="AE137" s="37">
        <f>+NICE자료!AE137</f>
        <v>0</v>
      </c>
      <c r="AF137" s="37">
        <f>+NICE자료!AF137</f>
        <v>0</v>
      </c>
      <c r="AG137" s="37">
        <f>+NICE자료!AG137</f>
        <v>0</v>
      </c>
      <c r="AH137" s="37">
        <f>+NICE자료!AH137</f>
        <v>0</v>
      </c>
      <c r="AI137" s="37">
        <f>+NICE자료!AI137</f>
        <v>0</v>
      </c>
      <c r="AJ137" s="37">
        <f>+NICE자료!AJ137</f>
        <v>0</v>
      </c>
      <c r="AK137" s="37">
        <f>+NICE자료!AK137</f>
        <v>0</v>
      </c>
      <c r="AL137" s="37">
        <f>+NICE자료!AL137</f>
        <v>0</v>
      </c>
      <c r="AM137" s="37">
        <f>+NICE자료!AM137</f>
        <v>0</v>
      </c>
      <c r="AN137" s="37">
        <f>+NICE자료!AN137</f>
        <v>0</v>
      </c>
      <c r="AO137" s="37">
        <f>+NICE자료!AO137</f>
        <v>0</v>
      </c>
      <c r="AP137" s="37">
        <f>+NICE자료!AP137</f>
        <v>0</v>
      </c>
      <c r="AQ137" s="37">
        <f>+NICE자료!AQ137</f>
        <v>0</v>
      </c>
      <c r="AR137" s="37">
        <f>+NICE자료!AR137</f>
        <v>0</v>
      </c>
      <c r="AS137" s="37">
        <f>+NICE자료!AS137</f>
        <v>0</v>
      </c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38"/>
      <c r="BI137" s="38"/>
      <c r="BJ137" s="38"/>
      <c r="BK137" s="38"/>
      <c r="BL137" s="38"/>
      <c r="BM137" s="38"/>
      <c r="BN137" s="38"/>
      <c r="BO137" s="38"/>
      <c r="BP137" s="38"/>
      <c r="BQ137" s="38"/>
      <c r="BR137" s="38"/>
      <c r="BS137" s="38"/>
      <c r="BT137" s="38"/>
      <c r="BU137" s="38"/>
      <c r="BV137" s="38"/>
      <c r="BW137" s="38"/>
      <c r="BX137" s="38"/>
      <c r="BY137" s="38"/>
      <c r="BZ137" s="38"/>
      <c r="CA137" s="38"/>
      <c r="CB137" s="38"/>
      <c r="CC137" s="38"/>
      <c r="CD137" s="38"/>
      <c r="CE137" s="38"/>
      <c r="CF137" s="38"/>
      <c r="CG137" s="38"/>
      <c r="CH137" s="38"/>
      <c r="CI137" s="38"/>
      <c r="CJ137" s="38"/>
      <c r="CK137" s="38"/>
      <c r="CL137" s="38"/>
      <c r="CM137" s="38"/>
      <c r="CN137" s="38"/>
      <c r="CO137" s="38"/>
      <c r="CP137" s="38"/>
      <c r="CQ137" s="38"/>
      <c r="CR137" s="38"/>
      <c r="CS137" s="38"/>
      <c r="CT137" s="38"/>
      <c r="CU137" s="38"/>
      <c r="CV137" s="38"/>
      <c r="CW137" s="38"/>
      <c r="CX137" s="38"/>
      <c r="CY137" s="38"/>
      <c r="CZ137" s="38"/>
      <c r="DA137" s="38"/>
      <c r="DB137" s="38"/>
      <c r="DC137" s="38"/>
      <c r="DD137" s="38"/>
      <c r="DE137" s="38"/>
      <c r="DF137" s="38"/>
      <c r="DG137" s="38"/>
      <c r="DH137" s="38"/>
      <c r="DI137" s="38"/>
      <c r="DJ137" s="38"/>
      <c r="DK137" s="38"/>
      <c r="DL137" s="38"/>
      <c r="DM137" s="38"/>
      <c r="DN137" s="38"/>
    </row>
    <row r="138" spans="1:118">
      <c r="A138" s="1">
        <f>+NICE자료!A138</f>
        <v>124440</v>
      </c>
      <c r="B138" s="28" t="str">
        <f>+NICE자료!B138</f>
        <v xml:space="preserve">          대손상각비</v>
      </c>
      <c r="C138" s="37">
        <f>+NICE자료!C138</f>
        <v>0</v>
      </c>
      <c r="D138" s="37">
        <f>+NICE자료!D138</f>
        <v>0</v>
      </c>
      <c r="E138" s="37">
        <f>+NICE자료!E138</f>
        <v>0</v>
      </c>
      <c r="F138" s="37">
        <f>+NICE자료!F138</f>
        <v>0</v>
      </c>
      <c r="G138" s="37">
        <f>+NICE자료!G138</f>
        <v>0</v>
      </c>
      <c r="H138" s="37">
        <f>+NICE자료!H138</f>
        <v>0</v>
      </c>
      <c r="I138" s="37">
        <f>+NICE자료!I138</f>
        <v>0</v>
      </c>
      <c r="J138" s="37">
        <f>+NICE자료!J138</f>
        <v>0</v>
      </c>
      <c r="K138" s="37">
        <f>+NICE자료!K138</f>
        <v>0</v>
      </c>
      <c r="L138" s="37">
        <f>+NICE자료!L138</f>
        <v>0</v>
      </c>
      <c r="M138" s="37">
        <f>+NICE자료!M138</f>
        <v>0</v>
      </c>
      <c r="N138" s="37">
        <f>+NICE자료!N138</f>
        <v>0</v>
      </c>
      <c r="O138" s="37">
        <f>+NICE자료!O138</f>
        <v>0</v>
      </c>
      <c r="P138" s="37">
        <f>+NICE자료!P138</f>
        <v>0</v>
      </c>
      <c r="Q138" s="37">
        <f>+NICE자료!Q138</f>
        <v>0</v>
      </c>
      <c r="R138" s="37">
        <f>+NICE자료!R138</f>
        <v>0</v>
      </c>
      <c r="S138" s="37">
        <f>+NICE자료!S138</f>
        <v>50171000000</v>
      </c>
      <c r="T138" s="37">
        <f>+NICE자료!T138</f>
        <v>19599000000</v>
      </c>
      <c r="U138" s="37">
        <f>+NICE자료!U138</f>
        <v>20487000000</v>
      </c>
      <c r="V138" s="37">
        <f>+NICE자료!V138</f>
        <v>9184000000</v>
      </c>
      <c r="W138" s="37">
        <f>+NICE자료!W138</f>
        <v>0</v>
      </c>
      <c r="X138" s="37">
        <f>+NICE자료!X138</f>
        <v>0</v>
      </c>
      <c r="Y138" s="37">
        <f>+NICE자료!Y138</f>
        <v>0</v>
      </c>
      <c r="Z138" s="37">
        <f>+NICE자료!Z138</f>
        <v>0</v>
      </c>
      <c r="AA138" s="37">
        <f>+NICE자료!AA138</f>
        <v>0</v>
      </c>
      <c r="AB138" s="37">
        <f>+NICE자료!AB138</f>
        <v>0</v>
      </c>
      <c r="AC138" s="37">
        <f>+NICE자료!AC138</f>
        <v>0</v>
      </c>
      <c r="AD138" s="37">
        <f>+NICE자료!AD138</f>
        <v>0</v>
      </c>
      <c r="AE138" s="37">
        <f>+NICE자료!AE138</f>
        <v>0</v>
      </c>
      <c r="AF138" s="37">
        <f>+NICE자료!AF138</f>
        <v>0</v>
      </c>
      <c r="AG138" s="37">
        <f>+NICE자료!AG138</f>
        <v>0</v>
      </c>
      <c r="AH138" s="37">
        <f>+NICE자료!AH138</f>
        <v>0</v>
      </c>
      <c r="AI138" s="37">
        <f>+NICE자료!AI138</f>
        <v>0</v>
      </c>
      <c r="AJ138" s="37">
        <f>+NICE자료!AJ138</f>
        <v>0</v>
      </c>
      <c r="AK138" s="37">
        <f>+NICE자료!AK138</f>
        <v>0</v>
      </c>
      <c r="AL138" s="37">
        <f>+NICE자료!AL138</f>
        <v>0</v>
      </c>
      <c r="AM138" s="37">
        <f>+NICE자료!AM138</f>
        <v>0</v>
      </c>
      <c r="AN138" s="37">
        <f>+NICE자료!AN138</f>
        <v>0</v>
      </c>
      <c r="AO138" s="37">
        <f>+NICE자료!AO138</f>
        <v>0</v>
      </c>
      <c r="AP138" s="37">
        <f>+NICE자료!AP138</f>
        <v>0</v>
      </c>
      <c r="AQ138" s="37">
        <f>+NICE자료!AQ138</f>
        <v>0</v>
      </c>
      <c r="AR138" s="37">
        <f>+NICE자료!AR138</f>
        <v>0</v>
      </c>
      <c r="AS138" s="37">
        <f>+NICE자료!AS138</f>
        <v>0</v>
      </c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38"/>
      <c r="BI138" s="38"/>
      <c r="BJ138" s="38"/>
      <c r="BK138" s="38"/>
      <c r="BL138" s="38"/>
      <c r="BM138" s="38"/>
      <c r="BN138" s="38"/>
      <c r="BO138" s="38"/>
      <c r="BP138" s="38"/>
      <c r="BQ138" s="38"/>
      <c r="BR138" s="38"/>
      <c r="BS138" s="38"/>
      <c r="BT138" s="38"/>
      <c r="BU138" s="38"/>
      <c r="BV138" s="38"/>
      <c r="BW138" s="38"/>
      <c r="BX138" s="38"/>
      <c r="BY138" s="38"/>
      <c r="BZ138" s="38"/>
      <c r="CA138" s="38"/>
      <c r="CB138" s="38"/>
      <c r="CC138" s="38"/>
      <c r="CD138" s="38"/>
      <c r="CE138" s="38"/>
      <c r="CF138" s="38"/>
      <c r="CG138" s="38"/>
      <c r="CH138" s="38"/>
      <c r="CI138" s="38"/>
      <c r="CJ138" s="38"/>
      <c r="CK138" s="38"/>
      <c r="CL138" s="38"/>
      <c r="CM138" s="38"/>
      <c r="CN138" s="38"/>
      <c r="CO138" s="38"/>
      <c r="CP138" s="38"/>
      <c r="CQ138" s="38"/>
      <c r="CR138" s="38"/>
      <c r="CS138" s="38"/>
      <c r="CT138" s="38"/>
      <c r="CU138" s="38"/>
      <c r="CV138" s="38"/>
      <c r="CW138" s="38"/>
      <c r="CX138" s="38"/>
      <c r="CY138" s="38"/>
      <c r="CZ138" s="38"/>
      <c r="DA138" s="38"/>
      <c r="DB138" s="38"/>
      <c r="DC138" s="38"/>
      <c r="DD138" s="38"/>
      <c r="DE138" s="38"/>
      <c r="DF138" s="38"/>
      <c r="DG138" s="38"/>
      <c r="DH138" s="38"/>
      <c r="DI138" s="38"/>
      <c r="DJ138" s="38"/>
      <c r="DK138" s="38"/>
      <c r="DL138" s="38"/>
      <c r="DM138" s="38"/>
      <c r="DN138" s="38"/>
    </row>
    <row r="139" spans="1:118">
      <c r="A139" s="1">
        <f>+NICE자료!A139</f>
        <v>124450</v>
      </c>
      <c r="B139" s="28" t="str">
        <f>+NICE자료!B139</f>
        <v xml:space="preserve">          무형자산상각비</v>
      </c>
      <c r="C139" s="37">
        <f>+NICE자료!C139</f>
        <v>0</v>
      </c>
      <c r="D139" s="37">
        <f>+NICE자료!D139</f>
        <v>0</v>
      </c>
      <c r="E139" s="37">
        <f>+NICE자료!E139</f>
        <v>0</v>
      </c>
      <c r="F139" s="37">
        <f>+NICE자료!F139</f>
        <v>0</v>
      </c>
      <c r="G139" s="37">
        <f>+NICE자료!G139</f>
        <v>0</v>
      </c>
      <c r="H139" s="37">
        <f>+NICE자료!H139</f>
        <v>0</v>
      </c>
      <c r="I139" s="37">
        <f>+NICE자료!I139</f>
        <v>0</v>
      </c>
      <c r="J139" s="37">
        <f>+NICE자료!J139</f>
        <v>43472000000</v>
      </c>
      <c r="K139" s="37">
        <f>+NICE자료!K139</f>
        <v>0</v>
      </c>
      <c r="L139" s="37">
        <f>+NICE자료!L139</f>
        <v>0</v>
      </c>
      <c r="M139" s="37">
        <f>+NICE자료!M139</f>
        <v>0</v>
      </c>
      <c r="N139" s="37">
        <f>+NICE자료!N139</f>
        <v>47023000000</v>
      </c>
      <c r="O139" s="37">
        <f>+NICE자료!O139</f>
        <v>0</v>
      </c>
      <c r="P139" s="37">
        <f>+NICE자료!P139</f>
        <v>0</v>
      </c>
      <c r="Q139" s="37">
        <f>+NICE자료!Q139</f>
        <v>0</v>
      </c>
      <c r="R139" s="37">
        <f>+NICE자료!R139</f>
        <v>49147000000</v>
      </c>
      <c r="S139" s="37">
        <f>+NICE자료!S139</f>
        <v>37014000000</v>
      </c>
      <c r="T139" s="37">
        <f>+NICE자료!T139</f>
        <v>52188000000</v>
      </c>
      <c r="U139" s="37">
        <f>+NICE자료!U139</f>
        <v>54573000000</v>
      </c>
      <c r="V139" s="37">
        <f>+NICE자료!V139</f>
        <v>53385000000</v>
      </c>
      <c r="W139" s="37">
        <f>+NICE자료!W139</f>
        <v>53876000000</v>
      </c>
      <c r="X139" s="37">
        <f>+NICE자료!X139</f>
        <v>54586000000</v>
      </c>
      <c r="Y139" s="37">
        <f>+NICE자료!Y139</f>
        <v>54354000000</v>
      </c>
      <c r="Z139" s="37">
        <f>+NICE자료!Z139</f>
        <v>55173000000</v>
      </c>
      <c r="AA139" s="37">
        <f>+NICE자료!AA139</f>
        <v>55711000000</v>
      </c>
      <c r="AB139" s="37">
        <f>+NICE자료!AB139</f>
        <v>58852000000</v>
      </c>
      <c r="AC139" s="37">
        <f>+NICE자료!AC139</f>
        <v>62079000000</v>
      </c>
      <c r="AD139" s="37">
        <f>+NICE자료!AD139</f>
        <v>67620000000</v>
      </c>
      <c r="AE139" s="37">
        <f>+NICE자료!AE139</f>
        <v>68722000000</v>
      </c>
      <c r="AF139" s="37">
        <f>+NICE자료!AF139</f>
        <v>67599000000</v>
      </c>
      <c r="AG139" s="37">
        <f>+NICE자료!AG139</f>
        <v>66622000000</v>
      </c>
      <c r="AH139" s="37">
        <f>+NICE자료!AH139</f>
        <v>64120000000</v>
      </c>
      <c r="AI139" s="37">
        <f>+NICE자료!AI139</f>
        <v>66108000000</v>
      </c>
      <c r="AJ139" s="37">
        <f>+NICE자료!AJ139</f>
        <v>67337000000</v>
      </c>
      <c r="AK139" s="37">
        <f>+NICE자료!AK139</f>
        <v>67753000000</v>
      </c>
      <c r="AL139" s="37">
        <f>+NICE자료!AL139</f>
        <v>69041000000</v>
      </c>
      <c r="AM139" s="37">
        <f>+NICE자료!AM139</f>
        <v>44598000000</v>
      </c>
      <c r="AN139" s="37">
        <f>+NICE자료!AN139</f>
        <v>30495000000</v>
      </c>
      <c r="AO139" s="37">
        <f>+NICE자료!AO139</f>
        <v>31030000000</v>
      </c>
      <c r="AP139" s="37">
        <f>+NICE자료!AP139</f>
        <v>30905000000</v>
      </c>
      <c r="AQ139" s="37">
        <f>+NICE자료!AQ139</f>
        <v>31374000000</v>
      </c>
      <c r="AR139" s="37">
        <f>+NICE자료!AR139</f>
        <v>31650000000</v>
      </c>
      <c r="AS139" s="37">
        <f>+NICE자료!AS139</f>
        <v>31789000000</v>
      </c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38"/>
      <c r="BI139" s="38"/>
      <c r="BJ139" s="38"/>
      <c r="BK139" s="38"/>
      <c r="BL139" s="38"/>
      <c r="BM139" s="38"/>
      <c r="BN139" s="38"/>
      <c r="BO139" s="38"/>
      <c r="BP139" s="38"/>
      <c r="BQ139" s="38"/>
      <c r="BR139" s="38"/>
      <c r="BS139" s="38"/>
      <c r="BT139" s="38"/>
      <c r="BU139" s="38"/>
      <c r="BV139" s="38"/>
      <c r="BW139" s="38"/>
      <c r="BX139" s="38"/>
      <c r="BY139" s="38"/>
      <c r="BZ139" s="38"/>
      <c r="CA139" s="38"/>
      <c r="CB139" s="38"/>
      <c r="CC139" s="38"/>
      <c r="CD139" s="38"/>
      <c r="CE139" s="38"/>
      <c r="CF139" s="38"/>
      <c r="CG139" s="38"/>
      <c r="CH139" s="38"/>
      <c r="CI139" s="38"/>
      <c r="CJ139" s="38"/>
      <c r="CK139" s="38"/>
      <c r="CL139" s="38"/>
      <c r="CM139" s="38"/>
      <c r="CN139" s="38"/>
      <c r="CO139" s="38"/>
      <c r="CP139" s="38"/>
      <c r="CQ139" s="38"/>
      <c r="CR139" s="38"/>
      <c r="CS139" s="38"/>
      <c r="CT139" s="38"/>
      <c r="CU139" s="38"/>
      <c r="CV139" s="38"/>
      <c r="CW139" s="38"/>
      <c r="CX139" s="38"/>
      <c r="CY139" s="38"/>
      <c r="CZ139" s="38"/>
      <c r="DA139" s="38"/>
      <c r="DB139" s="38"/>
      <c r="DC139" s="38"/>
      <c r="DD139" s="38"/>
      <c r="DE139" s="38"/>
      <c r="DF139" s="38"/>
      <c r="DG139" s="38"/>
      <c r="DH139" s="38"/>
      <c r="DI139" s="38"/>
      <c r="DJ139" s="38"/>
      <c r="DK139" s="38"/>
      <c r="DL139" s="38"/>
      <c r="DM139" s="38"/>
      <c r="DN139" s="38"/>
    </row>
    <row r="140" spans="1:118">
      <c r="A140" s="1">
        <f>+NICE자료!A140</f>
        <v>124451</v>
      </c>
      <c r="B140" s="28" t="str">
        <f>+NICE자료!B140</f>
        <v xml:space="preserve">               영업권상각</v>
      </c>
      <c r="C140" s="37">
        <f>+NICE자료!C140</f>
        <v>0</v>
      </c>
      <c r="D140" s="37">
        <f>+NICE자료!D140</f>
        <v>0</v>
      </c>
      <c r="E140" s="37">
        <f>+NICE자료!E140</f>
        <v>0</v>
      </c>
      <c r="F140" s="37">
        <f>+NICE자료!F140</f>
        <v>0</v>
      </c>
      <c r="G140" s="37">
        <f>+NICE자료!G140</f>
        <v>0</v>
      </c>
      <c r="H140" s="37">
        <f>+NICE자료!H140</f>
        <v>0</v>
      </c>
      <c r="I140" s="37">
        <f>+NICE자료!I140</f>
        <v>0</v>
      </c>
      <c r="J140" s="37">
        <f>+NICE자료!J140</f>
        <v>0</v>
      </c>
      <c r="K140" s="37">
        <f>+NICE자료!K140</f>
        <v>0</v>
      </c>
      <c r="L140" s="37">
        <f>+NICE자료!L140</f>
        <v>0</v>
      </c>
      <c r="M140" s="37">
        <f>+NICE자료!M140</f>
        <v>0</v>
      </c>
      <c r="N140" s="37">
        <f>+NICE자료!N140</f>
        <v>0</v>
      </c>
      <c r="O140" s="37">
        <f>+NICE자료!O140</f>
        <v>0</v>
      </c>
      <c r="P140" s="37">
        <f>+NICE자료!P140</f>
        <v>0</v>
      </c>
      <c r="Q140" s="37">
        <f>+NICE자료!Q140</f>
        <v>0</v>
      </c>
      <c r="R140" s="37">
        <f>+NICE자료!R140</f>
        <v>0</v>
      </c>
      <c r="S140" s="37">
        <f>+NICE자료!S140</f>
        <v>0</v>
      </c>
      <c r="T140" s="37">
        <f>+NICE자료!T140</f>
        <v>0</v>
      </c>
      <c r="U140" s="37">
        <f>+NICE자료!U140</f>
        <v>0</v>
      </c>
      <c r="V140" s="37">
        <f>+NICE자료!V140</f>
        <v>0</v>
      </c>
      <c r="W140" s="37">
        <f>+NICE자료!W140</f>
        <v>0</v>
      </c>
      <c r="X140" s="37">
        <f>+NICE자료!X140</f>
        <v>0</v>
      </c>
      <c r="Y140" s="37">
        <f>+NICE자료!Y140</f>
        <v>0</v>
      </c>
      <c r="Z140" s="37">
        <f>+NICE자료!Z140</f>
        <v>0</v>
      </c>
      <c r="AA140" s="37">
        <f>+NICE자료!AA140</f>
        <v>0</v>
      </c>
      <c r="AB140" s="37">
        <f>+NICE자료!AB140</f>
        <v>0</v>
      </c>
      <c r="AC140" s="37">
        <f>+NICE자료!AC140</f>
        <v>0</v>
      </c>
      <c r="AD140" s="37">
        <f>+NICE자료!AD140</f>
        <v>0</v>
      </c>
      <c r="AE140" s="37">
        <f>+NICE자료!AE140</f>
        <v>0</v>
      </c>
      <c r="AF140" s="37">
        <f>+NICE자료!AF140</f>
        <v>0</v>
      </c>
      <c r="AG140" s="37">
        <f>+NICE자료!AG140</f>
        <v>0</v>
      </c>
      <c r="AH140" s="37">
        <f>+NICE자료!AH140</f>
        <v>0</v>
      </c>
      <c r="AI140" s="37">
        <f>+NICE자료!AI140</f>
        <v>0</v>
      </c>
      <c r="AJ140" s="37">
        <f>+NICE자료!AJ140</f>
        <v>0</v>
      </c>
      <c r="AK140" s="37">
        <f>+NICE자료!AK140</f>
        <v>0</v>
      </c>
      <c r="AL140" s="37">
        <f>+NICE자료!AL140</f>
        <v>0</v>
      </c>
      <c r="AM140" s="37">
        <f>+NICE자료!AM140</f>
        <v>0</v>
      </c>
      <c r="AN140" s="37">
        <f>+NICE자료!AN140</f>
        <v>0</v>
      </c>
      <c r="AO140" s="37">
        <f>+NICE자료!AO140</f>
        <v>0</v>
      </c>
      <c r="AP140" s="37">
        <f>+NICE자료!AP140</f>
        <v>0</v>
      </c>
      <c r="AQ140" s="37">
        <f>+NICE자료!AQ140</f>
        <v>0</v>
      </c>
      <c r="AR140" s="37">
        <f>+NICE자료!AR140</f>
        <v>0</v>
      </c>
      <c r="AS140" s="37">
        <f>+NICE자료!AS140</f>
        <v>0</v>
      </c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38"/>
      <c r="BI140" s="38"/>
      <c r="BJ140" s="38"/>
      <c r="BK140" s="38"/>
      <c r="BL140" s="38"/>
      <c r="BM140" s="38"/>
      <c r="BN140" s="38"/>
      <c r="BO140" s="38"/>
      <c r="BP140" s="38"/>
      <c r="BQ140" s="38"/>
      <c r="BR140" s="38"/>
      <c r="BS140" s="38"/>
      <c r="BT140" s="38"/>
      <c r="BU140" s="38"/>
      <c r="BV140" s="38"/>
      <c r="BW140" s="38"/>
      <c r="BX140" s="38"/>
      <c r="BY140" s="38"/>
      <c r="BZ140" s="38"/>
      <c r="CA140" s="38"/>
      <c r="CB140" s="38"/>
      <c r="CC140" s="38"/>
      <c r="CD140" s="38"/>
      <c r="CE140" s="38"/>
      <c r="CF140" s="38"/>
      <c r="CG140" s="38"/>
      <c r="CH140" s="38"/>
      <c r="CI140" s="38"/>
      <c r="CJ140" s="38"/>
      <c r="CK140" s="38"/>
      <c r="CL140" s="38"/>
      <c r="CM140" s="38"/>
      <c r="CN140" s="38"/>
      <c r="CO140" s="38"/>
      <c r="CP140" s="38"/>
      <c r="CQ140" s="38"/>
      <c r="CR140" s="38"/>
      <c r="CS140" s="38"/>
      <c r="CT140" s="38"/>
      <c r="CU140" s="38"/>
      <c r="CV140" s="38"/>
      <c r="CW140" s="38"/>
      <c r="CX140" s="38"/>
      <c r="CY140" s="38"/>
      <c r="CZ140" s="38"/>
      <c r="DA140" s="38"/>
      <c r="DB140" s="38"/>
      <c r="DC140" s="38"/>
      <c r="DD140" s="38"/>
      <c r="DE140" s="38"/>
      <c r="DF140" s="38"/>
      <c r="DG140" s="38"/>
      <c r="DH140" s="38"/>
      <c r="DI140" s="38"/>
      <c r="DJ140" s="38"/>
      <c r="DK140" s="38"/>
      <c r="DL140" s="38"/>
      <c r="DM140" s="38"/>
      <c r="DN140" s="38"/>
    </row>
    <row r="141" spans="1:118">
      <c r="A141" s="1">
        <f>+NICE자료!A141</f>
        <v>124452</v>
      </c>
      <c r="B141" s="28" t="str">
        <f>+NICE자료!B141</f>
        <v xml:space="preserve">               부의영업권환입(-)</v>
      </c>
      <c r="C141" s="37">
        <f>+NICE자료!C141</f>
        <v>0</v>
      </c>
      <c r="D141" s="37">
        <f>+NICE자료!D141</f>
        <v>0</v>
      </c>
      <c r="E141" s="37">
        <f>+NICE자료!E141</f>
        <v>0</v>
      </c>
      <c r="F141" s="37">
        <f>+NICE자료!F141</f>
        <v>0</v>
      </c>
      <c r="G141" s="37">
        <f>+NICE자료!G141</f>
        <v>0</v>
      </c>
      <c r="H141" s="37">
        <f>+NICE자료!H141</f>
        <v>0</v>
      </c>
      <c r="I141" s="37">
        <f>+NICE자료!I141</f>
        <v>0</v>
      </c>
      <c r="J141" s="37">
        <f>+NICE자료!J141</f>
        <v>0</v>
      </c>
      <c r="K141" s="37">
        <f>+NICE자료!K141</f>
        <v>0</v>
      </c>
      <c r="L141" s="37">
        <f>+NICE자료!L141</f>
        <v>0</v>
      </c>
      <c r="M141" s="37">
        <f>+NICE자료!M141</f>
        <v>0</v>
      </c>
      <c r="N141" s="37">
        <f>+NICE자료!N141</f>
        <v>0</v>
      </c>
      <c r="O141" s="37">
        <f>+NICE자료!O141</f>
        <v>0</v>
      </c>
      <c r="P141" s="37">
        <f>+NICE자료!P141</f>
        <v>0</v>
      </c>
      <c r="Q141" s="37">
        <f>+NICE자료!Q141</f>
        <v>0</v>
      </c>
      <c r="R141" s="37">
        <f>+NICE자료!R141</f>
        <v>0</v>
      </c>
      <c r="S141" s="37">
        <f>+NICE자료!S141</f>
        <v>0</v>
      </c>
      <c r="T141" s="37">
        <f>+NICE자료!T141</f>
        <v>0</v>
      </c>
      <c r="U141" s="37">
        <f>+NICE자료!U141</f>
        <v>0</v>
      </c>
      <c r="V141" s="37">
        <f>+NICE자료!V141</f>
        <v>0</v>
      </c>
      <c r="W141" s="37">
        <f>+NICE자료!W141</f>
        <v>0</v>
      </c>
      <c r="X141" s="37">
        <f>+NICE자료!X141</f>
        <v>0</v>
      </c>
      <c r="Y141" s="37">
        <f>+NICE자료!Y141</f>
        <v>0</v>
      </c>
      <c r="Z141" s="37">
        <f>+NICE자료!Z141</f>
        <v>0</v>
      </c>
      <c r="AA141" s="37">
        <f>+NICE자료!AA141</f>
        <v>0</v>
      </c>
      <c r="AB141" s="37">
        <f>+NICE자료!AB141</f>
        <v>0</v>
      </c>
      <c r="AC141" s="37">
        <f>+NICE자료!AC141</f>
        <v>0</v>
      </c>
      <c r="AD141" s="37">
        <f>+NICE자료!AD141</f>
        <v>0</v>
      </c>
      <c r="AE141" s="37">
        <f>+NICE자료!AE141</f>
        <v>0</v>
      </c>
      <c r="AF141" s="37">
        <f>+NICE자료!AF141</f>
        <v>0</v>
      </c>
      <c r="AG141" s="37">
        <f>+NICE자료!AG141</f>
        <v>0</v>
      </c>
      <c r="AH141" s="37">
        <f>+NICE자료!AH141</f>
        <v>0</v>
      </c>
      <c r="AI141" s="37">
        <f>+NICE자료!AI141</f>
        <v>0</v>
      </c>
      <c r="AJ141" s="37">
        <f>+NICE자료!AJ141</f>
        <v>0</v>
      </c>
      <c r="AK141" s="37">
        <f>+NICE자료!AK141</f>
        <v>0</v>
      </c>
      <c r="AL141" s="37">
        <f>+NICE자료!AL141</f>
        <v>0</v>
      </c>
      <c r="AM141" s="37">
        <f>+NICE자료!AM141</f>
        <v>0</v>
      </c>
      <c r="AN141" s="37">
        <f>+NICE자료!AN141</f>
        <v>0</v>
      </c>
      <c r="AO141" s="37">
        <f>+NICE자료!AO141</f>
        <v>0</v>
      </c>
      <c r="AP141" s="37">
        <f>+NICE자료!AP141</f>
        <v>0</v>
      </c>
      <c r="AQ141" s="37">
        <f>+NICE자료!AQ141</f>
        <v>0</v>
      </c>
      <c r="AR141" s="37">
        <f>+NICE자료!AR141</f>
        <v>0</v>
      </c>
      <c r="AS141" s="37">
        <f>+NICE자료!AS141</f>
        <v>0</v>
      </c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38"/>
      <c r="BI141" s="38"/>
      <c r="BJ141" s="38"/>
      <c r="BK141" s="38"/>
      <c r="BL141" s="38"/>
      <c r="BM141" s="38"/>
      <c r="BN141" s="38"/>
      <c r="BO141" s="38"/>
      <c r="BP141" s="38"/>
      <c r="BQ141" s="38"/>
      <c r="BR141" s="38"/>
      <c r="BS141" s="38"/>
      <c r="BT141" s="38"/>
      <c r="BU141" s="38"/>
      <c r="BV141" s="38"/>
      <c r="BW141" s="38"/>
      <c r="BX141" s="38"/>
      <c r="BY141" s="38"/>
      <c r="BZ141" s="38"/>
      <c r="CA141" s="38"/>
      <c r="CB141" s="38"/>
      <c r="CC141" s="38"/>
      <c r="CD141" s="38"/>
      <c r="CE141" s="38"/>
      <c r="CF141" s="38"/>
      <c r="CG141" s="38"/>
      <c r="CH141" s="38"/>
      <c r="CI141" s="38"/>
      <c r="CJ141" s="38"/>
      <c r="CK141" s="38"/>
      <c r="CL141" s="38"/>
      <c r="CM141" s="38"/>
      <c r="CN141" s="38"/>
      <c r="CO141" s="38"/>
      <c r="CP141" s="38"/>
      <c r="CQ141" s="38"/>
      <c r="CR141" s="38"/>
      <c r="CS141" s="38"/>
      <c r="CT141" s="38"/>
      <c r="CU141" s="38"/>
      <c r="CV141" s="38"/>
      <c r="CW141" s="38"/>
      <c r="CX141" s="38"/>
      <c r="CY141" s="38"/>
      <c r="CZ141" s="38"/>
      <c r="DA141" s="38"/>
      <c r="DB141" s="38"/>
      <c r="DC141" s="38"/>
      <c r="DD141" s="38"/>
      <c r="DE141" s="38"/>
      <c r="DF141" s="38"/>
      <c r="DG141" s="38"/>
      <c r="DH141" s="38"/>
      <c r="DI141" s="38"/>
      <c r="DJ141" s="38"/>
      <c r="DK141" s="38"/>
      <c r="DL141" s="38"/>
      <c r="DM141" s="38"/>
      <c r="DN141" s="38"/>
    </row>
    <row r="142" spans="1:118">
      <c r="A142" s="1">
        <f>+NICE자료!A142</f>
        <v>124461</v>
      </c>
      <c r="B142" s="28" t="str">
        <f>+NICE자료!B142</f>
        <v xml:space="preserve">               라이선스와프랜차이즈상각</v>
      </c>
      <c r="C142" s="37">
        <f>+NICE자료!C142</f>
        <v>0</v>
      </c>
      <c r="D142" s="37">
        <f>+NICE자료!D142</f>
        <v>0</v>
      </c>
      <c r="E142" s="37">
        <f>+NICE자료!E142</f>
        <v>0</v>
      </c>
      <c r="F142" s="37">
        <f>+NICE자료!F142</f>
        <v>0</v>
      </c>
      <c r="G142" s="37">
        <f>+NICE자료!G142</f>
        <v>0</v>
      </c>
      <c r="H142" s="37">
        <f>+NICE자료!H142</f>
        <v>0</v>
      </c>
      <c r="I142" s="37">
        <f>+NICE자료!I142</f>
        <v>0</v>
      </c>
      <c r="J142" s="37">
        <f>+NICE자료!J142</f>
        <v>0</v>
      </c>
      <c r="K142" s="37">
        <f>+NICE자료!K142</f>
        <v>0</v>
      </c>
      <c r="L142" s="37">
        <f>+NICE자료!L142</f>
        <v>0</v>
      </c>
      <c r="M142" s="37">
        <f>+NICE자료!M142</f>
        <v>0</v>
      </c>
      <c r="N142" s="37">
        <f>+NICE자료!N142</f>
        <v>0</v>
      </c>
      <c r="O142" s="37">
        <f>+NICE자료!O142</f>
        <v>0</v>
      </c>
      <c r="P142" s="37">
        <f>+NICE자료!P142</f>
        <v>0</v>
      </c>
      <c r="Q142" s="37">
        <f>+NICE자료!Q142</f>
        <v>0</v>
      </c>
      <c r="R142" s="37">
        <f>+NICE자료!R142</f>
        <v>0</v>
      </c>
      <c r="S142" s="37">
        <f>+NICE자료!S142</f>
        <v>0</v>
      </c>
      <c r="T142" s="37">
        <f>+NICE자료!T142</f>
        <v>0</v>
      </c>
      <c r="U142" s="37">
        <f>+NICE자료!U142</f>
        <v>0</v>
      </c>
      <c r="V142" s="37">
        <f>+NICE자료!V142</f>
        <v>0</v>
      </c>
      <c r="W142" s="37">
        <f>+NICE자료!W142</f>
        <v>0</v>
      </c>
      <c r="X142" s="37">
        <f>+NICE자료!X142</f>
        <v>0</v>
      </c>
      <c r="Y142" s="37">
        <f>+NICE자료!Y142</f>
        <v>0</v>
      </c>
      <c r="Z142" s="37">
        <f>+NICE자료!Z142</f>
        <v>0</v>
      </c>
      <c r="AA142" s="37">
        <f>+NICE자료!AA142</f>
        <v>0</v>
      </c>
      <c r="AB142" s="37">
        <f>+NICE자료!AB142</f>
        <v>0</v>
      </c>
      <c r="AC142" s="37">
        <f>+NICE자료!AC142</f>
        <v>0</v>
      </c>
      <c r="AD142" s="37">
        <f>+NICE자료!AD142</f>
        <v>0</v>
      </c>
      <c r="AE142" s="37">
        <f>+NICE자료!AE142</f>
        <v>0</v>
      </c>
      <c r="AF142" s="37">
        <f>+NICE자료!AF142</f>
        <v>0</v>
      </c>
      <c r="AG142" s="37">
        <f>+NICE자료!AG142</f>
        <v>0</v>
      </c>
      <c r="AH142" s="37">
        <f>+NICE자료!AH142</f>
        <v>0</v>
      </c>
      <c r="AI142" s="37">
        <f>+NICE자료!AI142</f>
        <v>0</v>
      </c>
      <c r="AJ142" s="37">
        <f>+NICE자료!AJ142</f>
        <v>0</v>
      </c>
      <c r="AK142" s="37">
        <f>+NICE자료!AK142</f>
        <v>0</v>
      </c>
      <c r="AL142" s="37">
        <f>+NICE자료!AL142</f>
        <v>0</v>
      </c>
      <c r="AM142" s="37">
        <f>+NICE자료!AM142</f>
        <v>0</v>
      </c>
      <c r="AN142" s="37">
        <f>+NICE자료!AN142</f>
        <v>0</v>
      </c>
      <c r="AO142" s="37">
        <f>+NICE자료!AO142</f>
        <v>0</v>
      </c>
      <c r="AP142" s="37">
        <f>+NICE자료!AP142</f>
        <v>0</v>
      </c>
      <c r="AQ142" s="37">
        <f>+NICE자료!AQ142</f>
        <v>0</v>
      </c>
      <c r="AR142" s="37">
        <f>+NICE자료!AR142</f>
        <v>0</v>
      </c>
      <c r="AS142" s="37">
        <f>+NICE자료!AS142</f>
        <v>0</v>
      </c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38"/>
      <c r="BI142" s="38"/>
      <c r="BJ142" s="38"/>
      <c r="BK142" s="38"/>
      <c r="BL142" s="38"/>
      <c r="BM142" s="38"/>
      <c r="BN142" s="38"/>
      <c r="BO142" s="38"/>
      <c r="BP142" s="38"/>
      <c r="BQ142" s="38"/>
      <c r="BR142" s="38"/>
      <c r="BS142" s="38"/>
      <c r="BT142" s="38"/>
      <c r="BU142" s="38"/>
      <c r="BV142" s="38"/>
      <c r="BW142" s="38"/>
      <c r="BX142" s="38"/>
      <c r="BY142" s="38"/>
      <c r="BZ142" s="38"/>
      <c r="CA142" s="38"/>
      <c r="CB142" s="38"/>
      <c r="CC142" s="38"/>
      <c r="CD142" s="38"/>
      <c r="CE142" s="38"/>
      <c r="CF142" s="38"/>
      <c r="CG142" s="38"/>
      <c r="CH142" s="38"/>
      <c r="CI142" s="38"/>
      <c r="CJ142" s="38"/>
      <c r="CK142" s="38"/>
      <c r="CL142" s="38"/>
      <c r="CM142" s="38"/>
      <c r="CN142" s="38"/>
      <c r="CO142" s="38"/>
      <c r="CP142" s="38"/>
      <c r="CQ142" s="38"/>
      <c r="CR142" s="38"/>
      <c r="CS142" s="38"/>
      <c r="CT142" s="38"/>
      <c r="CU142" s="38"/>
      <c r="CV142" s="38"/>
      <c r="CW142" s="38"/>
      <c r="CX142" s="38"/>
      <c r="CY142" s="38"/>
      <c r="CZ142" s="38"/>
      <c r="DA142" s="38"/>
      <c r="DB142" s="38"/>
      <c r="DC142" s="38"/>
      <c r="DD142" s="38"/>
      <c r="DE142" s="38"/>
      <c r="DF142" s="38"/>
      <c r="DG142" s="38"/>
      <c r="DH142" s="38"/>
      <c r="DI142" s="38"/>
      <c r="DJ142" s="38"/>
      <c r="DK142" s="38"/>
      <c r="DL142" s="38"/>
      <c r="DM142" s="38"/>
      <c r="DN142" s="38"/>
    </row>
    <row r="143" spans="1:118">
      <c r="A143" s="1">
        <f>+NICE자료!A143</f>
        <v>124453</v>
      </c>
      <c r="B143" s="28" t="str">
        <f>+NICE자료!B143</f>
        <v xml:space="preserve">               산업재산권상각</v>
      </c>
      <c r="C143" s="37">
        <f>+NICE자료!C143</f>
        <v>0</v>
      </c>
      <c r="D143" s="37">
        <f>+NICE자료!D143</f>
        <v>0</v>
      </c>
      <c r="E143" s="37">
        <f>+NICE자료!E143</f>
        <v>0</v>
      </c>
      <c r="F143" s="37">
        <f>+NICE자료!F143</f>
        <v>0</v>
      </c>
      <c r="G143" s="37">
        <f>+NICE자료!G143</f>
        <v>0</v>
      </c>
      <c r="H143" s="37">
        <f>+NICE자료!H143</f>
        <v>0</v>
      </c>
      <c r="I143" s="37">
        <f>+NICE자료!I143</f>
        <v>0</v>
      </c>
      <c r="J143" s="37">
        <f>+NICE자료!J143</f>
        <v>0</v>
      </c>
      <c r="K143" s="37">
        <f>+NICE자료!K143</f>
        <v>0</v>
      </c>
      <c r="L143" s="37">
        <f>+NICE자료!L143</f>
        <v>0</v>
      </c>
      <c r="M143" s="37">
        <f>+NICE자료!M143</f>
        <v>0</v>
      </c>
      <c r="N143" s="37">
        <f>+NICE자료!N143</f>
        <v>0</v>
      </c>
      <c r="O143" s="37">
        <f>+NICE자료!O143</f>
        <v>0</v>
      </c>
      <c r="P143" s="37">
        <f>+NICE자료!P143</f>
        <v>0</v>
      </c>
      <c r="Q143" s="37">
        <f>+NICE자료!Q143</f>
        <v>0</v>
      </c>
      <c r="R143" s="37">
        <f>+NICE자료!R143</f>
        <v>0</v>
      </c>
      <c r="S143" s="37">
        <f>+NICE자료!S143</f>
        <v>0</v>
      </c>
      <c r="T143" s="37">
        <f>+NICE자료!T143</f>
        <v>0</v>
      </c>
      <c r="U143" s="37">
        <f>+NICE자료!U143</f>
        <v>0</v>
      </c>
      <c r="V143" s="37">
        <f>+NICE자료!V143</f>
        <v>0</v>
      </c>
      <c r="W143" s="37">
        <f>+NICE자료!W143</f>
        <v>0</v>
      </c>
      <c r="X143" s="37">
        <f>+NICE자료!X143</f>
        <v>0</v>
      </c>
      <c r="Y143" s="37">
        <f>+NICE자료!Y143</f>
        <v>0</v>
      </c>
      <c r="Z143" s="37">
        <f>+NICE자료!Z143</f>
        <v>0</v>
      </c>
      <c r="AA143" s="37">
        <f>+NICE자료!AA143</f>
        <v>0</v>
      </c>
      <c r="AB143" s="37">
        <f>+NICE자료!AB143</f>
        <v>0</v>
      </c>
      <c r="AC143" s="37">
        <f>+NICE자료!AC143</f>
        <v>0</v>
      </c>
      <c r="AD143" s="37">
        <f>+NICE자료!AD143</f>
        <v>0</v>
      </c>
      <c r="AE143" s="37">
        <f>+NICE자료!AE143</f>
        <v>0</v>
      </c>
      <c r="AF143" s="37">
        <f>+NICE자료!AF143</f>
        <v>0</v>
      </c>
      <c r="AG143" s="37">
        <f>+NICE자료!AG143</f>
        <v>0</v>
      </c>
      <c r="AH143" s="37">
        <f>+NICE자료!AH143</f>
        <v>0</v>
      </c>
      <c r="AI143" s="37">
        <f>+NICE자료!AI143</f>
        <v>0</v>
      </c>
      <c r="AJ143" s="37">
        <f>+NICE자료!AJ143</f>
        <v>0</v>
      </c>
      <c r="AK143" s="37">
        <f>+NICE자료!AK143</f>
        <v>0</v>
      </c>
      <c r="AL143" s="37">
        <f>+NICE자료!AL143</f>
        <v>0</v>
      </c>
      <c r="AM143" s="37">
        <f>+NICE자료!AM143</f>
        <v>0</v>
      </c>
      <c r="AN143" s="37">
        <f>+NICE자료!AN143</f>
        <v>0</v>
      </c>
      <c r="AO143" s="37">
        <f>+NICE자료!AO143</f>
        <v>0</v>
      </c>
      <c r="AP143" s="37">
        <f>+NICE자료!AP143</f>
        <v>0</v>
      </c>
      <c r="AQ143" s="37">
        <f>+NICE자료!AQ143</f>
        <v>0</v>
      </c>
      <c r="AR143" s="37">
        <f>+NICE자료!AR143</f>
        <v>0</v>
      </c>
      <c r="AS143" s="37">
        <f>+NICE자료!AS143</f>
        <v>0</v>
      </c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38"/>
      <c r="BI143" s="38"/>
      <c r="BJ143" s="38"/>
      <c r="BK143" s="38"/>
      <c r="BL143" s="38"/>
      <c r="BM143" s="38"/>
      <c r="BN143" s="38"/>
      <c r="BO143" s="38"/>
      <c r="BP143" s="38"/>
      <c r="BQ143" s="38"/>
      <c r="BR143" s="38"/>
      <c r="BS143" s="38"/>
      <c r="BT143" s="38"/>
      <c r="BU143" s="38"/>
      <c r="BV143" s="38"/>
      <c r="BW143" s="38"/>
      <c r="BX143" s="38"/>
      <c r="BY143" s="38"/>
      <c r="BZ143" s="38"/>
      <c r="CA143" s="38"/>
      <c r="CB143" s="38"/>
      <c r="CC143" s="38"/>
      <c r="CD143" s="38"/>
      <c r="CE143" s="38"/>
      <c r="CF143" s="38"/>
      <c r="CG143" s="38"/>
      <c r="CH143" s="38"/>
      <c r="CI143" s="38"/>
      <c r="CJ143" s="38"/>
      <c r="CK143" s="38"/>
      <c r="CL143" s="38"/>
      <c r="CM143" s="38"/>
      <c r="CN143" s="38"/>
      <c r="CO143" s="38"/>
      <c r="CP143" s="38"/>
      <c r="CQ143" s="38"/>
      <c r="CR143" s="38"/>
      <c r="CS143" s="38"/>
      <c r="CT143" s="38"/>
      <c r="CU143" s="38"/>
      <c r="CV143" s="38"/>
      <c r="CW143" s="38"/>
      <c r="CX143" s="38"/>
      <c r="CY143" s="38"/>
      <c r="CZ143" s="38"/>
      <c r="DA143" s="38"/>
      <c r="DB143" s="38"/>
      <c r="DC143" s="38"/>
      <c r="DD143" s="38"/>
      <c r="DE143" s="38"/>
      <c r="DF143" s="38"/>
      <c r="DG143" s="38"/>
      <c r="DH143" s="38"/>
      <c r="DI143" s="38"/>
      <c r="DJ143" s="38"/>
      <c r="DK143" s="38"/>
      <c r="DL143" s="38"/>
      <c r="DM143" s="38"/>
      <c r="DN143" s="38"/>
    </row>
    <row r="144" spans="1:118">
      <c r="A144" s="1">
        <f>+NICE자료!A144</f>
        <v>124462</v>
      </c>
      <c r="B144" s="28" t="str">
        <f>+NICE자료!B144</f>
        <v xml:space="preserve">               저작권상각</v>
      </c>
      <c r="C144" s="37">
        <f>+NICE자료!C144</f>
        <v>0</v>
      </c>
      <c r="D144" s="37">
        <f>+NICE자료!D144</f>
        <v>0</v>
      </c>
      <c r="E144" s="37">
        <f>+NICE자료!E144</f>
        <v>0</v>
      </c>
      <c r="F144" s="37">
        <f>+NICE자료!F144</f>
        <v>0</v>
      </c>
      <c r="G144" s="37">
        <f>+NICE자료!G144</f>
        <v>0</v>
      </c>
      <c r="H144" s="37">
        <f>+NICE자료!H144</f>
        <v>0</v>
      </c>
      <c r="I144" s="37">
        <f>+NICE자료!I144</f>
        <v>0</v>
      </c>
      <c r="J144" s="37">
        <f>+NICE자료!J144</f>
        <v>0</v>
      </c>
      <c r="K144" s="37">
        <f>+NICE자료!K144</f>
        <v>0</v>
      </c>
      <c r="L144" s="37">
        <f>+NICE자료!L144</f>
        <v>0</v>
      </c>
      <c r="M144" s="37">
        <f>+NICE자료!M144</f>
        <v>0</v>
      </c>
      <c r="N144" s="37">
        <f>+NICE자료!N144</f>
        <v>0</v>
      </c>
      <c r="O144" s="37">
        <f>+NICE자료!O144</f>
        <v>0</v>
      </c>
      <c r="P144" s="37">
        <f>+NICE자료!P144</f>
        <v>0</v>
      </c>
      <c r="Q144" s="37">
        <f>+NICE자료!Q144</f>
        <v>0</v>
      </c>
      <c r="R144" s="37">
        <f>+NICE자료!R144</f>
        <v>0</v>
      </c>
      <c r="S144" s="37">
        <f>+NICE자료!S144</f>
        <v>0</v>
      </c>
      <c r="T144" s="37">
        <f>+NICE자료!T144</f>
        <v>0</v>
      </c>
      <c r="U144" s="37">
        <f>+NICE자료!U144</f>
        <v>0</v>
      </c>
      <c r="V144" s="37">
        <f>+NICE자료!V144</f>
        <v>0</v>
      </c>
      <c r="W144" s="37">
        <f>+NICE자료!W144</f>
        <v>0</v>
      </c>
      <c r="X144" s="37">
        <f>+NICE자료!X144</f>
        <v>0</v>
      </c>
      <c r="Y144" s="37">
        <f>+NICE자료!Y144</f>
        <v>0</v>
      </c>
      <c r="Z144" s="37">
        <f>+NICE자료!Z144</f>
        <v>0</v>
      </c>
      <c r="AA144" s="37">
        <f>+NICE자료!AA144</f>
        <v>0</v>
      </c>
      <c r="AB144" s="37">
        <f>+NICE자료!AB144</f>
        <v>0</v>
      </c>
      <c r="AC144" s="37">
        <f>+NICE자료!AC144</f>
        <v>0</v>
      </c>
      <c r="AD144" s="37">
        <f>+NICE자료!AD144</f>
        <v>0</v>
      </c>
      <c r="AE144" s="37">
        <f>+NICE자료!AE144</f>
        <v>0</v>
      </c>
      <c r="AF144" s="37">
        <f>+NICE자료!AF144</f>
        <v>0</v>
      </c>
      <c r="AG144" s="37">
        <f>+NICE자료!AG144</f>
        <v>0</v>
      </c>
      <c r="AH144" s="37">
        <f>+NICE자료!AH144</f>
        <v>0</v>
      </c>
      <c r="AI144" s="37">
        <f>+NICE자료!AI144</f>
        <v>0</v>
      </c>
      <c r="AJ144" s="37">
        <f>+NICE자료!AJ144</f>
        <v>0</v>
      </c>
      <c r="AK144" s="37">
        <f>+NICE자료!AK144</f>
        <v>0</v>
      </c>
      <c r="AL144" s="37">
        <f>+NICE자료!AL144</f>
        <v>0</v>
      </c>
      <c r="AM144" s="37">
        <f>+NICE자료!AM144</f>
        <v>0</v>
      </c>
      <c r="AN144" s="37">
        <f>+NICE자료!AN144</f>
        <v>0</v>
      </c>
      <c r="AO144" s="37">
        <f>+NICE자료!AO144</f>
        <v>0</v>
      </c>
      <c r="AP144" s="37">
        <f>+NICE자료!AP144</f>
        <v>0</v>
      </c>
      <c r="AQ144" s="37">
        <f>+NICE자료!AQ144</f>
        <v>0</v>
      </c>
      <c r="AR144" s="37">
        <f>+NICE자료!AR144</f>
        <v>0</v>
      </c>
      <c r="AS144" s="37">
        <f>+NICE자료!AS144</f>
        <v>0</v>
      </c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38"/>
      <c r="BI144" s="38"/>
      <c r="BJ144" s="38"/>
      <c r="BK144" s="38"/>
      <c r="BL144" s="38"/>
      <c r="BM144" s="38"/>
      <c r="BN144" s="38"/>
      <c r="BO144" s="38"/>
      <c r="BP144" s="38"/>
      <c r="BQ144" s="38"/>
      <c r="BR144" s="38"/>
      <c r="BS144" s="38"/>
      <c r="BT144" s="38"/>
      <c r="BU144" s="38"/>
      <c r="BV144" s="38"/>
      <c r="BW144" s="38"/>
      <c r="BX144" s="38"/>
      <c r="BY144" s="38"/>
      <c r="BZ144" s="38"/>
      <c r="CA144" s="38"/>
      <c r="CB144" s="38"/>
      <c r="CC144" s="38"/>
      <c r="CD144" s="38"/>
      <c r="CE144" s="38"/>
      <c r="CF144" s="38"/>
      <c r="CG144" s="38"/>
      <c r="CH144" s="38"/>
      <c r="CI144" s="38"/>
      <c r="CJ144" s="38"/>
      <c r="CK144" s="38"/>
      <c r="CL144" s="38"/>
      <c r="CM144" s="38"/>
      <c r="CN144" s="38"/>
      <c r="CO144" s="38"/>
      <c r="CP144" s="38"/>
      <c r="CQ144" s="38"/>
      <c r="CR144" s="38"/>
      <c r="CS144" s="38"/>
      <c r="CT144" s="38"/>
      <c r="CU144" s="38"/>
      <c r="CV144" s="38"/>
      <c r="CW144" s="38"/>
      <c r="CX144" s="38"/>
      <c r="CY144" s="38"/>
      <c r="CZ144" s="38"/>
      <c r="DA144" s="38"/>
      <c r="DB144" s="38"/>
      <c r="DC144" s="38"/>
      <c r="DD144" s="38"/>
      <c r="DE144" s="38"/>
      <c r="DF144" s="38"/>
      <c r="DG144" s="38"/>
      <c r="DH144" s="38"/>
      <c r="DI144" s="38"/>
      <c r="DJ144" s="38"/>
      <c r="DK144" s="38"/>
      <c r="DL144" s="38"/>
      <c r="DM144" s="38"/>
      <c r="DN144" s="38"/>
    </row>
    <row r="145" spans="1:118">
      <c r="A145" s="1">
        <f>+NICE자료!A145</f>
        <v>124463</v>
      </c>
      <c r="B145" s="28" t="str">
        <f>+NICE자료!B145</f>
        <v xml:space="preserve">               임차권리금상각</v>
      </c>
      <c r="C145" s="37">
        <f>+NICE자료!C145</f>
        <v>0</v>
      </c>
      <c r="D145" s="37">
        <f>+NICE자료!D145</f>
        <v>0</v>
      </c>
      <c r="E145" s="37">
        <f>+NICE자료!E145</f>
        <v>0</v>
      </c>
      <c r="F145" s="37">
        <f>+NICE자료!F145</f>
        <v>0</v>
      </c>
      <c r="G145" s="37">
        <f>+NICE자료!G145</f>
        <v>0</v>
      </c>
      <c r="H145" s="37">
        <f>+NICE자료!H145</f>
        <v>0</v>
      </c>
      <c r="I145" s="37">
        <f>+NICE자료!I145</f>
        <v>0</v>
      </c>
      <c r="J145" s="37">
        <f>+NICE자료!J145</f>
        <v>0</v>
      </c>
      <c r="K145" s="37">
        <f>+NICE자료!K145</f>
        <v>0</v>
      </c>
      <c r="L145" s="37">
        <f>+NICE자료!L145</f>
        <v>0</v>
      </c>
      <c r="M145" s="37">
        <f>+NICE자료!M145</f>
        <v>0</v>
      </c>
      <c r="N145" s="37">
        <f>+NICE자료!N145</f>
        <v>0</v>
      </c>
      <c r="O145" s="37">
        <f>+NICE자료!O145</f>
        <v>0</v>
      </c>
      <c r="P145" s="37">
        <f>+NICE자료!P145</f>
        <v>0</v>
      </c>
      <c r="Q145" s="37">
        <f>+NICE자료!Q145</f>
        <v>0</v>
      </c>
      <c r="R145" s="37">
        <f>+NICE자료!R145</f>
        <v>0</v>
      </c>
      <c r="S145" s="37">
        <f>+NICE자료!S145</f>
        <v>0</v>
      </c>
      <c r="T145" s="37">
        <f>+NICE자료!T145</f>
        <v>0</v>
      </c>
      <c r="U145" s="37">
        <f>+NICE자료!U145</f>
        <v>0</v>
      </c>
      <c r="V145" s="37">
        <f>+NICE자료!V145</f>
        <v>0</v>
      </c>
      <c r="W145" s="37">
        <f>+NICE자료!W145</f>
        <v>0</v>
      </c>
      <c r="X145" s="37">
        <f>+NICE자료!X145</f>
        <v>0</v>
      </c>
      <c r="Y145" s="37">
        <f>+NICE자료!Y145</f>
        <v>0</v>
      </c>
      <c r="Z145" s="37">
        <f>+NICE자료!Z145</f>
        <v>0</v>
      </c>
      <c r="AA145" s="37">
        <f>+NICE자료!AA145</f>
        <v>0</v>
      </c>
      <c r="AB145" s="37">
        <f>+NICE자료!AB145</f>
        <v>0</v>
      </c>
      <c r="AC145" s="37">
        <f>+NICE자료!AC145</f>
        <v>0</v>
      </c>
      <c r="AD145" s="37">
        <f>+NICE자료!AD145</f>
        <v>0</v>
      </c>
      <c r="AE145" s="37">
        <f>+NICE자료!AE145</f>
        <v>0</v>
      </c>
      <c r="AF145" s="37">
        <f>+NICE자료!AF145</f>
        <v>0</v>
      </c>
      <c r="AG145" s="37">
        <f>+NICE자료!AG145</f>
        <v>0</v>
      </c>
      <c r="AH145" s="37">
        <f>+NICE자료!AH145</f>
        <v>0</v>
      </c>
      <c r="AI145" s="37">
        <f>+NICE자료!AI145</f>
        <v>0</v>
      </c>
      <c r="AJ145" s="37">
        <f>+NICE자료!AJ145</f>
        <v>0</v>
      </c>
      <c r="AK145" s="37">
        <f>+NICE자료!AK145</f>
        <v>0</v>
      </c>
      <c r="AL145" s="37">
        <f>+NICE자료!AL145</f>
        <v>0</v>
      </c>
      <c r="AM145" s="37">
        <f>+NICE자료!AM145</f>
        <v>0</v>
      </c>
      <c r="AN145" s="37">
        <f>+NICE자료!AN145</f>
        <v>0</v>
      </c>
      <c r="AO145" s="37">
        <f>+NICE자료!AO145</f>
        <v>0</v>
      </c>
      <c r="AP145" s="37">
        <f>+NICE자료!AP145</f>
        <v>0</v>
      </c>
      <c r="AQ145" s="37">
        <f>+NICE자료!AQ145</f>
        <v>0</v>
      </c>
      <c r="AR145" s="37">
        <f>+NICE자료!AR145</f>
        <v>0</v>
      </c>
      <c r="AS145" s="37">
        <f>+NICE자료!AS145</f>
        <v>0</v>
      </c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38"/>
      <c r="BI145" s="38"/>
      <c r="BJ145" s="38"/>
      <c r="BK145" s="38"/>
      <c r="BL145" s="38"/>
      <c r="BM145" s="38"/>
      <c r="BN145" s="38"/>
      <c r="BO145" s="38"/>
      <c r="BP145" s="38"/>
      <c r="BQ145" s="38"/>
      <c r="BR145" s="38"/>
      <c r="BS145" s="38"/>
      <c r="BT145" s="38"/>
      <c r="BU145" s="38"/>
      <c r="BV145" s="38"/>
      <c r="BW145" s="38"/>
      <c r="BX145" s="38"/>
      <c r="BY145" s="38"/>
      <c r="BZ145" s="38"/>
      <c r="CA145" s="38"/>
      <c r="CB145" s="38"/>
      <c r="CC145" s="38"/>
      <c r="CD145" s="38"/>
      <c r="CE145" s="38"/>
      <c r="CF145" s="38"/>
      <c r="CG145" s="38"/>
      <c r="CH145" s="38"/>
      <c r="CI145" s="38"/>
      <c r="CJ145" s="38"/>
      <c r="CK145" s="38"/>
      <c r="CL145" s="38"/>
      <c r="CM145" s="38"/>
      <c r="CN145" s="38"/>
      <c r="CO145" s="38"/>
      <c r="CP145" s="38"/>
      <c r="CQ145" s="38"/>
      <c r="CR145" s="38"/>
      <c r="CS145" s="38"/>
      <c r="CT145" s="38"/>
      <c r="CU145" s="38"/>
      <c r="CV145" s="38"/>
      <c r="CW145" s="38"/>
      <c r="CX145" s="38"/>
      <c r="CY145" s="38"/>
      <c r="CZ145" s="38"/>
      <c r="DA145" s="38"/>
      <c r="DB145" s="38"/>
      <c r="DC145" s="38"/>
      <c r="DD145" s="38"/>
      <c r="DE145" s="38"/>
      <c r="DF145" s="38"/>
      <c r="DG145" s="38"/>
      <c r="DH145" s="38"/>
      <c r="DI145" s="38"/>
      <c r="DJ145" s="38"/>
      <c r="DK145" s="38"/>
      <c r="DL145" s="38"/>
      <c r="DM145" s="38"/>
      <c r="DN145" s="38"/>
    </row>
    <row r="146" spans="1:118">
      <c r="A146" s="1">
        <f>+NICE자료!A146</f>
        <v>124454</v>
      </c>
      <c r="B146" s="28" t="str">
        <f>+NICE자료!B146</f>
        <v xml:space="preserve">               광업권상각</v>
      </c>
      <c r="C146" s="37">
        <f>+NICE자료!C146</f>
        <v>0</v>
      </c>
      <c r="D146" s="37">
        <f>+NICE자료!D146</f>
        <v>0</v>
      </c>
      <c r="E146" s="37">
        <f>+NICE자료!E146</f>
        <v>0</v>
      </c>
      <c r="F146" s="37">
        <f>+NICE자료!F146</f>
        <v>0</v>
      </c>
      <c r="G146" s="37">
        <f>+NICE자료!G146</f>
        <v>0</v>
      </c>
      <c r="H146" s="37">
        <f>+NICE자료!H146</f>
        <v>0</v>
      </c>
      <c r="I146" s="37">
        <f>+NICE자료!I146</f>
        <v>0</v>
      </c>
      <c r="J146" s="37">
        <f>+NICE자료!J146</f>
        <v>0</v>
      </c>
      <c r="K146" s="37">
        <f>+NICE자료!K146</f>
        <v>0</v>
      </c>
      <c r="L146" s="37">
        <f>+NICE자료!L146</f>
        <v>0</v>
      </c>
      <c r="M146" s="37">
        <f>+NICE자료!M146</f>
        <v>0</v>
      </c>
      <c r="N146" s="37">
        <f>+NICE자료!N146</f>
        <v>0</v>
      </c>
      <c r="O146" s="37">
        <f>+NICE자료!O146</f>
        <v>0</v>
      </c>
      <c r="P146" s="37">
        <f>+NICE자료!P146</f>
        <v>0</v>
      </c>
      <c r="Q146" s="37">
        <f>+NICE자료!Q146</f>
        <v>0</v>
      </c>
      <c r="R146" s="37">
        <f>+NICE자료!R146</f>
        <v>0</v>
      </c>
      <c r="S146" s="37">
        <f>+NICE자료!S146</f>
        <v>0</v>
      </c>
      <c r="T146" s="37">
        <f>+NICE자료!T146</f>
        <v>0</v>
      </c>
      <c r="U146" s="37">
        <f>+NICE자료!U146</f>
        <v>0</v>
      </c>
      <c r="V146" s="37">
        <f>+NICE자료!V146</f>
        <v>0</v>
      </c>
      <c r="W146" s="37">
        <f>+NICE자료!W146</f>
        <v>0</v>
      </c>
      <c r="X146" s="37">
        <f>+NICE자료!X146</f>
        <v>0</v>
      </c>
      <c r="Y146" s="37">
        <f>+NICE자료!Y146</f>
        <v>0</v>
      </c>
      <c r="Z146" s="37">
        <f>+NICE자료!Z146</f>
        <v>0</v>
      </c>
      <c r="AA146" s="37">
        <f>+NICE자료!AA146</f>
        <v>0</v>
      </c>
      <c r="AB146" s="37">
        <f>+NICE자료!AB146</f>
        <v>0</v>
      </c>
      <c r="AC146" s="37">
        <f>+NICE자료!AC146</f>
        <v>0</v>
      </c>
      <c r="AD146" s="37">
        <f>+NICE자료!AD146</f>
        <v>0</v>
      </c>
      <c r="AE146" s="37">
        <f>+NICE자료!AE146</f>
        <v>0</v>
      </c>
      <c r="AF146" s="37">
        <f>+NICE자료!AF146</f>
        <v>0</v>
      </c>
      <c r="AG146" s="37">
        <f>+NICE자료!AG146</f>
        <v>0</v>
      </c>
      <c r="AH146" s="37">
        <f>+NICE자료!AH146</f>
        <v>0</v>
      </c>
      <c r="AI146" s="37">
        <f>+NICE자료!AI146</f>
        <v>0</v>
      </c>
      <c r="AJ146" s="37">
        <f>+NICE자료!AJ146</f>
        <v>0</v>
      </c>
      <c r="AK146" s="37">
        <f>+NICE자료!AK146</f>
        <v>0</v>
      </c>
      <c r="AL146" s="37">
        <f>+NICE자료!AL146</f>
        <v>0</v>
      </c>
      <c r="AM146" s="37">
        <f>+NICE자료!AM146</f>
        <v>0</v>
      </c>
      <c r="AN146" s="37">
        <f>+NICE자료!AN146</f>
        <v>0</v>
      </c>
      <c r="AO146" s="37">
        <f>+NICE자료!AO146</f>
        <v>0</v>
      </c>
      <c r="AP146" s="37">
        <f>+NICE자료!AP146</f>
        <v>0</v>
      </c>
      <c r="AQ146" s="37">
        <f>+NICE자료!AQ146</f>
        <v>0</v>
      </c>
      <c r="AR146" s="37">
        <f>+NICE자료!AR146</f>
        <v>0</v>
      </c>
      <c r="AS146" s="37">
        <f>+NICE자료!AS146</f>
        <v>0</v>
      </c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38"/>
      <c r="BI146" s="38"/>
      <c r="BJ146" s="38"/>
      <c r="BK146" s="38"/>
      <c r="BL146" s="38"/>
      <c r="BM146" s="38"/>
      <c r="BN146" s="38"/>
      <c r="BO146" s="38"/>
      <c r="BP146" s="38"/>
      <c r="BQ146" s="38"/>
      <c r="BR146" s="38"/>
      <c r="BS146" s="38"/>
      <c r="BT146" s="38"/>
      <c r="BU146" s="38"/>
      <c r="BV146" s="38"/>
      <c r="BW146" s="38"/>
      <c r="BX146" s="38"/>
      <c r="BY146" s="38"/>
      <c r="BZ146" s="38"/>
      <c r="CA146" s="38"/>
      <c r="CB146" s="38"/>
      <c r="CC146" s="38"/>
      <c r="CD146" s="38"/>
      <c r="CE146" s="38"/>
      <c r="CF146" s="38"/>
      <c r="CG146" s="38"/>
      <c r="CH146" s="38"/>
      <c r="CI146" s="38"/>
      <c r="CJ146" s="38"/>
      <c r="CK146" s="38"/>
      <c r="CL146" s="38"/>
      <c r="CM146" s="38"/>
      <c r="CN146" s="38"/>
      <c r="CO146" s="38"/>
      <c r="CP146" s="38"/>
      <c r="CQ146" s="38"/>
      <c r="CR146" s="38"/>
      <c r="CS146" s="38"/>
      <c r="CT146" s="38"/>
      <c r="CU146" s="38"/>
      <c r="CV146" s="38"/>
      <c r="CW146" s="38"/>
      <c r="CX146" s="38"/>
      <c r="CY146" s="38"/>
      <c r="CZ146" s="38"/>
      <c r="DA146" s="38"/>
      <c r="DB146" s="38"/>
      <c r="DC146" s="38"/>
      <c r="DD146" s="38"/>
      <c r="DE146" s="38"/>
      <c r="DF146" s="38"/>
      <c r="DG146" s="38"/>
      <c r="DH146" s="38"/>
      <c r="DI146" s="38"/>
      <c r="DJ146" s="38"/>
      <c r="DK146" s="38"/>
      <c r="DL146" s="38"/>
      <c r="DM146" s="38"/>
      <c r="DN146" s="38"/>
    </row>
    <row r="147" spans="1:118">
      <c r="A147" s="1">
        <f>+NICE자료!A147</f>
        <v>124455</v>
      </c>
      <c r="B147" s="28" t="str">
        <f>+NICE자료!B147</f>
        <v xml:space="preserve">               어업권상각</v>
      </c>
      <c r="C147" s="37">
        <f>+NICE자료!C147</f>
        <v>0</v>
      </c>
      <c r="D147" s="37">
        <f>+NICE자료!D147</f>
        <v>0</v>
      </c>
      <c r="E147" s="37">
        <f>+NICE자료!E147</f>
        <v>0</v>
      </c>
      <c r="F147" s="37">
        <f>+NICE자료!F147</f>
        <v>0</v>
      </c>
      <c r="G147" s="37">
        <f>+NICE자료!G147</f>
        <v>0</v>
      </c>
      <c r="H147" s="37">
        <f>+NICE자료!H147</f>
        <v>0</v>
      </c>
      <c r="I147" s="37">
        <f>+NICE자료!I147</f>
        <v>0</v>
      </c>
      <c r="J147" s="37">
        <f>+NICE자료!J147</f>
        <v>0</v>
      </c>
      <c r="K147" s="37">
        <f>+NICE자료!K147</f>
        <v>0</v>
      </c>
      <c r="L147" s="37">
        <f>+NICE자료!L147</f>
        <v>0</v>
      </c>
      <c r="M147" s="37">
        <f>+NICE자료!M147</f>
        <v>0</v>
      </c>
      <c r="N147" s="37">
        <f>+NICE자료!N147</f>
        <v>0</v>
      </c>
      <c r="O147" s="37">
        <f>+NICE자료!O147</f>
        <v>0</v>
      </c>
      <c r="P147" s="37">
        <f>+NICE자료!P147</f>
        <v>0</v>
      </c>
      <c r="Q147" s="37">
        <f>+NICE자료!Q147</f>
        <v>0</v>
      </c>
      <c r="R147" s="37">
        <f>+NICE자료!R147</f>
        <v>0</v>
      </c>
      <c r="S147" s="37">
        <f>+NICE자료!S147</f>
        <v>0</v>
      </c>
      <c r="T147" s="37">
        <f>+NICE자료!T147</f>
        <v>0</v>
      </c>
      <c r="U147" s="37">
        <f>+NICE자료!U147</f>
        <v>0</v>
      </c>
      <c r="V147" s="37">
        <f>+NICE자료!V147</f>
        <v>0</v>
      </c>
      <c r="W147" s="37">
        <f>+NICE자료!W147</f>
        <v>0</v>
      </c>
      <c r="X147" s="37">
        <f>+NICE자료!X147</f>
        <v>0</v>
      </c>
      <c r="Y147" s="37">
        <f>+NICE자료!Y147</f>
        <v>0</v>
      </c>
      <c r="Z147" s="37">
        <f>+NICE자료!Z147</f>
        <v>0</v>
      </c>
      <c r="AA147" s="37">
        <f>+NICE자료!AA147</f>
        <v>0</v>
      </c>
      <c r="AB147" s="37">
        <f>+NICE자료!AB147</f>
        <v>0</v>
      </c>
      <c r="AC147" s="37">
        <f>+NICE자료!AC147</f>
        <v>0</v>
      </c>
      <c r="AD147" s="37">
        <f>+NICE자료!AD147</f>
        <v>0</v>
      </c>
      <c r="AE147" s="37">
        <f>+NICE자료!AE147</f>
        <v>0</v>
      </c>
      <c r="AF147" s="37">
        <f>+NICE자료!AF147</f>
        <v>0</v>
      </c>
      <c r="AG147" s="37">
        <f>+NICE자료!AG147</f>
        <v>0</v>
      </c>
      <c r="AH147" s="37">
        <f>+NICE자료!AH147</f>
        <v>0</v>
      </c>
      <c r="AI147" s="37">
        <f>+NICE자료!AI147</f>
        <v>0</v>
      </c>
      <c r="AJ147" s="37">
        <f>+NICE자료!AJ147</f>
        <v>0</v>
      </c>
      <c r="AK147" s="37">
        <f>+NICE자료!AK147</f>
        <v>0</v>
      </c>
      <c r="AL147" s="37">
        <f>+NICE자료!AL147</f>
        <v>0</v>
      </c>
      <c r="AM147" s="37">
        <f>+NICE자료!AM147</f>
        <v>0</v>
      </c>
      <c r="AN147" s="37">
        <f>+NICE자료!AN147</f>
        <v>0</v>
      </c>
      <c r="AO147" s="37">
        <f>+NICE자료!AO147</f>
        <v>0</v>
      </c>
      <c r="AP147" s="37">
        <f>+NICE자료!AP147</f>
        <v>0</v>
      </c>
      <c r="AQ147" s="37">
        <f>+NICE자료!AQ147</f>
        <v>0</v>
      </c>
      <c r="AR147" s="37">
        <f>+NICE자료!AR147</f>
        <v>0</v>
      </c>
      <c r="AS147" s="37">
        <f>+NICE자료!AS147</f>
        <v>0</v>
      </c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38"/>
      <c r="BI147" s="38"/>
      <c r="BJ147" s="38"/>
      <c r="BK147" s="38"/>
      <c r="BL147" s="38"/>
      <c r="BM147" s="38"/>
      <c r="BN147" s="38"/>
      <c r="BO147" s="38"/>
      <c r="BP147" s="38"/>
      <c r="BQ147" s="38"/>
      <c r="BR147" s="38"/>
      <c r="BS147" s="38"/>
      <c r="BT147" s="38"/>
      <c r="BU147" s="38"/>
      <c r="BV147" s="38"/>
      <c r="BW147" s="38"/>
      <c r="BX147" s="38"/>
      <c r="BY147" s="38"/>
      <c r="BZ147" s="38"/>
      <c r="CA147" s="38"/>
      <c r="CB147" s="38"/>
      <c r="CC147" s="38"/>
      <c r="CD147" s="38"/>
      <c r="CE147" s="38"/>
      <c r="CF147" s="38"/>
      <c r="CG147" s="38"/>
      <c r="CH147" s="38"/>
      <c r="CI147" s="38"/>
      <c r="CJ147" s="38"/>
      <c r="CK147" s="38"/>
      <c r="CL147" s="38"/>
      <c r="CM147" s="38"/>
      <c r="CN147" s="38"/>
      <c r="CO147" s="38"/>
      <c r="CP147" s="38"/>
      <c r="CQ147" s="38"/>
      <c r="CR147" s="38"/>
      <c r="CS147" s="38"/>
      <c r="CT147" s="38"/>
      <c r="CU147" s="38"/>
      <c r="CV147" s="38"/>
      <c r="CW147" s="38"/>
      <c r="CX147" s="38"/>
      <c r="CY147" s="38"/>
      <c r="CZ147" s="38"/>
      <c r="DA147" s="38"/>
      <c r="DB147" s="38"/>
      <c r="DC147" s="38"/>
      <c r="DD147" s="38"/>
      <c r="DE147" s="38"/>
      <c r="DF147" s="38"/>
      <c r="DG147" s="38"/>
      <c r="DH147" s="38"/>
      <c r="DI147" s="38"/>
      <c r="DJ147" s="38"/>
      <c r="DK147" s="38"/>
      <c r="DL147" s="38"/>
      <c r="DM147" s="38"/>
      <c r="DN147" s="38"/>
    </row>
    <row r="148" spans="1:118">
      <c r="A148" s="1">
        <f>+NICE자료!A148</f>
        <v>124456</v>
      </c>
      <c r="B148" s="28" t="str">
        <f>+NICE자료!B148</f>
        <v xml:space="preserve">               차지권상각</v>
      </c>
      <c r="C148" s="37">
        <f>+NICE자료!C148</f>
        <v>0</v>
      </c>
      <c r="D148" s="37">
        <f>+NICE자료!D148</f>
        <v>0</v>
      </c>
      <c r="E148" s="37">
        <f>+NICE자료!E148</f>
        <v>0</v>
      </c>
      <c r="F148" s="37">
        <f>+NICE자료!F148</f>
        <v>0</v>
      </c>
      <c r="G148" s="37">
        <f>+NICE자료!G148</f>
        <v>0</v>
      </c>
      <c r="H148" s="37">
        <f>+NICE자료!H148</f>
        <v>0</v>
      </c>
      <c r="I148" s="37">
        <f>+NICE자료!I148</f>
        <v>0</v>
      </c>
      <c r="J148" s="37">
        <f>+NICE자료!J148</f>
        <v>0</v>
      </c>
      <c r="K148" s="37">
        <f>+NICE자료!K148</f>
        <v>0</v>
      </c>
      <c r="L148" s="37">
        <f>+NICE자료!L148</f>
        <v>0</v>
      </c>
      <c r="M148" s="37">
        <f>+NICE자료!M148</f>
        <v>0</v>
      </c>
      <c r="N148" s="37">
        <f>+NICE자료!N148</f>
        <v>0</v>
      </c>
      <c r="O148" s="37">
        <f>+NICE자료!O148</f>
        <v>0</v>
      </c>
      <c r="P148" s="37">
        <f>+NICE자료!P148</f>
        <v>0</v>
      </c>
      <c r="Q148" s="37">
        <f>+NICE자료!Q148</f>
        <v>0</v>
      </c>
      <c r="R148" s="37">
        <f>+NICE자료!R148</f>
        <v>0</v>
      </c>
      <c r="S148" s="37">
        <f>+NICE자료!S148</f>
        <v>0</v>
      </c>
      <c r="T148" s="37">
        <f>+NICE자료!T148</f>
        <v>0</v>
      </c>
      <c r="U148" s="37">
        <f>+NICE자료!U148</f>
        <v>0</v>
      </c>
      <c r="V148" s="37">
        <f>+NICE자료!V148</f>
        <v>0</v>
      </c>
      <c r="W148" s="37">
        <f>+NICE자료!W148</f>
        <v>0</v>
      </c>
      <c r="X148" s="37">
        <f>+NICE자료!X148</f>
        <v>0</v>
      </c>
      <c r="Y148" s="37">
        <f>+NICE자료!Y148</f>
        <v>0</v>
      </c>
      <c r="Z148" s="37">
        <f>+NICE자료!Z148</f>
        <v>0</v>
      </c>
      <c r="AA148" s="37">
        <f>+NICE자료!AA148</f>
        <v>0</v>
      </c>
      <c r="AB148" s="37">
        <f>+NICE자료!AB148</f>
        <v>0</v>
      </c>
      <c r="AC148" s="37">
        <f>+NICE자료!AC148</f>
        <v>0</v>
      </c>
      <c r="AD148" s="37">
        <f>+NICE자료!AD148</f>
        <v>0</v>
      </c>
      <c r="AE148" s="37">
        <f>+NICE자료!AE148</f>
        <v>0</v>
      </c>
      <c r="AF148" s="37">
        <f>+NICE자료!AF148</f>
        <v>0</v>
      </c>
      <c r="AG148" s="37">
        <f>+NICE자료!AG148</f>
        <v>0</v>
      </c>
      <c r="AH148" s="37">
        <f>+NICE자료!AH148</f>
        <v>0</v>
      </c>
      <c r="AI148" s="37">
        <f>+NICE자료!AI148</f>
        <v>0</v>
      </c>
      <c r="AJ148" s="37">
        <f>+NICE자료!AJ148</f>
        <v>0</v>
      </c>
      <c r="AK148" s="37">
        <f>+NICE자료!AK148</f>
        <v>0</v>
      </c>
      <c r="AL148" s="37">
        <f>+NICE자료!AL148</f>
        <v>0</v>
      </c>
      <c r="AM148" s="37">
        <f>+NICE자료!AM148</f>
        <v>0</v>
      </c>
      <c r="AN148" s="37">
        <f>+NICE자료!AN148</f>
        <v>0</v>
      </c>
      <c r="AO148" s="37">
        <f>+NICE자료!AO148</f>
        <v>0</v>
      </c>
      <c r="AP148" s="37">
        <f>+NICE자료!AP148</f>
        <v>0</v>
      </c>
      <c r="AQ148" s="37">
        <f>+NICE자료!AQ148</f>
        <v>0</v>
      </c>
      <c r="AR148" s="37">
        <f>+NICE자료!AR148</f>
        <v>0</v>
      </c>
      <c r="AS148" s="37">
        <f>+NICE자료!AS148</f>
        <v>0</v>
      </c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38"/>
      <c r="BI148" s="38"/>
      <c r="BJ148" s="38"/>
      <c r="BK148" s="38"/>
      <c r="BL148" s="38"/>
      <c r="BM148" s="38"/>
      <c r="BN148" s="38"/>
      <c r="BO148" s="38"/>
      <c r="BP148" s="38"/>
      <c r="BQ148" s="38"/>
      <c r="BR148" s="38"/>
      <c r="BS148" s="38"/>
      <c r="BT148" s="38"/>
      <c r="BU148" s="38"/>
      <c r="BV148" s="38"/>
      <c r="BW148" s="38"/>
      <c r="BX148" s="38"/>
      <c r="BY148" s="38"/>
      <c r="BZ148" s="38"/>
      <c r="CA148" s="38"/>
      <c r="CB148" s="38"/>
      <c r="CC148" s="38"/>
      <c r="CD148" s="38"/>
      <c r="CE148" s="38"/>
      <c r="CF148" s="38"/>
      <c r="CG148" s="38"/>
      <c r="CH148" s="38"/>
      <c r="CI148" s="38"/>
      <c r="CJ148" s="38"/>
      <c r="CK148" s="38"/>
      <c r="CL148" s="38"/>
      <c r="CM148" s="38"/>
      <c r="CN148" s="38"/>
      <c r="CO148" s="38"/>
      <c r="CP148" s="38"/>
      <c r="CQ148" s="38"/>
      <c r="CR148" s="38"/>
      <c r="CS148" s="38"/>
      <c r="CT148" s="38"/>
      <c r="CU148" s="38"/>
      <c r="CV148" s="38"/>
      <c r="CW148" s="38"/>
      <c r="CX148" s="38"/>
      <c r="CY148" s="38"/>
      <c r="CZ148" s="38"/>
      <c r="DA148" s="38"/>
      <c r="DB148" s="38"/>
      <c r="DC148" s="38"/>
      <c r="DD148" s="38"/>
      <c r="DE148" s="38"/>
      <c r="DF148" s="38"/>
      <c r="DG148" s="38"/>
      <c r="DH148" s="38"/>
      <c r="DI148" s="38"/>
      <c r="DJ148" s="38"/>
      <c r="DK148" s="38"/>
      <c r="DL148" s="38"/>
      <c r="DM148" s="38"/>
      <c r="DN148" s="38"/>
    </row>
    <row r="149" spans="1:118">
      <c r="A149" s="1">
        <f>+NICE자료!A149</f>
        <v>124457</v>
      </c>
      <c r="B149" s="28" t="str">
        <f>+NICE자료!B149</f>
        <v xml:space="preserve">               전용시설이용권상각</v>
      </c>
      <c r="C149" s="37">
        <f>+NICE자료!C149</f>
        <v>0</v>
      </c>
      <c r="D149" s="37">
        <f>+NICE자료!D149</f>
        <v>0</v>
      </c>
      <c r="E149" s="37">
        <f>+NICE자료!E149</f>
        <v>0</v>
      </c>
      <c r="F149" s="37">
        <f>+NICE자료!F149</f>
        <v>0</v>
      </c>
      <c r="G149" s="37">
        <f>+NICE자료!G149</f>
        <v>0</v>
      </c>
      <c r="H149" s="37">
        <f>+NICE자료!H149</f>
        <v>0</v>
      </c>
      <c r="I149" s="37">
        <f>+NICE자료!I149</f>
        <v>0</v>
      </c>
      <c r="J149" s="37">
        <f>+NICE자료!J149</f>
        <v>0</v>
      </c>
      <c r="K149" s="37">
        <f>+NICE자료!K149</f>
        <v>0</v>
      </c>
      <c r="L149" s="37">
        <f>+NICE자료!L149</f>
        <v>0</v>
      </c>
      <c r="M149" s="37">
        <f>+NICE자료!M149</f>
        <v>0</v>
      </c>
      <c r="N149" s="37">
        <f>+NICE자료!N149</f>
        <v>0</v>
      </c>
      <c r="O149" s="37">
        <f>+NICE자료!O149</f>
        <v>0</v>
      </c>
      <c r="P149" s="37">
        <f>+NICE자료!P149</f>
        <v>0</v>
      </c>
      <c r="Q149" s="37">
        <f>+NICE자료!Q149</f>
        <v>0</v>
      </c>
      <c r="R149" s="37">
        <f>+NICE자료!R149</f>
        <v>0</v>
      </c>
      <c r="S149" s="37">
        <f>+NICE자료!S149</f>
        <v>0</v>
      </c>
      <c r="T149" s="37">
        <f>+NICE자료!T149</f>
        <v>0</v>
      </c>
      <c r="U149" s="37">
        <f>+NICE자료!U149</f>
        <v>0</v>
      </c>
      <c r="V149" s="37">
        <f>+NICE자료!V149</f>
        <v>0</v>
      </c>
      <c r="W149" s="37">
        <f>+NICE자료!W149</f>
        <v>0</v>
      </c>
      <c r="X149" s="37">
        <f>+NICE자료!X149</f>
        <v>0</v>
      </c>
      <c r="Y149" s="37">
        <f>+NICE자료!Y149</f>
        <v>0</v>
      </c>
      <c r="Z149" s="37">
        <f>+NICE자료!Z149</f>
        <v>0</v>
      </c>
      <c r="AA149" s="37">
        <f>+NICE자료!AA149</f>
        <v>0</v>
      </c>
      <c r="AB149" s="37">
        <f>+NICE자료!AB149</f>
        <v>0</v>
      </c>
      <c r="AC149" s="37">
        <f>+NICE자료!AC149</f>
        <v>0</v>
      </c>
      <c r="AD149" s="37">
        <f>+NICE자료!AD149</f>
        <v>0</v>
      </c>
      <c r="AE149" s="37">
        <f>+NICE자료!AE149</f>
        <v>0</v>
      </c>
      <c r="AF149" s="37">
        <f>+NICE자료!AF149</f>
        <v>0</v>
      </c>
      <c r="AG149" s="37">
        <f>+NICE자료!AG149</f>
        <v>0</v>
      </c>
      <c r="AH149" s="37">
        <f>+NICE자료!AH149</f>
        <v>0</v>
      </c>
      <c r="AI149" s="37">
        <f>+NICE자료!AI149</f>
        <v>0</v>
      </c>
      <c r="AJ149" s="37">
        <f>+NICE자료!AJ149</f>
        <v>0</v>
      </c>
      <c r="AK149" s="37">
        <f>+NICE자료!AK149</f>
        <v>0</v>
      </c>
      <c r="AL149" s="37">
        <f>+NICE자료!AL149</f>
        <v>0</v>
      </c>
      <c r="AM149" s="37">
        <f>+NICE자료!AM149</f>
        <v>0</v>
      </c>
      <c r="AN149" s="37">
        <f>+NICE자료!AN149</f>
        <v>0</v>
      </c>
      <c r="AO149" s="37">
        <f>+NICE자료!AO149</f>
        <v>0</v>
      </c>
      <c r="AP149" s="37">
        <f>+NICE자료!AP149</f>
        <v>0</v>
      </c>
      <c r="AQ149" s="37">
        <f>+NICE자료!AQ149</f>
        <v>0</v>
      </c>
      <c r="AR149" s="37">
        <f>+NICE자료!AR149</f>
        <v>0</v>
      </c>
      <c r="AS149" s="37">
        <f>+NICE자료!AS149</f>
        <v>0</v>
      </c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38"/>
      <c r="BI149" s="38"/>
      <c r="BJ149" s="38"/>
      <c r="BK149" s="38"/>
      <c r="BL149" s="38"/>
      <c r="BM149" s="38"/>
      <c r="BN149" s="38"/>
      <c r="BO149" s="38"/>
      <c r="BP149" s="38"/>
      <c r="BQ149" s="38"/>
      <c r="BR149" s="38"/>
      <c r="BS149" s="38"/>
      <c r="BT149" s="38"/>
      <c r="BU149" s="38"/>
      <c r="BV149" s="38"/>
      <c r="BW149" s="38"/>
      <c r="BX149" s="38"/>
      <c r="BY149" s="38"/>
      <c r="BZ149" s="38"/>
      <c r="CA149" s="38"/>
      <c r="CB149" s="38"/>
      <c r="CC149" s="38"/>
      <c r="CD149" s="38"/>
      <c r="CE149" s="38"/>
      <c r="CF149" s="38"/>
      <c r="CG149" s="38"/>
      <c r="CH149" s="38"/>
      <c r="CI149" s="38"/>
      <c r="CJ149" s="38"/>
      <c r="CK149" s="38"/>
      <c r="CL149" s="38"/>
      <c r="CM149" s="38"/>
      <c r="CN149" s="38"/>
      <c r="CO149" s="38"/>
      <c r="CP149" s="38"/>
      <c r="CQ149" s="38"/>
      <c r="CR149" s="38"/>
      <c r="CS149" s="38"/>
      <c r="CT149" s="38"/>
      <c r="CU149" s="38"/>
      <c r="CV149" s="38"/>
      <c r="CW149" s="38"/>
      <c r="CX149" s="38"/>
      <c r="CY149" s="38"/>
      <c r="CZ149" s="38"/>
      <c r="DA149" s="38"/>
      <c r="DB149" s="38"/>
      <c r="DC149" s="38"/>
      <c r="DD149" s="38"/>
      <c r="DE149" s="38"/>
      <c r="DF149" s="38"/>
      <c r="DG149" s="38"/>
      <c r="DH149" s="38"/>
      <c r="DI149" s="38"/>
      <c r="DJ149" s="38"/>
      <c r="DK149" s="38"/>
      <c r="DL149" s="38"/>
      <c r="DM149" s="38"/>
      <c r="DN149" s="38"/>
    </row>
    <row r="150" spans="1:118">
      <c r="A150" s="1">
        <f>+NICE자료!A150</f>
        <v>124458</v>
      </c>
      <c r="B150" s="28" t="str">
        <f>+NICE자료!B150</f>
        <v xml:space="preserve">               창업비상각</v>
      </c>
      <c r="C150" s="37">
        <f>+NICE자료!C150</f>
        <v>0</v>
      </c>
      <c r="D150" s="37">
        <f>+NICE자료!D150</f>
        <v>0</v>
      </c>
      <c r="E150" s="37">
        <f>+NICE자료!E150</f>
        <v>0</v>
      </c>
      <c r="F150" s="37">
        <f>+NICE자료!F150</f>
        <v>0</v>
      </c>
      <c r="G150" s="37">
        <f>+NICE자료!G150</f>
        <v>0</v>
      </c>
      <c r="H150" s="37">
        <f>+NICE자료!H150</f>
        <v>0</v>
      </c>
      <c r="I150" s="37">
        <f>+NICE자료!I150</f>
        <v>0</v>
      </c>
      <c r="J150" s="37">
        <f>+NICE자료!J150</f>
        <v>0</v>
      </c>
      <c r="K150" s="37">
        <f>+NICE자료!K150</f>
        <v>0</v>
      </c>
      <c r="L150" s="37">
        <f>+NICE자료!L150</f>
        <v>0</v>
      </c>
      <c r="M150" s="37">
        <f>+NICE자료!M150</f>
        <v>0</v>
      </c>
      <c r="N150" s="37">
        <f>+NICE자료!N150</f>
        <v>0</v>
      </c>
      <c r="O150" s="37">
        <f>+NICE자료!O150</f>
        <v>0</v>
      </c>
      <c r="P150" s="37">
        <f>+NICE자료!P150</f>
        <v>0</v>
      </c>
      <c r="Q150" s="37">
        <f>+NICE자료!Q150</f>
        <v>0</v>
      </c>
      <c r="R150" s="37">
        <f>+NICE자료!R150</f>
        <v>0</v>
      </c>
      <c r="S150" s="37">
        <f>+NICE자료!S150</f>
        <v>0</v>
      </c>
      <c r="T150" s="37">
        <f>+NICE자료!T150</f>
        <v>0</v>
      </c>
      <c r="U150" s="37">
        <f>+NICE자료!U150</f>
        <v>0</v>
      </c>
      <c r="V150" s="37">
        <f>+NICE자료!V150</f>
        <v>0</v>
      </c>
      <c r="W150" s="37">
        <f>+NICE자료!W150</f>
        <v>0</v>
      </c>
      <c r="X150" s="37">
        <f>+NICE자료!X150</f>
        <v>0</v>
      </c>
      <c r="Y150" s="37">
        <f>+NICE자료!Y150</f>
        <v>0</v>
      </c>
      <c r="Z150" s="37">
        <f>+NICE자료!Z150</f>
        <v>0</v>
      </c>
      <c r="AA150" s="37">
        <f>+NICE자료!AA150</f>
        <v>0</v>
      </c>
      <c r="AB150" s="37">
        <f>+NICE자료!AB150</f>
        <v>0</v>
      </c>
      <c r="AC150" s="37">
        <f>+NICE자료!AC150</f>
        <v>0</v>
      </c>
      <c r="AD150" s="37">
        <f>+NICE자료!AD150</f>
        <v>0</v>
      </c>
      <c r="AE150" s="37">
        <f>+NICE자료!AE150</f>
        <v>0</v>
      </c>
      <c r="AF150" s="37">
        <f>+NICE자료!AF150</f>
        <v>0</v>
      </c>
      <c r="AG150" s="37">
        <f>+NICE자료!AG150</f>
        <v>0</v>
      </c>
      <c r="AH150" s="37">
        <f>+NICE자료!AH150</f>
        <v>0</v>
      </c>
      <c r="AI150" s="37">
        <f>+NICE자료!AI150</f>
        <v>0</v>
      </c>
      <c r="AJ150" s="37">
        <f>+NICE자료!AJ150</f>
        <v>0</v>
      </c>
      <c r="AK150" s="37">
        <f>+NICE자료!AK150</f>
        <v>0</v>
      </c>
      <c r="AL150" s="37">
        <f>+NICE자료!AL150</f>
        <v>0</v>
      </c>
      <c r="AM150" s="37">
        <f>+NICE자료!AM150</f>
        <v>0</v>
      </c>
      <c r="AN150" s="37">
        <f>+NICE자료!AN150</f>
        <v>0</v>
      </c>
      <c r="AO150" s="37">
        <f>+NICE자료!AO150</f>
        <v>0</v>
      </c>
      <c r="AP150" s="37">
        <f>+NICE자료!AP150</f>
        <v>0</v>
      </c>
      <c r="AQ150" s="37">
        <f>+NICE자료!AQ150</f>
        <v>0</v>
      </c>
      <c r="AR150" s="37">
        <f>+NICE자료!AR150</f>
        <v>0</v>
      </c>
      <c r="AS150" s="37">
        <f>+NICE자료!AS150</f>
        <v>0</v>
      </c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38"/>
      <c r="BI150" s="38"/>
      <c r="BJ150" s="38"/>
      <c r="BK150" s="38"/>
      <c r="BL150" s="38"/>
      <c r="BM150" s="38"/>
      <c r="BN150" s="38"/>
      <c r="BO150" s="38"/>
      <c r="BP150" s="38"/>
      <c r="BQ150" s="38"/>
      <c r="BR150" s="38"/>
      <c r="BS150" s="38"/>
      <c r="BT150" s="38"/>
      <c r="BU150" s="38"/>
      <c r="BV150" s="38"/>
      <c r="BW150" s="38"/>
      <c r="BX150" s="38"/>
      <c r="BY150" s="38"/>
      <c r="BZ150" s="38"/>
      <c r="CA150" s="38"/>
      <c r="CB150" s="38"/>
      <c r="CC150" s="38"/>
      <c r="CD150" s="38"/>
      <c r="CE150" s="38"/>
      <c r="CF150" s="38"/>
      <c r="CG150" s="38"/>
      <c r="CH150" s="38"/>
      <c r="CI150" s="38"/>
      <c r="CJ150" s="38"/>
      <c r="CK150" s="38"/>
      <c r="CL150" s="38"/>
      <c r="CM150" s="38"/>
      <c r="CN150" s="38"/>
      <c r="CO150" s="38"/>
      <c r="CP150" s="38"/>
      <c r="CQ150" s="38"/>
      <c r="CR150" s="38"/>
      <c r="CS150" s="38"/>
      <c r="CT150" s="38"/>
      <c r="CU150" s="38"/>
      <c r="CV150" s="38"/>
      <c r="CW150" s="38"/>
      <c r="CX150" s="38"/>
      <c r="CY150" s="38"/>
      <c r="CZ150" s="38"/>
      <c r="DA150" s="38"/>
      <c r="DB150" s="38"/>
      <c r="DC150" s="38"/>
      <c r="DD150" s="38"/>
      <c r="DE150" s="38"/>
      <c r="DF150" s="38"/>
      <c r="DG150" s="38"/>
      <c r="DH150" s="38"/>
      <c r="DI150" s="38"/>
      <c r="DJ150" s="38"/>
      <c r="DK150" s="38"/>
      <c r="DL150" s="38"/>
      <c r="DM150" s="38"/>
      <c r="DN150" s="38"/>
    </row>
    <row r="151" spans="1:118">
      <c r="A151" s="1">
        <f>+NICE자료!A151</f>
        <v>124459</v>
      </c>
      <c r="B151" s="28" t="str">
        <f>+NICE자료!B151</f>
        <v xml:space="preserve">               개발비상각</v>
      </c>
      <c r="C151" s="37">
        <f>+NICE자료!C151</f>
        <v>0</v>
      </c>
      <c r="D151" s="37">
        <f>+NICE자료!D151</f>
        <v>0</v>
      </c>
      <c r="E151" s="37">
        <f>+NICE자료!E151</f>
        <v>0</v>
      </c>
      <c r="F151" s="37">
        <f>+NICE자료!F151</f>
        <v>0</v>
      </c>
      <c r="G151" s="37">
        <f>+NICE자료!G151</f>
        <v>0</v>
      </c>
      <c r="H151" s="37">
        <f>+NICE자료!H151</f>
        <v>0</v>
      </c>
      <c r="I151" s="37">
        <f>+NICE자료!I151</f>
        <v>0</v>
      </c>
      <c r="J151" s="37">
        <f>+NICE자료!J151</f>
        <v>0</v>
      </c>
      <c r="K151" s="37">
        <f>+NICE자료!K151</f>
        <v>0</v>
      </c>
      <c r="L151" s="37">
        <f>+NICE자료!L151</f>
        <v>0</v>
      </c>
      <c r="M151" s="37">
        <f>+NICE자료!M151</f>
        <v>0</v>
      </c>
      <c r="N151" s="37">
        <f>+NICE자료!N151</f>
        <v>0</v>
      </c>
      <c r="O151" s="37">
        <f>+NICE자료!O151</f>
        <v>0</v>
      </c>
      <c r="P151" s="37">
        <f>+NICE자료!P151</f>
        <v>0</v>
      </c>
      <c r="Q151" s="37">
        <f>+NICE자료!Q151</f>
        <v>0</v>
      </c>
      <c r="R151" s="37">
        <f>+NICE자료!R151</f>
        <v>0</v>
      </c>
      <c r="S151" s="37">
        <f>+NICE자료!S151</f>
        <v>0</v>
      </c>
      <c r="T151" s="37">
        <f>+NICE자료!T151</f>
        <v>0</v>
      </c>
      <c r="U151" s="37">
        <f>+NICE자료!U151</f>
        <v>0</v>
      </c>
      <c r="V151" s="37">
        <f>+NICE자료!V151</f>
        <v>191344000000</v>
      </c>
      <c r="W151" s="37">
        <f>+NICE자료!W151</f>
        <v>0</v>
      </c>
      <c r="X151" s="37">
        <f>+NICE자료!X151</f>
        <v>0</v>
      </c>
      <c r="Y151" s="37">
        <f>+NICE자료!Y151</f>
        <v>0</v>
      </c>
      <c r="Z151" s="37">
        <f>+NICE자료!Z151</f>
        <v>193169000000</v>
      </c>
      <c r="AA151" s="37">
        <f>+NICE자료!AA151</f>
        <v>0</v>
      </c>
      <c r="AB151" s="37">
        <f>+NICE자료!AB151</f>
        <v>0</v>
      </c>
      <c r="AC151" s="37">
        <f>+NICE자료!AC151</f>
        <v>0</v>
      </c>
      <c r="AD151" s="37">
        <f>+NICE자료!AD151</f>
        <v>229186000000</v>
      </c>
      <c r="AE151" s="37">
        <f>+NICE자료!AE151</f>
        <v>0</v>
      </c>
      <c r="AF151" s="37">
        <f>+NICE자료!AF151</f>
        <v>0</v>
      </c>
      <c r="AG151" s="37">
        <f>+NICE자료!AG151</f>
        <v>0</v>
      </c>
      <c r="AH151" s="37">
        <f>+NICE자료!AH151</f>
        <v>0</v>
      </c>
      <c r="AI151" s="37">
        <f>+NICE자료!AI151</f>
        <v>0</v>
      </c>
      <c r="AJ151" s="37">
        <f>+NICE자료!AJ151</f>
        <v>0</v>
      </c>
      <c r="AK151" s="37">
        <f>+NICE자료!AK151</f>
        <v>0</v>
      </c>
      <c r="AL151" s="37">
        <f>+NICE자료!AL151</f>
        <v>0</v>
      </c>
      <c r="AM151" s="37">
        <f>+NICE자료!AM151</f>
        <v>0</v>
      </c>
      <c r="AN151" s="37">
        <f>+NICE자료!AN151</f>
        <v>0</v>
      </c>
      <c r="AO151" s="37">
        <f>+NICE자료!AO151</f>
        <v>0</v>
      </c>
      <c r="AP151" s="37">
        <f>+NICE자료!AP151</f>
        <v>0</v>
      </c>
      <c r="AQ151" s="37">
        <f>+NICE자료!AQ151</f>
        <v>0</v>
      </c>
      <c r="AR151" s="37">
        <f>+NICE자료!AR151</f>
        <v>0</v>
      </c>
      <c r="AS151" s="37">
        <f>+NICE자료!AS151</f>
        <v>0</v>
      </c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38"/>
      <c r="BI151" s="38"/>
      <c r="BJ151" s="38"/>
      <c r="BK151" s="38"/>
      <c r="BL151" s="38"/>
      <c r="BM151" s="38"/>
      <c r="BN151" s="38"/>
      <c r="BO151" s="38"/>
      <c r="BP151" s="38"/>
      <c r="BQ151" s="38"/>
      <c r="BR151" s="38"/>
      <c r="BS151" s="38"/>
      <c r="BT151" s="38"/>
      <c r="BU151" s="38"/>
      <c r="BV151" s="38"/>
      <c r="BW151" s="38"/>
      <c r="BX151" s="38"/>
      <c r="BY151" s="38"/>
      <c r="BZ151" s="38"/>
      <c r="CA151" s="38"/>
      <c r="CB151" s="38"/>
      <c r="CC151" s="38"/>
      <c r="CD151" s="38"/>
      <c r="CE151" s="38"/>
      <c r="CF151" s="38"/>
      <c r="CG151" s="38"/>
      <c r="CH151" s="38"/>
      <c r="CI151" s="38"/>
      <c r="CJ151" s="38"/>
      <c r="CK151" s="38"/>
      <c r="CL151" s="38"/>
      <c r="CM151" s="38"/>
      <c r="CN151" s="38"/>
      <c r="CO151" s="38"/>
      <c r="CP151" s="38"/>
      <c r="CQ151" s="38"/>
      <c r="CR151" s="38"/>
      <c r="CS151" s="38"/>
      <c r="CT151" s="38"/>
      <c r="CU151" s="38"/>
      <c r="CV151" s="38"/>
      <c r="CW151" s="38"/>
      <c r="CX151" s="38"/>
      <c r="CY151" s="38"/>
      <c r="CZ151" s="38"/>
      <c r="DA151" s="38"/>
      <c r="DB151" s="38"/>
      <c r="DC151" s="38"/>
      <c r="DD151" s="38"/>
      <c r="DE151" s="38"/>
      <c r="DF151" s="38"/>
      <c r="DG151" s="38"/>
      <c r="DH151" s="38"/>
      <c r="DI151" s="38"/>
      <c r="DJ151" s="38"/>
      <c r="DK151" s="38"/>
      <c r="DL151" s="38"/>
      <c r="DM151" s="38"/>
      <c r="DN151" s="38"/>
    </row>
    <row r="152" spans="1:118">
      <c r="A152" s="1">
        <f>+NICE자료!A152</f>
        <v>124470</v>
      </c>
      <c r="B152" s="28" t="str">
        <f>+NICE자료!B152</f>
        <v xml:space="preserve">               소프트웨어상각</v>
      </c>
      <c r="C152" s="37">
        <f>+NICE자료!C152</f>
        <v>0</v>
      </c>
      <c r="D152" s="37">
        <f>+NICE자료!D152</f>
        <v>0</v>
      </c>
      <c r="E152" s="37">
        <f>+NICE자료!E152</f>
        <v>0</v>
      </c>
      <c r="F152" s="37">
        <f>+NICE자료!F152</f>
        <v>0</v>
      </c>
      <c r="G152" s="37">
        <f>+NICE자료!G152</f>
        <v>0</v>
      </c>
      <c r="H152" s="37">
        <f>+NICE자료!H152</f>
        <v>0</v>
      </c>
      <c r="I152" s="37">
        <f>+NICE자료!I152</f>
        <v>0</v>
      </c>
      <c r="J152" s="37">
        <f>+NICE자료!J152</f>
        <v>0</v>
      </c>
      <c r="K152" s="37">
        <f>+NICE자료!K152</f>
        <v>0</v>
      </c>
      <c r="L152" s="37">
        <f>+NICE자료!L152</f>
        <v>0</v>
      </c>
      <c r="M152" s="37">
        <f>+NICE자료!M152</f>
        <v>0</v>
      </c>
      <c r="N152" s="37">
        <f>+NICE자료!N152</f>
        <v>0</v>
      </c>
      <c r="O152" s="37">
        <f>+NICE자료!O152</f>
        <v>0</v>
      </c>
      <c r="P152" s="37">
        <f>+NICE자료!P152</f>
        <v>0</v>
      </c>
      <c r="Q152" s="37">
        <f>+NICE자료!Q152</f>
        <v>0</v>
      </c>
      <c r="R152" s="37">
        <f>+NICE자료!R152</f>
        <v>0</v>
      </c>
      <c r="S152" s="37">
        <f>+NICE자료!S152</f>
        <v>0</v>
      </c>
      <c r="T152" s="37">
        <f>+NICE자료!T152</f>
        <v>0</v>
      </c>
      <c r="U152" s="37">
        <f>+NICE자료!U152</f>
        <v>0</v>
      </c>
      <c r="V152" s="37">
        <f>+NICE자료!V152</f>
        <v>0</v>
      </c>
      <c r="W152" s="37">
        <f>+NICE자료!W152</f>
        <v>0</v>
      </c>
      <c r="X152" s="37">
        <f>+NICE자료!X152</f>
        <v>0</v>
      </c>
      <c r="Y152" s="37">
        <f>+NICE자료!Y152</f>
        <v>0</v>
      </c>
      <c r="Z152" s="37">
        <f>+NICE자료!Z152</f>
        <v>0</v>
      </c>
      <c r="AA152" s="37">
        <f>+NICE자료!AA152</f>
        <v>0</v>
      </c>
      <c r="AB152" s="37">
        <f>+NICE자료!AB152</f>
        <v>0</v>
      </c>
      <c r="AC152" s="37">
        <f>+NICE자료!AC152</f>
        <v>0</v>
      </c>
      <c r="AD152" s="37">
        <f>+NICE자료!AD152</f>
        <v>0</v>
      </c>
      <c r="AE152" s="37">
        <f>+NICE자료!AE152</f>
        <v>0</v>
      </c>
      <c r="AF152" s="37">
        <f>+NICE자료!AF152</f>
        <v>0</v>
      </c>
      <c r="AG152" s="37">
        <f>+NICE자료!AG152</f>
        <v>0</v>
      </c>
      <c r="AH152" s="37">
        <f>+NICE자료!AH152</f>
        <v>0</v>
      </c>
      <c r="AI152" s="37">
        <f>+NICE자료!AI152</f>
        <v>0</v>
      </c>
      <c r="AJ152" s="37">
        <f>+NICE자료!AJ152</f>
        <v>0</v>
      </c>
      <c r="AK152" s="37">
        <f>+NICE자료!AK152</f>
        <v>0</v>
      </c>
      <c r="AL152" s="37">
        <f>+NICE자료!AL152</f>
        <v>0</v>
      </c>
      <c r="AM152" s="37">
        <f>+NICE자료!AM152</f>
        <v>0</v>
      </c>
      <c r="AN152" s="37">
        <f>+NICE자료!AN152</f>
        <v>0</v>
      </c>
      <c r="AO152" s="37">
        <f>+NICE자료!AO152</f>
        <v>0</v>
      </c>
      <c r="AP152" s="37">
        <f>+NICE자료!AP152</f>
        <v>0</v>
      </c>
      <c r="AQ152" s="37">
        <f>+NICE자료!AQ152</f>
        <v>0</v>
      </c>
      <c r="AR152" s="37">
        <f>+NICE자료!AR152</f>
        <v>0</v>
      </c>
      <c r="AS152" s="37">
        <f>+NICE자료!AS152</f>
        <v>0</v>
      </c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38"/>
      <c r="BI152" s="38"/>
      <c r="BJ152" s="38"/>
      <c r="BK152" s="38"/>
      <c r="BL152" s="38"/>
      <c r="BM152" s="38"/>
      <c r="BN152" s="38"/>
      <c r="BO152" s="38"/>
      <c r="BP152" s="38"/>
      <c r="BQ152" s="38"/>
      <c r="BR152" s="38"/>
      <c r="BS152" s="38"/>
      <c r="BT152" s="38"/>
      <c r="BU152" s="38"/>
      <c r="BV152" s="38"/>
      <c r="BW152" s="38"/>
      <c r="BX152" s="38"/>
      <c r="BY152" s="38"/>
      <c r="BZ152" s="38"/>
      <c r="CA152" s="38"/>
      <c r="CB152" s="38"/>
      <c r="CC152" s="38"/>
      <c r="CD152" s="38"/>
      <c r="CE152" s="38"/>
      <c r="CF152" s="38"/>
      <c r="CG152" s="38"/>
      <c r="CH152" s="38"/>
      <c r="CI152" s="38"/>
      <c r="CJ152" s="38"/>
      <c r="CK152" s="38"/>
      <c r="CL152" s="38"/>
      <c r="CM152" s="38"/>
      <c r="CN152" s="38"/>
      <c r="CO152" s="38"/>
      <c r="CP152" s="38"/>
      <c r="CQ152" s="38"/>
      <c r="CR152" s="38"/>
      <c r="CS152" s="38"/>
      <c r="CT152" s="38"/>
      <c r="CU152" s="38"/>
      <c r="CV152" s="38"/>
      <c r="CW152" s="38"/>
      <c r="CX152" s="38"/>
      <c r="CY152" s="38"/>
      <c r="CZ152" s="38"/>
      <c r="DA152" s="38"/>
      <c r="DB152" s="38"/>
      <c r="DC152" s="38"/>
      <c r="DD152" s="38"/>
      <c r="DE152" s="38"/>
      <c r="DF152" s="38"/>
      <c r="DG152" s="38"/>
      <c r="DH152" s="38"/>
      <c r="DI152" s="38"/>
      <c r="DJ152" s="38"/>
      <c r="DK152" s="38"/>
      <c r="DL152" s="38"/>
      <c r="DM152" s="38"/>
      <c r="DN152" s="38"/>
    </row>
    <row r="153" spans="1:118">
      <c r="A153" s="1">
        <f>+NICE자료!A153</f>
        <v>124471</v>
      </c>
      <c r="B153" s="28" t="str">
        <f>+NICE자료!B153</f>
        <v xml:space="preserve">               기타무형자산상각</v>
      </c>
      <c r="C153" s="37">
        <f>+NICE자료!C153</f>
        <v>0</v>
      </c>
      <c r="D153" s="37">
        <f>+NICE자료!D153</f>
        <v>0</v>
      </c>
      <c r="E153" s="37">
        <f>+NICE자료!E153</f>
        <v>0</v>
      </c>
      <c r="F153" s="37">
        <f>+NICE자료!F153</f>
        <v>0</v>
      </c>
      <c r="G153" s="37">
        <f>+NICE자료!G153</f>
        <v>0</v>
      </c>
      <c r="H153" s="37">
        <f>+NICE자료!H153</f>
        <v>0</v>
      </c>
      <c r="I153" s="37">
        <f>+NICE자료!I153</f>
        <v>0</v>
      </c>
      <c r="J153" s="37">
        <f>+NICE자료!J153</f>
        <v>43472000000</v>
      </c>
      <c r="K153" s="37">
        <f>+NICE자료!K153</f>
        <v>0</v>
      </c>
      <c r="L153" s="37">
        <f>+NICE자료!L153</f>
        <v>0</v>
      </c>
      <c r="M153" s="37">
        <f>+NICE자료!M153</f>
        <v>0</v>
      </c>
      <c r="N153" s="37">
        <f>+NICE자료!N153</f>
        <v>47023000000</v>
      </c>
      <c r="O153" s="37">
        <f>+NICE자료!O153</f>
        <v>0</v>
      </c>
      <c r="P153" s="37">
        <f>+NICE자료!P153</f>
        <v>0</v>
      </c>
      <c r="Q153" s="37">
        <f>+NICE자료!Q153</f>
        <v>0</v>
      </c>
      <c r="R153" s="37">
        <f>+NICE자료!R153</f>
        <v>49147000000</v>
      </c>
      <c r="S153" s="37">
        <f>+NICE자료!S153</f>
        <v>37014000000</v>
      </c>
      <c r="T153" s="37">
        <f>+NICE자료!T153</f>
        <v>52188000000</v>
      </c>
      <c r="U153" s="37">
        <f>+NICE자료!U153</f>
        <v>54573000000</v>
      </c>
      <c r="V153" s="37">
        <f>+NICE자료!V153</f>
        <v>-137959000000</v>
      </c>
      <c r="W153" s="37">
        <f>+NICE자료!W153</f>
        <v>53876000000</v>
      </c>
      <c r="X153" s="37">
        <f>+NICE자료!X153</f>
        <v>54586000000</v>
      </c>
      <c r="Y153" s="37">
        <f>+NICE자료!Y153</f>
        <v>54354000000</v>
      </c>
      <c r="Z153" s="37">
        <f>+NICE자료!Z153</f>
        <v>-137996000000</v>
      </c>
      <c r="AA153" s="37">
        <f>+NICE자료!AA153</f>
        <v>55711000000</v>
      </c>
      <c r="AB153" s="37">
        <f>+NICE자료!AB153</f>
        <v>58852000000</v>
      </c>
      <c r="AC153" s="37">
        <f>+NICE자료!AC153</f>
        <v>62079000000</v>
      </c>
      <c r="AD153" s="37">
        <f>+NICE자료!AD153</f>
        <v>-161566000000</v>
      </c>
      <c r="AE153" s="37">
        <f>+NICE자료!AE153</f>
        <v>68722000000</v>
      </c>
      <c r="AF153" s="37">
        <f>+NICE자료!AF153</f>
        <v>67599000000</v>
      </c>
      <c r="AG153" s="37">
        <f>+NICE자료!AG153</f>
        <v>66622000000</v>
      </c>
      <c r="AH153" s="37">
        <f>+NICE자료!AH153</f>
        <v>64120000000</v>
      </c>
      <c r="AI153" s="37">
        <f>+NICE자료!AI153</f>
        <v>66108000000</v>
      </c>
      <c r="AJ153" s="37">
        <f>+NICE자료!AJ153</f>
        <v>67337000000</v>
      </c>
      <c r="AK153" s="37">
        <f>+NICE자료!AK153</f>
        <v>67753000000</v>
      </c>
      <c r="AL153" s="37">
        <f>+NICE자료!AL153</f>
        <v>69041000000</v>
      </c>
      <c r="AM153" s="37">
        <f>+NICE자료!AM153</f>
        <v>44598000000</v>
      </c>
      <c r="AN153" s="37">
        <f>+NICE자료!AN153</f>
        <v>30495000000</v>
      </c>
      <c r="AO153" s="37">
        <f>+NICE자료!AO153</f>
        <v>31030000000</v>
      </c>
      <c r="AP153" s="37">
        <f>+NICE자료!AP153</f>
        <v>30905000000</v>
      </c>
      <c r="AQ153" s="37">
        <f>+NICE자료!AQ153</f>
        <v>31374000000</v>
      </c>
      <c r="AR153" s="37">
        <f>+NICE자료!AR153</f>
        <v>31650000000</v>
      </c>
      <c r="AS153" s="37">
        <f>+NICE자료!AS153</f>
        <v>31789000000</v>
      </c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38"/>
      <c r="BI153" s="38"/>
      <c r="BJ153" s="38"/>
      <c r="BK153" s="38"/>
      <c r="BL153" s="38"/>
      <c r="BM153" s="38"/>
      <c r="BN153" s="38"/>
      <c r="BO153" s="38"/>
      <c r="BP153" s="38"/>
      <c r="BQ153" s="38"/>
      <c r="BR153" s="38"/>
      <c r="BS153" s="38"/>
      <c r="BT153" s="38"/>
      <c r="BU153" s="38"/>
      <c r="BV153" s="38"/>
      <c r="BW153" s="38"/>
      <c r="BX153" s="38"/>
      <c r="BY153" s="38"/>
      <c r="BZ153" s="38"/>
      <c r="CA153" s="38"/>
      <c r="CB153" s="38"/>
      <c r="CC153" s="38"/>
      <c r="CD153" s="38"/>
      <c r="CE153" s="38"/>
      <c r="CF153" s="38"/>
      <c r="CG153" s="38"/>
      <c r="CH153" s="38"/>
      <c r="CI153" s="38"/>
      <c r="CJ153" s="38"/>
      <c r="CK153" s="38"/>
      <c r="CL153" s="38"/>
      <c r="CM153" s="38"/>
      <c r="CN153" s="38"/>
      <c r="CO153" s="38"/>
      <c r="CP153" s="38"/>
      <c r="CQ153" s="38"/>
      <c r="CR153" s="38"/>
      <c r="CS153" s="38"/>
      <c r="CT153" s="38"/>
      <c r="CU153" s="38"/>
      <c r="CV153" s="38"/>
      <c r="CW153" s="38"/>
      <c r="CX153" s="38"/>
      <c r="CY153" s="38"/>
      <c r="CZ153" s="38"/>
      <c r="DA153" s="38"/>
      <c r="DB153" s="38"/>
      <c r="DC153" s="38"/>
      <c r="DD153" s="38"/>
      <c r="DE153" s="38"/>
      <c r="DF153" s="38"/>
      <c r="DG153" s="38"/>
      <c r="DH153" s="38"/>
      <c r="DI153" s="38"/>
      <c r="DJ153" s="38"/>
      <c r="DK153" s="38"/>
      <c r="DL153" s="38"/>
      <c r="DM153" s="38"/>
      <c r="DN153" s="38"/>
    </row>
    <row r="154" spans="1:118">
      <c r="A154" s="1">
        <f>+NICE자료!A154</f>
        <v>124472</v>
      </c>
      <c r="B154" s="28" t="str">
        <f>+NICE자료!B154</f>
        <v xml:space="preserve">          중간기간판매비와관리비조정</v>
      </c>
      <c r="C154" s="37">
        <f>+NICE자료!C154</f>
        <v>0</v>
      </c>
      <c r="D154" s="37">
        <f>+NICE자료!D154</f>
        <v>0</v>
      </c>
      <c r="E154" s="37">
        <f>+NICE자료!E154</f>
        <v>0</v>
      </c>
      <c r="F154" s="37">
        <f>+NICE자료!F154</f>
        <v>0</v>
      </c>
      <c r="G154" s="37">
        <f>+NICE자료!G154</f>
        <v>0</v>
      </c>
      <c r="H154" s="37">
        <f>+NICE자료!H154</f>
        <v>0</v>
      </c>
      <c r="I154" s="37">
        <f>+NICE자료!I154</f>
        <v>0</v>
      </c>
      <c r="J154" s="37">
        <f>+NICE자료!J154</f>
        <v>0</v>
      </c>
      <c r="K154" s="37">
        <f>+NICE자료!K154</f>
        <v>0</v>
      </c>
      <c r="L154" s="37">
        <f>+NICE자료!L154</f>
        <v>0</v>
      </c>
      <c r="M154" s="37">
        <f>+NICE자료!M154</f>
        <v>0</v>
      </c>
      <c r="N154" s="37">
        <f>+NICE자료!N154</f>
        <v>0</v>
      </c>
      <c r="O154" s="37">
        <f>+NICE자료!O154</f>
        <v>0</v>
      </c>
      <c r="P154" s="37">
        <f>+NICE자료!P154</f>
        <v>0</v>
      </c>
      <c r="Q154" s="37">
        <f>+NICE자료!Q154</f>
        <v>0</v>
      </c>
      <c r="R154" s="37">
        <f>+NICE자료!R154</f>
        <v>0</v>
      </c>
      <c r="S154" s="37">
        <f>+NICE자료!S154</f>
        <v>0</v>
      </c>
      <c r="T154" s="37">
        <f>+NICE자료!T154</f>
        <v>0</v>
      </c>
      <c r="U154" s="37">
        <f>+NICE자료!U154</f>
        <v>0</v>
      </c>
      <c r="V154" s="37">
        <f>+NICE자료!V154</f>
        <v>0</v>
      </c>
      <c r="W154" s="37">
        <f>+NICE자료!W154</f>
        <v>0</v>
      </c>
      <c r="X154" s="37">
        <f>+NICE자료!X154</f>
        <v>0</v>
      </c>
      <c r="Y154" s="37">
        <f>+NICE자료!Y154</f>
        <v>0</v>
      </c>
      <c r="Z154" s="37">
        <f>+NICE자료!Z154</f>
        <v>0</v>
      </c>
      <c r="AA154" s="37">
        <f>+NICE자료!AA154</f>
        <v>0</v>
      </c>
      <c r="AB154" s="37">
        <f>+NICE자료!AB154</f>
        <v>0</v>
      </c>
      <c r="AC154" s="37">
        <f>+NICE자료!AC154</f>
        <v>0</v>
      </c>
      <c r="AD154" s="37">
        <f>+NICE자료!AD154</f>
        <v>0</v>
      </c>
      <c r="AE154" s="37">
        <f>+NICE자료!AE154</f>
        <v>0</v>
      </c>
      <c r="AF154" s="37">
        <f>+NICE자료!AF154</f>
        <v>0</v>
      </c>
      <c r="AG154" s="37">
        <f>+NICE자료!AG154</f>
        <v>0</v>
      </c>
      <c r="AH154" s="37">
        <f>+NICE자료!AH154</f>
        <v>0</v>
      </c>
      <c r="AI154" s="37">
        <f>+NICE자료!AI154</f>
        <v>0</v>
      </c>
      <c r="AJ154" s="37">
        <f>+NICE자료!AJ154</f>
        <v>0</v>
      </c>
      <c r="AK154" s="37">
        <f>+NICE자료!AK154</f>
        <v>0</v>
      </c>
      <c r="AL154" s="37">
        <f>+NICE자료!AL154</f>
        <v>0</v>
      </c>
      <c r="AM154" s="37">
        <f>+NICE자료!AM154</f>
        <v>0</v>
      </c>
      <c r="AN154" s="37">
        <f>+NICE자료!AN154</f>
        <v>0</v>
      </c>
      <c r="AO154" s="37">
        <f>+NICE자료!AO154</f>
        <v>0</v>
      </c>
      <c r="AP154" s="37">
        <f>+NICE자료!AP154</f>
        <v>0</v>
      </c>
      <c r="AQ154" s="37">
        <f>+NICE자료!AQ154</f>
        <v>0</v>
      </c>
      <c r="AR154" s="37">
        <f>+NICE자료!AR154</f>
        <v>0</v>
      </c>
      <c r="AS154" s="37">
        <f>+NICE자료!AS154</f>
        <v>0</v>
      </c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38"/>
      <c r="BI154" s="38"/>
      <c r="BJ154" s="38"/>
      <c r="BK154" s="38"/>
      <c r="BL154" s="38"/>
      <c r="BM154" s="38"/>
      <c r="BN154" s="38"/>
      <c r="BO154" s="38"/>
      <c r="BP154" s="38"/>
      <c r="BQ154" s="38"/>
      <c r="BR154" s="38"/>
      <c r="BS154" s="38"/>
      <c r="BT154" s="38"/>
      <c r="BU154" s="38"/>
      <c r="BV154" s="38"/>
      <c r="BW154" s="38"/>
      <c r="BX154" s="38"/>
      <c r="BY154" s="38"/>
      <c r="BZ154" s="38"/>
      <c r="CA154" s="38"/>
      <c r="CB154" s="38"/>
      <c r="CC154" s="38"/>
      <c r="CD154" s="38"/>
      <c r="CE154" s="38"/>
      <c r="CF154" s="38"/>
      <c r="CG154" s="38"/>
      <c r="CH154" s="38"/>
      <c r="CI154" s="38"/>
      <c r="CJ154" s="38"/>
      <c r="CK154" s="38"/>
      <c r="CL154" s="38"/>
      <c r="CM154" s="38"/>
      <c r="CN154" s="38"/>
      <c r="CO154" s="38"/>
      <c r="CP154" s="38"/>
      <c r="CQ154" s="38"/>
      <c r="CR154" s="38"/>
      <c r="CS154" s="38"/>
      <c r="CT154" s="38"/>
      <c r="CU154" s="38"/>
      <c r="CV154" s="38"/>
      <c r="CW154" s="38"/>
      <c r="CX154" s="38"/>
      <c r="CY154" s="38"/>
      <c r="CZ154" s="38"/>
      <c r="DA154" s="38"/>
      <c r="DB154" s="38"/>
      <c r="DC154" s="38"/>
      <c r="DD154" s="38"/>
      <c r="DE154" s="38"/>
      <c r="DF154" s="38"/>
      <c r="DG154" s="38"/>
      <c r="DH154" s="38"/>
      <c r="DI154" s="38"/>
      <c r="DJ154" s="38"/>
      <c r="DK154" s="38"/>
      <c r="DL154" s="38"/>
      <c r="DM154" s="38"/>
      <c r="DN154" s="38"/>
    </row>
    <row r="155" spans="1:118">
      <c r="A155" s="1">
        <f>+NICE자료!A155</f>
        <v>124460</v>
      </c>
      <c r="B155" s="28" t="str">
        <f>+NICE자료!B155</f>
        <v xml:space="preserve">          기타</v>
      </c>
      <c r="C155" s="37">
        <f>+NICE자료!C155</f>
        <v>0</v>
      </c>
      <c r="D155" s="37">
        <f>+NICE자료!D155</f>
        <v>0</v>
      </c>
      <c r="E155" s="37">
        <f>+NICE자료!E155</f>
        <v>2371075000000</v>
      </c>
      <c r="F155" s="37">
        <f>+NICE자료!F155</f>
        <v>-6082198000000</v>
      </c>
      <c r="G155" s="37">
        <f>+NICE자료!G155</f>
        <v>2261217000000</v>
      </c>
      <c r="H155" s="37">
        <f>+NICE자료!H155</f>
        <v>2432540000000</v>
      </c>
      <c r="I155" s="37">
        <f>+NICE자료!I155</f>
        <v>2614958000000</v>
      </c>
      <c r="J155" s="37">
        <f>+NICE자료!J155</f>
        <v>-6500337000000</v>
      </c>
      <c r="K155" s="37">
        <f>+NICE자료!K155</f>
        <v>2532965000000</v>
      </c>
      <c r="L155" s="37">
        <f>+NICE자료!L155</f>
        <v>3211574000000</v>
      </c>
      <c r="M155" s="37">
        <f>+NICE자료!M155</f>
        <v>3271318000000</v>
      </c>
      <c r="N155" s="37">
        <f>+NICE자료!N155</f>
        <v>-8168620000000</v>
      </c>
      <c r="O155" s="37">
        <f>+NICE자료!O155</f>
        <v>2828653000000</v>
      </c>
      <c r="P155" s="37">
        <f>+NICE자료!P155</f>
        <v>3398481000000</v>
      </c>
      <c r="Q155" s="37">
        <f>+NICE자료!Q155</f>
        <v>3938457000000</v>
      </c>
      <c r="R155" s="37">
        <f>+NICE자료!R155</f>
        <v>-9269720000000</v>
      </c>
      <c r="S155" s="37">
        <f>+NICE자료!S155</f>
        <v>247133000000</v>
      </c>
      <c r="T155" s="37">
        <f>+NICE자료!T155</f>
        <v>247404000000</v>
      </c>
      <c r="U155" s="37">
        <f>+NICE자료!U155</f>
        <v>278603000000</v>
      </c>
      <c r="V155" s="37">
        <f>+NICE자료!V155</f>
        <v>265801000000</v>
      </c>
      <c r="W155" s="37">
        <f>+NICE자료!W155</f>
        <v>251951000000</v>
      </c>
      <c r="X155" s="37">
        <f>+NICE자료!X155</f>
        <v>315394000000</v>
      </c>
      <c r="Y155" s="37">
        <f>+NICE자료!Y155</f>
        <v>348090000000</v>
      </c>
      <c r="Z155" s="37">
        <f>+NICE자료!Z155</f>
        <v>252172000000</v>
      </c>
      <c r="AA155" s="37">
        <f>+NICE자료!AA155</f>
        <v>377587000000</v>
      </c>
      <c r="AB155" s="37">
        <f>+NICE자료!AB155</f>
        <v>408435000000</v>
      </c>
      <c r="AC155" s="37">
        <f>+NICE자료!AC155</f>
        <v>361727000000</v>
      </c>
      <c r="AD155" s="37">
        <f>+NICE자료!AD155</f>
        <v>293586000000</v>
      </c>
      <c r="AE155" s="37">
        <f>+NICE자료!AE155</f>
        <v>393100000000</v>
      </c>
      <c r="AF155" s="37">
        <f>+NICE자료!AF155</f>
        <v>529446000000</v>
      </c>
      <c r="AG155" s="37">
        <f>+NICE자료!AG155</f>
        <v>483188000000</v>
      </c>
      <c r="AH155" s="37">
        <f>+NICE자료!AH155</f>
        <v>563931000000</v>
      </c>
      <c r="AI155" s="37">
        <f>+NICE자료!AI155</f>
        <v>458211000000</v>
      </c>
      <c r="AJ155" s="37">
        <f>+NICE자료!AJ155</f>
        <v>511950000000</v>
      </c>
      <c r="AK155" s="37">
        <f>+NICE자료!AK155</f>
        <v>513277000000</v>
      </c>
      <c r="AL155" s="37">
        <f>+NICE자료!AL155</f>
        <v>558402000000</v>
      </c>
      <c r="AM155" s="37">
        <f>+NICE자료!AM155</f>
        <v>409051000000</v>
      </c>
      <c r="AN155" s="37">
        <f>+NICE자료!AN155</f>
        <v>455733000000</v>
      </c>
      <c r="AO155" s="37">
        <f>+NICE자료!AO155</f>
        <v>502557000000</v>
      </c>
      <c r="AP155" s="37">
        <f>+NICE자료!AP155</f>
        <v>432231000000</v>
      </c>
      <c r="AQ155" s="37">
        <f>+NICE자료!AQ155</f>
        <v>420809000000</v>
      </c>
      <c r="AR155" s="37">
        <f>+NICE자료!AR155</f>
        <v>472859000000</v>
      </c>
      <c r="AS155" s="37">
        <f>+NICE자료!AS155</f>
        <v>459014000000</v>
      </c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38"/>
      <c r="BI155" s="38"/>
      <c r="BJ155" s="38"/>
      <c r="BK155" s="38"/>
      <c r="BL155" s="38"/>
      <c r="BM155" s="38"/>
      <c r="BN155" s="38"/>
      <c r="BO155" s="38"/>
      <c r="BP155" s="38"/>
      <c r="BQ155" s="38"/>
      <c r="BR155" s="38"/>
      <c r="BS155" s="38"/>
      <c r="BT155" s="38"/>
      <c r="BU155" s="38"/>
      <c r="BV155" s="38"/>
      <c r="BW155" s="38"/>
      <c r="BX155" s="38"/>
      <c r="BY155" s="38"/>
      <c r="BZ155" s="38"/>
      <c r="CA155" s="38"/>
      <c r="CB155" s="38"/>
      <c r="CC155" s="38"/>
      <c r="CD155" s="38"/>
      <c r="CE155" s="38"/>
      <c r="CF155" s="38"/>
      <c r="CG155" s="38"/>
      <c r="CH155" s="38"/>
      <c r="CI155" s="38"/>
      <c r="CJ155" s="38"/>
      <c r="CK155" s="38"/>
      <c r="CL155" s="38"/>
      <c r="CM155" s="38"/>
      <c r="CN155" s="38"/>
      <c r="CO155" s="38"/>
      <c r="CP155" s="38"/>
      <c r="CQ155" s="38"/>
      <c r="CR155" s="38"/>
      <c r="CS155" s="38"/>
      <c r="CT155" s="38"/>
      <c r="CU155" s="38"/>
      <c r="CV155" s="38"/>
      <c r="CW155" s="38"/>
      <c r="CX155" s="38"/>
      <c r="CY155" s="38"/>
      <c r="CZ155" s="38"/>
      <c r="DA155" s="38"/>
      <c r="DB155" s="38"/>
      <c r="DC155" s="38"/>
      <c r="DD155" s="38"/>
      <c r="DE155" s="38"/>
      <c r="DF155" s="38"/>
      <c r="DG155" s="38"/>
      <c r="DH155" s="38"/>
      <c r="DI155" s="38"/>
      <c r="DJ155" s="38"/>
      <c r="DK155" s="38"/>
      <c r="DL155" s="38"/>
      <c r="DM155" s="38"/>
      <c r="DN155" s="38"/>
    </row>
    <row r="156" spans="1:118">
      <c r="A156" s="1">
        <f>+NICE자료!A156</f>
        <v>125000</v>
      </c>
      <c r="B156" s="28" t="str">
        <f>+NICE자료!B156</f>
        <v>영업이익(손실)</v>
      </c>
      <c r="C156" s="37">
        <f>+NICE자료!C156</f>
        <v>1613986000000</v>
      </c>
      <c r="D156" s="37">
        <f>+NICE자료!D156</f>
        <v>1418039000000</v>
      </c>
      <c r="E156" s="37">
        <f>+NICE자료!E156</f>
        <v>1849501000000</v>
      </c>
      <c r="F156" s="37">
        <f>+NICE자료!F156</f>
        <v>2052407000000</v>
      </c>
      <c r="G156" s="37">
        <f>+NICE자료!G156</f>
        <v>1183107000000</v>
      </c>
      <c r="H156" s="37">
        <f>+NICE자료!H156</f>
        <v>910673000000</v>
      </c>
      <c r="I156" s="37">
        <f>+NICE자료!I156</f>
        <v>2065983000000</v>
      </c>
      <c r="J156" s="37">
        <f>+NICE자료!J156</f>
        <v>1783092000000</v>
      </c>
      <c r="K156" s="37">
        <f>+NICE자료!K156</f>
        <v>2154031000000</v>
      </c>
      <c r="L156" s="37">
        <f>+NICE자료!L156</f>
        <v>1893777000000</v>
      </c>
      <c r="M156" s="37">
        <f>+NICE자료!M156</f>
        <v>1023391000000</v>
      </c>
      <c r="N156" s="37">
        <f>+NICE자료!N156</f>
        <v>-937129000000</v>
      </c>
      <c r="O156" s="37">
        <f>+NICE자료!O156</f>
        <v>147639000000</v>
      </c>
      <c r="P156" s="37">
        <f>+NICE자료!P156</f>
        <v>1063572000000</v>
      </c>
      <c r="Q156" s="37">
        <f>+NICE자료!Q156</f>
        <v>2767394000000</v>
      </c>
      <c r="R156" s="37">
        <f>+NICE자료!R156</f>
        <v>2369922000000</v>
      </c>
      <c r="S156" s="37">
        <f>+NICE자료!S156</f>
        <v>2905031000000</v>
      </c>
      <c r="T156" s="37">
        <f>+NICE자료!T156</f>
        <v>3452054000000</v>
      </c>
      <c r="U156" s="37">
        <f>+NICE자료!U156</f>
        <v>3809327000000</v>
      </c>
      <c r="V156" s="37">
        <f>+NICE자료!V156</f>
        <v>2152129000000</v>
      </c>
      <c r="W156" s="37">
        <f>+NICE자료!W156</f>
        <v>1969547000000</v>
      </c>
      <c r="X156" s="37">
        <f>+NICE자료!X156</f>
        <v>2869253000000</v>
      </c>
      <c r="Y156" s="37">
        <f>+NICE자료!Y156</f>
        <v>2374381000000</v>
      </c>
      <c r="Z156" s="37">
        <f>+NICE자료!Z156</f>
        <v>2544902000000</v>
      </c>
      <c r="AA156" s="37">
        <f>+NICE자료!AA156</f>
        <v>3195468000000</v>
      </c>
      <c r="AB156" s="37">
        <f>+NICE자료!AB156</f>
        <v>4600687000000</v>
      </c>
      <c r="AC156" s="37">
        <f>+NICE자료!AC156</f>
        <v>5165850000000</v>
      </c>
      <c r="AD156" s="37">
        <f>+NICE자료!AD156</f>
        <v>5561869000000</v>
      </c>
      <c r="AE156" s="37">
        <f>+NICE자료!AE156</f>
        <v>4760740000000</v>
      </c>
      <c r="AF156" s="37">
        <f>+NICE자료!AF156</f>
        <v>6048042000000</v>
      </c>
      <c r="AG156" s="37">
        <f>+NICE자료!AG156</f>
        <v>5519279000000</v>
      </c>
      <c r="AH156" s="37">
        <f>+NICE자료!AH156</f>
        <v>5478944000000</v>
      </c>
      <c r="AI156" s="37">
        <f>+NICE자료!AI156</f>
        <v>5876222000000</v>
      </c>
      <c r="AJ156" s="37">
        <f>+NICE자료!AJ156</f>
        <v>5172736000000</v>
      </c>
      <c r="AK156" s="37">
        <f>+NICE자료!AK156</f>
        <v>1760195000000</v>
      </c>
      <c r="AL156" s="37">
        <f>+NICE자료!AL156</f>
        <v>1115841000000</v>
      </c>
      <c r="AM156" s="37">
        <f>+NICE자료!AM156</f>
        <v>2898583000000</v>
      </c>
      <c r="AN156" s="37">
        <f>+NICE자료!AN156</f>
        <v>3925985000000</v>
      </c>
      <c r="AO156" s="37">
        <f>+NICE자료!AO156</f>
        <v>3912475000000</v>
      </c>
      <c r="AP156" s="37">
        <f>+NICE자료!AP156</f>
        <v>2661172000000</v>
      </c>
      <c r="AQ156" s="37">
        <f>+NICE자료!AQ156</f>
        <v>3020471000000</v>
      </c>
      <c r="AR156" s="37">
        <f>+NICE자료!AR156</f>
        <v>3653720000000</v>
      </c>
      <c r="AS156" s="37">
        <f>+NICE자료!AS156</f>
        <v>1819112000000</v>
      </c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38"/>
      <c r="BI156" s="38"/>
      <c r="BJ156" s="38"/>
      <c r="BK156" s="38"/>
      <c r="BL156" s="38"/>
      <c r="BM156" s="38"/>
      <c r="BN156" s="38"/>
      <c r="BO156" s="38"/>
      <c r="BP156" s="38"/>
      <c r="BQ156" s="38"/>
      <c r="BR156" s="38"/>
      <c r="BS156" s="38"/>
      <c r="BT156" s="38"/>
      <c r="BU156" s="38"/>
      <c r="BV156" s="38"/>
      <c r="BW156" s="38"/>
      <c r="BX156" s="38"/>
      <c r="BY156" s="38"/>
      <c r="BZ156" s="38"/>
      <c r="CA156" s="38"/>
      <c r="CB156" s="38"/>
      <c r="CC156" s="38"/>
      <c r="CD156" s="38"/>
      <c r="CE156" s="38"/>
      <c r="CF156" s="38"/>
      <c r="CG156" s="38"/>
      <c r="CH156" s="38"/>
      <c r="CI156" s="38"/>
      <c r="CJ156" s="38"/>
      <c r="CK156" s="38"/>
      <c r="CL156" s="38"/>
      <c r="CM156" s="38"/>
      <c r="CN156" s="38"/>
      <c r="CO156" s="38"/>
      <c r="CP156" s="38"/>
      <c r="CQ156" s="38"/>
      <c r="CR156" s="38"/>
      <c r="CS156" s="38"/>
      <c r="CT156" s="38"/>
      <c r="CU156" s="38"/>
      <c r="CV156" s="38"/>
      <c r="CW156" s="38"/>
      <c r="CX156" s="38"/>
      <c r="CY156" s="38"/>
      <c r="CZ156" s="38"/>
      <c r="DA156" s="38"/>
      <c r="DB156" s="38"/>
      <c r="DC156" s="38"/>
      <c r="DD156" s="38"/>
      <c r="DE156" s="38"/>
      <c r="DF156" s="38"/>
      <c r="DG156" s="38"/>
      <c r="DH156" s="38"/>
      <c r="DI156" s="38"/>
      <c r="DJ156" s="38"/>
      <c r="DK156" s="38"/>
      <c r="DL156" s="38"/>
      <c r="DM156" s="38"/>
      <c r="DN156" s="38"/>
    </row>
    <row r="157" spans="1:118">
      <c r="A157" s="1">
        <f>+NICE자료!A157</f>
        <v>125100</v>
      </c>
      <c r="B157" s="28" t="str">
        <f>+NICE자료!B157</f>
        <v>영업외수익</v>
      </c>
      <c r="C157" s="37">
        <f>+NICE자료!C157</f>
        <v>881713000000</v>
      </c>
      <c r="D157" s="37">
        <f>+NICE자료!D157</f>
        <v>664162000000</v>
      </c>
      <c r="E157" s="37">
        <f>+NICE자료!E157</f>
        <v>915405000000</v>
      </c>
      <c r="F157" s="37">
        <f>+NICE자료!F157</f>
        <v>949742000000</v>
      </c>
      <c r="G157" s="37">
        <f>+NICE자료!G157</f>
        <v>984936000000</v>
      </c>
      <c r="H157" s="37">
        <f>+NICE자료!H157</f>
        <v>926315000000</v>
      </c>
      <c r="I157" s="37">
        <f>+NICE자료!I157</f>
        <v>964517000000</v>
      </c>
      <c r="J157" s="37">
        <f>+NICE자료!J157</f>
        <v>1304656000000</v>
      </c>
      <c r="K157" s="37">
        <f>+NICE자료!K157</f>
        <v>1217944000000</v>
      </c>
      <c r="L157" s="37">
        <f>+NICE자료!L157</f>
        <v>1239043000000</v>
      </c>
      <c r="M157" s="37">
        <f>+NICE자료!M157</f>
        <v>1781236000000</v>
      </c>
      <c r="N157" s="37">
        <f>+NICE자료!N157</f>
        <v>3390442000000</v>
      </c>
      <c r="O157" s="37">
        <f>+NICE자료!O157</f>
        <v>3523236000000</v>
      </c>
      <c r="P157" s="37">
        <f>+NICE자료!P157</f>
        <v>3636354000000</v>
      </c>
      <c r="Q157" s="37">
        <f>+NICE자료!Q157</f>
        <v>3254736000000</v>
      </c>
      <c r="R157" s="37">
        <f>+NICE자료!R157</f>
        <v>2050709000000</v>
      </c>
      <c r="S157" s="37">
        <f>+NICE자료!S157</f>
        <v>1860522000000</v>
      </c>
      <c r="T157" s="37">
        <f>+NICE자료!T157</f>
        <v>2056517000000</v>
      </c>
      <c r="U157" s="37">
        <f>+NICE자료!U157</f>
        <v>1522368000000</v>
      </c>
      <c r="V157" s="37">
        <f>+NICE자료!V157</f>
        <v>2431704000000</v>
      </c>
      <c r="W157" s="37">
        <f>+NICE자료!W157</f>
        <v>1334966000000</v>
      </c>
      <c r="X157" s="37">
        <f>+NICE자료!X157</f>
        <v>1090881000000</v>
      </c>
      <c r="Y157" s="37">
        <f>+NICE자료!Y157</f>
        <v>2200286000000</v>
      </c>
      <c r="Z157" s="37">
        <f>+NICE자료!Z157</f>
        <v>2722375000000</v>
      </c>
      <c r="AA157" s="37">
        <f>+NICE자료!AA157</f>
        <v>2316303000000</v>
      </c>
      <c r="AB157" s="37">
        <f>+NICE자료!AB157</f>
        <v>1151753000000</v>
      </c>
      <c r="AC157" s="37">
        <f>+NICE자료!AC157</f>
        <v>1044234000000</v>
      </c>
      <c r="AD157" s="37">
        <f>+NICE자료!AD157</f>
        <v>1531758000000</v>
      </c>
      <c r="AE157" s="37">
        <f>+NICE자료!AE157</f>
        <v>1171714000000</v>
      </c>
      <c r="AF157" s="37">
        <f>+NICE자료!AF157</f>
        <v>1385969000000</v>
      </c>
      <c r="AG157" s="37">
        <f>+NICE자료!AG157</f>
        <v>1247962000000</v>
      </c>
      <c r="AH157" s="37">
        <f>+NICE자료!AH157</f>
        <v>3243563000000</v>
      </c>
      <c r="AI157" s="37">
        <f>+NICE자료!AI157</f>
        <v>957430000000</v>
      </c>
      <c r="AJ157" s="37">
        <f>+NICE자료!AJ157</f>
        <v>1767544000000</v>
      </c>
      <c r="AK157" s="37">
        <f>+NICE자료!AK157</f>
        <v>927701000000</v>
      </c>
      <c r="AL157" s="37">
        <f>+NICE자료!AL157</f>
        <v>4143746000000</v>
      </c>
      <c r="AM157" s="37">
        <f>+NICE자료!AM157</f>
        <v>1325444000000</v>
      </c>
      <c r="AN157" s="37">
        <f>+NICE자료!AN157</f>
        <v>1519123000000</v>
      </c>
      <c r="AO157" s="37">
        <f>+NICE자료!AO157</f>
        <v>1813915000000</v>
      </c>
      <c r="AP157" s="37">
        <f>+NICE자료!AP157</f>
        <v>1802094000000</v>
      </c>
      <c r="AQ157" s="37">
        <f>+NICE자료!AQ157</f>
        <v>1992458000000</v>
      </c>
      <c r="AR157" s="37">
        <f>+NICE자료!AR157</f>
        <v>991949000000</v>
      </c>
      <c r="AS157" s="37">
        <f>+NICE자료!AS157</f>
        <v>1765651000000</v>
      </c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38"/>
      <c r="BI157" s="38"/>
      <c r="BJ157" s="38"/>
      <c r="BK157" s="38"/>
      <c r="BL157" s="38"/>
      <c r="BM157" s="38"/>
      <c r="BN157" s="38"/>
      <c r="BO157" s="38"/>
      <c r="BP157" s="38"/>
      <c r="BQ157" s="38"/>
      <c r="BR157" s="38"/>
      <c r="BS157" s="38"/>
      <c r="BT157" s="38"/>
      <c r="BU157" s="38"/>
      <c r="BV157" s="38"/>
      <c r="BW157" s="38"/>
      <c r="BX157" s="38"/>
      <c r="BY157" s="38"/>
      <c r="BZ157" s="38"/>
      <c r="CA157" s="38"/>
      <c r="CB157" s="38"/>
      <c r="CC157" s="38"/>
      <c r="CD157" s="38"/>
      <c r="CE157" s="38"/>
      <c r="CF157" s="38"/>
      <c r="CG157" s="38"/>
      <c r="CH157" s="38"/>
      <c r="CI157" s="38"/>
      <c r="CJ157" s="38"/>
      <c r="CK157" s="38"/>
      <c r="CL157" s="38"/>
      <c r="CM157" s="38"/>
      <c r="CN157" s="38"/>
      <c r="CO157" s="38"/>
      <c r="CP157" s="38"/>
      <c r="CQ157" s="38"/>
      <c r="CR157" s="38"/>
      <c r="CS157" s="38"/>
      <c r="CT157" s="38"/>
      <c r="CU157" s="38"/>
      <c r="CV157" s="38"/>
      <c r="CW157" s="38"/>
      <c r="CX157" s="38"/>
      <c r="CY157" s="38"/>
      <c r="CZ157" s="38"/>
      <c r="DA157" s="38"/>
      <c r="DB157" s="38"/>
      <c r="DC157" s="38"/>
      <c r="DD157" s="38"/>
      <c r="DE157" s="38"/>
      <c r="DF157" s="38"/>
      <c r="DG157" s="38"/>
      <c r="DH157" s="38"/>
      <c r="DI157" s="38"/>
      <c r="DJ157" s="38"/>
      <c r="DK157" s="38"/>
      <c r="DL157" s="38"/>
      <c r="DM157" s="38"/>
      <c r="DN157" s="38"/>
    </row>
    <row r="158" spans="1:118">
      <c r="A158" s="1">
        <f>+NICE자료!A158</f>
        <v>125101</v>
      </c>
      <c r="B158" s="28" t="str">
        <f>+NICE자료!B158</f>
        <v xml:space="preserve">     이자수익</v>
      </c>
      <c r="C158" s="37">
        <f>+NICE자료!C158</f>
        <v>63405000000</v>
      </c>
      <c r="D158" s="37">
        <f>+NICE자료!D158</f>
        <v>51514000000</v>
      </c>
      <c r="E158" s="37">
        <f>+NICE자료!E158</f>
        <v>49406000000</v>
      </c>
      <c r="F158" s="37">
        <f>+NICE자료!F158</f>
        <v>74397000000</v>
      </c>
      <c r="G158" s="37">
        <f>+NICE자료!G158</f>
        <v>57896000000</v>
      </c>
      <c r="H158" s="37">
        <f>+NICE자료!H158</f>
        <v>42343000000</v>
      </c>
      <c r="I158" s="37">
        <f>+NICE자료!I158</f>
        <v>64218000000</v>
      </c>
      <c r="J158" s="37">
        <f>+NICE자료!J158</f>
        <v>114274000000</v>
      </c>
      <c r="K158" s="37">
        <f>+NICE자료!K158</f>
        <v>104490000000</v>
      </c>
      <c r="L158" s="37">
        <f>+NICE자료!L158</f>
        <v>85993000000</v>
      </c>
      <c r="M158" s="37">
        <f>+NICE자료!M158</f>
        <v>94604000000</v>
      </c>
      <c r="N158" s="37">
        <f>+NICE자료!N158</f>
        <v>115898000000</v>
      </c>
      <c r="O158" s="37">
        <f>+NICE자료!O158</f>
        <v>48955000000</v>
      </c>
      <c r="P158" s="37">
        <f>+NICE자료!P158</f>
        <v>48283000000</v>
      </c>
      <c r="Q158" s="37">
        <f>+NICE자료!Q158</f>
        <v>65999000000</v>
      </c>
      <c r="R158" s="37">
        <f>+NICE자료!R158</f>
        <v>105902000000</v>
      </c>
      <c r="S158" s="37">
        <f>+NICE자료!S158</f>
        <v>107029000000</v>
      </c>
      <c r="T158" s="37">
        <f>+NICE자료!T158</f>
        <v>87390000000</v>
      </c>
      <c r="U158" s="37">
        <f>+NICE자료!U158</f>
        <v>105553000000</v>
      </c>
      <c r="V158" s="37">
        <f>+NICE자료!V158</f>
        <v>111705000000</v>
      </c>
      <c r="W158" s="37">
        <f>+NICE자료!W158</f>
        <v>0</v>
      </c>
      <c r="X158" s="37">
        <f>+NICE자료!X158</f>
        <v>90991000000</v>
      </c>
      <c r="Y158" s="37">
        <f>+NICE자료!Y158</f>
        <v>91748000000</v>
      </c>
      <c r="Z158" s="37">
        <f>+NICE자료!Z158</f>
        <v>116065000000</v>
      </c>
      <c r="AA158" s="37">
        <f>+NICE자료!AA158</f>
        <v>97093000000</v>
      </c>
      <c r="AB158" s="37">
        <f>+NICE자료!AB158</f>
        <v>69533000000</v>
      </c>
      <c r="AC158" s="37">
        <f>+NICE자료!AC158</f>
        <v>83432000000</v>
      </c>
      <c r="AD158" s="37">
        <f>+NICE자료!AD158</f>
        <v>99694000000</v>
      </c>
      <c r="AE158" s="37">
        <f>+NICE자료!AE158</f>
        <v>128844000000</v>
      </c>
      <c r="AF158" s="37">
        <f>+NICE자료!AF158</f>
        <v>141459000000</v>
      </c>
      <c r="AG158" s="37">
        <f>+NICE자료!AG158</f>
        <v>168271000000</v>
      </c>
      <c r="AH158" s="37">
        <f>+NICE자료!AH158</f>
        <v>205976000000</v>
      </c>
      <c r="AI158" s="37">
        <f>+NICE자료!AI158</f>
        <v>207109000000</v>
      </c>
      <c r="AJ158" s="37">
        <f>+NICE자료!AJ158</f>
        <v>213857000000</v>
      </c>
      <c r="AK158" s="37">
        <f>+NICE자료!AK158</f>
        <v>226245000000</v>
      </c>
      <c r="AL158" s="37">
        <f>+NICE자료!AL158</f>
        <v>213959000000</v>
      </c>
      <c r="AM158" s="37">
        <f>+NICE자료!AM158</f>
        <v>162948000000</v>
      </c>
      <c r="AN158" s="37">
        <f>+NICE자료!AN158</f>
        <v>154820000000</v>
      </c>
      <c r="AO158" s="37">
        <f>+NICE자료!AO158</f>
        <v>156208000000</v>
      </c>
      <c r="AP158" s="37">
        <f>+NICE자료!AP158</f>
        <v>158265000000</v>
      </c>
      <c r="AQ158" s="37">
        <f>+NICE자료!AQ158</f>
        <v>147320000000</v>
      </c>
      <c r="AR158" s="37">
        <f>+NICE자료!AR158</f>
        <v>124847000000</v>
      </c>
      <c r="AS158" s="37">
        <f>+NICE자료!AS158</f>
        <v>131724000000</v>
      </c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38"/>
      <c r="BI158" s="38"/>
      <c r="BJ158" s="38"/>
      <c r="BK158" s="38"/>
      <c r="BL158" s="38"/>
      <c r="BM158" s="38"/>
      <c r="BN158" s="38"/>
      <c r="BO158" s="38"/>
      <c r="BP158" s="38"/>
      <c r="BQ158" s="38"/>
      <c r="BR158" s="38"/>
      <c r="BS158" s="38"/>
      <c r="BT158" s="38"/>
      <c r="BU158" s="38"/>
      <c r="BV158" s="38"/>
      <c r="BW158" s="38"/>
      <c r="BX158" s="38"/>
      <c r="BY158" s="38"/>
      <c r="BZ158" s="38"/>
      <c r="CA158" s="38"/>
      <c r="CB158" s="38"/>
      <c r="CC158" s="38"/>
      <c r="CD158" s="38"/>
      <c r="CE158" s="38"/>
      <c r="CF158" s="38"/>
      <c r="CG158" s="38"/>
      <c r="CH158" s="38"/>
      <c r="CI158" s="38"/>
      <c r="CJ158" s="38"/>
      <c r="CK158" s="38"/>
      <c r="CL158" s="38"/>
      <c r="CM158" s="38"/>
      <c r="CN158" s="38"/>
      <c r="CO158" s="38"/>
      <c r="CP158" s="38"/>
      <c r="CQ158" s="38"/>
      <c r="CR158" s="38"/>
      <c r="CS158" s="38"/>
      <c r="CT158" s="38"/>
      <c r="CU158" s="38"/>
      <c r="CV158" s="38"/>
      <c r="CW158" s="38"/>
      <c r="CX158" s="38"/>
      <c r="CY158" s="38"/>
      <c r="CZ158" s="38"/>
      <c r="DA158" s="38"/>
      <c r="DB158" s="38"/>
      <c r="DC158" s="38"/>
      <c r="DD158" s="38"/>
      <c r="DE158" s="38"/>
      <c r="DF158" s="38"/>
      <c r="DG158" s="38"/>
      <c r="DH158" s="38"/>
      <c r="DI158" s="38"/>
      <c r="DJ158" s="38"/>
      <c r="DK158" s="38"/>
      <c r="DL158" s="38"/>
      <c r="DM158" s="38"/>
      <c r="DN158" s="38"/>
    </row>
    <row r="159" spans="1:118">
      <c r="A159" s="1">
        <f>+NICE자료!A159</f>
        <v>125102</v>
      </c>
      <c r="B159" s="28" t="str">
        <f>+NICE자료!B159</f>
        <v xml:space="preserve">     장단기투자증권이자수익</v>
      </c>
      <c r="C159" s="37">
        <f>+NICE자료!C159</f>
        <v>0</v>
      </c>
      <c r="D159" s="37">
        <f>+NICE자료!D159</f>
        <v>0</v>
      </c>
      <c r="E159" s="37">
        <f>+NICE자료!E159</f>
        <v>0</v>
      </c>
      <c r="F159" s="37">
        <f>+NICE자료!F159</f>
        <v>0</v>
      </c>
      <c r="G159" s="37">
        <f>+NICE자료!G159</f>
        <v>0</v>
      </c>
      <c r="H159" s="37">
        <f>+NICE자료!H159</f>
        <v>0</v>
      </c>
      <c r="I159" s="37">
        <f>+NICE자료!I159</f>
        <v>0</v>
      </c>
      <c r="J159" s="37">
        <f>+NICE자료!J159</f>
        <v>0</v>
      </c>
      <c r="K159" s="37">
        <f>+NICE자료!K159</f>
        <v>0</v>
      </c>
      <c r="L159" s="37">
        <f>+NICE자료!L159</f>
        <v>0</v>
      </c>
      <c r="M159" s="37">
        <f>+NICE자료!M159</f>
        <v>0</v>
      </c>
      <c r="N159" s="37">
        <f>+NICE자료!N159</f>
        <v>0</v>
      </c>
      <c r="O159" s="37">
        <f>+NICE자료!O159</f>
        <v>0</v>
      </c>
      <c r="P159" s="37">
        <f>+NICE자료!P159</f>
        <v>0</v>
      </c>
      <c r="Q159" s="37">
        <f>+NICE자료!Q159</f>
        <v>0</v>
      </c>
      <c r="R159" s="37">
        <f>+NICE자료!R159</f>
        <v>0</v>
      </c>
      <c r="S159" s="37">
        <f>+NICE자료!S159</f>
        <v>0</v>
      </c>
      <c r="T159" s="37">
        <f>+NICE자료!T159</f>
        <v>0</v>
      </c>
      <c r="U159" s="37">
        <f>+NICE자료!U159</f>
        <v>0</v>
      </c>
      <c r="V159" s="37">
        <f>+NICE자료!V159</f>
        <v>0</v>
      </c>
      <c r="W159" s="37">
        <f>+NICE자료!W159</f>
        <v>95033000000</v>
      </c>
      <c r="X159" s="37">
        <f>+NICE자료!X159</f>
        <v>0</v>
      </c>
      <c r="Y159" s="37">
        <f>+NICE자료!Y159</f>
        <v>1080000000</v>
      </c>
      <c r="Z159" s="37">
        <f>+NICE자료!Z159</f>
        <v>-86000000</v>
      </c>
      <c r="AA159" s="37">
        <f>+NICE자료!AA159</f>
        <v>815000000</v>
      </c>
      <c r="AB159" s="37">
        <f>+NICE자료!AB159</f>
        <v>270000000</v>
      </c>
      <c r="AC159" s="37">
        <f>+NICE자료!AC159</f>
        <v>576000000</v>
      </c>
      <c r="AD159" s="37">
        <f>+NICE자료!AD159</f>
        <v>282000000</v>
      </c>
      <c r="AE159" s="37">
        <f>+NICE자료!AE159</f>
        <v>294000000</v>
      </c>
      <c r="AF159" s="37">
        <f>+NICE자료!AF159</f>
        <v>296000000</v>
      </c>
      <c r="AG159" s="37">
        <f>+NICE자료!AG159</f>
        <v>301000000</v>
      </c>
      <c r="AH159" s="37">
        <f>+NICE자료!AH159</f>
        <v>4167000000</v>
      </c>
      <c r="AI159" s="37">
        <f>+NICE자료!AI159</f>
        <v>8093000000</v>
      </c>
      <c r="AJ159" s="37">
        <f>+NICE자료!AJ159</f>
        <v>19448000000</v>
      </c>
      <c r="AK159" s="37">
        <f>+NICE자료!AK159</f>
        <v>29534000000</v>
      </c>
      <c r="AL159" s="37">
        <f>+NICE자료!AL159</f>
        <v>30016000000</v>
      </c>
      <c r="AM159" s="37">
        <f>+NICE자료!AM159</f>
        <v>27083000000</v>
      </c>
      <c r="AN159" s="37">
        <f>+NICE자료!AN159</f>
        <v>23500000000</v>
      </c>
      <c r="AO159" s="37">
        <f>+NICE자료!AO159</f>
        <v>22053000000</v>
      </c>
      <c r="AP159" s="37">
        <f>+NICE자료!AP159</f>
        <v>21533000000</v>
      </c>
      <c r="AQ159" s="37">
        <f>+NICE자료!AQ159</f>
        <v>18221000000</v>
      </c>
      <c r="AR159" s="37">
        <f>+NICE자료!AR159</f>
        <v>9169000000</v>
      </c>
      <c r="AS159" s="37">
        <f>+NICE자료!AS159</f>
        <v>569000000</v>
      </c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38"/>
      <c r="BI159" s="38"/>
      <c r="BJ159" s="38"/>
      <c r="BK159" s="38"/>
      <c r="BL159" s="38"/>
      <c r="BM159" s="38"/>
      <c r="BN159" s="38"/>
      <c r="BO159" s="38"/>
      <c r="BP159" s="38"/>
      <c r="BQ159" s="38"/>
      <c r="BR159" s="38"/>
      <c r="BS159" s="38"/>
      <c r="BT159" s="38"/>
      <c r="BU159" s="38"/>
      <c r="BV159" s="38"/>
      <c r="BW159" s="38"/>
      <c r="BX159" s="38"/>
      <c r="BY159" s="38"/>
      <c r="BZ159" s="38"/>
      <c r="CA159" s="38"/>
      <c r="CB159" s="38"/>
      <c r="CC159" s="38"/>
      <c r="CD159" s="38"/>
      <c r="CE159" s="38"/>
      <c r="CF159" s="38"/>
      <c r="CG159" s="38"/>
      <c r="CH159" s="38"/>
      <c r="CI159" s="38"/>
      <c r="CJ159" s="38"/>
      <c r="CK159" s="38"/>
      <c r="CL159" s="38"/>
      <c r="CM159" s="38"/>
      <c r="CN159" s="38"/>
      <c r="CO159" s="38"/>
      <c r="CP159" s="38"/>
      <c r="CQ159" s="38"/>
      <c r="CR159" s="38"/>
      <c r="CS159" s="38"/>
      <c r="CT159" s="38"/>
      <c r="CU159" s="38"/>
      <c r="CV159" s="38"/>
      <c r="CW159" s="38"/>
      <c r="CX159" s="38"/>
      <c r="CY159" s="38"/>
      <c r="CZ159" s="38"/>
      <c r="DA159" s="38"/>
      <c r="DB159" s="38"/>
      <c r="DC159" s="38"/>
      <c r="DD159" s="38"/>
      <c r="DE159" s="38"/>
      <c r="DF159" s="38"/>
      <c r="DG159" s="38"/>
      <c r="DH159" s="38"/>
      <c r="DI159" s="38"/>
      <c r="DJ159" s="38"/>
      <c r="DK159" s="38"/>
      <c r="DL159" s="38"/>
      <c r="DM159" s="38"/>
      <c r="DN159" s="38"/>
    </row>
    <row r="160" spans="1:118">
      <c r="A160" s="1">
        <f>+NICE자료!A160</f>
        <v>125103</v>
      </c>
      <c r="B160" s="28" t="str">
        <f>+NICE자료!B160</f>
        <v xml:space="preserve">     배당금수익</v>
      </c>
      <c r="C160" s="37">
        <f>+NICE자료!C160</f>
        <v>16865000000</v>
      </c>
      <c r="D160" s="37">
        <f>+NICE자료!D160</f>
        <v>0</v>
      </c>
      <c r="E160" s="37">
        <f>+NICE자료!E160</f>
        <v>13000000</v>
      </c>
      <c r="F160" s="37">
        <f>+NICE자료!F160</f>
        <v>1817000000</v>
      </c>
      <c r="G160" s="37">
        <f>+NICE자료!G160</f>
        <v>13062000000</v>
      </c>
      <c r="H160" s="37">
        <f>+NICE자료!H160</f>
        <v>1190000000</v>
      </c>
      <c r="I160" s="37">
        <f>+NICE자료!I160</f>
        <v>0</v>
      </c>
      <c r="J160" s="37">
        <f>+NICE자료!J160</f>
        <v>0</v>
      </c>
      <c r="K160" s="37">
        <f>+NICE자료!K160</f>
        <v>23694000000</v>
      </c>
      <c r="L160" s="37">
        <f>+NICE자료!L160</f>
        <v>0</v>
      </c>
      <c r="M160" s="37">
        <f>+NICE자료!M160</f>
        <v>0</v>
      </c>
      <c r="N160" s="37">
        <f>+NICE자료!N160</f>
        <v>0</v>
      </c>
      <c r="O160" s="37">
        <f>+NICE자료!O160</f>
        <v>23466000000</v>
      </c>
      <c r="P160" s="37">
        <f>+NICE자료!P160</f>
        <v>0</v>
      </c>
      <c r="Q160" s="37">
        <f>+NICE자료!Q160</f>
        <v>0</v>
      </c>
      <c r="R160" s="37">
        <f>+NICE자료!R160</f>
        <v>1312000000</v>
      </c>
      <c r="S160" s="37">
        <f>+NICE자료!S160</f>
        <v>288071000000</v>
      </c>
      <c r="T160" s="37">
        <f>+NICE자료!T160</f>
        <v>112282000000</v>
      </c>
      <c r="U160" s="37">
        <f>+NICE자료!U160</f>
        <v>51630000000</v>
      </c>
      <c r="V160" s="37">
        <f>+NICE자료!V160</f>
        <v>1373414000000</v>
      </c>
      <c r="W160" s="37">
        <f>+NICE자료!W160</f>
        <v>353272000000</v>
      </c>
      <c r="X160" s="37">
        <f>+NICE자료!X160</f>
        <v>71186000000</v>
      </c>
      <c r="Y160" s="37">
        <f>+NICE자료!Y160</f>
        <v>214612000000</v>
      </c>
      <c r="Z160" s="37">
        <f>+NICE자료!Z160</f>
        <v>591768000000</v>
      </c>
      <c r="AA160" s="37">
        <f>+NICE자료!AA160</f>
        <v>1134807000000</v>
      </c>
      <c r="AB160" s="37">
        <f>+NICE자료!AB160</f>
        <v>39067000000</v>
      </c>
      <c r="AC160" s="37">
        <f>+NICE자료!AC160</f>
        <v>119374000000</v>
      </c>
      <c r="AD160" s="37">
        <f>+NICE자료!AD160</f>
        <v>348434000000</v>
      </c>
      <c r="AE160" s="37">
        <f>+NICE자료!AE160</f>
        <v>151560000000</v>
      </c>
      <c r="AF160" s="37">
        <f>+NICE자료!AF160</f>
        <v>19344000000</v>
      </c>
      <c r="AG160" s="37">
        <f>+NICE자료!AG160</f>
        <v>44764000000</v>
      </c>
      <c r="AH160" s="37">
        <f>+NICE자료!AH160</f>
        <v>1121930000000</v>
      </c>
      <c r="AI160" s="37">
        <f>+NICE자료!AI160</f>
        <v>97711000000</v>
      </c>
      <c r="AJ160" s="37">
        <f>+NICE자료!AJ160</f>
        <v>40170000000</v>
      </c>
      <c r="AK160" s="37">
        <f>+NICE자료!AK160</f>
        <v>85342000000</v>
      </c>
      <c r="AL160" s="37">
        <f>+NICE자료!AL160</f>
        <v>2301638000000</v>
      </c>
      <c r="AM160" s="37">
        <f>+NICE자료!AM160</f>
        <v>99409000000</v>
      </c>
      <c r="AN160" s="37">
        <f>+NICE자료!AN160</f>
        <v>10083000000</v>
      </c>
      <c r="AO160" s="37">
        <f>+NICE자료!AO160</f>
        <v>19045000000</v>
      </c>
      <c r="AP160" s="37">
        <f>+NICE자료!AP160</f>
        <v>442159000000</v>
      </c>
      <c r="AQ160" s="37">
        <f>+NICE자료!AQ160</f>
        <v>134838000000</v>
      </c>
      <c r="AR160" s="37">
        <f>+NICE자료!AR160</f>
        <v>20216000000</v>
      </c>
      <c r="AS160" s="37">
        <f>+NICE자료!AS160</f>
        <v>45429000000</v>
      </c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38"/>
      <c r="BI160" s="38"/>
      <c r="BJ160" s="38"/>
      <c r="BK160" s="38"/>
      <c r="BL160" s="38"/>
      <c r="BM160" s="38"/>
      <c r="BN160" s="38"/>
      <c r="BO160" s="38"/>
      <c r="BP160" s="38"/>
      <c r="BQ160" s="38"/>
      <c r="BR160" s="38"/>
      <c r="BS160" s="38"/>
      <c r="BT160" s="38"/>
      <c r="BU160" s="38"/>
      <c r="BV160" s="38"/>
      <c r="BW160" s="38"/>
      <c r="BX160" s="38"/>
      <c r="BY160" s="38"/>
      <c r="BZ160" s="38"/>
      <c r="CA160" s="38"/>
      <c r="CB160" s="38"/>
      <c r="CC160" s="38"/>
      <c r="CD160" s="38"/>
      <c r="CE160" s="38"/>
      <c r="CF160" s="38"/>
      <c r="CG160" s="38"/>
      <c r="CH160" s="38"/>
      <c r="CI160" s="38"/>
      <c r="CJ160" s="38"/>
      <c r="CK160" s="38"/>
      <c r="CL160" s="38"/>
      <c r="CM160" s="38"/>
      <c r="CN160" s="38"/>
      <c r="CO160" s="38"/>
      <c r="CP160" s="38"/>
      <c r="CQ160" s="38"/>
      <c r="CR160" s="38"/>
      <c r="CS160" s="38"/>
      <c r="CT160" s="38"/>
      <c r="CU160" s="38"/>
      <c r="CV160" s="38"/>
      <c r="CW160" s="38"/>
      <c r="CX160" s="38"/>
      <c r="CY160" s="38"/>
      <c r="CZ160" s="38"/>
      <c r="DA160" s="38"/>
      <c r="DB160" s="38"/>
      <c r="DC160" s="38"/>
      <c r="DD160" s="38"/>
      <c r="DE160" s="38"/>
      <c r="DF160" s="38"/>
      <c r="DG160" s="38"/>
      <c r="DH160" s="38"/>
      <c r="DI160" s="38"/>
      <c r="DJ160" s="38"/>
      <c r="DK160" s="38"/>
      <c r="DL160" s="38"/>
      <c r="DM160" s="38"/>
      <c r="DN160" s="38"/>
    </row>
    <row r="161" spans="1:118">
      <c r="A161" s="1">
        <f>+NICE자료!A161</f>
        <v>125200</v>
      </c>
      <c r="B161" s="28" t="str">
        <f>+NICE자료!B161</f>
        <v xml:space="preserve">     단기투자자산처분이익</v>
      </c>
      <c r="C161" s="37">
        <f>+NICE자료!C161</f>
        <v>0</v>
      </c>
      <c r="D161" s="37">
        <f>+NICE자료!D161</f>
        <v>0</v>
      </c>
      <c r="E161" s="37">
        <f>+NICE자료!E161</f>
        <v>0</v>
      </c>
      <c r="F161" s="37">
        <f>+NICE자료!F161</f>
        <v>0</v>
      </c>
      <c r="G161" s="37">
        <f>+NICE자료!G161</f>
        <v>0</v>
      </c>
      <c r="H161" s="37">
        <f>+NICE자료!H161</f>
        <v>0</v>
      </c>
      <c r="I161" s="37">
        <f>+NICE자료!I161</f>
        <v>0</v>
      </c>
      <c r="J161" s="37">
        <f>+NICE자료!J161</f>
        <v>0</v>
      </c>
      <c r="K161" s="37">
        <f>+NICE자료!K161</f>
        <v>0</v>
      </c>
      <c r="L161" s="37">
        <f>+NICE자료!L161</f>
        <v>0</v>
      </c>
      <c r="M161" s="37">
        <f>+NICE자료!M161</f>
        <v>0</v>
      </c>
      <c r="N161" s="37">
        <f>+NICE자료!N161</f>
        <v>0</v>
      </c>
      <c r="O161" s="37">
        <f>+NICE자료!O161</f>
        <v>0</v>
      </c>
      <c r="P161" s="37">
        <f>+NICE자료!P161</f>
        <v>0</v>
      </c>
      <c r="Q161" s="37">
        <f>+NICE자료!Q161</f>
        <v>0</v>
      </c>
      <c r="R161" s="37">
        <f>+NICE자료!R161</f>
        <v>0</v>
      </c>
      <c r="S161" s="37">
        <f>+NICE자료!S161</f>
        <v>0</v>
      </c>
      <c r="T161" s="37">
        <f>+NICE자료!T161</f>
        <v>0</v>
      </c>
      <c r="U161" s="37">
        <f>+NICE자료!U161</f>
        <v>0</v>
      </c>
      <c r="V161" s="37">
        <f>+NICE자료!V161</f>
        <v>0</v>
      </c>
      <c r="W161" s="37">
        <f>+NICE자료!W161</f>
        <v>0</v>
      </c>
      <c r="X161" s="37">
        <f>+NICE자료!X161</f>
        <v>0</v>
      </c>
      <c r="Y161" s="37">
        <f>+NICE자료!Y161</f>
        <v>0</v>
      </c>
      <c r="Z161" s="37">
        <f>+NICE자료!Z161</f>
        <v>0</v>
      </c>
      <c r="AA161" s="37">
        <f>+NICE자료!AA161</f>
        <v>0</v>
      </c>
      <c r="AB161" s="37">
        <f>+NICE자료!AB161</f>
        <v>0</v>
      </c>
      <c r="AC161" s="37">
        <f>+NICE자료!AC161</f>
        <v>0</v>
      </c>
      <c r="AD161" s="37">
        <f>+NICE자료!AD161</f>
        <v>0</v>
      </c>
      <c r="AE161" s="37">
        <f>+NICE자료!AE161</f>
        <v>0</v>
      </c>
      <c r="AF161" s="37">
        <f>+NICE자료!AF161</f>
        <v>0</v>
      </c>
      <c r="AG161" s="37">
        <f>+NICE자료!AG161</f>
        <v>0</v>
      </c>
      <c r="AH161" s="37">
        <f>+NICE자료!AH161</f>
        <v>0</v>
      </c>
      <c r="AI161" s="37">
        <f>+NICE자료!AI161</f>
        <v>0</v>
      </c>
      <c r="AJ161" s="37">
        <f>+NICE자료!AJ161</f>
        <v>0</v>
      </c>
      <c r="AK161" s="37">
        <f>+NICE자료!AK161</f>
        <v>0</v>
      </c>
      <c r="AL161" s="37">
        <f>+NICE자료!AL161</f>
        <v>0</v>
      </c>
      <c r="AM161" s="37">
        <f>+NICE자료!AM161</f>
        <v>0</v>
      </c>
      <c r="AN161" s="37">
        <f>+NICE자료!AN161</f>
        <v>0</v>
      </c>
      <c r="AO161" s="37">
        <f>+NICE자료!AO161</f>
        <v>0</v>
      </c>
      <c r="AP161" s="37">
        <f>+NICE자료!AP161</f>
        <v>0</v>
      </c>
      <c r="AQ161" s="37">
        <f>+NICE자료!AQ161</f>
        <v>0</v>
      </c>
      <c r="AR161" s="37">
        <f>+NICE자료!AR161</f>
        <v>0</v>
      </c>
      <c r="AS161" s="37">
        <f>+NICE자료!AS161</f>
        <v>0</v>
      </c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38"/>
      <c r="BI161" s="38"/>
      <c r="BJ161" s="38"/>
      <c r="BK161" s="38"/>
      <c r="BL161" s="38"/>
      <c r="BM161" s="38"/>
      <c r="BN161" s="38"/>
      <c r="BO161" s="38"/>
      <c r="BP161" s="38"/>
      <c r="BQ161" s="38"/>
      <c r="BR161" s="38"/>
      <c r="BS161" s="38"/>
      <c r="BT161" s="38"/>
      <c r="BU161" s="38"/>
      <c r="BV161" s="38"/>
      <c r="BW161" s="38"/>
      <c r="BX161" s="38"/>
      <c r="BY161" s="38"/>
      <c r="BZ161" s="38"/>
      <c r="CA161" s="38"/>
      <c r="CB161" s="38"/>
      <c r="CC161" s="38"/>
      <c r="CD161" s="38"/>
      <c r="CE161" s="38"/>
      <c r="CF161" s="38"/>
      <c r="CG161" s="38"/>
      <c r="CH161" s="38"/>
      <c r="CI161" s="38"/>
      <c r="CJ161" s="38"/>
      <c r="CK161" s="38"/>
      <c r="CL161" s="38"/>
      <c r="CM161" s="38"/>
      <c r="CN161" s="38"/>
      <c r="CO161" s="38"/>
      <c r="CP161" s="38"/>
      <c r="CQ161" s="38"/>
      <c r="CR161" s="38"/>
      <c r="CS161" s="38"/>
      <c r="CT161" s="38"/>
      <c r="CU161" s="38"/>
      <c r="CV161" s="38"/>
      <c r="CW161" s="38"/>
      <c r="CX161" s="38"/>
      <c r="CY161" s="38"/>
      <c r="CZ161" s="38"/>
      <c r="DA161" s="38"/>
      <c r="DB161" s="38"/>
      <c r="DC161" s="38"/>
      <c r="DD161" s="38"/>
      <c r="DE161" s="38"/>
      <c r="DF161" s="38"/>
      <c r="DG161" s="38"/>
      <c r="DH161" s="38"/>
      <c r="DI161" s="38"/>
      <c r="DJ161" s="38"/>
      <c r="DK161" s="38"/>
      <c r="DL161" s="38"/>
      <c r="DM161" s="38"/>
      <c r="DN161" s="38"/>
    </row>
    <row r="162" spans="1:118">
      <c r="A162" s="1">
        <f>+NICE자료!A162</f>
        <v>125201</v>
      </c>
      <c r="B162" s="28" t="str">
        <f>+NICE자료!B162</f>
        <v xml:space="preserve">     장기투자자산처분이익</v>
      </c>
      <c r="C162" s="37">
        <f>+NICE자료!C162</f>
        <v>0</v>
      </c>
      <c r="D162" s="37">
        <f>+NICE자료!D162</f>
        <v>0</v>
      </c>
      <c r="E162" s="37">
        <f>+NICE자료!E162</f>
        <v>0</v>
      </c>
      <c r="F162" s="37">
        <f>+NICE자료!F162</f>
        <v>0</v>
      </c>
      <c r="G162" s="37">
        <f>+NICE자료!G162</f>
        <v>0</v>
      </c>
      <c r="H162" s="37">
        <f>+NICE자료!H162</f>
        <v>0</v>
      </c>
      <c r="I162" s="37">
        <f>+NICE자료!I162</f>
        <v>0</v>
      </c>
      <c r="J162" s="37">
        <f>+NICE자료!J162</f>
        <v>0</v>
      </c>
      <c r="K162" s="37">
        <f>+NICE자료!K162</f>
        <v>0</v>
      </c>
      <c r="L162" s="37">
        <f>+NICE자료!L162</f>
        <v>0</v>
      </c>
      <c r="M162" s="37">
        <f>+NICE자료!M162</f>
        <v>0</v>
      </c>
      <c r="N162" s="37">
        <f>+NICE자료!N162</f>
        <v>0</v>
      </c>
      <c r="O162" s="37">
        <f>+NICE자료!O162</f>
        <v>0</v>
      </c>
      <c r="P162" s="37">
        <f>+NICE자료!P162</f>
        <v>0</v>
      </c>
      <c r="Q162" s="37">
        <f>+NICE자료!Q162</f>
        <v>0</v>
      </c>
      <c r="R162" s="37">
        <f>+NICE자료!R162</f>
        <v>0</v>
      </c>
      <c r="S162" s="37">
        <f>+NICE자료!S162</f>
        <v>0</v>
      </c>
      <c r="T162" s="37">
        <f>+NICE자료!T162</f>
        <v>0</v>
      </c>
      <c r="U162" s="37">
        <f>+NICE자료!U162</f>
        <v>0</v>
      </c>
      <c r="V162" s="37">
        <f>+NICE자료!V162</f>
        <v>0</v>
      </c>
      <c r="W162" s="37">
        <f>+NICE자료!W162</f>
        <v>0</v>
      </c>
      <c r="X162" s="37">
        <f>+NICE자료!X162</f>
        <v>0</v>
      </c>
      <c r="Y162" s="37">
        <f>+NICE자료!Y162</f>
        <v>0</v>
      </c>
      <c r="Z162" s="37">
        <f>+NICE자료!Z162</f>
        <v>0</v>
      </c>
      <c r="AA162" s="37">
        <f>+NICE자료!AA162</f>
        <v>0</v>
      </c>
      <c r="AB162" s="37">
        <f>+NICE자료!AB162</f>
        <v>0</v>
      </c>
      <c r="AC162" s="37">
        <f>+NICE자료!AC162</f>
        <v>0</v>
      </c>
      <c r="AD162" s="37">
        <f>+NICE자료!AD162</f>
        <v>0</v>
      </c>
      <c r="AE162" s="37">
        <f>+NICE자료!AE162</f>
        <v>0</v>
      </c>
      <c r="AF162" s="37">
        <f>+NICE자료!AF162</f>
        <v>0</v>
      </c>
      <c r="AG162" s="37">
        <f>+NICE자료!AG162</f>
        <v>0</v>
      </c>
      <c r="AH162" s="37">
        <f>+NICE자료!AH162</f>
        <v>0</v>
      </c>
      <c r="AI162" s="37">
        <f>+NICE자료!AI162</f>
        <v>0</v>
      </c>
      <c r="AJ162" s="37">
        <f>+NICE자료!AJ162</f>
        <v>0</v>
      </c>
      <c r="AK162" s="37">
        <f>+NICE자료!AK162</f>
        <v>0</v>
      </c>
      <c r="AL162" s="37">
        <f>+NICE자료!AL162</f>
        <v>0</v>
      </c>
      <c r="AM162" s="37">
        <f>+NICE자료!AM162</f>
        <v>0</v>
      </c>
      <c r="AN162" s="37">
        <f>+NICE자료!AN162</f>
        <v>0</v>
      </c>
      <c r="AO162" s="37">
        <f>+NICE자료!AO162</f>
        <v>0</v>
      </c>
      <c r="AP162" s="37">
        <f>+NICE자료!AP162</f>
        <v>0</v>
      </c>
      <c r="AQ162" s="37">
        <f>+NICE자료!AQ162</f>
        <v>0</v>
      </c>
      <c r="AR162" s="37">
        <f>+NICE자료!AR162</f>
        <v>0</v>
      </c>
      <c r="AS162" s="37">
        <f>+NICE자료!AS162</f>
        <v>0</v>
      </c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38"/>
      <c r="BI162" s="38"/>
      <c r="BJ162" s="38"/>
      <c r="BK162" s="38"/>
      <c r="BL162" s="38"/>
      <c r="BM162" s="38"/>
      <c r="BN162" s="38"/>
      <c r="BO162" s="38"/>
      <c r="BP162" s="38"/>
      <c r="BQ162" s="38"/>
      <c r="BR162" s="38"/>
      <c r="BS162" s="38"/>
      <c r="BT162" s="38"/>
      <c r="BU162" s="38"/>
      <c r="BV162" s="38"/>
      <c r="BW162" s="38"/>
      <c r="BX162" s="38"/>
      <c r="BY162" s="38"/>
      <c r="BZ162" s="38"/>
      <c r="CA162" s="38"/>
      <c r="CB162" s="38"/>
      <c r="CC162" s="38"/>
      <c r="CD162" s="38"/>
      <c r="CE162" s="38"/>
      <c r="CF162" s="38"/>
      <c r="CG162" s="38"/>
      <c r="CH162" s="38"/>
      <c r="CI162" s="38"/>
      <c r="CJ162" s="38"/>
      <c r="CK162" s="38"/>
      <c r="CL162" s="38"/>
      <c r="CM162" s="38"/>
      <c r="CN162" s="38"/>
      <c r="CO162" s="38"/>
      <c r="CP162" s="38"/>
      <c r="CQ162" s="38"/>
      <c r="CR162" s="38"/>
      <c r="CS162" s="38"/>
      <c r="CT162" s="38"/>
      <c r="CU162" s="38"/>
      <c r="CV162" s="38"/>
      <c r="CW162" s="38"/>
      <c r="CX162" s="38"/>
      <c r="CY162" s="38"/>
      <c r="CZ162" s="38"/>
      <c r="DA162" s="38"/>
      <c r="DB162" s="38"/>
      <c r="DC162" s="38"/>
      <c r="DD162" s="38"/>
      <c r="DE162" s="38"/>
      <c r="DF162" s="38"/>
      <c r="DG162" s="38"/>
      <c r="DH162" s="38"/>
      <c r="DI162" s="38"/>
      <c r="DJ162" s="38"/>
      <c r="DK162" s="38"/>
      <c r="DL162" s="38"/>
      <c r="DM162" s="38"/>
      <c r="DN162" s="38"/>
    </row>
    <row r="163" spans="1:118">
      <c r="A163" s="1">
        <f>+NICE자료!A163</f>
        <v>125131</v>
      </c>
      <c r="B163" s="28" t="str">
        <f>+NICE자료!B163</f>
        <v xml:space="preserve">     단기금융상품처분이익</v>
      </c>
      <c r="C163" s="37">
        <f>+NICE자료!C163</f>
        <v>0</v>
      </c>
      <c r="D163" s="37">
        <f>+NICE자료!D163</f>
        <v>0</v>
      </c>
      <c r="E163" s="37">
        <f>+NICE자료!E163</f>
        <v>0</v>
      </c>
      <c r="F163" s="37">
        <f>+NICE자료!F163</f>
        <v>0</v>
      </c>
      <c r="G163" s="37">
        <f>+NICE자료!G163</f>
        <v>0</v>
      </c>
      <c r="H163" s="37">
        <f>+NICE자료!H163</f>
        <v>0</v>
      </c>
      <c r="I163" s="37">
        <f>+NICE자료!I163</f>
        <v>0</v>
      </c>
      <c r="J163" s="37">
        <f>+NICE자료!J163</f>
        <v>0</v>
      </c>
      <c r="K163" s="37">
        <f>+NICE자료!K163</f>
        <v>0</v>
      </c>
      <c r="L163" s="37">
        <f>+NICE자료!L163</f>
        <v>0</v>
      </c>
      <c r="M163" s="37">
        <f>+NICE자료!M163</f>
        <v>0</v>
      </c>
      <c r="N163" s="37">
        <f>+NICE자료!N163</f>
        <v>0</v>
      </c>
      <c r="O163" s="37">
        <f>+NICE자료!O163</f>
        <v>0</v>
      </c>
      <c r="P163" s="37">
        <f>+NICE자료!P163</f>
        <v>0</v>
      </c>
      <c r="Q163" s="37">
        <f>+NICE자료!Q163</f>
        <v>0</v>
      </c>
      <c r="R163" s="37">
        <f>+NICE자료!R163</f>
        <v>0</v>
      </c>
      <c r="S163" s="37">
        <f>+NICE자료!S163</f>
        <v>0</v>
      </c>
      <c r="T163" s="37">
        <f>+NICE자료!T163</f>
        <v>0</v>
      </c>
      <c r="U163" s="37">
        <f>+NICE자료!U163</f>
        <v>0</v>
      </c>
      <c r="V163" s="37">
        <f>+NICE자료!V163</f>
        <v>0</v>
      </c>
      <c r="W163" s="37">
        <f>+NICE자료!W163</f>
        <v>0</v>
      </c>
      <c r="X163" s="37">
        <f>+NICE자료!X163</f>
        <v>0</v>
      </c>
      <c r="Y163" s="37">
        <f>+NICE자료!Y163</f>
        <v>0</v>
      </c>
      <c r="Z163" s="37">
        <f>+NICE자료!Z163</f>
        <v>0</v>
      </c>
      <c r="AA163" s="37">
        <f>+NICE자료!AA163</f>
        <v>0</v>
      </c>
      <c r="AB163" s="37">
        <f>+NICE자료!AB163</f>
        <v>0</v>
      </c>
      <c r="AC163" s="37">
        <f>+NICE자료!AC163</f>
        <v>0</v>
      </c>
      <c r="AD163" s="37">
        <f>+NICE자료!AD163</f>
        <v>0</v>
      </c>
      <c r="AE163" s="37">
        <f>+NICE자료!AE163</f>
        <v>0</v>
      </c>
      <c r="AF163" s="37">
        <f>+NICE자료!AF163</f>
        <v>0</v>
      </c>
      <c r="AG163" s="37">
        <f>+NICE자료!AG163</f>
        <v>0</v>
      </c>
      <c r="AH163" s="37">
        <f>+NICE자료!AH163</f>
        <v>0</v>
      </c>
      <c r="AI163" s="37">
        <f>+NICE자료!AI163</f>
        <v>0</v>
      </c>
      <c r="AJ163" s="37">
        <f>+NICE자료!AJ163</f>
        <v>0</v>
      </c>
      <c r="AK163" s="37">
        <f>+NICE자료!AK163</f>
        <v>0</v>
      </c>
      <c r="AL163" s="37">
        <f>+NICE자료!AL163</f>
        <v>0</v>
      </c>
      <c r="AM163" s="37">
        <f>+NICE자료!AM163</f>
        <v>0</v>
      </c>
      <c r="AN163" s="37">
        <f>+NICE자료!AN163</f>
        <v>0</v>
      </c>
      <c r="AO163" s="37">
        <f>+NICE자료!AO163</f>
        <v>0</v>
      </c>
      <c r="AP163" s="37">
        <f>+NICE자료!AP163</f>
        <v>0</v>
      </c>
      <c r="AQ163" s="37">
        <f>+NICE자료!AQ163</f>
        <v>0</v>
      </c>
      <c r="AR163" s="37">
        <f>+NICE자료!AR163</f>
        <v>0</v>
      </c>
      <c r="AS163" s="37">
        <f>+NICE자료!AS163</f>
        <v>0</v>
      </c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38"/>
      <c r="BI163" s="38"/>
      <c r="BJ163" s="38"/>
      <c r="BK163" s="38"/>
      <c r="BL163" s="38"/>
      <c r="BM163" s="38"/>
      <c r="BN163" s="38"/>
      <c r="BO163" s="38"/>
      <c r="BP163" s="38"/>
      <c r="BQ163" s="38"/>
      <c r="BR163" s="38"/>
      <c r="BS163" s="38"/>
      <c r="BT163" s="38"/>
      <c r="BU163" s="38"/>
      <c r="BV163" s="38"/>
      <c r="BW163" s="38"/>
      <c r="BX163" s="38"/>
      <c r="BY163" s="38"/>
      <c r="BZ163" s="38"/>
      <c r="CA163" s="38"/>
      <c r="CB163" s="38"/>
      <c r="CC163" s="38"/>
      <c r="CD163" s="38"/>
      <c r="CE163" s="38"/>
      <c r="CF163" s="38"/>
      <c r="CG163" s="38"/>
      <c r="CH163" s="38"/>
      <c r="CI163" s="38"/>
      <c r="CJ163" s="38"/>
      <c r="CK163" s="38"/>
      <c r="CL163" s="38"/>
      <c r="CM163" s="38"/>
      <c r="CN163" s="38"/>
      <c r="CO163" s="38"/>
      <c r="CP163" s="38"/>
      <c r="CQ163" s="38"/>
      <c r="CR163" s="38"/>
      <c r="CS163" s="38"/>
      <c r="CT163" s="38"/>
      <c r="CU163" s="38"/>
      <c r="CV163" s="38"/>
      <c r="CW163" s="38"/>
      <c r="CX163" s="38"/>
      <c r="CY163" s="38"/>
      <c r="CZ163" s="38"/>
      <c r="DA163" s="38"/>
      <c r="DB163" s="38"/>
      <c r="DC163" s="38"/>
      <c r="DD163" s="38"/>
      <c r="DE163" s="38"/>
      <c r="DF163" s="38"/>
      <c r="DG163" s="38"/>
      <c r="DH163" s="38"/>
      <c r="DI163" s="38"/>
      <c r="DJ163" s="38"/>
      <c r="DK163" s="38"/>
      <c r="DL163" s="38"/>
      <c r="DM163" s="38"/>
      <c r="DN163" s="38"/>
    </row>
    <row r="164" spans="1:118">
      <c r="A164" s="1">
        <f>+NICE자료!A164</f>
        <v>125141</v>
      </c>
      <c r="B164" s="28" t="str">
        <f>+NICE자료!B164</f>
        <v xml:space="preserve">     단기금융상품평가이익</v>
      </c>
      <c r="C164" s="37">
        <f>+NICE자료!C164</f>
        <v>0</v>
      </c>
      <c r="D164" s="37">
        <f>+NICE자료!D164</f>
        <v>0</v>
      </c>
      <c r="E164" s="37">
        <f>+NICE자료!E164</f>
        <v>0</v>
      </c>
      <c r="F164" s="37">
        <f>+NICE자료!F164</f>
        <v>0</v>
      </c>
      <c r="G164" s="37">
        <f>+NICE자료!G164</f>
        <v>0</v>
      </c>
      <c r="H164" s="37">
        <f>+NICE자료!H164</f>
        <v>0</v>
      </c>
      <c r="I164" s="37">
        <f>+NICE자료!I164</f>
        <v>0</v>
      </c>
      <c r="J164" s="37">
        <f>+NICE자료!J164</f>
        <v>0</v>
      </c>
      <c r="K164" s="37">
        <f>+NICE자료!K164</f>
        <v>0</v>
      </c>
      <c r="L164" s="37">
        <f>+NICE자료!L164</f>
        <v>0</v>
      </c>
      <c r="M164" s="37">
        <f>+NICE자료!M164</f>
        <v>0</v>
      </c>
      <c r="N164" s="37">
        <f>+NICE자료!N164</f>
        <v>0</v>
      </c>
      <c r="O164" s="37">
        <f>+NICE자료!O164</f>
        <v>0</v>
      </c>
      <c r="P164" s="37">
        <f>+NICE자료!P164</f>
        <v>0</v>
      </c>
      <c r="Q164" s="37">
        <f>+NICE자료!Q164</f>
        <v>0</v>
      </c>
      <c r="R164" s="37">
        <f>+NICE자료!R164</f>
        <v>0</v>
      </c>
      <c r="S164" s="37">
        <f>+NICE자료!S164</f>
        <v>0</v>
      </c>
      <c r="T164" s="37">
        <f>+NICE자료!T164</f>
        <v>0</v>
      </c>
      <c r="U164" s="37">
        <f>+NICE자료!U164</f>
        <v>0</v>
      </c>
      <c r="V164" s="37">
        <f>+NICE자료!V164</f>
        <v>0</v>
      </c>
      <c r="W164" s="37">
        <f>+NICE자료!W164</f>
        <v>0</v>
      </c>
      <c r="X164" s="37">
        <f>+NICE자료!X164</f>
        <v>0</v>
      </c>
      <c r="Y164" s="37">
        <f>+NICE자료!Y164</f>
        <v>0</v>
      </c>
      <c r="Z164" s="37">
        <f>+NICE자료!Z164</f>
        <v>0</v>
      </c>
      <c r="AA164" s="37">
        <f>+NICE자료!AA164</f>
        <v>0</v>
      </c>
      <c r="AB164" s="37">
        <f>+NICE자료!AB164</f>
        <v>0</v>
      </c>
      <c r="AC164" s="37">
        <f>+NICE자료!AC164</f>
        <v>0</v>
      </c>
      <c r="AD164" s="37">
        <f>+NICE자료!AD164</f>
        <v>0</v>
      </c>
      <c r="AE164" s="37">
        <f>+NICE자료!AE164</f>
        <v>0</v>
      </c>
      <c r="AF164" s="37">
        <f>+NICE자료!AF164</f>
        <v>0</v>
      </c>
      <c r="AG164" s="37">
        <f>+NICE자료!AG164</f>
        <v>0</v>
      </c>
      <c r="AH164" s="37">
        <f>+NICE자료!AH164</f>
        <v>0</v>
      </c>
      <c r="AI164" s="37">
        <f>+NICE자료!AI164</f>
        <v>0</v>
      </c>
      <c r="AJ164" s="37">
        <f>+NICE자료!AJ164</f>
        <v>0</v>
      </c>
      <c r="AK164" s="37">
        <f>+NICE자료!AK164</f>
        <v>0</v>
      </c>
      <c r="AL164" s="37">
        <f>+NICE자료!AL164</f>
        <v>0</v>
      </c>
      <c r="AM164" s="37">
        <f>+NICE자료!AM164</f>
        <v>0</v>
      </c>
      <c r="AN164" s="37">
        <f>+NICE자료!AN164</f>
        <v>0</v>
      </c>
      <c r="AO164" s="37">
        <f>+NICE자료!AO164</f>
        <v>0</v>
      </c>
      <c r="AP164" s="37">
        <f>+NICE자료!AP164</f>
        <v>0</v>
      </c>
      <c r="AQ164" s="37">
        <f>+NICE자료!AQ164</f>
        <v>0</v>
      </c>
      <c r="AR164" s="37">
        <f>+NICE자료!AR164</f>
        <v>0</v>
      </c>
      <c r="AS164" s="37">
        <f>+NICE자료!AS164</f>
        <v>0</v>
      </c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38"/>
      <c r="BI164" s="38"/>
      <c r="BJ164" s="38"/>
      <c r="BK164" s="38"/>
      <c r="BL164" s="38"/>
      <c r="BM164" s="38"/>
      <c r="BN164" s="38"/>
      <c r="BO164" s="38"/>
      <c r="BP164" s="38"/>
      <c r="BQ164" s="38"/>
      <c r="BR164" s="38"/>
      <c r="BS164" s="38"/>
      <c r="BT164" s="38"/>
      <c r="BU164" s="38"/>
      <c r="BV164" s="38"/>
      <c r="BW164" s="38"/>
      <c r="BX164" s="38"/>
      <c r="BY164" s="38"/>
      <c r="BZ164" s="38"/>
      <c r="CA164" s="38"/>
      <c r="CB164" s="38"/>
      <c r="CC164" s="38"/>
      <c r="CD164" s="38"/>
      <c r="CE164" s="38"/>
      <c r="CF164" s="38"/>
      <c r="CG164" s="38"/>
      <c r="CH164" s="38"/>
      <c r="CI164" s="38"/>
      <c r="CJ164" s="38"/>
      <c r="CK164" s="38"/>
      <c r="CL164" s="38"/>
      <c r="CM164" s="38"/>
      <c r="CN164" s="38"/>
      <c r="CO164" s="38"/>
      <c r="CP164" s="38"/>
      <c r="CQ164" s="38"/>
      <c r="CR164" s="38"/>
      <c r="CS164" s="38"/>
      <c r="CT164" s="38"/>
      <c r="CU164" s="38"/>
      <c r="CV164" s="38"/>
      <c r="CW164" s="38"/>
      <c r="CX164" s="38"/>
      <c r="CY164" s="38"/>
      <c r="CZ164" s="38"/>
      <c r="DA164" s="38"/>
      <c r="DB164" s="38"/>
      <c r="DC164" s="38"/>
      <c r="DD164" s="38"/>
      <c r="DE164" s="38"/>
      <c r="DF164" s="38"/>
      <c r="DG164" s="38"/>
      <c r="DH164" s="38"/>
      <c r="DI164" s="38"/>
      <c r="DJ164" s="38"/>
      <c r="DK164" s="38"/>
      <c r="DL164" s="38"/>
      <c r="DM164" s="38"/>
      <c r="DN164" s="38"/>
    </row>
    <row r="165" spans="1:118">
      <c r="A165" s="1">
        <f>+NICE자료!A165</f>
        <v>125146</v>
      </c>
      <c r="B165" s="28" t="str">
        <f>+NICE자료!B165</f>
        <v xml:space="preserve">     단기매매증권처분이익</v>
      </c>
      <c r="C165" s="37">
        <f>+NICE자료!C165</f>
        <v>0</v>
      </c>
      <c r="D165" s="37">
        <f>+NICE자료!D165</f>
        <v>0</v>
      </c>
      <c r="E165" s="37">
        <f>+NICE자료!E165</f>
        <v>0</v>
      </c>
      <c r="F165" s="37">
        <f>+NICE자료!F165</f>
        <v>0</v>
      </c>
      <c r="G165" s="37">
        <f>+NICE자료!G165</f>
        <v>0</v>
      </c>
      <c r="H165" s="37">
        <f>+NICE자료!H165</f>
        <v>0</v>
      </c>
      <c r="I165" s="37">
        <f>+NICE자료!I165</f>
        <v>0</v>
      </c>
      <c r="J165" s="37">
        <f>+NICE자료!J165</f>
        <v>0</v>
      </c>
      <c r="K165" s="37">
        <f>+NICE자료!K165</f>
        <v>0</v>
      </c>
      <c r="L165" s="37">
        <f>+NICE자료!L165</f>
        <v>0</v>
      </c>
      <c r="M165" s="37">
        <f>+NICE자료!M165</f>
        <v>0</v>
      </c>
      <c r="N165" s="37">
        <f>+NICE자료!N165</f>
        <v>0</v>
      </c>
      <c r="O165" s="37">
        <f>+NICE자료!O165</f>
        <v>0</v>
      </c>
      <c r="P165" s="37">
        <f>+NICE자료!P165</f>
        <v>0</v>
      </c>
      <c r="Q165" s="37">
        <f>+NICE자료!Q165</f>
        <v>0</v>
      </c>
      <c r="R165" s="37">
        <f>+NICE자료!R165</f>
        <v>0</v>
      </c>
      <c r="S165" s="37">
        <f>+NICE자료!S165</f>
        <v>0</v>
      </c>
      <c r="T165" s="37">
        <f>+NICE자료!T165</f>
        <v>0</v>
      </c>
      <c r="U165" s="37">
        <f>+NICE자료!U165</f>
        <v>0</v>
      </c>
      <c r="V165" s="37">
        <f>+NICE자료!V165</f>
        <v>0</v>
      </c>
      <c r="W165" s="37">
        <f>+NICE자료!W165</f>
        <v>0</v>
      </c>
      <c r="X165" s="37">
        <f>+NICE자료!X165</f>
        <v>0</v>
      </c>
      <c r="Y165" s="37">
        <f>+NICE자료!Y165</f>
        <v>0</v>
      </c>
      <c r="Z165" s="37">
        <f>+NICE자료!Z165</f>
        <v>0</v>
      </c>
      <c r="AA165" s="37">
        <f>+NICE자료!AA165</f>
        <v>0</v>
      </c>
      <c r="AB165" s="37">
        <f>+NICE자료!AB165</f>
        <v>0</v>
      </c>
      <c r="AC165" s="37">
        <f>+NICE자료!AC165</f>
        <v>0</v>
      </c>
      <c r="AD165" s="37">
        <f>+NICE자료!AD165</f>
        <v>0</v>
      </c>
      <c r="AE165" s="37">
        <f>+NICE자료!AE165</f>
        <v>0</v>
      </c>
      <c r="AF165" s="37">
        <f>+NICE자료!AF165</f>
        <v>0</v>
      </c>
      <c r="AG165" s="37">
        <f>+NICE자료!AG165</f>
        <v>0</v>
      </c>
      <c r="AH165" s="37">
        <f>+NICE자료!AH165</f>
        <v>0</v>
      </c>
      <c r="AI165" s="37">
        <f>+NICE자료!AI165</f>
        <v>0</v>
      </c>
      <c r="AJ165" s="37">
        <f>+NICE자료!AJ165</f>
        <v>0</v>
      </c>
      <c r="AK165" s="37">
        <f>+NICE자료!AK165</f>
        <v>0</v>
      </c>
      <c r="AL165" s="37">
        <f>+NICE자료!AL165</f>
        <v>0</v>
      </c>
      <c r="AM165" s="37">
        <f>+NICE자료!AM165</f>
        <v>0</v>
      </c>
      <c r="AN165" s="37">
        <f>+NICE자료!AN165</f>
        <v>0</v>
      </c>
      <c r="AO165" s="37">
        <f>+NICE자료!AO165</f>
        <v>0</v>
      </c>
      <c r="AP165" s="37">
        <f>+NICE자료!AP165</f>
        <v>0</v>
      </c>
      <c r="AQ165" s="37">
        <f>+NICE자료!AQ165</f>
        <v>0</v>
      </c>
      <c r="AR165" s="37">
        <f>+NICE자료!AR165</f>
        <v>0</v>
      </c>
      <c r="AS165" s="37">
        <f>+NICE자료!AS165</f>
        <v>0</v>
      </c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38"/>
      <c r="BI165" s="38"/>
      <c r="BJ165" s="38"/>
      <c r="BK165" s="38"/>
      <c r="BL165" s="38"/>
      <c r="BM165" s="38"/>
      <c r="BN165" s="38"/>
      <c r="BO165" s="38"/>
      <c r="BP165" s="38"/>
      <c r="BQ165" s="38"/>
      <c r="BR165" s="38"/>
      <c r="BS165" s="38"/>
      <c r="BT165" s="38"/>
      <c r="BU165" s="38"/>
      <c r="BV165" s="38"/>
      <c r="BW165" s="38"/>
      <c r="BX165" s="38"/>
      <c r="BY165" s="38"/>
      <c r="BZ165" s="38"/>
      <c r="CA165" s="38"/>
      <c r="CB165" s="38"/>
      <c r="CC165" s="38"/>
      <c r="CD165" s="38"/>
      <c r="CE165" s="38"/>
      <c r="CF165" s="38"/>
      <c r="CG165" s="38"/>
      <c r="CH165" s="38"/>
      <c r="CI165" s="38"/>
      <c r="CJ165" s="38"/>
      <c r="CK165" s="38"/>
      <c r="CL165" s="38"/>
      <c r="CM165" s="38"/>
      <c r="CN165" s="38"/>
      <c r="CO165" s="38"/>
      <c r="CP165" s="38"/>
      <c r="CQ165" s="38"/>
      <c r="CR165" s="38"/>
      <c r="CS165" s="38"/>
      <c r="CT165" s="38"/>
      <c r="CU165" s="38"/>
      <c r="CV165" s="38"/>
      <c r="CW165" s="38"/>
      <c r="CX165" s="38"/>
      <c r="CY165" s="38"/>
      <c r="CZ165" s="38"/>
      <c r="DA165" s="38"/>
      <c r="DB165" s="38"/>
      <c r="DC165" s="38"/>
      <c r="DD165" s="38"/>
      <c r="DE165" s="38"/>
      <c r="DF165" s="38"/>
      <c r="DG165" s="38"/>
      <c r="DH165" s="38"/>
      <c r="DI165" s="38"/>
      <c r="DJ165" s="38"/>
      <c r="DK165" s="38"/>
      <c r="DL165" s="38"/>
      <c r="DM165" s="38"/>
      <c r="DN165" s="38"/>
    </row>
    <row r="166" spans="1:118">
      <c r="A166" s="1">
        <f>+NICE자료!A166</f>
        <v>125144</v>
      </c>
      <c r="B166" s="28" t="str">
        <f>+NICE자료!B166</f>
        <v xml:space="preserve">     단기매매증권평가이익</v>
      </c>
      <c r="C166" s="37">
        <f>+NICE자료!C166</f>
        <v>0</v>
      </c>
      <c r="D166" s="37">
        <f>+NICE자료!D166</f>
        <v>0</v>
      </c>
      <c r="E166" s="37">
        <f>+NICE자료!E166</f>
        <v>0</v>
      </c>
      <c r="F166" s="37">
        <f>+NICE자료!F166</f>
        <v>0</v>
      </c>
      <c r="G166" s="37">
        <f>+NICE자료!G166</f>
        <v>0</v>
      </c>
      <c r="H166" s="37">
        <f>+NICE자료!H166</f>
        <v>0</v>
      </c>
      <c r="I166" s="37">
        <f>+NICE자료!I166</f>
        <v>0</v>
      </c>
      <c r="J166" s="37">
        <f>+NICE자료!J166</f>
        <v>0</v>
      </c>
      <c r="K166" s="37">
        <f>+NICE자료!K166</f>
        <v>0</v>
      </c>
      <c r="L166" s="37">
        <f>+NICE자료!L166</f>
        <v>0</v>
      </c>
      <c r="M166" s="37">
        <f>+NICE자료!M166</f>
        <v>0</v>
      </c>
      <c r="N166" s="37">
        <f>+NICE자료!N166</f>
        <v>0</v>
      </c>
      <c r="O166" s="37">
        <f>+NICE자료!O166</f>
        <v>0</v>
      </c>
      <c r="P166" s="37">
        <f>+NICE자료!P166</f>
        <v>0</v>
      </c>
      <c r="Q166" s="37">
        <f>+NICE자료!Q166</f>
        <v>0</v>
      </c>
      <c r="R166" s="37">
        <f>+NICE자료!R166</f>
        <v>0</v>
      </c>
      <c r="S166" s="37">
        <f>+NICE자료!S166</f>
        <v>0</v>
      </c>
      <c r="T166" s="37">
        <f>+NICE자료!T166</f>
        <v>0</v>
      </c>
      <c r="U166" s="37">
        <f>+NICE자료!U166</f>
        <v>0</v>
      </c>
      <c r="V166" s="37">
        <f>+NICE자료!V166</f>
        <v>0</v>
      </c>
      <c r="W166" s="37">
        <f>+NICE자료!W166</f>
        <v>0</v>
      </c>
      <c r="X166" s="37">
        <f>+NICE자료!X166</f>
        <v>0</v>
      </c>
      <c r="Y166" s="37">
        <f>+NICE자료!Y166</f>
        <v>0</v>
      </c>
      <c r="Z166" s="37">
        <f>+NICE자료!Z166</f>
        <v>0</v>
      </c>
      <c r="AA166" s="37">
        <f>+NICE자료!AA166</f>
        <v>0</v>
      </c>
      <c r="AB166" s="37">
        <f>+NICE자료!AB166</f>
        <v>0</v>
      </c>
      <c r="AC166" s="37">
        <f>+NICE자료!AC166</f>
        <v>0</v>
      </c>
      <c r="AD166" s="37">
        <f>+NICE자료!AD166</f>
        <v>0</v>
      </c>
      <c r="AE166" s="37">
        <f>+NICE자료!AE166</f>
        <v>0</v>
      </c>
      <c r="AF166" s="37">
        <f>+NICE자료!AF166</f>
        <v>0</v>
      </c>
      <c r="AG166" s="37">
        <f>+NICE자료!AG166</f>
        <v>0</v>
      </c>
      <c r="AH166" s="37">
        <f>+NICE자료!AH166</f>
        <v>0</v>
      </c>
      <c r="AI166" s="37">
        <f>+NICE자료!AI166</f>
        <v>0</v>
      </c>
      <c r="AJ166" s="37">
        <f>+NICE자료!AJ166</f>
        <v>0</v>
      </c>
      <c r="AK166" s="37">
        <f>+NICE자료!AK166</f>
        <v>0</v>
      </c>
      <c r="AL166" s="37">
        <f>+NICE자료!AL166</f>
        <v>0</v>
      </c>
      <c r="AM166" s="37">
        <f>+NICE자료!AM166</f>
        <v>0</v>
      </c>
      <c r="AN166" s="37">
        <f>+NICE자료!AN166</f>
        <v>0</v>
      </c>
      <c r="AO166" s="37">
        <f>+NICE자료!AO166</f>
        <v>0</v>
      </c>
      <c r="AP166" s="37">
        <f>+NICE자료!AP166</f>
        <v>0</v>
      </c>
      <c r="AQ166" s="37">
        <f>+NICE자료!AQ166</f>
        <v>0</v>
      </c>
      <c r="AR166" s="37">
        <f>+NICE자료!AR166</f>
        <v>0</v>
      </c>
      <c r="AS166" s="37">
        <f>+NICE자료!AS166</f>
        <v>0</v>
      </c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38"/>
      <c r="BI166" s="38"/>
      <c r="BJ166" s="38"/>
      <c r="BK166" s="38"/>
      <c r="BL166" s="38"/>
      <c r="BM166" s="38"/>
      <c r="BN166" s="38"/>
      <c r="BO166" s="38"/>
      <c r="BP166" s="38"/>
      <c r="BQ166" s="38"/>
      <c r="BR166" s="38"/>
      <c r="BS166" s="38"/>
      <c r="BT166" s="38"/>
      <c r="BU166" s="38"/>
      <c r="BV166" s="38"/>
      <c r="BW166" s="38"/>
      <c r="BX166" s="38"/>
      <c r="BY166" s="38"/>
      <c r="BZ166" s="38"/>
      <c r="CA166" s="38"/>
      <c r="CB166" s="38"/>
      <c r="CC166" s="38"/>
      <c r="CD166" s="38"/>
      <c r="CE166" s="38"/>
      <c r="CF166" s="38"/>
      <c r="CG166" s="38"/>
      <c r="CH166" s="38"/>
      <c r="CI166" s="38"/>
      <c r="CJ166" s="38"/>
      <c r="CK166" s="38"/>
      <c r="CL166" s="38"/>
      <c r="CM166" s="38"/>
      <c r="CN166" s="38"/>
      <c r="CO166" s="38"/>
      <c r="CP166" s="38"/>
      <c r="CQ166" s="38"/>
      <c r="CR166" s="38"/>
      <c r="CS166" s="38"/>
      <c r="CT166" s="38"/>
      <c r="CU166" s="38"/>
      <c r="CV166" s="38"/>
      <c r="CW166" s="38"/>
      <c r="CX166" s="38"/>
      <c r="CY166" s="38"/>
      <c r="CZ166" s="38"/>
      <c r="DA166" s="38"/>
      <c r="DB166" s="38"/>
      <c r="DC166" s="38"/>
      <c r="DD166" s="38"/>
      <c r="DE166" s="38"/>
      <c r="DF166" s="38"/>
      <c r="DG166" s="38"/>
      <c r="DH166" s="38"/>
      <c r="DI166" s="38"/>
      <c r="DJ166" s="38"/>
      <c r="DK166" s="38"/>
      <c r="DL166" s="38"/>
      <c r="DM166" s="38"/>
      <c r="DN166" s="38"/>
    </row>
    <row r="167" spans="1:118">
      <c r="A167" s="1">
        <f>+NICE자료!A167</f>
        <v>125142</v>
      </c>
      <c r="B167" s="28" t="str">
        <f>+NICE자료!B167</f>
        <v xml:space="preserve">     단기투자일임계약자산평가이익</v>
      </c>
      <c r="C167" s="37">
        <f>+NICE자료!C167</f>
        <v>0</v>
      </c>
      <c r="D167" s="37">
        <f>+NICE자료!D167</f>
        <v>0</v>
      </c>
      <c r="E167" s="37">
        <f>+NICE자료!E167</f>
        <v>0</v>
      </c>
      <c r="F167" s="37">
        <f>+NICE자료!F167</f>
        <v>0</v>
      </c>
      <c r="G167" s="37">
        <f>+NICE자료!G167</f>
        <v>0</v>
      </c>
      <c r="H167" s="37">
        <f>+NICE자료!H167</f>
        <v>0</v>
      </c>
      <c r="I167" s="37">
        <f>+NICE자료!I167</f>
        <v>0</v>
      </c>
      <c r="J167" s="37">
        <f>+NICE자료!J167</f>
        <v>0</v>
      </c>
      <c r="K167" s="37">
        <f>+NICE자료!K167</f>
        <v>0</v>
      </c>
      <c r="L167" s="37">
        <f>+NICE자료!L167</f>
        <v>0</v>
      </c>
      <c r="M167" s="37">
        <f>+NICE자료!M167</f>
        <v>0</v>
      </c>
      <c r="N167" s="37">
        <f>+NICE자료!N167</f>
        <v>0</v>
      </c>
      <c r="O167" s="37">
        <f>+NICE자료!O167</f>
        <v>0</v>
      </c>
      <c r="P167" s="37">
        <f>+NICE자료!P167</f>
        <v>0</v>
      </c>
      <c r="Q167" s="37">
        <f>+NICE자료!Q167</f>
        <v>0</v>
      </c>
      <c r="R167" s="37">
        <f>+NICE자료!R167</f>
        <v>0</v>
      </c>
      <c r="S167" s="37">
        <f>+NICE자료!S167</f>
        <v>0</v>
      </c>
      <c r="T167" s="37">
        <f>+NICE자료!T167</f>
        <v>0</v>
      </c>
      <c r="U167" s="37">
        <f>+NICE자료!U167</f>
        <v>0</v>
      </c>
      <c r="V167" s="37">
        <f>+NICE자료!V167</f>
        <v>0</v>
      </c>
      <c r="W167" s="37">
        <f>+NICE자료!W167</f>
        <v>0</v>
      </c>
      <c r="X167" s="37">
        <f>+NICE자료!X167</f>
        <v>0</v>
      </c>
      <c r="Y167" s="37">
        <f>+NICE자료!Y167</f>
        <v>0</v>
      </c>
      <c r="Z167" s="37">
        <f>+NICE자료!Z167</f>
        <v>0</v>
      </c>
      <c r="AA167" s="37">
        <f>+NICE자료!AA167</f>
        <v>0</v>
      </c>
      <c r="AB167" s="37">
        <f>+NICE자료!AB167</f>
        <v>0</v>
      </c>
      <c r="AC167" s="37">
        <f>+NICE자료!AC167</f>
        <v>0</v>
      </c>
      <c r="AD167" s="37">
        <f>+NICE자료!AD167</f>
        <v>0</v>
      </c>
      <c r="AE167" s="37">
        <f>+NICE자료!AE167</f>
        <v>0</v>
      </c>
      <c r="AF167" s="37">
        <f>+NICE자료!AF167</f>
        <v>0</v>
      </c>
      <c r="AG167" s="37">
        <f>+NICE자료!AG167</f>
        <v>0</v>
      </c>
      <c r="AH167" s="37">
        <f>+NICE자료!AH167</f>
        <v>0</v>
      </c>
      <c r="AI167" s="37">
        <f>+NICE자료!AI167</f>
        <v>0</v>
      </c>
      <c r="AJ167" s="37">
        <f>+NICE자료!AJ167</f>
        <v>0</v>
      </c>
      <c r="AK167" s="37">
        <f>+NICE자료!AK167</f>
        <v>0</v>
      </c>
      <c r="AL167" s="37">
        <f>+NICE자료!AL167</f>
        <v>0</v>
      </c>
      <c r="AM167" s="37">
        <f>+NICE자료!AM167</f>
        <v>0</v>
      </c>
      <c r="AN167" s="37">
        <f>+NICE자료!AN167</f>
        <v>0</v>
      </c>
      <c r="AO167" s="37">
        <f>+NICE자료!AO167</f>
        <v>0</v>
      </c>
      <c r="AP167" s="37">
        <f>+NICE자료!AP167</f>
        <v>0</v>
      </c>
      <c r="AQ167" s="37">
        <f>+NICE자료!AQ167</f>
        <v>0</v>
      </c>
      <c r="AR167" s="37">
        <f>+NICE자료!AR167</f>
        <v>0</v>
      </c>
      <c r="AS167" s="37">
        <f>+NICE자료!AS167</f>
        <v>0</v>
      </c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38"/>
      <c r="BI167" s="38"/>
      <c r="BJ167" s="38"/>
      <c r="BK167" s="38"/>
      <c r="BL167" s="38"/>
      <c r="BM167" s="38"/>
      <c r="BN167" s="38"/>
      <c r="BO167" s="38"/>
      <c r="BP167" s="38"/>
      <c r="BQ167" s="38"/>
      <c r="BR167" s="38"/>
      <c r="BS167" s="38"/>
      <c r="BT167" s="38"/>
      <c r="BU167" s="38"/>
      <c r="BV167" s="38"/>
      <c r="BW167" s="38"/>
      <c r="BX167" s="38"/>
      <c r="BY167" s="38"/>
      <c r="BZ167" s="38"/>
      <c r="CA167" s="38"/>
      <c r="CB167" s="38"/>
      <c r="CC167" s="38"/>
      <c r="CD167" s="38"/>
      <c r="CE167" s="38"/>
      <c r="CF167" s="38"/>
      <c r="CG167" s="38"/>
      <c r="CH167" s="38"/>
      <c r="CI167" s="38"/>
      <c r="CJ167" s="38"/>
      <c r="CK167" s="38"/>
      <c r="CL167" s="38"/>
      <c r="CM167" s="38"/>
      <c r="CN167" s="38"/>
      <c r="CO167" s="38"/>
      <c r="CP167" s="38"/>
      <c r="CQ167" s="38"/>
      <c r="CR167" s="38"/>
      <c r="CS167" s="38"/>
      <c r="CT167" s="38"/>
      <c r="CU167" s="38"/>
      <c r="CV167" s="38"/>
      <c r="CW167" s="38"/>
      <c r="CX167" s="38"/>
      <c r="CY167" s="38"/>
      <c r="CZ167" s="38"/>
      <c r="DA167" s="38"/>
      <c r="DB167" s="38"/>
      <c r="DC167" s="38"/>
      <c r="DD167" s="38"/>
      <c r="DE167" s="38"/>
      <c r="DF167" s="38"/>
      <c r="DG167" s="38"/>
      <c r="DH167" s="38"/>
      <c r="DI167" s="38"/>
      <c r="DJ167" s="38"/>
      <c r="DK167" s="38"/>
      <c r="DL167" s="38"/>
      <c r="DM167" s="38"/>
      <c r="DN167" s="38"/>
    </row>
    <row r="168" spans="1:118">
      <c r="A168" s="1">
        <f>+NICE자료!A168</f>
        <v>125132</v>
      </c>
      <c r="B168" s="28" t="str">
        <f>+NICE자료!B168</f>
        <v xml:space="preserve">     매출채권처분이익</v>
      </c>
      <c r="C168" s="37">
        <f>+NICE자료!C168</f>
        <v>0</v>
      </c>
      <c r="D168" s="37">
        <f>+NICE자료!D168</f>
        <v>0</v>
      </c>
      <c r="E168" s="37">
        <f>+NICE자료!E168</f>
        <v>0</v>
      </c>
      <c r="F168" s="37">
        <f>+NICE자료!F168</f>
        <v>0</v>
      </c>
      <c r="G168" s="37">
        <f>+NICE자료!G168</f>
        <v>0</v>
      </c>
      <c r="H168" s="37">
        <f>+NICE자료!H168</f>
        <v>0</v>
      </c>
      <c r="I168" s="37">
        <f>+NICE자료!I168</f>
        <v>0</v>
      </c>
      <c r="J168" s="37">
        <f>+NICE자료!J168</f>
        <v>0</v>
      </c>
      <c r="K168" s="37">
        <f>+NICE자료!K168</f>
        <v>0</v>
      </c>
      <c r="L168" s="37">
        <f>+NICE자료!L168</f>
        <v>0</v>
      </c>
      <c r="M168" s="37">
        <f>+NICE자료!M168</f>
        <v>0</v>
      </c>
      <c r="N168" s="37">
        <f>+NICE자료!N168</f>
        <v>0</v>
      </c>
      <c r="O168" s="37">
        <f>+NICE자료!O168</f>
        <v>0</v>
      </c>
      <c r="P168" s="37">
        <f>+NICE자료!P168</f>
        <v>0</v>
      </c>
      <c r="Q168" s="37">
        <f>+NICE자료!Q168</f>
        <v>0</v>
      </c>
      <c r="R168" s="37">
        <f>+NICE자료!R168</f>
        <v>0</v>
      </c>
      <c r="S168" s="37">
        <f>+NICE자료!S168</f>
        <v>0</v>
      </c>
      <c r="T168" s="37">
        <f>+NICE자료!T168</f>
        <v>0</v>
      </c>
      <c r="U168" s="37">
        <f>+NICE자료!U168</f>
        <v>0</v>
      </c>
      <c r="V168" s="37">
        <f>+NICE자료!V168</f>
        <v>0</v>
      </c>
      <c r="W168" s="37">
        <f>+NICE자료!W168</f>
        <v>0</v>
      </c>
      <c r="X168" s="37">
        <f>+NICE자료!X168</f>
        <v>0</v>
      </c>
      <c r="Y168" s="37">
        <f>+NICE자료!Y168</f>
        <v>0</v>
      </c>
      <c r="Z168" s="37">
        <f>+NICE자료!Z168</f>
        <v>0</v>
      </c>
      <c r="AA168" s="37">
        <f>+NICE자료!AA168</f>
        <v>0</v>
      </c>
      <c r="AB168" s="37">
        <f>+NICE자료!AB168</f>
        <v>0</v>
      </c>
      <c r="AC168" s="37">
        <f>+NICE자료!AC168</f>
        <v>0</v>
      </c>
      <c r="AD168" s="37">
        <f>+NICE자료!AD168</f>
        <v>0</v>
      </c>
      <c r="AE168" s="37">
        <f>+NICE자료!AE168</f>
        <v>0</v>
      </c>
      <c r="AF168" s="37">
        <f>+NICE자료!AF168</f>
        <v>0</v>
      </c>
      <c r="AG168" s="37">
        <f>+NICE자료!AG168</f>
        <v>0</v>
      </c>
      <c r="AH168" s="37">
        <f>+NICE자료!AH168</f>
        <v>0</v>
      </c>
      <c r="AI168" s="37">
        <f>+NICE자료!AI168</f>
        <v>0</v>
      </c>
      <c r="AJ168" s="37">
        <f>+NICE자료!AJ168</f>
        <v>0</v>
      </c>
      <c r="AK168" s="37">
        <f>+NICE자료!AK168</f>
        <v>0</v>
      </c>
      <c r="AL168" s="37">
        <f>+NICE자료!AL168</f>
        <v>0</v>
      </c>
      <c r="AM168" s="37">
        <f>+NICE자료!AM168</f>
        <v>0</v>
      </c>
      <c r="AN168" s="37">
        <f>+NICE자료!AN168</f>
        <v>0</v>
      </c>
      <c r="AO168" s="37">
        <f>+NICE자료!AO168</f>
        <v>0</v>
      </c>
      <c r="AP168" s="37">
        <f>+NICE자료!AP168</f>
        <v>0</v>
      </c>
      <c r="AQ168" s="37">
        <f>+NICE자료!AQ168</f>
        <v>0</v>
      </c>
      <c r="AR168" s="37">
        <f>+NICE자료!AR168</f>
        <v>0</v>
      </c>
      <c r="AS168" s="37">
        <f>+NICE자료!AS168</f>
        <v>0</v>
      </c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38"/>
      <c r="BI168" s="38"/>
      <c r="BJ168" s="38"/>
      <c r="BK168" s="38"/>
      <c r="BL168" s="38"/>
      <c r="BM168" s="38"/>
      <c r="BN168" s="38"/>
      <c r="BO168" s="38"/>
      <c r="BP168" s="38"/>
      <c r="BQ168" s="38"/>
      <c r="BR168" s="38"/>
      <c r="BS168" s="38"/>
      <c r="BT168" s="38"/>
      <c r="BU168" s="38"/>
      <c r="BV168" s="38"/>
      <c r="BW168" s="38"/>
      <c r="BX168" s="38"/>
      <c r="BY168" s="38"/>
      <c r="BZ168" s="38"/>
      <c r="CA168" s="38"/>
      <c r="CB168" s="38"/>
      <c r="CC168" s="38"/>
      <c r="CD168" s="38"/>
      <c r="CE168" s="38"/>
      <c r="CF168" s="38"/>
      <c r="CG168" s="38"/>
      <c r="CH168" s="38"/>
      <c r="CI168" s="38"/>
      <c r="CJ168" s="38"/>
      <c r="CK168" s="38"/>
      <c r="CL168" s="38"/>
      <c r="CM168" s="38"/>
      <c r="CN168" s="38"/>
      <c r="CO168" s="38"/>
      <c r="CP168" s="38"/>
      <c r="CQ168" s="38"/>
      <c r="CR168" s="38"/>
      <c r="CS168" s="38"/>
      <c r="CT168" s="38"/>
      <c r="CU168" s="38"/>
      <c r="CV168" s="38"/>
      <c r="CW168" s="38"/>
      <c r="CX168" s="38"/>
      <c r="CY168" s="38"/>
      <c r="CZ168" s="38"/>
      <c r="DA168" s="38"/>
      <c r="DB168" s="38"/>
      <c r="DC168" s="38"/>
      <c r="DD168" s="38"/>
      <c r="DE168" s="38"/>
      <c r="DF168" s="38"/>
      <c r="DG168" s="38"/>
      <c r="DH168" s="38"/>
      <c r="DI168" s="38"/>
      <c r="DJ168" s="38"/>
      <c r="DK168" s="38"/>
      <c r="DL168" s="38"/>
      <c r="DM168" s="38"/>
      <c r="DN168" s="38"/>
    </row>
    <row r="169" spans="1:118">
      <c r="A169" s="1">
        <f>+NICE자료!A169</f>
        <v>125139</v>
      </c>
      <c r="B169" s="28" t="str">
        <f>+NICE자료!B169</f>
        <v xml:space="preserve">     재고자산평가손실환입</v>
      </c>
      <c r="C169" s="37">
        <f>+NICE자료!C169</f>
        <v>0</v>
      </c>
      <c r="D169" s="37">
        <f>+NICE자료!D169</f>
        <v>0</v>
      </c>
      <c r="E169" s="37">
        <f>+NICE자료!E169</f>
        <v>0</v>
      </c>
      <c r="F169" s="37">
        <f>+NICE자료!F169</f>
        <v>0</v>
      </c>
      <c r="G169" s="37">
        <f>+NICE자료!G169</f>
        <v>0</v>
      </c>
      <c r="H169" s="37">
        <f>+NICE자료!H169</f>
        <v>0</v>
      </c>
      <c r="I169" s="37">
        <f>+NICE자료!I169</f>
        <v>0</v>
      </c>
      <c r="J169" s="37">
        <f>+NICE자료!J169</f>
        <v>0</v>
      </c>
      <c r="K169" s="37">
        <f>+NICE자료!K169</f>
        <v>0</v>
      </c>
      <c r="L169" s="37">
        <f>+NICE자료!L169</f>
        <v>0</v>
      </c>
      <c r="M169" s="37">
        <f>+NICE자료!M169</f>
        <v>0</v>
      </c>
      <c r="N169" s="37">
        <f>+NICE자료!N169</f>
        <v>0</v>
      </c>
      <c r="O169" s="37">
        <f>+NICE자료!O169</f>
        <v>0</v>
      </c>
      <c r="P169" s="37">
        <f>+NICE자료!P169</f>
        <v>0</v>
      </c>
      <c r="Q169" s="37">
        <f>+NICE자료!Q169</f>
        <v>0</v>
      </c>
      <c r="R169" s="37">
        <f>+NICE자료!R169</f>
        <v>0</v>
      </c>
      <c r="S169" s="37">
        <f>+NICE자료!S169</f>
        <v>0</v>
      </c>
      <c r="T169" s="37">
        <f>+NICE자료!T169</f>
        <v>0</v>
      </c>
      <c r="U169" s="37">
        <f>+NICE자료!U169</f>
        <v>0</v>
      </c>
      <c r="V169" s="37">
        <f>+NICE자료!V169</f>
        <v>0</v>
      </c>
      <c r="W169" s="37">
        <f>+NICE자료!W169</f>
        <v>0</v>
      </c>
      <c r="X169" s="37">
        <f>+NICE자료!X169</f>
        <v>0</v>
      </c>
      <c r="Y169" s="37">
        <f>+NICE자료!Y169</f>
        <v>0</v>
      </c>
      <c r="Z169" s="37">
        <f>+NICE자료!Z169</f>
        <v>0</v>
      </c>
      <c r="AA169" s="37">
        <f>+NICE자료!AA169</f>
        <v>0</v>
      </c>
      <c r="AB169" s="37">
        <f>+NICE자료!AB169</f>
        <v>0</v>
      </c>
      <c r="AC169" s="37">
        <f>+NICE자료!AC169</f>
        <v>0</v>
      </c>
      <c r="AD169" s="37">
        <f>+NICE자료!AD169</f>
        <v>0</v>
      </c>
      <c r="AE169" s="37">
        <f>+NICE자료!AE169</f>
        <v>0</v>
      </c>
      <c r="AF169" s="37">
        <f>+NICE자료!AF169</f>
        <v>0</v>
      </c>
      <c r="AG169" s="37">
        <f>+NICE자료!AG169</f>
        <v>0</v>
      </c>
      <c r="AH169" s="37">
        <f>+NICE자료!AH169</f>
        <v>0</v>
      </c>
      <c r="AI169" s="37">
        <f>+NICE자료!AI169</f>
        <v>0</v>
      </c>
      <c r="AJ169" s="37">
        <f>+NICE자료!AJ169</f>
        <v>0</v>
      </c>
      <c r="AK169" s="37">
        <f>+NICE자료!AK169</f>
        <v>0</v>
      </c>
      <c r="AL169" s="37">
        <f>+NICE자료!AL169</f>
        <v>0</v>
      </c>
      <c r="AM169" s="37">
        <f>+NICE자료!AM169</f>
        <v>0</v>
      </c>
      <c r="AN169" s="37">
        <f>+NICE자료!AN169</f>
        <v>0</v>
      </c>
      <c r="AO169" s="37">
        <f>+NICE자료!AO169</f>
        <v>0</v>
      </c>
      <c r="AP169" s="37">
        <f>+NICE자료!AP169</f>
        <v>0</v>
      </c>
      <c r="AQ169" s="37">
        <f>+NICE자료!AQ169</f>
        <v>0</v>
      </c>
      <c r="AR169" s="37">
        <f>+NICE자료!AR169</f>
        <v>0</v>
      </c>
      <c r="AS169" s="37">
        <f>+NICE자료!AS169</f>
        <v>0</v>
      </c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38"/>
      <c r="BI169" s="38"/>
      <c r="BJ169" s="38"/>
      <c r="BK169" s="38"/>
      <c r="BL169" s="38"/>
      <c r="BM169" s="38"/>
      <c r="BN169" s="38"/>
      <c r="BO169" s="38"/>
      <c r="BP169" s="38"/>
      <c r="BQ169" s="38"/>
      <c r="BR169" s="38"/>
      <c r="BS169" s="38"/>
      <c r="BT169" s="38"/>
      <c r="BU169" s="38"/>
      <c r="BV169" s="38"/>
      <c r="BW169" s="38"/>
      <c r="BX169" s="38"/>
      <c r="BY169" s="38"/>
      <c r="BZ169" s="38"/>
      <c r="CA169" s="38"/>
      <c r="CB169" s="38"/>
      <c r="CC169" s="38"/>
      <c r="CD169" s="38"/>
      <c r="CE169" s="38"/>
      <c r="CF169" s="38"/>
      <c r="CG169" s="38"/>
      <c r="CH169" s="38"/>
      <c r="CI169" s="38"/>
      <c r="CJ169" s="38"/>
      <c r="CK169" s="38"/>
      <c r="CL169" s="38"/>
      <c r="CM169" s="38"/>
      <c r="CN169" s="38"/>
      <c r="CO169" s="38"/>
      <c r="CP169" s="38"/>
      <c r="CQ169" s="38"/>
      <c r="CR169" s="38"/>
      <c r="CS169" s="38"/>
      <c r="CT169" s="38"/>
      <c r="CU169" s="38"/>
      <c r="CV169" s="38"/>
      <c r="CW169" s="38"/>
      <c r="CX169" s="38"/>
      <c r="CY169" s="38"/>
      <c r="CZ169" s="38"/>
      <c r="DA169" s="38"/>
      <c r="DB169" s="38"/>
      <c r="DC169" s="38"/>
      <c r="DD169" s="38"/>
      <c r="DE169" s="38"/>
      <c r="DF169" s="38"/>
      <c r="DG169" s="38"/>
      <c r="DH169" s="38"/>
      <c r="DI169" s="38"/>
      <c r="DJ169" s="38"/>
      <c r="DK169" s="38"/>
      <c r="DL169" s="38"/>
      <c r="DM169" s="38"/>
      <c r="DN169" s="38"/>
    </row>
    <row r="170" spans="1:118">
      <c r="A170" s="1">
        <f>+NICE자료!A170</f>
        <v>125133</v>
      </c>
      <c r="B170" s="28" t="str">
        <f>+NICE자료!B170</f>
        <v xml:space="preserve">     임대주택자산처분이익</v>
      </c>
      <c r="C170" s="37">
        <f>+NICE자료!C170</f>
        <v>0</v>
      </c>
      <c r="D170" s="37">
        <f>+NICE자료!D170</f>
        <v>0</v>
      </c>
      <c r="E170" s="37">
        <f>+NICE자료!E170</f>
        <v>0</v>
      </c>
      <c r="F170" s="37">
        <f>+NICE자료!F170</f>
        <v>0</v>
      </c>
      <c r="G170" s="37">
        <f>+NICE자료!G170</f>
        <v>0</v>
      </c>
      <c r="H170" s="37">
        <f>+NICE자료!H170</f>
        <v>0</v>
      </c>
      <c r="I170" s="37">
        <f>+NICE자료!I170</f>
        <v>0</v>
      </c>
      <c r="J170" s="37">
        <f>+NICE자료!J170</f>
        <v>0</v>
      </c>
      <c r="K170" s="37">
        <f>+NICE자료!K170</f>
        <v>0</v>
      </c>
      <c r="L170" s="37">
        <f>+NICE자료!L170</f>
        <v>0</v>
      </c>
      <c r="M170" s="37">
        <f>+NICE자료!M170</f>
        <v>0</v>
      </c>
      <c r="N170" s="37">
        <f>+NICE자료!N170</f>
        <v>0</v>
      </c>
      <c r="O170" s="37">
        <f>+NICE자료!O170</f>
        <v>0</v>
      </c>
      <c r="P170" s="37">
        <f>+NICE자료!P170</f>
        <v>0</v>
      </c>
      <c r="Q170" s="37">
        <f>+NICE자료!Q170</f>
        <v>0</v>
      </c>
      <c r="R170" s="37">
        <f>+NICE자료!R170</f>
        <v>0</v>
      </c>
      <c r="S170" s="37">
        <f>+NICE자료!S170</f>
        <v>0</v>
      </c>
      <c r="T170" s="37">
        <f>+NICE자료!T170</f>
        <v>0</v>
      </c>
      <c r="U170" s="37">
        <f>+NICE자료!U170</f>
        <v>0</v>
      </c>
      <c r="V170" s="37">
        <f>+NICE자료!V170</f>
        <v>0</v>
      </c>
      <c r="W170" s="37">
        <f>+NICE자료!W170</f>
        <v>0</v>
      </c>
      <c r="X170" s="37">
        <f>+NICE자료!X170</f>
        <v>0</v>
      </c>
      <c r="Y170" s="37">
        <f>+NICE자료!Y170</f>
        <v>0</v>
      </c>
      <c r="Z170" s="37">
        <f>+NICE자료!Z170</f>
        <v>0</v>
      </c>
      <c r="AA170" s="37">
        <f>+NICE자료!AA170</f>
        <v>0</v>
      </c>
      <c r="AB170" s="37">
        <f>+NICE자료!AB170</f>
        <v>0</v>
      </c>
      <c r="AC170" s="37">
        <f>+NICE자료!AC170</f>
        <v>0</v>
      </c>
      <c r="AD170" s="37">
        <f>+NICE자료!AD170</f>
        <v>0</v>
      </c>
      <c r="AE170" s="37">
        <f>+NICE자료!AE170</f>
        <v>0</v>
      </c>
      <c r="AF170" s="37">
        <f>+NICE자료!AF170</f>
        <v>0</v>
      </c>
      <c r="AG170" s="37">
        <f>+NICE자료!AG170</f>
        <v>0</v>
      </c>
      <c r="AH170" s="37">
        <f>+NICE자료!AH170</f>
        <v>0</v>
      </c>
      <c r="AI170" s="37">
        <f>+NICE자료!AI170</f>
        <v>0</v>
      </c>
      <c r="AJ170" s="37">
        <f>+NICE자료!AJ170</f>
        <v>0</v>
      </c>
      <c r="AK170" s="37">
        <f>+NICE자료!AK170</f>
        <v>0</v>
      </c>
      <c r="AL170" s="37">
        <f>+NICE자료!AL170</f>
        <v>0</v>
      </c>
      <c r="AM170" s="37">
        <f>+NICE자료!AM170</f>
        <v>0</v>
      </c>
      <c r="AN170" s="37">
        <f>+NICE자료!AN170</f>
        <v>0</v>
      </c>
      <c r="AO170" s="37">
        <f>+NICE자료!AO170</f>
        <v>0</v>
      </c>
      <c r="AP170" s="37">
        <f>+NICE자료!AP170</f>
        <v>0</v>
      </c>
      <c r="AQ170" s="37">
        <f>+NICE자료!AQ170</f>
        <v>0</v>
      </c>
      <c r="AR170" s="37">
        <f>+NICE자료!AR170</f>
        <v>0</v>
      </c>
      <c r="AS170" s="37">
        <f>+NICE자료!AS170</f>
        <v>0</v>
      </c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38"/>
      <c r="BI170" s="38"/>
      <c r="BJ170" s="38"/>
      <c r="BK170" s="38"/>
      <c r="BL170" s="38"/>
      <c r="BM170" s="38"/>
      <c r="BN170" s="38"/>
      <c r="BO170" s="38"/>
      <c r="BP170" s="38"/>
      <c r="BQ170" s="38"/>
      <c r="BR170" s="38"/>
      <c r="BS170" s="38"/>
      <c r="BT170" s="38"/>
      <c r="BU170" s="38"/>
      <c r="BV170" s="38"/>
      <c r="BW170" s="38"/>
      <c r="BX170" s="38"/>
      <c r="BY170" s="38"/>
      <c r="BZ170" s="38"/>
      <c r="CA170" s="38"/>
      <c r="CB170" s="38"/>
      <c r="CC170" s="38"/>
      <c r="CD170" s="38"/>
      <c r="CE170" s="38"/>
      <c r="CF170" s="38"/>
      <c r="CG170" s="38"/>
      <c r="CH170" s="38"/>
      <c r="CI170" s="38"/>
      <c r="CJ170" s="38"/>
      <c r="CK170" s="38"/>
      <c r="CL170" s="38"/>
      <c r="CM170" s="38"/>
      <c r="CN170" s="38"/>
      <c r="CO170" s="38"/>
      <c r="CP170" s="38"/>
      <c r="CQ170" s="38"/>
      <c r="CR170" s="38"/>
      <c r="CS170" s="38"/>
      <c r="CT170" s="38"/>
      <c r="CU170" s="38"/>
      <c r="CV170" s="38"/>
      <c r="CW170" s="38"/>
      <c r="CX170" s="38"/>
      <c r="CY170" s="38"/>
      <c r="CZ170" s="38"/>
      <c r="DA170" s="38"/>
      <c r="DB170" s="38"/>
      <c r="DC170" s="38"/>
      <c r="DD170" s="38"/>
      <c r="DE170" s="38"/>
      <c r="DF170" s="38"/>
      <c r="DG170" s="38"/>
      <c r="DH170" s="38"/>
      <c r="DI170" s="38"/>
      <c r="DJ170" s="38"/>
      <c r="DK170" s="38"/>
      <c r="DL170" s="38"/>
      <c r="DM170" s="38"/>
      <c r="DN170" s="38"/>
    </row>
    <row r="171" spans="1:118">
      <c r="A171" s="1">
        <f>+NICE자료!A171</f>
        <v>125116</v>
      </c>
      <c r="B171" s="28" t="str">
        <f>+NICE자료!B171</f>
        <v xml:space="preserve">     주식배당금수익</v>
      </c>
      <c r="C171" s="37">
        <f>+NICE자료!C171</f>
        <v>0</v>
      </c>
      <c r="D171" s="37">
        <f>+NICE자료!D171</f>
        <v>0</v>
      </c>
      <c r="E171" s="37">
        <f>+NICE자료!E171</f>
        <v>0</v>
      </c>
      <c r="F171" s="37">
        <f>+NICE자료!F171</f>
        <v>0</v>
      </c>
      <c r="G171" s="37">
        <f>+NICE자료!G171</f>
        <v>0</v>
      </c>
      <c r="H171" s="37">
        <f>+NICE자료!H171</f>
        <v>0</v>
      </c>
      <c r="I171" s="37">
        <f>+NICE자료!I171</f>
        <v>0</v>
      </c>
      <c r="J171" s="37">
        <f>+NICE자료!J171</f>
        <v>0</v>
      </c>
      <c r="K171" s="37">
        <f>+NICE자료!K171</f>
        <v>0</v>
      </c>
      <c r="L171" s="37">
        <f>+NICE자료!L171</f>
        <v>0</v>
      </c>
      <c r="M171" s="37">
        <f>+NICE자료!M171</f>
        <v>0</v>
      </c>
      <c r="N171" s="37">
        <f>+NICE자료!N171</f>
        <v>0</v>
      </c>
      <c r="O171" s="37">
        <f>+NICE자료!O171</f>
        <v>0</v>
      </c>
      <c r="P171" s="37">
        <f>+NICE자료!P171</f>
        <v>0</v>
      </c>
      <c r="Q171" s="37">
        <f>+NICE자료!Q171</f>
        <v>0</v>
      </c>
      <c r="R171" s="37">
        <f>+NICE자료!R171</f>
        <v>0</v>
      </c>
      <c r="S171" s="37">
        <f>+NICE자료!S171</f>
        <v>0</v>
      </c>
      <c r="T171" s="37">
        <f>+NICE자료!T171</f>
        <v>0</v>
      </c>
      <c r="U171" s="37">
        <f>+NICE자료!U171</f>
        <v>0</v>
      </c>
      <c r="V171" s="37">
        <f>+NICE자료!V171</f>
        <v>0</v>
      </c>
      <c r="W171" s="37">
        <f>+NICE자료!W171</f>
        <v>0</v>
      </c>
      <c r="X171" s="37">
        <f>+NICE자료!X171</f>
        <v>0</v>
      </c>
      <c r="Y171" s="37">
        <f>+NICE자료!Y171</f>
        <v>0</v>
      </c>
      <c r="Z171" s="37">
        <f>+NICE자료!Z171</f>
        <v>0</v>
      </c>
      <c r="AA171" s="37">
        <f>+NICE자료!AA171</f>
        <v>0</v>
      </c>
      <c r="AB171" s="37">
        <f>+NICE자료!AB171</f>
        <v>0</v>
      </c>
      <c r="AC171" s="37">
        <f>+NICE자료!AC171</f>
        <v>0</v>
      </c>
      <c r="AD171" s="37">
        <f>+NICE자료!AD171</f>
        <v>0</v>
      </c>
      <c r="AE171" s="37">
        <f>+NICE자료!AE171</f>
        <v>0</v>
      </c>
      <c r="AF171" s="37">
        <f>+NICE자료!AF171</f>
        <v>0</v>
      </c>
      <c r="AG171" s="37">
        <f>+NICE자료!AG171</f>
        <v>0</v>
      </c>
      <c r="AH171" s="37">
        <f>+NICE자료!AH171</f>
        <v>0</v>
      </c>
      <c r="AI171" s="37">
        <f>+NICE자료!AI171</f>
        <v>0</v>
      </c>
      <c r="AJ171" s="37">
        <f>+NICE자료!AJ171</f>
        <v>0</v>
      </c>
      <c r="AK171" s="37">
        <f>+NICE자료!AK171</f>
        <v>0</v>
      </c>
      <c r="AL171" s="37">
        <f>+NICE자료!AL171</f>
        <v>0</v>
      </c>
      <c r="AM171" s="37">
        <f>+NICE자료!AM171</f>
        <v>0</v>
      </c>
      <c r="AN171" s="37">
        <f>+NICE자료!AN171</f>
        <v>0</v>
      </c>
      <c r="AO171" s="37">
        <f>+NICE자료!AO171</f>
        <v>0</v>
      </c>
      <c r="AP171" s="37">
        <f>+NICE자료!AP171</f>
        <v>0</v>
      </c>
      <c r="AQ171" s="37">
        <f>+NICE자료!AQ171</f>
        <v>0</v>
      </c>
      <c r="AR171" s="37">
        <f>+NICE자료!AR171</f>
        <v>0</v>
      </c>
      <c r="AS171" s="37">
        <f>+NICE자료!AS171</f>
        <v>0</v>
      </c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38"/>
      <c r="BI171" s="38"/>
      <c r="BJ171" s="38"/>
      <c r="BK171" s="38"/>
      <c r="BL171" s="38"/>
      <c r="BM171" s="38"/>
      <c r="BN171" s="38"/>
      <c r="BO171" s="38"/>
      <c r="BP171" s="38"/>
      <c r="BQ171" s="38"/>
      <c r="BR171" s="38"/>
      <c r="BS171" s="38"/>
      <c r="BT171" s="38"/>
      <c r="BU171" s="38"/>
      <c r="BV171" s="38"/>
      <c r="BW171" s="38"/>
      <c r="BX171" s="38"/>
      <c r="BY171" s="38"/>
      <c r="BZ171" s="38"/>
      <c r="CA171" s="38"/>
      <c r="CB171" s="38"/>
      <c r="CC171" s="38"/>
      <c r="CD171" s="38"/>
      <c r="CE171" s="38"/>
      <c r="CF171" s="38"/>
      <c r="CG171" s="38"/>
      <c r="CH171" s="38"/>
      <c r="CI171" s="38"/>
      <c r="CJ171" s="38"/>
      <c r="CK171" s="38"/>
      <c r="CL171" s="38"/>
      <c r="CM171" s="38"/>
      <c r="CN171" s="38"/>
      <c r="CO171" s="38"/>
      <c r="CP171" s="38"/>
      <c r="CQ171" s="38"/>
      <c r="CR171" s="38"/>
      <c r="CS171" s="38"/>
      <c r="CT171" s="38"/>
      <c r="CU171" s="38"/>
      <c r="CV171" s="38"/>
      <c r="CW171" s="38"/>
      <c r="CX171" s="38"/>
      <c r="CY171" s="38"/>
      <c r="CZ171" s="38"/>
      <c r="DA171" s="38"/>
      <c r="DB171" s="38"/>
      <c r="DC171" s="38"/>
      <c r="DD171" s="38"/>
      <c r="DE171" s="38"/>
      <c r="DF171" s="38"/>
      <c r="DG171" s="38"/>
      <c r="DH171" s="38"/>
      <c r="DI171" s="38"/>
      <c r="DJ171" s="38"/>
      <c r="DK171" s="38"/>
      <c r="DL171" s="38"/>
      <c r="DM171" s="38"/>
      <c r="DN171" s="38"/>
    </row>
    <row r="172" spans="1:118">
      <c r="A172" s="1">
        <f>+NICE자료!A172</f>
        <v>125117</v>
      </c>
      <c r="B172" s="28" t="str">
        <f>+NICE자료!B172</f>
        <v xml:space="preserve">     신주인수권처분이익</v>
      </c>
      <c r="C172" s="37">
        <f>+NICE자료!C172</f>
        <v>0</v>
      </c>
      <c r="D172" s="37">
        <f>+NICE자료!D172</f>
        <v>0</v>
      </c>
      <c r="E172" s="37">
        <f>+NICE자료!E172</f>
        <v>0</v>
      </c>
      <c r="F172" s="37">
        <f>+NICE자료!F172</f>
        <v>0</v>
      </c>
      <c r="G172" s="37">
        <f>+NICE자료!G172</f>
        <v>0</v>
      </c>
      <c r="H172" s="37">
        <f>+NICE자료!H172</f>
        <v>0</v>
      </c>
      <c r="I172" s="37">
        <f>+NICE자료!I172</f>
        <v>0</v>
      </c>
      <c r="J172" s="37">
        <f>+NICE자료!J172</f>
        <v>0</v>
      </c>
      <c r="K172" s="37">
        <f>+NICE자료!K172</f>
        <v>0</v>
      </c>
      <c r="L172" s="37">
        <f>+NICE자료!L172</f>
        <v>0</v>
      </c>
      <c r="M172" s="37">
        <f>+NICE자료!M172</f>
        <v>0</v>
      </c>
      <c r="N172" s="37">
        <f>+NICE자료!N172</f>
        <v>0</v>
      </c>
      <c r="O172" s="37">
        <f>+NICE자료!O172</f>
        <v>0</v>
      </c>
      <c r="P172" s="37">
        <f>+NICE자료!P172</f>
        <v>0</v>
      </c>
      <c r="Q172" s="37">
        <f>+NICE자료!Q172</f>
        <v>0</v>
      </c>
      <c r="R172" s="37">
        <f>+NICE자료!R172</f>
        <v>0</v>
      </c>
      <c r="S172" s="37">
        <f>+NICE자료!S172</f>
        <v>0</v>
      </c>
      <c r="T172" s="37">
        <f>+NICE자료!T172</f>
        <v>0</v>
      </c>
      <c r="U172" s="37">
        <f>+NICE자료!U172</f>
        <v>0</v>
      </c>
      <c r="V172" s="37">
        <f>+NICE자료!V172</f>
        <v>0</v>
      </c>
      <c r="W172" s="37">
        <f>+NICE자료!W172</f>
        <v>0</v>
      </c>
      <c r="X172" s="37">
        <f>+NICE자료!X172</f>
        <v>0</v>
      </c>
      <c r="Y172" s="37">
        <f>+NICE자료!Y172</f>
        <v>0</v>
      </c>
      <c r="Z172" s="37">
        <f>+NICE자료!Z172</f>
        <v>0</v>
      </c>
      <c r="AA172" s="37">
        <f>+NICE자료!AA172</f>
        <v>0</v>
      </c>
      <c r="AB172" s="37">
        <f>+NICE자료!AB172</f>
        <v>0</v>
      </c>
      <c r="AC172" s="37">
        <f>+NICE자료!AC172</f>
        <v>0</v>
      </c>
      <c r="AD172" s="37">
        <f>+NICE자료!AD172</f>
        <v>0</v>
      </c>
      <c r="AE172" s="37">
        <f>+NICE자료!AE172</f>
        <v>0</v>
      </c>
      <c r="AF172" s="37">
        <f>+NICE자료!AF172</f>
        <v>0</v>
      </c>
      <c r="AG172" s="37">
        <f>+NICE자료!AG172</f>
        <v>0</v>
      </c>
      <c r="AH172" s="37">
        <f>+NICE자료!AH172</f>
        <v>0</v>
      </c>
      <c r="AI172" s="37">
        <f>+NICE자료!AI172</f>
        <v>0</v>
      </c>
      <c r="AJ172" s="37">
        <f>+NICE자료!AJ172</f>
        <v>0</v>
      </c>
      <c r="AK172" s="37">
        <f>+NICE자료!AK172</f>
        <v>0</v>
      </c>
      <c r="AL172" s="37">
        <f>+NICE자료!AL172</f>
        <v>0</v>
      </c>
      <c r="AM172" s="37">
        <f>+NICE자료!AM172</f>
        <v>0</v>
      </c>
      <c r="AN172" s="37">
        <f>+NICE자료!AN172</f>
        <v>0</v>
      </c>
      <c r="AO172" s="37">
        <f>+NICE자료!AO172</f>
        <v>0</v>
      </c>
      <c r="AP172" s="37">
        <f>+NICE자료!AP172</f>
        <v>0</v>
      </c>
      <c r="AQ172" s="37">
        <f>+NICE자료!AQ172</f>
        <v>0</v>
      </c>
      <c r="AR172" s="37">
        <f>+NICE자료!AR172</f>
        <v>0</v>
      </c>
      <c r="AS172" s="37">
        <f>+NICE자료!AS172</f>
        <v>0</v>
      </c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38"/>
      <c r="BI172" s="38"/>
      <c r="BJ172" s="38"/>
      <c r="BK172" s="38"/>
      <c r="BL172" s="38"/>
      <c r="BM172" s="38"/>
      <c r="BN172" s="38"/>
      <c r="BO172" s="38"/>
      <c r="BP172" s="38"/>
      <c r="BQ172" s="38"/>
      <c r="BR172" s="38"/>
      <c r="BS172" s="38"/>
      <c r="BT172" s="38"/>
      <c r="BU172" s="38"/>
      <c r="BV172" s="38"/>
      <c r="BW172" s="38"/>
      <c r="BX172" s="38"/>
      <c r="BY172" s="38"/>
      <c r="BZ172" s="38"/>
      <c r="CA172" s="38"/>
      <c r="CB172" s="38"/>
      <c r="CC172" s="38"/>
      <c r="CD172" s="38"/>
      <c r="CE172" s="38"/>
      <c r="CF172" s="38"/>
      <c r="CG172" s="38"/>
      <c r="CH172" s="38"/>
      <c r="CI172" s="38"/>
      <c r="CJ172" s="38"/>
      <c r="CK172" s="38"/>
      <c r="CL172" s="38"/>
      <c r="CM172" s="38"/>
      <c r="CN172" s="38"/>
      <c r="CO172" s="38"/>
      <c r="CP172" s="38"/>
      <c r="CQ172" s="38"/>
      <c r="CR172" s="38"/>
      <c r="CS172" s="38"/>
      <c r="CT172" s="38"/>
      <c r="CU172" s="38"/>
      <c r="CV172" s="38"/>
      <c r="CW172" s="38"/>
      <c r="CX172" s="38"/>
      <c r="CY172" s="38"/>
      <c r="CZ172" s="38"/>
      <c r="DA172" s="38"/>
      <c r="DB172" s="38"/>
      <c r="DC172" s="38"/>
      <c r="DD172" s="38"/>
      <c r="DE172" s="38"/>
      <c r="DF172" s="38"/>
      <c r="DG172" s="38"/>
      <c r="DH172" s="38"/>
      <c r="DI172" s="38"/>
      <c r="DJ172" s="38"/>
      <c r="DK172" s="38"/>
      <c r="DL172" s="38"/>
      <c r="DM172" s="38"/>
      <c r="DN172" s="38"/>
    </row>
    <row r="173" spans="1:118">
      <c r="A173" s="1">
        <f>+NICE자료!A173</f>
        <v>125105</v>
      </c>
      <c r="B173" s="28" t="str">
        <f>+NICE자료!B173</f>
        <v xml:space="preserve">     임대료수익</v>
      </c>
      <c r="C173" s="37">
        <f>+NICE자료!C173</f>
        <v>14133000000</v>
      </c>
      <c r="D173" s="37">
        <f>+NICE자료!D173</f>
        <v>13574000000</v>
      </c>
      <c r="E173" s="37">
        <f>+NICE자료!E173</f>
        <v>12517000000</v>
      </c>
      <c r="F173" s="37">
        <f>+NICE자료!F173</f>
        <v>13030000000</v>
      </c>
      <c r="G173" s="37">
        <f>+NICE자료!G173</f>
        <v>12455000000</v>
      </c>
      <c r="H173" s="37">
        <f>+NICE자료!H173</f>
        <v>12128000000</v>
      </c>
      <c r="I173" s="37">
        <f>+NICE자료!I173</f>
        <v>12336000000</v>
      </c>
      <c r="J173" s="37">
        <f>+NICE자료!J173</f>
        <v>15969000000</v>
      </c>
      <c r="K173" s="37">
        <f>+NICE자료!K173</f>
        <v>14940000000</v>
      </c>
      <c r="L173" s="37">
        <f>+NICE자료!L173</f>
        <v>15309000000</v>
      </c>
      <c r="M173" s="37">
        <f>+NICE자료!M173</f>
        <v>14738000000</v>
      </c>
      <c r="N173" s="37">
        <f>+NICE자료!N173</f>
        <v>15472000000</v>
      </c>
      <c r="O173" s="37">
        <f>+NICE자료!O173</f>
        <v>22019000000</v>
      </c>
      <c r="P173" s="37">
        <f>+NICE자료!P173</f>
        <v>25345000000</v>
      </c>
      <c r="Q173" s="37">
        <f>+NICE자료!Q173</f>
        <v>23953000000</v>
      </c>
      <c r="R173" s="37">
        <f>+NICE자료!R173</f>
        <v>30868000000</v>
      </c>
      <c r="S173" s="37">
        <f>+NICE자료!S173</f>
        <v>21087000000</v>
      </c>
      <c r="T173" s="37">
        <f>+NICE자료!T173</f>
        <v>34862000000</v>
      </c>
      <c r="U173" s="37">
        <f>+NICE자료!U173</f>
        <v>26288000000</v>
      </c>
      <c r="V173" s="37">
        <f>+NICE자료!V173</f>
        <v>24806000000</v>
      </c>
      <c r="W173" s="37">
        <f>+NICE자료!W173</f>
        <v>24628000000</v>
      </c>
      <c r="X173" s="37">
        <f>+NICE자료!X173</f>
        <v>24919000000</v>
      </c>
      <c r="Y173" s="37">
        <f>+NICE자료!Y173</f>
        <v>26003000000</v>
      </c>
      <c r="Z173" s="37">
        <f>+NICE자료!Z173</f>
        <v>28974000000</v>
      </c>
      <c r="AA173" s="37">
        <f>+NICE자료!AA173</f>
        <v>28971000000</v>
      </c>
      <c r="AB173" s="37">
        <f>+NICE자료!AB173</f>
        <v>20714000000</v>
      </c>
      <c r="AC173" s="37">
        <f>+NICE자료!AC173</f>
        <v>20915000000</v>
      </c>
      <c r="AD173" s="37">
        <f>+NICE자료!AD173</f>
        <v>21274000000</v>
      </c>
      <c r="AE173" s="37">
        <f>+NICE자료!AE173</f>
        <v>20755000000</v>
      </c>
      <c r="AF173" s="37">
        <f>+NICE자료!AF173</f>
        <v>20287000000</v>
      </c>
      <c r="AG173" s="37">
        <f>+NICE자료!AG173</f>
        <v>20783000000</v>
      </c>
      <c r="AH173" s="37">
        <f>+NICE자료!AH173</f>
        <v>20962000000</v>
      </c>
      <c r="AI173" s="37">
        <f>+NICE자료!AI173</f>
        <v>20961000000</v>
      </c>
      <c r="AJ173" s="37">
        <f>+NICE자료!AJ173</f>
        <v>20695000000</v>
      </c>
      <c r="AK173" s="37">
        <f>+NICE자료!AK173</f>
        <v>22387000000</v>
      </c>
      <c r="AL173" s="37">
        <f>+NICE자료!AL173</f>
        <v>22272000000</v>
      </c>
      <c r="AM173" s="37">
        <f>+NICE자료!AM173</f>
        <v>22948000000</v>
      </c>
      <c r="AN173" s="37">
        <f>+NICE자료!AN173</f>
        <v>23652000000</v>
      </c>
      <c r="AO173" s="37">
        <f>+NICE자료!AO173</f>
        <v>21588000000</v>
      </c>
      <c r="AP173" s="37">
        <f>+NICE자료!AP173</f>
        <v>22228000000</v>
      </c>
      <c r="AQ173" s="37">
        <f>+NICE자료!AQ173</f>
        <v>22364000000</v>
      </c>
      <c r="AR173" s="37">
        <f>+NICE자료!AR173</f>
        <v>22783000000</v>
      </c>
      <c r="AS173" s="37">
        <f>+NICE자료!AS173</f>
        <v>28712000000</v>
      </c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38"/>
      <c r="BI173" s="38"/>
      <c r="BJ173" s="38"/>
      <c r="BK173" s="38"/>
      <c r="BL173" s="38"/>
      <c r="BM173" s="38"/>
      <c r="BN173" s="38"/>
      <c r="BO173" s="38"/>
      <c r="BP173" s="38"/>
      <c r="BQ173" s="38"/>
      <c r="BR173" s="38"/>
      <c r="BS173" s="38"/>
      <c r="BT173" s="38"/>
      <c r="BU173" s="38"/>
      <c r="BV173" s="38"/>
      <c r="BW173" s="38"/>
      <c r="BX173" s="38"/>
      <c r="BY173" s="38"/>
      <c r="BZ173" s="38"/>
      <c r="CA173" s="38"/>
      <c r="CB173" s="38"/>
      <c r="CC173" s="38"/>
      <c r="CD173" s="38"/>
      <c r="CE173" s="38"/>
      <c r="CF173" s="38"/>
      <c r="CG173" s="38"/>
      <c r="CH173" s="38"/>
      <c r="CI173" s="38"/>
      <c r="CJ173" s="38"/>
      <c r="CK173" s="38"/>
      <c r="CL173" s="38"/>
      <c r="CM173" s="38"/>
      <c r="CN173" s="38"/>
      <c r="CO173" s="38"/>
      <c r="CP173" s="38"/>
      <c r="CQ173" s="38"/>
      <c r="CR173" s="38"/>
      <c r="CS173" s="38"/>
      <c r="CT173" s="38"/>
      <c r="CU173" s="38"/>
      <c r="CV173" s="38"/>
      <c r="CW173" s="38"/>
      <c r="CX173" s="38"/>
      <c r="CY173" s="38"/>
      <c r="CZ173" s="38"/>
      <c r="DA173" s="38"/>
      <c r="DB173" s="38"/>
      <c r="DC173" s="38"/>
      <c r="DD173" s="38"/>
      <c r="DE173" s="38"/>
      <c r="DF173" s="38"/>
      <c r="DG173" s="38"/>
      <c r="DH173" s="38"/>
      <c r="DI173" s="38"/>
      <c r="DJ173" s="38"/>
      <c r="DK173" s="38"/>
      <c r="DL173" s="38"/>
      <c r="DM173" s="38"/>
      <c r="DN173" s="38"/>
    </row>
    <row r="174" spans="1:118">
      <c r="A174" s="1">
        <f>+NICE자료!A174</f>
        <v>125106</v>
      </c>
      <c r="B174" s="28" t="str">
        <f>+NICE자료!B174</f>
        <v xml:space="preserve">     수수료수익</v>
      </c>
      <c r="C174" s="37">
        <f>+NICE자료!C174</f>
        <v>70607000000</v>
      </c>
      <c r="D174" s="37">
        <f>+NICE자료!D174</f>
        <v>66891000000</v>
      </c>
      <c r="E174" s="37">
        <f>+NICE자료!E174</f>
        <v>90221000000</v>
      </c>
      <c r="F174" s="37">
        <f>+NICE자료!F174</f>
        <v>87453000000</v>
      </c>
      <c r="G174" s="37">
        <f>+NICE자료!G174</f>
        <v>68873000000</v>
      </c>
      <c r="H174" s="37">
        <f>+NICE자료!H174</f>
        <v>93084000000</v>
      </c>
      <c r="I174" s="37">
        <f>+NICE자료!I174</f>
        <v>96882000000</v>
      </c>
      <c r="J174" s="37">
        <f>+NICE자료!J174</f>
        <v>80657000000</v>
      </c>
      <c r="K174" s="37">
        <f>+NICE자료!K174</f>
        <v>16887000000</v>
      </c>
      <c r="L174" s="37">
        <f>+NICE자료!L174</f>
        <v>25098000000</v>
      </c>
      <c r="M174" s="37">
        <f>+NICE자료!M174</f>
        <v>19192000000</v>
      </c>
      <c r="N174" s="37">
        <f>+NICE자료!N174</f>
        <v>12446000000</v>
      </c>
      <c r="O174" s="37">
        <f>+NICE자료!O174</f>
        <v>19456000000</v>
      </c>
      <c r="P174" s="37">
        <f>+NICE자료!P174</f>
        <v>14695000000</v>
      </c>
      <c r="Q174" s="37">
        <f>+NICE자료!Q174</f>
        <v>26273000000</v>
      </c>
      <c r="R174" s="37">
        <f>+NICE자료!R174</f>
        <v>22713000000</v>
      </c>
      <c r="S174" s="37">
        <f>+NICE자료!S174</f>
        <v>54827000000</v>
      </c>
      <c r="T174" s="37">
        <f>+NICE자료!T174</f>
        <v>51392000000</v>
      </c>
      <c r="U174" s="37">
        <f>+NICE자료!U174</f>
        <v>70668000000</v>
      </c>
      <c r="V174" s="37">
        <f>+NICE자료!V174</f>
        <v>56997000000</v>
      </c>
      <c r="W174" s="37">
        <f>+NICE자료!W174</f>
        <v>56576000000</v>
      </c>
      <c r="X174" s="37">
        <f>+NICE자료!X174</f>
        <v>47401000000</v>
      </c>
      <c r="Y174" s="37">
        <f>+NICE자료!Y174</f>
        <v>78340000000</v>
      </c>
      <c r="Z174" s="37">
        <f>+NICE자료!Z174</f>
        <v>55148000000</v>
      </c>
      <c r="AA174" s="37">
        <f>+NICE자료!AA174</f>
        <v>117226000000</v>
      </c>
      <c r="AB174" s="37">
        <f>+NICE자료!AB174</f>
        <v>77596000000</v>
      </c>
      <c r="AC174" s="37">
        <f>+NICE자료!AC174</f>
        <v>71700000000</v>
      </c>
      <c r="AD174" s="37">
        <f>+NICE자료!AD174</f>
        <v>61283000000</v>
      </c>
      <c r="AE174" s="37">
        <f>+NICE자료!AE174</f>
        <v>26403000000</v>
      </c>
      <c r="AF174" s="37">
        <f>+NICE자료!AF174</f>
        <v>19013000000</v>
      </c>
      <c r="AG174" s="37">
        <f>+NICE자료!AG174</f>
        <v>37322000000</v>
      </c>
      <c r="AH174" s="37">
        <f>+NICE자료!AH174</f>
        <v>-82738000000</v>
      </c>
      <c r="AI174" s="37">
        <f>+NICE자료!AI174</f>
        <v>0</v>
      </c>
      <c r="AJ174" s="37">
        <f>+NICE자료!AJ174</f>
        <v>0</v>
      </c>
      <c r="AK174" s="37">
        <f>+NICE자료!AK174</f>
        <v>0</v>
      </c>
      <c r="AL174" s="37">
        <f>+NICE자료!AL174</f>
        <v>0</v>
      </c>
      <c r="AM174" s="37">
        <f>+NICE자료!AM174</f>
        <v>0</v>
      </c>
      <c r="AN174" s="37">
        <f>+NICE자료!AN174</f>
        <v>0</v>
      </c>
      <c r="AO174" s="37">
        <f>+NICE자료!AO174</f>
        <v>0</v>
      </c>
      <c r="AP174" s="37">
        <f>+NICE자료!AP174</f>
        <v>0</v>
      </c>
      <c r="AQ174" s="37">
        <f>+NICE자료!AQ174</f>
        <v>0</v>
      </c>
      <c r="AR174" s="37">
        <f>+NICE자료!AR174</f>
        <v>0</v>
      </c>
      <c r="AS174" s="37">
        <f>+NICE자료!AS174</f>
        <v>0</v>
      </c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38"/>
      <c r="BI174" s="38"/>
      <c r="BJ174" s="38"/>
      <c r="BK174" s="38"/>
      <c r="BL174" s="38"/>
      <c r="BM174" s="38"/>
      <c r="BN174" s="38"/>
      <c r="BO174" s="38"/>
      <c r="BP174" s="38"/>
      <c r="BQ174" s="38"/>
      <c r="BR174" s="38"/>
      <c r="BS174" s="38"/>
      <c r="BT174" s="38"/>
      <c r="BU174" s="38"/>
      <c r="BV174" s="38"/>
      <c r="BW174" s="38"/>
      <c r="BX174" s="38"/>
      <c r="BY174" s="38"/>
      <c r="BZ174" s="38"/>
      <c r="CA174" s="38"/>
      <c r="CB174" s="38"/>
      <c r="CC174" s="38"/>
      <c r="CD174" s="38"/>
      <c r="CE174" s="38"/>
      <c r="CF174" s="38"/>
      <c r="CG174" s="38"/>
      <c r="CH174" s="38"/>
      <c r="CI174" s="38"/>
      <c r="CJ174" s="38"/>
      <c r="CK174" s="38"/>
      <c r="CL174" s="38"/>
      <c r="CM174" s="38"/>
      <c r="CN174" s="38"/>
      <c r="CO174" s="38"/>
      <c r="CP174" s="38"/>
      <c r="CQ174" s="38"/>
      <c r="CR174" s="38"/>
      <c r="CS174" s="38"/>
      <c r="CT174" s="38"/>
      <c r="CU174" s="38"/>
      <c r="CV174" s="38"/>
      <c r="CW174" s="38"/>
      <c r="CX174" s="38"/>
      <c r="CY174" s="38"/>
      <c r="CZ174" s="38"/>
      <c r="DA174" s="38"/>
      <c r="DB174" s="38"/>
      <c r="DC174" s="38"/>
      <c r="DD174" s="38"/>
      <c r="DE174" s="38"/>
      <c r="DF174" s="38"/>
      <c r="DG174" s="38"/>
      <c r="DH174" s="38"/>
      <c r="DI174" s="38"/>
      <c r="DJ174" s="38"/>
      <c r="DK174" s="38"/>
      <c r="DL174" s="38"/>
      <c r="DM174" s="38"/>
      <c r="DN174" s="38"/>
    </row>
    <row r="175" spans="1:118">
      <c r="A175" s="1">
        <f>+NICE자료!A175</f>
        <v>125107</v>
      </c>
      <c r="B175" s="28" t="str">
        <f>+NICE자료!B175</f>
        <v xml:space="preserve">     원가차익</v>
      </c>
      <c r="C175" s="37">
        <f>+NICE자료!C175</f>
        <v>0</v>
      </c>
      <c r="D175" s="37">
        <f>+NICE자료!D175</f>
        <v>0</v>
      </c>
      <c r="E175" s="37">
        <f>+NICE자료!E175</f>
        <v>0</v>
      </c>
      <c r="F175" s="37">
        <f>+NICE자료!F175</f>
        <v>0</v>
      </c>
      <c r="G175" s="37">
        <f>+NICE자료!G175</f>
        <v>0</v>
      </c>
      <c r="H175" s="37">
        <f>+NICE자료!H175</f>
        <v>0</v>
      </c>
      <c r="I175" s="37">
        <f>+NICE자료!I175</f>
        <v>0</v>
      </c>
      <c r="J175" s="37">
        <f>+NICE자료!J175</f>
        <v>0</v>
      </c>
      <c r="K175" s="37">
        <f>+NICE자료!K175</f>
        <v>0</v>
      </c>
      <c r="L175" s="37">
        <f>+NICE자료!L175</f>
        <v>0</v>
      </c>
      <c r="M175" s="37">
        <f>+NICE자료!M175</f>
        <v>0</v>
      </c>
      <c r="N175" s="37">
        <f>+NICE자료!N175</f>
        <v>0</v>
      </c>
      <c r="O175" s="37">
        <f>+NICE자료!O175</f>
        <v>0</v>
      </c>
      <c r="P175" s="37">
        <f>+NICE자료!P175</f>
        <v>0</v>
      </c>
      <c r="Q175" s="37">
        <f>+NICE자료!Q175</f>
        <v>0</v>
      </c>
      <c r="R175" s="37">
        <f>+NICE자료!R175</f>
        <v>0</v>
      </c>
      <c r="S175" s="37">
        <f>+NICE자료!S175</f>
        <v>0</v>
      </c>
      <c r="T175" s="37">
        <f>+NICE자료!T175</f>
        <v>0</v>
      </c>
      <c r="U175" s="37">
        <f>+NICE자료!U175</f>
        <v>0</v>
      </c>
      <c r="V175" s="37">
        <f>+NICE자료!V175</f>
        <v>0</v>
      </c>
      <c r="W175" s="37">
        <f>+NICE자료!W175</f>
        <v>0</v>
      </c>
      <c r="X175" s="37">
        <f>+NICE자료!X175</f>
        <v>0</v>
      </c>
      <c r="Y175" s="37">
        <f>+NICE자료!Y175</f>
        <v>0</v>
      </c>
      <c r="Z175" s="37">
        <f>+NICE자료!Z175</f>
        <v>0</v>
      </c>
      <c r="AA175" s="37">
        <f>+NICE자료!AA175</f>
        <v>0</v>
      </c>
      <c r="AB175" s="37">
        <f>+NICE자료!AB175</f>
        <v>0</v>
      </c>
      <c r="AC175" s="37">
        <f>+NICE자료!AC175</f>
        <v>0</v>
      </c>
      <c r="AD175" s="37">
        <f>+NICE자료!AD175</f>
        <v>0</v>
      </c>
      <c r="AE175" s="37">
        <f>+NICE자료!AE175</f>
        <v>0</v>
      </c>
      <c r="AF175" s="37">
        <f>+NICE자료!AF175</f>
        <v>0</v>
      </c>
      <c r="AG175" s="37">
        <f>+NICE자료!AG175</f>
        <v>0</v>
      </c>
      <c r="AH175" s="37">
        <f>+NICE자료!AH175</f>
        <v>0</v>
      </c>
      <c r="AI175" s="37">
        <f>+NICE자료!AI175</f>
        <v>0</v>
      </c>
      <c r="AJ175" s="37">
        <f>+NICE자료!AJ175</f>
        <v>0</v>
      </c>
      <c r="AK175" s="37">
        <f>+NICE자료!AK175</f>
        <v>0</v>
      </c>
      <c r="AL175" s="37">
        <f>+NICE자료!AL175</f>
        <v>0</v>
      </c>
      <c r="AM175" s="37">
        <f>+NICE자료!AM175</f>
        <v>0</v>
      </c>
      <c r="AN175" s="37">
        <f>+NICE자료!AN175</f>
        <v>0</v>
      </c>
      <c r="AO175" s="37">
        <f>+NICE자료!AO175</f>
        <v>0</v>
      </c>
      <c r="AP175" s="37">
        <f>+NICE자료!AP175</f>
        <v>0</v>
      </c>
      <c r="AQ175" s="37">
        <f>+NICE자료!AQ175</f>
        <v>0</v>
      </c>
      <c r="AR175" s="37">
        <f>+NICE자료!AR175</f>
        <v>0</v>
      </c>
      <c r="AS175" s="37">
        <f>+NICE자료!AS175</f>
        <v>0</v>
      </c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38"/>
      <c r="BI175" s="38"/>
      <c r="BJ175" s="38"/>
      <c r="BK175" s="38"/>
      <c r="BL175" s="38"/>
      <c r="BM175" s="38"/>
      <c r="BN175" s="38"/>
      <c r="BO175" s="38"/>
      <c r="BP175" s="38"/>
      <c r="BQ175" s="38"/>
      <c r="BR175" s="38"/>
      <c r="BS175" s="38"/>
      <c r="BT175" s="38"/>
      <c r="BU175" s="38"/>
      <c r="BV175" s="38"/>
      <c r="BW175" s="38"/>
      <c r="BX175" s="38"/>
      <c r="BY175" s="38"/>
      <c r="BZ175" s="38"/>
      <c r="CA175" s="38"/>
      <c r="CB175" s="38"/>
      <c r="CC175" s="38"/>
      <c r="CD175" s="38"/>
      <c r="CE175" s="38"/>
      <c r="CF175" s="38"/>
      <c r="CG175" s="38"/>
      <c r="CH175" s="38"/>
      <c r="CI175" s="38"/>
      <c r="CJ175" s="38"/>
      <c r="CK175" s="38"/>
      <c r="CL175" s="38"/>
      <c r="CM175" s="38"/>
      <c r="CN175" s="38"/>
      <c r="CO175" s="38"/>
      <c r="CP175" s="38"/>
      <c r="CQ175" s="38"/>
      <c r="CR175" s="38"/>
      <c r="CS175" s="38"/>
      <c r="CT175" s="38"/>
      <c r="CU175" s="38"/>
      <c r="CV175" s="38"/>
      <c r="CW175" s="38"/>
      <c r="CX175" s="38"/>
      <c r="CY175" s="38"/>
      <c r="CZ175" s="38"/>
      <c r="DA175" s="38"/>
      <c r="DB175" s="38"/>
      <c r="DC175" s="38"/>
      <c r="DD175" s="38"/>
      <c r="DE175" s="38"/>
      <c r="DF175" s="38"/>
      <c r="DG175" s="38"/>
      <c r="DH175" s="38"/>
      <c r="DI175" s="38"/>
      <c r="DJ175" s="38"/>
      <c r="DK175" s="38"/>
      <c r="DL175" s="38"/>
      <c r="DM175" s="38"/>
      <c r="DN175" s="38"/>
    </row>
    <row r="176" spans="1:118">
      <c r="A176" s="1">
        <f>+NICE자료!A176</f>
        <v>125108</v>
      </c>
      <c r="B176" s="28" t="str">
        <f>+NICE자료!B176</f>
        <v xml:space="preserve">     매입할인</v>
      </c>
      <c r="C176" s="37">
        <f>+NICE자료!C176</f>
        <v>0</v>
      </c>
      <c r="D176" s="37">
        <f>+NICE자료!D176</f>
        <v>0</v>
      </c>
      <c r="E176" s="37">
        <f>+NICE자료!E176</f>
        <v>0</v>
      </c>
      <c r="F176" s="37">
        <f>+NICE자료!F176</f>
        <v>0</v>
      </c>
      <c r="G176" s="37">
        <f>+NICE자료!G176</f>
        <v>0</v>
      </c>
      <c r="H176" s="37">
        <f>+NICE자료!H176</f>
        <v>0</v>
      </c>
      <c r="I176" s="37">
        <f>+NICE자료!I176</f>
        <v>0</v>
      </c>
      <c r="J176" s="37">
        <f>+NICE자료!J176</f>
        <v>0</v>
      </c>
      <c r="K176" s="37">
        <f>+NICE자료!K176</f>
        <v>0</v>
      </c>
      <c r="L176" s="37">
        <f>+NICE자료!L176</f>
        <v>0</v>
      </c>
      <c r="M176" s="37">
        <f>+NICE자료!M176</f>
        <v>0</v>
      </c>
      <c r="N176" s="37">
        <f>+NICE자료!N176</f>
        <v>0</v>
      </c>
      <c r="O176" s="37">
        <f>+NICE자료!O176</f>
        <v>0</v>
      </c>
      <c r="P176" s="37">
        <f>+NICE자료!P176</f>
        <v>0</v>
      </c>
      <c r="Q176" s="37">
        <f>+NICE자료!Q176</f>
        <v>0</v>
      </c>
      <c r="R176" s="37">
        <f>+NICE자료!R176</f>
        <v>0</v>
      </c>
      <c r="S176" s="37">
        <f>+NICE자료!S176</f>
        <v>0</v>
      </c>
      <c r="T176" s="37">
        <f>+NICE자료!T176</f>
        <v>0</v>
      </c>
      <c r="U176" s="37">
        <f>+NICE자료!U176</f>
        <v>0</v>
      </c>
      <c r="V176" s="37">
        <f>+NICE자료!V176</f>
        <v>0</v>
      </c>
      <c r="W176" s="37">
        <f>+NICE자료!W176</f>
        <v>0</v>
      </c>
      <c r="X176" s="37">
        <f>+NICE자료!X176</f>
        <v>0</v>
      </c>
      <c r="Y176" s="37">
        <f>+NICE자료!Y176</f>
        <v>0</v>
      </c>
      <c r="Z176" s="37">
        <f>+NICE자료!Z176</f>
        <v>0</v>
      </c>
      <c r="AA176" s="37">
        <f>+NICE자료!AA176</f>
        <v>0</v>
      </c>
      <c r="AB176" s="37">
        <f>+NICE자료!AB176</f>
        <v>0</v>
      </c>
      <c r="AC176" s="37">
        <f>+NICE자료!AC176</f>
        <v>0</v>
      </c>
      <c r="AD176" s="37">
        <f>+NICE자료!AD176</f>
        <v>0</v>
      </c>
      <c r="AE176" s="37">
        <f>+NICE자료!AE176</f>
        <v>0</v>
      </c>
      <c r="AF176" s="37">
        <f>+NICE자료!AF176</f>
        <v>0</v>
      </c>
      <c r="AG176" s="37">
        <f>+NICE자료!AG176</f>
        <v>0</v>
      </c>
      <c r="AH176" s="37">
        <f>+NICE자료!AH176</f>
        <v>0</v>
      </c>
      <c r="AI176" s="37">
        <f>+NICE자료!AI176</f>
        <v>0</v>
      </c>
      <c r="AJ176" s="37">
        <f>+NICE자료!AJ176</f>
        <v>0</v>
      </c>
      <c r="AK176" s="37">
        <f>+NICE자료!AK176</f>
        <v>0</v>
      </c>
      <c r="AL176" s="37">
        <f>+NICE자료!AL176</f>
        <v>0</v>
      </c>
      <c r="AM176" s="37">
        <f>+NICE자료!AM176</f>
        <v>0</v>
      </c>
      <c r="AN176" s="37">
        <f>+NICE자료!AN176</f>
        <v>0</v>
      </c>
      <c r="AO176" s="37">
        <f>+NICE자료!AO176</f>
        <v>0</v>
      </c>
      <c r="AP176" s="37">
        <f>+NICE자료!AP176</f>
        <v>0</v>
      </c>
      <c r="AQ176" s="37">
        <f>+NICE자료!AQ176</f>
        <v>0</v>
      </c>
      <c r="AR176" s="37">
        <f>+NICE자료!AR176</f>
        <v>0</v>
      </c>
      <c r="AS176" s="37">
        <f>+NICE자료!AS176</f>
        <v>0</v>
      </c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38"/>
      <c r="BI176" s="38"/>
      <c r="BJ176" s="38"/>
      <c r="BK176" s="38"/>
      <c r="BL176" s="38"/>
      <c r="BM176" s="38"/>
      <c r="BN176" s="38"/>
      <c r="BO176" s="38"/>
      <c r="BP176" s="38"/>
      <c r="BQ176" s="38"/>
      <c r="BR176" s="38"/>
      <c r="BS176" s="38"/>
      <c r="BT176" s="38"/>
      <c r="BU176" s="38"/>
      <c r="BV176" s="38"/>
      <c r="BW176" s="38"/>
      <c r="BX176" s="38"/>
      <c r="BY176" s="38"/>
      <c r="BZ176" s="38"/>
      <c r="CA176" s="38"/>
      <c r="CB176" s="38"/>
      <c r="CC176" s="38"/>
      <c r="CD176" s="38"/>
      <c r="CE176" s="38"/>
      <c r="CF176" s="38"/>
      <c r="CG176" s="38"/>
      <c r="CH176" s="38"/>
      <c r="CI176" s="38"/>
      <c r="CJ176" s="38"/>
      <c r="CK176" s="38"/>
      <c r="CL176" s="38"/>
      <c r="CM176" s="38"/>
      <c r="CN176" s="38"/>
      <c r="CO176" s="38"/>
      <c r="CP176" s="38"/>
      <c r="CQ176" s="38"/>
      <c r="CR176" s="38"/>
      <c r="CS176" s="38"/>
      <c r="CT176" s="38"/>
      <c r="CU176" s="38"/>
      <c r="CV176" s="38"/>
      <c r="CW176" s="38"/>
      <c r="CX176" s="38"/>
      <c r="CY176" s="38"/>
      <c r="CZ176" s="38"/>
      <c r="DA176" s="38"/>
      <c r="DB176" s="38"/>
      <c r="DC176" s="38"/>
      <c r="DD176" s="38"/>
      <c r="DE176" s="38"/>
      <c r="DF176" s="38"/>
      <c r="DG176" s="38"/>
      <c r="DH176" s="38"/>
      <c r="DI176" s="38"/>
      <c r="DJ176" s="38"/>
      <c r="DK176" s="38"/>
      <c r="DL176" s="38"/>
      <c r="DM176" s="38"/>
      <c r="DN176" s="38"/>
    </row>
    <row r="177" spans="1:118">
      <c r="A177" s="1">
        <f>+NICE자료!A177</f>
        <v>125110</v>
      </c>
      <c r="B177" s="28" t="str">
        <f>+NICE자료!B177</f>
        <v xml:space="preserve">     보험차익</v>
      </c>
      <c r="C177" s="37">
        <f>+NICE자료!C177</f>
        <v>0</v>
      </c>
      <c r="D177" s="37">
        <f>+NICE자료!D177</f>
        <v>0</v>
      </c>
      <c r="E177" s="37">
        <f>+NICE자료!E177</f>
        <v>0</v>
      </c>
      <c r="F177" s="37">
        <f>+NICE자료!F177</f>
        <v>0</v>
      </c>
      <c r="G177" s="37">
        <f>+NICE자료!G177</f>
        <v>0</v>
      </c>
      <c r="H177" s="37">
        <f>+NICE자료!H177</f>
        <v>0</v>
      </c>
      <c r="I177" s="37">
        <f>+NICE자료!I177</f>
        <v>0</v>
      </c>
      <c r="J177" s="37">
        <f>+NICE자료!J177</f>
        <v>0</v>
      </c>
      <c r="K177" s="37">
        <f>+NICE자료!K177</f>
        <v>0</v>
      </c>
      <c r="L177" s="37">
        <f>+NICE자료!L177</f>
        <v>0</v>
      </c>
      <c r="M177" s="37">
        <f>+NICE자료!M177</f>
        <v>0</v>
      </c>
      <c r="N177" s="37">
        <f>+NICE자료!N177</f>
        <v>0</v>
      </c>
      <c r="O177" s="37">
        <f>+NICE자료!O177</f>
        <v>0</v>
      </c>
      <c r="P177" s="37">
        <f>+NICE자료!P177</f>
        <v>0</v>
      </c>
      <c r="Q177" s="37">
        <f>+NICE자료!Q177</f>
        <v>0</v>
      </c>
      <c r="R177" s="37">
        <f>+NICE자료!R177</f>
        <v>0</v>
      </c>
      <c r="S177" s="37">
        <f>+NICE자료!S177</f>
        <v>0</v>
      </c>
      <c r="T177" s="37">
        <f>+NICE자료!T177</f>
        <v>0</v>
      </c>
      <c r="U177" s="37">
        <f>+NICE자료!U177</f>
        <v>0</v>
      </c>
      <c r="V177" s="37">
        <f>+NICE자료!V177</f>
        <v>0</v>
      </c>
      <c r="W177" s="37">
        <f>+NICE자료!W177</f>
        <v>0</v>
      </c>
      <c r="X177" s="37">
        <f>+NICE자료!X177</f>
        <v>0</v>
      </c>
      <c r="Y177" s="37">
        <f>+NICE자료!Y177</f>
        <v>0</v>
      </c>
      <c r="Z177" s="37">
        <f>+NICE자료!Z177</f>
        <v>0</v>
      </c>
      <c r="AA177" s="37">
        <f>+NICE자료!AA177</f>
        <v>0</v>
      </c>
      <c r="AB177" s="37">
        <f>+NICE자료!AB177</f>
        <v>0</v>
      </c>
      <c r="AC177" s="37">
        <f>+NICE자료!AC177</f>
        <v>0</v>
      </c>
      <c r="AD177" s="37">
        <f>+NICE자료!AD177</f>
        <v>0</v>
      </c>
      <c r="AE177" s="37">
        <f>+NICE자료!AE177</f>
        <v>0</v>
      </c>
      <c r="AF177" s="37">
        <f>+NICE자료!AF177</f>
        <v>0</v>
      </c>
      <c r="AG177" s="37">
        <f>+NICE자료!AG177</f>
        <v>0</v>
      </c>
      <c r="AH177" s="37">
        <f>+NICE자료!AH177</f>
        <v>0</v>
      </c>
      <c r="AI177" s="37">
        <f>+NICE자료!AI177</f>
        <v>0</v>
      </c>
      <c r="AJ177" s="37">
        <f>+NICE자료!AJ177</f>
        <v>0</v>
      </c>
      <c r="AK177" s="37">
        <f>+NICE자료!AK177</f>
        <v>0</v>
      </c>
      <c r="AL177" s="37">
        <f>+NICE자료!AL177</f>
        <v>0</v>
      </c>
      <c r="AM177" s="37">
        <f>+NICE자료!AM177</f>
        <v>0</v>
      </c>
      <c r="AN177" s="37">
        <f>+NICE자료!AN177</f>
        <v>0</v>
      </c>
      <c r="AO177" s="37">
        <f>+NICE자료!AO177</f>
        <v>0</v>
      </c>
      <c r="AP177" s="37">
        <f>+NICE자료!AP177</f>
        <v>0</v>
      </c>
      <c r="AQ177" s="37">
        <f>+NICE자료!AQ177</f>
        <v>0</v>
      </c>
      <c r="AR177" s="37">
        <f>+NICE자료!AR177</f>
        <v>0</v>
      </c>
      <c r="AS177" s="37">
        <f>+NICE자료!AS177</f>
        <v>0</v>
      </c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38"/>
      <c r="BI177" s="38"/>
      <c r="BJ177" s="38"/>
      <c r="BK177" s="38"/>
      <c r="BL177" s="38"/>
      <c r="BM177" s="38"/>
      <c r="BN177" s="38"/>
      <c r="BO177" s="38"/>
      <c r="BP177" s="38"/>
      <c r="BQ177" s="38"/>
      <c r="BR177" s="38"/>
      <c r="BS177" s="38"/>
      <c r="BT177" s="38"/>
      <c r="BU177" s="38"/>
      <c r="BV177" s="38"/>
      <c r="BW177" s="38"/>
      <c r="BX177" s="38"/>
      <c r="BY177" s="38"/>
      <c r="BZ177" s="38"/>
      <c r="CA177" s="38"/>
      <c r="CB177" s="38"/>
      <c r="CC177" s="38"/>
      <c r="CD177" s="38"/>
      <c r="CE177" s="38"/>
      <c r="CF177" s="38"/>
      <c r="CG177" s="38"/>
      <c r="CH177" s="38"/>
      <c r="CI177" s="38"/>
      <c r="CJ177" s="38"/>
      <c r="CK177" s="38"/>
      <c r="CL177" s="38"/>
      <c r="CM177" s="38"/>
      <c r="CN177" s="38"/>
      <c r="CO177" s="38"/>
      <c r="CP177" s="38"/>
      <c r="CQ177" s="38"/>
      <c r="CR177" s="38"/>
      <c r="CS177" s="38"/>
      <c r="CT177" s="38"/>
      <c r="CU177" s="38"/>
      <c r="CV177" s="38"/>
      <c r="CW177" s="38"/>
      <c r="CX177" s="38"/>
      <c r="CY177" s="38"/>
      <c r="CZ177" s="38"/>
      <c r="DA177" s="38"/>
      <c r="DB177" s="38"/>
      <c r="DC177" s="38"/>
      <c r="DD177" s="38"/>
      <c r="DE177" s="38"/>
      <c r="DF177" s="38"/>
      <c r="DG177" s="38"/>
      <c r="DH177" s="38"/>
      <c r="DI177" s="38"/>
      <c r="DJ177" s="38"/>
      <c r="DK177" s="38"/>
      <c r="DL177" s="38"/>
      <c r="DM177" s="38"/>
      <c r="DN177" s="38"/>
    </row>
    <row r="178" spans="1:118">
      <c r="A178" s="1">
        <f>+NICE자료!A178</f>
        <v>125109</v>
      </c>
      <c r="B178" s="28" t="str">
        <f>+NICE자료!B178</f>
        <v xml:space="preserve">     외환차익</v>
      </c>
      <c r="C178" s="37">
        <f>+NICE자료!C178</f>
        <v>78425000000</v>
      </c>
      <c r="D178" s="37">
        <f>+NICE자료!D178</f>
        <v>115521000000</v>
      </c>
      <c r="E178" s="37">
        <f>+NICE자료!E178</f>
        <v>82199000000</v>
      </c>
      <c r="F178" s="37">
        <f>+NICE자료!F178</f>
        <v>127556000000</v>
      </c>
      <c r="G178" s="37">
        <f>+NICE자료!G178</f>
        <v>43903000000</v>
      </c>
      <c r="H178" s="37">
        <f>+NICE자료!H178</f>
        <v>21222000000</v>
      </c>
      <c r="I178" s="37">
        <f>+NICE자료!I178</f>
        <v>117567000000</v>
      </c>
      <c r="J178" s="37">
        <f>+NICE자료!J178</f>
        <v>164369000000</v>
      </c>
      <c r="K178" s="37">
        <f>+NICE자료!K178</f>
        <v>161990000000</v>
      </c>
      <c r="L178" s="37">
        <f>+NICE자료!L178</f>
        <v>377372000000</v>
      </c>
      <c r="M178" s="37">
        <f>+NICE자료!M178</f>
        <v>893539000000</v>
      </c>
      <c r="N178" s="37">
        <f>+NICE자료!N178</f>
        <v>2616732000000</v>
      </c>
      <c r="O178" s="37">
        <f>+NICE자료!O178</f>
        <v>2054348000000</v>
      </c>
      <c r="P178" s="37">
        <f>+NICE자료!P178</f>
        <v>1341237000000</v>
      </c>
      <c r="Q178" s="37">
        <f>+NICE자료!Q178</f>
        <v>907371000000</v>
      </c>
      <c r="R178" s="37">
        <f>+NICE자료!R178</f>
        <v>794952000000</v>
      </c>
      <c r="S178" s="37">
        <f>+NICE자료!S178</f>
        <v>442655000000</v>
      </c>
      <c r="T178" s="37">
        <f>+NICE자료!T178</f>
        <v>1408677000000</v>
      </c>
      <c r="U178" s="37">
        <f>+NICE자료!U178</f>
        <v>813567000000</v>
      </c>
      <c r="V178" s="37">
        <f>+NICE자료!V178</f>
        <v>929863000000</v>
      </c>
      <c r="W178" s="37">
        <f>+NICE자료!W178</f>
        <v>210560000000</v>
      </c>
      <c r="X178" s="37">
        <f>+NICE자료!X178</f>
        <v>606437000000</v>
      </c>
      <c r="Y178" s="37">
        <f>+NICE자료!Y178</f>
        <v>1151634000000</v>
      </c>
      <c r="Z178" s="37">
        <f>+NICE자료!Z178</f>
        <v>1292741000000</v>
      </c>
      <c r="AA178" s="37">
        <f>+NICE자료!AA178</f>
        <v>506010000000</v>
      </c>
      <c r="AB178" s="37">
        <f>+NICE자료!AB178</f>
        <v>0</v>
      </c>
      <c r="AC178" s="37">
        <f>+NICE자료!AC178</f>
        <v>0</v>
      </c>
      <c r="AD178" s="37">
        <f>+NICE자료!AD178</f>
        <v>0</v>
      </c>
      <c r="AE178" s="37">
        <f>+NICE자료!AE178</f>
        <v>0</v>
      </c>
      <c r="AF178" s="37">
        <f>+NICE자료!AF178</f>
        <v>0</v>
      </c>
      <c r="AG178" s="37">
        <f>+NICE자료!AG178</f>
        <v>0</v>
      </c>
      <c r="AH178" s="37">
        <f>+NICE자료!AH178</f>
        <v>0</v>
      </c>
      <c r="AI178" s="37">
        <f>+NICE자료!AI178</f>
        <v>0</v>
      </c>
      <c r="AJ178" s="37">
        <f>+NICE자료!AJ178</f>
        <v>0</v>
      </c>
      <c r="AK178" s="37">
        <f>+NICE자료!AK178</f>
        <v>0</v>
      </c>
      <c r="AL178" s="37">
        <f>+NICE자료!AL178</f>
        <v>0</v>
      </c>
      <c r="AM178" s="37">
        <f>+NICE자료!AM178</f>
        <v>0</v>
      </c>
      <c r="AN178" s="37">
        <f>+NICE자료!AN178</f>
        <v>0</v>
      </c>
      <c r="AO178" s="37">
        <f>+NICE자료!AO178</f>
        <v>0</v>
      </c>
      <c r="AP178" s="37">
        <f>+NICE자료!AP178</f>
        <v>0</v>
      </c>
      <c r="AQ178" s="37">
        <f>+NICE자료!AQ178</f>
        <v>0</v>
      </c>
      <c r="AR178" s="37">
        <f>+NICE자료!AR178</f>
        <v>0</v>
      </c>
      <c r="AS178" s="37">
        <f>+NICE자료!AS178</f>
        <v>0</v>
      </c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38"/>
      <c r="BI178" s="38"/>
      <c r="BJ178" s="38"/>
      <c r="BK178" s="38"/>
      <c r="BL178" s="38"/>
      <c r="BM178" s="38"/>
      <c r="BN178" s="38"/>
      <c r="BO178" s="38"/>
      <c r="BP178" s="38"/>
      <c r="BQ178" s="38"/>
      <c r="BR178" s="38"/>
      <c r="BS178" s="38"/>
      <c r="BT178" s="38"/>
      <c r="BU178" s="38"/>
      <c r="BV178" s="38"/>
      <c r="BW178" s="38"/>
      <c r="BX178" s="38"/>
      <c r="BY178" s="38"/>
      <c r="BZ178" s="38"/>
      <c r="CA178" s="38"/>
      <c r="CB178" s="38"/>
      <c r="CC178" s="38"/>
      <c r="CD178" s="38"/>
      <c r="CE178" s="38"/>
      <c r="CF178" s="38"/>
      <c r="CG178" s="38"/>
      <c r="CH178" s="38"/>
      <c r="CI178" s="38"/>
      <c r="CJ178" s="38"/>
      <c r="CK178" s="38"/>
      <c r="CL178" s="38"/>
      <c r="CM178" s="38"/>
      <c r="CN178" s="38"/>
      <c r="CO178" s="38"/>
      <c r="CP178" s="38"/>
      <c r="CQ178" s="38"/>
      <c r="CR178" s="38"/>
      <c r="CS178" s="38"/>
      <c r="CT178" s="38"/>
      <c r="CU178" s="38"/>
      <c r="CV178" s="38"/>
      <c r="CW178" s="38"/>
      <c r="CX178" s="38"/>
      <c r="CY178" s="38"/>
      <c r="CZ178" s="38"/>
      <c r="DA178" s="38"/>
      <c r="DB178" s="38"/>
      <c r="DC178" s="38"/>
      <c r="DD178" s="38"/>
      <c r="DE178" s="38"/>
      <c r="DF178" s="38"/>
      <c r="DG178" s="38"/>
      <c r="DH178" s="38"/>
      <c r="DI178" s="38"/>
      <c r="DJ178" s="38"/>
      <c r="DK178" s="38"/>
      <c r="DL178" s="38"/>
      <c r="DM178" s="38"/>
      <c r="DN178" s="38"/>
    </row>
    <row r="179" spans="1:118">
      <c r="A179" s="1">
        <f>+NICE자료!A179</f>
        <v>125111</v>
      </c>
      <c r="B179" s="28" t="str">
        <f>+NICE자료!B179</f>
        <v xml:space="preserve">     외화환산이익</v>
      </c>
      <c r="C179" s="37">
        <f>+NICE자료!C179</f>
        <v>96412000000</v>
      </c>
      <c r="D179" s="37">
        <f>+NICE자료!D179</f>
        <v>2499000000</v>
      </c>
      <c r="E179" s="37">
        <f>+NICE자료!E179</f>
        <v>16734000000</v>
      </c>
      <c r="F179" s="37">
        <f>+NICE자료!F179</f>
        <v>10953000000</v>
      </c>
      <c r="G179" s="37">
        <f>+NICE자료!G179</f>
        <v>21198000000</v>
      </c>
      <c r="H179" s="37">
        <f>+NICE자료!H179</f>
        <v>80079000000</v>
      </c>
      <c r="I179" s="37">
        <f>+NICE자료!I179</f>
        <v>770000000</v>
      </c>
      <c r="J179" s="37">
        <f>+NICE자료!J179</f>
        <v>-35279000000</v>
      </c>
      <c r="K179" s="37">
        <f>+NICE자료!K179</f>
        <v>69848000000</v>
      </c>
      <c r="L179" s="37">
        <f>+NICE자료!L179</f>
        <v>17093000000</v>
      </c>
      <c r="M179" s="37">
        <f>+NICE자료!M179</f>
        <v>126010000000</v>
      </c>
      <c r="N179" s="37">
        <f>+NICE자료!N179</f>
        <v>63240000000</v>
      </c>
      <c r="O179" s="37">
        <f>+NICE자료!O179</f>
        <v>190515000000</v>
      </c>
      <c r="P179" s="37">
        <f>+NICE자료!P179</f>
        <v>471430000000</v>
      </c>
      <c r="Q179" s="37">
        <f>+NICE자료!Q179</f>
        <v>662140000000</v>
      </c>
      <c r="R179" s="37">
        <f>+NICE자료!R179</f>
        <v>-133300000000</v>
      </c>
      <c r="S179" s="37">
        <f>+NICE자료!S179</f>
        <v>434398000000</v>
      </c>
      <c r="T179" s="37">
        <f>+NICE자료!T179</f>
        <v>0</v>
      </c>
      <c r="U179" s="37">
        <f>+NICE자료!U179</f>
        <v>207301000000</v>
      </c>
      <c r="V179" s="37">
        <f>+NICE자료!V179</f>
        <v>-176524000000</v>
      </c>
      <c r="W179" s="37">
        <f>+NICE자료!W179</f>
        <v>439046000000</v>
      </c>
      <c r="X179" s="37">
        <f>+NICE자료!X179</f>
        <v>125373000000</v>
      </c>
      <c r="Y179" s="37">
        <f>+NICE자료!Y179</f>
        <v>501556000000</v>
      </c>
      <c r="Z179" s="37">
        <f>+NICE자료!Z179</f>
        <v>-594127000000</v>
      </c>
      <c r="AA179" s="37">
        <f>+NICE자료!AA179</f>
        <v>305514000000</v>
      </c>
      <c r="AB179" s="37">
        <f>+NICE자료!AB179</f>
        <v>578335000000</v>
      </c>
      <c r="AC179" s="37">
        <f>+NICE자료!AC179</f>
        <v>551722000000</v>
      </c>
      <c r="AD179" s="37">
        <f>+NICE자료!AD179</f>
        <v>907202000000</v>
      </c>
      <c r="AE179" s="37">
        <f>+NICE자료!AE179</f>
        <v>774361000000</v>
      </c>
      <c r="AF179" s="37">
        <f>+NICE자료!AF179</f>
        <v>1026085000000</v>
      </c>
      <c r="AG179" s="37">
        <f>+NICE자료!AG179</f>
        <v>820855000000</v>
      </c>
      <c r="AH179" s="37">
        <f>+NICE자료!AH179</f>
        <v>630616000000</v>
      </c>
      <c r="AI179" s="37">
        <f>+NICE자료!AI179</f>
        <v>403174000000</v>
      </c>
      <c r="AJ179" s="37">
        <f>+NICE자료!AJ179</f>
        <v>1139872000000</v>
      </c>
      <c r="AK179" s="37">
        <f>+NICE자료!AK179</f>
        <v>439502000000</v>
      </c>
      <c r="AL179" s="37">
        <f>+NICE자료!AL179</f>
        <v>1328130000000</v>
      </c>
      <c r="AM179" s="37">
        <f>+NICE자료!AM179</f>
        <v>858940000000</v>
      </c>
      <c r="AN179" s="37">
        <f>+NICE자료!AN179</f>
        <v>874250000000</v>
      </c>
      <c r="AO179" s="37">
        <f>+NICE자료!AO179</f>
        <v>1438344000000</v>
      </c>
      <c r="AP179" s="37">
        <f>+NICE자료!AP179</f>
        <v>1019441000000</v>
      </c>
      <c r="AQ179" s="37">
        <f>+NICE자료!AQ179</f>
        <v>1439749000000</v>
      </c>
      <c r="AR179" s="37">
        <f>+NICE자료!AR179</f>
        <v>692743000000</v>
      </c>
      <c r="AS179" s="37">
        <f>+NICE자료!AS179</f>
        <v>1118539000000</v>
      </c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38"/>
      <c r="BI179" s="38"/>
      <c r="BJ179" s="38"/>
      <c r="BK179" s="38"/>
      <c r="BL179" s="38"/>
      <c r="BM179" s="38"/>
      <c r="BN179" s="38"/>
      <c r="BO179" s="38"/>
      <c r="BP179" s="38"/>
      <c r="BQ179" s="38"/>
      <c r="BR179" s="38"/>
      <c r="BS179" s="38"/>
      <c r="BT179" s="38"/>
      <c r="BU179" s="38"/>
      <c r="BV179" s="38"/>
      <c r="BW179" s="38"/>
      <c r="BX179" s="38"/>
      <c r="BY179" s="38"/>
      <c r="BZ179" s="38"/>
      <c r="CA179" s="38"/>
      <c r="CB179" s="38"/>
      <c r="CC179" s="38"/>
      <c r="CD179" s="38"/>
      <c r="CE179" s="38"/>
      <c r="CF179" s="38"/>
      <c r="CG179" s="38"/>
      <c r="CH179" s="38"/>
      <c r="CI179" s="38"/>
      <c r="CJ179" s="38"/>
      <c r="CK179" s="38"/>
      <c r="CL179" s="38"/>
      <c r="CM179" s="38"/>
      <c r="CN179" s="38"/>
      <c r="CO179" s="38"/>
      <c r="CP179" s="38"/>
      <c r="CQ179" s="38"/>
      <c r="CR179" s="38"/>
      <c r="CS179" s="38"/>
      <c r="CT179" s="38"/>
      <c r="CU179" s="38"/>
      <c r="CV179" s="38"/>
      <c r="CW179" s="38"/>
      <c r="CX179" s="38"/>
      <c r="CY179" s="38"/>
      <c r="CZ179" s="38"/>
      <c r="DA179" s="38"/>
      <c r="DB179" s="38"/>
      <c r="DC179" s="38"/>
      <c r="DD179" s="38"/>
      <c r="DE179" s="38"/>
      <c r="DF179" s="38"/>
      <c r="DG179" s="38"/>
      <c r="DH179" s="38"/>
      <c r="DI179" s="38"/>
      <c r="DJ179" s="38"/>
      <c r="DK179" s="38"/>
      <c r="DL179" s="38"/>
      <c r="DM179" s="38"/>
      <c r="DN179" s="38"/>
    </row>
    <row r="180" spans="1:118">
      <c r="A180" s="1">
        <f>+NICE자료!A180</f>
        <v>125118</v>
      </c>
      <c r="B180" s="28" t="str">
        <f>+NICE자료!B180</f>
        <v xml:space="preserve">     파생상품거래이익</v>
      </c>
      <c r="C180" s="37">
        <f>+NICE자료!C180</f>
        <v>0</v>
      </c>
      <c r="D180" s="37">
        <f>+NICE자료!D180</f>
        <v>0</v>
      </c>
      <c r="E180" s="37">
        <f>+NICE자료!E180</f>
        <v>0</v>
      </c>
      <c r="F180" s="37">
        <f>+NICE자료!F180</f>
        <v>0</v>
      </c>
      <c r="G180" s="37">
        <f>+NICE자료!G180</f>
        <v>0</v>
      </c>
      <c r="H180" s="37">
        <f>+NICE자료!H180</f>
        <v>0</v>
      </c>
      <c r="I180" s="37">
        <f>+NICE자료!I180</f>
        <v>0</v>
      </c>
      <c r="J180" s="37">
        <f>+NICE자료!J180</f>
        <v>0</v>
      </c>
      <c r="K180" s="37">
        <f>+NICE자료!K180</f>
        <v>0</v>
      </c>
      <c r="L180" s="37">
        <f>+NICE자료!L180</f>
        <v>0</v>
      </c>
      <c r="M180" s="37">
        <f>+NICE자료!M180</f>
        <v>0</v>
      </c>
      <c r="N180" s="37">
        <f>+NICE자료!N180</f>
        <v>0</v>
      </c>
      <c r="O180" s="37">
        <f>+NICE자료!O180</f>
        <v>0</v>
      </c>
      <c r="P180" s="37">
        <f>+NICE자료!P180</f>
        <v>0</v>
      </c>
      <c r="Q180" s="37">
        <f>+NICE자료!Q180</f>
        <v>0</v>
      </c>
      <c r="R180" s="37">
        <f>+NICE자료!R180</f>
        <v>0</v>
      </c>
      <c r="S180" s="37">
        <f>+NICE자료!S180</f>
        <v>0</v>
      </c>
      <c r="T180" s="37">
        <f>+NICE자료!T180</f>
        <v>0</v>
      </c>
      <c r="U180" s="37">
        <f>+NICE자료!U180</f>
        <v>0</v>
      </c>
      <c r="V180" s="37">
        <f>+NICE자료!V180</f>
        <v>0</v>
      </c>
      <c r="W180" s="37">
        <f>+NICE자료!W180</f>
        <v>0</v>
      </c>
      <c r="X180" s="37">
        <f>+NICE자료!X180</f>
        <v>0</v>
      </c>
      <c r="Y180" s="37">
        <f>+NICE자료!Y180</f>
        <v>0</v>
      </c>
      <c r="Z180" s="37">
        <f>+NICE자료!Z180</f>
        <v>38723000000</v>
      </c>
      <c r="AA180" s="37">
        <f>+NICE자료!AA180</f>
        <v>0</v>
      </c>
      <c r="AB180" s="37">
        <f>+NICE자료!AB180</f>
        <v>0</v>
      </c>
      <c r="AC180" s="37">
        <f>+NICE자료!AC180</f>
        <v>0</v>
      </c>
      <c r="AD180" s="37">
        <f>+NICE자료!AD180</f>
        <v>0</v>
      </c>
      <c r="AE180" s="37">
        <f>+NICE자료!AE180</f>
        <v>0</v>
      </c>
      <c r="AF180" s="37">
        <f>+NICE자료!AF180</f>
        <v>0</v>
      </c>
      <c r="AG180" s="37">
        <f>+NICE자료!AG180</f>
        <v>0</v>
      </c>
      <c r="AH180" s="37">
        <f>+NICE자료!AH180</f>
        <v>0</v>
      </c>
      <c r="AI180" s="37">
        <f>+NICE자료!AI180</f>
        <v>0</v>
      </c>
      <c r="AJ180" s="37">
        <f>+NICE자료!AJ180</f>
        <v>0</v>
      </c>
      <c r="AK180" s="37">
        <f>+NICE자료!AK180</f>
        <v>0</v>
      </c>
      <c r="AL180" s="37">
        <f>+NICE자료!AL180</f>
        <v>0</v>
      </c>
      <c r="AM180" s="37">
        <f>+NICE자료!AM180</f>
        <v>0</v>
      </c>
      <c r="AN180" s="37">
        <f>+NICE자료!AN180</f>
        <v>0</v>
      </c>
      <c r="AO180" s="37">
        <f>+NICE자료!AO180</f>
        <v>0</v>
      </c>
      <c r="AP180" s="37">
        <f>+NICE자료!AP180</f>
        <v>0</v>
      </c>
      <c r="AQ180" s="37">
        <f>+NICE자료!AQ180</f>
        <v>0</v>
      </c>
      <c r="AR180" s="37">
        <f>+NICE자료!AR180</f>
        <v>0</v>
      </c>
      <c r="AS180" s="37">
        <f>+NICE자료!AS180</f>
        <v>0</v>
      </c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38"/>
      <c r="BI180" s="38"/>
      <c r="BJ180" s="38"/>
      <c r="BK180" s="38"/>
      <c r="BL180" s="38"/>
      <c r="BM180" s="38"/>
      <c r="BN180" s="38"/>
      <c r="BO180" s="38"/>
      <c r="BP180" s="38"/>
      <c r="BQ180" s="38"/>
      <c r="BR180" s="38"/>
      <c r="BS180" s="38"/>
      <c r="BT180" s="38"/>
      <c r="BU180" s="38"/>
      <c r="BV180" s="38"/>
      <c r="BW180" s="38"/>
      <c r="BX180" s="38"/>
      <c r="BY180" s="38"/>
      <c r="BZ180" s="38"/>
      <c r="CA180" s="38"/>
      <c r="CB180" s="38"/>
      <c r="CC180" s="38"/>
      <c r="CD180" s="38"/>
      <c r="CE180" s="38"/>
      <c r="CF180" s="38"/>
      <c r="CG180" s="38"/>
      <c r="CH180" s="38"/>
      <c r="CI180" s="38"/>
      <c r="CJ180" s="38"/>
      <c r="CK180" s="38"/>
      <c r="CL180" s="38"/>
      <c r="CM180" s="38"/>
      <c r="CN180" s="38"/>
      <c r="CO180" s="38"/>
      <c r="CP180" s="38"/>
      <c r="CQ180" s="38"/>
      <c r="CR180" s="38"/>
      <c r="CS180" s="38"/>
      <c r="CT180" s="38"/>
      <c r="CU180" s="38"/>
      <c r="CV180" s="38"/>
      <c r="CW180" s="38"/>
      <c r="CX180" s="38"/>
      <c r="CY180" s="38"/>
      <c r="CZ180" s="38"/>
      <c r="DA180" s="38"/>
      <c r="DB180" s="38"/>
      <c r="DC180" s="38"/>
      <c r="DD180" s="38"/>
      <c r="DE180" s="38"/>
      <c r="DF180" s="38"/>
      <c r="DG180" s="38"/>
      <c r="DH180" s="38"/>
      <c r="DI180" s="38"/>
      <c r="DJ180" s="38"/>
      <c r="DK180" s="38"/>
      <c r="DL180" s="38"/>
      <c r="DM180" s="38"/>
      <c r="DN180" s="38"/>
    </row>
    <row r="181" spans="1:118">
      <c r="A181" s="1">
        <f>+NICE자료!A181</f>
        <v>125119</v>
      </c>
      <c r="B181" s="28" t="str">
        <f>+NICE자료!B181</f>
        <v xml:space="preserve">     파생상품거래대환입</v>
      </c>
      <c r="C181" s="37">
        <f>+NICE자료!C181</f>
        <v>0</v>
      </c>
      <c r="D181" s="37">
        <f>+NICE자료!D181</f>
        <v>0</v>
      </c>
      <c r="E181" s="37">
        <f>+NICE자료!E181</f>
        <v>0</v>
      </c>
      <c r="F181" s="37">
        <f>+NICE자료!F181</f>
        <v>0</v>
      </c>
      <c r="G181" s="37">
        <f>+NICE자료!G181</f>
        <v>0</v>
      </c>
      <c r="H181" s="37">
        <f>+NICE자료!H181</f>
        <v>0</v>
      </c>
      <c r="I181" s="37">
        <f>+NICE자료!I181</f>
        <v>0</v>
      </c>
      <c r="J181" s="37">
        <f>+NICE자료!J181</f>
        <v>0</v>
      </c>
      <c r="K181" s="37">
        <f>+NICE자료!K181</f>
        <v>0</v>
      </c>
      <c r="L181" s="37">
        <f>+NICE자료!L181</f>
        <v>0</v>
      </c>
      <c r="M181" s="37">
        <f>+NICE자료!M181</f>
        <v>0</v>
      </c>
      <c r="N181" s="37">
        <f>+NICE자료!N181</f>
        <v>0</v>
      </c>
      <c r="O181" s="37">
        <f>+NICE자료!O181</f>
        <v>0</v>
      </c>
      <c r="P181" s="37">
        <f>+NICE자료!P181</f>
        <v>0</v>
      </c>
      <c r="Q181" s="37">
        <f>+NICE자료!Q181</f>
        <v>0</v>
      </c>
      <c r="R181" s="37">
        <f>+NICE자료!R181</f>
        <v>0</v>
      </c>
      <c r="S181" s="37">
        <f>+NICE자료!S181</f>
        <v>0</v>
      </c>
      <c r="T181" s="37">
        <f>+NICE자료!T181</f>
        <v>0</v>
      </c>
      <c r="U181" s="37">
        <f>+NICE자료!U181</f>
        <v>0</v>
      </c>
      <c r="V181" s="37">
        <f>+NICE자료!V181</f>
        <v>0</v>
      </c>
      <c r="W181" s="37">
        <f>+NICE자료!W181</f>
        <v>0</v>
      </c>
      <c r="X181" s="37">
        <f>+NICE자료!X181</f>
        <v>0</v>
      </c>
      <c r="Y181" s="37">
        <f>+NICE자료!Y181</f>
        <v>0</v>
      </c>
      <c r="Z181" s="37">
        <f>+NICE자료!Z181</f>
        <v>0</v>
      </c>
      <c r="AA181" s="37">
        <f>+NICE자료!AA181</f>
        <v>0</v>
      </c>
      <c r="AB181" s="37">
        <f>+NICE자료!AB181</f>
        <v>0</v>
      </c>
      <c r="AC181" s="37">
        <f>+NICE자료!AC181</f>
        <v>0</v>
      </c>
      <c r="AD181" s="37">
        <f>+NICE자료!AD181</f>
        <v>0</v>
      </c>
      <c r="AE181" s="37">
        <f>+NICE자료!AE181</f>
        <v>0</v>
      </c>
      <c r="AF181" s="37">
        <f>+NICE자료!AF181</f>
        <v>0</v>
      </c>
      <c r="AG181" s="37">
        <f>+NICE자료!AG181</f>
        <v>0</v>
      </c>
      <c r="AH181" s="37">
        <f>+NICE자료!AH181</f>
        <v>0</v>
      </c>
      <c r="AI181" s="37">
        <f>+NICE자료!AI181</f>
        <v>0</v>
      </c>
      <c r="AJ181" s="37">
        <f>+NICE자료!AJ181</f>
        <v>0</v>
      </c>
      <c r="AK181" s="37">
        <f>+NICE자료!AK181</f>
        <v>0</v>
      </c>
      <c r="AL181" s="37">
        <f>+NICE자료!AL181</f>
        <v>0</v>
      </c>
      <c r="AM181" s="37">
        <f>+NICE자료!AM181</f>
        <v>0</v>
      </c>
      <c r="AN181" s="37">
        <f>+NICE자료!AN181</f>
        <v>0</v>
      </c>
      <c r="AO181" s="37">
        <f>+NICE자료!AO181</f>
        <v>0</v>
      </c>
      <c r="AP181" s="37">
        <f>+NICE자료!AP181</f>
        <v>0</v>
      </c>
      <c r="AQ181" s="37">
        <f>+NICE자료!AQ181</f>
        <v>0</v>
      </c>
      <c r="AR181" s="37">
        <f>+NICE자료!AR181</f>
        <v>0</v>
      </c>
      <c r="AS181" s="37">
        <f>+NICE자료!AS181</f>
        <v>0</v>
      </c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38"/>
      <c r="BI181" s="38"/>
      <c r="BJ181" s="38"/>
      <c r="BK181" s="38"/>
      <c r="BL181" s="38"/>
      <c r="BM181" s="38"/>
      <c r="BN181" s="38"/>
      <c r="BO181" s="38"/>
      <c r="BP181" s="38"/>
      <c r="BQ181" s="38"/>
      <c r="BR181" s="38"/>
      <c r="BS181" s="38"/>
      <c r="BT181" s="38"/>
      <c r="BU181" s="38"/>
      <c r="BV181" s="38"/>
      <c r="BW181" s="38"/>
      <c r="BX181" s="38"/>
      <c r="BY181" s="38"/>
      <c r="BZ181" s="38"/>
      <c r="CA181" s="38"/>
      <c r="CB181" s="38"/>
      <c r="CC181" s="38"/>
      <c r="CD181" s="38"/>
      <c r="CE181" s="38"/>
      <c r="CF181" s="38"/>
      <c r="CG181" s="38"/>
      <c r="CH181" s="38"/>
      <c r="CI181" s="38"/>
      <c r="CJ181" s="38"/>
      <c r="CK181" s="38"/>
      <c r="CL181" s="38"/>
      <c r="CM181" s="38"/>
      <c r="CN181" s="38"/>
      <c r="CO181" s="38"/>
      <c r="CP181" s="38"/>
      <c r="CQ181" s="38"/>
      <c r="CR181" s="38"/>
      <c r="CS181" s="38"/>
      <c r="CT181" s="38"/>
      <c r="CU181" s="38"/>
      <c r="CV181" s="38"/>
      <c r="CW181" s="38"/>
      <c r="CX181" s="38"/>
      <c r="CY181" s="38"/>
      <c r="CZ181" s="38"/>
      <c r="DA181" s="38"/>
      <c r="DB181" s="38"/>
      <c r="DC181" s="38"/>
      <c r="DD181" s="38"/>
      <c r="DE181" s="38"/>
      <c r="DF181" s="38"/>
      <c r="DG181" s="38"/>
      <c r="DH181" s="38"/>
      <c r="DI181" s="38"/>
      <c r="DJ181" s="38"/>
      <c r="DK181" s="38"/>
      <c r="DL181" s="38"/>
      <c r="DM181" s="38"/>
      <c r="DN181" s="38"/>
    </row>
    <row r="182" spans="1:118">
      <c r="A182" s="1">
        <f>+NICE자료!A182</f>
        <v>125126</v>
      </c>
      <c r="B182" s="28" t="str">
        <f>+NICE자료!B182</f>
        <v xml:space="preserve">     파생상품평가이익</v>
      </c>
      <c r="C182" s="37">
        <f>+NICE자료!C182</f>
        <v>0</v>
      </c>
      <c r="D182" s="37">
        <f>+NICE자료!D182</f>
        <v>0</v>
      </c>
      <c r="E182" s="37">
        <f>+NICE자료!E182</f>
        <v>0</v>
      </c>
      <c r="F182" s="37">
        <f>+NICE자료!F182</f>
        <v>0</v>
      </c>
      <c r="G182" s="37">
        <f>+NICE자료!G182</f>
        <v>0</v>
      </c>
      <c r="H182" s="37">
        <f>+NICE자료!H182</f>
        <v>0</v>
      </c>
      <c r="I182" s="37">
        <f>+NICE자료!I182</f>
        <v>0</v>
      </c>
      <c r="J182" s="37">
        <f>+NICE자료!J182</f>
        <v>0</v>
      </c>
      <c r="K182" s="37">
        <f>+NICE자료!K182</f>
        <v>0</v>
      </c>
      <c r="L182" s="37">
        <f>+NICE자료!L182</f>
        <v>0</v>
      </c>
      <c r="M182" s="37">
        <f>+NICE자료!M182</f>
        <v>0</v>
      </c>
      <c r="N182" s="37">
        <f>+NICE자료!N182</f>
        <v>0</v>
      </c>
      <c r="O182" s="37">
        <f>+NICE자료!O182</f>
        <v>0</v>
      </c>
      <c r="P182" s="37">
        <f>+NICE자료!P182</f>
        <v>0</v>
      </c>
      <c r="Q182" s="37">
        <f>+NICE자료!Q182</f>
        <v>0</v>
      </c>
      <c r="R182" s="37">
        <f>+NICE자료!R182</f>
        <v>0</v>
      </c>
      <c r="S182" s="37">
        <f>+NICE자료!S182</f>
        <v>0</v>
      </c>
      <c r="T182" s="37">
        <f>+NICE자료!T182</f>
        <v>0</v>
      </c>
      <c r="U182" s="37">
        <f>+NICE자료!U182</f>
        <v>0</v>
      </c>
      <c r="V182" s="37">
        <f>+NICE자료!V182</f>
        <v>0</v>
      </c>
      <c r="W182" s="37">
        <f>+NICE자료!W182</f>
        <v>16494000000</v>
      </c>
      <c r="X182" s="37">
        <f>+NICE자료!X182</f>
        <v>20579000000</v>
      </c>
      <c r="Y182" s="37">
        <f>+NICE자료!Y182</f>
        <v>31523000000</v>
      </c>
      <c r="Z182" s="37">
        <f>+NICE자료!Z182</f>
        <v>-47339000000</v>
      </c>
      <c r="AA182" s="37">
        <f>+NICE자료!AA182</f>
        <v>1573000000</v>
      </c>
      <c r="AB182" s="37">
        <f>+NICE자료!AB182</f>
        <v>605000000</v>
      </c>
      <c r="AC182" s="37">
        <f>+NICE자료!AC182</f>
        <v>616000000</v>
      </c>
      <c r="AD182" s="37">
        <f>+NICE자료!AD182</f>
        <v>742000000</v>
      </c>
      <c r="AE182" s="37">
        <f>+NICE자료!AE182</f>
        <v>2496000000</v>
      </c>
      <c r="AF182" s="37">
        <f>+NICE자료!AF182</f>
        <v>6918000000</v>
      </c>
      <c r="AG182" s="37">
        <f>+NICE자료!AG182</f>
        <v>2573000000</v>
      </c>
      <c r="AH182" s="37">
        <f>+NICE자료!AH182</f>
        <v>5388000000</v>
      </c>
      <c r="AI182" s="37">
        <f>+NICE자료!AI182</f>
        <v>9992000000</v>
      </c>
      <c r="AJ182" s="37">
        <f>+NICE자료!AJ182</f>
        <v>27300000000</v>
      </c>
      <c r="AK182" s="37">
        <f>+NICE자료!AK182</f>
        <v>0</v>
      </c>
      <c r="AL182" s="37">
        <f>+NICE자료!AL182</f>
        <v>-695000000</v>
      </c>
      <c r="AM182" s="37">
        <f>+NICE자료!AM182</f>
        <v>0</v>
      </c>
      <c r="AN182" s="37">
        <f>+NICE자료!AN182</f>
        <v>0</v>
      </c>
      <c r="AO182" s="37">
        <f>+NICE자료!AO182</f>
        <v>0</v>
      </c>
      <c r="AP182" s="37">
        <f>+NICE자료!AP182</f>
        <v>0</v>
      </c>
      <c r="AQ182" s="37">
        <f>+NICE자료!AQ182</f>
        <v>0</v>
      </c>
      <c r="AR182" s="37">
        <f>+NICE자료!AR182</f>
        <v>0</v>
      </c>
      <c r="AS182" s="37">
        <f>+NICE자료!AS182</f>
        <v>0</v>
      </c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38"/>
      <c r="BI182" s="38"/>
      <c r="BJ182" s="38"/>
      <c r="BK182" s="38"/>
      <c r="BL182" s="38"/>
      <c r="BM182" s="38"/>
      <c r="BN182" s="38"/>
      <c r="BO182" s="38"/>
      <c r="BP182" s="38"/>
      <c r="BQ182" s="38"/>
      <c r="BR182" s="38"/>
      <c r="BS182" s="38"/>
      <c r="BT182" s="38"/>
      <c r="BU182" s="38"/>
      <c r="BV182" s="38"/>
      <c r="BW182" s="38"/>
      <c r="BX182" s="38"/>
      <c r="BY182" s="38"/>
      <c r="BZ182" s="38"/>
      <c r="CA182" s="38"/>
      <c r="CB182" s="38"/>
      <c r="CC182" s="38"/>
      <c r="CD182" s="38"/>
      <c r="CE182" s="38"/>
      <c r="CF182" s="38"/>
      <c r="CG182" s="38"/>
      <c r="CH182" s="38"/>
      <c r="CI182" s="38"/>
      <c r="CJ182" s="38"/>
      <c r="CK182" s="38"/>
      <c r="CL182" s="38"/>
      <c r="CM182" s="38"/>
      <c r="CN182" s="38"/>
      <c r="CO182" s="38"/>
      <c r="CP182" s="38"/>
      <c r="CQ182" s="38"/>
      <c r="CR182" s="38"/>
      <c r="CS182" s="38"/>
      <c r="CT182" s="38"/>
      <c r="CU182" s="38"/>
      <c r="CV182" s="38"/>
      <c r="CW182" s="38"/>
      <c r="CX182" s="38"/>
      <c r="CY182" s="38"/>
      <c r="CZ182" s="38"/>
      <c r="DA182" s="38"/>
      <c r="DB182" s="38"/>
      <c r="DC182" s="38"/>
      <c r="DD182" s="38"/>
      <c r="DE182" s="38"/>
      <c r="DF182" s="38"/>
      <c r="DG182" s="38"/>
      <c r="DH182" s="38"/>
      <c r="DI182" s="38"/>
      <c r="DJ182" s="38"/>
      <c r="DK182" s="38"/>
      <c r="DL182" s="38"/>
      <c r="DM182" s="38"/>
      <c r="DN182" s="38"/>
    </row>
    <row r="183" spans="1:118">
      <c r="A183" s="1">
        <f>+NICE자료!A183</f>
        <v>125112</v>
      </c>
      <c r="B183" s="28" t="str">
        <f>+NICE자료!B183</f>
        <v xml:space="preserve">     환율조정대환입</v>
      </c>
      <c r="C183" s="37">
        <f>+NICE자료!C183</f>
        <v>0</v>
      </c>
      <c r="D183" s="37">
        <f>+NICE자료!D183</f>
        <v>0</v>
      </c>
      <c r="E183" s="37">
        <f>+NICE자료!E183</f>
        <v>0</v>
      </c>
      <c r="F183" s="37">
        <f>+NICE자료!F183</f>
        <v>0</v>
      </c>
      <c r="G183" s="37">
        <f>+NICE자료!G183</f>
        <v>0</v>
      </c>
      <c r="H183" s="37">
        <f>+NICE자료!H183</f>
        <v>0</v>
      </c>
      <c r="I183" s="37">
        <f>+NICE자료!I183</f>
        <v>0</v>
      </c>
      <c r="J183" s="37">
        <f>+NICE자료!J183</f>
        <v>0</v>
      </c>
      <c r="K183" s="37">
        <f>+NICE자료!K183</f>
        <v>0</v>
      </c>
      <c r="L183" s="37">
        <f>+NICE자료!L183</f>
        <v>0</v>
      </c>
      <c r="M183" s="37">
        <f>+NICE자료!M183</f>
        <v>0</v>
      </c>
      <c r="N183" s="37">
        <f>+NICE자료!N183</f>
        <v>0</v>
      </c>
      <c r="O183" s="37">
        <f>+NICE자료!O183</f>
        <v>0</v>
      </c>
      <c r="P183" s="37">
        <f>+NICE자료!P183</f>
        <v>0</v>
      </c>
      <c r="Q183" s="37">
        <f>+NICE자료!Q183</f>
        <v>0</v>
      </c>
      <c r="R183" s="37">
        <f>+NICE자료!R183</f>
        <v>0</v>
      </c>
      <c r="S183" s="37">
        <f>+NICE자료!S183</f>
        <v>0</v>
      </c>
      <c r="T183" s="37">
        <f>+NICE자료!T183</f>
        <v>0</v>
      </c>
      <c r="U183" s="37">
        <f>+NICE자료!U183</f>
        <v>0</v>
      </c>
      <c r="V183" s="37">
        <f>+NICE자료!V183</f>
        <v>0</v>
      </c>
      <c r="W183" s="37">
        <f>+NICE자료!W183</f>
        <v>0</v>
      </c>
      <c r="X183" s="37">
        <f>+NICE자료!X183</f>
        <v>0</v>
      </c>
      <c r="Y183" s="37">
        <f>+NICE자료!Y183</f>
        <v>0</v>
      </c>
      <c r="Z183" s="37">
        <f>+NICE자료!Z183</f>
        <v>0</v>
      </c>
      <c r="AA183" s="37">
        <f>+NICE자료!AA183</f>
        <v>0</v>
      </c>
      <c r="AB183" s="37">
        <f>+NICE자료!AB183</f>
        <v>0</v>
      </c>
      <c r="AC183" s="37">
        <f>+NICE자료!AC183</f>
        <v>0</v>
      </c>
      <c r="AD183" s="37">
        <f>+NICE자료!AD183</f>
        <v>0</v>
      </c>
      <c r="AE183" s="37">
        <f>+NICE자료!AE183</f>
        <v>0</v>
      </c>
      <c r="AF183" s="37">
        <f>+NICE자료!AF183</f>
        <v>0</v>
      </c>
      <c r="AG183" s="37">
        <f>+NICE자료!AG183</f>
        <v>0</v>
      </c>
      <c r="AH183" s="37">
        <f>+NICE자료!AH183</f>
        <v>0</v>
      </c>
      <c r="AI183" s="37">
        <f>+NICE자료!AI183</f>
        <v>0</v>
      </c>
      <c r="AJ183" s="37">
        <f>+NICE자료!AJ183</f>
        <v>0</v>
      </c>
      <c r="AK183" s="37">
        <f>+NICE자료!AK183</f>
        <v>0</v>
      </c>
      <c r="AL183" s="37">
        <f>+NICE자료!AL183</f>
        <v>0</v>
      </c>
      <c r="AM183" s="37">
        <f>+NICE자료!AM183</f>
        <v>0</v>
      </c>
      <c r="AN183" s="37">
        <f>+NICE자료!AN183</f>
        <v>0</v>
      </c>
      <c r="AO183" s="37">
        <f>+NICE자료!AO183</f>
        <v>0</v>
      </c>
      <c r="AP183" s="37">
        <f>+NICE자료!AP183</f>
        <v>0</v>
      </c>
      <c r="AQ183" s="37">
        <f>+NICE자료!AQ183</f>
        <v>0</v>
      </c>
      <c r="AR183" s="37">
        <f>+NICE자료!AR183</f>
        <v>0</v>
      </c>
      <c r="AS183" s="37">
        <f>+NICE자료!AS183</f>
        <v>0</v>
      </c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38"/>
      <c r="BI183" s="38"/>
      <c r="BJ183" s="38"/>
      <c r="BK183" s="38"/>
      <c r="BL183" s="38"/>
      <c r="BM183" s="38"/>
      <c r="BN183" s="38"/>
      <c r="BO183" s="38"/>
      <c r="BP183" s="38"/>
      <c r="BQ183" s="38"/>
      <c r="BR183" s="38"/>
      <c r="BS183" s="38"/>
      <c r="BT183" s="38"/>
      <c r="BU183" s="38"/>
      <c r="BV183" s="38"/>
      <c r="BW183" s="38"/>
      <c r="BX183" s="38"/>
      <c r="BY183" s="38"/>
      <c r="BZ183" s="38"/>
      <c r="CA183" s="38"/>
      <c r="CB183" s="38"/>
      <c r="CC183" s="38"/>
      <c r="CD183" s="38"/>
      <c r="CE183" s="38"/>
      <c r="CF183" s="38"/>
      <c r="CG183" s="38"/>
      <c r="CH183" s="38"/>
      <c r="CI183" s="38"/>
      <c r="CJ183" s="38"/>
      <c r="CK183" s="38"/>
      <c r="CL183" s="38"/>
      <c r="CM183" s="38"/>
      <c r="CN183" s="38"/>
      <c r="CO183" s="38"/>
      <c r="CP183" s="38"/>
      <c r="CQ183" s="38"/>
      <c r="CR183" s="38"/>
      <c r="CS183" s="38"/>
      <c r="CT183" s="38"/>
      <c r="CU183" s="38"/>
      <c r="CV183" s="38"/>
      <c r="CW183" s="38"/>
      <c r="CX183" s="38"/>
      <c r="CY183" s="38"/>
      <c r="CZ183" s="38"/>
      <c r="DA183" s="38"/>
      <c r="DB183" s="38"/>
      <c r="DC183" s="38"/>
      <c r="DD183" s="38"/>
      <c r="DE183" s="38"/>
      <c r="DF183" s="38"/>
      <c r="DG183" s="38"/>
      <c r="DH183" s="38"/>
      <c r="DI183" s="38"/>
      <c r="DJ183" s="38"/>
      <c r="DK183" s="38"/>
      <c r="DL183" s="38"/>
      <c r="DM183" s="38"/>
      <c r="DN183" s="38"/>
    </row>
    <row r="184" spans="1:118">
      <c r="A184" s="1">
        <f>+NICE자료!A184</f>
        <v>125113</v>
      </c>
      <c r="B184" s="28" t="str">
        <f>+NICE자료!B184</f>
        <v xml:space="preserve">     대손충당금환입</v>
      </c>
      <c r="C184" s="37">
        <f>+NICE자료!C184</f>
        <v>0</v>
      </c>
      <c r="D184" s="37">
        <f>+NICE자료!D184</f>
        <v>0</v>
      </c>
      <c r="E184" s="37">
        <f>+NICE자료!E184</f>
        <v>0</v>
      </c>
      <c r="F184" s="37">
        <f>+NICE자료!F184</f>
        <v>1153000000</v>
      </c>
      <c r="G184" s="37">
        <f>+NICE자료!G184</f>
        <v>497000000</v>
      </c>
      <c r="H184" s="37">
        <f>+NICE자료!H184</f>
        <v>2303000000</v>
      </c>
      <c r="I184" s="37">
        <f>+NICE자료!I184</f>
        <v>0</v>
      </c>
      <c r="J184" s="37">
        <f>+NICE자료!J184</f>
        <v>1903000000</v>
      </c>
      <c r="K184" s="37">
        <f>+NICE자료!K184</f>
        <v>0</v>
      </c>
      <c r="L184" s="37">
        <f>+NICE자료!L184</f>
        <v>0</v>
      </c>
      <c r="M184" s="37">
        <f>+NICE자료!M184</f>
        <v>0</v>
      </c>
      <c r="N184" s="37">
        <f>+NICE자료!N184</f>
        <v>0</v>
      </c>
      <c r="O184" s="37">
        <f>+NICE자료!O184</f>
        <v>0</v>
      </c>
      <c r="P184" s="37">
        <f>+NICE자료!P184</f>
        <v>0</v>
      </c>
      <c r="Q184" s="37">
        <f>+NICE자료!Q184</f>
        <v>0</v>
      </c>
      <c r="R184" s="37">
        <f>+NICE자료!R184</f>
        <v>0</v>
      </c>
      <c r="S184" s="37">
        <f>+NICE자료!S184</f>
        <v>4668000000</v>
      </c>
      <c r="T184" s="37">
        <f>+NICE자료!T184</f>
        <v>5452000000</v>
      </c>
      <c r="U184" s="37">
        <f>+NICE자료!U184</f>
        <v>7858000000</v>
      </c>
      <c r="V184" s="37">
        <f>+NICE자료!V184</f>
        <v>20619000000</v>
      </c>
      <c r="W184" s="37">
        <f>+NICE자료!W184</f>
        <v>12753000000</v>
      </c>
      <c r="X184" s="37">
        <f>+NICE자료!X184</f>
        <v>9590000000</v>
      </c>
      <c r="Y184" s="37">
        <f>+NICE자료!Y184</f>
        <v>5160000000</v>
      </c>
      <c r="Z184" s="37">
        <f>+NICE자료!Z184</f>
        <v>-27503000000</v>
      </c>
      <c r="AA184" s="37">
        <f>+NICE자료!AA184</f>
        <v>0</v>
      </c>
      <c r="AB184" s="37">
        <f>+NICE자료!AB184</f>
        <v>25357000000</v>
      </c>
      <c r="AC184" s="37">
        <f>+NICE자료!AC184</f>
        <v>19449000000</v>
      </c>
      <c r="AD184" s="37">
        <f>+NICE자료!AD184</f>
        <v>-64872000000</v>
      </c>
      <c r="AE184" s="37">
        <f>+NICE자료!AE184</f>
        <v>0</v>
      </c>
      <c r="AF184" s="37">
        <f>+NICE자료!AF184</f>
        <v>0</v>
      </c>
      <c r="AG184" s="37">
        <f>+NICE자료!AG184</f>
        <v>0</v>
      </c>
      <c r="AH184" s="37">
        <f>+NICE자료!AH184</f>
        <v>0</v>
      </c>
      <c r="AI184" s="37">
        <f>+NICE자료!AI184</f>
        <v>0</v>
      </c>
      <c r="AJ184" s="37">
        <f>+NICE자료!AJ184</f>
        <v>0</v>
      </c>
      <c r="AK184" s="37">
        <f>+NICE자료!AK184</f>
        <v>0</v>
      </c>
      <c r="AL184" s="37">
        <f>+NICE자료!AL184</f>
        <v>0</v>
      </c>
      <c r="AM184" s="37">
        <f>+NICE자료!AM184</f>
        <v>0</v>
      </c>
      <c r="AN184" s="37">
        <f>+NICE자료!AN184</f>
        <v>0</v>
      </c>
      <c r="AO184" s="37">
        <f>+NICE자료!AO184</f>
        <v>0</v>
      </c>
      <c r="AP184" s="37">
        <f>+NICE자료!AP184</f>
        <v>0</v>
      </c>
      <c r="AQ184" s="37">
        <f>+NICE자료!AQ184</f>
        <v>0</v>
      </c>
      <c r="AR184" s="37">
        <f>+NICE자료!AR184</f>
        <v>0</v>
      </c>
      <c r="AS184" s="37">
        <f>+NICE자료!AS184</f>
        <v>0</v>
      </c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38"/>
      <c r="BI184" s="38"/>
      <c r="BJ184" s="38"/>
      <c r="BK184" s="38"/>
      <c r="BL184" s="38"/>
      <c r="BM184" s="38"/>
      <c r="BN184" s="38"/>
      <c r="BO184" s="38"/>
      <c r="BP184" s="38"/>
      <c r="BQ184" s="38"/>
      <c r="BR184" s="38"/>
      <c r="BS184" s="38"/>
      <c r="BT184" s="38"/>
      <c r="BU184" s="38"/>
      <c r="BV184" s="38"/>
      <c r="BW184" s="38"/>
      <c r="BX184" s="38"/>
      <c r="BY184" s="38"/>
      <c r="BZ184" s="38"/>
      <c r="CA184" s="38"/>
      <c r="CB184" s="38"/>
      <c r="CC184" s="38"/>
      <c r="CD184" s="38"/>
      <c r="CE184" s="38"/>
      <c r="CF184" s="38"/>
      <c r="CG184" s="38"/>
      <c r="CH184" s="38"/>
      <c r="CI184" s="38"/>
      <c r="CJ184" s="38"/>
      <c r="CK184" s="38"/>
      <c r="CL184" s="38"/>
      <c r="CM184" s="38"/>
      <c r="CN184" s="38"/>
      <c r="CO184" s="38"/>
      <c r="CP184" s="38"/>
      <c r="CQ184" s="38"/>
      <c r="CR184" s="38"/>
      <c r="CS184" s="38"/>
      <c r="CT184" s="38"/>
      <c r="CU184" s="38"/>
      <c r="CV184" s="38"/>
      <c r="CW184" s="38"/>
      <c r="CX184" s="38"/>
      <c r="CY184" s="38"/>
      <c r="CZ184" s="38"/>
      <c r="DA184" s="38"/>
      <c r="DB184" s="38"/>
      <c r="DC184" s="38"/>
      <c r="DD184" s="38"/>
      <c r="DE184" s="38"/>
      <c r="DF184" s="38"/>
      <c r="DG184" s="38"/>
      <c r="DH184" s="38"/>
      <c r="DI184" s="38"/>
      <c r="DJ184" s="38"/>
      <c r="DK184" s="38"/>
      <c r="DL184" s="38"/>
      <c r="DM184" s="38"/>
      <c r="DN184" s="38"/>
    </row>
    <row r="185" spans="1:118">
      <c r="A185" s="1">
        <f>+NICE자료!A185</f>
        <v>125114</v>
      </c>
      <c r="B185" s="28" t="str">
        <f>+NICE자료!B185</f>
        <v xml:space="preserve">     장단기투자증권평가충당금환입</v>
      </c>
      <c r="C185" s="37">
        <f>+NICE자료!C185</f>
        <v>0</v>
      </c>
      <c r="D185" s="37">
        <f>+NICE자료!D185</f>
        <v>0</v>
      </c>
      <c r="E185" s="37">
        <f>+NICE자료!E185</f>
        <v>0</v>
      </c>
      <c r="F185" s="37">
        <f>+NICE자료!F185</f>
        <v>0</v>
      </c>
      <c r="G185" s="37">
        <f>+NICE자료!G185</f>
        <v>0</v>
      </c>
      <c r="H185" s="37">
        <f>+NICE자료!H185</f>
        <v>0</v>
      </c>
      <c r="I185" s="37">
        <f>+NICE자료!I185</f>
        <v>0</v>
      </c>
      <c r="J185" s="37">
        <f>+NICE자료!J185</f>
        <v>0</v>
      </c>
      <c r="K185" s="37">
        <f>+NICE자료!K185</f>
        <v>0</v>
      </c>
      <c r="L185" s="37">
        <f>+NICE자료!L185</f>
        <v>0</v>
      </c>
      <c r="M185" s="37">
        <f>+NICE자료!M185</f>
        <v>0</v>
      </c>
      <c r="N185" s="37">
        <f>+NICE자료!N185</f>
        <v>0</v>
      </c>
      <c r="O185" s="37">
        <f>+NICE자료!O185</f>
        <v>0</v>
      </c>
      <c r="P185" s="37">
        <f>+NICE자료!P185</f>
        <v>0</v>
      </c>
      <c r="Q185" s="37">
        <f>+NICE자료!Q185</f>
        <v>0</v>
      </c>
      <c r="R185" s="37">
        <f>+NICE자료!R185</f>
        <v>0</v>
      </c>
      <c r="S185" s="37">
        <f>+NICE자료!S185</f>
        <v>0</v>
      </c>
      <c r="T185" s="37">
        <f>+NICE자료!T185</f>
        <v>0</v>
      </c>
      <c r="U185" s="37">
        <f>+NICE자료!U185</f>
        <v>0</v>
      </c>
      <c r="V185" s="37">
        <f>+NICE자료!V185</f>
        <v>0</v>
      </c>
      <c r="W185" s="37">
        <f>+NICE자료!W185</f>
        <v>0</v>
      </c>
      <c r="X185" s="37">
        <f>+NICE자료!X185</f>
        <v>0</v>
      </c>
      <c r="Y185" s="37">
        <f>+NICE자료!Y185</f>
        <v>0</v>
      </c>
      <c r="Z185" s="37">
        <f>+NICE자료!Z185</f>
        <v>0</v>
      </c>
      <c r="AA185" s="37">
        <f>+NICE자료!AA185</f>
        <v>0</v>
      </c>
      <c r="AB185" s="37">
        <f>+NICE자료!AB185</f>
        <v>0</v>
      </c>
      <c r="AC185" s="37">
        <f>+NICE자료!AC185</f>
        <v>0</v>
      </c>
      <c r="AD185" s="37">
        <f>+NICE자료!AD185</f>
        <v>0</v>
      </c>
      <c r="AE185" s="37">
        <f>+NICE자료!AE185</f>
        <v>0</v>
      </c>
      <c r="AF185" s="37">
        <f>+NICE자료!AF185</f>
        <v>0</v>
      </c>
      <c r="AG185" s="37">
        <f>+NICE자료!AG185</f>
        <v>0</v>
      </c>
      <c r="AH185" s="37">
        <f>+NICE자료!AH185</f>
        <v>0</v>
      </c>
      <c r="AI185" s="37">
        <f>+NICE자료!AI185</f>
        <v>0</v>
      </c>
      <c r="AJ185" s="37">
        <f>+NICE자료!AJ185</f>
        <v>0</v>
      </c>
      <c r="AK185" s="37">
        <f>+NICE자료!AK185</f>
        <v>0</v>
      </c>
      <c r="AL185" s="37">
        <f>+NICE자료!AL185</f>
        <v>0</v>
      </c>
      <c r="AM185" s="37">
        <f>+NICE자료!AM185</f>
        <v>0</v>
      </c>
      <c r="AN185" s="37">
        <f>+NICE자료!AN185</f>
        <v>0</v>
      </c>
      <c r="AO185" s="37">
        <f>+NICE자료!AO185</f>
        <v>0</v>
      </c>
      <c r="AP185" s="37">
        <f>+NICE자료!AP185</f>
        <v>0</v>
      </c>
      <c r="AQ185" s="37">
        <f>+NICE자료!AQ185</f>
        <v>0</v>
      </c>
      <c r="AR185" s="37">
        <f>+NICE자료!AR185</f>
        <v>0</v>
      </c>
      <c r="AS185" s="37">
        <f>+NICE자료!AS185</f>
        <v>0</v>
      </c>
      <c r="AT185" s="38"/>
      <c r="AU185" s="38"/>
      <c r="AV185" s="38"/>
      <c r="AW185" s="38"/>
      <c r="AX185" s="38"/>
      <c r="AY185" s="38"/>
      <c r="AZ185" s="38"/>
      <c r="BA185" s="38"/>
      <c r="BB185" s="38"/>
      <c r="BC185" s="38"/>
      <c r="BD185" s="38"/>
      <c r="BE185" s="38"/>
      <c r="BF185" s="38"/>
      <c r="BG185" s="38"/>
      <c r="BH185" s="38"/>
      <c r="BI185" s="38"/>
      <c r="BJ185" s="38"/>
      <c r="BK185" s="38"/>
      <c r="BL185" s="38"/>
      <c r="BM185" s="38"/>
      <c r="BN185" s="38"/>
      <c r="BO185" s="38"/>
      <c r="BP185" s="38"/>
      <c r="BQ185" s="38"/>
      <c r="BR185" s="38"/>
      <c r="BS185" s="38"/>
      <c r="BT185" s="38"/>
      <c r="BU185" s="38"/>
      <c r="BV185" s="38"/>
      <c r="BW185" s="38"/>
      <c r="BX185" s="38"/>
      <c r="BY185" s="38"/>
      <c r="BZ185" s="38"/>
      <c r="CA185" s="38"/>
      <c r="CB185" s="38"/>
      <c r="CC185" s="38"/>
      <c r="CD185" s="38"/>
      <c r="CE185" s="38"/>
      <c r="CF185" s="38"/>
      <c r="CG185" s="38"/>
      <c r="CH185" s="38"/>
      <c r="CI185" s="38"/>
      <c r="CJ185" s="38"/>
      <c r="CK185" s="38"/>
      <c r="CL185" s="38"/>
      <c r="CM185" s="38"/>
      <c r="CN185" s="38"/>
      <c r="CO185" s="38"/>
      <c r="CP185" s="38"/>
      <c r="CQ185" s="38"/>
      <c r="CR185" s="38"/>
      <c r="CS185" s="38"/>
      <c r="CT185" s="38"/>
      <c r="CU185" s="38"/>
      <c r="CV185" s="38"/>
      <c r="CW185" s="38"/>
      <c r="CX185" s="38"/>
      <c r="CY185" s="38"/>
      <c r="CZ185" s="38"/>
      <c r="DA185" s="38"/>
      <c r="DB185" s="38"/>
      <c r="DC185" s="38"/>
      <c r="DD185" s="38"/>
      <c r="DE185" s="38"/>
      <c r="DF185" s="38"/>
      <c r="DG185" s="38"/>
      <c r="DH185" s="38"/>
      <c r="DI185" s="38"/>
      <c r="DJ185" s="38"/>
      <c r="DK185" s="38"/>
      <c r="DL185" s="38"/>
      <c r="DM185" s="38"/>
      <c r="DN185" s="38"/>
    </row>
    <row r="186" spans="1:118">
      <c r="A186" s="1">
        <f>+NICE자료!A186</f>
        <v>125143</v>
      </c>
      <c r="B186" s="28" t="str">
        <f>+NICE자료!B186</f>
        <v xml:space="preserve">     투자자산평가이익</v>
      </c>
      <c r="C186" s="37">
        <f>+NICE자료!C186</f>
        <v>0</v>
      </c>
      <c r="D186" s="37">
        <f>+NICE자료!D186</f>
        <v>0</v>
      </c>
      <c r="E186" s="37">
        <f>+NICE자료!E186</f>
        <v>0</v>
      </c>
      <c r="F186" s="37">
        <f>+NICE자료!F186</f>
        <v>0</v>
      </c>
      <c r="G186" s="37">
        <f>+NICE자료!G186</f>
        <v>0</v>
      </c>
      <c r="H186" s="37">
        <f>+NICE자료!H186</f>
        <v>0</v>
      </c>
      <c r="I186" s="37">
        <f>+NICE자료!I186</f>
        <v>0</v>
      </c>
      <c r="J186" s="37">
        <f>+NICE자료!J186</f>
        <v>0</v>
      </c>
      <c r="K186" s="37">
        <f>+NICE자료!K186</f>
        <v>0</v>
      </c>
      <c r="L186" s="37">
        <f>+NICE자료!L186</f>
        <v>0</v>
      </c>
      <c r="M186" s="37">
        <f>+NICE자료!M186</f>
        <v>0</v>
      </c>
      <c r="N186" s="37">
        <f>+NICE자료!N186</f>
        <v>0</v>
      </c>
      <c r="O186" s="37">
        <f>+NICE자료!O186</f>
        <v>0</v>
      </c>
      <c r="P186" s="37">
        <f>+NICE자료!P186</f>
        <v>0</v>
      </c>
      <c r="Q186" s="37">
        <f>+NICE자료!Q186</f>
        <v>0</v>
      </c>
      <c r="R186" s="37">
        <f>+NICE자료!R186</f>
        <v>0</v>
      </c>
      <c r="S186" s="37">
        <f>+NICE자료!S186</f>
        <v>0</v>
      </c>
      <c r="T186" s="37">
        <f>+NICE자료!T186</f>
        <v>0</v>
      </c>
      <c r="U186" s="37">
        <f>+NICE자료!U186</f>
        <v>0</v>
      </c>
      <c r="V186" s="37">
        <f>+NICE자료!V186</f>
        <v>0</v>
      </c>
      <c r="W186" s="37">
        <f>+NICE자료!W186</f>
        <v>0</v>
      </c>
      <c r="X186" s="37">
        <f>+NICE자료!X186</f>
        <v>0</v>
      </c>
      <c r="Y186" s="37">
        <f>+NICE자료!Y186</f>
        <v>0</v>
      </c>
      <c r="Z186" s="37">
        <f>+NICE자료!Z186</f>
        <v>0</v>
      </c>
      <c r="AA186" s="37">
        <f>+NICE자료!AA186</f>
        <v>0</v>
      </c>
      <c r="AB186" s="37">
        <f>+NICE자료!AB186</f>
        <v>0</v>
      </c>
      <c r="AC186" s="37">
        <f>+NICE자료!AC186</f>
        <v>0</v>
      </c>
      <c r="AD186" s="37">
        <f>+NICE자료!AD186</f>
        <v>0</v>
      </c>
      <c r="AE186" s="37">
        <f>+NICE자료!AE186</f>
        <v>0</v>
      </c>
      <c r="AF186" s="37">
        <f>+NICE자료!AF186</f>
        <v>0</v>
      </c>
      <c r="AG186" s="37">
        <f>+NICE자료!AG186</f>
        <v>0</v>
      </c>
      <c r="AH186" s="37">
        <f>+NICE자료!AH186</f>
        <v>0</v>
      </c>
      <c r="AI186" s="37">
        <f>+NICE자료!AI186</f>
        <v>0</v>
      </c>
      <c r="AJ186" s="37">
        <f>+NICE자료!AJ186</f>
        <v>0</v>
      </c>
      <c r="AK186" s="37">
        <f>+NICE자료!AK186</f>
        <v>0</v>
      </c>
      <c r="AL186" s="37">
        <f>+NICE자료!AL186</f>
        <v>0</v>
      </c>
      <c r="AM186" s="37">
        <f>+NICE자료!AM186</f>
        <v>0</v>
      </c>
      <c r="AN186" s="37">
        <f>+NICE자료!AN186</f>
        <v>0</v>
      </c>
      <c r="AO186" s="37">
        <f>+NICE자료!AO186</f>
        <v>0</v>
      </c>
      <c r="AP186" s="37">
        <f>+NICE자료!AP186</f>
        <v>0</v>
      </c>
      <c r="AQ186" s="37">
        <f>+NICE자료!AQ186</f>
        <v>0</v>
      </c>
      <c r="AR186" s="37">
        <f>+NICE자료!AR186</f>
        <v>0</v>
      </c>
      <c r="AS186" s="37">
        <f>+NICE자료!AS186</f>
        <v>0</v>
      </c>
      <c r="AT186" s="38"/>
      <c r="AU186" s="38"/>
      <c r="AV186" s="38"/>
      <c r="AW186" s="38"/>
      <c r="AX186" s="38"/>
      <c r="AY186" s="38"/>
      <c r="AZ186" s="38"/>
      <c r="BA186" s="38"/>
      <c r="BB186" s="38"/>
      <c r="BC186" s="38"/>
      <c r="BD186" s="38"/>
      <c r="BE186" s="38"/>
      <c r="BF186" s="38"/>
      <c r="BG186" s="38"/>
      <c r="BH186" s="38"/>
      <c r="BI186" s="38"/>
      <c r="BJ186" s="38"/>
      <c r="BK186" s="38"/>
      <c r="BL186" s="38"/>
      <c r="BM186" s="38"/>
      <c r="BN186" s="38"/>
      <c r="BO186" s="38"/>
      <c r="BP186" s="38"/>
      <c r="BQ186" s="38"/>
      <c r="BR186" s="38"/>
      <c r="BS186" s="38"/>
      <c r="BT186" s="38"/>
      <c r="BU186" s="38"/>
      <c r="BV186" s="38"/>
      <c r="BW186" s="38"/>
      <c r="BX186" s="38"/>
      <c r="BY186" s="38"/>
      <c r="BZ186" s="38"/>
      <c r="CA186" s="38"/>
      <c r="CB186" s="38"/>
      <c r="CC186" s="38"/>
      <c r="CD186" s="38"/>
      <c r="CE186" s="38"/>
      <c r="CF186" s="38"/>
      <c r="CG186" s="38"/>
      <c r="CH186" s="38"/>
      <c r="CI186" s="38"/>
      <c r="CJ186" s="38"/>
      <c r="CK186" s="38"/>
      <c r="CL186" s="38"/>
      <c r="CM186" s="38"/>
      <c r="CN186" s="38"/>
      <c r="CO186" s="38"/>
      <c r="CP186" s="38"/>
      <c r="CQ186" s="38"/>
      <c r="CR186" s="38"/>
      <c r="CS186" s="38"/>
      <c r="CT186" s="38"/>
      <c r="CU186" s="38"/>
      <c r="CV186" s="38"/>
      <c r="CW186" s="38"/>
      <c r="CX186" s="38"/>
      <c r="CY186" s="38"/>
      <c r="CZ186" s="38"/>
      <c r="DA186" s="38"/>
      <c r="DB186" s="38"/>
      <c r="DC186" s="38"/>
      <c r="DD186" s="38"/>
      <c r="DE186" s="38"/>
      <c r="DF186" s="38"/>
      <c r="DG186" s="38"/>
      <c r="DH186" s="38"/>
      <c r="DI186" s="38"/>
      <c r="DJ186" s="38"/>
      <c r="DK186" s="38"/>
      <c r="DL186" s="38"/>
      <c r="DM186" s="38"/>
      <c r="DN186" s="38"/>
    </row>
    <row r="187" spans="1:118">
      <c r="A187" s="1">
        <f>+NICE자료!A187</f>
        <v>125145</v>
      </c>
      <c r="B187" s="28" t="str">
        <f>+NICE자료!B187</f>
        <v xml:space="preserve">     매도가능증권평가이익</v>
      </c>
      <c r="C187" s="37">
        <f>+NICE자료!C187</f>
        <v>0</v>
      </c>
      <c r="D187" s="37">
        <f>+NICE자료!D187</f>
        <v>0</v>
      </c>
      <c r="E187" s="37">
        <f>+NICE자료!E187</f>
        <v>0</v>
      </c>
      <c r="F187" s="37">
        <f>+NICE자료!F187</f>
        <v>0</v>
      </c>
      <c r="G187" s="37">
        <f>+NICE자료!G187</f>
        <v>0</v>
      </c>
      <c r="H187" s="37">
        <f>+NICE자료!H187</f>
        <v>0</v>
      </c>
      <c r="I187" s="37">
        <f>+NICE자료!I187</f>
        <v>0</v>
      </c>
      <c r="J187" s="37">
        <f>+NICE자료!J187</f>
        <v>0</v>
      </c>
      <c r="K187" s="37">
        <f>+NICE자료!K187</f>
        <v>0</v>
      </c>
      <c r="L187" s="37">
        <f>+NICE자료!L187</f>
        <v>0</v>
      </c>
      <c r="M187" s="37">
        <f>+NICE자료!M187</f>
        <v>0</v>
      </c>
      <c r="N187" s="37">
        <f>+NICE자료!N187</f>
        <v>0</v>
      </c>
      <c r="O187" s="37">
        <f>+NICE자료!O187</f>
        <v>0</v>
      </c>
      <c r="P187" s="37">
        <f>+NICE자료!P187</f>
        <v>0</v>
      </c>
      <c r="Q187" s="37">
        <f>+NICE자료!Q187</f>
        <v>0</v>
      </c>
      <c r="R187" s="37">
        <f>+NICE자료!R187</f>
        <v>0</v>
      </c>
      <c r="S187" s="37">
        <f>+NICE자료!S187</f>
        <v>0</v>
      </c>
      <c r="T187" s="37">
        <f>+NICE자료!T187</f>
        <v>0</v>
      </c>
      <c r="U187" s="37">
        <f>+NICE자료!U187</f>
        <v>0</v>
      </c>
      <c r="V187" s="37">
        <f>+NICE자료!V187</f>
        <v>0</v>
      </c>
      <c r="W187" s="37">
        <f>+NICE자료!W187</f>
        <v>0</v>
      </c>
      <c r="X187" s="37">
        <f>+NICE자료!X187</f>
        <v>0</v>
      </c>
      <c r="Y187" s="37">
        <f>+NICE자료!Y187</f>
        <v>0</v>
      </c>
      <c r="Z187" s="37">
        <f>+NICE자료!Z187</f>
        <v>0</v>
      </c>
      <c r="AA187" s="37">
        <f>+NICE자료!AA187</f>
        <v>0</v>
      </c>
      <c r="AB187" s="37">
        <f>+NICE자료!AB187</f>
        <v>0</v>
      </c>
      <c r="AC187" s="37">
        <f>+NICE자료!AC187</f>
        <v>0</v>
      </c>
      <c r="AD187" s="37">
        <f>+NICE자료!AD187</f>
        <v>0</v>
      </c>
      <c r="AE187" s="37">
        <f>+NICE자료!AE187</f>
        <v>0</v>
      </c>
      <c r="AF187" s="37">
        <f>+NICE자료!AF187</f>
        <v>0</v>
      </c>
      <c r="AG187" s="37">
        <f>+NICE자료!AG187</f>
        <v>0</v>
      </c>
      <c r="AH187" s="37">
        <f>+NICE자료!AH187</f>
        <v>0</v>
      </c>
      <c r="AI187" s="37">
        <f>+NICE자료!AI187</f>
        <v>0</v>
      </c>
      <c r="AJ187" s="37">
        <f>+NICE자료!AJ187</f>
        <v>0</v>
      </c>
      <c r="AK187" s="37">
        <f>+NICE자료!AK187</f>
        <v>0</v>
      </c>
      <c r="AL187" s="37">
        <f>+NICE자료!AL187</f>
        <v>0</v>
      </c>
      <c r="AM187" s="37">
        <f>+NICE자료!AM187</f>
        <v>0</v>
      </c>
      <c r="AN187" s="37">
        <f>+NICE자료!AN187</f>
        <v>0</v>
      </c>
      <c r="AO187" s="37">
        <f>+NICE자료!AO187</f>
        <v>0</v>
      </c>
      <c r="AP187" s="37">
        <f>+NICE자료!AP187</f>
        <v>0</v>
      </c>
      <c r="AQ187" s="37">
        <f>+NICE자료!AQ187</f>
        <v>0</v>
      </c>
      <c r="AR187" s="37">
        <f>+NICE자료!AR187</f>
        <v>0</v>
      </c>
      <c r="AS187" s="37">
        <f>+NICE자료!AS187</f>
        <v>0</v>
      </c>
      <c r="AT187" s="38"/>
      <c r="AU187" s="38"/>
      <c r="AV187" s="38"/>
      <c r="AW187" s="38"/>
      <c r="AX187" s="38"/>
      <c r="AY187" s="38"/>
      <c r="AZ187" s="38"/>
      <c r="BA187" s="38"/>
      <c r="BB187" s="38"/>
      <c r="BC187" s="38"/>
      <c r="BD187" s="38"/>
      <c r="BE187" s="38"/>
      <c r="BF187" s="38"/>
      <c r="BG187" s="38"/>
      <c r="BH187" s="38"/>
      <c r="BI187" s="38"/>
      <c r="BJ187" s="38"/>
      <c r="BK187" s="38"/>
      <c r="BL187" s="38"/>
      <c r="BM187" s="38"/>
      <c r="BN187" s="38"/>
      <c r="BO187" s="38"/>
      <c r="BP187" s="38"/>
      <c r="BQ187" s="38"/>
      <c r="BR187" s="38"/>
      <c r="BS187" s="38"/>
      <c r="BT187" s="38"/>
      <c r="BU187" s="38"/>
      <c r="BV187" s="38"/>
      <c r="BW187" s="38"/>
      <c r="BX187" s="38"/>
      <c r="BY187" s="38"/>
      <c r="BZ187" s="38"/>
      <c r="CA187" s="38"/>
      <c r="CB187" s="38"/>
      <c r="CC187" s="38"/>
      <c r="CD187" s="38"/>
      <c r="CE187" s="38"/>
      <c r="CF187" s="38"/>
      <c r="CG187" s="38"/>
      <c r="CH187" s="38"/>
      <c r="CI187" s="38"/>
      <c r="CJ187" s="38"/>
      <c r="CK187" s="38"/>
      <c r="CL187" s="38"/>
      <c r="CM187" s="38"/>
      <c r="CN187" s="38"/>
      <c r="CO187" s="38"/>
      <c r="CP187" s="38"/>
      <c r="CQ187" s="38"/>
      <c r="CR187" s="38"/>
      <c r="CS187" s="38"/>
      <c r="CT187" s="38"/>
      <c r="CU187" s="38"/>
      <c r="CV187" s="38"/>
      <c r="CW187" s="38"/>
      <c r="CX187" s="38"/>
      <c r="CY187" s="38"/>
      <c r="CZ187" s="38"/>
      <c r="DA187" s="38"/>
      <c r="DB187" s="38"/>
      <c r="DC187" s="38"/>
      <c r="DD187" s="38"/>
      <c r="DE187" s="38"/>
      <c r="DF187" s="38"/>
      <c r="DG187" s="38"/>
      <c r="DH187" s="38"/>
      <c r="DI187" s="38"/>
      <c r="DJ187" s="38"/>
      <c r="DK187" s="38"/>
      <c r="DL187" s="38"/>
      <c r="DM187" s="38"/>
      <c r="DN187" s="38"/>
    </row>
    <row r="188" spans="1:118">
      <c r="A188" s="1">
        <f>+NICE자료!A188</f>
        <v>125120</v>
      </c>
      <c r="B188" s="28" t="str">
        <f>+NICE자료!B188</f>
        <v xml:space="preserve">     투자자산평가충당금환입</v>
      </c>
      <c r="C188" s="37">
        <f>+NICE자료!C188</f>
        <v>0</v>
      </c>
      <c r="D188" s="37">
        <f>+NICE자료!D188</f>
        <v>0</v>
      </c>
      <c r="E188" s="37">
        <f>+NICE자료!E188</f>
        <v>0</v>
      </c>
      <c r="F188" s="37">
        <f>+NICE자료!F188</f>
        <v>0</v>
      </c>
      <c r="G188" s="37">
        <f>+NICE자료!G188</f>
        <v>0</v>
      </c>
      <c r="H188" s="37">
        <f>+NICE자료!H188</f>
        <v>0</v>
      </c>
      <c r="I188" s="37">
        <f>+NICE자료!I188</f>
        <v>0</v>
      </c>
      <c r="J188" s="37">
        <f>+NICE자료!J188</f>
        <v>0</v>
      </c>
      <c r="K188" s="37">
        <f>+NICE자료!K188</f>
        <v>0</v>
      </c>
      <c r="L188" s="37">
        <f>+NICE자료!L188</f>
        <v>0</v>
      </c>
      <c r="M188" s="37">
        <f>+NICE자료!M188</f>
        <v>0</v>
      </c>
      <c r="N188" s="37">
        <f>+NICE자료!N188</f>
        <v>0</v>
      </c>
      <c r="O188" s="37">
        <f>+NICE자료!O188</f>
        <v>0</v>
      </c>
      <c r="P188" s="37">
        <f>+NICE자료!P188</f>
        <v>0</v>
      </c>
      <c r="Q188" s="37">
        <f>+NICE자료!Q188</f>
        <v>0</v>
      </c>
      <c r="R188" s="37">
        <f>+NICE자료!R188</f>
        <v>0</v>
      </c>
      <c r="S188" s="37">
        <f>+NICE자료!S188</f>
        <v>0</v>
      </c>
      <c r="T188" s="37">
        <f>+NICE자료!T188</f>
        <v>0</v>
      </c>
      <c r="U188" s="37">
        <f>+NICE자료!U188</f>
        <v>0</v>
      </c>
      <c r="V188" s="37">
        <f>+NICE자료!V188</f>
        <v>0</v>
      </c>
      <c r="W188" s="37">
        <f>+NICE자료!W188</f>
        <v>0</v>
      </c>
      <c r="X188" s="37">
        <f>+NICE자료!X188</f>
        <v>0</v>
      </c>
      <c r="Y188" s="37">
        <f>+NICE자료!Y188</f>
        <v>0</v>
      </c>
      <c r="Z188" s="37">
        <f>+NICE자료!Z188</f>
        <v>0</v>
      </c>
      <c r="AA188" s="37">
        <f>+NICE자료!AA188</f>
        <v>0</v>
      </c>
      <c r="AB188" s="37">
        <f>+NICE자료!AB188</f>
        <v>0</v>
      </c>
      <c r="AC188" s="37">
        <f>+NICE자료!AC188</f>
        <v>0</v>
      </c>
      <c r="AD188" s="37">
        <f>+NICE자료!AD188</f>
        <v>0</v>
      </c>
      <c r="AE188" s="37">
        <f>+NICE자료!AE188</f>
        <v>0</v>
      </c>
      <c r="AF188" s="37">
        <f>+NICE자료!AF188</f>
        <v>0</v>
      </c>
      <c r="AG188" s="37">
        <f>+NICE자료!AG188</f>
        <v>0</v>
      </c>
      <c r="AH188" s="37">
        <f>+NICE자료!AH188</f>
        <v>0</v>
      </c>
      <c r="AI188" s="37">
        <f>+NICE자료!AI188</f>
        <v>0</v>
      </c>
      <c r="AJ188" s="37">
        <f>+NICE자료!AJ188</f>
        <v>0</v>
      </c>
      <c r="AK188" s="37">
        <f>+NICE자료!AK188</f>
        <v>0</v>
      </c>
      <c r="AL188" s="37">
        <f>+NICE자료!AL188</f>
        <v>0</v>
      </c>
      <c r="AM188" s="37">
        <f>+NICE자료!AM188</f>
        <v>0</v>
      </c>
      <c r="AN188" s="37">
        <f>+NICE자료!AN188</f>
        <v>0</v>
      </c>
      <c r="AO188" s="37">
        <f>+NICE자료!AO188</f>
        <v>0</v>
      </c>
      <c r="AP188" s="37">
        <f>+NICE자료!AP188</f>
        <v>0</v>
      </c>
      <c r="AQ188" s="37">
        <f>+NICE자료!AQ188</f>
        <v>0</v>
      </c>
      <c r="AR188" s="37">
        <f>+NICE자료!AR188</f>
        <v>0</v>
      </c>
      <c r="AS188" s="37">
        <f>+NICE자료!AS188</f>
        <v>0</v>
      </c>
      <c r="AT188" s="38"/>
      <c r="AU188" s="38"/>
      <c r="AV188" s="38"/>
      <c r="AW188" s="38"/>
      <c r="AX188" s="38"/>
      <c r="AY188" s="38"/>
      <c r="AZ188" s="38"/>
      <c r="BA188" s="38"/>
      <c r="BB188" s="38"/>
      <c r="BC188" s="38"/>
      <c r="BD188" s="38"/>
      <c r="BE188" s="38"/>
      <c r="BF188" s="38"/>
      <c r="BG188" s="38"/>
      <c r="BH188" s="38"/>
      <c r="BI188" s="38"/>
      <c r="BJ188" s="38"/>
      <c r="BK188" s="38"/>
      <c r="BL188" s="38"/>
      <c r="BM188" s="38"/>
      <c r="BN188" s="38"/>
      <c r="BO188" s="38"/>
      <c r="BP188" s="38"/>
      <c r="BQ188" s="38"/>
      <c r="BR188" s="38"/>
      <c r="BS188" s="38"/>
      <c r="BT188" s="38"/>
      <c r="BU188" s="38"/>
      <c r="BV188" s="38"/>
      <c r="BW188" s="38"/>
      <c r="BX188" s="38"/>
      <c r="BY188" s="38"/>
      <c r="BZ188" s="38"/>
      <c r="CA188" s="38"/>
      <c r="CB188" s="38"/>
      <c r="CC188" s="38"/>
      <c r="CD188" s="38"/>
      <c r="CE188" s="38"/>
      <c r="CF188" s="38"/>
      <c r="CG188" s="38"/>
      <c r="CH188" s="38"/>
      <c r="CI188" s="38"/>
      <c r="CJ188" s="38"/>
      <c r="CK188" s="38"/>
      <c r="CL188" s="38"/>
      <c r="CM188" s="38"/>
      <c r="CN188" s="38"/>
      <c r="CO188" s="38"/>
      <c r="CP188" s="38"/>
      <c r="CQ188" s="38"/>
      <c r="CR188" s="38"/>
      <c r="CS188" s="38"/>
      <c r="CT188" s="38"/>
      <c r="CU188" s="38"/>
      <c r="CV188" s="38"/>
      <c r="CW188" s="38"/>
      <c r="CX188" s="38"/>
      <c r="CY188" s="38"/>
      <c r="CZ188" s="38"/>
      <c r="DA188" s="38"/>
      <c r="DB188" s="38"/>
      <c r="DC188" s="38"/>
      <c r="DD188" s="38"/>
      <c r="DE188" s="38"/>
      <c r="DF188" s="38"/>
      <c r="DG188" s="38"/>
      <c r="DH188" s="38"/>
      <c r="DI188" s="38"/>
      <c r="DJ188" s="38"/>
      <c r="DK188" s="38"/>
      <c r="DL188" s="38"/>
      <c r="DM188" s="38"/>
      <c r="DN188" s="38"/>
    </row>
    <row r="189" spans="1:118">
      <c r="A189" s="1">
        <f>+NICE자료!A189</f>
        <v>125122</v>
      </c>
      <c r="B189" s="28" t="str">
        <f>+NICE자료!B189</f>
        <v xml:space="preserve">     투자자산처분이익</v>
      </c>
      <c r="C189" s="37">
        <f>+NICE자료!C189</f>
        <v>0</v>
      </c>
      <c r="D189" s="37">
        <f>+NICE자료!D189</f>
        <v>0</v>
      </c>
      <c r="E189" s="37">
        <f>+NICE자료!E189</f>
        <v>0</v>
      </c>
      <c r="F189" s="37">
        <f>+NICE자료!F189</f>
        <v>0</v>
      </c>
      <c r="G189" s="37">
        <f>+NICE자료!G189</f>
        <v>0</v>
      </c>
      <c r="H189" s="37">
        <f>+NICE자료!H189</f>
        <v>0</v>
      </c>
      <c r="I189" s="37">
        <f>+NICE자료!I189</f>
        <v>0</v>
      </c>
      <c r="J189" s="37">
        <f>+NICE자료!J189</f>
        <v>0</v>
      </c>
      <c r="K189" s="37">
        <f>+NICE자료!K189</f>
        <v>0</v>
      </c>
      <c r="L189" s="37">
        <f>+NICE자료!L189</f>
        <v>0</v>
      </c>
      <c r="M189" s="37">
        <f>+NICE자료!M189</f>
        <v>0</v>
      </c>
      <c r="N189" s="37">
        <f>+NICE자료!N189</f>
        <v>0</v>
      </c>
      <c r="O189" s="37">
        <f>+NICE자료!O189</f>
        <v>0</v>
      </c>
      <c r="P189" s="37">
        <f>+NICE자료!P189</f>
        <v>0</v>
      </c>
      <c r="Q189" s="37">
        <f>+NICE자료!Q189</f>
        <v>0</v>
      </c>
      <c r="R189" s="37">
        <f>+NICE자료!R189</f>
        <v>0</v>
      </c>
      <c r="S189" s="37">
        <f>+NICE자료!S189</f>
        <v>147703000000</v>
      </c>
      <c r="T189" s="37">
        <f>+NICE자료!T189</f>
        <v>252535000000</v>
      </c>
      <c r="U189" s="37">
        <f>+NICE자료!U189</f>
        <v>69020000000</v>
      </c>
      <c r="V189" s="37">
        <f>+NICE자료!V189</f>
        <v>3191000000</v>
      </c>
      <c r="W189" s="37">
        <f>+NICE자료!W189</f>
        <v>10423000000</v>
      </c>
      <c r="X189" s="37">
        <f>+NICE자료!X189</f>
        <v>28580000000</v>
      </c>
      <c r="Y189" s="37">
        <f>+NICE자료!Y189</f>
        <v>19791000000</v>
      </c>
      <c r="Z189" s="37">
        <f>+NICE자료!Z189</f>
        <v>81363000000</v>
      </c>
      <c r="AA189" s="37">
        <f>+NICE자료!AA189</f>
        <v>7823000000</v>
      </c>
      <c r="AB189" s="37">
        <f>+NICE자료!AB189</f>
        <v>181981000000</v>
      </c>
      <c r="AC189" s="37">
        <f>+NICE자료!AC189</f>
        <v>4482000000</v>
      </c>
      <c r="AD189" s="37">
        <f>+NICE자료!AD189</f>
        <v>3450000000</v>
      </c>
      <c r="AE189" s="37">
        <f>+NICE자료!AE189</f>
        <v>9358000000</v>
      </c>
      <c r="AF189" s="37">
        <f>+NICE자료!AF189</f>
        <v>8168000000</v>
      </c>
      <c r="AG189" s="37">
        <f>+NICE자료!AG189</f>
        <v>8513000000</v>
      </c>
      <c r="AH189" s="37">
        <f>+NICE자료!AH189</f>
        <v>1035432000000</v>
      </c>
      <c r="AI189" s="37">
        <f>+NICE자료!AI189</f>
        <v>8574000000</v>
      </c>
      <c r="AJ189" s="37">
        <f>+NICE자료!AJ189</f>
        <v>50440000000</v>
      </c>
      <c r="AK189" s="37">
        <f>+NICE자료!AK189</f>
        <v>16298000000</v>
      </c>
      <c r="AL189" s="37">
        <f>+NICE자료!AL189</f>
        <v>5400000000</v>
      </c>
      <c r="AM189" s="37">
        <f>+NICE자료!AM189</f>
        <v>6962000000</v>
      </c>
      <c r="AN189" s="37">
        <f>+NICE자료!AN189</f>
        <v>353259000000</v>
      </c>
      <c r="AO189" s="37">
        <f>+NICE자료!AO189</f>
        <v>33110000000</v>
      </c>
      <c r="AP189" s="37">
        <f>+NICE자료!AP189</f>
        <v>3772000000</v>
      </c>
      <c r="AQ189" s="37">
        <f>+NICE자료!AQ189</f>
        <v>80209000000</v>
      </c>
      <c r="AR189" s="37">
        <f>+NICE자료!AR189</f>
        <v>0</v>
      </c>
      <c r="AS189" s="37">
        <f>+NICE자료!AS189</f>
        <v>342839000000</v>
      </c>
      <c r="AT189" s="38"/>
      <c r="AU189" s="38"/>
      <c r="AV189" s="38"/>
      <c r="AW189" s="38"/>
      <c r="AX189" s="38"/>
      <c r="AY189" s="38"/>
      <c r="AZ189" s="38"/>
      <c r="BA189" s="38"/>
      <c r="BB189" s="38"/>
      <c r="BC189" s="38"/>
      <c r="BD189" s="38"/>
      <c r="BE189" s="38"/>
      <c r="BF189" s="38"/>
      <c r="BG189" s="38"/>
      <c r="BH189" s="38"/>
      <c r="BI189" s="38"/>
      <c r="BJ189" s="38"/>
      <c r="BK189" s="38"/>
      <c r="BL189" s="38"/>
      <c r="BM189" s="38"/>
      <c r="BN189" s="38"/>
      <c r="BO189" s="38"/>
      <c r="BP189" s="38"/>
      <c r="BQ189" s="38"/>
      <c r="BR189" s="38"/>
      <c r="BS189" s="38"/>
      <c r="BT189" s="38"/>
      <c r="BU189" s="38"/>
      <c r="BV189" s="38"/>
      <c r="BW189" s="38"/>
      <c r="BX189" s="38"/>
      <c r="BY189" s="38"/>
      <c r="BZ189" s="38"/>
      <c r="CA189" s="38"/>
      <c r="CB189" s="38"/>
      <c r="CC189" s="38"/>
      <c r="CD189" s="38"/>
      <c r="CE189" s="38"/>
      <c r="CF189" s="38"/>
      <c r="CG189" s="38"/>
      <c r="CH189" s="38"/>
      <c r="CI189" s="38"/>
      <c r="CJ189" s="38"/>
      <c r="CK189" s="38"/>
      <c r="CL189" s="38"/>
      <c r="CM189" s="38"/>
      <c r="CN189" s="38"/>
      <c r="CO189" s="38"/>
      <c r="CP189" s="38"/>
      <c r="CQ189" s="38"/>
      <c r="CR189" s="38"/>
      <c r="CS189" s="38"/>
      <c r="CT189" s="38"/>
      <c r="CU189" s="38"/>
      <c r="CV189" s="38"/>
      <c r="CW189" s="38"/>
      <c r="CX189" s="38"/>
      <c r="CY189" s="38"/>
      <c r="CZ189" s="38"/>
      <c r="DA189" s="38"/>
      <c r="DB189" s="38"/>
      <c r="DC189" s="38"/>
      <c r="DD189" s="38"/>
      <c r="DE189" s="38"/>
      <c r="DF189" s="38"/>
      <c r="DG189" s="38"/>
      <c r="DH189" s="38"/>
      <c r="DI189" s="38"/>
      <c r="DJ189" s="38"/>
      <c r="DK189" s="38"/>
      <c r="DL189" s="38"/>
      <c r="DM189" s="38"/>
      <c r="DN189" s="38"/>
    </row>
    <row r="190" spans="1:118">
      <c r="A190" s="1">
        <f>+NICE자료!A190</f>
        <v>125147</v>
      </c>
      <c r="B190" s="28" t="str">
        <f>+NICE자료!B190</f>
        <v xml:space="preserve">     매도가능증권처분이익</v>
      </c>
      <c r="C190" s="37">
        <f>+NICE자료!C190</f>
        <v>7049000000</v>
      </c>
      <c r="D190" s="37">
        <f>+NICE자료!D190</f>
        <v>28104000000</v>
      </c>
      <c r="E190" s="37">
        <f>+NICE자료!E190</f>
        <v>6130000000</v>
      </c>
      <c r="F190" s="37">
        <f>+NICE자료!F190</f>
        <v>17697000000</v>
      </c>
      <c r="G190" s="37">
        <f>+NICE자료!G190</f>
        <v>15120000000</v>
      </c>
      <c r="H190" s="37">
        <f>+NICE자료!H190</f>
        <v>5538000000</v>
      </c>
      <c r="I190" s="37">
        <f>+NICE자료!I190</f>
        <v>3126000000</v>
      </c>
      <c r="J190" s="37">
        <f>+NICE자료!J190</f>
        <v>14727000000</v>
      </c>
      <c r="K190" s="37">
        <f>+NICE자료!K190</f>
        <v>14998000000</v>
      </c>
      <c r="L190" s="37">
        <f>+NICE자료!L190</f>
        <v>9986000000</v>
      </c>
      <c r="M190" s="37">
        <f>+NICE자료!M190</f>
        <v>14319000000</v>
      </c>
      <c r="N190" s="37">
        <f>+NICE자료!N190</f>
        <v>54143000000</v>
      </c>
      <c r="O190" s="37">
        <f>+NICE자료!O190</f>
        <v>15105000000</v>
      </c>
      <c r="P190" s="37">
        <f>+NICE자료!P190</f>
        <v>5247000000</v>
      </c>
      <c r="Q190" s="37">
        <f>+NICE자료!Q190</f>
        <v>1697000000</v>
      </c>
      <c r="R190" s="37">
        <f>+NICE자료!R190</f>
        <v>6281000000</v>
      </c>
      <c r="S190" s="37">
        <f>+NICE자료!S190</f>
        <v>0</v>
      </c>
      <c r="T190" s="37">
        <f>+NICE자료!T190</f>
        <v>0</v>
      </c>
      <c r="U190" s="37">
        <f>+NICE자료!U190</f>
        <v>0</v>
      </c>
      <c r="V190" s="37">
        <f>+NICE자료!V190</f>
        <v>0</v>
      </c>
      <c r="W190" s="37">
        <f>+NICE자료!W190</f>
        <v>0</v>
      </c>
      <c r="X190" s="37">
        <f>+NICE자료!X190</f>
        <v>0</v>
      </c>
      <c r="Y190" s="37">
        <f>+NICE자료!Y190</f>
        <v>0</v>
      </c>
      <c r="Z190" s="37">
        <f>+NICE자료!Z190</f>
        <v>0</v>
      </c>
      <c r="AA190" s="37">
        <f>+NICE자료!AA190</f>
        <v>0</v>
      </c>
      <c r="AB190" s="37">
        <f>+NICE자료!AB190</f>
        <v>0</v>
      </c>
      <c r="AC190" s="37">
        <f>+NICE자료!AC190</f>
        <v>0</v>
      </c>
      <c r="AD190" s="37">
        <f>+NICE자료!AD190</f>
        <v>0</v>
      </c>
      <c r="AE190" s="37">
        <f>+NICE자료!AE190</f>
        <v>0</v>
      </c>
      <c r="AF190" s="37">
        <f>+NICE자료!AF190</f>
        <v>0</v>
      </c>
      <c r="AG190" s="37">
        <f>+NICE자료!AG190</f>
        <v>0</v>
      </c>
      <c r="AH190" s="37">
        <f>+NICE자료!AH190</f>
        <v>0</v>
      </c>
      <c r="AI190" s="37">
        <f>+NICE자료!AI190</f>
        <v>0</v>
      </c>
      <c r="AJ190" s="37">
        <f>+NICE자료!AJ190</f>
        <v>0</v>
      </c>
      <c r="AK190" s="37">
        <f>+NICE자료!AK190</f>
        <v>0</v>
      </c>
      <c r="AL190" s="37">
        <f>+NICE자료!AL190</f>
        <v>0</v>
      </c>
      <c r="AM190" s="37">
        <f>+NICE자료!AM190</f>
        <v>0</v>
      </c>
      <c r="AN190" s="37">
        <f>+NICE자료!AN190</f>
        <v>0</v>
      </c>
      <c r="AO190" s="37">
        <f>+NICE자료!AO190</f>
        <v>0</v>
      </c>
      <c r="AP190" s="37">
        <f>+NICE자료!AP190</f>
        <v>0</v>
      </c>
      <c r="AQ190" s="37">
        <f>+NICE자료!AQ190</f>
        <v>0</v>
      </c>
      <c r="AR190" s="37">
        <f>+NICE자료!AR190</f>
        <v>0</v>
      </c>
      <c r="AS190" s="37">
        <f>+NICE자료!AS190</f>
        <v>0</v>
      </c>
      <c r="AT190" s="38"/>
      <c r="AU190" s="38"/>
      <c r="AV190" s="38"/>
      <c r="AW190" s="38"/>
      <c r="AX190" s="38"/>
      <c r="AY190" s="38"/>
      <c r="AZ190" s="38"/>
      <c r="BA190" s="38"/>
      <c r="BB190" s="38"/>
      <c r="BC190" s="38"/>
      <c r="BD190" s="38"/>
      <c r="BE190" s="38"/>
      <c r="BF190" s="38"/>
      <c r="BG190" s="38"/>
      <c r="BH190" s="38"/>
      <c r="BI190" s="38"/>
      <c r="BJ190" s="38"/>
      <c r="BK190" s="38"/>
      <c r="BL190" s="38"/>
      <c r="BM190" s="38"/>
      <c r="BN190" s="38"/>
      <c r="BO190" s="38"/>
      <c r="BP190" s="38"/>
      <c r="BQ190" s="38"/>
      <c r="BR190" s="38"/>
      <c r="BS190" s="38"/>
      <c r="BT190" s="38"/>
      <c r="BU190" s="38"/>
      <c r="BV190" s="38"/>
      <c r="BW190" s="38"/>
      <c r="BX190" s="38"/>
      <c r="BY190" s="38"/>
      <c r="BZ190" s="38"/>
      <c r="CA190" s="38"/>
      <c r="CB190" s="38"/>
      <c r="CC190" s="38"/>
      <c r="CD190" s="38"/>
      <c r="CE190" s="38"/>
      <c r="CF190" s="38"/>
      <c r="CG190" s="38"/>
      <c r="CH190" s="38"/>
      <c r="CI190" s="38"/>
      <c r="CJ190" s="38"/>
      <c r="CK190" s="38"/>
      <c r="CL190" s="38"/>
      <c r="CM190" s="38"/>
      <c r="CN190" s="38"/>
      <c r="CO190" s="38"/>
      <c r="CP190" s="38"/>
      <c r="CQ190" s="38"/>
      <c r="CR190" s="38"/>
      <c r="CS190" s="38"/>
      <c r="CT190" s="38"/>
      <c r="CU190" s="38"/>
      <c r="CV190" s="38"/>
      <c r="CW190" s="38"/>
      <c r="CX190" s="38"/>
      <c r="CY190" s="38"/>
      <c r="CZ190" s="38"/>
      <c r="DA190" s="38"/>
      <c r="DB190" s="38"/>
      <c r="DC190" s="38"/>
      <c r="DD190" s="38"/>
      <c r="DE190" s="38"/>
      <c r="DF190" s="38"/>
      <c r="DG190" s="38"/>
      <c r="DH190" s="38"/>
      <c r="DI190" s="38"/>
      <c r="DJ190" s="38"/>
      <c r="DK190" s="38"/>
      <c r="DL190" s="38"/>
      <c r="DM190" s="38"/>
      <c r="DN190" s="38"/>
    </row>
    <row r="191" spans="1:118">
      <c r="A191" s="1">
        <f>+NICE자료!A191</f>
        <v>125148</v>
      </c>
      <c r="B191" s="28" t="str">
        <f>+NICE자료!B191</f>
        <v xml:space="preserve">     만기보유증권처분이익</v>
      </c>
      <c r="C191" s="37">
        <f>+NICE자료!C191</f>
        <v>0</v>
      </c>
      <c r="D191" s="37">
        <f>+NICE자료!D191</f>
        <v>0</v>
      </c>
      <c r="E191" s="37">
        <f>+NICE자료!E191</f>
        <v>0</v>
      </c>
      <c r="F191" s="37">
        <f>+NICE자료!F191</f>
        <v>0</v>
      </c>
      <c r="G191" s="37">
        <f>+NICE자료!G191</f>
        <v>0</v>
      </c>
      <c r="H191" s="37">
        <f>+NICE자료!H191</f>
        <v>0</v>
      </c>
      <c r="I191" s="37">
        <f>+NICE자료!I191</f>
        <v>0</v>
      </c>
      <c r="J191" s="37">
        <f>+NICE자료!J191</f>
        <v>0</v>
      </c>
      <c r="K191" s="37">
        <f>+NICE자료!K191</f>
        <v>0</v>
      </c>
      <c r="L191" s="37">
        <f>+NICE자료!L191</f>
        <v>0</v>
      </c>
      <c r="M191" s="37">
        <f>+NICE자료!M191</f>
        <v>0</v>
      </c>
      <c r="N191" s="37">
        <f>+NICE자료!N191</f>
        <v>0</v>
      </c>
      <c r="O191" s="37">
        <f>+NICE자료!O191</f>
        <v>0</v>
      </c>
      <c r="P191" s="37">
        <f>+NICE자료!P191</f>
        <v>0</v>
      </c>
      <c r="Q191" s="37">
        <f>+NICE자료!Q191</f>
        <v>0</v>
      </c>
      <c r="R191" s="37">
        <f>+NICE자료!R191</f>
        <v>0</v>
      </c>
      <c r="S191" s="37">
        <f>+NICE자료!S191</f>
        <v>0</v>
      </c>
      <c r="T191" s="37">
        <f>+NICE자료!T191</f>
        <v>0</v>
      </c>
      <c r="U191" s="37">
        <f>+NICE자료!U191</f>
        <v>0</v>
      </c>
      <c r="V191" s="37">
        <f>+NICE자료!V191</f>
        <v>0</v>
      </c>
      <c r="W191" s="37">
        <f>+NICE자료!W191</f>
        <v>0</v>
      </c>
      <c r="X191" s="37">
        <f>+NICE자료!X191</f>
        <v>0</v>
      </c>
      <c r="Y191" s="37">
        <f>+NICE자료!Y191</f>
        <v>0</v>
      </c>
      <c r="Z191" s="37">
        <f>+NICE자료!Z191</f>
        <v>0</v>
      </c>
      <c r="AA191" s="37">
        <f>+NICE자료!AA191</f>
        <v>0</v>
      </c>
      <c r="AB191" s="37">
        <f>+NICE자료!AB191</f>
        <v>0</v>
      </c>
      <c r="AC191" s="37">
        <f>+NICE자료!AC191</f>
        <v>0</v>
      </c>
      <c r="AD191" s="37">
        <f>+NICE자료!AD191</f>
        <v>0</v>
      </c>
      <c r="AE191" s="37">
        <f>+NICE자료!AE191</f>
        <v>0</v>
      </c>
      <c r="AF191" s="37">
        <f>+NICE자료!AF191</f>
        <v>0</v>
      </c>
      <c r="AG191" s="37">
        <f>+NICE자료!AG191</f>
        <v>0</v>
      </c>
      <c r="AH191" s="37">
        <f>+NICE자료!AH191</f>
        <v>0</v>
      </c>
      <c r="AI191" s="37">
        <f>+NICE자료!AI191</f>
        <v>0</v>
      </c>
      <c r="AJ191" s="37">
        <f>+NICE자료!AJ191</f>
        <v>0</v>
      </c>
      <c r="AK191" s="37">
        <f>+NICE자료!AK191</f>
        <v>0</v>
      </c>
      <c r="AL191" s="37">
        <f>+NICE자료!AL191</f>
        <v>0</v>
      </c>
      <c r="AM191" s="37">
        <f>+NICE자료!AM191</f>
        <v>0</v>
      </c>
      <c r="AN191" s="37">
        <f>+NICE자료!AN191</f>
        <v>0</v>
      </c>
      <c r="AO191" s="37">
        <f>+NICE자료!AO191</f>
        <v>0</v>
      </c>
      <c r="AP191" s="37">
        <f>+NICE자료!AP191</f>
        <v>0</v>
      </c>
      <c r="AQ191" s="37">
        <f>+NICE자료!AQ191</f>
        <v>0</v>
      </c>
      <c r="AR191" s="37">
        <f>+NICE자료!AR191</f>
        <v>0</v>
      </c>
      <c r="AS191" s="37">
        <f>+NICE자료!AS191</f>
        <v>0</v>
      </c>
      <c r="AT191" s="38"/>
      <c r="AU191" s="38"/>
      <c r="AV191" s="38"/>
      <c r="AW191" s="38"/>
      <c r="AX191" s="38"/>
      <c r="AY191" s="38"/>
      <c r="AZ191" s="38"/>
      <c r="BA191" s="38"/>
      <c r="BB191" s="38"/>
      <c r="BC191" s="38"/>
      <c r="BD191" s="38"/>
      <c r="BE191" s="38"/>
      <c r="BF191" s="38"/>
      <c r="BG191" s="38"/>
      <c r="BH191" s="38"/>
      <c r="BI191" s="38"/>
      <c r="BJ191" s="38"/>
      <c r="BK191" s="38"/>
      <c r="BL191" s="38"/>
      <c r="BM191" s="38"/>
      <c r="BN191" s="38"/>
      <c r="BO191" s="38"/>
      <c r="BP191" s="38"/>
      <c r="BQ191" s="38"/>
      <c r="BR191" s="38"/>
      <c r="BS191" s="38"/>
      <c r="BT191" s="38"/>
      <c r="BU191" s="38"/>
      <c r="BV191" s="38"/>
      <c r="BW191" s="38"/>
      <c r="BX191" s="38"/>
      <c r="BY191" s="38"/>
      <c r="BZ191" s="38"/>
      <c r="CA191" s="38"/>
      <c r="CB191" s="38"/>
      <c r="CC191" s="38"/>
      <c r="CD191" s="38"/>
      <c r="CE191" s="38"/>
      <c r="CF191" s="38"/>
      <c r="CG191" s="38"/>
      <c r="CH191" s="38"/>
      <c r="CI191" s="38"/>
      <c r="CJ191" s="38"/>
      <c r="CK191" s="38"/>
      <c r="CL191" s="38"/>
      <c r="CM191" s="38"/>
      <c r="CN191" s="38"/>
      <c r="CO191" s="38"/>
      <c r="CP191" s="38"/>
      <c r="CQ191" s="38"/>
      <c r="CR191" s="38"/>
      <c r="CS191" s="38"/>
      <c r="CT191" s="38"/>
      <c r="CU191" s="38"/>
      <c r="CV191" s="38"/>
      <c r="CW191" s="38"/>
      <c r="CX191" s="38"/>
      <c r="CY191" s="38"/>
      <c r="CZ191" s="38"/>
      <c r="DA191" s="38"/>
      <c r="DB191" s="38"/>
      <c r="DC191" s="38"/>
      <c r="DD191" s="38"/>
      <c r="DE191" s="38"/>
      <c r="DF191" s="38"/>
      <c r="DG191" s="38"/>
      <c r="DH191" s="38"/>
      <c r="DI191" s="38"/>
      <c r="DJ191" s="38"/>
      <c r="DK191" s="38"/>
      <c r="DL191" s="38"/>
      <c r="DM191" s="38"/>
      <c r="DN191" s="38"/>
    </row>
    <row r="192" spans="1:118">
      <c r="A192" s="1">
        <f>+NICE자료!A192</f>
        <v>125165</v>
      </c>
      <c r="B192" s="28" t="str">
        <f>+NICE자료!B192</f>
        <v xml:space="preserve">     지분법주식처분이익</v>
      </c>
      <c r="C192" s="37">
        <f>+NICE자료!C192</f>
        <v>0</v>
      </c>
      <c r="D192" s="37">
        <f>+NICE자료!D192</f>
        <v>0</v>
      </c>
      <c r="E192" s="37">
        <f>+NICE자료!E192</f>
        <v>0</v>
      </c>
      <c r="F192" s="37">
        <f>+NICE자료!F192</f>
        <v>0</v>
      </c>
      <c r="G192" s="37">
        <f>+NICE자료!G192</f>
        <v>0</v>
      </c>
      <c r="H192" s="37">
        <f>+NICE자료!H192</f>
        <v>0</v>
      </c>
      <c r="I192" s="37">
        <f>+NICE자료!I192</f>
        <v>0</v>
      </c>
      <c r="J192" s="37">
        <f>+NICE자료!J192</f>
        <v>0</v>
      </c>
      <c r="K192" s="37">
        <f>+NICE자료!K192</f>
        <v>0</v>
      </c>
      <c r="L192" s="37">
        <f>+NICE자료!L192</f>
        <v>0</v>
      </c>
      <c r="M192" s="37">
        <f>+NICE자료!M192</f>
        <v>0</v>
      </c>
      <c r="N192" s="37">
        <f>+NICE자료!N192</f>
        <v>0</v>
      </c>
      <c r="O192" s="37">
        <f>+NICE자료!O192</f>
        <v>0</v>
      </c>
      <c r="P192" s="37">
        <f>+NICE자료!P192</f>
        <v>0</v>
      </c>
      <c r="Q192" s="37">
        <f>+NICE자료!Q192</f>
        <v>0</v>
      </c>
      <c r="R192" s="37">
        <f>+NICE자료!R192</f>
        <v>0</v>
      </c>
      <c r="S192" s="37">
        <f>+NICE자료!S192</f>
        <v>0</v>
      </c>
      <c r="T192" s="37">
        <f>+NICE자료!T192</f>
        <v>0</v>
      </c>
      <c r="U192" s="37">
        <f>+NICE자료!U192</f>
        <v>0</v>
      </c>
      <c r="V192" s="37">
        <f>+NICE자료!V192</f>
        <v>0</v>
      </c>
      <c r="W192" s="37">
        <f>+NICE자료!W192</f>
        <v>0</v>
      </c>
      <c r="X192" s="37">
        <f>+NICE자료!X192</f>
        <v>0</v>
      </c>
      <c r="Y192" s="37">
        <f>+NICE자료!Y192</f>
        <v>0</v>
      </c>
      <c r="Z192" s="37">
        <f>+NICE자료!Z192</f>
        <v>0</v>
      </c>
      <c r="AA192" s="37">
        <f>+NICE자료!AA192</f>
        <v>0</v>
      </c>
      <c r="AB192" s="37">
        <f>+NICE자료!AB192</f>
        <v>0</v>
      </c>
      <c r="AC192" s="37">
        <f>+NICE자료!AC192</f>
        <v>0</v>
      </c>
      <c r="AD192" s="37">
        <f>+NICE자료!AD192</f>
        <v>0</v>
      </c>
      <c r="AE192" s="37">
        <f>+NICE자료!AE192</f>
        <v>0</v>
      </c>
      <c r="AF192" s="37">
        <f>+NICE자료!AF192</f>
        <v>0</v>
      </c>
      <c r="AG192" s="37">
        <f>+NICE자료!AG192</f>
        <v>0</v>
      </c>
      <c r="AH192" s="37">
        <f>+NICE자료!AH192</f>
        <v>0</v>
      </c>
      <c r="AI192" s="37">
        <f>+NICE자료!AI192</f>
        <v>0</v>
      </c>
      <c r="AJ192" s="37">
        <f>+NICE자료!AJ192</f>
        <v>0</v>
      </c>
      <c r="AK192" s="37">
        <f>+NICE자료!AK192</f>
        <v>0</v>
      </c>
      <c r="AL192" s="37">
        <f>+NICE자료!AL192</f>
        <v>0</v>
      </c>
      <c r="AM192" s="37">
        <f>+NICE자료!AM192</f>
        <v>0</v>
      </c>
      <c r="AN192" s="37">
        <f>+NICE자료!AN192</f>
        <v>0</v>
      </c>
      <c r="AO192" s="37">
        <f>+NICE자료!AO192</f>
        <v>0</v>
      </c>
      <c r="AP192" s="37">
        <f>+NICE자료!AP192</f>
        <v>0</v>
      </c>
      <c r="AQ192" s="37">
        <f>+NICE자료!AQ192</f>
        <v>0</v>
      </c>
      <c r="AR192" s="37">
        <f>+NICE자료!AR192</f>
        <v>0</v>
      </c>
      <c r="AS192" s="37">
        <f>+NICE자료!AS192</f>
        <v>0</v>
      </c>
      <c r="AT192" s="38"/>
      <c r="AU192" s="38"/>
      <c r="AV192" s="38"/>
      <c r="AW192" s="38"/>
      <c r="AX192" s="38"/>
      <c r="AY192" s="38"/>
      <c r="AZ192" s="38"/>
      <c r="BA192" s="38"/>
      <c r="BB192" s="38"/>
      <c r="BC192" s="38"/>
      <c r="BD192" s="38"/>
      <c r="BE192" s="38"/>
      <c r="BF192" s="38"/>
      <c r="BG192" s="38"/>
      <c r="BH192" s="38"/>
      <c r="BI192" s="38"/>
      <c r="BJ192" s="38"/>
      <c r="BK192" s="38"/>
      <c r="BL192" s="38"/>
      <c r="BM192" s="38"/>
      <c r="BN192" s="38"/>
      <c r="BO192" s="38"/>
      <c r="BP192" s="38"/>
      <c r="BQ192" s="38"/>
      <c r="BR192" s="38"/>
      <c r="BS192" s="38"/>
      <c r="BT192" s="38"/>
      <c r="BU192" s="38"/>
      <c r="BV192" s="38"/>
      <c r="BW192" s="38"/>
      <c r="BX192" s="38"/>
      <c r="BY192" s="38"/>
      <c r="BZ192" s="38"/>
      <c r="CA192" s="38"/>
      <c r="CB192" s="38"/>
      <c r="CC192" s="38"/>
      <c r="CD192" s="38"/>
      <c r="CE192" s="38"/>
      <c r="CF192" s="38"/>
      <c r="CG192" s="38"/>
      <c r="CH192" s="38"/>
      <c r="CI192" s="38"/>
      <c r="CJ192" s="38"/>
      <c r="CK192" s="38"/>
      <c r="CL192" s="38"/>
      <c r="CM192" s="38"/>
      <c r="CN192" s="38"/>
      <c r="CO192" s="38"/>
      <c r="CP192" s="38"/>
      <c r="CQ192" s="38"/>
      <c r="CR192" s="38"/>
      <c r="CS192" s="38"/>
      <c r="CT192" s="38"/>
      <c r="CU192" s="38"/>
      <c r="CV192" s="38"/>
      <c r="CW192" s="38"/>
      <c r="CX192" s="38"/>
      <c r="CY192" s="38"/>
      <c r="CZ192" s="38"/>
      <c r="DA192" s="38"/>
      <c r="DB192" s="38"/>
      <c r="DC192" s="38"/>
      <c r="DD192" s="38"/>
      <c r="DE192" s="38"/>
      <c r="DF192" s="38"/>
      <c r="DG192" s="38"/>
      <c r="DH192" s="38"/>
      <c r="DI192" s="38"/>
      <c r="DJ192" s="38"/>
      <c r="DK192" s="38"/>
      <c r="DL192" s="38"/>
      <c r="DM192" s="38"/>
      <c r="DN192" s="38"/>
    </row>
    <row r="193" spans="1:118">
      <c r="A193" s="1">
        <f>+NICE자료!A193</f>
        <v>125104</v>
      </c>
      <c r="B193" s="28" t="str">
        <f>+NICE자료!B193</f>
        <v xml:space="preserve">     기타장단기투자증권처분이익</v>
      </c>
      <c r="C193" s="37">
        <f>+NICE자료!C193</f>
        <v>0</v>
      </c>
      <c r="D193" s="37">
        <f>+NICE자료!D193</f>
        <v>0</v>
      </c>
      <c r="E193" s="37">
        <f>+NICE자료!E193</f>
        <v>0</v>
      </c>
      <c r="F193" s="37">
        <f>+NICE자료!F193</f>
        <v>0</v>
      </c>
      <c r="G193" s="37">
        <f>+NICE자료!G193</f>
        <v>0</v>
      </c>
      <c r="H193" s="37">
        <f>+NICE자료!H193</f>
        <v>0</v>
      </c>
      <c r="I193" s="37">
        <f>+NICE자료!I193</f>
        <v>0</v>
      </c>
      <c r="J193" s="37">
        <f>+NICE자료!J193</f>
        <v>0</v>
      </c>
      <c r="K193" s="37">
        <f>+NICE자료!K193</f>
        <v>0</v>
      </c>
      <c r="L193" s="37">
        <f>+NICE자료!L193</f>
        <v>0</v>
      </c>
      <c r="M193" s="37">
        <f>+NICE자료!M193</f>
        <v>0</v>
      </c>
      <c r="N193" s="37">
        <f>+NICE자료!N193</f>
        <v>0</v>
      </c>
      <c r="O193" s="37">
        <f>+NICE자료!O193</f>
        <v>0</v>
      </c>
      <c r="P193" s="37">
        <f>+NICE자료!P193</f>
        <v>0</v>
      </c>
      <c r="Q193" s="37">
        <f>+NICE자료!Q193</f>
        <v>0</v>
      </c>
      <c r="R193" s="37">
        <f>+NICE자료!R193</f>
        <v>0</v>
      </c>
      <c r="S193" s="37">
        <f>+NICE자료!S193</f>
        <v>0</v>
      </c>
      <c r="T193" s="37">
        <f>+NICE자료!T193</f>
        <v>0</v>
      </c>
      <c r="U193" s="37">
        <f>+NICE자료!U193</f>
        <v>0</v>
      </c>
      <c r="V193" s="37">
        <f>+NICE자료!V193</f>
        <v>0</v>
      </c>
      <c r="W193" s="37">
        <f>+NICE자료!W193</f>
        <v>0</v>
      </c>
      <c r="X193" s="37">
        <f>+NICE자료!X193</f>
        <v>0</v>
      </c>
      <c r="Y193" s="37">
        <f>+NICE자료!Y193</f>
        <v>0</v>
      </c>
      <c r="Z193" s="37">
        <f>+NICE자료!Z193</f>
        <v>0</v>
      </c>
      <c r="AA193" s="37">
        <f>+NICE자료!AA193</f>
        <v>0</v>
      </c>
      <c r="AB193" s="37">
        <f>+NICE자료!AB193</f>
        <v>0</v>
      </c>
      <c r="AC193" s="37">
        <f>+NICE자료!AC193</f>
        <v>0</v>
      </c>
      <c r="AD193" s="37">
        <f>+NICE자료!AD193</f>
        <v>0</v>
      </c>
      <c r="AE193" s="37">
        <f>+NICE자료!AE193</f>
        <v>0</v>
      </c>
      <c r="AF193" s="37">
        <f>+NICE자료!AF193</f>
        <v>0</v>
      </c>
      <c r="AG193" s="37">
        <f>+NICE자료!AG193</f>
        <v>0</v>
      </c>
      <c r="AH193" s="37">
        <f>+NICE자료!AH193</f>
        <v>0</v>
      </c>
      <c r="AI193" s="37">
        <f>+NICE자료!AI193</f>
        <v>0</v>
      </c>
      <c r="AJ193" s="37">
        <f>+NICE자료!AJ193</f>
        <v>0</v>
      </c>
      <c r="AK193" s="37">
        <f>+NICE자료!AK193</f>
        <v>0</v>
      </c>
      <c r="AL193" s="37">
        <f>+NICE자료!AL193</f>
        <v>0</v>
      </c>
      <c r="AM193" s="37">
        <f>+NICE자료!AM193</f>
        <v>0</v>
      </c>
      <c r="AN193" s="37">
        <f>+NICE자료!AN193</f>
        <v>0</v>
      </c>
      <c r="AO193" s="37">
        <f>+NICE자료!AO193</f>
        <v>0</v>
      </c>
      <c r="AP193" s="37">
        <f>+NICE자료!AP193</f>
        <v>0</v>
      </c>
      <c r="AQ193" s="37">
        <f>+NICE자료!AQ193</f>
        <v>0</v>
      </c>
      <c r="AR193" s="37">
        <f>+NICE자료!AR193</f>
        <v>0</v>
      </c>
      <c r="AS193" s="37">
        <f>+NICE자료!AS193</f>
        <v>0</v>
      </c>
      <c r="AT193" s="38"/>
      <c r="AU193" s="38"/>
      <c r="AV193" s="38"/>
      <c r="AW193" s="38"/>
      <c r="AX193" s="38"/>
      <c r="AY193" s="38"/>
      <c r="AZ193" s="38"/>
      <c r="BA193" s="38"/>
      <c r="BB193" s="38"/>
      <c r="BC193" s="38"/>
      <c r="BD193" s="38"/>
      <c r="BE193" s="38"/>
      <c r="BF193" s="38"/>
      <c r="BG193" s="38"/>
      <c r="BH193" s="38"/>
      <c r="BI193" s="38"/>
      <c r="BJ193" s="38"/>
      <c r="BK193" s="38"/>
      <c r="BL193" s="38"/>
      <c r="BM193" s="38"/>
      <c r="BN193" s="38"/>
      <c r="BO193" s="38"/>
      <c r="BP193" s="38"/>
      <c r="BQ193" s="38"/>
      <c r="BR193" s="38"/>
      <c r="BS193" s="38"/>
      <c r="BT193" s="38"/>
      <c r="BU193" s="38"/>
      <c r="BV193" s="38"/>
      <c r="BW193" s="38"/>
      <c r="BX193" s="38"/>
      <c r="BY193" s="38"/>
      <c r="BZ193" s="38"/>
      <c r="CA193" s="38"/>
      <c r="CB193" s="38"/>
      <c r="CC193" s="38"/>
      <c r="CD193" s="38"/>
      <c r="CE193" s="38"/>
      <c r="CF193" s="38"/>
      <c r="CG193" s="38"/>
      <c r="CH193" s="38"/>
      <c r="CI193" s="38"/>
      <c r="CJ193" s="38"/>
      <c r="CK193" s="38"/>
      <c r="CL193" s="38"/>
      <c r="CM193" s="38"/>
      <c r="CN193" s="38"/>
      <c r="CO193" s="38"/>
      <c r="CP193" s="38"/>
      <c r="CQ193" s="38"/>
      <c r="CR193" s="38"/>
      <c r="CS193" s="38"/>
      <c r="CT193" s="38"/>
      <c r="CU193" s="38"/>
      <c r="CV193" s="38"/>
      <c r="CW193" s="38"/>
      <c r="CX193" s="38"/>
      <c r="CY193" s="38"/>
      <c r="CZ193" s="38"/>
      <c r="DA193" s="38"/>
      <c r="DB193" s="38"/>
      <c r="DC193" s="38"/>
      <c r="DD193" s="38"/>
      <c r="DE193" s="38"/>
      <c r="DF193" s="38"/>
      <c r="DG193" s="38"/>
      <c r="DH193" s="38"/>
      <c r="DI193" s="38"/>
      <c r="DJ193" s="38"/>
      <c r="DK193" s="38"/>
      <c r="DL193" s="38"/>
      <c r="DM193" s="38"/>
      <c r="DN193" s="38"/>
    </row>
    <row r="194" spans="1:118">
      <c r="A194" s="1">
        <f>+NICE자료!A194</f>
        <v>125121</v>
      </c>
      <c r="B194" s="28" t="str">
        <f>+NICE자료!B194</f>
        <v xml:space="preserve">     기타장단기투자증권평가이익</v>
      </c>
      <c r="C194" s="37">
        <f>+NICE자료!C194</f>
        <v>0</v>
      </c>
      <c r="D194" s="37">
        <f>+NICE자료!D194</f>
        <v>0</v>
      </c>
      <c r="E194" s="37">
        <f>+NICE자료!E194</f>
        <v>0</v>
      </c>
      <c r="F194" s="37">
        <f>+NICE자료!F194</f>
        <v>0</v>
      </c>
      <c r="G194" s="37">
        <f>+NICE자료!G194</f>
        <v>0</v>
      </c>
      <c r="H194" s="37">
        <f>+NICE자료!H194</f>
        <v>0</v>
      </c>
      <c r="I194" s="37">
        <f>+NICE자료!I194</f>
        <v>0</v>
      </c>
      <c r="J194" s="37">
        <f>+NICE자료!J194</f>
        <v>0</v>
      </c>
      <c r="K194" s="37">
        <f>+NICE자료!K194</f>
        <v>0</v>
      </c>
      <c r="L194" s="37">
        <f>+NICE자료!L194</f>
        <v>0</v>
      </c>
      <c r="M194" s="37">
        <f>+NICE자료!M194</f>
        <v>0</v>
      </c>
      <c r="N194" s="37">
        <f>+NICE자료!N194</f>
        <v>0</v>
      </c>
      <c r="O194" s="37">
        <f>+NICE자료!O194</f>
        <v>0</v>
      </c>
      <c r="P194" s="37">
        <f>+NICE자료!P194</f>
        <v>0</v>
      </c>
      <c r="Q194" s="37">
        <f>+NICE자료!Q194</f>
        <v>0</v>
      </c>
      <c r="R194" s="37">
        <f>+NICE자료!R194</f>
        <v>0</v>
      </c>
      <c r="S194" s="37">
        <f>+NICE자료!S194</f>
        <v>0</v>
      </c>
      <c r="T194" s="37">
        <f>+NICE자료!T194</f>
        <v>0</v>
      </c>
      <c r="U194" s="37">
        <f>+NICE자료!U194</f>
        <v>0</v>
      </c>
      <c r="V194" s="37">
        <f>+NICE자료!V194</f>
        <v>0</v>
      </c>
      <c r="W194" s="37">
        <f>+NICE자료!W194</f>
        <v>0</v>
      </c>
      <c r="X194" s="37">
        <f>+NICE자료!X194</f>
        <v>0</v>
      </c>
      <c r="Y194" s="37">
        <f>+NICE자료!Y194</f>
        <v>0</v>
      </c>
      <c r="Z194" s="37">
        <f>+NICE자료!Z194</f>
        <v>0</v>
      </c>
      <c r="AA194" s="37">
        <f>+NICE자료!AA194</f>
        <v>0</v>
      </c>
      <c r="AB194" s="37">
        <f>+NICE자료!AB194</f>
        <v>0</v>
      </c>
      <c r="AC194" s="37">
        <f>+NICE자료!AC194</f>
        <v>0</v>
      </c>
      <c r="AD194" s="37">
        <f>+NICE자료!AD194</f>
        <v>0</v>
      </c>
      <c r="AE194" s="37">
        <f>+NICE자료!AE194</f>
        <v>0</v>
      </c>
      <c r="AF194" s="37">
        <f>+NICE자료!AF194</f>
        <v>0</v>
      </c>
      <c r="AG194" s="37">
        <f>+NICE자료!AG194</f>
        <v>0</v>
      </c>
      <c r="AH194" s="37">
        <f>+NICE자료!AH194</f>
        <v>0</v>
      </c>
      <c r="AI194" s="37">
        <f>+NICE자료!AI194</f>
        <v>0</v>
      </c>
      <c r="AJ194" s="37">
        <f>+NICE자료!AJ194</f>
        <v>0</v>
      </c>
      <c r="AK194" s="37">
        <f>+NICE자료!AK194</f>
        <v>0</v>
      </c>
      <c r="AL194" s="37">
        <f>+NICE자료!AL194</f>
        <v>0</v>
      </c>
      <c r="AM194" s="37">
        <f>+NICE자료!AM194</f>
        <v>0</v>
      </c>
      <c r="AN194" s="37">
        <f>+NICE자료!AN194</f>
        <v>0</v>
      </c>
      <c r="AO194" s="37">
        <f>+NICE자료!AO194</f>
        <v>0</v>
      </c>
      <c r="AP194" s="37">
        <f>+NICE자료!AP194</f>
        <v>0</v>
      </c>
      <c r="AQ194" s="37">
        <f>+NICE자료!AQ194</f>
        <v>0</v>
      </c>
      <c r="AR194" s="37">
        <f>+NICE자료!AR194</f>
        <v>0</v>
      </c>
      <c r="AS194" s="37">
        <f>+NICE자료!AS194</f>
        <v>0</v>
      </c>
      <c r="AT194" s="38"/>
      <c r="AU194" s="38"/>
      <c r="AV194" s="38"/>
      <c r="AW194" s="38"/>
      <c r="AX194" s="38"/>
      <c r="AY194" s="38"/>
      <c r="AZ194" s="38"/>
      <c r="BA194" s="38"/>
      <c r="BB194" s="38"/>
      <c r="BC194" s="38"/>
      <c r="BD194" s="38"/>
      <c r="BE194" s="38"/>
      <c r="BF194" s="38"/>
      <c r="BG194" s="38"/>
      <c r="BH194" s="38"/>
      <c r="BI194" s="38"/>
      <c r="BJ194" s="38"/>
      <c r="BK194" s="38"/>
      <c r="BL194" s="38"/>
      <c r="BM194" s="38"/>
      <c r="BN194" s="38"/>
      <c r="BO194" s="38"/>
      <c r="BP194" s="38"/>
      <c r="BQ194" s="38"/>
      <c r="BR194" s="38"/>
      <c r="BS194" s="38"/>
      <c r="BT194" s="38"/>
      <c r="BU194" s="38"/>
      <c r="BV194" s="38"/>
      <c r="BW194" s="38"/>
      <c r="BX194" s="38"/>
      <c r="BY194" s="38"/>
      <c r="BZ194" s="38"/>
      <c r="CA194" s="38"/>
      <c r="CB194" s="38"/>
      <c r="CC194" s="38"/>
      <c r="CD194" s="38"/>
      <c r="CE194" s="38"/>
      <c r="CF194" s="38"/>
      <c r="CG194" s="38"/>
      <c r="CH194" s="38"/>
      <c r="CI194" s="38"/>
      <c r="CJ194" s="38"/>
      <c r="CK194" s="38"/>
      <c r="CL194" s="38"/>
      <c r="CM194" s="38"/>
      <c r="CN194" s="38"/>
      <c r="CO194" s="38"/>
      <c r="CP194" s="38"/>
      <c r="CQ194" s="38"/>
      <c r="CR194" s="38"/>
      <c r="CS194" s="38"/>
      <c r="CT194" s="38"/>
      <c r="CU194" s="38"/>
      <c r="CV194" s="38"/>
      <c r="CW194" s="38"/>
      <c r="CX194" s="38"/>
      <c r="CY194" s="38"/>
      <c r="CZ194" s="38"/>
      <c r="DA194" s="38"/>
      <c r="DB194" s="38"/>
      <c r="DC194" s="38"/>
      <c r="DD194" s="38"/>
      <c r="DE194" s="38"/>
      <c r="DF194" s="38"/>
      <c r="DG194" s="38"/>
      <c r="DH194" s="38"/>
      <c r="DI194" s="38"/>
      <c r="DJ194" s="38"/>
      <c r="DK194" s="38"/>
      <c r="DL194" s="38"/>
      <c r="DM194" s="38"/>
      <c r="DN194" s="38"/>
    </row>
    <row r="195" spans="1:118">
      <c r="A195" s="1">
        <f>+NICE자료!A195</f>
        <v>125152</v>
      </c>
      <c r="B195" s="28" t="str">
        <f>+NICE자료!B195</f>
        <v xml:space="preserve">     자전거래이익</v>
      </c>
      <c r="C195" s="37">
        <f>+NICE자료!C195</f>
        <v>0</v>
      </c>
      <c r="D195" s="37">
        <f>+NICE자료!D195</f>
        <v>0</v>
      </c>
      <c r="E195" s="37">
        <f>+NICE자료!E195</f>
        <v>0</v>
      </c>
      <c r="F195" s="37">
        <f>+NICE자료!F195</f>
        <v>0</v>
      </c>
      <c r="G195" s="37">
        <f>+NICE자료!G195</f>
        <v>0</v>
      </c>
      <c r="H195" s="37">
        <f>+NICE자료!H195</f>
        <v>0</v>
      </c>
      <c r="I195" s="37">
        <f>+NICE자료!I195</f>
        <v>0</v>
      </c>
      <c r="J195" s="37">
        <f>+NICE자료!J195</f>
        <v>0</v>
      </c>
      <c r="K195" s="37">
        <f>+NICE자료!K195</f>
        <v>0</v>
      </c>
      <c r="L195" s="37">
        <f>+NICE자료!L195</f>
        <v>0</v>
      </c>
      <c r="M195" s="37">
        <f>+NICE자료!M195</f>
        <v>0</v>
      </c>
      <c r="N195" s="37">
        <f>+NICE자료!N195</f>
        <v>0</v>
      </c>
      <c r="O195" s="37">
        <f>+NICE자료!O195</f>
        <v>0</v>
      </c>
      <c r="P195" s="37">
        <f>+NICE자료!P195</f>
        <v>0</v>
      </c>
      <c r="Q195" s="37">
        <f>+NICE자료!Q195</f>
        <v>0</v>
      </c>
      <c r="R195" s="37">
        <f>+NICE자료!R195</f>
        <v>0</v>
      </c>
      <c r="S195" s="37">
        <f>+NICE자료!S195</f>
        <v>0</v>
      </c>
      <c r="T195" s="37">
        <f>+NICE자료!T195</f>
        <v>0</v>
      </c>
      <c r="U195" s="37">
        <f>+NICE자료!U195</f>
        <v>0</v>
      </c>
      <c r="V195" s="37">
        <f>+NICE자료!V195</f>
        <v>0</v>
      </c>
      <c r="W195" s="37">
        <f>+NICE자료!W195</f>
        <v>0</v>
      </c>
      <c r="X195" s="37">
        <f>+NICE자료!X195</f>
        <v>0</v>
      </c>
      <c r="Y195" s="37">
        <f>+NICE자료!Y195</f>
        <v>0</v>
      </c>
      <c r="Z195" s="37">
        <f>+NICE자료!Z195</f>
        <v>0</v>
      </c>
      <c r="AA195" s="37">
        <f>+NICE자료!AA195</f>
        <v>0</v>
      </c>
      <c r="AB195" s="37">
        <f>+NICE자료!AB195</f>
        <v>0</v>
      </c>
      <c r="AC195" s="37">
        <f>+NICE자료!AC195</f>
        <v>0</v>
      </c>
      <c r="AD195" s="37">
        <f>+NICE자료!AD195</f>
        <v>0</v>
      </c>
      <c r="AE195" s="37">
        <f>+NICE자료!AE195</f>
        <v>0</v>
      </c>
      <c r="AF195" s="37">
        <f>+NICE자료!AF195</f>
        <v>0</v>
      </c>
      <c r="AG195" s="37">
        <f>+NICE자료!AG195</f>
        <v>0</v>
      </c>
      <c r="AH195" s="37">
        <f>+NICE자료!AH195</f>
        <v>0</v>
      </c>
      <c r="AI195" s="37">
        <f>+NICE자료!AI195</f>
        <v>0</v>
      </c>
      <c r="AJ195" s="37">
        <f>+NICE자료!AJ195</f>
        <v>0</v>
      </c>
      <c r="AK195" s="37">
        <f>+NICE자료!AK195</f>
        <v>0</v>
      </c>
      <c r="AL195" s="37">
        <f>+NICE자료!AL195</f>
        <v>0</v>
      </c>
      <c r="AM195" s="37">
        <f>+NICE자료!AM195</f>
        <v>0</v>
      </c>
      <c r="AN195" s="37">
        <f>+NICE자료!AN195</f>
        <v>0</v>
      </c>
      <c r="AO195" s="37">
        <f>+NICE자료!AO195</f>
        <v>0</v>
      </c>
      <c r="AP195" s="37">
        <f>+NICE자료!AP195</f>
        <v>0</v>
      </c>
      <c r="AQ195" s="37">
        <f>+NICE자료!AQ195</f>
        <v>0</v>
      </c>
      <c r="AR195" s="37">
        <f>+NICE자료!AR195</f>
        <v>0</v>
      </c>
      <c r="AS195" s="37">
        <f>+NICE자료!AS195</f>
        <v>0</v>
      </c>
      <c r="AT195" s="38"/>
      <c r="AU195" s="38"/>
      <c r="AV195" s="38"/>
      <c r="AW195" s="38"/>
      <c r="AX195" s="38"/>
      <c r="AY195" s="38"/>
      <c r="AZ195" s="38"/>
      <c r="BA195" s="38"/>
      <c r="BB195" s="38"/>
      <c r="BC195" s="38"/>
      <c r="BD195" s="38"/>
      <c r="BE195" s="38"/>
      <c r="BF195" s="38"/>
      <c r="BG195" s="38"/>
      <c r="BH195" s="38"/>
      <c r="BI195" s="38"/>
      <c r="BJ195" s="38"/>
      <c r="BK195" s="38"/>
      <c r="BL195" s="38"/>
      <c r="BM195" s="38"/>
      <c r="BN195" s="38"/>
      <c r="BO195" s="38"/>
      <c r="BP195" s="38"/>
      <c r="BQ195" s="38"/>
      <c r="BR195" s="38"/>
      <c r="BS195" s="38"/>
      <c r="BT195" s="38"/>
      <c r="BU195" s="38"/>
      <c r="BV195" s="38"/>
      <c r="BW195" s="38"/>
      <c r="BX195" s="38"/>
      <c r="BY195" s="38"/>
      <c r="BZ195" s="38"/>
      <c r="CA195" s="38"/>
      <c r="CB195" s="38"/>
      <c r="CC195" s="38"/>
      <c r="CD195" s="38"/>
      <c r="CE195" s="38"/>
      <c r="CF195" s="38"/>
      <c r="CG195" s="38"/>
      <c r="CH195" s="38"/>
      <c r="CI195" s="38"/>
      <c r="CJ195" s="38"/>
      <c r="CK195" s="38"/>
      <c r="CL195" s="38"/>
      <c r="CM195" s="38"/>
      <c r="CN195" s="38"/>
      <c r="CO195" s="38"/>
      <c r="CP195" s="38"/>
      <c r="CQ195" s="38"/>
      <c r="CR195" s="38"/>
      <c r="CS195" s="38"/>
      <c r="CT195" s="38"/>
      <c r="CU195" s="38"/>
      <c r="CV195" s="38"/>
      <c r="CW195" s="38"/>
      <c r="CX195" s="38"/>
      <c r="CY195" s="38"/>
      <c r="CZ195" s="38"/>
      <c r="DA195" s="38"/>
      <c r="DB195" s="38"/>
      <c r="DC195" s="38"/>
      <c r="DD195" s="38"/>
      <c r="DE195" s="38"/>
      <c r="DF195" s="38"/>
      <c r="DG195" s="38"/>
      <c r="DH195" s="38"/>
      <c r="DI195" s="38"/>
      <c r="DJ195" s="38"/>
      <c r="DK195" s="38"/>
      <c r="DL195" s="38"/>
      <c r="DM195" s="38"/>
      <c r="DN195" s="38"/>
    </row>
    <row r="196" spans="1:118">
      <c r="A196" s="1">
        <f>+NICE자료!A196</f>
        <v>125123</v>
      </c>
      <c r="B196" s="28" t="str">
        <f>+NICE자료!B196</f>
        <v xml:space="preserve">     유,무형,리스자산처분이익</v>
      </c>
      <c r="C196" s="37">
        <f>+NICE자료!C196</f>
        <v>7795000000</v>
      </c>
      <c r="D196" s="37">
        <f>+NICE자료!D196</f>
        <v>36040000000</v>
      </c>
      <c r="E196" s="37">
        <f>+NICE자료!E196</f>
        <v>22373000000</v>
      </c>
      <c r="F196" s="37">
        <f>+NICE자료!F196</f>
        <v>12428000000</v>
      </c>
      <c r="G196" s="37">
        <f>+NICE자료!G196</f>
        <v>38758000000</v>
      </c>
      <c r="H196" s="37">
        <f>+NICE자료!H196</f>
        <v>8177000000</v>
      </c>
      <c r="I196" s="37">
        <f>+NICE자료!I196</f>
        <v>12855000000</v>
      </c>
      <c r="J196" s="37">
        <f>+NICE자료!J196</f>
        <v>41815000000</v>
      </c>
      <c r="K196" s="37">
        <f>+NICE자료!K196</f>
        <v>23764000000</v>
      </c>
      <c r="L196" s="37">
        <f>+NICE자료!L196</f>
        <v>16108000000</v>
      </c>
      <c r="M196" s="37">
        <f>+NICE자료!M196</f>
        <v>48254000000</v>
      </c>
      <c r="N196" s="37">
        <f>+NICE자료!N196</f>
        <v>17742000000</v>
      </c>
      <c r="O196" s="37">
        <f>+NICE자료!O196</f>
        <v>105069000000</v>
      </c>
      <c r="P196" s="37">
        <f>+NICE자료!P196</f>
        <v>29495000000</v>
      </c>
      <c r="Q196" s="37">
        <f>+NICE자료!Q196</f>
        <v>8191000000</v>
      </c>
      <c r="R196" s="37">
        <f>+NICE자료!R196</f>
        <v>12092000000</v>
      </c>
      <c r="S196" s="37">
        <f>+NICE자료!S196</f>
        <v>134580000000</v>
      </c>
      <c r="T196" s="37">
        <f>+NICE자료!T196</f>
        <v>18575000000</v>
      </c>
      <c r="U196" s="37">
        <f>+NICE자료!U196</f>
        <v>41786000000</v>
      </c>
      <c r="V196" s="37">
        <f>+NICE자료!V196</f>
        <v>10997000000</v>
      </c>
      <c r="W196" s="37">
        <f>+NICE자료!W196</f>
        <v>68916000000</v>
      </c>
      <c r="X196" s="37">
        <f>+NICE자료!X196</f>
        <v>12619000000</v>
      </c>
      <c r="Y196" s="37">
        <f>+NICE자료!Y196</f>
        <v>3001000000</v>
      </c>
      <c r="Z196" s="37">
        <f>+NICE자료!Z196</f>
        <v>9553000000</v>
      </c>
      <c r="AA196" s="37">
        <f>+NICE자료!AA196</f>
        <v>32438000000</v>
      </c>
      <c r="AB196" s="37">
        <f>+NICE자료!AB196</f>
        <v>11108000000</v>
      </c>
      <c r="AC196" s="37">
        <f>+NICE자료!AC196</f>
        <v>24976000000</v>
      </c>
      <c r="AD196" s="37">
        <f>+NICE자료!AD196</f>
        <v>8337000000</v>
      </c>
      <c r="AE196" s="37">
        <f>+NICE자료!AE196</f>
        <v>11844000000</v>
      </c>
      <c r="AF196" s="37">
        <f>+NICE자료!AF196</f>
        <v>12748000000</v>
      </c>
      <c r="AG196" s="37">
        <f>+NICE자료!AG196</f>
        <v>42354000000</v>
      </c>
      <c r="AH196" s="37">
        <f>+NICE자료!AH196</f>
        <v>494794000000</v>
      </c>
      <c r="AI196" s="37">
        <f>+NICE자료!AI196</f>
        <v>14856000000</v>
      </c>
      <c r="AJ196" s="37">
        <f>+NICE자료!AJ196</f>
        <v>14852000000</v>
      </c>
      <c r="AK196" s="37">
        <f>+NICE자료!AK196</f>
        <v>18296000000</v>
      </c>
      <c r="AL196" s="37">
        <f>+NICE자료!AL196</f>
        <v>50635000000</v>
      </c>
      <c r="AM196" s="37">
        <f>+NICE자료!AM196</f>
        <v>29137000000</v>
      </c>
      <c r="AN196" s="37">
        <f>+NICE자료!AN196</f>
        <v>29460000000</v>
      </c>
      <c r="AO196" s="37">
        <f>+NICE자료!AO196</f>
        <v>80024000000</v>
      </c>
      <c r="AP196" s="37">
        <f>+NICE자료!AP196</f>
        <v>52633000000</v>
      </c>
      <c r="AQ196" s="37">
        <f>+NICE자료!AQ196</f>
        <v>18346000000</v>
      </c>
      <c r="AR196" s="37">
        <f>+NICE자료!AR196</f>
        <v>73680000000</v>
      </c>
      <c r="AS196" s="37">
        <f>+NICE자료!AS196</f>
        <v>24998000000</v>
      </c>
      <c r="AT196" s="38"/>
      <c r="AU196" s="38"/>
      <c r="AV196" s="38"/>
      <c r="AW196" s="38"/>
      <c r="AX196" s="38"/>
      <c r="AY196" s="38"/>
      <c r="AZ196" s="38"/>
      <c r="BA196" s="38"/>
      <c r="BB196" s="38"/>
      <c r="BC196" s="38"/>
      <c r="BD196" s="38"/>
      <c r="BE196" s="38"/>
      <c r="BF196" s="38"/>
      <c r="BG196" s="38"/>
      <c r="BH196" s="38"/>
      <c r="BI196" s="38"/>
      <c r="BJ196" s="38"/>
      <c r="BK196" s="38"/>
      <c r="BL196" s="38"/>
      <c r="BM196" s="38"/>
      <c r="BN196" s="38"/>
      <c r="BO196" s="38"/>
      <c r="BP196" s="38"/>
      <c r="BQ196" s="38"/>
      <c r="BR196" s="38"/>
      <c r="BS196" s="38"/>
      <c r="BT196" s="38"/>
      <c r="BU196" s="38"/>
      <c r="BV196" s="38"/>
      <c r="BW196" s="38"/>
      <c r="BX196" s="38"/>
      <c r="BY196" s="38"/>
      <c r="BZ196" s="38"/>
      <c r="CA196" s="38"/>
      <c r="CB196" s="38"/>
      <c r="CC196" s="38"/>
      <c r="CD196" s="38"/>
      <c r="CE196" s="38"/>
      <c r="CF196" s="38"/>
      <c r="CG196" s="38"/>
      <c r="CH196" s="38"/>
      <c r="CI196" s="38"/>
      <c r="CJ196" s="38"/>
      <c r="CK196" s="38"/>
      <c r="CL196" s="38"/>
      <c r="CM196" s="38"/>
      <c r="CN196" s="38"/>
      <c r="CO196" s="38"/>
      <c r="CP196" s="38"/>
      <c r="CQ196" s="38"/>
      <c r="CR196" s="38"/>
      <c r="CS196" s="38"/>
      <c r="CT196" s="38"/>
      <c r="CU196" s="38"/>
      <c r="CV196" s="38"/>
      <c r="CW196" s="38"/>
      <c r="CX196" s="38"/>
      <c r="CY196" s="38"/>
      <c r="CZ196" s="38"/>
      <c r="DA196" s="38"/>
      <c r="DB196" s="38"/>
      <c r="DC196" s="38"/>
      <c r="DD196" s="38"/>
      <c r="DE196" s="38"/>
      <c r="DF196" s="38"/>
      <c r="DG196" s="38"/>
      <c r="DH196" s="38"/>
      <c r="DI196" s="38"/>
      <c r="DJ196" s="38"/>
      <c r="DK196" s="38"/>
      <c r="DL196" s="38"/>
      <c r="DM196" s="38"/>
      <c r="DN196" s="38"/>
    </row>
    <row r="197" spans="1:118">
      <c r="A197" s="1">
        <f>+NICE자료!A197</f>
        <v>125153</v>
      </c>
      <c r="B197" s="28" t="str">
        <f>+NICE자료!B197</f>
        <v xml:space="preserve">     공정가액조정이익</v>
      </c>
      <c r="C197" s="37">
        <f>+NICE자료!C197</f>
        <v>0</v>
      </c>
      <c r="D197" s="37">
        <f>+NICE자료!D197</f>
        <v>0</v>
      </c>
      <c r="E197" s="37">
        <f>+NICE자료!E197</f>
        <v>0</v>
      </c>
      <c r="F197" s="37">
        <f>+NICE자료!F197</f>
        <v>0</v>
      </c>
      <c r="G197" s="37">
        <f>+NICE자료!G197</f>
        <v>0</v>
      </c>
      <c r="H197" s="37">
        <f>+NICE자료!H197</f>
        <v>0</v>
      </c>
      <c r="I197" s="37">
        <f>+NICE자료!I197</f>
        <v>0</v>
      </c>
      <c r="J197" s="37">
        <f>+NICE자료!J197</f>
        <v>0</v>
      </c>
      <c r="K197" s="37">
        <f>+NICE자료!K197</f>
        <v>0</v>
      </c>
      <c r="L197" s="37">
        <f>+NICE자료!L197</f>
        <v>0</v>
      </c>
      <c r="M197" s="37">
        <f>+NICE자료!M197</f>
        <v>0</v>
      </c>
      <c r="N197" s="37">
        <f>+NICE자료!N197</f>
        <v>0</v>
      </c>
      <c r="O197" s="37">
        <f>+NICE자료!O197</f>
        <v>0</v>
      </c>
      <c r="P197" s="37">
        <f>+NICE자료!P197</f>
        <v>0</v>
      </c>
      <c r="Q197" s="37">
        <f>+NICE자료!Q197</f>
        <v>0</v>
      </c>
      <c r="R197" s="37">
        <f>+NICE자료!R197</f>
        <v>0</v>
      </c>
      <c r="S197" s="37">
        <f>+NICE자료!S197</f>
        <v>0</v>
      </c>
      <c r="T197" s="37">
        <f>+NICE자료!T197</f>
        <v>0</v>
      </c>
      <c r="U197" s="37">
        <f>+NICE자료!U197</f>
        <v>0</v>
      </c>
      <c r="V197" s="37">
        <f>+NICE자료!V197</f>
        <v>0</v>
      </c>
      <c r="W197" s="37">
        <f>+NICE자료!W197</f>
        <v>0</v>
      </c>
      <c r="X197" s="37">
        <f>+NICE자료!X197</f>
        <v>0</v>
      </c>
      <c r="Y197" s="37">
        <f>+NICE자료!Y197</f>
        <v>0</v>
      </c>
      <c r="Z197" s="37">
        <f>+NICE자료!Z197</f>
        <v>0</v>
      </c>
      <c r="AA197" s="37">
        <f>+NICE자료!AA197</f>
        <v>0</v>
      </c>
      <c r="AB197" s="37">
        <f>+NICE자료!AB197</f>
        <v>0</v>
      </c>
      <c r="AC197" s="37">
        <f>+NICE자료!AC197</f>
        <v>0</v>
      </c>
      <c r="AD197" s="37">
        <f>+NICE자료!AD197</f>
        <v>0</v>
      </c>
      <c r="AE197" s="37">
        <f>+NICE자료!AE197</f>
        <v>0</v>
      </c>
      <c r="AF197" s="37">
        <f>+NICE자료!AF197</f>
        <v>0</v>
      </c>
      <c r="AG197" s="37">
        <f>+NICE자료!AG197</f>
        <v>0</v>
      </c>
      <c r="AH197" s="37">
        <f>+NICE자료!AH197</f>
        <v>0</v>
      </c>
      <c r="AI197" s="37">
        <f>+NICE자료!AI197</f>
        <v>0</v>
      </c>
      <c r="AJ197" s="37">
        <f>+NICE자료!AJ197</f>
        <v>0</v>
      </c>
      <c r="AK197" s="37">
        <f>+NICE자료!AK197</f>
        <v>0</v>
      </c>
      <c r="AL197" s="37">
        <f>+NICE자료!AL197</f>
        <v>0</v>
      </c>
      <c r="AM197" s="37">
        <f>+NICE자료!AM197</f>
        <v>0</v>
      </c>
      <c r="AN197" s="37">
        <f>+NICE자료!AN197</f>
        <v>0</v>
      </c>
      <c r="AO197" s="37">
        <f>+NICE자료!AO197</f>
        <v>0</v>
      </c>
      <c r="AP197" s="37">
        <f>+NICE자료!AP197</f>
        <v>0</v>
      </c>
      <c r="AQ197" s="37">
        <f>+NICE자료!AQ197</f>
        <v>0</v>
      </c>
      <c r="AR197" s="37">
        <f>+NICE자료!AR197</f>
        <v>0</v>
      </c>
      <c r="AS197" s="37">
        <f>+NICE자료!AS197</f>
        <v>0</v>
      </c>
      <c r="AT197" s="38"/>
      <c r="AU197" s="38"/>
      <c r="AV197" s="38"/>
      <c r="AW197" s="38"/>
      <c r="AX197" s="38"/>
      <c r="AY197" s="38"/>
      <c r="AZ197" s="38"/>
      <c r="BA197" s="38"/>
      <c r="BB197" s="38"/>
      <c r="BC197" s="38"/>
      <c r="BD197" s="38"/>
      <c r="BE197" s="38"/>
      <c r="BF197" s="38"/>
      <c r="BG197" s="38"/>
      <c r="BH197" s="38"/>
      <c r="BI197" s="38"/>
      <c r="BJ197" s="38"/>
      <c r="BK197" s="38"/>
      <c r="BL197" s="38"/>
      <c r="BM197" s="38"/>
      <c r="BN197" s="38"/>
      <c r="BO197" s="38"/>
      <c r="BP197" s="38"/>
      <c r="BQ197" s="38"/>
      <c r="BR197" s="38"/>
      <c r="BS197" s="38"/>
      <c r="BT197" s="38"/>
      <c r="BU197" s="38"/>
      <c r="BV197" s="38"/>
      <c r="BW197" s="38"/>
      <c r="BX197" s="38"/>
      <c r="BY197" s="38"/>
      <c r="BZ197" s="38"/>
      <c r="CA197" s="38"/>
      <c r="CB197" s="38"/>
      <c r="CC197" s="38"/>
      <c r="CD197" s="38"/>
      <c r="CE197" s="38"/>
      <c r="CF197" s="38"/>
      <c r="CG197" s="38"/>
      <c r="CH197" s="38"/>
      <c r="CI197" s="38"/>
      <c r="CJ197" s="38"/>
      <c r="CK197" s="38"/>
      <c r="CL197" s="38"/>
      <c r="CM197" s="38"/>
      <c r="CN197" s="38"/>
      <c r="CO197" s="38"/>
      <c r="CP197" s="38"/>
      <c r="CQ197" s="38"/>
      <c r="CR197" s="38"/>
      <c r="CS197" s="38"/>
      <c r="CT197" s="38"/>
      <c r="CU197" s="38"/>
      <c r="CV197" s="38"/>
      <c r="CW197" s="38"/>
      <c r="CX197" s="38"/>
      <c r="CY197" s="38"/>
      <c r="CZ197" s="38"/>
      <c r="DA197" s="38"/>
      <c r="DB197" s="38"/>
      <c r="DC197" s="38"/>
      <c r="DD197" s="38"/>
      <c r="DE197" s="38"/>
      <c r="DF197" s="38"/>
      <c r="DG197" s="38"/>
      <c r="DH197" s="38"/>
      <c r="DI197" s="38"/>
      <c r="DJ197" s="38"/>
      <c r="DK197" s="38"/>
      <c r="DL197" s="38"/>
      <c r="DM197" s="38"/>
      <c r="DN197" s="38"/>
    </row>
    <row r="198" spans="1:118">
      <c r="A198" s="1">
        <f>+NICE자료!A198</f>
        <v>125124</v>
      </c>
      <c r="B198" s="28" t="str">
        <f>+NICE자료!B198</f>
        <v xml:space="preserve">     상각채권추심이익</v>
      </c>
      <c r="C198" s="37">
        <f>+NICE자료!C198</f>
        <v>0</v>
      </c>
      <c r="D198" s="37">
        <f>+NICE자료!D198</f>
        <v>0</v>
      </c>
      <c r="E198" s="37">
        <f>+NICE자료!E198</f>
        <v>0</v>
      </c>
      <c r="F198" s="37">
        <f>+NICE자료!F198</f>
        <v>0</v>
      </c>
      <c r="G198" s="37">
        <f>+NICE자료!G198</f>
        <v>0</v>
      </c>
      <c r="H198" s="37">
        <f>+NICE자료!H198</f>
        <v>0</v>
      </c>
      <c r="I198" s="37">
        <f>+NICE자료!I198</f>
        <v>0</v>
      </c>
      <c r="J198" s="37">
        <f>+NICE자료!J198</f>
        <v>0</v>
      </c>
      <c r="K198" s="37">
        <f>+NICE자료!K198</f>
        <v>0</v>
      </c>
      <c r="L198" s="37">
        <f>+NICE자료!L198</f>
        <v>0</v>
      </c>
      <c r="M198" s="37">
        <f>+NICE자료!M198</f>
        <v>0</v>
      </c>
      <c r="N198" s="37">
        <f>+NICE자료!N198</f>
        <v>0</v>
      </c>
      <c r="O198" s="37">
        <f>+NICE자료!O198</f>
        <v>0</v>
      </c>
      <c r="P198" s="37">
        <f>+NICE자료!P198</f>
        <v>0</v>
      </c>
      <c r="Q198" s="37">
        <f>+NICE자료!Q198</f>
        <v>0</v>
      </c>
      <c r="R198" s="37">
        <f>+NICE자료!R198</f>
        <v>0</v>
      </c>
      <c r="S198" s="37">
        <f>+NICE자료!S198</f>
        <v>0</v>
      </c>
      <c r="T198" s="37">
        <f>+NICE자료!T198</f>
        <v>0</v>
      </c>
      <c r="U198" s="37">
        <f>+NICE자료!U198</f>
        <v>0</v>
      </c>
      <c r="V198" s="37">
        <f>+NICE자료!V198</f>
        <v>0</v>
      </c>
      <c r="W198" s="37">
        <f>+NICE자료!W198</f>
        <v>0</v>
      </c>
      <c r="X198" s="37">
        <f>+NICE자료!X198</f>
        <v>0</v>
      </c>
      <c r="Y198" s="37">
        <f>+NICE자료!Y198</f>
        <v>0</v>
      </c>
      <c r="Z198" s="37">
        <f>+NICE자료!Z198</f>
        <v>0</v>
      </c>
      <c r="AA198" s="37">
        <f>+NICE자료!AA198</f>
        <v>0</v>
      </c>
      <c r="AB198" s="37">
        <f>+NICE자료!AB198</f>
        <v>0</v>
      </c>
      <c r="AC198" s="37">
        <f>+NICE자료!AC198</f>
        <v>0</v>
      </c>
      <c r="AD198" s="37">
        <f>+NICE자료!AD198</f>
        <v>0</v>
      </c>
      <c r="AE198" s="37">
        <f>+NICE자료!AE198</f>
        <v>0</v>
      </c>
      <c r="AF198" s="37">
        <f>+NICE자료!AF198</f>
        <v>0</v>
      </c>
      <c r="AG198" s="37">
        <f>+NICE자료!AG198</f>
        <v>0</v>
      </c>
      <c r="AH198" s="37">
        <f>+NICE자료!AH198</f>
        <v>0</v>
      </c>
      <c r="AI198" s="37">
        <f>+NICE자료!AI198</f>
        <v>0</v>
      </c>
      <c r="AJ198" s="37">
        <f>+NICE자료!AJ198</f>
        <v>0</v>
      </c>
      <c r="AK198" s="37">
        <f>+NICE자료!AK198</f>
        <v>0</v>
      </c>
      <c r="AL198" s="37">
        <f>+NICE자료!AL198</f>
        <v>0</v>
      </c>
      <c r="AM198" s="37">
        <f>+NICE자료!AM198</f>
        <v>0</v>
      </c>
      <c r="AN198" s="37">
        <f>+NICE자료!AN198</f>
        <v>0</v>
      </c>
      <c r="AO198" s="37">
        <f>+NICE자료!AO198</f>
        <v>0</v>
      </c>
      <c r="AP198" s="37">
        <f>+NICE자료!AP198</f>
        <v>0</v>
      </c>
      <c r="AQ198" s="37">
        <f>+NICE자료!AQ198</f>
        <v>0</v>
      </c>
      <c r="AR198" s="37">
        <f>+NICE자료!AR198</f>
        <v>0</v>
      </c>
      <c r="AS198" s="37">
        <f>+NICE자료!AS198</f>
        <v>0</v>
      </c>
      <c r="AT198" s="38"/>
      <c r="AU198" s="38"/>
      <c r="AV198" s="38"/>
      <c r="AW198" s="38"/>
      <c r="AX198" s="38"/>
      <c r="AY198" s="38"/>
      <c r="AZ198" s="38"/>
      <c r="BA198" s="38"/>
      <c r="BB198" s="38"/>
      <c r="BC198" s="38"/>
      <c r="BD198" s="38"/>
      <c r="BE198" s="38"/>
      <c r="BF198" s="38"/>
      <c r="BG198" s="38"/>
      <c r="BH198" s="38"/>
      <c r="BI198" s="38"/>
      <c r="BJ198" s="38"/>
      <c r="BK198" s="38"/>
      <c r="BL198" s="38"/>
      <c r="BM198" s="38"/>
      <c r="BN198" s="38"/>
      <c r="BO198" s="38"/>
      <c r="BP198" s="38"/>
      <c r="BQ198" s="38"/>
      <c r="BR198" s="38"/>
      <c r="BS198" s="38"/>
      <c r="BT198" s="38"/>
      <c r="BU198" s="38"/>
      <c r="BV198" s="38"/>
      <c r="BW198" s="38"/>
      <c r="BX198" s="38"/>
      <c r="BY198" s="38"/>
      <c r="BZ198" s="38"/>
      <c r="CA198" s="38"/>
      <c r="CB198" s="38"/>
      <c r="CC198" s="38"/>
      <c r="CD198" s="38"/>
      <c r="CE198" s="38"/>
      <c r="CF198" s="38"/>
      <c r="CG198" s="38"/>
      <c r="CH198" s="38"/>
      <c r="CI198" s="38"/>
      <c r="CJ198" s="38"/>
      <c r="CK198" s="38"/>
      <c r="CL198" s="38"/>
      <c r="CM198" s="38"/>
      <c r="CN198" s="38"/>
      <c r="CO198" s="38"/>
      <c r="CP198" s="38"/>
      <c r="CQ198" s="38"/>
      <c r="CR198" s="38"/>
      <c r="CS198" s="38"/>
      <c r="CT198" s="38"/>
      <c r="CU198" s="38"/>
      <c r="CV198" s="38"/>
      <c r="CW198" s="38"/>
      <c r="CX198" s="38"/>
      <c r="CY198" s="38"/>
      <c r="CZ198" s="38"/>
      <c r="DA198" s="38"/>
      <c r="DB198" s="38"/>
      <c r="DC198" s="38"/>
      <c r="DD198" s="38"/>
      <c r="DE198" s="38"/>
      <c r="DF198" s="38"/>
      <c r="DG198" s="38"/>
      <c r="DH198" s="38"/>
      <c r="DI198" s="38"/>
      <c r="DJ198" s="38"/>
      <c r="DK198" s="38"/>
      <c r="DL198" s="38"/>
      <c r="DM198" s="38"/>
      <c r="DN198" s="38"/>
    </row>
    <row r="199" spans="1:118">
      <c r="A199" s="1">
        <f>+NICE자료!A199</f>
        <v>125125</v>
      </c>
      <c r="B199" s="28" t="str">
        <f>+NICE자료!B199</f>
        <v xml:space="preserve">     사채상환이익</v>
      </c>
      <c r="C199" s="37">
        <f>+NICE자료!C199</f>
        <v>0</v>
      </c>
      <c r="D199" s="37">
        <f>+NICE자료!D199</f>
        <v>0</v>
      </c>
      <c r="E199" s="37">
        <f>+NICE자료!E199</f>
        <v>0</v>
      </c>
      <c r="F199" s="37">
        <f>+NICE자료!F199</f>
        <v>0</v>
      </c>
      <c r="G199" s="37">
        <f>+NICE자료!G199</f>
        <v>0</v>
      </c>
      <c r="H199" s="37">
        <f>+NICE자료!H199</f>
        <v>0</v>
      </c>
      <c r="I199" s="37">
        <f>+NICE자료!I199</f>
        <v>0</v>
      </c>
      <c r="J199" s="37">
        <f>+NICE자료!J199</f>
        <v>0</v>
      </c>
      <c r="K199" s="37">
        <f>+NICE자료!K199</f>
        <v>0</v>
      </c>
      <c r="L199" s="37">
        <f>+NICE자료!L199</f>
        <v>0</v>
      </c>
      <c r="M199" s="37">
        <f>+NICE자료!M199</f>
        <v>0</v>
      </c>
      <c r="N199" s="37">
        <f>+NICE자료!N199</f>
        <v>0</v>
      </c>
      <c r="O199" s="37">
        <f>+NICE자료!O199</f>
        <v>0</v>
      </c>
      <c r="P199" s="37">
        <f>+NICE자료!P199</f>
        <v>0</v>
      </c>
      <c r="Q199" s="37">
        <f>+NICE자료!Q199</f>
        <v>0</v>
      </c>
      <c r="R199" s="37">
        <f>+NICE자료!R199</f>
        <v>0</v>
      </c>
      <c r="S199" s="37">
        <f>+NICE자료!S199</f>
        <v>0</v>
      </c>
      <c r="T199" s="37">
        <f>+NICE자료!T199</f>
        <v>0</v>
      </c>
      <c r="U199" s="37">
        <f>+NICE자료!U199</f>
        <v>0</v>
      </c>
      <c r="V199" s="37">
        <f>+NICE자료!V199</f>
        <v>0</v>
      </c>
      <c r="W199" s="37">
        <f>+NICE자료!W199</f>
        <v>0</v>
      </c>
      <c r="X199" s="37">
        <f>+NICE자료!X199</f>
        <v>0</v>
      </c>
      <c r="Y199" s="37">
        <f>+NICE자료!Y199</f>
        <v>0</v>
      </c>
      <c r="Z199" s="37">
        <f>+NICE자료!Z199</f>
        <v>0</v>
      </c>
      <c r="AA199" s="37">
        <f>+NICE자료!AA199</f>
        <v>0</v>
      </c>
      <c r="AB199" s="37">
        <f>+NICE자료!AB199</f>
        <v>0</v>
      </c>
      <c r="AC199" s="37">
        <f>+NICE자료!AC199</f>
        <v>0</v>
      </c>
      <c r="AD199" s="37">
        <f>+NICE자료!AD199</f>
        <v>0</v>
      </c>
      <c r="AE199" s="37">
        <f>+NICE자료!AE199</f>
        <v>0</v>
      </c>
      <c r="AF199" s="37">
        <f>+NICE자료!AF199</f>
        <v>0</v>
      </c>
      <c r="AG199" s="37">
        <f>+NICE자료!AG199</f>
        <v>0</v>
      </c>
      <c r="AH199" s="37">
        <f>+NICE자료!AH199</f>
        <v>0</v>
      </c>
      <c r="AI199" s="37">
        <f>+NICE자료!AI199</f>
        <v>0</v>
      </c>
      <c r="AJ199" s="37">
        <f>+NICE자료!AJ199</f>
        <v>0</v>
      </c>
      <c r="AK199" s="37">
        <f>+NICE자료!AK199</f>
        <v>0</v>
      </c>
      <c r="AL199" s="37">
        <f>+NICE자료!AL199</f>
        <v>0</v>
      </c>
      <c r="AM199" s="37">
        <f>+NICE자료!AM199</f>
        <v>0</v>
      </c>
      <c r="AN199" s="37">
        <f>+NICE자료!AN199</f>
        <v>0</v>
      </c>
      <c r="AO199" s="37">
        <f>+NICE자료!AO199</f>
        <v>0</v>
      </c>
      <c r="AP199" s="37">
        <f>+NICE자료!AP199</f>
        <v>0</v>
      </c>
      <c r="AQ199" s="37">
        <f>+NICE자료!AQ199</f>
        <v>0</v>
      </c>
      <c r="AR199" s="37">
        <f>+NICE자료!AR199</f>
        <v>0</v>
      </c>
      <c r="AS199" s="37">
        <f>+NICE자료!AS199</f>
        <v>0</v>
      </c>
      <c r="AT199" s="38"/>
      <c r="AU199" s="38"/>
      <c r="AV199" s="38"/>
      <c r="AW199" s="38"/>
      <c r="AX199" s="38"/>
      <c r="AY199" s="38"/>
      <c r="AZ199" s="38"/>
      <c r="BA199" s="38"/>
      <c r="BB199" s="38"/>
      <c r="BC199" s="38"/>
      <c r="BD199" s="38"/>
      <c r="BE199" s="38"/>
      <c r="BF199" s="38"/>
      <c r="BG199" s="38"/>
      <c r="BH199" s="38"/>
      <c r="BI199" s="38"/>
      <c r="BJ199" s="38"/>
      <c r="BK199" s="38"/>
      <c r="BL199" s="38"/>
      <c r="BM199" s="38"/>
      <c r="BN199" s="38"/>
      <c r="BO199" s="38"/>
      <c r="BP199" s="38"/>
      <c r="BQ199" s="38"/>
      <c r="BR199" s="38"/>
      <c r="BS199" s="38"/>
      <c r="BT199" s="38"/>
      <c r="BU199" s="38"/>
      <c r="BV199" s="38"/>
      <c r="BW199" s="38"/>
      <c r="BX199" s="38"/>
      <c r="BY199" s="38"/>
      <c r="BZ199" s="38"/>
      <c r="CA199" s="38"/>
      <c r="CB199" s="38"/>
      <c r="CC199" s="38"/>
      <c r="CD199" s="38"/>
      <c r="CE199" s="38"/>
      <c r="CF199" s="38"/>
      <c r="CG199" s="38"/>
      <c r="CH199" s="38"/>
      <c r="CI199" s="38"/>
      <c r="CJ199" s="38"/>
      <c r="CK199" s="38"/>
      <c r="CL199" s="38"/>
      <c r="CM199" s="38"/>
      <c r="CN199" s="38"/>
      <c r="CO199" s="38"/>
      <c r="CP199" s="38"/>
      <c r="CQ199" s="38"/>
      <c r="CR199" s="38"/>
      <c r="CS199" s="38"/>
      <c r="CT199" s="38"/>
      <c r="CU199" s="38"/>
      <c r="CV199" s="38"/>
      <c r="CW199" s="38"/>
      <c r="CX199" s="38"/>
      <c r="CY199" s="38"/>
      <c r="CZ199" s="38"/>
      <c r="DA199" s="38"/>
      <c r="DB199" s="38"/>
      <c r="DC199" s="38"/>
      <c r="DD199" s="38"/>
      <c r="DE199" s="38"/>
      <c r="DF199" s="38"/>
      <c r="DG199" s="38"/>
      <c r="DH199" s="38"/>
      <c r="DI199" s="38"/>
      <c r="DJ199" s="38"/>
      <c r="DK199" s="38"/>
      <c r="DL199" s="38"/>
      <c r="DM199" s="38"/>
      <c r="DN199" s="38"/>
    </row>
    <row r="200" spans="1:118">
      <c r="A200" s="1">
        <f>+NICE자료!A200</f>
        <v>125127</v>
      </c>
      <c r="B200" s="28" t="str">
        <f>+NICE자료!B200</f>
        <v xml:space="preserve">     지분법이익</v>
      </c>
      <c r="C200" s="37">
        <f>+NICE자료!C200</f>
        <v>451361000000</v>
      </c>
      <c r="D200" s="37">
        <f>+NICE자료!D200</f>
        <v>286035000000</v>
      </c>
      <c r="E200" s="37">
        <f>+NICE자료!E200</f>
        <v>542388000000</v>
      </c>
      <c r="F200" s="37">
        <f>+NICE자료!F200</f>
        <v>518721000000</v>
      </c>
      <c r="G200" s="37">
        <f>+NICE자료!G200</f>
        <v>655087000000</v>
      </c>
      <c r="H200" s="37">
        <f>+NICE자료!H200</f>
        <v>579366000000</v>
      </c>
      <c r="I200" s="37">
        <f>+NICE자료!I200</f>
        <v>589070000000</v>
      </c>
      <c r="J200" s="37">
        <f>+NICE자료!J200</f>
        <v>803642000000</v>
      </c>
      <c r="K200" s="37">
        <f>+NICE자료!K200</f>
        <v>695346000000</v>
      </c>
      <c r="L200" s="37">
        <f>+NICE자료!L200</f>
        <v>607307000000</v>
      </c>
      <c r="M200" s="37">
        <f>+NICE자료!M200</f>
        <v>475175000000</v>
      </c>
      <c r="N200" s="37">
        <f>+NICE자료!N200</f>
        <v>406570000000</v>
      </c>
      <c r="O200" s="37">
        <f>+NICE자료!O200</f>
        <v>974513000000</v>
      </c>
      <c r="P200" s="37">
        <f>+NICE자료!P200</f>
        <v>1570766000000</v>
      </c>
      <c r="Q200" s="37">
        <f>+NICE자료!Q200</f>
        <v>1559112000000</v>
      </c>
      <c r="R200" s="37">
        <f>+NICE자료!R200</f>
        <v>1139246000000</v>
      </c>
      <c r="S200" s="37">
        <f>+NICE자료!S200</f>
        <v>0</v>
      </c>
      <c r="T200" s="37">
        <f>+NICE자료!T200</f>
        <v>0</v>
      </c>
      <c r="U200" s="37">
        <f>+NICE자료!U200</f>
        <v>0</v>
      </c>
      <c r="V200" s="37">
        <f>+NICE자료!V200</f>
        <v>0</v>
      </c>
      <c r="W200" s="37">
        <f>+NICE자료!W200</f>
        <v>0</v>
      </c>
      <c r="X200" s="37">
        <f>+NICE자료!X200</f>
        <v>0</v>
      </c>
      <c r="Y200" s="37">
        <f>+NICE자료!Y200</f>
        <v>0</v>
      </c>
      <c r="Z200" s="37">
        <f>+NICE자료!Z200</f>
        <v>0</v>
      </c>
      <c r="AA200" s="37">
        <f>+NICE자료!AA200</f>
        <v>0</v>
      </c>
      <c r="AB200" s="37">
        <f>+NICE자료!AB200</f>
        <v>0</v>
      </c>
      <c r="AC200" s="37">
        <f>+NICE자료!AC200</f>
        <v>0</v>
      </c>
      <c r="AD200" s="37">
        <f>+NICE자료!AD200</f>
        <v>0</v>
      </c>
      <c r="AE200" s="37">
        <f>+NICE자료!AE200</f>
        <v>0</v>
      </c>
      <c r="AF200" s="37">
        <f>+NICE자료!AF200</f>
        <v>0</v>
      </c>
      <c r="AG200" s="37">
        <f>+NICE자료!AG200</f>
        <v>0</v>
      </c>
      <c r="AH200" s="37">
        <f>+NICE자료!AH200</f>
        <v>0</v>
      </c>
      <c r="AI200" s="37">
        <f>+NICE자료!AI200</f>
        <v>0</v>
      </c>
      <c r="AJ200" s="37">
        <f>+NICE자료!AJ200</f>
        <v>0</v>
      </c>
      <c r="AK200" s="37">
        <f>+NICE자료!AK200</f>
        <v>0</v>
      </c>
      <c r="AL200" s="37">
        <f>+NICE자료!AL200</f>
        <v>0</v>
      </c>
      <c r="AM200" s="37">
        <f>+NICE자료!AM200</f>
        <v>0</v>
      </c>
      <c r="AN200" s="37">
        <f>+NICE자료!AN200</f>
        <v>0</v>
      </c>
      <c r="AO200" s="37">
        <f>+NICE자료!AO200</f>
        <v>0</v>
      </c>
      <c r="AP200" s="37">
        <f>+NICE자료!AP200</f>
        <v>0</v>
      </c>
      <c r="AQ200" s="37">
        <f>+NICE자료!AQ200</f>
        <v>0</v>
      </c>
      <c r="AR200" s="37">
        <f>+NICE자료!AR200</f>
        <v>0</v>
      </c>
      <c r="AS200" s="37">
        <f>+NICE자료!AS200</f>
        <v>0</v>
      </c>
      <c r="AT200" s="38"/>
      <c r="AU200" s="38"/>
      <c r="AV200" s="38"/>
      <c r="AW200" s="38"/>
      <c r="AX200" s="38"/>
      <c r="AY200" s="38"/>
      <c r="AZ200" s="38"/>
      <c r="BA200" s="38"/>
      <c r="BB200" s="38"/>
      <c r="BC200" s="38"/>
      <c r="BD200" s="38"/>
      <c r="BE200" s="38"/>
      <c r="BF200" s="38"/>
      <c r="BG200" s="38"/>
      <c r="BH200" s="38"/>
      <c r="BI200" s="38"/>
      <c r="BJ200" s="38"/>
      <c r="BK200" s="38"/>
      <c r="BL200" s="38"/>
      <c r="BM200" s="38"/>
      <c r="BN200" s="38"/>
      <c r="BO200" s="38"/>
      <c r="BP200" s="38"/>
      <c r="BQ200" s="38"/>
      <c r="BR200" s="38"/>
      <c r="BS200" s="38"/>
      <c r="BT200" s="38"/>
      <c r="BU200" s="38"/>
      <c r="BV200" s="38"/>
      <c r="BW200" s="38"/>
      <c r="BX200" s="38"/>
      <c r="BY200" s="38"/>
      <c r="BZ200" s="38"/>
      <c r="CA200" s="38"/>
      <c r="CB200" s="38"/>
      <c r="CC200" s="38"/>
      <c r="CD200" s="38"/>
      <c r="CE200" s="38"/>
      <c r="CF200" s="38"/>
      <c r="CG200" s="38"/>
      <c r="CH200" s="38"/>
      <c r="CI200" s="38"/>
      <c r="CJ200" s="38"/>
      <c r="CK200" s="38"/>
      <c r="CL200" s="38"/>
      <c r="CM200" s="38"/>
      <c r="CN200" s="38"/>
      <c r="CO200" s="38"/>
      <c r="CP200" s="38"/>
      <c r="CQ200" s="38"/>
      <c r="CR200" s="38"/>
      <c r="CS200" s="38"/>
      <c r="CT200" s="38"/>
      <c r="CU200" s="38"/>
      <c r="CV200" s="38"/>
      <c r="CW200" s="38"/>
      <c r="CX200" s="38"/>
      <c r="CY200" s="38"/>
      <c r="CZ200" s="38"/>
      <c r="DA200" s="38"/>
      <c r="DB200" s="38"/>
      <c r="DC200" s="38"/>
      <c r="DD200" s="38"/>
      <c r="DE200" s="38"/>
      <c r="DF200" s="38"/>
      <c r="DG200" s="38"/>
      <c r="DH200" s="38"/>
      <c r="DI200" s="38"/>
      <c r="DJ200" s="38"/>
      <c r="DK200" s="38"/>
      <c r="DL200" s="38"/>
      <c r="DM200" s="38"/>
      <c r="DN200" s="38"/>
    </row>
    <row r="201" spans="1:118">
      <c r="A201" s="1">
        <f>+NICE자료!A201</f>
        <v>125160</v>
      </c>
      <c r="B201" s="28" t="str">
        <f>+NICE자료!B201</f>
        <v xml:space="preserve">     임대주택자산감액손실환입</v>
      </c>
      <c r="C201" s="37">
        <f>+NICE자료!C201</f>
        <v>0</v>
      </c>
      <c r="D201" s="37">
        <f>+NICE자료!D201</f>
        <v>0</v>
      </c>
      <c r="E201" s="37">
        <f>+NICE자료!E201</f>
        <v>0</v>
      </c>
      <c r="F201" s="37">
        <f>+NICE자료!F201</f>
        <v>0</v>
      </c>
      <c r="G201" s="37">
        <f>+NICE자료!G201</f>
        <v>0</v>
      </c>
      <c r="H201" s="37">
        <f>+NICE자료!H201</f>
        <v>0</v>
      </c>
      <c r="I201" s="37">
        <f>+NICE자료!I201</f>
        <v>0</v>
      </c>
      <c r="J201" s="37">
        <f>+NICE자료!J201</f>
        <v>0</v>
      </c>
      <c r="K201" s="37">
        <f>+NICE자료!K201</f>
        <v>0</v>
      </c>
      <c r="L201" s="37">
        <f>+NICE자료!L201</f>
        <v>0</v>
      </c>
      <c r="M201" s="37">
        <f>+NICE자료!M201</f>
        <v>0</v>
      </c>
      <c r="N201" s="37">
        <f>+NICE자료!N201</f>
        <v>0</v>
      </c>
      <c r="O201" s="37">
        <f>+NICE자료!O201</f>
        <v>0</v>
      </c>
      <c r="P201" s="37">
        <f>+NICE자료!P201</f>
        <v>0</v>
      </c>
      <c r="Q201" s="37">
        <f>+NICE자료!Q201</f>
        <v>0</v>
      </c>
      <c r="R201" s="37">
        <f>+NICE자료!R201</f>
        <v>0</v>
      </c>
      <c r="S201" s="37">
        <f>+NICE자료!S201</f>
        <v>0</v>
      </c>
      <c r="T201" s="37">
        <f>+NICE자료!T201</f>
        <v>0</v>
      </c>
      <c r="U201" s="37">
        <f>+NICE자료!U201</f>
        <v>0</v>
      </c>
      <c r="V201" s="37">
        <f>+NICE자료!V201</f>
        <v>0</v>
      </c>
      <c r="W201" s="37">
        <f>+NICE자료!W201</f>
        <v>0</v>
      </c>
      <c r="X201" s="37">
        <f>+NICE자료!X201</f>
        <v>0</v>
      </c>
      <c r="Y201" s="37">
        <f>+NICE자료!Y201</f>
        <v>0</v>
      </c>
      <c r="Z201" s="37">
        <f>+NICE자료!Z201</f>
        <v>0</v>
      </c>
      <c r="AA201" s="37">
        <f>+NICE자료!AA201</f>
        <v>0</v>
      </c>
      <c r="AB201" s="37">
        <f>+NICE자료!AB201</f>
        <v>0</v>
      </c>
      <c r="AC201" s="37">
        <f>+NICE자료!AC201</f>
        <v>0</v>
      </c>
      <c r="AD201" s="37">
        <f>+NICE자료!AD201</f>
        <v>0</v>
      </c>
      <c r="AE201" s="37">
        <f>+NICE자료!AE201</f>
        <v>0</v>
      </c>
      <c r="AF201" s="37">
        <f>+NICE자료!AF201</f>
        <v>0</v>
      </c>
      <c r="AG201" s="37">
        <f>+NICE자료!AG201</f>
        <v>0</v>
      </c>
      <c r="AH201" s="37">
        <f>+NICE자료!AH201</f>
        <v>0</v>
      </c>
      <c r="AI201" s="37">
        <f>+NICE자료!AI201</f>
        <v>0</v>
      </c>
      <c r="AJ201" s="37">
        <f>+NICE자료!AJ201</f>
        <v>0</v>
      </c>
      <c r="AK201" s="37">
        <f>+NICE자료!AK201</f>
        <v>0</v>
      </c>
      <c r="AL201" s="37">
        <f>+NICE자료!AL201</f>
        <v>0</v>
      </c>
      <c r="AM201" s="37">
        <f>+NICE자료!AM201</f>
        <v>0</v>
      </c>
      <c r="AN201" s="37">
        <f>+NICE자료!AN201</f>
        <v>0</v>
      </c>
      <c r="AO201" s="37">
        <f>+NICE자료!AO201</f>
        <v>0</v>
      </c>
      <c r="AP201" s="37">
        <f>+NICE자료!AP201</f>
        <v>0</v>
      </c>
      <c r="AQ201" s="37">
        <f>+NICE자료!AQ201</f>
        <v>0</v>
      </c>
      <c r="AR201" s="37">
        <f>+NICE자료!AR201</f>
        <v>0</v>
      </c>
      <c r="AS201" s="37">
        <f>+NICE자료!AS201</f>
        <v>0</v>
      </c>
      <c r="AT201" s="38"/>
      <c r="AU201" s="38"/>
      <c r="AV201" s="38"/>
      <c r="AW201" s="38"/>
      <c r="AX201" s="38"/>
      <c r="AY201" s="38"/>
      <c r="AZ201" s="38"/>
      <c r="BA201" s="38"/>
      <c r="BB201" s="38"/>
      <c r="BC201" s="38"/>
      <c r="BD201" s="38"/>
      <c r="BE201" s="38"/>
      <c r="BF201" s="38"/>
      <c r="BG201" s="38"/>
      <c r="BH201" s="38"/>
      <c r="BI201" s="38"/>
      <c r="BJ201" s="38"/>
      <c r="BK201" s="38"/>
      <c r="BL201" s="38"/>
      <c r="BM201" s="38"/>
      <c r="BN201" s="38"/>
      <c r="BO201" s="38"/>
      <c r="BP201" s="38"/>
      <c r="BQ201" s="38"/>
      <c r="BR201" s="38"/>
      <c r="BS201" s="38"/>
      <c r="BT201" s="38"/>
      <c r="BU201" s="38"/>
      <c r="BV201" s="38"/>
      <c r="BW201" s="38"/>
      <c r="BX201" s="38"/>
      <c r="BY201" s="38"/>
      <c r="BZ201" s="38"/>
      <c r="CA201" s="38"/>
      <c r="CB201" s="38"/>
      <c r="CC201" s="38"/>
      <c r="CD201" s="38"/>
      <c r="CE201" s="38"/>
      <c r="CF201" s="38"/>
      <c r="CG201" s="38"/>
      <c r="CH201" s="38"/>
      <c r="CI201" s="38"/>
      <c r="CJ201" s="38"/>
      <c r="CK201" s="38"/>
      <c r="CL201" s="38"/>
      <c r="CM201" s="38"/>
      <c r="CN201" s="38"/>
      <c r="CO201" s="38"/>
      <c r="CP201" s="38"/>
      <c r="CQ201" s="38"/>
      <c r="CR201" s="38"/>
      <c r="CS201" s="38"/>
      <c r="CT201" s="38"/>
      <c r="CU201" s="38"/>
      <c r="CV201" s="38"/>
      <c r="CW201" s="38"/>
      <c r="CX201" s="38"/>
      <c r="CY201" s="38"/>
      <c r="CZ201" s="38"/>
      <c r="DA201" s="38"/>
      <c r="DB201" s="38"/>
      <c r="DC201" s="38"/>
      <c r="DD201" s="38"/>
      <c r="DE201" s="38"/>
      <c r="DF201" s="38"/>
      <c r="DG201" s="38"/>
      <c r="DH201" s="38"/>
      <c r="DI201" s="38"/>
      <c r="DJ201" s="38"/>
      <c r="DK201" s="38"/>
      <c r="DL201" s="38"/>
      <c r="DM201" s="38"/>
      <c r="DN201" s="38"/>
    </row>
    <row r="202" spans="1:118">
      <c r="A202" s="1">
        <f>+NICE자료!A202</f>
        <v>125128</v>
      </c>
      <c r="B202" s="28" t="str">
        <f>+NICE자료!B202</f>
        <v xml:space="preserve">     투자자산감액손실환입</v>
      </c>
      <c r="C202" s="37">
        <f>+NICE자료!C202</f>
        <v>0</v>
      </c>
      <c r="D202" s="37">
        <f>+NICE자료!D202</f>
        <v>0</v>
      </c>
      <c r="E202" s="37">
        <f>+NICE자료!E202</f>
        <v>0</v>
      </c>
      <c r="F202" s="37">
        <f>+NICE자료!F202</f>
        <v>0</v>
      </c>
      <c r="G202" s="37">
        <f>+NICE자료!G202</f>
        <v>0</v>
      </c>
      <c r="H202" s="37">
        <f>+NICE자료!H202</f>
        <v>0</v>
      </c>
      <c r="I202" s="37">
        <f>+NICE자료!I202</f>
        <v>0</v>
      </c>
      <c r="J202" s="37">
        <f>+NICE자료!J202</f>
        <v>0</v>
      </c>
      <c r="K202" s="37">
        <f>+NICE자료!K202</f>
        <v>0</v>
      </c>
      <c r="L202" s="37">
        <f>+NICE자료!L202</f>
        <v>0</v>
      </c>
      <c r="M202" s="37">
        <f>+NICE자료!M202</f>
        <v>0</v>
      </c>
      <c r="N202" s="37">
        <f>+NICE자료!N202</f>
        <v>0</v>
      </c>
      <c r="O202" s="37">
        <f>+NICE자료!O202</f>
        <v>0</v>
      </c>
      <c r="P202" s="37">
        <f>+NICE자료!P202</f>
        <v>0</v>
      </c>
      <c r="Q202" s="37">
        <f>+NICE자료!Q202</f>
        <v>0</v>
      </c>
      <c r="R202" s="37">
        <f>+NICE자료!R202</f>
        <v>0</v>
      </c>
      <c r="S202" s="37">
        <f>+NICE자료!S202</f>
        <v>0</v>
      </c>
      <c r="T202" s="37">
        <f>+NICE자료!T202</f>
        <v>0</v>
      </c>
      <c r="U202" s="37">
        <f>+NICE자료!U202</f>
        <v>0</v>
      </c>
      <c r="V202" s="37">
        <f>+NICE자료!V202</f>
        <v>0</v>
      </c>
      <c r="W202" s="37">
        <f>+NICE자료!W202</f>
        <v>0</v>
      </c>
      <c r="X202" s="37">
        <f>+NICE자료!X202</f>
        <v>0</v>
      </c>
      <c r="Y202" s="37">
        <f>+NICE자료!Y202</f>
        <v>0</v>
      </c>
      <c r="Z202" s="37">
        <f>+NICE자료!Z202</f>
        <v>0</v>
      </c>
      <c r="AA202" s="37">
        <f>+NICE자료!AA202</f>
        <v>0</v>
      </c>
      <c r="AB202" s="37">
        <f>+NICE자료!AB202</f>
        <v>0</v>
      </c>
      <c r="AC202" s="37">
        <f>+NICE자료!AC202</f>
        <v>0</v>
      </c>
      <c r="AD202" s="37">
        <f>+NICE자료!AD202</f>
        <v>0</v>
      </c>
      <c r="AE202" s="37">
        <f>+NICE자료!AE202</f>
        <v>0</v>
      </c>
      <c r="AF202" s="37">
        <f>+NICE자료!AF202</f>
        <v>0</v>
      </c>
      <c r="AG202" s="37">
        <f>+NICE자료!AG202</f>
        <v>0</v>
      </c>
      <c r="AH202" s="37">
        <f>+NICE자료!AH202</f>
        <v>0</v>
      </c>
      <c r="AI202" s="37">
        <f>+NICE자료!AI202</f>
        <v>0</v>
      </c>
      <c r="AJ202" s="37">
        <f>+NICE자료!AJ202</f>
        <v>0</v>
      </c>
      <c r="AK202" s="37">
        <f>+NICE자료!AK202</f>
        <v>0</v>
      </c>
      <c r="AL202" s="37">
        <f>+NICE자료!AL202</f>
        <v>0</v>
      </c>
      <c r="AM202" s="37">
        <f>+NICE자료!AM202</f>
        <v>0</v>
      </c>
      <c r="AN202" s="37">
        <f>+NICE자료!AN202</f>
        <v>0</v>
      </c>
      <c r="AO202" s="37">
        <f>+NICE자료!AO202</f>
        <v>0</v>
      </c>
      <c r="AP202" s="37">
        <f>+NICE자료!AP202</f>
        <v>0</v>
      </c>
      <c r="AQ202" s="37">
        <f>+NICE자료!AQ202</f>
        <v>0</v>
      </c>
      <c r="AR202" s="37">
        <f>+NICE자료!AR202</f>
        <v>0</v>
      </c>
      <c r="AS202" s="37">
        <f>+NICE자료!AS202</f>
        <v>0</v>
      </c>
      <c r="AT202" s="38"/>
      <c r="AU202" s="38"/>
      <c r="AV202" s="38"/>
      <c r="AW202" s="38"/>
      <c r="AX202" s="38"/>
      <c r="AY202" s="38"/>
      <c r="AZ202" s="38"/>
      <c r="BA202" s="38"/>
      <c r="BB202" s="38"/>
      <c r="BC202" s="38"/>
      <c r="BD202" s="38"/>
      <c r="BE202" s="38"/>
      <c r="BF202" s="38"/>
      <c r="BG202" s="38"/>
      <c r="BH202" s="38"/>
      <c r="BI202" s="38"/>
      <c r="BJ202" s="38"/>
      <c r="BK202" s="38"/>
      <c r="BL202" s="38"/>
      <c r="BM202" s="38"/>
      <c r="BN202" s="38"/>
      <c r="BO202" s="38"/>
      <c r="BP202" s="38"/>
      <c r="BQ202" s="38"/>
      <c r="BR202" s="38"/>
      <c r="BS202" s="38"/>
      <c r="BT202" s="38"/>
      <c r="BU202" s="38"/>
      <c r="BV202" s="38"/>
      <c r="BW202" s="38"/>
      <c r="BX202" s="38"/>
      <c r="BY202" s="38"/>
      <c r="BZ202" s="38"/>
      <c r="CA202" s="38"/>
      <c r="CB202" s="38"/>
      <c r="CC202" s="38"/>
      <c r="CD202" s="38"/>
      <c r="CE202" s="38"/>
      <c r="CF202" s="38"/>
      <c r="CG202" s="38"/>
      <c r="CH202" s="38"/>
      <c r="CI202" s="38"/>
      <c r="CJ202" s="38"/>
      <c r="CK202" s="38"/>
      <c r="CL202" s="38"/>
      <c r="CM202" s="38"/>
      <c r="CN202" s="38"/>
      <c r="CO202" s="38"/>
      <c r="CP202" s="38"/>
      <c r="CQ202" s="38"/>
      <c r="CR202" s="38"/>
      <c r="CS202" s="38"/>
      <c r="CT202" s="38"/>
      <c r="CU202" s="38"/>
      <c r="CV202" s="38"/>
      <c r="CW202" s="38"/>
      <c r="CX202" s="38"/>
      <c r="CY202" s="38"/>
      <c r="CZ202" s="38"/>
      <c r="DA202" s="38"/>
      <c r="DB202" s="38"/>
      <c r="DC202" s="38"/>
      <c r="DD202" s="38"/>
      <c r="DE202" s="38"/>
      <c r="DF202" s="38"/>
      <c r="DG202" s="38"/>
      <c r="DH202" s="38"/>
      <c r="DI202" s="38"/>
      <c r="DJ202" s="38"/>
      <c r="DK202" s="38"/>
      <c r="DL202" s="38"/>
      <c r="DM202" s="38"/>
      <c r="DN202" s="38"/>
    </row>
    <row r="203" spans="1:118">
      <c r="A203" s="1">
        <f>+NICE자료!A203</f>
        <v>125149</v>
      </c>
      <c r="B203" s="28" t="str">
        <f>+NICE자료!B203</f>
        <v xml:space="preserve">     매도가능증권감액손실환입</v>
      </c>
      <c r="C203" s="37">
        <f>+NICE자료!C203</f>
        <v>0</v>
      </c>
      <c r="D203" s="37">
        <f>+NICE자료!D203</f>
        <v>0</v>
      </c>
      <c r="E203" s="37">
        <f>+NICE자료!E203</f>
        <v>0</v>
      </c>
      <c r="F203" s="37">
        <f>+NICE자료!F203</f>
        <v>0</v>
      </c>
      <c r="G203" s="37">
        <f>+NICE자료!G203</f>
        <v>0</v>
      </c>
      <c r="H203" s="37">
        <f>+NICE자료!H203</f>
        <v>0</v>
      </c>
      <c r="I203" s="37">
        <f>+NICE자료!I203</f>
        <v>0</v>
      </c>
      <c r="J203" s="37">
        <f>+NICE자료!J203</f>
        <v>0</v>
      </c>
      <c r="K203" s="37">
        <f>+NICE자료!K203</f>
        <v>0</v>
      </c>
      <c r="L203" s="37">
        <f>+NICE자료!L203</f>
        <v>0</v>
      </c>
      <c r="M203" s="37">
        <f>+NICE자료!M203</f>
        <v>0</v>
      </c>
      <c r="N203" s="37">
        <f>+NICE자료!N203</f>
        <v>0</v>
      </c>
      <c r="O203" s="37">
        <f>+NICE자료!O203</f>
        <v>0</v>
      </c>
      <c r="P203" s="37">
        <f>+NICE자료!P203</f>
        <v>0</v>
      </c>
      <c r="Q203" s="37">
        <f>+NICE자료!Q203</f>
        <v>0</v>
      </c>
      <c r="R203" s="37">
        <f>+NICE자료!R203</f>
        <v>0</v>
      </c>
      <c r="S203" s="37">
        <f>+NICE자료!S203</f>
        <v>0</v>
      </c>
      <c r="T203" s="37">
        <f>+NICE자료!T203</f>
        <v>0</v>
      </c>
      <c r="U203" s="37">
        <f>+NICE자료!U203</f>
        <v>0</v>
      </c>
      <c r="V203" s="37">
        <f>+NICE자료!V203</f>
        <v>0</v>
      </c>
      <c r="W203" s="37">
        <f>+NICE자료!W203</f>
        <v>0</v>
      </c>
      <c r="X203" s="37">
        <f>+NICE자료!X203</f>
        <v>0</v>
      </c>
      <c r="Y203" s="37">
        <f>+NICE자료!Y203</f>
        <v>0</v>
      </c>
      <c r="Z203" s="37">
        <f>+NICE자료!Z203</f>
        <v>0</v>
      </c>
      <c r="AA203" s="37">
        <f>+NICE자료!AA203</f>
        <v>0</v>
      </c>
      <c r="AB203" s="37">
        <f>+NICE자료!AB203</f>
        <v>0</v>
      </c>
      <c r="AC203" s="37">
        <f>+NICE자료!AC203</f>
        <v>0</v>
      </c>
      <c r="AD203" s="37">
        <f>+NICE자료!AD203</f>
        <v>0</v>
      </c>
      <c r="AE203" s="37">
        <f>+NICE자료!AE203</f>
        <v>0</v>
      </c>
      <c r="AF203" s="37">
        <f>+NICE자료!AF203</f>
        <v>0</v>
      </c>
      <c r="AG203" s="37">
        <f>+NICE자료!AG203</f>
        <v>0</v>
      </c>
      <c r="AH203" s="37">
        <f>+NICE자료!AH203</f>
        <v>0</v>
      </c>
      <c r="AI203" s="37">
        <f>+NICE자료!AI203</f>
        <v>0</v>
      </c>
      <c r="AJ203" s="37">
        <f>+NICE자료!AJ203</f>
        <v>0</v>
      </c>
      <c r="AK203" s="37">
        <f>+NICE자료!AK203</f>
        <v>0</v>
      </c>
      <c r="AL203" s="37">
        <f>+NICE자료!AL203</f>
        <v>0</v>
      </c>
      <c r="AM203" s="37">
        <f>+NICE자료!AM203</f>
        <v>0</v>
      </c>
      <c r="AN203" s="37">
        <f>+NICE자료!AN203</f>
        <v>0</v>
      </c>
      <c r="AO203" s="37">
        <f>+NICE자료!AO203</f>
        <v>0</v>
      </c>
      <c r="AP203" s="37">
        <f>+NICE자료!AP203</f>
        <v>0</v>
      </c>
      <c r="AQ203" s="37">
        <f>+NICE자료!AQ203</f>
        <v>0</v>
      </c>
      <c r="AR203" s="37">
        <f>+NICE자료!AR203</f>
        <v>0</v>
      </c>
      <c r="AS203" s="37">
        <f>+NICE자료!AS203</f>
        <v>0</v>
      </c>
      <c r="AT203" s="38"/>
      <c r="AU203" s="38"/>
      <c r="AV203" s="38"/>
      <c r="AW203" s="38"/>
      <c r="AX203" s="38"/>
      <c r="AY203" s="38"/>
      <c r="AZ203" s="38"/>
      <c r="BA203" s="38"/>
      <c r="BB203" s="38"/>
      <c r="BC203" s="38"/>
      <c r="BD203" s="38"/>
      <c r="BE203" s="38"/>
      <c r="BF203" s="38"/>
      <c r="BG203" s="38"/>
      <c r="BH203" s="38"/>
      <c r="BI203" s="38"/>
      <c r="BJ203" s="38"/>
      <c r="BK203" s="38"/>
      <c r="BL203" s="38"/>
      <c r="BM203" s="38"/>
      <c r="BN203" s="38"/>
      <c r="BO203" s="38"/>
      <c r="BP203" s="38"/>
      <c r="BQ203" s="38"/>
      <c r="BR203" s="38"/>
      <c r="BS203" s="38"/>
      <c r="BT203" s="38"/>
      <c r="BU203" s="38"/>
      <c r="BV203" s="38"/>
      <c r="BW203" s="38"/>
      <c r="BX203" s="38"/>
      <c r="BY203" s="38"/>
      <c r="BZ203" s="38"/>
      <c r="CA203" s="38"/>
      <c r="CB203" s="38"/>
      <c r="CC203" s="38"/>
      <c r="CD203" s="38"/>
      <c r="CE203" s="38"/>
      <c r="CF203" s="38"/>
      <c r="CG203" s="38"/>
      <c r="CH203" s="38"/>
      <c r="CI203" s="38"/>
      <c r="CJ203" s="38"/>
      <c r="CK203" s="38"/>
      <c r="CL203" s="38"/>
      <c r="CM203" s="38"/>
      <c r="CN203" s="38"/>
      <c r="CO203" s="38"/>
      <c r="CP203" s="38"/>
      <c r="CQ203" s="38"/>
      <c r="CR203" s="38"/>
      <c r="CS203" s="38"/>
      <c r="CT203" s="38"/>
      <c r="CU203" s="38"/>
      <c r="CV203" s="38"/>
      <c r="CW203" s="38"/>
      <c r="CX203" s="38"/>
      <c r="CY203" s="38"/>
      <c r="CZ203" s="38"/>
      <c r="DA203" s="38"/>
      <c r="DB203" s="38"/>
      <c r="DC203" s="38"/>
      <c r="DD203" s="38"/>
      <c r="DE203" s="38"/>
      <c r="DF203" s="38"/>
      <c r="DG203" s="38"/>
      <c r="DH203" s="38"/>
      <c r="DI203" s="38"/>
      <c r="DJ203" s="38"/>
      <c r="DK203" s="38"/>
      <c r="DL203" s="38"/>
      <c r="DM203" s="38"/>
      <c r="DN203" s="38"/>
    </row>
    <row r="204" spans="1:118">
      <c r="A204" s="1">
        <f>+NICE자료!A204</f>
        <v>125151</v>
      </c>
      <c r="B204" s="28" t="str">
        <f>+NICE자료!B204</f>
        <v xml:space="preserve">     만기보유증권감액손실환입</v>
      </c>
      <c r="C204" s="37">
        <f>+NICE자료!C204</f>
        <v>0</v>
      </c>
      <c r="D204" s="37">
        <f>+NICE자료!D204</f>
        <v>0</v>
      </c>
      <c r="E204" s="37">
        <f>+NICE자료!E204</f>
        <v>0</v>
      </c>
      <c r="F204" s="37">
        <f>+NICE자료!F204</f>
        <v>0</v>
      </c>
      <c r="G204" s="37">
        <f>+NICE자료!G204</f>
        <v>0</v>
      </c>
      <c r="H204" s="37">
        <f>+NICE자료!H204</f>
        <v>0</v>
      </c>
      <c r="I204" s="37">
        <f>+NICE자료!I204</f>
        <v>0</v>
      </c>
      <c r="J204" s="37">
        <f>+NICE자료!J204</f>
        <v>0</v>
      </c>
      <c r="K204" s="37">
        <f>+NICE자료!K204</f>
        <v>0</v>
      </c>
      <c r="L204" s="37">
        <f>+NICE자료!L204</f>
        <v>0</v>
      </c>
      <c r="M204" s="37">
        <f>+NICE자료!M204</f>
        <v>0</v>
      </c>
      <c r="N204" s="37">
        <f>+NICE자료!N204</f>
        <v>0</v>
      </c>
      <c r="O204" s="37">
        <f>+NICE자료!O204</f>
        <v>0</v>
      </c>
      <c r="P204" s="37">
        <f>+NICE자료!P204</f>
        <v>0</v>
      </c>
      <c r="Q204" s="37">
        <f>+NICE자료!Q204</f>
        <v>0</v>
      </c>
      <c r="R204" s="37">
        <f>+NICE자료!R204</f>
        <v>0</v>
      </c>
      <c r="S204" s="37">
        <f>+NICE자료!S204</f>
        <v>0</v>
      </c>
      <c r="T204" s="37">
        <f>+NICE자료!T204</f>
        <v>0</v>
      </c>
      <c r="U204" s="37">
        <f>+NICE자료!U204</f>
        <v>0</v>
      </c>
      <c r="V204" s="37">
        <f>+NICE자료!V204</f>
        <v>0</v>
      </c>
      <c r="W204" s="37">
        <f>+NICE자료!W204</f>
        <v>0</v>
      </c>
      <c r="X204" s="37">
        <f>+NICE자료!X204</f>
        <v>0</v>
      </c>
      <c r="Y204" s="37">
        <f>+NICE자료!Y204</f>
        <v>0</v>
      </c>
      <c r="Z204" s="37">
        <f>+NICE자료!Z204</f>
        <v>0</v>
      </c>
      <c r="AA204" s="37">
        <f>+NICE자료!AA204</f>
        <v>0</v>
      </c>
      <c r="AB204" s="37">
        <f>+NICE자료!AB204</f>
        <v>0</v>
      </c>
      <c r="AC204" s="37">
        <f>+NICE자료!AC204</f>
        <v>0</v>
      </c>
      <c r="AD204" s="37">
        <f>+NICE자료!AD204</f>
        <v>0</v>
      </c>
      <c r="AE204" s="37">
        <f>+NICE자료!AE204</f>
        <v>0</v>
      </c>
      <c r="AF204" s="37">
        <f>+NICE자료!AF204</f>
        <v>0</v>
      </c>
      <c r="AG204" s="37">
        <f>+NICE자료!AG204</f>
        <v>0</v>
      </c>
      <c r="AH204" s="37">
        <f>+NICE자료!AH204</f>
        <v>0</v>
      </c>
      <c r="AI204" s="37">
        <f>+NICE자료!AI204</f>
        <v>0</v>
      </c>
      <c r="AJ204" s="37">
        <f>+NICE자료!AJ204</f>
        <v>0</v>
      </c>
      <c r="AK204" s="37">
        <f>+NICE자료!AK204</f>
        <v>0</v>
      </c>
      <c r="AL204" s="37">
        <f>+NICE자료!AL204</f>
        <v>0</v>
      </c>
      <c r="AM204" s="37">
        <f>+NICE자료!AM204</f>
        <v>0</v>
      </c>
      <c r="AN204" s="37">
        <f>+NICE자료!AN204</f>
        <v>0</v>
      </c>
      <c r="AO204" s="37">
        <f>+NICE자료!AO204</f>
        <v>0</v>
      </c>
      <c r="AP204" s="37">
        <f>+NICE자료!AP204</f>
        <v>0</v>
      </c>
      <c r="AQ204" s="37">
        <f>+NICE자료!AQ204</f>
        <v>0</v>
      </c>
      <c r="AR204" s="37">
        <f>+NICE자료!AR204</f>
        <v>0</v>
      </c>
      <c r="AS204" s="37">
        <f>+NICE자료!AS204</f>
        <v>0</v>
      </c>
      <c r="AT204" s="38"/>
      <c r="AU204" s="38"/>
      <c r="AV204" s="38"/>
      <c r="AW204" s="38"/>
      <c r="AX204" s="38"/>
      <c r="AY204" s="38"/>
      <c r="AZ204" s="38"/>
      <c r="BA204" s="38"/>
      <c r="BB204" s="38"/>
      <c r="BC204" s="38"/>
      <c r="BD204" s="38"/>
      <c r="BE204" s="38"/>
      <c r="BF204" s="38"/>
      <c r="BG204" s="38"/>
      <c r="BH204" s="38"/>
      <c r="BI204" s="38"/>
      <c r="BJ204" s="38"/>
      <c r="BK204" s="38"/>
      <c r="BL204" s="38"/>
      <c r="BM204" s="38"/>
      <c r="BN204" s="38"/>
      <c r="BO204" s="38"/>
      <c r="BP204" s="38"/>
      <c r="BQ204" s="38"/>
      <c r="BR204" s="38"/>
      <c r="BS204" s="38"/>
      <c r="BT204" s="38"/>
      <c r="BU204" s="38"/>
      <c r="BV204" s="38"/>
      <c r="BW204" s="38"/>
      <c r="BX204" s="38"/>
      <c r="BY204" s="38"/>
      <c r="BZ204" s="38"/>
      <c r="CA204" s="38"/>
      <c r="CB204" s="38"/>
      <c r="CC204" s="38"/>
      <c r="CD204" s="38"/>
      <c r="CE204" s="38"/>
      <c r="CF204" s="38"/>
      <c r="CG204" s="38"/>
      <c r="CH204" s="38"/>
      <c r="CI204" s="38"/>
      <c r="CJ204" s="38"/>
      <c r="CK204" s="38"/>
      <c r="CL204" s="38"/>
      <c r="CM204" s="38"/>
      <c r="CN204" s="38"/>
      <c r="CO204" s="38"/>
      <c r="CP204" s="38"/>
      <c r="CQ204" s="38"/>
      <c r="CR204" s="38"/>
      <c r="CS204" s="38"/>
      <c r="CT204" s="38"/>
      <c r="CU204" s="38"/>
      <c r="CV204" s="38"/>
      <c r="CW204" s="38"/>
      <c r="CX204" s="38"/>
      <c r="CY204" s="38"/>
      <c r="CZ204" s="38"/>
      <c r="DA204" s="38"/>
      <c r="DB204" s="38"/>
      <c r="DC204" s="38"/>
      <c r="DD204" s="38"/>
      <c r="DE204" s="38"/>
      <c r="DF204" s="38"/>
      <c r="DG204" s="38"/>
      <c r="DH204" s="38"/>
      <c r="DI204" s="38"/>
      <c r="DJ204" s="38"/>
      <c r="DK204" s="38"/>
      <c r="DL204" s="38"/>
      <c r="DM204" s="38"/>
      <c r="DN204" s="38"/>
    </row>
    <row r="205" spans="1:118">
      <c r="A205" s="1">
        <f>+NICE자료!A205</f>
        <v>125166</v>
      </c>
      <c r="B205" s="28" t="str">
        <f>+NICE자료!B205</f>
        <v xml:space="preserve">     지분법주식감액손실환입</v>
      </c>
      <c r="C205" s="37">
        <f>+NICE자료!C205</f>
        <v>0</v>
      </c>
      <c r="D205" s="37">
        <f>+NICE자료!D205</f>
        <v>0</v>
      </c>
      <c r="E205" s="37">
        <f>+NICE자료!E205</f>
        <v>0</v>
      </c>
      <c r="F205" s="37">
        <f>+NICE자료!F205</f>
        <v>0</v>
      </c>
      <c r="G205" s="37">
        <f>+NICE자료!G205</f>
        <v>0</v>
      </c>
      <c r="H205" s="37">
        <f>+NICE자료!H205</f>
        <v>0</v>
      </c>
      <c r="I205" s="37">
        <f>+NICE자료!I205</f>
        <v>0</v>
      </c>
      <c r="J205" s="37">
        <f>+NICE자료!J205</f>
        <v>0</v>
      </c>
      <c r="K205" s="37">
        <f>+NICE자료!K205</f>
        <v>0</v>
      </c>
      <c r="L205" s="37">
        <f>+NICE자료!L205</f>
        <v>0</v>
      </c>
      <c r="M205" s="37">
        <f>+NICE자료!M205</f>
        <v>0</v>
      </c>
      <c r="N205" s="37">
        <f>+NICE자료!N205</f>
        <v>0</v>
      </c>
      <c r="O205" s="37">
        <f>+NICE자료!O205</f>
        <v>0</v>
      </c>
      <c r="P205" s="37">
        <f>+NICE자료!P205</f>
        <v>0</v>
      </c>
      <c r="Q205" s="37">
        <f>+NICE자료!Q205</f>
        <v>0</v>
      </c>
      <c r="R205" s="37">
        <f>+NICE자료!R205</f>
        <v>0</v>
      </c>
      <c r="S205" s="37">
        <f>+NICE자료!S205</f>
        <v>0</v>
      </c>
      <c r="T205" s="37">
        <f>+NICE자료!T205</f>
        <v>0</v>
      </c>
      <c r="U205" s="37">
        <f>+NICE자료!U205</f>
        <v>0</v>
      </c>
      <c r="V205" s="37">
        <f>+NICE자료!V205</f>
        <v>0</v>
      </c>
      <c r="W205" s="37">
        <f>+NICE자료!W205</f>
        <v>0</v>
      </c>
      <c r="X205" s="37">
        <f>+NICE자료!X205</f>
        <v>0</v>
      </c>
      <c r="Y205" s="37">
        <f>+NICE자료!Y205</f>
        <v>0</v>
      </c>
      <c r="Z205" s="37">
        <f>+NICE자료!Z205</f>
        <v>0</v>
      </c>
      <c r="AA205" s="37">
        <f>+NICE자료!AA205</f>
        <v>0</v>
      </c>
      <c r="AB205" s="37">
        <f>+NICE자료!AB205</f>
        <v>0</v>
      </c>
      <c r="AC205" s="37">
        <f>+NICE자료!AC205</f>
        <v>0</v>
      </c>
      <c r="AD205" s="37">
        <f>+NICE자료!AD205</f>
        <v>0</v>
      </c>
      <c r="AE205" s="37">
        <f>+NICE자료!AE205</f>
        <v>0</v>
      </c>
      <c r="AF205" s="37">
        <f>+NICE자료!AF205</f>
        <v>0</v>
      </c>
      <c r="AG205" s="37">
        <f>+NICE자료!AG205</f>
        <v>0</v>
      </c>
      <c r="AH205" s="37">
        <f>+NICE자료!AH205</f>
        <v>0</v>
      </c>
      <c r="AI205" s="37">
        <f>+NICE자료!AI205</f>
        <v>0</v>
      </c>
      <c r="AJ205" s="37">
        <f>+NICE자료!AJ205</f>
        <v>0</v>
      </c>
      <c r="AK205" s="37">
        <f>+NICE자료!AK205</f>
        <v>0</v>
      </c>
      <c r="AL205" s="37">
        <f>+NICE자료!AL205</f>
        <v>0</v>
      </c>
      <c r="AM205" s="37">
        <f>+NICE자료!AM205</f>
        <v>0</v>
      </c>
      <c r="AN205" s="37">
        <f>+NICE자료!AN205</f>
        <v>0</v>
      </c>
      <c r="AO205" s="37">
        <f>+NICE자료!AO205</f>
        <v>0</v>
      </c>
      <c r="AP205" s="37">
        <f>+NICE자료!AP205</f>
        <v>0</v>
      </c>
      <c r="AQ205" s="37">
        <f>+NICE자료!AQ205</f>
        <v>0</v>
      </c>
      <c r="AR205" s="37">
        <f>+NICE자료!AR205</f>
        <v>0</v>
      </c>
      <c r="AS205" s="37">
        <f>+NICE자료!AS205</f>
        <v>0</v>
      </c>
      <c r="AT205" s="38"/>
      <c r="AU205" s="38"/>
      <c r="AV205" s="38"/>
      <c r="AW205" s="38"/>
      <c r="AX205" s="38"/>
      <c r="AY205" s="38"/>
      <c r="AZ205" s="38"/>
      <c r="BA205" s="38"/>
      <c r="BB205" s="38"/>
      <c r="BC205" s="38"/>
      <c r="BD205" s="38"/>
      <c r="BE205" s="38"/>
      <c r="BF205" s="38"/>
      <c r="BG205" s="38"/>
      <c r="BH205" s="38"/>
      <c r="BI205" s="38"/>
      <c r="BJ205" s="38"/>
      <c r="BK205" s="38"/>
      <c r="BL205" s="38"/>
      <c r="BM205" s="38"/>
      <c r="BN205" s="38"/>
      <c r="BO205" s="38"/>
      <c r="BP205" s="38"/>
      <c r="BQ205" s="38"/>
      <c r="BR205" s="38"/>
      <c r="BS205" s="38"/>
      <c r="BT205" s="38"/>
      <c r="BU205" s="38"/>
      <c r="BV205" s="38"/>
      <c r="BW205" s="38"/>
      <c r="BX205" s="38"/>
      <c r="BY205" s="38"/>
      <c r="BZ205" s="38"/>
      <c r="CA205" s="38"/>
      <c r="CB205" s="38"/>
      <c r="CC205" s="38"/>
      <c r="CD205" s="38"/>
      <c r="CE205" s="38"/>
      <c r="CF205" s="38"/>
      <c r="CG205" s="38"/>
      <c r="CH205" s="38"/>
      <c r="CI205" s="38"/>
      <c r="CJ205" s="38"/>
      <c r="CK205" s="38"/>
      <c r="CL205" s="38"/>
      <c r="CM205" s="38"/>
      <c r="CN205" s="38"/>
      <c r="CO205" s="38"/>
      <c r="CP205" s="38"/>
      <c r="CQ205" s="38"/>
      <c r="CR205" s="38"/>
      <c r="CS205" s="38"/>
      <c r="CT205" s="38"/>
      <c r="CU205" s="38"/>
      <c r="CV205" s="38"/>
      <c r="CW205" s="38"/>
      <c r="CX205" s="38"/>
      <c r="CY205" s="38"/>
      <c r="CZ205" s="38"/>
      <c r="DA205" s="38"/>
      <c r="DB205" s="38"/>
      <c r="DC205" s="38"/>
      <c r="DD205" s="38"/>
      <c r="DE205" s="38"/>
      <c r="DF205" s="38"/>
      <c r="DG205" s="38"/>
      <c r="DH205" s="38"/>
      <c r="DI205" s="38"/>
      <c r="DJ205" s="38"/>
      <c r="DK205" s="38"/>
      <c r="DL205" s="38"/>
      <c r="DM205" s="38"/>
      <c r="DN205" s="38"/>
    </row>
    <row r="206" spans="1:118">
      <c r="A206" s="1">
        <f>+NICE자료!A206</f>
        <v>125170</v>
      </c>
      <c r="B206" s="28" t="str">
        <f>+NICE자료!B206</f>
        <v xml:space="preserve">     유형자산감액손실환입</v>
      </c>
      <c r="C206" s="37">
        <f>+NICE자료!C206</f>
        <v>0</v>
      </c>
      <c r="D206" s="37">
        <f>+NICE자료!D206</f>
        <v>0</v>
      </c>
      <c r="E206" s="37">
        <f>+NICE자료!E206</f>
        <v>0</v>
      </c>
      <c r="F206" s="37">
        <f>+NICE자료!F206</f>
        <v>0</v>
      </c>
      <c r="G206" s="37">
        <f>+NICE자료!G206</f>
        <v>0</v>
      </c>
      <c r="H206" s="37">
        <f>+NICE자료!H206</f>
        <v>0</v>
      </c>
      <c r="I206" s="37">
        <f>+NICE자료!I206</f>
        <v>0</v>
      </c>
      <c r="J206" s="37">
        <f>+NICE자료!J206</f>
        <v>0</v>
      </c>
      <c r="K206" s="37">
        <f>+NICE자료!K206</f>
        <v>0</v>
      </c>
      <c r="L206" s="37">
        <f>+NICE자료!L206</f>
        <v>0</v>
      </c>
      <c r="M206" s="37">
        <f>+NICE자료!M206</f>
        <v>0</v>
      </c>
      <c r="N206" s="37">
        <f>+NICE자료!N206</f>
        <v>0</v>
      </c>
      <c r="O206" s="37">
        <f>+NICE자료!O206</f>
        <v>0</v>
      </c>
      <c r="P206" s="37">
        <f>+NICE자료!P206</f>
        <v>0</v>
      </c>
      <c r="Q206" s="37">
        <f>+NICE자료!Q206</f>
        <v>0</v>
      </c>
      <c r="R206" s="37">
        <f>+NICE자료!R206</f>
        <v>0</v>
      </c>
      <c r="S206" s="37">
        <f>+NICE자료!S206</f>
        <v>0</v>
      </c>
      <c r="T206" s="37">
        <f>+NICE자료!T206</f>
        <v>0</v>
      </c>
      <c r="U206" s="37">
        <f>+NICE자료!U206</f>
        <v>0</v>
      </c>
      <c r="V206" s="37">
        <f>+NICE자료!V206</f>
        <v>0</v>
      </c>
      <c r="W206" s="37">
        <f>+NICE자료!W206</f>
        <v>0</v>
      </c>
      <c r="X206" s="37">
        <f>+NICE자료!X206</f>
        <v>0</v>
      </c>
      <c r="Y206" s="37">
        <f>+NICE자료!Y206</f>
        <v>0</v>
      </c>
      <c r="Z206" s="37">
        <f>+NICE자료!Z206</f>
        <v>0</v>
      </c>
      <c r="AA206" s="37">
        <f>+NICE자료!AA206</f>
        <v>0</v>
      </c>
      <c r="AB206" s="37">
        <f>+NICE자료!AB206</f>
        <v>0</v>
      </c>
      <c r="AC206" s="37">
        <f>+NICE자료!AC206</f>
        <v>0</v>
      </c>
      <c r="AD206" s="37">
        <f>+NICE자료!AD206</f>
        <v>0</v>
      </c>
      <c r="AE206" s="37">
        <f>+NICE자료!AE206</f>
        <v>0</v>
      </c>
      <c r="AF206" s="37">
        <f>+NICE자료!AF206</f>
        <v>0</v>
      </c>
      <c r="AG206" s="37">
        <f>+NICE자료!AG206</f>
        <v>0</v>
      </c>
      <c r="AH206" s="37">
        <f>+NICE자료!AH206</f>
        <v>0</v>
      </c>
      <c r="AI206" s="37">
        <f>+NICE자료!AI206</f>
        <v>0</v>
      </c>
      <c r="AJ206" s="37">
        <f>+NICE자료!AJ206</f>
        <v>0</v>
      </c>
      <c r="AK206" s="37">
        <f>+NICE자료!AK206</f>
        <v>0</v>
      </c>
      <c r="AL206" s="37">
        <f>+NICE자료!AL206</f>
        <v>0</v>
      </c>
      <c r="AM206" s="37">
        <f>+NICE자료!AM206</f>
        <v>0</v>
      </c>
      <c r="AN206" s="37">
        <f>+NICE자료!AN206</f>
        <v>0</v>
      </c>
      <c r="AO206" s="37">
        <f>+NICE자료!AO206</f>
        <v>0</v>
      </c>
      <c r="AP206" s="37">
        <f>+NICE자료!AP206</f>
        <v>0</v>
      </c>
      <c r="AQ206" s="37">
        <f>+NICE자료!AQ206</f>
        <v>0</v>
      </c>
      <c r="AR206" s="37">
        <f>+NICE자료!AR206</f>
        <v>0</v>
      </c>
      <c r="AS206" s="37">
        <f>+NICE자료!AS206</f>
        <v>0</v>
      </c>
      <c r="AT206" s="38"/>
      <c r="AU206" s="38"/>
      <c r="AV206" s="38"/>
      <c r="AW206" s="38"/>
      <c r="AX206" s="38"/>
      <c r="AY206" s="38"/>
      <c r="AZ206" s="38"/>
      <c r="BA206" s="38"/>
      <c r="BB206" s="38"/>
      <c r="BC206" s="38"/>
      <c r="BD206" s="38"/>
      <c r="BE206" s="38"/>
      <c r="BF206" s="38"/>
      <c r="BG206" s="38"/>
      <c r="BH206" s="38"/>
      <c r="BI206" s="38"/>
      <c r="BJ206" s="38"/>
      <c r="BK206" s="38"/>
      <c r="BL206" s="38"/>
      <c r="BM206" s="38"/>
      <c r="BN206" s="38"/>
      <c r="BO206" s="38"/>
      <c r="BP206" s="38"/>
      <c r="BQ206" s="38"/>
      <c r="BR206" s="38"/>
      <c r="BS206" s="38"/>
      <c r="BT206" s="38"/>
      <c r="BU206" s="38"/>
      <c r="BV206" s="38"/>
      <c r="BW206" s="38"/>
      <c r="BX206" s="38"/>
      <c r="BY206" s="38"/>
      <c r="BZ206" s="38"/>
      <c r="CA206" s="38"/>
      <c r="CB206" s="38"/>
      <c r="CC206" s="38"/>
      <c r="CD206" s="38"/>
      <c r="CE206" s="38"/>
      <c r="CF206" s="38"/>
      <c r="CG206" s="38"/>
      <c r="CH206" s="38"/>
      <c r="CI206" s="38"/>
      <c r="CJ206" s="38"/>
      <c r="CK206" s="38"/>
      <c r="CL206" s="38"/>
      <c r="CM206" s="38"/>
      <c r="CN206" s="38"/>
      <c r="CO206" s="38"/>
      <c r="CP206" s="38"/>
      <c r="CQ206" s="38"/>
      <c r="CR206" s="38"/>
      <c r="CS206" s="38"/>
      <c r="CT206" s="38"/>
      <c r="CU206" s="38"/>
      <c r="CV206" s="38"/>
      <c r="CW206" s="38"/>
      <c r="CX206" s="38"/>
      <c r="CY206" s="38"/>
      <c r="CZ206" s="38"/>
      <c r="DA206" s="38"/>
      <c r="DB206" s="38"/>
      <c r="DC206" s="38"/>
      <c r="DD206" s="38"/>
      <c r="DE206" s="38"/>
      <c r="DF206" s="38"/>
      <c r="DG206" s="38"/>
      <c r="DH206" s="38"/>
      <c r="DI206" s="38"/>
      <c r="DJ206" s="38"/>
      <c r="DK206" s="38"/>
      <c r="DL206" s="38"/>
      <c r="DM206" s="38"/>
      <c r="DN206" s="38"/>
    </row>
    <row r="207" spans="1:118">
      <c r="A207" s="1">
        <f>+NICE자료!A207</f>
        <v>125175</v>
      </c>
      <c r="B207" s="28" t="str">
        <f>+NICE자료!B207</f>
        <v xml:space="preserve">     유형자산평가이익</v>
      </c>
      <c r="C207" s="37">
        <f>+NICE자료!C207</f>
        <v>0</v>
      </c>
      <c r="D207" s="37">
        <f>+NICE자료!D207</f>
        <v>0</v>
      </c>
      <c r="E207" s="37">
        <f>+NICE자료!E207</f>
        <v>0</v>
      </c>
      <c r="F207" s="37">
        <f>+NICE자료!F207</f>
        <v>0</v>
      </c>
      <c r="G207" s="37">
        <f>+NICE자료!G207</f>
        <v>0</v>
      </c>
      <c r="H207" s="37">
        <f>+NICE자료!H207</f>
        <v>0</v>
      </c>
      <c r="I207" s="37">
        <f>+NICE자료!I207</f>
        <v>0</v>
      </c>
      <c r="J207" s="37">
        <f>+NICE자료!J207</f>
        <v>0</v>
      </c>
      <c r="K207" s="37">
        <f>+NICE자료!K207</f>
        <v>0</v>
      </c>
      <c r="L207" s="37">
        <f>+NICE자료!L207</f>
        <v>0</v>
      </c>
      <c r="M207" s="37">
        <f>+NICE자료!M207</f>
        <v>0</v>
      </c>
      <c r="N207" s="37">
        <f>+NICE자료!N207</f>
        <v>0</v>
      </c>
      <c r="O207" s="37">
        <f>+NICE자료!O207</f>
        <v>0</v>
      </c>
      <c r="P207" s="37">
        <f>+NICE자료!P207</f>
        <v>0</v>
      </c>
      <c r="Q207" s="37">
        <f>+NICE자료!Q207</f>
        <v>0</v>
      </c>
      <c r="R207" s="37">
        <f>+NICE자료!R207</f>
        <v>0</v>
      </c>
      <c r="S207" s="37">
        <f>+NICE자료!S207</f>
        <v>0</v>
      </c>
      <c r="T207" s="37">
        <f>+NICE자료!T207</f>
        <v>0</v>
      </c>
      <c r="U207" s="37">
        <f>+NICE자료!U207</f>
        <v>0</v>
      </c>
      <c r="V207" s="37">
        <f>+NICE자료!V207</f>
        <v>0</v>
      </c>
      <c r="W207" s="37">
        <f>+NICE자료!W207</f>
        <v>0</v>
      </c>
      <c r="X207" s="37">
        <f>+NICE자료!X207</f>
        <v>0</v>
      </c>
      <c r="Y207" s="37">
        <f>+NICE자료!Y207</f>
        <v>0</v>
      </c>
      <c r="Z207" s="37">
        <f>+NICE자료!Z207</f>
        <v>0</v>
      </c>
      <c r="AA207" s="37">
        <f>+NICE자료!AA207</f>
        <v>0</v>
      </c>
      <c r="AB207" s="37">
        <f>+NICE자료!AB207</f>
        <v>0</v>
      </c>
      <c r="AC207" s="37">
        <f>+NICE자료!AC207</f>
        <v>0</v>
      </c>
      <c r="AD207" s="37">
        <f>+NICE자료!AD207</f>
        <v>0</v>
      </c>
      <c r="AE207" s="37">
        <f>+NICE자료!AE207</f>
        <v>0</v>
      </c>
      <c r="AF207" s="37">
        <f>+NICE자료!AF207</f>
        <v>0</v>
      </c>
      <c r="AG207" s="37">
        <f>+NICE자료!AG207</f>
        <v>0</v>
      </c>
      <c r="AH207" s="37">
        <f>+NICE자료!AH207</f>
        <v>0</v>
      </c>
      <c r="AI207" s="37">
        <f>+NICE자료!AI207</f>
        <v>0</v>
      </c>
      <c r="AJ207" s="37">
        <f>+NICE자료!AJ207</f>
        <v>0</v>
      </c>
      <c r="AK207" s="37">
        <f>+NICE자료!AK207</f>
        <v>0</v>
      </c>
      <c r="AL207" s="37">
        <f>+NICE자료!AL207</f>
        <v>0</v>
      </c>
      <c r="AM207" s="37">
        <f>+NICE자료!AM207</f>
        <v>0</v>
      </c>
      <c r="AN207" s="37">
        <f>+NICE자료!AN207</f>
        <v>0</v>
      </c>
      <c r="AO207" s="37">
        <f>+NICE자료!AO207</f>
        <v>0</v>
      </c>
      <c r="AP207" s="37">
        <f>+NICE자료!AP207</f>
        <v>0</v>
      </c>
      <c r="AQ207" s="37">
        <f>+NICE자료!AQ207</f>
        <v>0</v>
      </c>
      <c r="AR207" s="37">
        <f>+NICE자료!AR207</f>
        <v>0</v>
      </c>
      <c r="AS207" s="37">
        <f>+NICE자료!AS207</f>
        <v>0</v>
      </c>
      <c r="AT207" s="38"/>
      <c r="AU207" s="38"/>
      <c r="AV207" s="38"/>
      <c r="AW207" s="38"/>
      <c r="AX207" s="38"/>
      <c r="AY207" s="38"/>
      <c r="AZ207" s="38"/>
      <c r="BA207" s="38"/>
      <c r="BB207" s="38"/>
      <c r="BC207" s="38"/>
      <c r="BD207" s="38"/>
      <c r="BE207" s="38"/>
      <c r="BF207" s="38"/>
      <c r="BG207" s="38"/>
      <c r="BH207" s="38"/>
      <c r="BI207" s="38"/>
      <c r="BJ207" s="38"/>
      <c r="BK207" s="38"/>
      <c r="BL207" s="38"/>
      <c r="BM207" s="38"/>
      <c r="BN207" s="38"/>
      <c r="BO207" s="38"/>
      <c r="BP207" s="38"/>
      <c r="BQ207" s="38"/>
      <c r="BR207" s="38"/>
      <c r="BS207" s="38"/>
      <c r="BT207" s="38"/>
      <c r="BU207" s="38"/>
      <c r="BV207" s="38"/>
      <c r="BW207" s="38"/>
      <c r="BX207" s="38"/>
      <c r="BY207" s="38"/>
      <c r="BZ207" s="38"/>
      <c r="CA207" s="38"/>
      <c r="CB207" s="38"/>
      <c r="CC207" s="38"/>
      <c r="CD207" s="38"/>
      <c r="CE207" s="38"/>
      <c r="CF207" s="38"/>
      <c r="CG207" s="38"/>
      <c r="CH207" s="38"/>
      <c r="CI207" s="38"/>
      <c r="CJ207" s="38"/>
      <c r="CK207" s="38"/>
      <c r="CL207" s="38"/>
      <c r="CM207" s="38"/>
      <c r="CN207" s="38"/>
      <c r="CO207" s="38"/>
      <c r="CP207" s="38"/>
      <c r="CQ207" s="38"/>
      <c r="CR207" s="38"/>
      <c r="CS207" s="38"/>
      <c r="CT207" s="38"/>
      <c r="CU207" s="38"/>
      <c r="CV207" s="38"/>
      <c r="CW207" s="38"/>
      <c r="CX207" s="38"/>
      <c r="CY207" s="38"/>
      <c r="CZ207" s="38"/>
      <c r="DA207" s="38"/>
      <c r="DB207" s="38"/>
      <c r="DC207" s="38"/>
      <c r="DD207" s="38"/>
      <c r="DE207" s="38"/>
      <c r="DF207" s="38"/>
      <c r="DG207" s="38"/>
      <c r="DH207" s="38"/>
      <c r="DI207" s="38"/>
      <c r="DJ207" s="38"/>
      <c r="DK207" s="38"/>
      <c r="DL207" s="38"/>
      <c r="DM207" s="38"/>
      <c r="DN207" s="38"/>
    </row>
    <row r="208" spans="1:118">
      <c r="A208" s="1">
        <f>+NICE자료!A208</f>
        <v>125180</v>
      </c>
      <c r="B208" s="28" t="str">
        <f>+NICE자료!B208</f>
        <v xml:space="preserve">     무형자산감액손실환입</v>
      </c>
      <c r="C208" s="37">
        <f>+NICE자료!C208</f>
        <v>0</v>
      </c>
      <c r="D208" s="37">
        <f>+NICE자료!D208</f>
        <v>0</v>
      </c>
      <c r="E208" s="37">
        <f>+NICE자료!E208</f>
        <v>0</v>
      </c>
      <c r="F208" s="37">
        <f>+NICE자료!F208</f>
        <v>0</v>
      </c>
      <c r="G208" s="37">
        <f>+NICE자료!G208</f>
        <v>0</v>
      </c>
      <c r="H208" s="37">
        <f>+NICE자료!H208</f>
        <v>0</v>
      </c>
      <c r="I208" s="37">
        <f>+NICE자료!I208</f>
        <v>0</v>
      </c>
      <c r="J208" s="37">
        <f>+NICE자료!J208</f>
        <v>0</v>
      </c>
      <c r="K208" s="37">
        <f>+NICE자료!K208</f>
        <v>0</v>
      </c>
      <c r="L208" s="37">
        <f>+NICE자료!L208</f>
        <v>0</v>
      </c>
      <c r="M208" s="37">
        <f>+NICE자료!M208</f>
        <v>0</v>
      </c>
      <c r="N208" s="37">
        <f>+NICE자료!N208</f>
        <v>0</v>
      </c>
      <c r="O208" s="37">
        <f>+NICE자료!O208</f>
        <v>0</v>
      </c>
      <c r="P208" s="37">
        <f>+NICE자료!P208</f>
        <v>0</v>
      </c>
      <c r="Q208" s="37">
        <f>+NICE자료!Q208</f>
        <v>0</v>
      </c>
      <c r="R208" s="37">
        <f>+NICE자료!R208</f>
        <v>0</v>
      </c>
      <c r="S208" s="37">
        <f>+NICE자료!S208</f>
        <v>0</v>
      </c>
      <c r="T208" s="37">
        <f>+NICE자료!T208</f>
        <v>0</v>
      </c>
      <c r="U208" s="37">
        <f>+NICE자료!U208</f>
        <v>0</v>
      </c>
      <c r="V208" s="37">
        <f>+NICE자료!V208</f>
        <v>0</v>
      </c>
      <c r="W208" s="37">
        <f>+NICE자료!W208</f>
        <v>0</v>
      </c>
      <c r="X208" s="37">
        <f>+NICE자료!X208</f>
        <v>0</v>
      </c>
      <c r="Y208" s="37">
        <f>+NICE자료!Y208</f>
        <v>0</v>
      </c>
      <c r="Z208" s="37">
        <f>+NICE자료!Z208</f>
        <v>0</v>
      </c>
      <c r="AA208" s="37">
        <f>+NICE자료!AA208</f>
        <v>0</v>
      </c>
      <c r="AB208" s="37">
        <f>+NICE자료!AB208</f>
        <v>0</v>
      </c>
      <c r="AC208" s="37">
        <f>+NICE자료!AC208</f>
        <v>0</v>
      </c>
      <c r="AD208" s="37">
        <f>+NICE자료!AD208</f>
        <v>0</v>
      </c>
      <c r="AE208" s="37">
        <f>+NICE자료!AE208</f>
        <v>0</v>
      </c>
      <c r="AF208" s="37">
        <f>+NICE자료!AF208</f>
        <v>0</v>
      </c>
      <c r="AG208" s="37">
        <f>+NICE자료!AG208</f>
        <v>0</v>
      </c>
      <c r="AH208" s="37">
        <f>+NICE자료!AH208</f>
        <v>0</v>
      </c>
      <c r="AI208" s="37">
        <f>+NICE자료!AI208</f>
        <v>0</v>
      </c>
      <c r="AJ208" s="37">
        <f>+NICE자료!AJ208</f>
        <v>0</v>
      </c>
      <c r="AK208" s="37">
        <f>+NICE자료!AK208</f>
        <v>0</v>
      </c>
      <c r="AL208" s="37">
        <f>+NICE자료!AL208</f>
        <v>0</v>
      </c>
      <c r="AM208" s="37">
        <f>+NICE자료!AM208</f>
        <v>0</v>
      </c>
      <c r="AN208" s="37">
        <f>+NICE자료!AN208</f>
        <v>0</v>
      </c>
      <c r="AO208" s="37">
        <f>+NICE자료!AO208</f>
        <v>0</v>
      </c>
      <c r="AP208" s="37">
        <f>+NICE자료!AP208</f>
        <v>0</v>
      </c>
      <c r="AQ208" s="37">
        <f>+NICE자료!AQ208</f>
        <v>0</v>
      </c>
      <c r="AR208" s="37">
        <f>+NICE자료!AR208</f>
        <v>0</v>
      </c>
      <c r="AS208" s="37">
        <f>+NICE자료!AS208</f>
        <v>0</v>
      </c>
      <c r="AT208" s="38"/>
      <c r="AU208" s="38"/>
      <c r="AV208" s="38"/>
      <c r="AW208" s="38"/>
      <c r="AX208" s="38"/>
      <c r="AY208" s="38"/>
      <c r="AZ208" s="38"/>
      <c r="BA208" s="38"/>
      <c r="BB208" s="38"/>
      <c r="BC208" s="38"/>
      <c r="BD208" s="38"/>
      <c r="BE208" s="38"/>
      <c r="BF208" s="38"/>
      <c r="BG208" s="38"/>
      <c r="BH208" s="38"/>
      <c r="BI208" s="38"/>
      <c r="BJ208" s="38"/>
      <c r="BK208" s="38"/>
      <c r="BL208" s="38"/>
      <c r="BM208" s="38"/>
      <c r="BN208" s="38"/>
      <c r="BO208" s="38"/>
      <c r="BP208" s="38"/>
      <c r="BQ208" s="38"/>
      <c r="BR208" s="38"/>
      <c r="BS208" s="38"/>
      <c r="BT208" s="38"/>
      <c r="BU208" s="38"/>
      <c r="BV208" s="38"/>
      <c r="BW208" s="38"/>
      <c r="BX208" s="38"/>
      <c r="BY208" s="38"/>
      <c r="BZ208" s="38"/>
      <c r="CA208" s="38"/>
      <c r="CB208" s="38"/>
      <c r="CC208" s="38"/>
      <c r="CD208" s="38"/>
      <c r="CE208" s="38"/>
      <c r="CF208" s="38"/>
      <c r="CG208" s="38"/>
      <c r="CH208" s="38"/>
      <c r="CI208" s="38"/>
      <c r="CJ208" s="38"/>
      <c r="CK208" s="38"/>
      <c r="CL208" s="38"/>
      <c r="CM208" s="38"/>
      <c r="CN208" s="38"/>
      <c r="CO208" s="38"/>
      <c r="CP208" s="38"/>
      <c r="CQ208" s="38"/>
      <c r="CR208" s="38"/>
      <c r="CS208" s="38"/>
      <c r="CT208" s="38"/>
      <c r="CU208" s="38"/>
      <c r="CV208" s="38"/>
      <c r="CW208" s="38"/>
      <c r="CX208" s="38"/>
      <c r="CY208" s="38"/>
      <c r="CZ208" s="38"/>
      <c r="DA208" s="38"/>
      <c r="DB208" s="38"/>
      <c r="DC208" s="38"/>
      <c r="DD208" s="38"/>
      <c r="DE208" s="38"/>
      <c r="DF208" s="38"/>
      <c r="DG208" s="38"/>
      <c r="DH208" s="38"/>
      <c r="DI208" s="38"/>
      <c r="DJ208" s="38"/>
      <c r="DK208" s="38"/>
      <c r="DL208" s="38"/>
      <c r="DM208" s="38"/>
      <c r="DN208" s="38"/>
    </row>
    <row r="209" spans="1:118">
      <c r="A209" s="1">
        <f>+NICE자료!A209</f>
        <v>125190</v>
      </c>
      <c r="B209" s="28" t="str">
        <f>+NICE자료!B209</f>
        <v xml:space="preserve">     기타자산감액손실환입</v>
      </c>
      <c r="C209" s="37">
        <f>+NICE자료!C209</f>
        <v>0</v>
      </c>
      <c r="D209" s="37">
        <f>+NICE자료!D209</f>
        <v>0</v>
      </c>
      <c r="E209" s="37">
        <f>+NICE자료!E209</f>
        <v>0</v>
      </c>
      <c r="F209" s="37">
        <f>+NICE자료!F209</f>
        <v>0</v>
      </c>
      <c r="G209" s="37">
        <f>+NICE자료!G209</f>
        <v>0</v>
      </c>
      <c r="H209" s="37">
        <f>+NICE자료!H209</f>
        <v>0</v>
      </c>
      <c r="I209" s="37">
        <f>+NICE자료!I209</f>
        <v>0</v>
      </c>
      <c r="J209" s="37">
        <f>+NICE자료!J209</f>
        <v>0</v>
      </c>
      <c r="K209" s="37">
        <f>+NICE자료!K209</f>
        <v>0</v>
      </c>
      <c r="L209" s="37">
        <f>+NICE자료!L209</f>
        <v>0</v>
      </c>
      <c r="M209" s="37">
        <f>+NICE자료!M209</f>
        <v>0</v>
      </c>
      <c r="N209" s="37">
        <f>+NICE자료!N209</f>
        <v>0</v>
      </c>
      <c r="O209" s="37">
        <f>+NICE자료!O209</f>
        <v>0</v>
      </c>
      <c r="P209" s="37">
        <f>+NICE자료!P209</f>
        <v>0</v>
      </c>
      <c r="Q209" s="37">
        <f>+NICE자료!Q209</f>
        <v>0</v>
      </c>
      <c r="R209" s="37">
        <f>+NICE자료!R209</f>
        <v>0</v>
      </c>
      <c r="S209" s="37">
        <f>+NICE자료!S209</f>
        <v>0</v>
      </c>
      <c r="T209" s="37">
        <f>+NICE자료!T209</f>
        <v>0</v>
      </c>
      <c r="U209" s="37">
        <f>+NICE자료!U209</f>
        <v>0</v>
      </c>
      <c r="V209" s="37">
        <f>+NICE자료!V209</f>
        <v>0</v>
      </c>
      <c r="W209" s="37">
        <f>+NICE자료!W209</f>
        <v>0</v>
      </c>
      <c r="X209" s="37">
        <f>+NICE자료!X209</f>
        <v>0</v>
      </c>
      <c r="Y209" s="37">
        <f>+NICE자료!Y209</f>
        <v>0</v>
      </c>
      <c r="Z209" s="37">
        <f>+NICE자료!Z209</f>
        <v>0</v>
      </c>
      <c r="AA209" s="37">
        <f>+NICE자료!AA209</f>
        <v>0</v>
      </c>
      <c r="AB209" s="37">
        <f>+NICE자료!AB209</f>
        <v>0</v>
      </c>
      <c r="AC209" s="37">
        <f>+NICE자료!AC209</f>
        <v>0</v>
      </c>
      <c r="AD209" s="37">
        <f>+NICE자료!AD209</f>
        <v>0</v>
      </c>
      <c r="AE209" s="37">
        <f>+NICE자료!AE209</f>
        <v>0</v>
      </c>
      <c r="AF209" s="37">
        <f>+NICE자료!AF209</f>
        <v>0</v>
      </c>
      <c r="AG209" s="37">
        <f>+NICE자료!AG209</f>
        <v>0</v>
      </c>
      <c r="AH209" s="37">
        <f>+NICE자료!AH209</f>
        <v>0</v>
      </c>
      <c r="AI209" s="37">
        <f>+NICE자료!AI209</f>
        <v>0</v>
      </c>
      <c r="AJ209" s="37">
        <f>+NICE자료!AJ209</f>
        <v>0</v>
      </c>
      <c r="AK209" s="37">
        <f>+NICE자료!AK209</f>
        <v>0</v>
      </c>
      <c r="AL209" s="37">
        <f>+NICE자료!AL209</f>
        <v>0</v>
      </c>
      <c r="AM209" s="37">
        <f>+NICE자료!AM209</f>
        <v>0</v>
      </c>
      <c r="AN209" s="37">
        <f>+NICE자료!AN209</f>
        <v>0</v>
      </c>
      <c r="AO209" s="37">
        <f>+NICE자료!AO209</f>
        <v>0</v>
      </c>
      <c r="AP209" s="37">
        <f>+NICE자료!AP209</f>
        <v>0</v>
      </c>
      <c r="AQ209" s="37">
        <f>+NICE자료!AQ209</f>
        <v>0</v>
      </c>
      <c r="AR209" s="37">
        <f>+NICE자료!AR209</f>
        <v>0</v>
      </c>
      <c r="AS209" s="37">
        <f>+NICE자료!AS209</f>
        <v>0</v>
      </c>
      <c r="AT209" s="38"/>
      <c r="AU209" s="38"/>
      <c r="AV209" s="38"/>
      <c r="AW209" s="38"/>
      <c r="AX209" s="38"/>
      <c r="AY209" s="38"/>
      <c r="AZ209" s="38"/>
      <c r="BA209" s="38"/>
      <c r="BB209" s="38"/>
      <c r="BC209" s="38"/>
      <c r="BD209" s="38"/>
      <c r="BE209" s="38"/>
      <c r="BF209" s="38"/>
      <c r="BG209" s="38"/>
      <c r="BH209" s="38"/>
      <c r="BI209" s="38"/>
      <c r="BJ209" s="38"/>
      <c r="BK209" s="38"/>
      <c r="BL209" s="38"/>
      <c r="BM209" s="38"/>
      <c r="BN209" s="38"/>
      <c r="BO209" s="38"/>
      <c r="BP209" s="38"/>
      <c r="BQ209" s="38"/>
      <c r="BR209" s="38"/>
      <c r="BS209" s="38"/>
      <c r="BT209" s="38"/>
      <c r="BU209" s="38"/>
      <c r="BV209" s="38"/>
      <c r="BW209" s="38"/>
      <c r="BX209" s="38"/>
      <c r="BY209" s="38"/>
      <c r="BZ209" s="38"/>
      <c r="CA209" s="38"/>
      <c r="CB209" s="38"/>
      <c r="CC209" s="38"/>
      <c r="CD209" s="38"/>
      <c r="CE209" s="38"/>
      <c r="CF209" s="38"/>
      <c r="CG209" s="38"/>
      <c r="CH209" s="38"/>
      <c r="CI209" s="38"/>
      <c r="CJ209" s="38"/>
      <c r="CK209" s="38"/>
      <c r="CL209" s="38"/>
      <c r="CM209" s="38"/>
      <c r="CN209" s="38"/>
      <c r="CO209" s="38"/>
      <c r="CP209" s="38"/>
      <c r="CQ209" s="38"/>
      <c r="CR209" s="38"/>
      <c r="CS209" s="38"/>
      <c r="CT209" s="38"/>
      <c r="CU209" s="38"/>
      <c r="CV209" s="38"/>
      <c r="CW209" s="38"/>
      <c r="CX209" s="38"/>
      <c r="CY209" s="38"/>
      <c r="CZ209" s="38"/>
      <c r="DA209" s="38"/>
      <c r="DB209" s="38"/>
      <c r="DC209" s="38"/>
      <c r="DD209" s="38"/>
      <c r="DE209" s="38"/>
      <c r="DF209" s="38"/>
      <c r="DG209" s="38"/>
      <c r="DH209" s="38"/>
      <c r="DI209" s="38"/>
      <c r="DJ209" s="38"/>
      <c r="DK209" s="38"/>
      <c r="DL209" s="38"/>
      <c r="DM209" s="38"/>
      <c r="DN209" s="38"/>
    </row>
    <row r="210" spans="1:118">
      <c r="A210" s="1">
        <f>+NICE자료!A210</f>
        <v>125191</v>
      </c>
      <c r="B210" s="28" t="str">
        <f>+NICE자료!B210</f>
        <v xml:space="preserve">     주식보상비용환입</v>
      </c>
      <c r="C210" s="37">
        <f>+NICE자료!C210</f>
        <v>0</v>
      </c>
      <c r="D210" s="37">
        <f>+NICE자료!D210</f>
        <v>0</v>
      </c>
      <c r="E210" s="37">
        <f>+NICE자료!E210</f>
        <v>0</v>
      </c>
      <c r="F210" s="37">
        <f>+NICE자료!F210</f>
        <v>0</v>
      </c>
      <c r="G210" s="37">
        <f>+NICE자료!G210</f>
        <v>0</v>
      </c>
      <c r="H210" s="37">
        <f>+NICE자료!H210</f>
        <v>0</v>
      </c>
      <c r="I210" s="37">
        <f>+NICE자료!I210</f>
        <v>0</v>
      </c>
      <c r="J210" s="37">
        <f>+NICE자료!J210</f>
        <v>0</v>
      </c>
      <c r="K210" s="37">
        <f>+NICE자료!K210</f>
        <v>0</v>
      </c>
      <c r="L210" s="37">
        <f>+NICE자료!L210</f>
        <v>0</v>
      </c>
      <c r="M210" s="37">
        <f>+NICE자료!M210</f>
        <v>0</v>
      </c>
      <c r="N210" s="37">
        <f>+NICE자료!N210</f>
        <v>0</v>
      </c>
      <c r="O210" s="37">
        <f>+NICE자료!O210</f>
        <v>0</v>
      </c>
      <c r="P210" s="37">
        <f>+NICE자료!P210</f>
        <v>0</v>
      </c>
      <c r="Q210" s="37">
        <f>+NICE자료!Q210</f>
        <v>0</v>
      </c>
      <c r="R210" s="37">
        <f>+NICE자료!R210</f>
        <v>0</v>
      </c>
      <c r="S210" s="37">
        <f>+NICE자료!S210</f>
        <v>0</v>
      </c>
      <c r="T210" s="37">
        <f>+NICE자료!T210</f>
        <v>0</v>
      </c>
      <c r="U210" s="37">
        <f>+NICE자료!U210</f>
        <v>0</v>
      </c>
      <c r="V210" s="37">
        <f>+NICE자료!V210</f>
        <v>0</v>
      </c>
      <c r="W210" s="37">
        <f>+NICE자료!W210</f>
        <v>0</v>
      </c>
      <c r="X210" s="37">
        <f>+NICE자료!X210</f>
        <v>0</v>
      </c>
      <c r="Y210" s="37">
        <f>+NICE자료!Y210</f>
        <v>0</v>
      </c>
      <c r="Z210" s="37">
        <f>+NICE자료!Z210</f>
        <v>0</v>
      </c>
      <c r="AA210" s="37">
        <f>+NICE자료!AA210</f>
        <v>0</v>
      </c>
      <c r="AB210" s="37">
        <f>+NICE자료!AB210</f>
        <v>0</v>
      </c>
      <c r="AC210" s="37">
        <f>+NICE자료!AC210</f>
        <v>0</v>
      </c>
      <c r="AD210" s="37">
        <f>+NICE자료!AD210</f>
        <v>0</v>
      </c>
      <c r="AE210" s="37">
        <f>+NICE자료!AE210</f>
        <v>0</v>
      </c>
      <c r="AF210" s="37">
        <f>+NICE자료!AF210</f>
        <v>0</v>
      </c>
      <c r="AG210" s="37">
        <f>+NICE자료!AG210</f>
        <v>0</v>
      </c>
      <c r="AH210" s="37">
        <f>+NICE자료!AH210</f>
        <v>0</v>
      </c>
      <c r="AI210" s="37">
        <f>+NICE자료!AI210</f>
        <v>0</v>
      </c>
      <c r="AJ210" s="37">
        <f>+NICE자료!AJ210</f>
        <v>0</v>
      </c>
      <c r="AK210" s="37">
        <f>+NICE자료!AK210</f>
        <v>0</v>
      </c>
      <c r="AL210" s="37">
        <f>+NICE자료!AL210</f>
        <v>0</v>
      </c>
      <c r="AM210" s="37">
        <f>+NICE자료!AM210</f>
        <v>0</v>
      </c>
      <c r="AN210" s="37">
        <f>+NICE자료!AN210</f>
        <v>0</v>
      </c>
      <c r="AO210" s="37">
        <f>+NICE자료!AO210</f>
        <v>0</v>
      </c>
      <c r="AP210" s="37">
        <f>+NICE자료!AP210</f>
        <v>0</v>
      </c>
      <c r="AQ210" s="37">
        <f>+NICE자료!AQ210</f>
        <v>0</v>
      </c>
      <c r="AR210" s="37">
        <f>+NICE자료!AR210</f>
        <v>0</v>
      </c>
      <c r="AS210" s="37">
        <f>+NICE자료!AS210</f>
        <v>0</v>
      </c>
      <c r="AT210" s="38"/>
      <c r="AU210" s="38"/>
      <c r="AV210" s="38"/>
      <c r="AW210" s="38"/>
      <c r="AX210" s="38"/>
      <c r="AY210" s="38"/>
      <c r="AZ210" s="38"/>
      <c r="BA210" s="38"/>
      <c r="BB210" s="38"/>
      <c r="BC210" s="38"/>
      <c r="BD210" s="38"/>
      <c r="BE210" s="38"/>
      <c r="BF210" s="38"/>
      <c r="BG210" s="38"/>
      <c r="BH210" s="38"/>
      <c r="BI210" s="38"/>
      <c r="BJ210" s="38"/>
      <c r="BK210" s="38"/>
      <c r="BL210" s="38"/>
      <c r="BM210" s="38"/>
      <c r="BN210" s="38"/>
      <c r="BO210" s="38"/>
      <c r="BP210" s="38"/>
      <c r="BQ210" s="38"/>
      <c r="BR210" s="38"/>
      <c r="BS210" s="38"/>
      <c r="BT210" s="38"/>
      <c r="BU210" s="38"/>
      <c r="BV210" s="38"/>
      <c r="BW210" s="38"/>
      <c r="BX210" s="38"/>
      <c r="BY210" s="38"/>
      <c r="BZ210" s="38"/>
      <c r="CA210" s="38"/>
      <c r="CB210" s="38"/>
      <c r="CC210" s="38"/>
      <c r="CD210" s="38"/>
      <c r="CE210" s="38"/>
      <c r="CF210" s="38"/>
      <c r="CG210" s="38"/>
      <c r="CH210" s="38"/>
      <c r="CI210" s="38"/>
      <c r="CJ210" s="38"/>
      <c r="CK210" s="38"/>
      <c r="CL210" s="38"/>
      <c r="CM210" s="38"/>
      <c r="CN210" s="38"/>
      <c r="CO210" s="38"/>
      <c r="CP210" s="38"/>
      <c r="CQ210" s="38"/>
      <c r="CR210" s="38"/>
      <c r="CS210" s="38"/>
      <c r="CT210" s="38"/>
      <c r="CU210" s="38"/>
      <c r="CV210" s="38"/>
      <c r="CW210" s="38"/>
      <c r="CX210" s="38"/>
      <c r="CY210" s="38"/>
      <c r="CZ210" s="38"/>
      <c r="DA210" s="38"/>
      <c r="DB210" s="38"/>
      <c r="DC210" s="38"/>
      <c r="DD210" s="38"/>
      <c r="DE210" s="38"/>
      <c r="DF210" s="38"/>
      <c r="DG210" s="38"/>
      <c r="DH210" s="38"/>
      <c r="DI210" s="38"/>
      <c r="DJ210" s="38"/>
      <c r="DK210" s="38"/>
      <c r="DL210" s="38"/>
      <c r="DM210" s="38"/>
      <c r="DN210" s="38"/>
    </row>
    <row r="211" spans="1:118">
      <c r="A211" s="1">
        <f>+NICE자료!A211</f>
        <v>125129</v>
      </c>
      <c r="B211" s="28" t="str">
        <f>+NICE자료!B211</f>
        <v xml:space="preserve">     법인세환급액</v>
      </c>
      <c r="C211" s="37">
        <f>+NICE자료!C211</f>
        <v>0</v>
      </c>
      <c r="D211" s="37">
        <f>+NICE자료!D211</f>
        <v>0</v>
      </c>
      <c r="E211" s="37">
        <f>+NICE자료!E211</f>
        <v>0</v>
      </c>
      <c r="F211" s="37">
        <f>+NICE자료!F211</f>
        <v>0</v>
      </c>
      <c r="G211" s="37">
        <f>+NICE자료!G211</f>
        <v>0</v>
      </c>
      <c r="H211" s="37">
        <f>+NICE자료!H211</f>
        <v>0</v>
      </c>
      <c r="I211" s="37">
        <f>+NICE자료!I211</f>
        <v>0</v>
      </c>
      <c r="J211" s="37">
        <f>+NICE자료!J211</f>
        <v>0</v>
      </c>
      <c r="K211" s="37">
        <f>+NICE자료!K211</f>
        <v>0</v>
      </c>
      <c r="L211" s="37">
        <f>+NICE자료!L211</f>
        <v>0</v>
      </c>
      <c r="M211" s="37">
        <f>+NICE자료!M211</f>
        <v>0</v>
      </c>
      <c r="N211" s="37">
        <f>+NICE자료!N211</f>
        <v>0</v>
      </c>
      <c r="O211" s="37">
        <f>+NICE자료!O211</f>
        <v>0</v>
      </c>
      <c r="P211" s="37">
        <f>+NICE자료!P211</f>
        <v>0</v>
      </c>
      <c r="Q211" s="37">
        <f>+NICE자료!Q211</f>
        <v>0</v>
      </c>
      <c r="R211" s="37">
        <f>+NICE자료!R211</f>
        <v>0</v>
      </c>
      <c r="S211" s="37">
        <f>+NICE자료!S211</f>
        <v>0</v>
      </c>
      <c r="T211" s="37">
        <f>+NICE자료!T211</f>
        <v>0</v>
      </c>
      <c r="U211" s="37">
        <f>+NICE자료!U211</f>
        <v>0</v>
      </c>
      <c r="V211" s="37">
        <f>+NICE자료!V211</f>
        <v>0</v>
      </c>
      <c r="W211" s="37">
        <f>+NICE자료!W211</f>
        <v>0</v>
      </c>
      <c r="X211" s="37">
        <f>+NICE자료!X211</f>
        <v>0</v>
      </c>
      <c r="Y211" s="37">
        <f>+NICE자료!Y211</f>
        <v>0</v>
      </c>
      <c r="Z211" s="37">
        <f>+NICE자료!Z211</f>
        <v>0</v>
      </c>
      <c r="AA211" s="37">
        <f>+NICE자료!AA211</f>
        <v>0</v>
      </c>
      <c r="AB211" s="37">
        <f>+NICE자료!AB211</f>
        <v>0</v>
      </c>
      <c r="AC211" s="37">
        <f>+NICE자료!AC211</f>
        <v>0</v>
      </c>
      <c r="AD211" s="37">
        <f>+NICE자료!AD211</f>
        <v>0</v>
      </c>
      <c r="AE211" s="37">
        <f>+NICE자료!AE211</f>
        <v>0</v>
      </c>
      <c r="AF211" s="37">
        <f>+NICE자료!AF211</f>
        <v>0</v>
      </c>
      <c r="AG211" s="37">
        <f>+NICE자료!AG211</f>
        <v>0</v>
      </c>
      <c r="AH211" s="37">
        <f>+NICE자료!AH211</f>
        <v>0</v>
      </c>
      <c r="AI211" s="37">
        <f>+NICE자료!AI211</f>
        <v>0</v>
      </c>
      <c r="AJ211" s="37">
        <f>+NICE자료!AJ211</f>
        <v>0</v>
      </c>
      <c r="AK211" s="37">
        <f>+NICE자료!AK211</f>
        <v>0</v>
      </c>
      <c r="AL211" s="37">
        <f>+NICE자료!AL211</f>
        <v>0</v>
      </c>
      <c r="AM211" s="37">
        <f>+NICE자료!AM211</f>
        <v>0</v>
      </c>
      <c r="AN211" s="37">
        <f>+NICE자료!AN211</f>
        <v>0</v>
      </c>
      <c r="AO211" s="37">
        <f>+NICE자료!AO211</f>
        <v>0</v>
      </c>
      <c r="AP211" s="37">
        <f>+NICE자료!AP211</f>
        <v>0</v>
      </c>
      <c r="AQ211" s="37">
        <f>+NICE자료!AQ211</f>
        <v>0</v>
      </c>
      <c r="AR211" s="37">
        <f>+NICE자료!AR211</f>
        <v>0</v>
      </c>
      <c r="AS211" s="37">
        <f>+NICE자료!AS211</f>
        <v>0</v>
      </c>
      <c r="AT211" s="38"/>
      <c r="AU211" s="38"/>
      <c r="AV211" s="38"/>
      <c r="AW211" s="38"/>
      <c r="AX211" s="38"/>
      <c r="AY211" s="38"/>
      <c r="AZ211" s="38"/>
      <c r="BA211" s="38"/>
      <c r="BB211" s="38"/>
      <c r="BC211" s="38"/>
      <c r="BD211" s="38"/>
      <c r="BE211" s="38"/>
      <c r="BF211" s="38"/>
      <c r="BG211" s="38"/>
      <c r="BH211" s="38"/>
      <c r="BI211" s="38"/>
      <c r="BJ211" s="38"/>
      <c r="BK211" s="38"/>
      <c r="BL211" s="38"/>
      <c r="BM211" s="38"/>
      <c r="BN211" s="38"/>
      <c r="BO211" s="38"/>
      <c r="BP211" s="38"/>
      <c r="BQ211" s="38"/>
      <c r="BR211" s="38"/>
      <c r="BS211" s="38"/>
      <c r="BT211" s="38"/>
      <c r="BU211" s="38"/>
      <c r="BV211" s="38"/>
      <c r="BW211" s="38"/>
      <c r="BX211" s="38"/>
      <c r="BY211" s="38"/>
      <c r="BZ211" s="38"/>
      <c r="CA211" s="38"/>
      <c r="CB211" s="38"/>
      <c r="CC211" s="38"/>
      <c r="CD211" s="38"/>
      <c r="CE211" s="38"/>
      <c r="CF211" s="38"/>
      <c r="CG211" s="38"/>
      <c r="CH211" s="38"/>
      <c r="CI211" s="38"/>
      <c r="CJ211" s="38"/>
      <c r="CK211" s="38"/>
      <c r="CL211" s="38"/>
      <c r="CM211" s="38"/>
      <c r="CN211" s="38"/>
      <c r="CO211" s="38"/>
      <c r="CP211" s="38"/>
      <c r="CQ211" s="38"/>
      <c r="CR211" s="38"/>
      <c r="CS211" s="38"/>
      <c r="CT211" s="38"/>
      <c r="CU211" s="38"/>
      <c r="CV211" s="38"/>
      <c r="CW211" s="38"/>
      <c r="CX211" s="38"/>
      <c r="CY211" s="38"/>
      <c r="CZ211" s="38"/>
      <c r="DA211" s="38"/>
      <c r="DB211" s="38"/>
      <c r="DC211" s="38"/>
      <c r="DD211" s="38"/>
      <c r="DE211" s="38"/>
      <c r="DF211" s="38"/>
      <c r="DG211" s="38"/>
      <c r="DH211" s="38"/>
      <c r="DI211" s="38"/>
      <c r="DJ211" s="38"/>
      <c r="DK211" s="38"/>
      <c r="DL211" s="38"/>
      <c r="DM211" s="38"/>
      <c r="DN211" s="38"/>
    </row>
    <row r="212" spans="1:118">
      <c r="A212" s="1">
        <f>+NICE자료!A212</f>
        <v>125150</v>
      </c>
      <c r="B212" s="28" t="str">
        <f>+NICE자료!B212</f>
        <v xml:space="preserve">     전환사채전환이익</v>
      </c>
      <c r="C212" s="37">
        <f>+NICE자료!C212</f>
        <v>0</v>
      </c>
      <c r="D212" s="37">
        <f>+NICE자료!D212</f>
        <v>0</v>
      </c>
      <c r="E212" s="37">
        <f>+NICE자료!E212</f>
        <v>0</v>
      </c>
      <c r="F212" s="37">
        <f>+NICE자료!F212</f>
        <v>0</v>
      </c>
      <c r="G212" s="37">
        <f>+NICE자료!G212</f>
        <v>0</v>
      </c>
      <c r="H212" s="37">
        <f>+NICE자료!H212</f>
        <v>0</v>
      </c>
      <c r="I212" s="37">
        <f>+NICE자료!I212</f>
        <v>0</v>
      </c>
      <c r="J212" s="37">
        <f>+NICE자료!J212</f>
        <v>0</v>
      </c>
      <c r="K212" s="37">
        <f>+NICE자료!K212</f>
        <v>0</v>
      </c>
      <c r="L212" s="37">
        <f>+NICE자료!L212</f>
        <v>0</v>
      </c>
      <c r="M212" s="37">
        <f>+NICE자료!M212</f>
        <v>0</v>
      </c>
      <c r="N212" s="37">
        <f>+NICE자료!N212</f>
        <v>0</v>
      </c>
      <c r="O212" s="37">
        <f>+NICE자료!O212</f>
        <v>0</v>
      </c>
      <c r="P212" s="37">
        <f>+NICE자료!P212</f>
        <v>0</v>
      </c>
      <c r="Q212" s="37">
        <f>+NICE자료!Q212</f>
        <v>0</v>
      </c>
      <c r="R212" s="37">
        <f>+NICE자료!R212</f>
        <v>0</v>
      </c>
      <c r="S212" s="37">
        <f>+NICE자료!S212</f>
        <v>0</v>
      </c>
      <c r="T212" s="37">
        <f>+NICE자료!T212</f>
        <v>0</v>
      </c>
      <c r="U212" s="37">
        <f>+NICE자료!U212</f>
        <v>0</v>
      </c>
      <c r="V212" s="37">
        <f>+NICE자료!V212</f>
        <v>0</v>
      </c>
      <c r="W212" s="37">
        <f>+NICE자료!W212</f>
        <v>0</v>
      </c>
      <c r="X212" s="37">
        <f>+NICE자료!X212</f>
        <v>0</v>
      </c>
      <c r="Y212" s="37">
        <f>+NICE자료!Y212</f>
        <v>0</v>
      </c>
      <c r="Z212" s="37">
        <f>+NICE자료!Z212</f>
        <v>0</v>
      </c>
      <c r="AA212" s="37">
        <f>+NICE자료!AA212</f>
        <v>0</v>
      </c>
      <c r="AB212" s="37">
        <f>+NICE자료!AB212</f>
        <v>0</v>
      </c>
      <c r="AC212" s="37">
        <f>+NICE자료!AC212</f>
        <v>0</v>
      </c>
      <c r="AD212" s="37">
        <f>+NICE자료!AD212</f>
        <v>0</v>
      </c>
      <c r="AE212" s="37">
        <f>+NICE자료!AE212</f>
        <v>0</v>
      </c>
      <c r="AF212" s="37">
        <f>+NICE자료!AF212</f>
        <v>0</v>
      </c>
      <c r="AG212" s="37">
        <f>+NICE자료!AG212</f>
        <v>0</v>
      </c>
      <c r="AH212" s="37">
        <f>+NICE자료!AH212</f>
        <v>0</v>
      </c>
      <c r="AI212" s="37">
        <f>+NICE자료!AI212</f>
        <v>0</v>
      </c>
      <c r="AJ212" s="37">
        <f>+NICE자료!AJ212</f>
        <v>0</v>
      </c>
      <c r="AK212" s="37">
        <f>+NICE자료!AK212</f>
        <v>0</v>
      </c>
      <c r="AL212" s="37">
        <f>+NICE자료!AL212</f>
        <v>0</v>
      </c>
      <c r="AM212" s="37">
        <f>+NICE자료!AM212</f>
        <v>0</v>
      </c>
      <c r="AN212" s="37">
        <f>+NICE자료!AN212</f>
        <v>0</v>
      </c>
      <c r="AO212" s="37">
        <f>+NICE자료!AO212</f>
        <v>0</v>
      </c>
      <c r="AP212" s="37">
        <f>+NICE자료!AP212</f>
        <v>0</v>
      </c>
      <c r="AQ212" s="37">
        <f>+NICE자료!AQ212</f>
        <v>0</v>
      </c>
      <c r="AR212" s="37">
        <f>+NICE자료!AR212</f>
        <v>0</v>
      </c>
      <c r="AS212" s="37">
        <f>+NICE자료!AS212</f>
        <v>0</v>
      </c>
      <c r="AT212" s="38"/>
      <c r="AU212" s="38"/>
      <c r="AV212" s="38"/>
      <c r="AW212" s="38"/>
      <c r="AX212" s="38"/>
      <c r="AY212" s="38"/>
      <c r="AZ212" s="38"/>
      <c r="BA212" s="38"/>
      <c r="BB212" s="38"/>
      <c r="BC212" s="38"/>
      <c r="BD212" s="38"/>
      <c r="BE212" s="38"/>
      <c r="BF212" s="38"/>
      <c r="BG212" s="38"/>
      <c r="BH212" s="38"/>
      <c r="BI212" s="38"/>
      <c r="BJ212" s="38"/>
      <c r="BK212" s="38"/>
      <c r="BL212" s="38"/>
      <c r="BM212" s="38"/>
      <c r="BN212" s="38"/>
      <c r="BO212" s="38"/>
      <c r="BP212" s="38"/>
      <c r="BQ212" s="38"/>
      <c r="BR212" s="38"/>
      <c r="BS212" s="38"/>
      <c r="BT212" s="38"/>
      <c r="BU212" s="38"/>
      <c r="BV212" s="38"/>
      <c r="BW212" s="38"/>
      <c r="BX212" s="38"/>
      <c r="BY212" s="38"/>
      <c r="BZ212" s="38"/>
      <c r="CA212" s="38"/>
      <c r="CB212" s="38"/>
      <c r="CC212" s="38"/>
      <c r="CD212" s="38"/>
      <c r="CE212" s="38"/>
      <c r="CF212" s="38"/>
      <c r="CG212" s="38"/>
      <c r="CH212" s="38"/>
      <c r="CI212" s="38"/>
      <c r="CJ212" s="38"/>
      <c r="CK212" s="38"/>
      <c r="CL212" s="38"/>
      <c r="CM212" s="38"/>
      <c r="CN212" s="38"/>
      <c r="CO212" s="38"/>
      <c r="CP212" s="38"/>
      <c r="CQ212" s="38"/>
      <c r="CR212" s="38"/>
      <c r="CS212" s="38"/>
      <c r="CT212" s="38"/>
      <c r="CU212" s="38"/>
      <c r="CV212" s="38"/>
      <c r="CW212" s="38"/>
      <c r="CX212" s="38"/>
      <c r="CY212" s="38"/>
      <c r="CZ212" s="38"/>
      <c r="DA212" s="38"/>
      <c r="DB212" s="38"/>
      <c r="DC212" s="38"/>
      <c r="DD212" s="38"/>
      <c r="DE212" s="38"/>
      <c r="DF212" s="38"/>
      <c r="DG212" s="38"/>
      <c r="DH212" s="38"/>
      <c r="DI212" s="38"/>
      <c r="DJ212" s="38"/>
      <c r="DK212" s="38"/>
      <c r="DL212" s="38"/>
      <c r="DM212" s="38"/>
      <c r="DN212" s="38"/>
    </row>
    <row r="213" spans="1:118">
      <c r="A213" s="1">
        <f>+NICE자료!A213</f>
        <v>125138</v>
      </c>
      <c r="B213" s="28" t="str">
        <f>+NICE자료!B213</f>
        <v xml:space="preserve">     중간기간오류이익</v>
      </c>
      <c r="C213" s="37">
        <f>+NICE자료!C213</f>
        <v>0</v>
      </c>
      <c r="D213" s="37">
        <f>+NICE자료!D213</f>
        <v>0</v>
      </c>
      <c r="E213" s="37">
        <f>+NICE자료!E213</f>
        <v>0</v>
      </c>
      <c r="F213" s="37">
        <f>+NICE자료!F213</f>
        <v>0</v>
      </c>
      <c r="G213" s="37">
        <f>+NICE자료!G213</f>
        <v>0</v>
      </c>
      <c r="H213" s="37">
        <f>+NICE자료!H213</f>
        <v>0</v>
      </c>
      <c r="I213" s="37">
        <f>+NICE자료!I213</f>
        <v>0</v>
      </c>
      <c r="J213" s="37">
        <f>+NICE자료!J213</f>
        <v>0</v>
      </c>
      <c r="K213" s="37">
        <f>+NICE자료!K213</f>
        <v>0</v>
      </c>
      <c r="L213" s="37">
        <f>+NICE자료!L213</f>
        <v>0</v>
      </c>
      <c r="M213" s="37">
        <f>+NICE자료!M213</f>
        <v>0</v>
      </c>
      <c r="N213" s="37">
        <f>+NICE자료!N213</f>
        <v>0</v>
      </c>
      <c r="O213" s="37">
        <f>+NICE자료!O213</f>
        <v>0</v>
      </c>
      <c r="P213" s="37">
        <f>+NICE자료!P213</f>
        <v>0</v>
      </c>
      <c r="Q213" s="37">
        <f>+NICE자료!Q213</f>
        <v>0</v>
      </c>
      <c r="R213" s="37">
        <f>+NICE자료!R213</f>
        <v>0</v>
      </c>
      <c r="S213" s="37">
        <f>+NICE자료!S213</f>
        <v>0</v>
      </c>
      <c r="T213" s="37">
        <f>+NICE자료!T213</f>
        <v>0</v>
      </c>
      <c r="U213" s="37">
        <f>+NICE자료!U213</f>
        <v>0</v>
      </c>
      <c r="V213" s="37">
        <f>+NICE자료!V213</f>
        <v>0</v>
      </c>
      <c r="W213" s="37">
        <f>+NICE자료!W213</f>
        <v>0</v>
      </c>
      <c r="X213" s="37">
        <f>+NICE자료!X213</f>
        <v>0</v>
      </c>
      <c r="Y213" s="37">
        <f>+NICE자료!Y213</f>
        <v>0</v>
      </c>
      <c r="Z213" s="37">
        <f>+NICE자료!Z213</f>
        <v>0</v>
      </c>
      <c r="AA213" s="37">
        <f>+NICE자료!AA213</f>
        <v>0</v>
      </c>
      <c r="AB213" s="37">
        <f>+NICE자료!AB213</f>
        <v>0</v>
      </c>
      <c r="AC213" s="37">
        <f>+NICE자료!AC213</f>
        <v>0</v>
      </c>
      <c r="AD213" s="37">
        <f>+NICE자료!AD213</f>
        <v>0</v>
      </c>
      <c r="AE213" s="37">
        <f>+NICE자료!AE213</f>
        <v>0</v>
      </c>
      <c r="AF213" s="37">
        <f>+NICE자료!AF213</f>
        <v>0</v>
      </c>
      <c r="AG213" s="37">
        <f>+NICE자료!AG213</f>
        <v>0</v>
      </c>
      <c r="AH213" s="37">
        <f>+NICE자료!AH213</f>
        <v>0</v>
      </c>
      <c r="AI213" s="37">
        <f>+NICE자료!AI213</f>
        <v>0</v>
      </c>
      <c r="AJ213" s="37">
        <f>+NICE자료!AJ213</f>
        <v>0</v>
      </c>
      <c r="AK213" s="37">
        <f>+NICE자료!AK213</f>
        <v>0</v>
      </c>
      <c r="AL213" s="37">
        <f>+NICE자료!AL213</f>
        <v>0</v>
      </c>
      <c r="AM213" s="37">
        <f>+NICE자료!AM213</f>
        <v>0</v>
      </c>
      <c r="AN213" s="37">
        <f>+NICE자료!AN213</f>
        <v>0</v>
      </c>
      <c r="AO213" s="37">
        <f>+NICE자료!AO213</f>
        <v>0</v>
      </c>
      <c r="AP213" s="37">
        <f>+NICE자료!AP213</f>
        <v>0</v>
      </c>
      <c r="AQ213" s="37">
        <f>+NICE자료!AQ213</f>
        <v>0</v>
      </c>
      <c r="AR213" s="37">
        <f>+NICE자료!AR213</f>
        <v>0</v>
      </c>
      <c r="AS213" s="37">
        <f>+NICE자료!AS213</f>
        <v>0</v>
      </c>
      <c r="AT213" s="38"/>
      <c r="AU213" s="38"/>
      <c r="AV213" s="38"/>
      <c r="AW213" s="38"/>
      <c r="AX213" s="38"/>
      <c r="AY213" s="38"/>
      <c r="AZ213" s="38"/>
      <c r="BA213" s="38"/>
      <c r="BB213" s="38"/>
      <c r="BC213" s="38"/>
      <c r="BD213" s="38"/>
      <c r="BE213" s="38"/>
      <c r="BF213" s="38"/>
      <c r="BG213" s="38"/>
      <c r="BH213" s="38"/>
      <c r="BI213" s="38"/>
      <c r="BJ213" s="38"/>
      <c r="BK213" s="38"/>
      <c r="BL213" s="38"/>
      <c r="BM213" s="38"/>
      <c r="BN213" s="38"/>
      <c r="BO213" s="38"/>
      <c r="BP213" s="38"/>
      <c r="BQ213" s="38"/>
      <c r="BR213" s="38"/>
      <c r="BS213" s="38"/>
      <c r="BT213" s="38"/>
      <c r="BU213" s="38"/>
      <c r="BV213" s="38"/>
      <c r="BW213" s="38"/>
      <c r="BX213" s="38"/>
      <c r="BY213" s="38"/>
      <c r="BZ213" s="38"/>
      <c r="CA213" s="38"/>
      <c r="CB213" s="38"/>
      <c r="CC213" s="38"/>
      <c r="CD213" s="38"/>
      <c r="CE213" s="38"/>
      <c r="CF213" s="38"/>
      <c r="CG213" s="38"/>
      <c r="CH213" s="38"/>
      <c r="CI213" s="38"/>
      <c r="CJ213" s="38"/>
      <c r="CK213" s="38"/>
      <c r="CL213" s="38"/>
      <c r="CM213" s="38"/>
      <c r="CN213" s="38"/>
      <c r="CO213" s="38"/>
      <c r="CP213" s="38"/>
      <c r="CQ213" s="38"/>
      <c r="CR213" s="38"/>
      <c r="CS213" s="38"/>
      <c r="CT213" s="38"/>
      <c r="CU213" s="38"/>
      <c r="CV213" s="38"/>
      <c r="CW213" s="38"/>
      <c r="CX213" s="38"/>
      <c r="CY213" s="38"/>
      <c r="CZ213" s="38"/>
      <c r="DA213" s="38"/>
      <c r="DB213" s="38"/>
      <c r="DC213" s="38"/>
      <c r="DD213" s="38"/>
      <c r="DE213" s="38"/>
      <c r="DF213" s="38"/>
      <c r="DG213" s="38"/>
      <c r="DH213" s="38"/>
      <c r="DI213" s="38"/>
      <c r="DJ213" s="38"/>
      <c r="DK213" s="38"/>
      <c r="DL213" s="38"/>
      <c r="DM213" s="38"/>
      <c r="DN213" s="38"/>
    </row>
    <row r="214" spans="1:118">
      <c r="A214" s="1">
        <f>+NICE자료!A214</f>
        <v>125140</v>
      </c>
      <c r="B214" s="28" t="str">
        <f>+NICE자료!B214</f>
        <v xml:space="preserve">     중간기간영업외수익조정</v>
      </c>
      <c r="C214" s="37">
        <f>+NICE자료!C214</f>
        <v>0</v>
      </c>
      <c r="D214" s="37">
        <f>+NICE자료!D214</f>
        <v>0</v>
      </c>
      <c r="E214" s="37">
        <f>+NICE자료!E214</f>
        <v>0</v>
      </c>
      <c r="F214" s="37">
        <f>+NICE자료!F214</f>
        <v>0</v>
      </c>
      <c r="G214" s="37">
        <f>+NICE자료!G214</f>
        <v>0</v>
      </c>
      <c r="H214" s="37">
        <f>+NICE자료!H214</f>
        <v>0</v>
      </c>
      <c r="I214" s="37">
        <f>+NICE자료!I214</f>
        <v>0</v>
      </c>
      <c r="J214" s="37">
        <f>+NICE자료!J214</f>
        <v>0</v>
      </c>
      <c r="K214" s="37">
        <f>+NICE자료!K214</f>
        <v>0</v>
      </c>
      <c r="L214" s="37">
        <f>+NICE자료!L214</f>
        <v>0</v>
      </c>
      <c r="M214" s="37">
        <f>+NICE자료!M214</f>
        <v>0</v>
      </c>
      <c r="N214" s="37">
        <f>+NICE자료!N214</f>
        <v>0</v>
      </c>
      <c r="O214" s="37">
        <f>+NICE자료!O214</f>
        <v>0</v>
      </c>
      <c r="P214" s="37">
        <f>+NICE자료!P214</f>
        <v>0</v>
      </c>
      <c r="Q214" s="37">
        <f>+NICE자료!Q214</f>
        <v>0</v>
      </c>
      <c r="R214" s="37">
        <f>+NICE자료!R214</f>
        <v>0</v>
      </c>
      <c r="S214" s="37">
        <f>+NICE자료!S214</f>
        <v>0</v>
      </c>
      <c r="T214" s="37">
        <f>+NICE자료!T214</f>
        <v>0</v>
      </c>
      <c r="U214" s="37">
        <f>+NICE자료!U214</f>
        <v>0</v>
      </c>
      <c r="V214" s="37">
        <f>+NICE자료!V214</f>
        <v>0</v>
      </c>
      <c r="W214" s="37">
        <f>+NICE자료!W214</f>
        <v>0</v>
      </c>
      <c r="X214" s="37">
        <f>+NICE자료!X214</f>
        <v>0</v>
      </c>
      <c r="Y214" s="37">
        <f>+NICE자료!Y214</f>
        <v>0</v>
      </c>
      <c r="Z214" s="37">
        <f>+NICE자료!Z214</f>
        <v>0</v>
      </c>
      <c r="AA214" s="37">
        <f>+NICE자료!AA214</f>
        <v>0</v>
      </c>
      <c r="AB214" s="37">
        <f>+NICE자료!AB214</f>
        <v>0</v>
      </c>
      <c r="AC214" s="37">
        <f>+NICE자료!AC214</f>
        <v>0</v>
      </c>
      <c r="AD214" s="37">
        <f>+NICE자료!AD214</f>
        <v>0</v>
      </c>
      <c r="AE214" s="37">
        <f>+NICE자료!AE214</f>
        <v>0</v>
      </c>
      <c r="AF214" s="37">
        <f>+NICE자료!AF214</f>
        <v>0</v>
      </c>
      <c r="AG214" s="37">
        <f>+NICE자료!AG214</f>
        <v>0</v>
      </c>
      <c r="AH214" s="37">
        <f>+NICE자료!AH214</f>
        <v>0</v>
      </c>
      <c r="AI214" s="37">
        <f>+NICE자료!AI214</f>
        <v>0</v>
      </c>
      <c r="AJ214" s="37">
        <f>+NICE자료!AJ214</f>
        <v>0</v>
      </c>
      <c r="AK214" s="37">
        <f>+NICE자료!AK214</f>
        <v>-6418000000</v>
      </c>
      <c r="AL214" s="37">
        <f>+NICE자료!AL214</f>
        <v>0</v>
      </c>
      <c r="AM214" s="37">
        <f>+NICE자료!AM214</f>
        <v>0</v>
      </c>
      <c r="AN214" s="37">
        <f>+NICE자료!AN214</f>
        <v>0</v>
      </c>
      <c r="AO214" s="37">
        <f>+NICE자료!AO214</f>
        <v>0</v>
      </c>
      <c r="AP214" s="37">
        <f>+NICE자료!AP214</f>
        <v>0</v>
      </c>
      <c r="AQ214" s="37">
        <f>+NICE자료!AQ214</f>
        <v>0</v>
      </c>
      <c r="AR214" s="37">
        <f>+NICE자료!AR214</f>
        <v>0</v>
      </c>
      <c r="AS214" s="37">
        <f>+NICE자료!AS214</f>
        <v>0</v>
      </c>
      <c r="AT214" s="38"/>
      <c r="AU214" s="38"/>
      <c r="AV214" s="38"/>
      <c r="AW214" s="38"/>
      <c r="AX214" s="38"/>
      <c r="AY214" s="38"/>
      <c r="AZ214" s="38"/>
      <c r="BA214" s="38"/>
      <c r="BB214" s="38"/>
      <c r="BC214" s="38"/>
      <c r="BD214" s="38"/>
      <c r="BE214" s="38"/>
      <c r="BF214" s="38"/>
      <c r="BG214" s="38"/>
      <c r="BH214" s="38"/>
      <c r="BI214" s="38"/>
      <c r="BJ214" s="38"/>
      <c r="BK214" s="38"/>
      <c r="BL214" s="38"/>
      <c r="BM214" s="38"/>
      <c r="BN214" s="38"/>
      <c r="BO214" s="38"/>
      <c r="BP214" s="38"/>
      <c r="BQ214" s="38"/>
      <c r="BR214" s="38"/>
      <c r="BS214" s="38"/>
      <c r="BT214" s="38"/>
      <c r="BU214" s="38"/>
      <c r="BV214" s="38"/>
      <c r="BW214" s="38"/>
      <c r="BX214" s="38"/>
      <c r="BY214" s="38"/>
      <c r="BZ214" s="38"/>
      <c r="CA214" s="38"/>
      <c r="CB214" s="38"/>
      <c r="CC214" s="38"/>
      <c r="CD214" s="38"/>
      <c r="CE214" s="38"/>
      <c r="CF214" s="38"/>
      <c r="CG214" s="38"/>
      <c r="CH214" s="38"/>
      <c r="CI214" s="38"/>
      <c r="CJ214" s="38"/>
      <c r="CK214" s="38"/>
      <c r="CL214" s="38"/>
      <c r="CM214" s="38"/>
      <c r="CN214" s="38"/>
      <c r="CO214" s="38"/>
      <c r="CP214" s="38"/>
      <c r="CQ214" s="38"/>
      <c r="CR214" s="38"/>
      <c r="CS214" s="38"/>
      <c r="CT214" s="38"/>
      <c r="CU214" s="38"/>
      <c r="CV214" s="38"/>
      <c r="CW214" s="38"/>
      <c r="CX214" s="38"/>
      <c r="CY214" s="38"/>
      <c r="CZ214" s="38"/>
      <c r="DA214" s="38"/>
      <c r="DB214" s="38"/>
      <c r="DC214" s="38"/>
      <c r="DD214" s="38"/>
      <c r="DE214" s="38"/>
      <c r="DF214" s="38"/>
      <c r="DG214" s="38"/>
      <c r="DH214" s="38"/>
      <c r="DI214" s="38"/>
      <c r="DJ214" s="38"/>
      <c r="DK214" s="38"/>
      <c r="DL214" s="38"/>
      <c r="DM214" s="38"/>
      <c r="DN214" s="38"/>
    </row>
    <row r="215" spans="1:118">
      <c r="A215" s="1">
        <f>+NICE자료!A215</f>
        <v>125134</v>
      </c>
      <c r="B215" s="28" t="str">
        <f>+NICE자료!B215</f>
        <v xml:space="preserve">     전기오류수정이익</v>
      </c>
      <c r="C215" s="37">
        <f>+NICE자료!C215</f>
        <v>0</v>
      </c>
      <c r="D215" s="37">
        <f>+NICE자료!D215</f>
        <v>0</v>
      </c>
      <c r="E215" s="37">
        <f>+NICE자료!E215</f>
        <v>0</v>
      </c>
      <c r="F215" s="37">
        <f>+NICE자료!F215</f>
        <v>0</v>
      </c>
      <c r="G215" s="37">
        <f>+NICE자료!G215</f>
        <v>0</v>
      </c>
      <c r="H215" s="37">
        <f>+NICE자료!H215</f>
        <v>0</v>
      </c>
      <c r="I215" s="37">
        <f>+NICE자료!I215</f>
        <v>0</v>
      </c>
      <c r="J215" s="37">
        <f>+NICE자료!J215</f>
        <v>0</v>
      </c>
      <c r="K215" s="37">
        <f>+NICE자료!K215</f>
        <v>0</v>
      </c>
      <c r="L215" s="37">
        <f>+NICE자료!L215</f>
        <v>0</v>
      </c>
      <c r="M215" s="37">
        <f>+NICE자료!M215</f>
        <v>0</v>
      </c>
      <c r="N215" s="37">
        <f>+NICE자료!N215</f>
        <v>0</v>
      </c>
      <c r="O215" s="37">
        <f>+NICE자료!O215</f>
        <v>0</v>
      </c>
      <c r="P215" s="37">
        <f>+NICE자료!P215</f>
        <v>0</v>
      </c>
      <c r="Q215" s="37">
        <f>+NICE자료!Q215</f>
        <v>0</v>
      </c>
      <c r="R215" s="37">
        <f>+NICE자료!R215</f>
        <v>0</v>
      </c>
      <c r="S215" s="37">
        <f>+NICE자료!S215</f>
        <v>0</v>
      </c>
      <c r="T215" s="37">
        <f>+NICE자료!T215</f>
        <v>0</v>
      </c>
      <c r="U215" s="37">
        <f>+NICE자료!U215</f>
        <v>0</v>
      </c>
      <c r="V215" s="37">
        <f>+NICE자료!V215</f>
        <v>0</v>
      </c>
      <c r="W215" s="37">
        <f>+NICE자료!W215</f>
        <v>0</v>
      </c>
      <c r="X215" s="37">
        <f>+NICE자료!X215</f>
        <v>0</v>
      </c>
      <c r="Y215" s="37">
        <f>+NICE자료!Y215</f>
        <v>0</v>
      </c>
      <c r="Z215" s="37">
        <f>+NICE자료!Z215</f>
        <v>0</v>
      </c>
      <c r="AA215" s="37">
        <f>+NICE자료!AA215</f>
        <v>0</v>
      </c>
      <c r="AB215" s="37">
        <f>+NICE자료!AB215</f>
        <v>0</v>
      </c>
      <c r="AC215" s="37">
        <f>+NICE자료!AC215</f>
        <v>0</v>
      </c>
      <c r="AD215" s="37">
        <f>+NICE자료!AD215</f>
        <v>0</v>
      </c>
      <c r="AE215" s="37">
        <f>+NICE자료!AE215</f>
        <v>0</v>
      </c>
      <c r="AF215" s="37">
        <f>+NICE자료!AF215</f>
        <v>0</v>
      </c>
      <c r="AG215" s="37">
        <f>+NICE자료!AG215</f>
        <v>0</v>
      </c>
      <c r="AH215" s="37">
        <f>+NICE자료!AH215</f>
        <v>0</v>
      </c>
      <c r="AI215" s="37">
        <f>+NICE자료!AI215</f>
        <v>0</v>
      </c>
      <c r="AJ215" s="37">
        <f>+NICE자료!AJ215</f>
        <v>0</v>
      </c>
      <c r="AK215" s="37">
        <f>+NICE자료!AK215</f>
        <v>0</v>
      </c>
      <c r="AL215" s="37">
        <f>+NICE자료!AL215</f>
        <v>0</v>
      </c>
      <c r="AM215" s="37">
        <f>+NICE자료!AM215</f>
        <v>0</v>
      </c>
      <c r="AN215" s="37">
        <f>+NICE자료!AN215</f>
        <v>0</v>
      </c>
      <c r="AO215" s="37">
        <f>+NICE자료!AO215</f>
        <v>0</v>
      </c>
      <c r="AP215" s="37">
        <f>+NICE자료!AP215</f>
        <v>0</v>
      </c>
      <c r="AQ215" s="37">
        <f>+NICE자료!AQ215</f>
        <v>0</v>
      </c>
      <c r="AR215" s="37">
        <f>+NICE자료!AR215</f>
        <v>0</v>
      </c>
      <c r="AS215" s="37">
        <f>+NICE자료!AS215</f>
        <v>0</v>
      </c>
      <c r="AT215" s="38"/>
      <c r="AU215" s="38"/>
      <c r="AV215" s="38"/>
      <c r="AW215" s="38"/>
      <c r="AX215" s="38"/>
      <c r="AY215" s="38"/>
      <c r="AZ215" s="38"/>
      <c r="BA215" s="38"/>
      <c r="BB215" s="38"/>
      <c r="BC215" s="38"/>
      <c r="BD215" s="38"/>
      <c r="BE215" s="38"/>
      <c r="BF215" s="38"/>
      <c r="BG215" s="38"/>
      <c r="BH215" s="38"/>
      <c r="BI215" s="38"/>
      <c r="BJ215" s="38"/>
      <c r="BK215" s="38"/>
      <c r="BL215" s="38"/>
      <c r="BM215" s="38"/>
      <c r="BN215" s="38"/>
      <c r="BO215" s="38"/>
      <c r="BP215" s="38"/>
      <c r="BQ215" s="38"/>
      <c r="BR215" s="38"/>
      <c r="BS215" s="38"/>
      <c r="BT215" s="38"/>
      <c r="BU215" s="38"/>
      <c r="BV215" s="38"/>
      <c r="BW215" s="38"/>
      <c r="BX215" s="38"/>
      <c r="BY215" s="38"/>
      <c r="BZ215" s="38"/>
      <c r="CA215" s="38"/>
      <c r="CB215" s="38"/>
      <c r="CC215" s="38"/>
      <c r="CD215" s="38"/>
      <c r="CE215" s="38"/>
      <c r="CF215" s="38"/>
      <c r="CG215" s="38"/>
      <c r="CH215" s="38"/>
      <c r="CI215" s="38"/>
      <c r="CJ215" s="38"/>
      <c r="CK215" s="38"/>
      <c r="CL215" s="38"/>
      <c r="CM215" s="38"/>
      <c r="CN215" s="38"/>
      <c r="CO215" s="38"/>
      <c r="CP215" s="38"/>
      <c r="CQ215" s="38"/>
      <c r="CR215" s="38"/>
      <c r="CS215" s="38"/>
      <c r="CT215" s="38"/>
      <c r="CU215" s="38"/>
      <c r="CV215" s="38"/>
      <c r="CW215" s="38"/>
      <c r="CX215" s="38"/>
      <c r="CY215" s="38"/>
      <c r="CZ215" s="38"/>
      <c r="DA215" s="38"/>
      <c r="DB215" s="38"/>
      <c r="DC215" s="38"/>
      <c r="DD215" s="38"/>
      <c r="DE215" s="38"/>
      <c r="DF215" s="38"/>
      <c r="DG215" s="38"/>
      <c r="DH215" s="38"/>
      <c r="DI215" s="38"/>
      <c r="DJ215" s="38"/>
      <c r="DK215" s="38"/>
      <c r="DL215" s="38"/>
      <c r="DM215" s="38"/>
      <c r="DN215" s="38"/>
    </row>
    <row r="216" spans="1:118">
      <c r="A216" s="1">
        <f>+NICE자료!A216</f>
        <v>125135</v>
      </c>
      <c r="B216" s="28" t="str">
        <f>+NICE자료!B216</f>
        <v xml:space="preserve">     복구충당부채환입액</v>
      </c>
      <c r="C216" s="37">
        <f>+NICE자료!C216</f>
        <v>0</v>
      </c>
      <c r="D216" s="37">
        <f>+NICE자료!D216</f>
        <v>0</v>
      </c>
      <c r="E216" s="37">
        <f>+NICE자료!E216</f>
        <v>0</v>
      </c>
      <c r="F216" s="37">
        <f>+NICE자료!F216</f>
        <v>0</v>
      </c>
      <c r="G216" s="37">
        <f>+NICE자료!G216</f>
        <v>0</v>
      </c>
      <c r="H216" s="37">
        <f>+NICE자료!H216</f>
        <v>0</v>
      </c>
      <c r="I216" s="37">
        <f>+NICE자료!I216</f>
        <v>0</v>
      </c>
      <c r="J216" s="37">
        <f>+NICE자료!J216</f>
        <v>0</v>
      </c>
      <c r="K216" s="37">
        <f>+NICE자료!K216</f>
        <v>0</v>
      </c>
      <c r="L216" s="37">
        <f>+NICE자료!L216</f>
        <v>0</v>
      </c>
      <c r="M216" s="37">
        <f>+NICE자료!M216</f>
        <v>0</v>
      </c>
      <c r="N216" s="37">
        <f>+NICE자료!N216</f>
        <v>0</v>
      </c>
      <c r="O216" s="37">
        <f>+NICE자료!O216</f>
        <v>0</v>
      </c>
      <c r="P216" s="37">
        <f>+NICE자료!P216</f>
        <v>0</v>
      </c>
      <c r="Q216" s="37">
        <f>+NICE자료!Q216</f>
        <v>0</v>
      </c>
      <c r="R216" s="37">
        <f>+NICE자료!R216</f>
        <v>0</v>
      </c>
      <c r="S216" s="37">
        <f>+NICE자료!S216</f>
        <v>0</v>
      </c>
      <c r="T216" s="37">
        <f>+NICE자료!T216</f>
        <v>0</v>
      </c>
      <c r="U216" s="37">
        <f>+NICE자료!U216</f>
        <v>0</v>
      </c>
      <c r="V216" s="37">
        <f>+NICE자료!V216</f>
        <v>0</v>
      </c>
      <c r="W216" s="37">
        <f>+NICE자료!W216</f>
        <v>0</v>
      </c>
      <c r="X216" s="37">
        <f>+NICE자료!X216</f>
        <v>0</v>
      </c>
      <c r="Y216" s="37">
        <f>+NICE자료!Y216</f>
        <v>0</v>
      </c>
      <c r="Z216" s="37">
        <f>+NICE자료!Z216</f>
        <v>0</v>
      </c>
      <c r="AA216" s="37">
        <f>+NICE자료!AA216</f>
        <v>0</v>
      </c>
      <c r="AB216" s="37">
        <f>+NICE자료!AB216</f>
        <v>0</v>
      </c>
      <c r="AC216" s="37">
        <f>+NICE자료!AC216</f>
        <v>0</v>
      </c>
      <c r="AD216" s="37">
        <f>+NICE자료!AD216</f>
        <v>0</v>
      </c>
      <c r="AE216" s="37">
        <f>+NICE자료!AE216</f>
        <v>0</v>
      </c>
      <c r="AF216" s="37">
        <f>+NICE자료!AF216</f>
        <v>0</v>
      </c>
      <c r="AG216" s="37">
        <f>+NICE자료!AG216</f>
        <v>0</v>
      </c>
      <c r="AH216" s="37">
        <f>+NICE자료!AH216</f>
        <v>0</v>
      </c>
      <c r="AI216" s="37">
        <f>+NICE자료!AI216</f>
        <v>0</v>
      </c>
      <c r="AJ216" s="37">
        <f>+NICE자료!AJ216</f>
        <v>0</v>
      </c>
      <c r="AK216" s="37">
        <f>+NICE자료!AK216</f>
        <v>0</v>
      </c>
      <c r="AL216" s="37">
        <f>+NICE자료!AL216</f>
        <v>0</v>
      </c>
      <c r="AM216" s="37">
        <f>+NICE자료!AM216</f>
        <v>0</v>
      </c>
      <c r="AN216" s="37">
        <f>+NICE자료!AN216</f>
        <v>0</v>
      </c>
      <c r="AO216" s="37">
        <f>+NICE자료!AO216</f>
        <v>0</v>
      </c>
      <c r="AP216" s="37">
        <f>+NICE자료!AP216</f>
        <v>0</v>
      </c>
      <c r="AQ216" s="37">
        <f>+NICE자료!AQ216</f>
        <v>0</v>
      </c>
      <c r="AR216" s="37">
        <f>+NICE자료!AR216</f>
        <v>0</v>
      </c>
      <c r="AS216" s="37">
        <f>+NICE자료!AS216</f>
        <v>0</v>
      </c>
      <c r="AT216" s="38"/>
      <c r="AU216" s="38"/>
      <c r="AV216" s="38"/>
      <c r="AW216" s="38"/>
      <c r="AX216" s="38"/>
      <c r="AY216" s="38"/>
      <c r="AZ216" s="38"/>
      <c r="BA216" s="38"/>
      <c r="BB216" s="38"/>
      <c r="BC216" s="38"/>
      <c r="BD216" s="38"/>
      <c r="BE216" s="38"/>
      <c r="BF216" s="38"/>
      <c r="BG216" s="38"/>
      <c r="BH216" s="38"/>
      <c r="BI216" s="38"/>
      <c r="BJ216" s="38"/>
      <c r="BK216" s="38"/>
      <c r="BL216" s="38"/>
      <c r="BM216" s="38"/>
      <c r="BN216" s="38"/>
      <c r="BO216" s="38"/>
      <c r="BP216" s="38"/>
      <c r="BQ216" s="38"/>
      <c r="BR216" s="38"/>
      <c r="BS216" s="38"/>
      <c r="BT216" s="38"/>
      <c r="BU216" s="38"/>
      <c r="BV216" s="38"/>
      <c r="BW216" s="38"/>
      <c r="BX216" s="38"/>
      <c r="BY216" s="38"/>
      <c r="BZ216" s="38"/>
      <c r="CA216" s="38"/>
      <c r="CB216" s="38"/>
      <c r="CC216" s="38"/>
      <c r="CD216" s="38"/>
      <c r="CE216" s="38"/>
      <c r="CF216" s="38"/>
      <c r="CG216" s="38"/>
      <c r="CH216" s="38"/>
      <c r="CI216" s="38"/>
      <c r="CJ216" s="38"/>
      <c r="CK216" s="38"/>
      <c r="CL216" s="38"/>
      <c r="CM216" s="38"/>
      <c r="CN216" s="38"/>
      <c r="CO216" s="38"/>
      <c r="CP216" s="38"/>
      <c r="CQ216" s="38"/>
      <c r="CR216" s="38"/>
      <c r="CS216" s="38"/>
      <c r="CT216" s="38"/>
      <c r="CU216" s="38"/>
      <c r="CV216" s="38"/>
      <c r="CW216" s="38"/>
      <c r="CX216" s="38"/>
      <c r="CY216" s="38"/>
      <c r="CZ216" s="38"/>
      <c r="DA216" s="38"/>
      <c r="DB216" s="38"/>
      <c r="DC216" s="38"/>
      <c r="DD216" s="38"/>
      <c r="DE216" s="38"/>
      <c r="DF216" s="38"/>
      <c r="DG216" s="38"/>
      <c r="DH216" s="38"/>
      <c r="DI216" s="38"/>
      <c r="DJ216" s="38"/>
      <c r="DK216" s="38"/>
      <c r="DL216" s="38"/>
      <c r="DM216" s="38"/>
      <c r="DN216" s="38"/>
    </row>
    <row r="217" spans="1:118">
      <c r="A217" s="1">
        <f>+NICE자료!A217</f>
        <v>125136</v>
      </c>
      <c r="B217" s="28" t="str">
        <f>+NICE자료!B217</f>
        <v xml:space="preserve">     복구공사이익</v>
      </c>
      <c r="C217" s="37">
        <f>+NICE자료!C217</f>
        <v>0</v>
      </c>
      <c r="D217" s="37">
        <f>+NICE자료!D217</f>
        <v>0</v>
      </c>
      <c r="E217" s="37">
        <f>+NICE자료!E217</f>
        <v>0</v>
      </c>
      <c r="F217" s="37">
        <f>+NICE자료!F217</f>
        <v>0</v>
      </c>
      <c r="G217" s="37">
        <f>+NICE자료!G217</f>
        <v>0</v>
      </c>
      <c r="H217" s="37">
        <f>+NICE자료!H217</f>
        <v>0</v>
      </c>
      <c r="I217" s="37">
        <f>+NICE자료!I217</f>
        <v>0</v>
      </c>
      <c r="J217" s="37">
        <f>+NICE자료!J217</f>
        <v>0</v>
      </c>
      <c r="K217" s="37">
        <f>+NICE자료!K217</f>
        <v>0</v>
      </c>
      <c r="L217" s="37">
        <f>+NICE자료!L217</f>
        <v>0</v>
      </c>
      <c r="M217" s="37">
        <f>+NICE자료!M217</f>
        <v>0</v>
      </c>
      <c r="N217" s="37">
        <f>+NICE자료!N217</f>
        <v>0</v>
      </c>
      <c r="O217" s="37">
        <f>+NICE자료!O217</f>
        <v>0</v>
      </c>
      <c r="P217" s="37">
        <f>+NICE자료!P217</f>
        <v>0</v>
      </c>
      <c r="Q217" s="37">
        <f>+NICE자료!Q217</f>
        <v>0</v>
      </c>
      <c r="R217" s="37">
        <f>+NICE자료!R217</f>
        <v>0</v>
      </c>
      <c r="S217" s="37">
        <f>+NICE자료!S217</f>
        <v>0</v>
      </c>
      <c r="T217" s="37">
        <f>+NICE자료!T217</f>
        <v>0</v>
      </c>
      <c r="U217" s="37">
        <f>+NICE자료!U217</f>
        <v>0</v>
      </c>
      <c r="V217" s="37">
        <f>+NICE자료!V217</f>
        <v>0</v>
      </c>
      <c r="W217" s="37">
        <f>+NICE자료!W217</f>
        <v>0</v>
      </c>
      <c r="X217" s="37">
        <f>+NICE자료!X217</f>
        <v>0</v>
      </c>
      <c r="Y217" s="37">
        <f>+NICE자료!Y217</f>
        <v>0</v>
      </c>
      <c r="Z217" s="37">
        <f>+NICE자료!Z217</f>
        <v>0</v>
      </c>
      <c r="AA217" s="37">
        <f>+NICE자료!AA217</f>
        <v>0</v>
      </c>
      <c r="AB217" s="37">
        <f>+NICE자료!AB217</f>
        <v>0</v>
      </c>
      <c r="AC217" s="37">
        <f>+NICE자료!AC217</f>
        <v>0</v>
      </c>
      <c r="AD217" s="37">
        <f>+NICE자료!AD217</f>
        <v>0</v>
      </c>
      <c r="AE217" s="37">
        <f>+NICE자료!AE217</f>
        <v>0</v>
      </c>
      <c r="AF217" s="37">
        <f>+NICE자료!AF217</f>
        <v>0</v>
      </c>
      <c r="AG217" s="37">
        <f>+NICE자료!AG217</f>
        <v>0</v>
      </c>
      <c r="AH217" s="37">
        <f>+NICE자료!AH217</f>
        <v>0</v>
      </c>
      <c r="AI217" s="37">
        <f>+NICE자료!AI217</f>
        <v>0</v>
      </c>
      <c r="AJ217" s="37">
        <f>+NICE자료!AJ217</f>
        <v>0</v>
      </c>
      <c r="AK217" s="37">
        <f>+NICE자료!AK217</f>
        <v>0</v>
      </c>
      <c r="AL217" s="37">
        <f>+NICE자료!AL217</f>
        <v>0</v>
      </c>
      <c r="AM217" s="37">
        <f>+NICE자료!AM217</f>
        <v>0</v>
      </c>
      <c r="AN217" s="37">
        <f>+NICE자료!AN217</f>
        <v>0</v>
      </c>
      <c r="AO217" s="37">
        <f>+NICE자료!AO217</f>
        <v>0</v>
      </c>
      <c r="AP217" s="37">
        <f>+NICE자료!AP217</f>
        <v>0</v>
      </c>
      <c r="AQ217" s="37">
        <f>+NICE자료!AQ217</f>
        <v>0</v>
      </c>
      <c r="AR217" s="37">
        <f>+NICE자료!AR217</f>
        <v>0</v>
      </c>
      <c r="AS217" s="37">
        <f>+NICE자료!AS217</f>
        <v>0</v>
      </c>
      <c r="AT217" s="38"/>
      <c r="AU217" s="38"/>
      <c r="AV217" s="38"/>
      <c r="AW217" s="38"/>
      <c r="AX217" s="38"/>
      <c r="AY217" s="38"/>
      <c r="AZ217" s="38"/>
      <c r="BA217" s="38"/>
      <c r="BB217" s="38"/>
      <c r="BC217" s="38"/>
      <c r="BD217" s="38"/>
      <c r="BE217" s="38"/>
      <c r="BF217" s="38"/>
      <c r="BG217" s="38"/>
      <c r="BH217" s="38"/>
      <c r="BI217" s="38"/>
      <c r="BJ217" s="38"/>
      <c r="BK217" s="38"/>
      <c r="BL217" s="38"/>
      <c r="BM217" s="38"/>
      <c r="BN217" s="38"/>
      <c r="BO217" s="38"/>
      <c r="BP217" s="38"/>
      <c r="BQ217" s="38"/>
      <c r="BR217" s="38"/>
      <c r="BS217" s="38"/>
      <c r="BT217" s="38"/>
      <c r="BU217" s="38"/>
      <c r="BV217" s="38"/>
      <c r="BW217" s="38"/>
      <c r="BX217" s="38"/>
      <c r="BY217" s="38"/>
      <c r="BZ217" s="38"/>
      <c r="CA217" s="38"/>
      <c r="CB217" s="38"/>
      <c r="CC217" s="38"/>
      <c r="CD217" s="38"/>
      <c r="CE217" s="38"/>
      <c r="CF217" s="38"/>
      <c r="CG217" s="38"/>
      <c r="CH217" s="38"/>
      <c r="CI217" s="38"/>
      <c r="CJ217" s="38"/>
      <c r="CK217" s="38"/>
      <c r="CL217" s="38"/>
      <c r="CM217" s="38"/>
      <c r="CN217" s="38"/>
      <c r="CO217" s="38"/>
      <c r="CP217" s="38"/>
      <c r="CQ217" s="38"/>
      <c r="CR217" s="38"/>
      <c r="CS217" s="38"/>
      <c r="CT217" s="38"/>
      <c r="CU217" s="38"/>
      <c r="CV217" s="38"/>
      <c r="CW217" s="38"/>
      <c r="CX217" s="38"/>
      <c r="CY217" s="38"/>
      <c r="CZ217" s="38"/>
      <c r="DA217" s="38"/>
      <c r="DB217" s="38"/>
      <c r="DC217" s="38"/>
      <c r="DD217" s="38"/>
      <c r="DE217" s="38"/>
      <c r="DF217" s="38"/>
      <c r="DG217" s="38"/>
      <c r="DH217" s="38"/>
      <c r="DI217" s="38"/>
      <c r="DJ217" s="38"/>
      <c r="DK217" s="38"/>
      <c r="DL217" s="38"/>
      <c r="DM217" s="38"/>
      <c r="DN217" s="38"/>
    </row>
    <row r="218" spans="1:118">
      <c r="A218" s="1">
        <f>+NICE자료!A218</f>
        <v>125137</v>
      </c>
      <c r="B218" s="28" t="str">
        <f>+NICE자료!B218</f>
        <v xml:space="preserve">     유동화수익</v>
      </c>
      <c r="C218" s="37">
        <f>+NICE자료!C218</f>
        <v>0</v>
      </c>
      <c r="D218" s="37">
        <f>+NICE자료!D218</f>
        <v>0</v>
      </c>
      <c r="E218" s="37">
        <f>+NICE자료!E218</f>
        <v>0</v>
      </c>
      <c r="F218" s="37">
        <f>+NICE자료!F218</f>
        <v>0</v>
      </c>
      <c r="G218" s="37">
        <f>+NICE자료!G218</f>
        <v>0</v>
      </c>
      <c r="H218" s="37">
        <f>+NICE자료!H218</f>
        <v>0</v>
      </c>
      <c r="I218" s="37">
        <f>+NICE자료!I218</f>
        <v>0</v>
      </c>
      <c r="J218" s="37">
        <f>+NICE자료!J218</f>
        <v>0</v>
      </c>
      <c r="K218" s="37">
        <f>+NICE자료!K218</f>
        <v>0</v>
      </c>
      <c r="L218" s="37">
        <f>+NICE자료!L218</f>
        <v>0</v>
      </c>
      <c r="M218" s="37">
        <f>+NICE자료!M218</f>
        <v>0</v>
      </c>
      <c r="N218" s="37">
        <f>+NICE자료!N218</f>
        <v>0</v>
      </c>
      <c r="O218" s="37">
        <f>+NICE자료!O218</f>
        <v>0</v>
      </c>
      <c r="P218" s="37">
        <f>+NICE자료!P218</f>
        <v>0</v>
      </c>
      <c r="Q218" s="37">
        <f>+NICE자료!Q218</f>
        <v>0</v>
      </c>
      <c r="R218" s="37">
        <f>+NICE자료!R218</f>
        <v>0</v>
      </c>
      <c r="S218" s="37">
        <f>+NICE자료!S218</f>
        <v>0</v>
      </c>
      <c r="T218" s="37">
        <f>+NICE자료!T218</f>
        <v>0</v>
      </c>
      <c r="U218" s="37">
        <f>+NICE자료!U218</f>
        <v>0</v>
      </c>
      <c r="V218" s="37">
        <f>+NICE자료!V218</f>
        <v>0</v>
      </c>
      <c r="W218" s="37">
        <f>+NICE자료!W218</f>
        <v>0</v>
      </c>
      <c r="X218" s="37">
        <f>+NICE자료!X218</f>
        <v>0</v>
      </c>
      <c r="Y218" s="37">
        <f>+NICE자료!Y218</f>
        <v>0</v>
      </c>
      <c r="Z218" s="37">
        <f>+NICE자료!Z218</f>
        <v>0</v>
      </c>
      <c r="AA218" s="37">
        <f>+NICE자료!AA218</f>
        <v>0</v>
      </c>
      <c r="AB218" s="37">
        <f>+NICE자료!AB218</f>
        <v>0</v>
      </c>
      <c r="AC218" s="37">
        <f>+NICE자료!AC218</f>
        <v>0</v>
      </c>
      <c r="AD218" s="37">
        <f>+NICE자료!AD218</f>
        <v>0</v>
      </c>
      <c r="AE218" s="37">
        <f>+NICE자료!AE218</f>
        <v>0</v>
      </c>
      <c r="AF218" s="37">
        <f>+NICE자료!AF218</f>
        <v>0</v>
      </c>
      <c r="AG218" s="37">
        <f>+NICE자료!AG218</f>
        <v>0</v>
      </c>
      <c r="AH218" s="37">
        <f>+NICE자료!AH218</f>
        <v>0</v>
      </c>
      <c r="AI218" s="37">
        <f>+NICE자료!AI218</f>
        <v>0</v>
      </c>
      <c r="AJ218" s="37">
        <f>+NICE자료!AJ218</f>
        <v>0</v>
      </c>
      <c r="AK218" s="37">
        <f>+NICE자료!AK218</f>
        <v>0</v>
      </c>
      <c r="AL218" s="37">
        <f>+NICE자료!AL218</f>
        <v>0</v>
      </c>
      <c r="AM218" s="37">
        <f>+NICE자료!AM218</f>
        <v>0</v>
      </c>
      <c r="AN218" s="37">
        <f>+NICE자료!AN218</f>
        <v>0</v>
      </c>
      <c r="AO218" s="37">
        <f>+NICE자료!AO218</f>
        <v>0</v>
      </c>
      <c r="AP218" s="37">
        <f>+NICE자료!AP218</f>
        <v>0</v>
      </c>
      <c r="AQ218" s="37">
        <f>+NICE자료!AQ218</f>
        <v>0</v>
      </c>
      <c r="AR218" s="37">
        <f>+NICE자료!AR218</f>
        <v>0</v>
      </c>
      <c r="AS218" s="37">
        <f>+NICE자료!AS218</f>
        <v>0</v>
      </c>
      <c r="AT218" s="38"/>
      <c r="AU218" s="38"/>
      <c r="AV218" s="38"/>
      <c r="AW218" s="38"/>
      <c r="AX218" s="38"/>
      <c r="AY218" s="38"/>
      <c r="AZ218" s="38"/>
      <c r="BA218" s="38"/>
      <c r="BB218" s="38"/>
      <c r="BC218" s="38"/>
      <c r="BD218" s="38"/>
      <c r="BE218" s="38"/>
      <c r="BF218" s="38"/>
      <c r="BG218" s="38"/>
      <c r="BH218" s="38"/>
      <c r="BI218" s="38"/>
      <c r="BJ218" s="38"/>
      <c r="BK218" s="38"/>
      <c r="BL218" s="38"/>
      <c r="BM218" s="38"/>
      <c r="BN218" s="38"/>
      <c r="BO218" s="38"/>
      <c r="BP218" s="38"/>
      <c r="BQ218" s="38"/>
      <c r="BR218" s="38"/>
      <c r="BS218" s="38"/>
      <c r="BT218" s="38"/>
      <c r="BU218" s="38"/>
      <c r="BV218" s="38"/>
      <c r="BW218" s="38"/>
      <c r="BX218" s="38"/>
      <c r="BY218" s="38"/>
      <c r="BZ218" s="38"/>
      <c r="CA218" s="38"/>
      <c r="CB218" s="38"/>
      <c r="CC218" s="38"/>
      <c r="CD218" s="38"/>
      <c r="CE218" s="38"/>
      <c r="CF218" s="38"/>
      <c r="CG218" s="38"/>
      <c r="CH218" s="38"/>
      <c r="CI218" s="38"/>
      <c r="CJ218" s="38"/>
      <c r="CK218" s="38"/>
      <c r="CL218" s="38"/>
      <c r="CM218" s="38"/>
      <c r="CN218" s="38"/>
      <c r="CO218" s="38"/>
      <c r="CP218" s="38"/>
      <c r="CQ218" s="38"/>
      <c r="CR218" s="38"/>
      <c r="CS218" s="38"/>
      <c r="CT218" s="38"/>
      <c r="CU218" s="38"/>
      <c r="CV218" s="38"/>
      <c r="CW218" s="38"/>
      <c r="CX218" s="38"/>
      <c r="CY218" s="38"/>
      <c r="CZ218" s="38"/>
      <c r="DA218" s="38"/>
      <c r="DB218" s="38"/>
      <c r="DC218" s="38"/>
      <c r="DD218" s="38"/>
      <c r="DE218" s="38"/>
      <c r="DF218" s="38"/>
      <c r="DG218" s="38"/>
      <c r="DH218" s="38"/>
      <c r="DI218" s="38"/>
      <c r="DJ218" s="38"/>
      <c r="DK218" s="38"/>
      <c r="DL218" s="38"/>
      <c r="DM218" s="38"/>
      <c r="DN218" s="38"/>
    </row>
    <row r="219" spans="1:118">
      <c r="A219" s="1">
        <f>+NICE자료!A219</f>
        <v>125157</v>
      </c>
      <c r="B219" s="28" t="str">
        <f>+NICE자료!B219</f>
        <v xml:space="preserve">     자산수증이익</v>
      </c>
      <c r="C219" s="37">
        <f>+NICE자료!C219</f>
        <v>0</v>
      </c>
      <c r="D219" s="37">
        <f>+NICE자료!D219</f>
        <v>0</v>
      </c>
      <c r="E219" s="37">
        <f>+NICE자료!E219</f>
        <v>0</v>
      </c>
      <c r="F219" s="37">
        <f>+NICE자료!F219</f>
        <v>0</v>
      </c>
      <c r="G219" s="37">
        <f>+NICE자료!G219</f>
        <v>0</v>
      </c>
      <c r="H219" s="37">
        <f>+NICE자료!H219</f>
        <v>0</v>
      </c>
      <c r="I219" s="37">
        <f>+NICE자료!I219</f>
        <v>0</v>
      </c>
      <c r="J219" s="37">
        <f>+NICE자료!J219</f>
        <v>0</v>
      </c>
      <c r="K219" s="37">
        <f>+NICE자료!K219</f>
        <v>0</v>
      </c>
      <c r="L219" s="37">
        <f>+NICE자료!L219</f>
        <v>0</v>
      </c>
      <c r="M219" s="37">
        <f>+NICE자료!M219</f>
        <v>0</v>
      </c>
      <c r="N219" s="37">
        <f>+NICE자료!N219</f>
        <v>0</v>
      </c>
      <c r="O219" s="37">
        <f>+NICE자료!O219</f>
        <v>0</v>
      </c>
      <c r="P219" s="37">
        <f>+NICE자료!P219</f>
        <v>0</v>
      </c>
      <c r="Q219" s="37">
        <f>+NICE자료!Q219</f>
        <v>0</v>
      </c>
      <c r="R219" s="37">
        <f>+NICE자료!R219</f>
        <v>0</v>
      </c>
      <c r="S219" s="37">
        <f>+NICE자료!S219</f>
        <v>0</v>
      </c>
      <c r="T219" s="37">
        <f>+NICE자료!T219</f>
        <v>0</v>
      </c>
      <c r="U219" s="37">
        <f>+NICE자료!U219</f>
        <v>0</v>
      </c>
      <c r="V219" s="37">
        <f>+NICE자료!V219</f>
        <v>0</v>
      </c>
      <c r="W219" s="37">
        <f>+NICE자료!W219</f>
        <v>0</v>
      </c>
      <c r="X219" s="37">
        <f>+NICE자료!X219</f>
        <v>0</v>
      </c>
      <c r="Y219" s="37">
        <f>+NICE자료!Y219</f>
        <v>0</v>
      </c>
      <c r="Z219" s="37">
        <f>+NICE자료!Z219</f>
        <v>0</v>
      </c>
      <c r="AA219" s="37">
        <f>+NICE자료!AA219</f>
        <v>0</v>
      </c>
      <c r="AB219" s="37">
        <f>+NICE자료!AB219</f>
        <v>0</v>
      </c>
      <c r="AC219" s="37">
        <f>+NICE자료!AC219</f>
        <v>0</v>
      </c>
      <c r="AD219" s="37">
        <f>+NICE자료!AD219</f>
        <v>0</v>
      </c>
      <c r="AE219" s="37">
        <f>+NICE자료!AE219</f>
        <v>0</v>
      </c>
      <c r="AF219" s="37">
        <f>+NICE자료!AF219</f>
        <v>0</v>
      </c>
      <c r="AG219" s="37">
        <f>+NICE자료!AG219</f>
        <v>0</v>
      </c>
      <c r="AH219" s="37">
        <f>+NICE자료!AH219</f>
        <v>0</v>
      </c>
      <c r="AI219" s="37">
        <f>+NICE자료!AI219</f>
        <v>0</v>
      </c>
      <c r="AJ219" s="37">
        <f>+NICE자료!AJ219</f>
        <v>0</v>
      </c>
      <c r="AK219" s="37">
        <f>+NICE자료!AK219</f>
        <v>0</v>
      </c>
      <c r="AL219" s="37">
        <f>+NICE자료!AL219</f>
        <v>0</v>
      </c>
      <c r="AM219" s="37">
        <f>+NICE자료!AM219</f>
        <v>0</v>
      </c>
      <c r="AN219" s="37">
        <f>+NICE자료!AN219</f>
        <v>0</v>
      </c>
      <c r="AO219" s="37">
        <f>+NICE자료!AO219</f>
        <v>0</v>
      </c>
      <c r="AP219" s="37">
        <f>+NICE자료!AP219</f>
        <v>0</v>
      </c>
      <c r="AQ219" s="37">
        <f>+NICE자료!AQ219</f>
        <v>0</v>
      </c>
      <c r="AR219" s="37">
        <f>+NICE자료!AR219</f>
        <v>0</v>
      </c>
      <c r="AS219" s="37">
        <f>+NICE자료!AS219</f>
        <v>0</v>
      </c>
      <c r="AT219" s="38"/>
      <c r="AU219" s="38"/>
      <c r="AV219" s="38"/>
      <c r="AW219" s="38"/>
      <c r="AX219" s="38"/>
      <c r="AY219" s="38"/>
      <c r="AZ219" s="38"/>
      <c r="BA219" s="38"/>
      <c r="BB219" s="38"/>
      <c r="BC219" s="38"/>
      <c r="BD219" s="38"/>
      <c r="BE219" s="38"/>
      <c r="BF219" s="38"/>
      <c r="BG219" s="38"/>
      <c r="BH219" s="38"/>
      <c r="BI219" s="38"/>
      <c r="BJ219" s="38"/>
      <c r="BK219" s="38"/>
      <c r="BL219" s="38"/>
      <c r="BM219" s="38"/>
      <c r="BN219" s="38"/>
      <c r="BO219" s="38"/>
      <c r="BP219" s="38"/>
      <c r="BQ219" s="38"/>
      <c r="BR219" s="38"/>
      <c r="BS219" s="38"/>
      <c r="BT219" s="38"/>
      <c r="BU219" s="38"/>
      <c r="BV219" s="38"/>
      <c r="BW219" s="38"/>
      <c r="BX219" s="38"/>
      <c r="BY219" s="38"/>
      <c r="BZ219" s="38"/>
      <c r="CA219" s="38"/>
      <c r="CB219" s="38"/>
      <c r="CC219" s="38"/>
      <c r="CD219" s="38"/>
      <c r="CE219" s="38"/>
      <c r="CF219" s="38"/>
      <c r="CG219" s="38"/>
      <c r="CH219" s="38"/>
      <c r="CI219" s="38"/>
      <c r="CJ219" s="38"/>
      <c r="CK219" s="38"/>
      <c r="CL219" s="38"/>
      <c r="CM219" s="38"/>
      <c r="CN219" s="38"/>
      <c r="CO219" s="38"/>
      <c r="CP219" s="38"/>
      <c r="CQ219" s="38"/>
      <c r="CR219" s="38"/>
      <c r="CS219" s="38"/>
      <c r="CT219" s="38"/>
      <c r="CU219" s="38"/>
      <c r="CV219" s="38"/>
      <c r="CW219" s="38"/>
      <c r="CX219" s="38"/>
      <c r="CY219" s="38"/>
      <c r="CZ219" s="38"/>
      <c r="DA219" s="38"/>
      <c r="DB219" s="38"/>
      <c r="DC219" s="38"/>
      <c r="DD219" s="38"/>
      <c r="DE219" s="38"/>
      <c r="DF219" s="38"/>
      <c r="DG219" s="38"/>
      <c r="DH219" s="38"/>
      <c r="DI219" s="38"/>
      <c r="DJ219" s="38"/>
      <c r="DK219" s="38"/>
      <c r="DL219" s="38"/>
      <c r="DM219" s="38"/>
      <c r="DN219" s="38"/>
    </row>
    <row r="220" spans="1:118">
      <c r="A220" s="1">
        <f>+NICE자료!A220</f>
        <v>125158</v>
      </c>
      <c r="B220" s="28" t="str">
        <f>+NICE자료!B220</f>
        <v xml:space="preserve">     채무면제이익</v>
      </c>
      <c r="C220" s="37">
        <f>+NICE자료!C220</f>
        <v>0</v>
      </c>
      <c r="D220" s="37">
        <f>+NICE자료!D220</f>
        <v>0</v>
      </c>
      <c r="E220" s="37">
        <f>+NICE자료!E220</f>
        <v>0</v>
      </c>
      <c r="F220" s="37">
        <f>+NICE자료!F220</f>
        <v>0</v>
      </c>
      <c r="G220" s="37">
        <f>+NICE자료!G220</f>
        <v>0</v>
      </c>
      <c r="H220" s="37">
        <f>+NICE자료!H220</f>
        <v>0</v>
      </c>
      <c r="I220" s="37">
        <f>+NICE자료!I220</f>
        <v>0</v>
      </c>
      <c r="J220" s="37">
        <f>+NICE자료!J220</f>
        <v>0</v>
      </c>
      <c r="K220" s="37">
        <f>+NICE자료!K220</f>
        <v>0</v>
      </c>
      <c r="L220" s="37">
        <f>+NICE자료!L220</f>
        <v>0</v>
      </c>
      <c r="M220" s="37">
        <f>+NICE자료!M220</f>
        <v>0</v>
      </c>
      <c r="N220" s="37">
        <f>+NICE자료!N220</f>
        <v>0</v>
      </c>
      <c r="O220" s="37">
        <f>+NICE자료!O220</f>
        <v>0</v>
      </c>
      <c r="P220" s="37">
        <f>+NICE자료!P220</f>
        <v>0</v>
      </c>
      <c r="Q220" s="37">
        <f>+NICE자료!Q220</f>
        <v>0</v>
      </c>
      <c r="R220" s="37">
        <f>+NICE자료!R220</f>
        <v>0</v>
      </c>
      <c r="S220" s="37">
        <f>+NICE자료!S220</f>
        <v>0</v>
      </c>
      <c r="T220" s="37">
        <f>+NICE자료!T220</f>
        <v>0</v>
      </c>
      <c r="U220" s="37">
        <f>+NICE자료!U220</f>
        <v>0</v>
      </c>
      <c r="V220" s="37">
        <f>+NICE자료!V220</f>
        <v>0</v>
      </c>
      <c r="W220" s="37">
        <f>+NICE자료!W220</f>
        <v>0</v>
      </c>
      <c r="X220" s="37">
        <f>+NICE자료!X220</f>
        <v>0</v>
      </c>
      <c r="Y220" s="37">
        <f>+NICE자료!Y220</f>
        <v>0</v>
      </c>
      <c r="Z220" s="37">
        <f>+NICE자료!Z220</f>
        <v>0</v>
      </c>
      <c r="AA220" s="37">
        <f>+NICE자료!AA220</f>
        <v>0</v>
      </c>
      <c r="AB220" s="37">
        <f>+NICE자료!AB220</f>
        <v>0</v>
      </c>
      <c r="AC220" s="37">
        <f>+NICE자료!AC220</f>
        <v>0</v>
      </c>
      <c r="AD220" s="37">
        <f>+NICE자료!AD220</f>
        <v>0</v>
      </c>
      <c r="AE220" s="37">
        <f>+NICE자료!AE220</f>
        <v>0</v>
      </c>
      <c r="AF220" s="37">
        <f>+NICE자료!AF220</f>
        <v>0</v>
      </c>
      <c r="AG220" s="37">
        <f>+NICE자료!AG220</f>
        <v>0</v>
      </c>
      <c r="AH220" s="37">
        <f>+NICE자료!AH220</f>
        <v>0</v>
      </c>
      <c r="AI220" s="37">
        <f>+NICE자료!AI220</f>
        <v>0</v>
      </c>
      <c r="AJ220" s="37">
        <f>+NICE자료!AJ220</f>
        <v>0</v>
      </c>
      <c r="AK220" s="37">
        <f>+NICE자료!AK220</f>
        <v>0</v>
      </c>
      <c r="AL220" s="37">
        <f>+NICE자료!AL220</f>
        <v>0</v>
      </c>
      <c r="AM220" s="37">
        <f>+NICE자료!AM220</f>
        <v>0</v>
      </c>
      <c r="AN220" s="37">
        <f>+NICE자료!AN220</f>
        <v>0</v>
      </c>
      <c r="AO220" s="37">
        <f>+NICE자료!AO220</f>
        <v>0</v>
      </c>
      <c r="AP220" s="37">
        <f>+NICE자료!AP220</f>
        <v>0</v>
      </c>
      <c r="AQ220" s="37">
        <f>+NICE자료!AQ220</f>
        <v>0</v>
      </c>
      <c r="AR220" s="37">
        <f>+NICE자료!AR220</f>
        <v>0</v>
      </c>
      <c r="AS220" s="37">
        <f>+NICE자료!AS220</f>
        <v>0</v>
      </c>
      <c r="AT220" s="38"/>
      <c r="AU220" s="38"/>
      <c r="AV220" s="38"/>
      <c r="AW220" s="38"/>
      <c r="AX220" s="38"/>
      <c r="AY220" s="38"/>
      <c r="AZ220" s="38"/>
      <c r="BA220" s="38"/>
      <c r="BB220" s="38"/>
      <c r="BC220" s="38"/>
      <c r="BD220" s="38"/>
      <c r="BE220" s="38"/>
      <c r="BF220" s="38"/>
      <c r="BG220" s="38"/>
      <c r="BH220" s="38"/>
      <c r="BI220" s="38"/>
      <c r="BJ220" s="38"/>
      <c r="BK220" s="38"/>
      <c r="BL220" s="38"/>
      <c r="BM220" s="38"/>
      <c r="BN220" s="38"/>
      <c r="BO220" s="38"/>
      <c r="BP220" s="38"/>
      <c r="BQ220" s="38"/>
      <c r="BR220" s="38"/>
      <c r="BS220" s="38"/>
      <c r="BT220" s="38"/>
      <c r="BU220" s="38"/>
      <c r="BV220" s="38"/>
      <c r="BW220" s="38"/>
      <c r="BX220" s="38"/>
      <c r="BY220" s="38"/>
      <c r="BZ220" s="38"/>
      <c r="CA220" s="38"/>
      <c r="CB220" s="38"/>
      <c r="CC220" s="38"/>
      <c r="CD220" s="38"/>
      <c r="CE220" s="38"/>
      <c r="CF220" s="38"/>
      <c r="CG220" s="38"/>
      <c r="CH220" s="38"/>
      <c r="CI220" s="38"/>
      <c r="CJ220" s="38"/>
      <c r="CK220" s="38"/>
      <c r="CL220" s="38"/>
      <c r="CM220" s="38"/>
      <c r="CN220" s="38"/>
      <c r="CO220" s="38"/>
      <c r="CP220" s="38"/>
      <c r="CQ220" s="38"/>
      <c r="CR220" s="38"/>
      <c r="CS220" s="38"/>
      <c r="CT220" s="38"/>
      <c r="CU220" s="38"/>
      <c r="CV220" s="38"/>
      <c r="CW220" s="38"/>
      <c r="CX220" s="38"/>
      <c r="CY220" s="38"/>
      <c r="CZ220" s="38"/>
      <c r="DA220" s="38"/>
      <c r="DB220" s="38"/>
      <c r="DC220" s="38"/>
      <c r="DD220" s="38"/>
      <c r="DE220" s="38"/>
      <c r="DF220" s="38"/>
      <c r="DG220" s="38"/>
      <c r="DH220" s="38"/>
      <c r="DI220" s="38"/>
      <c r="DJ220" s="38"/>
      <c r="DK220" s="38"/>
      <c r="DL220" s="38"/>
      <c r="DM220" s="38"/>
      <c r="DN220" s="38"/>
    </row>
    <row r="221" spans="1:118">
      <c r="A221" s="1">
        <f>+NICE자료!A221</f>
        <v>125154</v>
      </c>
      <c r="B221" s="28" t="str">
        <f>+NICE자료!B221</f>
        <v xml:space="preserve">     해외사업환산이익환입</v>
      </c>
      <c r="C221" s="37">
        <f>+NICE자료!C221</f>
        <v>0</v>
      </c>
      <c r="D221" s="37">
        <f>+NICE자료!D221</f>
        <v>0</v>
      </c>
      <c r="E221" s="37">
        <f>+NICE자료!E221</f>
        <v>0</v>
      </c>
      <c r="F221" s="37">
        <f>+NICE자료!F221</f>
        <v>0</v>
      </c>
      <c r="G221" s="37">
        <f>+NICE자료!G221</f>
        <v>0</v>
      </c>
      <c r="H221" s="37">
        <f>+NICE자료!H221</f>
        <v>0</v>
      </c>
      <c r="I221" s="37">
        <f>+NICE자료!I221</f>
        <v>0</v>
      </c>
      <c r="J221" s="37">
        <f>+NICE자료!J221</f>
        <v>0</v>
      </c>
      <c r="K221" s="37">
        <f>+NICE자료!K221</f>
        <v>0</v>
      </c>
      <c r="L221" s="37">
        <f>+NICE자료!L221</f>
        <v>0</v>
      </c>
      <c r="M221" s="37">
        <f>+NICE자료!M221</f>
        <v>0</v>
      </c>
      <c r="N221" s="37">
        <f>+NICE자료!N221</f>
        <v>0</v>
      </c>
      <c r="O221" s="37">
        <f>+NICE자료!O221</f>
        <v>0</v>
      </c>
      <c r="P221" s="37">
        <f>+NICE자료!P221</f>
        <v>0</v>
      </c>
      <c r="Q221" s="37">
        <f>+NICE자료!Q221</f>
        <v>0</v>
      </c>
      <c r="R221" s="37">
        <f>+NICE자료!R221</f>
        <v>0</v>
      </c>
      <c r="S221" s="37">
        <f>+NICE자료!S221</f>
        <v>0</v>
      </c>
      <c r="T221" s="37">
        <f>+NICE자료!T221</f>
        <v>0</v>
      </c>
      <c r="U221" s="37">
        <f>+NICE자료!U221</f>
        <v>0</v>
      </c>
      <c r="V221" s="37">
        <f>+NICE자료!V221</f>
        <v>0</v>
      </c>
      <c r="W221" s="37">
        <f>+NICE자료!W221</f>
        <v>0</v>
      </c>
      <c r="X221" s="37">
        <f>+NICE자료!X221</f>
        <v>0</v>
      </c>
      <c r="Y221" s="37">
        <f>+NICE자료!Y221</f>
        <v>0</v>
      </c>
      <c r="Z221" s="37">
        <f>+NICE자료!Z221</f>
        <v>0</v>
      </c>
      <c r="AA221" s="37">
        <f>+NICE자료!AA221</f>
        <v>0</v>
      </c>
      <c r="AB221" s="37">
        <f>+NICE자료!AB221</f>
        <v>0</v>
      </c>
      <c r="AC221" s="37">
        <f>+NICE자료!AC221</f>
        <v>0</v>
      </c>
      <c r="AD221" s="37">
        <f>+NICE자료!AD221</f>
        <v>0</v>
      </c>
      <c r="AE221" s="37">
        <f>+NICE자료!AE221</f>
        <v>0</v>
      </c>
      <c r="AF221" s="37">
        <f>+NICE자료!AF221</f>
        <v>0</v>
      </c>
      <c r="AG221" s="37">
        <f>+NICE자료!AG221</f>
        <v>0</v>
      </c>
      <c r="AH221" s="37">
        <f>+NICE자료!AH221</f>
        <v>0</v>
      </c>
      <c r="AI221" s="37">
        <f>+NICE자료!AI221</f>
        <v>0</v>
      </c>
      <c r="AJ221" s="37">
        <f>+NICE자료!AJ221</f>
        <v>0</v>
      </c>
      <c r="AK221" s="37">
        <f>+NICE자료!AK221</f>
        <v>0</v>
      </c>
      <c r="AL221" s="37">
        <f>+NICE자료!AL221</f>
        <v>0</v>
      </c>
      <c r="AM221" s="37">
        <f>+NICE자료!AM221</f>
        <v>0</v>
      </c>
      <c r="AN221" s="37">
        <f>+NICE자료!AN221</f>
        <v>0</v>
      </c>
      <c r="AO221" s="37">
        <f>+NICE자료!AO221</f>
        <v>0</v>
      </c>
      <c r="AP221" s="37">
        <f>+NICE자료!AP221</f>
        <v>0</v>
      </c>
      <c r="AQ221" s="37">
        <f>+NICE자료!AQ221</f>
        <v>0</v>
      </c>
      <c r="AR221" s="37">
        <f>+NICE자료!AR221</f>
        <v>0</v>
      </c>
      <c r="AS221" s="37">
        <f>+NICE자료!AS221</f>
        <v>0</v>
      </c>
      <c r="AT221" s="38"/>
      <c r="AU221" s="38"/>
      <c r="AV221" s="38"/>
      <c r="AW221" s="38"/>
      <c r="AX221" s="38"/>
      <c r="AY221" s="38"/>
      <c r="AZ221" s="38"/>
      <c r="BA221" s="38"/>
      <c r="BB221" s="38"/>
      <c r="BC221" s="38"/>
      <c r="BD221" s="38"/>
      <c r="BE221" s="38"/>
      <c r="BF221" s="38"/>
      <c r="BG221" s="38"/>
      <c r="BH221" s="38"/>
      <c r="BI221" s="38"/>
      <c r="BJ221" s="38"/>
      <c r="BK221" s="38"/>
      <c r="BL221" s="38"/>
      <c r="BM221" s="38"/>
      <c r="BN221" s="38"/>
      <c r="BO221" s="38"/>
      <c r="BP221" s="38"/>
      <c r="BQ221" s="38"/>
      <c r="BR221" s="38"/>
      <c r="BS221" s="38"/>
      <c r="BT221" s="38"/>
      <c r="BU221" s="38"/>
      <c r="BV221" s="38"/>
      <c r="BW221" s="38"/>
      <c r="BX221" s="38"/>
      <c r="BY221" s="38"/>
      <c r="BZ221" s="38"/>
      <c r="CA221" s="38"/>
      <c r="CB221" s="38"/>
      <c r="CC221" s="38"/>
      <c r="CD221" s="38"/>
      <c r="CE221" s="38"/>
      <c r="CF221" s="38"/>
      <c r="CG221" s="38"/>
      <c r="CH221" s="38"/>
      <c r="CI221" s="38"/>
      <c r="CJ221" s="38"/>
      <c r="CK221" s="38"/>
      <c r="CL221" s="38"/>
      <c r="CM221" s="38"/>
      <c r="CN221" s="38"/>
      <c r="CO221" s="38"/>
      <c r="CP221" s="38"/>
      <c r="CQ221" s="38"/>
      <c r="CR221" s="38"/>
      <c r="CS221" s="38"/>
      <c r="CT221" s="38"/>
      <c r="CU221" s="38"/>
      <c r="CV221" s="38"/>
      <c r="CW221" s="38"/>
      <c r="CX221" s="38"/>
      <c r="CY221" s="38"/>
      <c r="CZ221" s="38"/>
      <c r="DA221" s="38"/>
      <c r="DB221" s="38"/>
      <c r="DC221" s="38"/>
      <c r="DD221" s="38"/>
      <c r="DE221" s="38"/>
      <c r="DF221" s="38"/>
      <c r="DG221" s="38"/>
      <c r="DH221" s="38"/>
      <c r="DI221" s="38"/>
      <c r="DJ221" s="38"/>
      <c r="DK221" s="38"/>
      <c r="DL221" s="38"/>
      <c r="DM221" s="38"/>
      <c r="DN221" s="38"/>
    </row>
    <row r="222" spans="1:118">
      <c r="A222" s="1">
        <f>+NICE자료!A222</f>
        <v>125115</v>
      </c>
      <c r="B222" s="28" t="str">
        <f>+NICE자료!B222</f>
        <v xml:space="preserve">     기타영업외수익</v>
      </c>
      <c r="C222" s="37">
        <f>+NICE자료!C222</f>
        <v>75661000000</v>
      </c>
      <c r="D222" s="37">
        <f>+NICE자료!D222</f>
        <v>63984000000</v>
      </c>
      <c r="E222" s="37">
        <f>+NICE자료!E222</f>
        <v>93424000000</v>
      </c>
      <c r="F222" s="37">
        <f>+NICE자료!F222</f>
        <v>84537000000</v>
      </c>
      <c r="G222" s="37">
        <f>+NICE자료!G222</f>
        <v>58087000000</v>
      </c>
      <c r="H222" s="37">
        <f>+NICE자료!H222</f>
        <v>80885000000</v>
      </c>
      <c r="I222" s="37">
        <f>+NICE자료!I222</f>
        <v>67693000000</v>
      </c>
      <c r="J222" s="37">
        <f>+NICE자료!J222</f>
        <v>102579000000</v>
      </c>
      <c r="K222" s="37">
        <f>+NICE자료!K222</f>
        <v>91987000000</v>
      </c>
      <c r="L222" s="37">
        <f>+NICE자료!L222</f>
        <v>84777000000</v>
      </c>
      <c r="M222" s="37">
        <f>+NICE자료!M222</f>
        <v>95405000000</v>
      </c>
      <c r="N222" s="37">
        <f>+NICE자료!N222</f>
        <v>88199000000</v>
      </c>
      <c r="O222" s="37">
        <f>+NICE자료!O222</f>
        <v>69790000000</v>
      </c>
      <c r="P222" s="37">
        <f>+NICE자료!P222</f>
        <v>129856000000</v>
      </c>
      <c r="Q222" s="37">
        <f>+NICE자료!Q222</f>
        <v>0</v>
      </c>
      <c r="R222" s="37">
        <f>+NICE자료!R222</f>
        <v>70643000000</v>
      </c>
      <c r="S222" s="37">
        <f>+NICE자료!S222</f>
        <v>225504000000</v>
      </c>
      <c r="T222" s="37">
        <f>+NICE자료!T222</f>
        <v>85352000000</v>
      </c>
      <c r="U222" s="37">
        <f>+NICE자료!U222</f>
        <v>128697000000</v>
      </c>
      <c r="V222" s="37">
        <f>+NICE자료!V222</f>
        <v>76636000000</v>
      </c>
      <c r="W222" s="37">
        <f>+NICE자료!W222</f>
        <v>47265000000</v>
      </c>
      <c r="X222" s="37">
        <f>+NICE자료!X222</f>
        <v>53206000000</v>
      </c>
      <c r="Y222" s="37">
        <f>+NICE자료!Y222</f>
        <v>75838000000</v>
      </c>
      <c r="Z222" s="37">
        <f>+NICE자료!Z222</f>
        <v>1177095000000</v>
      </c>
      <c r="AA222" s="37">
        <f>+NICE자료!AA222</f>
        <v>84033000000</v>
      </c>
      <c r="AB222" s="37">
        <f>+NICE자료!AB222</f>
        <v>147187000000</v>
      </c>
      <c r="AC222" s="37">
        <f>+NICE자료!AC222</f>
        <v>146992000000</v>
      </c>
      <c r="AD222" s="37">
        <f>+NICE자료!AD222</f>
        <v>145932000000</v>
      </c>
      <c r="AE222" s="37">
        <f>+NICE자료!AE222</f>
        <v>45799000000</v>
      </c>
      <c r="AF222" s="37">
        <f>+NICE자료!AF222</f>
        <v>131651000000</v>
      </c>
      <c r="AG222" s="37">
        <f>+NICE자료!AG222</f>
        <v>102226000000</v>
      </c>
      <c r="AH222" s="37">
        <f>+NICE자료!AH222</f>
        <v>-192964000000</v>
      </c>
      <c r="AI222" s="37">
        <f>+NICE자료!AI222</f>
        <v>186960000000</v>
      </c>
      <c r="AJ222" s="37">
        <f>+NICE자료!AJ222</f>
        <v>240910000000</v>
      </c>
      <c r="AK222" s="37">
        <f>+NICE자료!AK222</f>
        <v>96515000000</v>
      </c>
      <c r="AL222" s="37">
        <f>+NICE자료!AL222</f>
        <v>192391000000</v>
      </c>
      <c r="AM222" s="37">
        <f>+NICE자료!AM222</f>
        <v>118017000000</v>
      </c>
      <c r="AN222" s="37">
        <f>+NICE자료!AN222</f>
        <v>50099000000</v>
      </c>
      <c r="AO222" s="37">
        <f>+NICE자료!AO222</f>
        <v>43543000000</v>
      </c>
      <c r="AP222" s="37">
        <f>+NICE자료!AP222</f>
        <v>82063000000</v>
      </c>
      <c r="AQ222" s="37">
        <f>+NICE자료!AQ222</f>
        <v>131411000000</v>
      </c>
      <c r="AR222" s="37">
        <f>+NICE자료!AR222</f>
        <v>48511000000</v>
      </c>
      <c r="AS222" s="37">
        <f>+NICE자료!AS222</f>
        <v>72841000000</v>
      </c>
      <c r="AT222" s="38"/>
      <c r="AU222" s="38"/>
      <c r="AV222" s="38"/>
      <c r="AW222" s="38"/>
      <c r="AX222" s="38"/>
      <c r="AY222" s="38"/>
      <c r="AZ222" s="38"/>
      <c r="BA222" s="38"/>
      <c r="BB222" s="38"/>
      <c r="BC222" s="38"/>
      <c r="BD222" s="38"/>
      <c r="BE222" s="38"/>
      <c r="BF222" s="38"/>
      <c r="BG222" s="38"/>
      <c r="BH222" s="38"/>
      <c r="BI222" s="38"/>
      <c r="BJ222" s="38"/>
      <c r="BK222" s="38"/>
      <c r="BL222" s="38"/>
      <c r="BM222" s="38"/>
      <c r="BN222" s="38"/>
      <c r="BO222" s="38"/>
      <c r="BP222" s="38"/>
      <c r="BQ222" s="38"/>
      <c r="BR222" s="38"/>
      <c r="BS222" s="38"/>
      <c r="BT222" s="38"/>
      <c r="BU222" s="38"/>
      <c r="BV222" s="38"/>
      <c r="BW222" s="38"/>
      <c r="BX222" s="38"/>
      <c r="BY222" s="38"/>
      <c r="BZ222" s="38"/>
      <c r="CA222" s="38"/>
      <c r="CB222" s="38"/>
      <c r="CC222" s="38"/>
      <c r="CD222" s="38"/>
      <c r="CE222" s="38"/>
      <c r="CF222" s="38"/>
      <c r="CG222" s="38"/>
      <c r="CH222" s="38"/>
      <c r="CI222" s="38"/>
      <c r="CJ222" s="38"/>
      <c r="CK222" s="38"/>
      <c r="CL222" s="38"/>
      <c r="CM222" s="38"/>
      <c r="CN222" s="38"/>
      <c r="CO222" s="38"/>
      <c r="CP222" s="38"/>
      <c r="CQ222" s="38"/>
      <c r="CR222" s="38"/>
      <c r="CS222" s="38"/>
      <c r="CT222" s="38"/>
      <c r="CU222" s="38"/>
      <c r="CV222" s="38"/>
      <c r="CW222" s="38"/>
      <c r="CX222" s="38"/>
      <c r="CY222" s="38"/>
      <c r="CZ222" s="38"/>
      <c r="DA222" s="38"/>
      <c r="DB222" s="38"/>
      <c r="DC222" s="38"/>
      <c r="DD222" s="38"/>
      <c r="DE222" s="38"/>
      <c r="DF222" s="38"/>
      <c r="DG222" s="38"/>
      <c r="DH222" s="38"/>
      <c r="DI222" s="38"/>
      <c r="DJ222" s="38"/>
      <c r="DK222" s="38"/>
      <c r="DL222" s="38"/>
      <c r="DM222" s="38"/>
      <c r="DN222" s="38"/>
    </row>
    <row r="223" spans="1:118">
      <c r="A223" s="1">
        <f>+NICE자료!A223</f>
        <v>126000</v>
      </c>
      <c r="B223" s="28" t="str">
        <f>+NICE자료!B223</f>
        <v>영업외비용</v>
      </c>
      <c r="C223" s="37">
        <f>+NICE자료!C223</f>
        <v>271964000000</v>
      </c>
      <c r="D223" s="37">
        <f>+NICE자료!D223</f>
        <v>321904000000</v>
      </c>
      <c r="E223" s="37">
        <f>+NICE자료!E223</f>
        <v>238646000000</v>
      </c>
      <c r="F223" s="37">
        <f>+NICE자료!F223</f>
        <v>296244000000</v>
      </c>
      <c r="G223" s="37">
        <f>+NICE자료!G223</f>
        <v>327144000000</v>
      </c>
      <c r="H223" s="37">
        <f>+NICE자료!H223</f>
        <v>218671000000</v>
      </c>
      <c r="I223" s="37">
        <f>+NICE자료!I223</f>
        <v>403164000000</v>
      </c>
      <c r="J223" s="37">
        <f>+NICE자료!J223</f>
        <v>544296000000</v>
      </c>
      <c r="K223" s="37">
        <f>+NICE자료!K223</f>
        <v>756293000000</v>
      </c>
      <c r="L223" s="37">
        <f>+NICE자료!L223</f>
        <v>558585000000</v>
      </c>
      <c r="M223" s="37">
        <f>+NICE자료!M223</f>
        <v>1403741000000</v>
      </c>
      <c r="N223" s="37">
        <f>+NICE자료!N223</f>
        <v>3135895000000</v>
      </c>
      <c r="O223" s="37">
        <f>+NICE자료!O223</f>
        <v>2988144000000</v>
      </c>
      <c r="P223" s="37">
        <f>+NICE자료!P223</f>
        <v>2173612000000</v>
      </c>
      <c r="Q223" s="37">
        <f>+NICE자료!Q223</f>
        <v>1749172000000</v>
      </c>
      <c r="R223" s="37">
        <f>+NICE자료!R223</f>
        <v>1062105000000</v>
      </c>
      <c r="S223" s="37">
        <f>+NICE자료!S223</f>
        <v>1009314000000</v>
      </c>
      <c r="T223" s="37">
        <f>+NICE자료!T223</f>
        <v>1766298000000</v>
      </c>
      <c r="U223" s="37">
        <f>+NICE자료!U223</f>
        <v>1228689000000</v>
      </c>
      <c r="V223" s="37">
        <f>+NICE자료!V223</f>
        <v>1156020000000</v>
      </c>
      <c r="W223" s="37">
        <f>+NICE자료!W223</f>
        <v>778491000000</v>
      </c>
      <c r="X223" s="37">
        <f>+NICE자료!X223</f>
        <v>1009474000000</v>
      </c>
      <c r="Y223" s="37">
        <f>+NICE자료!Y223</f>
        <v>2243296000000</v>
      </c>
      <c r="Z223" s="37">
        <f>+NICE자료!Z223</f>
        <v>1557056000000</v>
      </c>
      <c r="AA223" s="37">
        <f>+NICE자료!AA223</f>
        <v>853100000000</v>
      </c>
      <c r="AB223" s="37">
        <f>+NICE자료!AB223</f>
        <v>844250000000</v>
      </c>
      <c r="AC223" s="37">
        <f>+NICE자료!AC223</f>
        <v>651945000000</v>
      </c>
      <c r="AD223" s="37">
        <f>+NICE자료!AD223</f>
        <v>1470769000000</v>
      </c>
      <c r="AE223" s="37">
        <f>+NICE자료!AE223</f>
        <v>894868000000</v>
      </c>
      <c r="AF223" s="37">
        <f>+NICE자료!AF223</f>
        <v>1293358000000</v>
      </c>
      <c r="AG223" s="37">
        <f>+NICE자료!AG223</f>
        <v>1284748000000</v>
      </c>
      <c r="AH223" s="37">
        <f>+NICE자료!AH223</f>
        <v>1165980000000</v>
      </c>
      <c r="AI223" s="37">
        <f>+NICE자료!AI223</f>
        <v>584135000000</v>
      </c>
      <c r="AJ223" s="37">
        <f>+NICE자료!AJ223</f>
        <v>1460034000000</v>
      </c>
      <c r="AK223" s="37">
        <f>+NICE자료!AK223</f>
        <v>726212000000</v>
      </c>
      <c r="AL223" s="37">
        <f>+NICE자료!AL223</f>
        <v>1670393000000</v>
      </c>
      <c r="AM223" s="37">
        <f>+NICE자료!AM223</f>
        <v>1104585000000</v>
      </c>
      <c r="AN223" s="37">
        <f>+NICE자료!AN223</f>
        <v>1024689000000</v>
      </c>
      <c r="AO223" s="37">
        <f>+NICE자료!AO223</f>
        <v>1789513000000</v>
      </c>
      <c r="AP223" s="37">
        <f>+NICE자료!AP223</f>
        <v>1587387000000</v>
      </c>
      <c r="AQ223" s="37">
        <f>+NICE자료!AQ223</f>
        <v>1833046000000</v>
      </c>
      <c r="AR223" s="37">
        <f>+NICE자료!AR223</f>
        <v>1130385000000</v>
      </c>
      <c r="AS223" s="37">
        <f>+NICE자료!AS223</f>
        <v>1434957000000</v>
      </c>
      <c r="AT223" s="38"/>
      <c r="AU223" s="38"/>
      <c r="AV223" s="38"/>
      <c r="AW223" s="38"/>
      <c r="AX223" s="38"/>
      <c r="AY223" s="38"/>
      <c r="AZ223" s="38"/>
      <c r="BA223" s="38"/>
      <c r="BB223" s="38"/>
      <c r="BC223" s="38"/>
      <c r="BD223" s="38"/>
      <c r="BE223" s="38"/>
      <c r="BF223" s="38"/>
      <c r="BG223" s="38"/>
      <c r="BH223" s="38"/>
      <c r="BI223" s="38"/>
      <c r="BJ223" s="38"/>
      <c r="BK223" s="38"/>
      <c r="BL223" s="38"/>
      <c r="BM223" s="38"/>
      <c r="BN223" s="38"/>
      <c r="BO223" s="38"/>
      <c r="BP223" s="38"/>
      <c r="BQ223" s="38"/>
      <c r="BR223" s="38"/>
      <c r="BS223" s="38"/>
      <c r="BT223" s="38"/>
      <c r="BU223" s="38"/>
      <c r="BV223" s="38"/>
      <c r="BW223" s="38"/>
      <c r="BX223" s="38"/>
      <c r="BY223" s="38"/>
      <c r="BZ223" s="38"/>
      <c r="CA223" s="38"/>
      <c r="CB223" s="38"/>
      <c r="CC223" s="38"/>
      <c r="CD223" s="38"/>
      <c r="CE223" s="38"/>
      <c r="CF223" s="38"/>
      <c r="CG223" s="38"/>
      <c r="CH223" s="38"/>
      <c r="CI223" s="38"/>
      <c r="CJ223" s="38"/>
      <c r="CK223" s="38"/>
      <c r="CL223" s="38"/>
      <c r="CM223" s="38"/>
      <c r="CN223" s="38"/>
      <c r="CO223" s="38"/>
      <c r="CP223" s="38"/>
      <c r="CQ223" s="38"/>
      <c r="CR223" s="38"/>
      <c r="CS223" s="38"/>
      <c r="CT223" s="38"/>
      <c r="CU223" s="38"/>
      <c r="CV223" s="38"/>
      <c r="CW223" s="38"/>
      <c r="CX223" s="38"/>
      <c r="CY223" s="38"/>
      <c r="CZ223" s="38"/>
      <c r="DA223" s="38"/>
      <c r="DB223" s="38"/>
      <c r="DC223" s="38"/>
      <c r="DD223" s="38"/>
      <c r="DE223" s="38"/>
      <c r="DF223" s="38"/>
      <c r="DG223" s="38"/>
      <c r="DH223" s="38"/>
      <c r="DI223" s="38"/>
      <c r="DJ223" s="38"/>
      <c r="DK223" s="38"/>
      <c r="DL223" s="38"/>
      <c r="DM223" s="38"/>
      <c r="DN223" s="38"/>
    </row>
    <row r="224" spans="1:118">
      <c r="A224" s="1">
        <f>+NICE자료!A224</f>
        <v>126110</v>
      </c>
      <c r="B224" s="28" t="str">
        <f>+NICE자료!B224</f>
        <v xml:space="preserve">     이자비용</v>
      </c>
      <c r="C224" s="37">
        <f>+NICE자료!C224</f>
        <v>11638000000</v>
      </c>
      <c r="D224" s="37">
        <f>+NICE자료!D224</f>
        <v>11766000000</v>
      </c>
      <c r="E224" s="37">
        <f>+NICE자료!E224</f>
        <v>10866000000</v>
      </c>
      <c r="F224" s="37">
        <f>+NICE자료!F224</f>
        <v>14607000000</v>
      </c>
      <c r="G224" s="37">
        <f>+NICE자료!G224</f>
        <v>12587000000</v>
      </c>
      <c r="H224" s="37">
        <f>+NICE자료!H224</f>
        <v>11545000000</v>
      </c>
      <c r="I224" s="37">
        <f>+NICE자료!I224</f>
        <v>12264000000</v>
      </c>
      <c r="J224" s="37">
        <f>+NICE자료!J224</f>
        <v>11433000000</v>
      </c>
      <c r="K224" s="37">
        <f>+NICE자료!K224</f>
        <v>12132000000</v>
      </c>
      <c r="L224" s="37">
        <f>+NICE자료!L224</f>
        <v>13878000000</v>
      </c>
      <c r="M224" s="37">
        <f>+NICE자료!M224</f>
        <v>12543000000</v>
      </c>
      <c r="N224" s="37">
        <f>+NICE자료!N224</f>
        <v>11419000000</v>
      </c>
      <c r="O224" s="37">
        <f>+NICE자료!O224</f>
        <v>19725000000</v>
      </c>
      <c r="P224" s="37">
        <f>+NICE자료!P224</f>
        <v>23047000000</v>
      </c>
      <c r="Q224" s="37">
        <f>+NICE자료!Q224</f>
        <v>30541000000</v>
      </c>
      <c r="R224" s="37">
        <f>+NICE자료!R224</f>
        <v>50875000000</v>
      </c>
      <c r="S224" s="37">
        <f>+NICE자료!S224</f>
        <v>76278000000</v>
      </c>
      <c r="T224" s="37">
        <f>+NICE자료!T224</f>
        <v>67380000000</v>
      </c>
      <c r="U224" s="37">
        <f>+NICE자료!U224</f>
        <v>80555000000</v>
      </c>
      <c r="V224" s="37">
        <f>+NICE자료!V224</f>
        <v>82472000000</v>
      </c>
      <c r="W224" s="37">
        <f>+NICE자료!W224</f>
        <v>66369000000</v>
      </c>
      <c r="X224" s="37">
        <f>+NICE자료!X224</f>
        <v>60718000000</v>
      </c>
      <c r="Y224" s="37">
        <f>+NICE자료!Y224</f>
        <v>61893000000</v>
      </c>
      <c r="Z224" s="37">
        <f>+NICE자료!Z224</f>
        <v>63462000000</v>
      </c>
      <c r="AA224" s="37">
        <f>+NICE자료!AA224</f>
        <v>46646000000</v>
      </c>
      <c r="AB224" s="37">
        <f>+NICE자료!AB224</f>
        <v>33837000000</v>
      </c>
      <c r="AC224" s="37">
        <f>+NICE자료!AC224</f>
        <v>29200000000</v>
      </c>
      <c r="AD224" s="37">
        <f>+NICE자료!AD224</f>
        <v>25251000000</v>
      </c>
      <c r="AE224" s="37">
        <f>+NICE자료!AE224</f>
        <v>22289000000</v>
      </c>
      <c r="AF224" s="37">
        <f>+NICE자료!AF224</f>
        <v>25890000000</v>
      </c>
      <c r="AG224" s="37">
        <f>+NICE자료!AG224</f>
        <v>36753000000</v>
      </c>
      <c r="AH224" s="37">
        <f>+NICE자료!AH224</f>
        <v>34003000000</v>
      </c>
      <c r="AI224" s="37">
        <f>+NICE자료!AI224</f>
        <v>52492000000</v>
      </c>
      <c r="AJ224" s="37">
        <f>+NICE자료!AJ224</f>
        <v>56018000000</v>
      </c>
      <c r="AK224" s="37">
        <f>+NICE자료!AK224</f>
        <v>60482000000</v>
      </c>
      <c r="AL224" s="37">
        <f>+NICE자료!AL224</f>
        <v>55587000000</v>
      </c>
      <c r="AM224" s="37">
        <f>+NICE자료!AM224</f>
        <v>68001000000</v>
      </c>
      <c r="AN224" s="37">
        <f>+NICE자료!AN224</f>
        <v>69384000000</v>
      </c>
      <c r="AO224" s="37">
        <f>+NICE자료!AO224</f>
        <v>74256000000</v>
      </c>
      <c r="AP224" s="37">
        <f>+NICE자료!AP224</f>
        <v>76705000000</v>
      </c>
      <c r="AQ224" s="37">
        <f>+NICE자료!AQ224</f>
        <v>91530000000</v>
      </c>
      <c r="AR224" s="37">
        <f>+NICE자료!AR224</f>
        <v>74801000000</v>
      </c>
      <c r="AS224" s="37">
        <f>+NICE자료!AS224</f>
        <v>79723000000</v>
      </c>
      <c r="AT224" s="38"/>
      <c r="AU224" s="38"/>
      <c r="AV224" s="38"/>
      <c r="AW224" s="38"/>
      <c r="AX224" s="38"/>
      <c r="AY224" s="38"/>
      <c r="AZ224" s="38"/>
      <c r="BA224" s="38"/>
      <c r="BB224" s="38"/>
      <c r="BC224" s="38"/>
      <c r="BD224" s="38"/>
      <c r="BE224" s="38"/>
      <c r="BF224" s="38"/>
      <c r="BG224" s="38"/>
      <c r="BH224" s="38"/>
      <c r="BI224" s="38"/>
      <c r="BJ224" s="38"/>
      <c r="BK224" s="38"/>
      <c r="BL224" s="38"/>
      <c r="BM224" s="38"/>
      <c r="BN224" s="38"/>
      <c r="BO224" s="38"/>
      <c r="BP224" s="38"/>
      <c r="BQ224" s="38"/>
      <c r="BR224" s="38"/>
      <c r="BS224" s="38"/>
      <c r="BT224" s="38"/>
      <c r="BU224" s="38"/>
      <c r="BV224" s="38"/>
      <c r="BW224" s="38"/>
      <c r="BX224" s="38"/>
      <c r="BY224" s="38"/>
      <c r="BZ224" s="38"/>
      <c r="CA224" s="38"/>
      <c r="CB224" s="38"/>
      <c r="CC224" s="38"/>
      <c r="CD224" s="38"/>
      <c r="CE224" s="38"/>
      <c r="CF224" s="38"/>
      <c r="CG224" s="38"/>
      <c r="CH224" s="38"/>
      <c r="CI224" s="38"/>
      <c r="CJ224" s="38"/>
      <c r="CK224" s="38"/>
      <c r="CL224" s="38"/>
      <c r="CM224" s="38"/>
      <c r="CN224" s="38"/>
      <c r="CO224" s="38"/>
      <c r="CP224" s="38"/>
      <c r="CQ224" s="38"/>
      <c r="CR224" s="38"/>
      <c r="CS224" s="38"/>
      <c r="CT224" s="38"/>
      <c r="CU224" s="38"/>
      <c r="CV224" s="38"/>
      <c r="CW224" s="38"/>
      <c r="CX224" s="38"/>
      <c r="CY224" s="38"/>
      <c r="CZ224" s="38"/>
      <c r="DA224" s="38"/>
      <c r="DB224" s="38"/>
      <c r="DC224" s="38"/>
      <c r="DD224" s="38"/>
      <c r="DE224" s="38"/>
      <c r="DF224" s="38"/>
      <c r="DG224" s="38"/>
      <c r="DH224" s="38"/>
      <c r="DI224" s="38"/>
      <c r="DJ224" s="38"/>
      <c r="DK224" s="38"/>
      <c r="DL224" s="38"/>
      <c r="DM224" s="38"/>
      <c r="DN224" s="38"/>
    </row>
    <row r="225" spans="1:118">
      <c r="A225" s="1">
        <f>+NICE자료!A225</f>
        <v>126120</v>
      </c>
      <c r="B225" s="28" t="str">
        <f>+NICE자료!B225</f>
        <v xml:space="preserve">     사채이자</v>
      </c>
      <c r="C225" s="37">
        <f>+NICE자료!C225</f>
        <v>0</v>
      </c>
      <c r="D225" s="37">
        <f>+NICE자료!D225</f>
        <v>0</v>
      </c>
      <c r="E225" s="37">
        <f>+NICE자료!E225</f>
        <v>0</v>
      </c>
      <c r="F225" s="37">
        <f>+NICE자료!F225</f>
        <v>0</v>
      </c>
      <c r="G225" s="37">
        <f>+NICE자료!G225</f>
        <v>0</v>
      </c>
      <c r="H225" s="37">
        <f>+NICE자료!H225</f>
        <v>0</v>
      </c>
      <c r="I225" s="37">
        <f>+NICE자료!I225</f>
        <v>0</v>
      </c>
      <c r="J225" s="37">
        <f>+NICE자료!J225</f>
        <v>0</v>
      </c>
      <c r="K225" s="37">
        <f>+NICE자료!K225</f>
        <v>0</v>
      </c>
      <c r="L225" s="37">
        <f>+NICE자료!L225</f>
        <v>0</v>
      </c>
      <c r="M225" s="37">
        <f>+NICE자료!M225</f>
        <v>0</v>
      </c>
      <c r="N225" s="37">
        <f>+NICE자료!N225</f>
        <v>0</v>
      </c>
      <c r="O225" s="37">
        <f>+NICE자료!O225</f>
        <v>0</v>
      </c>
      <c r="P225" s="37">
        <f>+NICE자료!P225</f>
        <v>0</v>
      </c>
      <c r="Q225" s="37">
        <f>+NICE자료!Q225</f>
        <v>0</v>
      </c>
      <c r="R225" s="37">
        <f>+NICE자료!R225</f>
        <v>0</v>
      </c>
      <c r="S225" s="37">
        <f>+NICE자료!S225</f>
        <v>0</v>
      </c>
      <c r="T225" s="37">
        <f>+NICE자료!T225</f>
        <v>0</v>
      </c>
      <c r="U225" s="37">
        <f>+NICE자료!U225</f>
        <v>0</v>
      </c>
      <c r="V225" s="37">
        <f>+NICE자료!V225</f>
        <v>0</v>
      </c>
      <c r="W225" s="37">
        <f>+NICE자료!W225</f>
        <v>0</v>
      </c>
      <c r="X225" s="37">
        <f>+NICE자료!X225</f>
        <v>0</v>
      </c>
      <c r="Y225" s="37">
        <f>+NICE자료!Y225</f>
        <v>0</v>
      </c>
      <c r="Z225" s="37">
        <f>+NICE자료!Z225</f>
        <v>0</v>
      </c>
      <c r="AA225" s="37">
        <f>+NICE자료!AA225</f>
        <v>0</v>
      </c>
      <c r="AB225" s="37">
        <f>+NICE자료!AB225</f>
        <v>0</v>
      </c>
      <c r="AC225" s="37">
        <f>+NICE자료!AC225</f>
        <v>0</v>
      </c>
      <c r="AD225" s="37">
        <f>+NICE자료!AD225</f>
        <v>0</v>
      </c>
      <c r="AE225" s="37">
        <f>+NICE자료!AE225</f>
        <v>0</v>
      </c>
      <c r="AF225" s="37">
        <f>+NICE자료!AF225</f>
        <v>0</v>
      </c>
      <c r="AG225" s="37">
        <f>+NICE자료!AG225</f>
        <v>0</v>
      </c>
      <c r="AH225" s="37">
        <f>+NICE자료!AH225</f>
        <v>0</v>
      </c>
      <c r="AI225" s="37">
        <f>+NICE자료!AI225</f>
        <v>0</v>
      </c>
      <c r="AJ225" s="37">
        <f>+NICE자료!AJ225</f>
        <v>0</v>
      </c>
      <c r="AK225" s="37">
        <f>+NICE자료!AK225</f>
        <v>0</v>
      </c>
      <c r="AL225" s="37">
        <f>+NICE자료!AL225</f>
        <v>0</v>
      </c>
      <c r="AM225" s="37">
        <f>+NICE자료!AM225</f>
        <v>0</v>
      </c>
      <c r="AN225" s="37">
        <f>+NICE자료!AN225</f>
        <v>0</v>
      </c>
      <c r="AO225" s="37">
        <f>+NICE자료!AO225</f>
        <v>0</v>
      </c>
      <c r="AP225" s="37">
        <f>+NICE자료!AP225</f>
        <v>0</v>
      </c>
      <c r="AQ225" s="37">
        <f>+NICE자료!AQ225</f>
        <v>0</v>
      </c>
      <c r="AR225" s="37">
        <f>+NICE자료!AR225</f>
        <v>0</v>
      </c>
      <c r="AS225" s="37">
        <f>+NICE자료!AS225</f>
        <v>0</v>
      </c>
      <c r="AT225" s="38"/>
      <c r="AU225" s="38"/>
      <c r="AV225" s="38"/>
      <c r="AW225" s="38"/>
      <c r="AX225" s="38"/>
      <c r="AY225" s="38"/>
      <c r="AZ225" s="38"/>
      <c r="BA225" s="38"/>
      <c r="BB225" s="38"/>
      <c r="BC225" s="38"/>
      <c r="BD225" s="38"/>
      <c r="BE225" s="38"/>
      <c r="BF225" s="38"/>
      <c r="BG225" s="38"/>
      <c r="BH225" s="38"/>
      <c r="BI225" s="38"/>
      <c r="BJ225" s="38"/>
      <c r="BK225" s="38"/>
      <c r="BL225" s="38"/>
      <c r="BM225" s="38"/>
      <c r="BN225" s="38"/>
      <c r="BO225" s="38"/>
      <c r="BP225" s="38"/>
      <c r="BQ225" s="38"/>
      <c r="BR225" s="38"/>
      <c r="BS225" s="38"/>
      <c r="BT225" s="38"/>
      <c r="BU225" s="38"/>
      <c r="BV225" s="38"/>
      <c r="BW225" s="38"/>
      <c r="BX225" s="38"/>
      <c r="BY225" s="38"/>
      <c r="BZ225" s="38"/>
      <c r="CA225" s="38"/>
      <c r="CB225" s="38"/>
      <c r="CC225" s="38"/>
      <c r="CD225" s="38"/>
      <c r="CE225" s="38"/>
      <c r="CF225" s="38"/>
      <c r="CG225" s="38"/>
      <c r="CH225" s="38"/>
      <c r="CI225" s="38"/>
      <c r="CJ225" s="38"/>
      <c r="CK225" s="38"/>
      <c r="CL225" s="38"/>
      <c r="CM225" s="38"/>
      <c r="CN225" s="38"/>
      <c r="CO225" s="38"/>
      <c r="CP225" s="38"/>
      <c r="CQ225" s="38"/>
      <c r="CR225" s="38"/>
      <c r="CS225" s="38"/>
      <c r="CT225" s="38"/>
      <c r="CU225" s="38"/>
      <c r="CV225" s="38"/>
      <c r="CW225" s="38"/>
      <c r="CX225" s="38"/>
      <c r="CY225" s="38"/>
      <c r="CZ225" s="38"/>
      <c r="DA225" s="38"/>
      <c r="DB225" s="38"/>
      <c r="DC225" s="38"/>
      <c r="DD225" s="38"/>
      <c r="DE225" s="38"/>
      <c r="DF225" s="38"/>
      <c r="DG225" s="38"/>
      <c r="DH225" s="38"/>
      <c r="DI225" s="38"/>
      <c r="DJ225" s="38"/>
      <c r="DK225" s="38"/>
      <c r="DL225" s="38"/>
      <c r="DM225" s="38"/>
      <c r="DN225" s="38"/>
    </row>
    <row r="226" spans="1:118">
      <c r="A226" s="1">
        <f>+NICE자료!A226</f>
        <v>126121</v>
      </c>
      <c r="B226" s="28" t="str">
        <f>+NICE자료!B226</f>
        <v xml:space="preserve">     단기투자자산처분손실</v>
      </c>
      <c r="C226" s="37">
        <f>+NICE자료!C226</f>
        <v>0</v>
      </c>
      <c r="D226" s="37">
        <f>+NICE자료!D226</f>
        <v>0</v>
      </c>
      <c r="E226" s="37">
        <f>+NICE자료!E226</f>
        <v>0</v>
      </c>
      <c r="F226" s="37">
        <f>+NICE자료!F226</f>
        <v>0</v>
      </c>
      <c r="G226" s="37">
        <f>+NICE자료!G226</f>
        <v>0</v>
      </c>
      <c r="H226" s="37">
        <f>+NICE자료!H226</f>
        <v>0</v>
      </c>
      <c r="I226" s="37">
        <f>+NICE자료!I226</f>
        <v>0</v>
      </c>
      <c r="J226" s="37">
        <f>+NICE자료!J226</f>
        <v>0</v>
      </c>
      <c r="K226" s="37">
        <f>+NICE자료!K226</f>
        <v>0</v>
      </c>
      <c r="L226" s="37">
        <f>+NICE자료!L226</f>
        <v>0</v>
      </c>
      <c r="M226" s="37">
        <f>+NICE자료!M226</f>
        <v>0</v>
      </c>
      <c r="N226" s="37">
        <f>+NICE자료!N226</f>
        <v>0</v>
      </c>
      <c r="O226" s="37">
        <f>+NICE자료!O226</f>
        <v>0</v>
      </c>
      <c r="P226" s="37">
        <f>+NICE자료!P226</f>
        <v>0</v>
      </c>
      <c r="Q226" s="37">
        <f>+NICE자료!Q226</f>
        <v>0</v>
      </c>
      <c r="R226" s="37">
        <f>+NICE자료!R226</f>
        <v>0</v>
      </c>
      <c r="S226" s="37">
        <f>+NICE자료!S226</f>
        <v>0</v>
      </c>
      <c r="T226" s="37">
        <f>+NICE자료!T226</f>
        <v>0</v>
      </c>
      <c r="U226" s="37">
        <f>+NICE자료!U226</f>
        <v>0</v>
      </c>
      <c r="V226" s="37">
        <f>+NICE자료!V226</f>
        <v>0</v>
      </c>
      <c r="W226" s="37">
        <f>+NICE자료!W226</f>
        <v>0</v>
      </c>
      <c r="X226" s="37">
        <f>+NICE자료!X226</f>
        <v>0</v>
      </c>
      <c r="Y226" s="37">
        <f>+NICE자료!Y226</f>
        <v>0</v>
      </c>
      <c r="Z226" s="37">
        <f>+NICE자료!Z226</f>
        <v>0</v>
      </c>
      <c r="AA226" s="37">
        <f>+NICE자료!AA226</f>
        <v>0</v>
      </c>
      <c r="AB226" s="37">
        <f>+NICE자료!AB226</f>
        <v>0</v>
      </c>
      <c r="AC226" s="37">
        <f>+NICE자료!AC226</f>
        <v>0</v>
      </c>
      <c r="AD226" s="37">
        <f>+NICE자료!AD226</f>
        <v>0</v>
      </c>
      <c r="AE226" s="37">
        <f>+NICE자료!AE226</f>
        <v>0</v>
      </c>
      <c r="AF226" s="37">
        <f>+NICE자료!AF226</f>
        <v>0</v>
      </c>
      <c r="AG226" s="37">
        <f>+NICE자료!AG226</f>
        <v>0</v>
      </c>
      <c r="AH226" s="37">
        <f>+NICE자료!AH226</f>
        <v>0</v>
      </c>
      <c r="AI226" s="37">
        <f>+NICE자료!AI226</f>
        <v>0</v>
      </c>
      <c r="AJ226" s="37">
        <f>+NICE자료!AJ226</f>
        <v>0</v>
      </c>
      <c r="AK226" s="37">
        <f>+NICE자료!AK226</f>
        <v>0</v>
      </c>
      <c r="AL226" s="37">
        <f>+NICE자료!AL226</f>
        <v>0</v>
      </c>
      <c r="AM226" s="37">
        <f>+NICE자료!AM226</f>
        <v>0</v>
      </c>
      <c r="AN226" s="37">
        <f>+NICE자료!AN226</f>
        <v>0</v>
      </c>
      <c r="AO226" s="37">
        <f>+NICE자료!AO226</f>
        <v>0</v>
      </c>
      <c r="AP226" s="37">
        <f>+NICE자료!AP226</f>
        <v>0</v>
      </c>
      <c r="AQ226" s="37">
        <f>+NICE자료!AQ226</f>
        <v>0</v>
      </c>
      <c r="AR226" s="37">
        <f>+NICE자료!AR226</f>
        <v>0</v>
      </c>
      <c r="AS226" s="37">
        <f>+NICE자료!AS226</f>
        <v>0</v>
      </c>
      <c r="AT226" s="38"/>
      <c r="AU226" s="38"/>
      <c r="AV226" s="38"/>
      <c r="AW226" s="38"/>
      <c r="AX226" s="38"/>
      <c r="AY226" s="38"/>
      <c r="AZ226" s="38"/>
      <c r="BA226" s="38"/>
      <c r="BB226" s="38"/>
      <c r="BC226" s="38"/>
      <c r="BD226" s="38"/>
      <c r="BE226" s="38"/>
      <c r="BF226" s="38"/>
      <c r="BG226" s="38"/>
      <c r="BH226" s="38"/>
      <c r="BI226" s="38"/>
      <c r="BJ226" s="38"/>
      <c r="BK226" s="38"/>
      <c r="BL226" s="38"/>
      <c r="BM226" s="38"/>
      <c r="BN226" s="38"/>
      <c r="BO226" s="38"/>
      <c r="BP226" s="38"/>
      <c r="BQ226" s="38"/>
      <c r="BR226" s="38"/>
      <c r="BS226" s="38"/>
      <c r="BT226" s="38"/>
      <c r="BU226" s="38"/>
      <c r="BV226" s="38"/>
      <c r="BW226" s="38"/>
      <c r="BX226" s="38"/>
      <c r="BY226" s="38"/>
      <c r="BZ226" s="38"/>
      <c r="CA226" s="38"/>
      <c r="CB226" s="38"/>
      <c r="CC226" s="38"/>
      <c r="CD226" s="38"/>
      <c r="CE226" s="38"/>
      <c r="CF226" s="38"/>
      <c r="CG226" s="38"/>
      <c r="CH226" s="38"/>
      <c r="CI226" s="38"/>
      <c r="CJ226" s="38"/>
      <c r="CK226" s="38"/>
      <c r="CL226" s="38"/>
      <c r="CM226" s="38"/>
      <c r="CN226" s="38"/>
      <c r="CO226" s="38"/>
      <c r="CP226" s="38"/>
      <c r="CQ226" s="38"/>
      <c r="CR226" s="38"/>
      <c r="CS226" s="38"/>
      <c r="CT226" s="38"/>
      <c r="CU226" s="38"/>
      <c r="CV226" s="38"/>
      <c r="CW226" s="38"/>
      <c r="CX226" s="38"/>
      <c r="CY226" s="38"/>
      <c r="CZ226" s="38"/>
      <c r="DA226" s="38"/>
      <c r="DB226" s="38"/>
      <c r="DC226" s="38"/>
      <c r="DD226" s="38"/>
      <c r="DE226" s="38"/>
      <c r="DF226" s="38"/>
      <c r="DG226" s="38"/>
      <c r="DH226" s="38"/>
      <c r="DI226" s="38"/>
      <c r="DJ226" s="38"/>
      <c r="DK226" s="38"/>
      <c r="DL226" s="38"/>
      <c r="DM226" s="38"/>
      <c r="DN226" s="38"/>
    </row>
    <row r="227" spans="1:118">
      <c r="A227" s="1">
        <f>+NICE자료!A227</f>
        <v>126122</v>
      </c>
      <c r="B227" s="28" t="str">
        <f>+NICE자료!B227</f>
        <v xml:space="preserve">     장기투자자산처분손실</v>
      </c>
      <c r="C227" s="37">
        <f>+NICE자료!C227</f>
        <v>0</v>
      </c>
      <c r="D227" s="37">
        <f>+NICE자료!D227</f>
        <v>0</v>
      </c>
      <c r="E227" s="37">
        <f>+NICE자료!E227</f>
        <v>0</v>
      </c>
      <c r="F227" s="37">
        <f>+NICE자료!F227</f>
        <v>0</v>
      </c>
      <c r="G227" s="37">
        <f>+NICE자료!G227</f>
        <v>0</v>
      </c>
      <c r="H227" s="37">
        <f>+NICE자료!H227</f>
        <v>0</v>
      </c>
      <c r="I227" s="37">
        <f>+NICE자료!I227</f>
        <v>0</v>
      </c>
      <c r="J227" s="37">
        <f>+NICE자료!J227</f>
        <v>0</v>
      </c>
      <c r="K227" s="37">
        <f>+NICE자료!K227</f>
        <v>0</v>
      </c>
      <c r="L227" s="37">
        <f>+NICE자료!L227</f>
        <v>0</v>
      </c>
      <c r="M227" s="37">
        <f>+NICE자료!M227</f>
        <v>0</v>
      </c>
      <c r="N227" s="37">
        <f>+NICE자료!N227</f>
        <v>0</v>
      </c>
      <c r="O227" s="37">
        <f>+NICE자료!O227</f>
        <v>0</v>
      </c>
      <c r="P227" s="37">
        <f>+NICE자료!P227</f>
        <v>0</v>
      </c>
      <c r="Q227" s="37">
        <f>+NICE자료!Q227</f>
        <v>0</v>
      </c>
      <c r="R227" s="37">
        <f>+NICE자료!R227</f>
        <v>0</v>
      </c>
      <c r="S227" s="37">
        <f>+NICE자료!S227</f>
        <v>0</v>
      </c>
      <c r="T227" s="37">
        <f>+NICE자료!T227</f>
        <v>0</v>
      </c>
      <c r="U227" s="37">
        <f>+NICE자료!U227</f>
        <v>0</v>
      </c>
      <c r="V227" s="37">
        <f>+NICE자료!V227</f>
        <v>0</v>
      </c>
      <c r="W227" s="37">
        <f>+NICE자료!W227</f>
        <v>0</v>
      </c>
      <c r="X227" s="37">
        <f>+NICE자료!X227</f>
        <v>0</v>
      </c>
      <c r="Y227" s="37">
        <f>+NICE자료!Y227</f>
        <v>0</v>
      </c>
      <c r="Z227" s="37">
        <f>+NICE자료!Z227</f>
        <v>0</v>
      </c>
      <c r="AA227" s="37">
        <f>+NICE자료!AA227</f>
        <v>0</v>
      </c>
      <c r="AB227" s="37">
        <f>+NICE자료!AB227</f>
        <v>0</v>
      </c>
      <c r="AC227" s="37">
        <f>+NICE자료!AC227</f>
        <v>0</v>
      </c>
      <c r="AD227" s="37">
        <f>+NICE자료!AD227</f>
        <v>0</v>
      </c>
      <c r="AE227" s="37">
        <f>+NICE자료!AE227</f>
        <v>0</v>
      </c>
      <c r="AF227" s="37">
        <f>+NICE자료!AF227</f>
        <v>0</v>
      </c>
      <c r="AG227" s="37">
        <f>+NICE자료!AG227</f>
        <v>0</v>
      </c>
      <c r="AH227" s="37">
        <f>+NICE자료!AH227</f>
        <v>0</v>
      </c>
      <c r="AI227" s="37">
        <f>+NICE자료!AI227</f>
        <v>0</v>
      </c>
      <c r="AJ227" s="37">
        <f>+NICE자료!AJ227</f>
        <v>0</v>
      </c>
      <c r="AK227" s="37">
        <f>+NICE자료!AK227</f>
        <v>0</v>
      </c>
      <c r="AL227" s="37">
        <f>+NICE자료!AL227</f>
        <v>0</v>
      </c>
      <c r="AM227" s="37">
        <f>+NICE자료!AM227</f>
        <v>0</v>
      </c>
      <c r="AN227" s="37">
        <f>+NICE자료!AN227</f>
        <v>0</v>
      </c>
      <c r="AO227" s="37">
        <f>+NICE자료!AO227</f>
        <v>0</v>
      </c>
      <c r="AP227" s="37">
        <f>+NICE자료!AP227</f>
        <v>0</v>
      </c>
      <c r="AQ227" s="37">
        <f>+NICE자료!AQ227</f>
        <v>0</v>
      </c>
      <c r="AR227" s="37">
        <f>+NICE자료!AR227</f>
        <v>0</v>
      </c>
      <c r="AS227" s="37">
        <f>+NICE자료!AS227</f>
        <v>0</v>
      </c>
      <c r="AT227" s="38"/>
      <c r="AU227" s="38"/>
      <c r="AV227" s="38"/>
      <c r="AW227" s="38"/>
      <c r="AX227" s="38"/>
      <c r="AY227" s="38"/>
      <c r="AZ227" s="38"/>
      <c r="BA227" s="38"/>
      <c r="BB227" s="38"/>
      <c r="BC227" s="38"/>
      <c r="BD227" s="38"/>
      <c r="BE227" s="38"/>
      <c r="BF227" s="38"/>
      <c r="BG227" s="38"/>
      <c r="BH227" s="38"/>
      <c r="BI227" s="38"/>
      <c r="BJ227" s="38"/>
      <c r="BK227" s="38"/>
      <c r="BL227" s="38"/>
      <c r="BM227" s="38"/>
      <c r="BN227" s="38"/>
      <c r="BO227" s="38"/>
      <c r="BP227" s="38"/>
      <c r="BQ227" s="38"/>
      <c r="BR227" s="38"/>
      <c r="BS227" s="38"/>
      <c r="BT227" s="38"/>
      <c r="BU227" s="38"/>
      <c r="BV227" s="38"/>
      <c r="BW227" s="38"/>
      <c r="BX227" s="38"/>
      <c r="BY227" s="38"/>
      <c r="BZ227" s="38"/>
      <c r="CA227" s="38"/>
      <c r="CB227" s="38"/>
      <c r="CC227" s="38"/>
      <c r="CD227" s="38"/>
      <c r="CE227" s="38"/>
      <c r="CF227" s="38"/>
      <c r="CG227" s="38"/>
      <c r="CH227" s="38"/>
      <c r="CI227" s="38"/>
      <c r="CJ227" s="38"/>
      <c r="CK227" s="38"/>
      <c r="CL227" s="38"/>
      <c r="CM227" s="38"/>
      <c r="CN227" s="38"/>
      <c r="CO227" s="38"/>
      <c r="CP227" s="38"/>
      <c r="CQ227" s="38"/>
      <c r="CR227" s="38"/>
      <c r="CS227" s="38"/>
      <c r="CT227" s="38"/>
      <c r="CU227" s="38"/>
      <c r="CV227" s="38"/>
      <c r="CW227" s="38"/>
      <c r="CX227" s="38"/>
      <c r="CY227" s="38"/>
      <c r="CZ227" s="38"/>
      <c r="DA227" s="38"/>
      <c r="DB227" s="38"/>
      <c r="DC227" s="38"/>
      <c r="DD227" s="38"/>
      <c r="DE227" s="38"/>
      <c r="DF227" s="38"/>
      <c r="DG227" s="38"/>
      <c r="DH227" s="38"/>
      <c r="DI227" s="38"/>
      <c r="DJ227" s="38"/>
      <c r="DK227" s="38"/>
      <c r="DL227" s="38"/>
      <c r="DM227" s="38"/>
      <c r="DN227" s="38"/>
    </row>
    <row r="228" spans="1:118">
      <c r="A228" s="1">
        <f>+NICE자료!A228</f>
        <v>126131</v>
      </c>
      <c r="B228" s="28" t="str">
        <f>+NICE자료!B228</f>
        <v xml:space="preserve">     단기금융상품처분손실</v>
      </c>
      <c r="C228" s="37">
        <f>+NICE자료!C228</f>
        <v>0</v>
      </c>
      <c r="D228" s="37">
        <f>+NICE자료!D228</f>
        <v>0</v>
      </c>
      <c r="E228" s="37">
        <f>+NICE자료!E228</f>
        <v>0</v>
      </c>
      <c r="F228" s="37">
        <f>+NICE자료!F228</f>
        <v>0</v>
      </c>
      <c r="G228" s="37">
        <f>+NICE자료!G228</f>
        <v>0</v>
      </c>
      <c r="H228" s="37">
        <f>+NICE자료!H228</f>
        <v>0</v>
      </c>
      <c r="I228" s="37">
        <f>+NICE자료!I228</f>
        <v>0</v>
      </c>
      <c r="J228" s="37">
        <f>+NICE자료!J228</f>
        <v>0</v>
      </c>
      <c r="K228" s="37">
        <f>+NICE자료!K228</f>
        <v>0</v>
      </c>
      <c r="L228" s="37">
        <f>+NICE자료!L228</f>
        <v>0</v>
      </c>
      <c r="M228" s="37">
        <f>+NICE자료!M228</f>
        <v>0</v>
      </c>
      <c r="N228" s="37">
        <f>+NICE자료!N228</f>
        <v>0</v>
      </c>
      <c r="O228" s="37">
        <f>+NICE자료!O228</f>
        <v>0</v>
      </c>
      <c r="P228" s="37">
        <f>+NICE자료!P228</f>
        <v>0</v>
      </c>
      <c r="Q228" s="37">
        <f>+NICE자료!Q228</f>
        <v>0</v>
      </c>
      <c r="R228" s="37">
        <f>+NICE자료!R228</f>
        <v>0</v>
      </c>
      <c r="S228" s="37">
        <f>+NICE자료!S228</f>
        <v>0</v>
      </c>
      <c r="T228" s="37">
        <f>+NICE자료!T228</f>
        <v>0</v>
      </c>
      <c r="U228" s="37">
        <f>+NICE자료!U228</f>
        <v>0</v>
      </c>
      <c r="V228" s="37">
        <f>+NICE자료!V228</f>
        <v>0</v>
      </c>
      <c r="W228" s="37">
        <f>+NICE자료!W228</f>
        <v>0</v>
      </c>
      <c r="X228" s="37">
        <f>+NICE자료!X228</f>
        <v>0</v>
      </c>
      <c r="Y228" s="37">
        <f>+NICE자료!Y228</f>
        <v>0</v>
      </c>
      <c r="Z228" s="37">
        <f>+NICE자료!Z228</f>
        <v>0</v>
      </c>
      <c r="AA228" s="37">
        <f>+NICE자료!AA228</f>
        <v>0</v>
      </c>
      <c r="AB228" s="37">
        <f>+NICE자료!AB228</f>
        <v>0</v>
      </c>
      <c r="AC228" s="37">
        <f>+NICE자료!AC228</f>
        <v>0</v>
      </c>
      <c r="AD228" s="37">
        <f>+NICE자료!AD228</f>
        <v>0</v>
      </c>
      <c r="AE228" s="37">
        <f>+NICE자료!AE228</f>
        <v>0</v>
      </c>
      <c r="AF228" s="37">
        <f>+NICE자료!AF228</f>
        <v>0</v>
      </c>
      <c r="AG228" s="37">
        <f>+NICE자료!AG228</f>
        <v>0</v>
      </c>
      <c r="AH228" s="37">
        <f>+NICE자료!AH228</f>
        <v>0</v>
      </c>
      <c r="AI228" s="37">
        <f>+NICE자료!AI228</f>
        <v>0</v>
      </c>
      <c r="AJ228" s="37">
        <f>+NICE자료!AJ228</f>
        <v>0</v>
      </c>
      <c r="AK228" s="37">
        <f>+NICE자료!AK228</f>
        <v>0</v>
      </c>
      <c r="AL228" s="37">
        <f>+NICE자료!AL228</f>
        <v>0</v>
      </c>
      <c r="AM228" s="37">
        <f>+NICE자료!AM228</f>
        <v>0</v>
      </c>
      <c r="AN228" s="37">
        <f>+NICE자료!AN228</f>
        <v>0</v>
      </c>
      <c r="AO228" s="37">
        <f>+NICE자료!AO228</f>
        <v>0</v>
      </c>
      <c r="AP228" s="37">
        <f>+NICE자료!AP228</f>
        <v>0</v>
      </c>
      <c r="AQ228" s="37">
        <f>+NICE자료!AQ228</f>
        <v>0</v>
      </c>
      <c r="AR228" s="37">
        <f>+NICE자료!AR228</f>
        <v>0</v>
      </c>
      <c r="AS228" s="37">
        <f>+NICE자료!AS228</f>
        <v>0</v>
      </c>
      <c r="AT228" s="38"/>
      <c r="AU228" s="38"/>
      <c r="AV228" s="38"/>
      <c r="AW228" s="38"/>
      <c r="AX228" s="38"/>
      <c r="AY228" s="38"/>
      <c r="AZ228" s="38"/>
      <c r="BA228" s="38"/>
      <c r="BB228" s="38"/>
      <c r="BC228" s="38"/>
      <c r="BD228" s="38"/>
      <c r="BE228" s="38"/>
      <c r="BF228" s="38"/>
      <c r="BG228" s="38"/>
      <c r="BH228" s="38"/>
      <c r="BI228" s="38"/>
      <c r="BJ228" s="38"/>
      <c r="BK228" s="38"/>
      <c r="BL228" s="38"/>
      <c r="BM228" s="38"/>
      <c r="BN228" s="38"/>
      <c r="BO228" s="38"/>
      <c r="BP228" s="38"/>
      <c r="BQ228" s="38"/>
      <c r="BR228" s="38"/>
      <c r="BS228" s="38"/>
      <c r="BT228" s="38"/>
      <c r="BU228" s="38"/>
      <c r="BV228" s="38"/>
      <c r="BW228" s="38"/>
      <c r="BX228" s="38"/>
      <c r="BY228" s="38"/>
      <c r="BZ228" s="38"/>
      <c r="CA228" s="38"/>
      <c r="CB228" s="38"/>
      <c r="CC228" s="38"/>
      <c r="CD228" s="38"/>
      <c r="CE228" s="38"/>
      <c r="CF228" s="38"/>
      <c r="CG228" s="38"/>
      <c r="CH228" s="38"/>
      <c r="CI228" s="38"/>
      <c r="CJ228" s="38"/>
      <c r="CK228" s="38"/>
      <c r="CL228" s="38"/>
      <c r="CM228" s="38"/>
      <c r="CN228" s="38"/>
      <c r="CO228" s="38"/>
      <c r="CP228" s="38"/>
      <c r="CQ228" s="38"/>
      <c r="CR228" s="38"/>
      <c r="CS228" s="38"/>
      <c r="CT228" s="38"/>
      <c r="CU228" s="38"/>
      <c r="CV228" s="38"/>
      <c r="CW228" s="38"/>
      <c r="CX228" s="38"/>
      <c r="CY228" s="38"/>
      <c r="CZ228" s="38"/>
      <c r="DA228" s="38"/>
      <c r="DB228" s="38"/>
      <c r="DC228" s="38"/>
      <c r="DD228" s="38"/>
      <c r="DE228" s="38"/>
      <c r="DF228" s="38"/>
      <c r="DG228" s="38"/>
      <c r="DH228" s="38"/>
      <c r="DI228" s="38"/>
      <c r="DJ228" s="38"/>
      <c r="DK228" s="38"/>
      <c r="DL228" s="38"/>
      <c r="DM228" s="38"/>
      <c r="DN228" s="38"/>
    </row>
    <row r="229" spans="1:118">
      <c r="A229" s="1">
        <f>+NICE자료!A229</f>
        <v>126144</v>
      </c>
      <c r="B229" s="28" t="str">
        <f>+NICE자료!B229</f>
        <v xml:space="preserve">     단기매매증권처분손실</v>
      </c>
      <c r="C229" s="37">
        <f>+NICE자료!C229</f>
        <v>0</v>
      </c>
      <c r="D229" s="37">
        <f>+NICE자료!D229</f>
        <v>0</v>
      </c>
      <c r="E229" s="37">
        <f>+NICE자료!E229</f>
        <v>0</v>
      </c>
      <c r="F229" s="37">
        <f>+NICE자료!F229</f>
        <v>0</v>
      </c>
      <c r="G229" s="37">
        <f>+NICE자료!G229</f>
        <v>0</v>
      </c>
      <c r="H229" s="37">
        <f>+NICE자료!H229</f>
        <v>0</v>
      </c>
      <c r="I229" s="37">
        <f>+NICE자료!I229</f>
        <v>0</v>
      </c>
      <c r="J229" s="37">
        <f>+NICE자료!J229</f>
        <v>0</v>
      </c>
      <c r="K229" s="37">
        <f>+NICE자료!K229</f>
        <v>0</v>
      </c>
      <c r="L229" s="37">
        <f>+NICE자료!L229</f>
        <v>0</v>
      </c>
      <c r="M229" s="37">
        <f>+NICE자료!M229</f>
        <v>0</v>
      </c>
      <c r="N229" s="37">
        <f>+NICE자료!N229</f>
        <v>0</v>
      </c>
      <c r="O229" s="37">
        <f>+NICE자료!O229</f>
        <v>0</v>
      </c>
      <c r="P229" s="37">
        <f>+NICE자료!P229</f>
        <v>0</v>
      </c>
      <c r="Q229" s="37">
        <f>+NICE자료!Q229</f>
        <v>0</v>
      </c>
      <c r="R229" s="37">
        <f>+NICE자료!R229</f>
        <v>0</v>
      </c>
      <c r="S229" s="37">
        <f>+NICE자료!S229</f>
        <v>0</v>
      </c>
      <c r="T229" s="37">
        <f>+NICE자료!T229</f>
        <v>0</v>
      </c>
      <c r="U229" s="37">
        <f>+NICE자료!U229</f>
        <v>0</v>
      </c>
      <c r="V229" s="37">
        <f>+NICE자료!V229</f>
        <v>0</v>
      </c>
      <c r="W229" s="37">
        <f>+NICE자료!W229</f>
        <v>0</v>
      </c>
      <c r="X229" s="37">
        <f>+NICE자료!X229</f>
        <v>0</v>
      </c>
      <c r="Y229" s="37">
        <f>+NICE자료!Y229</f>
        <v>0</v>
      </c>
      <c r="Z229" s="37">
        <f>+NICE자료!Z229</f>
        <v>0</v>
      </c>
      <c r="AA229" s="37">
        <f>+NICE자료!AA229</f>
        <v>0</v>
      </c>
      <c r="AB229" s="37">
        <f>+NICE자료!AB229</f>
        <v>0</v>
      </c>
      <c r="AC229" s="37">
        <f>+NICE자료!AC229</f>
        <v>0</v>
      </c>
      <c r="AD229" s="37">
        <f>+NICE자료!AD229</f>
        <v>0</v>
      </c>
      <c r="AE229" s="37">
        <f>+NICE자료!AE229</f>
        <v>0</v>
      </c>
      <c r="AF229" s="37">
        <f>+NICE자료!AF229</f>
        <v>0</v>
      </c>
      <c r="AG229" s="37">
        <f>+NICE자료!AG229</f>
        <v>0</v>
      </c>
      <c r="AH229" s="37">
        <f>+NICE자료!AH229</f>
        <v>0</v>
      </c>
      <c r="AI229" s="37">
        <f>+NICE자료!AI229</f>
        <v>0</v>
      </c>
      <c r="AJ229" s="37">
        <f>+NICE자료!AJ229</f>
        <v>0</v>
      </c>
      <c r="AK229" s="37">
        <f>+NICE자료!AK229</f>
        <v>0</v>
      </c>
      <c r="AL229" s="37">
        <f>+NICE자료!AL229</f>
        <v>0</v>
      </c>
      <c r="AM229" s="37">
        <f>+NICE자료!AM229</f>
        <v>0</v>
      </c>
      <c r="AN229" s="37">
        <f>+NICE자료!AN229</f>
        <v>0</v>
      </c>
      <c r="AO229" s="37">
        <f>+NICE자료!AO229</f>
        <v>0</v>
      </c>
      <c r="AP229" s="37">
        <f>+NICE자료!AP229</f>
        <v>0</v>
      </c>
      <c r="AQ229" s="37">
        <f>+NICE자료!AQ229</f>
        <v>0</v>
      </c>
      <c r="AR229" s="37">
        <f>+NICE자료!AR229</f>
        <v>0</v>
      </c>
      <c r="AS229" s="37">
        <f>+NICE자료!AS229</f>
        <v>0</v>
      </c>
      <c r="AT229" s="38"/>
      <c r="AU229" s="38"/>
      <c r="AV229" s="38"/>
      <c r="AW229" s="38"/>
      <c r="AX229" s="38"/>
      <c r="AY229" s="38"/>
      <c r="AZ229" s="38"/>
      <c r="BA229" s="38"/>
      <c r="BB229" s="38"/>
      <c r="BC229" s="38"/>
      <c r="BD229" s="38"/>
      <c r="BE229" s="38"/>
      <c r="BF229" s="38"/>
      <c r="BG229" s="38"/>
      <c r="BH229" s="38"/>
      <c r="BI229" s="38"/>
      <c r="BJ229" s="38"/>
      <c r="BK229" s="38"/>
      <c r="BL229" s="38"/>
      <c r="BM229" s="38"/>
      <c r="BN229" s="38"/>
      <c r="BO229" s="38"/>
      <c r="BP229" s="38"/>
      <c r="BQ229" s="38"/>
      <c r="BR229" s="38"/>
      <c r="BS229" s="38"/>
      <c r="BT229" s="38"/>
      <c r="BU229" s="38"/>
      <c r="BV229" s="38"/>
      <c r="BW229" s="38"/>
      <c r="BX229" s="38"/>
      <c r="BY229" s="38"/>
      <c r="BZ229" s="38"/>
      <c r="CA229" s="38"/>
      <c r="CB229" s="38"/>
      <c r="CC229" s="38"/>
      <c r="CD229" s="38"/>
      <c r="CE229" s="38"/>
      <c r="CF229" s="38"/>
      <c r="CG229" s="38"/>
      <c r="CH229" s="38"/>
      <c r="CI229" s="38"/>
      <c r="CJ229" s="38"/>
      <c r="CK229" s="38"/>
      <c r="CL229" s="38"/>
      <c r="CM229" s="38"/>
      <c r="CN229" s="38"/>
      <c r="CO229" s="38"/>
      <c r="CP229" s="38"/>
      <c r="CQ229" s="38"/>
      <c r="CR229" s="38"/>
      <c r="CS229" s="38"/>
      <c r="CT229" s="38"/>
      <c r="CU229" s="38"/>
      <c r="CV229" s="38"/>
      <c r="CW229" s="38"/>
      <c r="CX229" s="38"/>
      <c r="CY229" s="38"/>
      <c r="CZ229" s="38"/>
      <c r="DA229" s="38"/>
      <c r="DB229" s="38"/>
      <c r="DC229" s="38"/>
      <c r="DD229" s="38"/>
      <c r="DE229" s="38"/>
      <c r="DF229" s="38"/>
      <c r="DG229" s="38"/>
      <c r="DH229" s="38"/>
      <c r="DI229" s="38"/>
      <c r="DJ229" s="38"/>
      <c r="DK229" s="38"/>
      <c r="DL229" s="38"/>
      <c r="DM229" s="38"/>
      <c r="DN229" s="38"/>
    </row>
    <row r="230" spans="1:118">
      <c r="A230" s="1">
        <f>+NICE자료!A230</f>
        <v>126123</v>
      </c>
      <c r="B230" s="28" t="str">
        <f>+NICE자료!B230</f>
        <v xml:space="preserve">     지분법주식처분손실</v>
      </c>
      <c r="C230" s="37">
        <f>+NICE자료!C230</f>
        <v>0</v>
      </c>
      <c r="D230" s="37">
        <f>+NICE자료!D230</f>
        <v>0</v>
      </c>
      <c r="E230" s="37">
        <f>+NICE자료!E230</f>
        <v>0</v>
      </c>
      <c r="F230" s="37">
        <f>+NICE자료!F230</f>
        <v>0</v>
      </c>
      <c r="G230" s="37">
        <f>+NICE자료!G230</f>
        <v>0</v>
      </c>
      <c r="H230" s="37">
        <f>+NICE자료!H230</f>
        <v>0</v>
      </c>
      <c r="I230" s="37">
        <f>+NICE자료!I230</f>
        <v>0</v>
      </c>
      <c r="J230" s="37">
        <f>+NICE자료!J230</f>
        <v>26653000000</v>
      </c>
      <c r="K230" s="37">
        <f>+NICE자료!K230</f>
        <v>0</v>
      </c>
      <c r="L230" s="37">
        <f>+NICE자료!L230</f>
        <v>0</v>
      </c>
      <c r="M230" s="37">
        <f>+NICE자료!M230</f>
        <v>0</v>
      </c>
      <c r="N230" s="37">
        <f>+NICE자료!N230</f>
        <v>0</v>
      </c>
      <c r="O230" s="37">
        <f>+NICE자료!O230</f>
        <v>0</v>
      </c>
      <c r="P230" s="37">
        <f>+NICE자료!P230</f>
        <v>0</v>
      </c>
      <c r="Q230" s="37">
        <f>+NICE자료!Q230</f>
        <v>0</v>
      </c>
      <c r="R230" s="37">
        <f>+NICE자료!R230</f>
        <v>0</v>
      </c>
      <c r="S230" s="37">
        <f>+NICE자료!S230</f>
        <v>0</v>
      </c>
      <c r="T230" s="37">
        <f>+NICE자료!T230</f>
        <v>0</v>
      </c>
      <c r="U230" s="37">
        <f>+NICE자료!U230</f>
        <v>0</v>
      </c>
      <c r="V230" s="37">
        <f>+NICE자료!V230</f>
        <v>0</v>
      </c>
      <c r="W230" s="37">
        <f>+NICE자료!W230</f>
        <v>0</v>
      </c>
      <c r="X230" s="37">
        <f>+NICE자료!X230</f>
        <v>0</v>
      </c>
      <c r="Y230" s="37">
        <f>+NICE자료!Y230</f>
        <v>0</v>
      </c>
      <c r="Z230" s="37">
        <f>+NICE자료!Z230</f>
        <v>0</v>
      </c>
      <c r="AA230" s="37">
        <f>+NICE자료!AA230</f>
        <v>0</v>
      </c>
      <c r="AB230" s="37">
        <f>+NICE자료!AB230</f>
        <v>0</v>
      </c>
      <c r="AC230" s="37">
        <f>+NICE자료!AC230</f>
        <v>0</v>
      </c>
      <c r="AD230" s="37">
        <f>+NICE자료!AD230</f>
        <v>0</v>
      </c>
      <c r="AE230" s="37">
        <f>+NICE자료!AE230</f>
        <v>0</v>
      </c>
      <c r="AF230" s="37">
        <f>+NICE자료!AF230</f>
        <v>0</v>
      </c>
      <c r="AG230" s="37">
        <f>+NICE자료!AG230</f>
        <v>0</v>
      </c>
      <c r="AH230" s="37">
        <f>+NICE자료!AH230</f>
        <v>0</v>
      </c>
      <c r="AI230" s="37">
        <f>+NICE자료!AI230</f>
        <v>0</v>
      </c>
      <c r="AJ230" s="37">
        <f>+NICE자료!AJ230</f>
        <v>0</v>
      </c>
      <c r="AK230" s="37">
        <f>+NICE자료!AK230</f>
        <v>0</v>
      </c>
      <c r="AL230" s="37">
        <f>+NICE자료!AL230</f>
        <v>0</v>
      </c>
      <c r="AM230" s="37">
        <f>+NICE자료!AM230</f>
        <v>0</v>
      </c>
      <c r="AN230" s="37">
        <f>+NICE자료!AN230</f>
        <v>0</v>
      </c>
      <c r="AO230" s="37">
        <f>+NICE자료!AO230</f>
        <v>0</v>
      </c>
      <c r="AP230" s="37">
        <f>+NICE자료!AP230</f>
        <v>0</v>
      </c>
      <c r="AQ230" s="37">
        <f>+NICE자료!AQ230</f>
        <v>0</v>
      </c>
      <c r="AR230" s="37">
        <f>+NICE자료!AR230</f>
        <v>0</v>
      </c>
      <c r="AS230" s="37">
        <f>+NICE자료!AS230</f>
        <v>0</v>
      </c>
      <c r="AT230" s="38"/>
      <c r="AU230" s="38"/>
      <c r="AV230" s="38"/>
      <c r="AW230" s="38"/>
      <c r="AX230" s="38"/>
      <c r="AY230" s="38"/>
      <c r="AZ230" s="38"/>
      <c r="BA230" s="38"/>
      <c r="BB230" s="38"/>
      <c r="BC230" s="38"/>
      <c r="BD230" s="38"/>
      <c r="BE230" s="38"/>
      <c r="BF230" s="38"/>
      <c r="BG230" s="38"/>
      <c r="BH230" s="38"/>
      <c r="BI230" s="38"/>
      <c r="BJ230" s="38"/>
      <c r="BK230" s="38"/>
      <c r="BL230" s="38"/>
      <c r="BM230" s="38"/>
      <c r="BN230" s="38"/>
      <c r="BO230" s="38"/>
      <c r="BP230" s="38"/>
      <c r="BQ230" s="38"/>
      <c r="BR230" s="38"/>
      <c r="BS230" s="38"/>
      <c r="BT230" s="38"/>
      <c r="BU230" s="38"/>
      <c r="BV230" s="38"/>
      <c r="BW230" s="38"/>
      <c r="BX230" s="38"/>
      <c r="BY230" s="38"/>
      <c r="BZ230" s="38"/>
      <c r="CA230" s="38"/>
      <c r="CB230" s="38"/>
      <c r="CC230" s="38"/>
      <c r="CD230" s="38"/>
      <c r="CE230" s="38"/>
      <c r="CF230" s="38"/>
      <c r="CG230" s="38"/>
      <c r="CH230" s="38"/>
      <c r="CI230" s="38"/>
      <c r="CJ230" s="38"/>
      <c r="CK230" s="38"/>
      <c r="CL230" s="38"/>
      <c r="CM230" s="38"/>
      <c r="CN230" s="38"/>
      <c r="CO230" s="38"/>
      <c r="CP230" s="38"/>
      <c r="CQ230" s="38"/>
      <c r="CR230" s="38"/>
      <c r="CS230" s="38"/>
      <c r="CT230" s="38"/>
      <c r="CU230" s="38"/>
      <c r="CV230" s="38"/>
      <c r="CW230" s="38"/>
      <c r="CX230" s="38"/>
      <c r="CY230" s="38"/>
      <c r="CZ230" s="38"/>
      <c r="DA230" s="38"/>
      <c r="DB230" s="38"/>
      <c r="DC230" s="38"/>
      <c r="DD230" s="38"/>
      <c r="DE230" s="38"/>
      <c r="DF230" s="38"/>
      <c r="DG230" s="38"/>
      <c r="DH230" s="38"/>
      <c r="DI230" s="38"/>
      <c r="DJ230" s="38"/>
      <c r="DK230" s="38"/>
      <c r="DL230" s="38"/>
      <c r="DM230" s="38"/>
      <c r="DN230" s="38"/>
    </row>
    <row r="231" spans="1:118">
      <c r="A231" s="1">
        <f>+NICE자료!A231</f>
        <v>126140</v>
      </c>
      <c r="B231" s="28" t="str">
        <f>+NICE자료!B231</f>
        <v xml:space="preserve">     기타장단기투자증권처분손실</v>
      </c>
      <c r="C231" s="37">
        <f>+NICE자료!C231</f>
        <v>0</v>
      </c>
      <c r="D231" s="37">
        <f>+NICE자료!D231</f>
        <v>0</v>
      </c>
      <c r="E231" s="37">
        <f>+NICE자료!E231</f>
        <v>0</v>
      </c>
      <c r="F231" s="37">
        <f>+NICE자료!F231</f>
        <v>0</v>
      </c>
      <c r="G231" s="37">
        <f>+NICE자료!G231</f>
        <v>0</v>
      </c>
      <c r="H231" s="37">
        <f>+NICE자료!H231</f>
        <v>25142000000</v>
      </c>
      <c r="I231" s="37">
        <f>+NICE자료!I231</f>
        <v>1511000000</v>
      </c>
      <c r="J231" s="37">
        <f>+NICE자료!J231</f>
        <v>-26653000000</v>
      </c>
      <c r="K231" s="37">
        <f>+NICE자료!K231</f>
        <v>0</v>
      </c>
      <c r="L231" s="37">
        <f>+NICE자료!L231</f>
        <v>0</v>
      </c>
      <c r="M231" s="37">
        <f>+NICE자료!M231</f>
        <v>0</v>
      </c>
      <c r="N231" s="37">
        <f>+NICE자료!N231</f>
        <v>0</v>
      </c>
      <c r="O231" s="37">
        <f>+NICE자료!O231</f>
        <v>0</v>
      </c>
      <c r="P231" s="37">
        <f>+NICE자료!P231</f>
        <v>0</v>
      </c>
      <c r="Q231" s="37">
        <f>+NICE자료!Q231</f>
        <v>0</v>
      </c>
      <c r="R231" s="37">
        <f>+NICE자료!R231</f>
        <v>0</v>
      </c>
      <c r="S231" s="37">
        <f>+NICE자료!S231</f>
        <v>0</v>
      </c>
      <c r="T231" s="37">
        <f>+NICE자료!T231</f>
        <v>0</v>
      </c>
      <c r="U231" s="37">
        <f>+NICE자료!U231</f>
        <v>0</v>
      </c>
      <c r="V231" s="37">
        <f>+NICE자료!V231</f>
        <v>0</v>
      </c>
      <c r="W231" s="37">
        <f>+NICE자료!W231</f>
        <v>0</v>
      </c>
      <c r="X231" s="37">
        <f>+NICE자료!X231</f>
        <v>0</v>
      </c>
      <c r="Y231" s="37">
        <f>+NICE자료!Y231</f>
        <v>0</v>
      </c>
      <c r="Z231" s="37">
        <f>+NICE자료!Z231</f>
        <v>0</v>
      </c>
      <c r="AA231" s="37">
        <f>+NICE자료!AA231</f>
        <v>0</v>
      </c>
      <c r="AB231" s="37">
        <f>+NICE자료!AB231</f>
        <v>0</v>
      </c>
      <c r="AC231" s="37">
        <f>+NICE자료!AC231</f>
        <v>0</v>
      </c>
      <c r="AD231" s="37">
        <f>+NICE자료!AD231</f>
        <v>0</v>
      </c>
      <c r="AE231" s="37">
        <f>+NICE자료!AE231</f>
        <v>0</v>
      </c>
      <c r="AF231" s="37">
        <f>+NICE자료!AF231</f>
        <v>0</v>
      </c>
      <c r="AG231" s="37">
        <f>+NICE자료!AG231</f>
        <v>0</v>
      </c>
      <c r="AH231" s="37">
        <f>+NICE자료!AH231</f>
        <v>0</v>
      </c>
      <c r="AI231" s="37">
        <f>+NICE자료!AI231</f>
        <v>0</v>
      </c>
      <c r="AJ231" s="37">
        <f>+NICE자료!AJ231</f>
        <v>0</v>
      </c>
      <c r="AK231" s="37">
        <f>+NICE자료!AK231</f>
        <v>0</v>
      </c>
      <c r="AL231" s="37">
        <f>+NICE자료!AL231</f>
        <v>0</v>
      </c>
      <c r="AM231" s="37">
        <f>+NICE자료!AM231</f>
        <v>0</v>
      </c>
      <c r="AN231" s="37">
        <f>+NICE자료!AN231</f>
        <v>0</v>
      </c>
      <c r="AO231" s="37">
        <f>+NICE자료!AO231</f>
        <v>0</v>
      </c>
      <c r="AP231" s="37">
        <f>+NICE자료!AP231</f>
        <v>0</v>
      </c>
      <c r="AQ231" s="37">
        <f>+NICE자료!AQ231</f>
        <v>0</v>
      </c>
      <c r="AR231" s="37">
        <f>+NICE자료!AR231</f>
        <v>0</v>
      </c>
      <c r="AS231" s="37">
        <f>+NICE자료!AS231</f>
        <v>0</v>
      </c>
      <c r="AT231" s="38"/>
      <c r="AU231" s="38"/>
      <c r="AV231" s="38"/>
      <c r="AW231" s="38"/>
      <c r="AX231" s="38"/>
      <c r="AY231" s="38"/>
      <c r="AZ231" s="38"/>
      <c r="BA231" s="38"/>
      <c r="BB231" s="38"/>
      <c r="BC231" s="38"/>
      <c r="BD231" s="38"/>
      <c r="BE231" s="38"/>
      <c r="BF231" s="38"/>
      <c r="BG231" s="38"/>
      <c r="BH231" s="38"/>
      <c r="BI231" s="38"/>
      <c r="BJ231" s="38"/>
      <c r="BK231" s="38"/>
      <c r="BL231" s="38"/>
      <c r="BM231" s="38"/>
      <c r="BN231" s="38"/>
      <c r="BO231" s="38"/>
      <c r="BP231" s="38"/>
      <c r="BQ231" s="38"/>
      <c r="BR231" s="38"/>
      <c r="BS231" s="38"/>
      <c r="BT231" s="38"/>
      <c r="BU231" s="38"/>
      <c r="BV231" s="38"/>
      <c r="BW231" s="38"/>
      <c r="BX231" s="38"/>
      <c r="BY231" s="38"/>
      <c r="BZ231" s="38"/>
      <c r="CA231" s="38"/>
      <c r="CB231" s="38"/>
      <c r="CC231" s="38"/>
      <c r="CD231" s="38"/>
      <c r="CE231" s="38"/>
      <c r="CF231" s="38"/>
      <c r="CG231" s="38"/>
      <c r="CH231" s="38"/>
      <c r="CI231" s="38"/>
      <c r="CJ231" s="38"/>
      <c r="CK231" s="38"/>
      <c r="CL231" s="38"/>
      <c r="CM231" s="38"/>
      <c r="CN231" s="38"/>
      <c r="CO231" s="38"/>
      <c r="CP231" s="38"/>
      <c r="CQ231" s="38"/>
      <c r="CR231" s="38"/>
      <c r="CS231" s="38"/>
      <c r="CT231" s="38"/>
      <c r="CU231" s="38"/>
      <c r="CV231" s="38"/>
      <c r="CW231" s="38"/>
      <c r="CX231" s="38"/>
      <c r="CY231" s="38"/>
      <c r="CZ231" s="38"/>
      <c r="DA231" s="38"/>
      <c r="DB231" s="38"/>
      <c r="DC231" s="38"/>
      <c r="DD231" s="38"/>
      <c r="DE231" s="38"/>
      <c r="DF231" s="38"/>
      <c r="DG231" s="38"/>
      <c r="DH231" s="38"/>
      <c r="DI231" s="38"/>
      <c r="DJ231" s="38"/>
      <c r="DK231" s="38"/>
      <c r="DL231" s="38"/>
      <c r="DM231" s="38"/>
      <c r="DN231" s="38"/>
    </row>
    <row r="232" spans="1:118">
      <c r="A232" s="1">
        <f>+NICE자료!A232</f>
        <v>126132</v>
      </c>
      <c r="B232" s="28" t="str">
        <f>+NICE자료!B232</f>
        <v xml:space="preserve">     매출채권처분손실</v>
      </c>
      <c r="C232" s="37">
        <f>+NICE자료!C232</f>
        <v>52888000000</v>
      </c>
      <c r="D232" s="37">
        <f>+NICE자료!D232</f>
        <v>60522000000</v>
      </c>
      <c r="E232" s="37">
        <f>+NICE자료!E232</f>
        <v>66911000000</v>
      </c>
      <c r="F232" s="37">
        <f>+NICE자료!F232</f>
        <v>73419000000</v>
      </c>
      <c r="G232" s="37">
        <f>+NICE자료!G232</f>
        <v>63424000000</v>
      </c>
      <c r="H232" s="37">
        <f>+NICE자료!H232</f>
        <v>62983000000</v>
      </c>
      <c r="I232" s="37">
        <f>+NICE자료!I232</f>
        <v>77767000000</v>
      </c>
      <c r="J232" s="37">
        <f>+NICE자료!J232</f>
        <v>80030000000</v>
      </c>
      <c r="K232" s="37">
        <f>+NICE자료!K232</f>
        <v>54583000000</v>
      </c>
      <c r="L232" s="37">
        <f>+NICE자료!L232</f>
        <v>48014000000</v>
      </c>
      <c r="M232" s="37">
        <f>+NICE자료!M232</f>
        <v>58076000000</v>
      </c>
      <c r="N232" s="37">
        <f>+NICE자료!N232</f>
        <v>73562000000</v>
      </c>
      <c r="O232" s="37">
        <f>+NICE자료!O232</f>
        <v>39066000000</v>
      </c>
      <c r="P232" s="37">
        <f>+NICE자료!P232</f>
        <v>37342000000</v>
      </c>
      <c r="Q232" s="37">
        <f>+NICE자료!Q232</f>
        <v>31035000000</v>
      </c>
      <c r="R232" s="37">
        <f>+NICE자료!R232</f>
        <v>24089000000</v>
      </c>
      <c r="S232" s="37">
        <f>+NICE자료!S232</f>
        <v>0</v>
      </c>
      <c r="T232" s="37">
        <f>+NICE자료!T232</f>
        <v>0</v>
      </c>
      <c r="U232" s="37">
        <f>+NICE자료!U232</f>
        <v>0</v>
      </c>
      <c r="V232" s="37">
        <f>+NICE자료!V232</f>
        <v>0</v>
      </c>
      <c r="W232" s="37">
        <f>+NICE자료!W232</f>
        <v>0</v>
      </c>
      <c r="X232" s="37">
        <f>+NICE자료!X232</f>
        <v>0</v>
      </c>
      <c r="Y232" s="37">
        <f>+NICE자료!Y232</f>
        <v>0</v>
      </c>
      <c r="Z232" s="37">
        <f>+NICE자료!Z232</f>
        <v>0</v>
      </c>
      <c r="AA232" s="37">
        <f>+NICE자료!AA232</f>
        <v>0</v>
      </c>
      <c r="AB232" s="37">
        <f>+NICE자료!AB232</f>
        <v>0</v>
      </c>
      <c r="AC232" s="37">
        <f>+NICE자료!AC232</f>
        <v>0</v>
      </c>
      <c r="AD232" s="37">
        <f>+NICE자료!AD232</f>
        <v>0</v>
      </c>
      <c r="AE232" s="37">
        <f>+NICE자료!AE232</f>
        <v>0</v>
      </c>
      <c r="AF232" s="37">
        <f>+NICE자료!AF232</f>
        <v>0</v>
      </c>
      <c r="AG232" s="37">
        <f>+NICE자료!AG232</f>
        <v>0</v>
      </c>
      <c r="AH232" s="37">
        <f>+NICE자료!AH232</f>
        <v>0</v>
      </c>
      <c r="AI232" s="37">
        <f>+NICE자료!AI232</f>
        <v>0</v>
      </c>
      <c r="AJ232" s="37">
        <f>+NICE자료!AJ232</f>
        <v>0</v>
      </c>
      <c r="AK232" s="37">
        <f>+NICE자료!AK232</f>
        <v>0</v>
      </c>
      <c r="AL232" s="37">
        <f>+NICE자료!AL232</f>
        <v>0</v>
      </c>
      <c r="AM232" s="37">
        <f>+NICE자료!AM232</f>
        <v>0</v>
      </c>
      <c r="AN232" s="37">
        <f>+NICE자료!AN232</f>
        <v>0</v>
      </c>
      <c r="AO232" s="37">
        <f>+NICE자료!AO232</f>
        <v>0</v>
      </c>
      <c r="AP232" s="37">
        <f>+NICE자료!AP232</f>
        <v>0</v>
      </c>
      <c r="AQ232" s="37">
        <f>+NICE자료!AQ232</f>
        <v>0</v>
      </c>
      <c r="AR232" s="37">
        <f>+NICE자료!AR232</f>
        <v>0</v>
      </c>
      <c r="AS232" s="37">
        <f>+NICE자료!AS232</f>
        <v>0</v>
      </c>
      <c r="AT232" s="38"/>
      <c r="AU232" s="38"/>
      <c r="AV232" s="38"/>
      <c r="AW232" s="38"/>
      <c r="AX232" s="38"/>
      <c r="AY232" s="38"/>
      <c r="AZ232" s="38"/>
      <c r="BA232" s="38"/>
      <c r="BB232" s="38"/>
      <c r="BC232" s="38"/>
      <c r="BD232" s="38"/>
      <c r="BE232" s="38"/>
      <c r="BF232" s="38"/>
      <c r="BG232" s="38"/>
      <c r="BH232" s="38"/>
      <c r="BI232" s="38"/>
      <c r="BJ232" s="38"/>
      <c r="BK232" s="38"/>
      <c r="BL232" s="38"/>
      <c r="BM232" s="38"/>
      <c r="BN232" s="38"/>
      <c r="BO232" s="38"/>
      <c r="BP232" s="38"/>
      <c r="BQ232" s="38"/>
      <c r="BR232" s="38"/>
      <c r="BS232" s="38"/>
      <c r="BT232" s="38"/>
      <c r="BU232" s="38"/>
      <c r="BV232" s="38"/>
      <c r="BW232" s="38"/>
      <c r="BX232" s="38"/>
      <c r="BY232" s="38"/>
      <c r="BZ232" s="38"/>
      <c r="CA232" s="38"/>
      <c r="CB232" s="38"/>
      <c r="CC232" s="38"/>
      <c r="CD232" s="38"/>
      <c r="CE232" s="38"/>
      <c r="CF232" s="38"/>
      <c r="CG232" s="38"/>
      <c r="CH232" s="38"/>
      <c r="CI232" s="38"/>
      <c r="CJ232" s="38"/>
      <c r="CK232" s="38"/>
      <c r="CL232" s="38"/>
      <c r="CM232" s="38"/>
      <c r="CN232" s="38"/>
      <c r="CO232" s="38"/>
      <c r="CP232" s="38"/>
      <c r="CQ232" s="38"/>
      <c r="CR232" s="38"/>
      <c r="CS232" s="38"/>
      <c r="CT232" s="38"/>
      <c r="CU232" s="38"/>
      <c r="CV232" s="38"/>
      <c r="CW232" s="38"/>
      <c r="CX232" s="38"/>
      <c r="CY232" s="38"/>
      <c r="CZ232" s="38"/>
      <c r="DA232" s="38"/>
      <c r="DB232" s="38"/>
      <c r="DC232" s="38"/>
      <c r="DD232" s="38"/>
      <c r="DE232" s="38"/>
      <c r="DF232" s="38"/>
      <c r="DG232" s="38"/>
      <c r="DH232" s="38"/>
      <c r="DI232" s="38"/>
      <c r="DJ232" s="38"/>
      <c r="DK232" s="38"/>
      <c r="DL232" s="38"/>
      <c r="DM232" s="38"/>
      <c r="DN232" s="38"/>
    </row>
    <row r="233" spans="1:118">
      <c r="A233" s="1">
        <f>+NICE자료!A233</f>
        <v>126133</v>
      </c>
      <c r="B233" s="28" t="str">
        <f>+NICE자료!B233</f>
        <v xml:space="preserve">     임대주택자산처분손실</v>
      </c>
      <c r="C233" s="37">
        <f>+NICE자료!C233</f>
        <v>0</v>
      </c>
      <c r="D233" s="37">
        <f>+NICE자료!D233</f>
        <v>0</v>
      </c>
      <c r="E233" s="37">
        <f>+NICE자료!E233</f>
        <v>0</v>
      </c>
      <c r="F233" s="37">
        <f>+NICE자료!F233</f>
        <v>0</v>
      </c>
      <c r="G233" s="37">
        <f>+NICE자료!G233</f>
        <v>0</v>
      </c>
      <c r="H233" s="37">
        <f>+NICE자료!H233</f>
        <v>0</v>
      </c>
      <c r="I233" s="37">
        <f>+NICE자료!I233</f>
        <v>0</v>
      </c>
      <c r="J233" s="37">
        <f>+NICE자료!J233</f>
        <v>0</v>
      </c>
      <c r="K233" s="37">
        <f>+NICE자료!K233</f>
        <v>0</v>
      </c>
      <c r="L233" s="37">
        <f>+NICE자료!L233</f>
        <v>0</v>
      </c>
      <c r="M233" s="37">
        <f>+NICE자료!M233</f>
        <v>0</v>
      </c>
      <c r="N233" s="37">
        <f>+NICE자료!N233</f>
        <v>0</v>
      </c>
      <c r="O233" s="37">
        <f>+NICE자료!O233</f>
        <v>0</v>
      </c>
      <c r="P233" s="37">
        <f>+NICE자료!P233</f>
        <v>0</v>
      </c>
      <c r="Q233" s="37">
        <f>+NICE자료!Q233</f>
        <v>0</v>
      </c>
      <c r="R233" s="37">
        <f>+NICE자료!R233</f>
        <v>0</v>
      </c>
      <c r="S233" s="37">
        <f>+NICE자료!S233</f>
        <v>0</v>
      </c>
      <c r="T233" s="37">
        <f>+NICE자료!T233</f>
        <v>0</v>
      </c>
      <c r="U233" s="37">
        <f>+NICE자료!U233</f>
        <v>0</v>
      </c>
      <c r="V233" s="37">
        <f>+NICE자료!V233</f>
        <v>0</v>
      </c>
      <c r="W233" s="37">
        <f>+NICE자료!W233</f>
        <v>0</v>
      </c>
      <c r="X233" s="37">
        <f>+NICE자료!X233</f>
        <v>0</v>
      </c>
      <c r="Y233" s="37">
        <f>+NICE자료!Y233</f>
        <v>0</v>
      </c>
      <c r="Z233" s="37">
        <f>+NICE자료!Z233</f>
        <v>0</v>
      </c>
      <c r="AA233" s="37">
        <f>+NICE자료!AA233</f>
        <v>0</v>
      </c>
      <c r="AB233" s="37">
        <f>+NICE자료!AB233</f>
        <v>0</v>
      </c>
      <c r="AC233" s="37">
        <f>+NICE자료!AC233</f>
        <v>0</v>
      </c>
      <c r="AD233" s="37">
        <f>+NICE자료!AD233</f>
        <v>0</v>
      </c>
      <c r="AE233" s="37">
        <f>+NICE자료!AE233</f>
        <v>0</v>
      </c>
      <c r="AF233" s="37">
        <f>+NICE자료!AF233</f>
        <v>0</v>
      </c>
      <c r="AG233" s="37">
        <f>+NICE자료!AG233</f>
        <v>0</v>
      </c>
      <c r="AH233" s="37">
        <f>+NICE자료!AH233</f>
        <v>0</v>
      </c>
      <c r="AI233" s="37">
        <f>+NICE자료!AI233</f>
        <v>0</v>
      </c>
      <c r="AJ233" s="37">
        <f>+NICE자료!AJ233</f>
        <v>0</v>
      </c>
      <c r="AK233" s="37">
        <f>+NICE자료!AK233</f>
        <v>0</v>
      </c>
      <c r="AL233" s="37">
        <f>+NICE자료!AL233</f>
        <v>0</v>
      </c>
      <c r="AM233" s="37">
        <f>+NICE자료!AM233</f>
        <v>0</v>
      </c>
      <c r="AN233" s="37">
        <f>+NICE자료!AN233</f>
        <v>0</v>
      </c>
      <c r="AO233" s="37">
        <f>+NICE자료!AO233</f>
        <v>0</v>
      </c>
      <c r="AP233" s="37">
        <f>+NICE자료!AP233</f>
        <v>0</v>
      </c>
      <c r="AQ233" s="37">
        <f>+NICE자료!AQ233</f>
        <v>0</v>
      </c>
      <c r="AR233" s="37">
        <f>+NICE자료!AR233</f>
        <v>0</v>
      </c>
      <c r="AS233" s="37">
        <f>+NICE자료!AS233</f>
        <v>0</v>
      </c>
      <c r="AT233" s="38"/>
      <c r="AU233" s="38"/>
      <c r="AV233" s="38"/>
      <c r="AW233" s="38"/>
      <c r="AX233" s="38"/>
      <c r="AY233" s="38"/>
      <c r="AZ233" s="38"/>
      <c r="BA233" s="38"/>
      <c r="BB233" s="38"/>
      <c r="BC233" s="38"/>
      <c r="BD233" s="38"/>
      <c r="BE233" s="38"/>
      <c r="BF233" s="38"/>
      <c r="BG233" s="38"/>
      <c r="BH233" s="38"/>
      <c r="BI233" s="38"/>
      <c r="BJ233" s="38"/>
      <c r="BK233" s="38"/>
      <c r="BL233" s="38"/>
      <c r="BM233" s="38"/>
      <c r="BN233" s="38"/>
      <c r="BO233" s="38"/>
      <c r="BP233" s="38"/>
      <c r="BQ233" s="38"/>
      <c r="BR233" s="38"/>
      <c r="BS233" s="38"/>
      <c r="BT233" s="38"/>
      <c r="BU233" s="38"/>
      <c r="BV233" s="38"/>
      <c r="BW233" s="38"/>
      <c r="BX233" s="38"/>
      <c r="BY233" s="38"/>
      <c r="BZ233" s="38"/>
      <c r="CA233" s="38"/>
      <c r="CB233" s="38"/>
      <c r="CC233" s="38"/>
      <c r="CD233" s="38"/>
      <c r="CE233" s="38"/>
      <c r="CF233" s="38"/>
      <c r="CG233" s="38"/>
      <c r="CH233" s="38"/>
      <c r="CI233" s="38"/>
      <c r="CJ233" s="38"/>
      <c r="CK233" s="38"/>
      <c r="CL233" s="38"/>
      <c r="CM233" s="38"/>
      <c r="CN233" s="38"/>
      <c r="CO233" s="38"/>
      <c r="CP233" s="38"/>
      <c r="CQ233" s="38"/>
      <c r="CR233" s="38"/>
      <c r="CS233" s="38"/>
      <c r="CT233" s="38"/>
      <c r="CU233" s="38"/>
      <c r="CV233" s="38"/>
      <c r="CW233" s="38"/>
      <c r="CX233" s="38"/>
      <c r="CY233" s="38"/>
      <c r="CZ233" s="38"/>
      <c r="DA233" s="38"/>
      <c r="DB233" s="38"/>
      <c r="DC233" s="38"/>
      <c r="DD233" s="38"/>
      <c r="DE233" s="38"/>
      <c r="DF233" s="38"/>
      <c r="DG233" s="38"/>
      <c r="DH233" s="38"/>
      <c r="DI233" s="38"/>
      <c r="DJ233" s="38"/>
      <c r="DK233" s="38"/>
      <c r="DL233" s="38"/>
      <c r="DM233" s="38"/>
      <c r="DN233" s="38"/>
    </row>
    <row r="234" spans="1:118">
      <c r="A234" s="1">
        <f>+NICE자료!A234</f>
        <v>126141</v>
      </c>
      <c r="B234" s="28" t="str">
        <f>+NICE자료!B234</f>
        <v xml:space="preserve">     신주인수권처분손실</v>
      </c>
      <c r="C234" s="37">
        <f>+NICE자료!C234</f>
        <v>0</v>
      </c>
      <c r="D234" s="37">
        <f>+NICE자료!D234</f>
        <v>0</v>
      </c>
      <c r="E234" s="37">
        <f>+NICE자료!E234</f>
        <v>0</v>
      </c>
      <c r="F234" s="37">
        <f>+NICE자료!F234</f>
        <v>0</v>
      </c>
      <c r="G234" s="37">
        <f>+NICE자료!G234</f>
        <v>0</v>
      </c>
      <c r="H234" s="37">
        <f>+NICE자료!H234</f>
        <v>0</v>
      </c>
      <c r="I234" s="37">
        <f>+NICE자료!I234</f>
        <v>0</v>
      </c>
      <c r="J234" s="37">
        <f>+NICE자료!J234</f>
        <v>0</v>
      </c>
      <c r="K234" s="37">
        <f>+NICE자료!K234</f>
        <v>0</v>
      </c>
      <c r="L234" s="37">
        <f>+NICE자료!L234</f>
        <v>0</v>
      </c>
      <c r="M234" s="37">
        <f>+NICE자료!M234</f>
        <v>0</v>
      </c>
      <c r="N234" s="37">
        <f>+NICE자료!N234</f>
        <v>0</v>
      </c>
      <c r="O234" s="37">
        <f>+NICE자료!O234</f>
        <v>0</v>
      </c>
      <c r="P234" s="37">
        <f>+NICE자료!P234</f>
        <v>0</v>
      </c>
      <c r="Q234" s="37">
        <f>+NICE자료!Q234</f>
        <v>0</v>
      </c>
      <c r="R234" s="37">
        <f>+NICE자료!R234</f>
        <v>0</v>
      </c>
      <c r="S234" s="37">
        <f>+NICE자료!S234</f>
        <v>0</v>
      </c>
      <c r="T234" s="37">
        <f>+NICE자료!T234</f>
        <v>0</v>
      </c>
      <c r="U234" s="37">
        <f>+NICE자료!U234</f>
        <v>0</v>
      </c>
      <c r="V234" s="37">
        <f>+NICE자료!V234</f>
        <v>0</v>
      </c>
      <c r="W234" s="37">
        <f>+NICE자료!W234</f>
        <v>0</v>
      </c>
      <c r="X234" s="37">
        <f>+NICE자료!X234</f>
        <v>0</v>
      </c>
      <c r="Y234" s="37">
        <f>+NICE자료!Y234</f>
        <v>0</v>
      </c>
      <c r="Z234" s="37">
        <f>+NICE자료!Z234</f>
        <v>0</v>
      </c>
      <c r="AA234" s="37">
        <f>+NICE자료!AA234</f>
        <v>0</v>
      </c>
      <c r="AB234" s="37">
        <f>+NICE자료!AB234</f>
        <v>0</v>
      </c>
      <c r="AC234" s="37">
        <f>+NICE자료!AC234</f>
        <v>0</v>
      </c>
      <c r="AD234" s="37">
        <f>+NICE자료!AD234</f>
        <v>0</v>
      </c>
      <c r="AE234" s="37">
        <f>+NICE자료!AE234</f>
        <v>0</v>
      </c>
      <c r="AF234" s="37">
        <f>+NICE자료!AF234</f>
        <v>0</v>
      </c>
      <c r="AG234" s="37">
        <f>+NICE자료!AG234</f>
        <v>0</v>
      </c>
      <c r="AH234" s="37">
        <f>+NICE자료!AH234</f>
        <v>0</v>
      </c>
      <c r="AI234" s="37">
        <f>+NICE자료!AI234</f>
        <v>0</v>
      </c>
      <c r="AJ234" s="37">
        <f>+NICE자료!AJ234</f>
        <v>0</v>
      </c>
      <c r="AK234" s="37">
        <f>+NICE자료!AK234</f>
        <v>0</v>
      </c>
      <c r="AL234" s="37">
        <f>+NICE자료!AL234</f>
        <v>0</v>
      </c>
      <c r="AM234" s="37">
        <f>+NICE자료!AM234</f>
        <v>0</v>
      </c>
      <c r="AN234" s="37">
        <f>+NICE자료!AN234</f>
        <v>0</v>
      </c>
      <c r="AO234" s="37">
        <f>+NICE자료!AO234</f>
        <v>0</v>
      </c>
      <c r="AP234" s="37">
        <f>+NICE자료!AP234</f>
        <v>0</v>
      </c>
      <c r="AQ234" s="37">
        <f>+NICE자료!AQ234</f>
        <v>0</v>
      </c>
      <c r="AR234" s="37">
        <f>+NICE자료!AR234</f>
        <v>0</v>
      </c>
      <c r="AS234" s="37">
        <f>+NICE자료!AS234</f>
        <v>0</v>
      </c>
      <c r="AT234" s="38"/>
      <c r="AU234" s="38"/>
      <c r="AV234" s="38"/>
      <c r="AW234" s="38"/>
      <c r="AX234" s="38"/>
      <c r="AY234" s="38"/>
      <c r="AZ234" s="38"/>
      <c r="BA234" s="38"/>
      <c r="BB234" s="38"/>
      <c r="BC234" s="38"/>
      <c r="BD234" s="38"/>
      <c r="BE234" s="38"/>
      <c r="BF234" s="38"/>
      <c r="BG234" s="38"/>
      <c r="BH234" s="38"/>
      <c r="BI234" s="38"/>
      <c r="BJ234" s="38"/>
      <c r="BK234" s="38"/>
      <c r="BL234" s="38"/>
      <c r="BM234" s="38"/>
      <c r="BN234" s="38"/>
      <c r="BO234" s="38"/>
      <c r="BP234" s="38"/>
      <c r="BQ234" s="38"/>
      <c r="BR234" s="38"/>
      <c r="BS234" s="38"/>
      <c r="BT234" s="38"/>
      <c r="BU234" s="38"/>
      <c r="BV234" s="38"/>
      <c r="BW234" s="38"/>
      <c r="BX234" s="38"/>
      <c r="BY234" s="38"/>
      <c r="BZ234" s="38"/>
      <c r="CA234" s="38"/>
      <c r="CB234" s="38"/>
      <c r="CC234" s="38"/>
      <c r="CD234" s="38"/>
      <c r="CE234" s="38"/>
      <c r="CF234" s="38"/>
      <c r="CG234" s="38"/>
      <c r="CH234" s="38"/>
      <c r="CI234" s="38"/>
      <c r="CJ234" s="38"/>
      <c r="CK234" s="38"/>
      <c r="CL234" s="38"/>
      <c r="CM234" s="38"/>
      <c r="CN234" s="38"/>
      <c r="CO234" s="38"/>
      <c r="CP234" s="38"/>
      <c r="CQ234" s="38"/>
      <c r="CR234" s="38"/>
      <c r="CS234" s="38"/>
      <c r="CT234" s="38"/>
      <c r="CU234" s="38"/>
      <c r="CV234" s="38"/>
      <c r="CW234" s="38"/>
      <c r="CX234" s="38"/>
      <c r="CY234" s="38"/>
      <c r="CZ234" s="38"/>
      <c r="DA234" s="38"/>
      <c r="DB234" s="38"/>
      <c r="DC234" s="38"/>
      <c r="DD234" s="38"/>
      <c r="DE234" s="38"/>
      <c r="DF234" s="38"/>
      <c r="DG234" s="38"/>
      <c r="DH234" s="38"/>
      <c r="DI234" s="38"/>
      <c r="DJ234" s="38"/>
      <c r="DK234" s="38"/>
      <c r="DL234" s="38"/>
      <c r="DM234" s="38"/>
      <c r="DN234" s="38"/>
    </row>
    <row r="235" spans="1:118">
      <c r="A235" s="1">
        <f>+NICE자료!A235</f>
        <v>126150</v>
      </c>
      <c r="B235" s="28" t="str">
        <f>+NICE자료!B235</f>
        <v xml:space="preserve">     기부금</v>
      </c>
      <c r="C235" s="37">
        <f>+NICE자료!C235</f>
        <v>22442000000</v>
      </c>
      <c r="D235" s="37">
        <f>+NICE자료!D235</f>
        <v>50894000000</v>
      </c>
      <c r="E235" s="37">
        <f>+NICE자료!E235</f>
        <v>49007000000</v>
      </c>
      <c r="F235" s="37">
        <f>+NICE자료!F235</f>
        <v>52906000000</v>
      </c>
      <c r="G235" s="37">
        <f>+NICE자료!G235</f>
        <v>14916000000</v>
      </c>
      <c r="H235" s="37">
        <f>+NICE자료!H235</f>
        <v>19456000000</v>
      </c>
      <c r="I235" s="37">
        <f>+NICE자료!I235</f>
        <v>65631000000</v>
      </c>
      <c r="J235" s="37">
        <f>+NICE자료!J235</f>
        <v>82562000000</v>
      </c>
      <c r="K235" s="37">
        <f>+NICE자료!K235</f>
        <v>9285000000</v>
      </c>
      <c r="L235" s="37">
        <f>+NICE자료!L235</f>
        <v>18197000000</v>
      </c>
      <c r="M235" s="37">
        <f>+NICE자료!M235</f>
        <v>54403000000</v>
      </c>
      <c r="N235" s="37">
        <f>+NICE자료!N235</f>
        <v>57022000000</v>
      </c>
      <c r="O235" s="37">
        <f>+NICE자료!O235</f>
        <v>10716000000</v>
      </c>
      <c r="P235" s="37">
        <f>+NICE자료!P235</f>
        <v>14352000000</v>
      </c>
      <c r="Q235" s="37">
        <f>+NICE자료!Q235</f>
        <v>14985000000</v>
      </c>
      <c r="R235" s="37">
        <f>+NICE자료!R235</f>
        <v>59501000000</v>
      </c>
      <c r="S235" s="37">
        <f>+NICE자료!S235</f>
        <v>40550000000</v>
      </c>
      <c r="T235" s="37">
        <f>+NICE자료!T235</f>
        <v>52805000000</v>
      </c>
      <c r="U235" s="37">
        <f>+NICE자료!U235</f>
        <v>73230000000</v>
      </c>
      <c r="V235" s="37">
        <f>+NICE자료!V235</f>
        <v>31460000000</v>
      </c>
      <c r="W235" s="37">
        <f>+NICE자료!W235</f>
        <v>26727000000</v>
      </c>
      <c r="X235" s="37">
        <f>+NICE자료!X235</f>
        <v>65723000000</v>
      </c>
      <c r="Y235" s="37">
        <f>+NICE자료!Y235</f>
        <v>120550000000</v>
      </c>
      <c r="Z235" s="37">
        <f>+NICE자료!Z235</f>
        <v>36286000000</v>
      </c>
      <c r="AA235" s="37">
        <f>+NICE자료!AA235</f>
        <v>10815000000</v>
      </c>
      <c r="AB235" s="37">
        <f>+NICE자료!AB235</f>
        <v>51031000000</v>
      </c>
      <c r="AC235" s="37">
        <f>+NICE자료!AC235</f>
        <v>34994000000</v>
      </c>
      <c r="AD235" s="37">
        <f>+NICE자료!AD235</f>
        <v>76004000000</v>
      </c>
      <c r="AE235" s="37">
        <f>+NICE자료!AE235</f>
        <v>25752000000</v>
      </c>
      <c r="AF235" s="37">
        <f>+NICE자료!AF235</f>
        <v>79823000000</v>
      </c>
      <c r="AG235" s="37">
        <f>+NICE자료!AG235</f>
        <v>178376000000</v>
      </c>
      <c r="AH235" s="37">
        <f>+NICE자료!AH235</f>
        <v>121306000000</v>
      </c>
      <c r="AI235" s="37">
        <f>+NICE자료!AI235</f>
        <v>16251000000</v>
      </c>
      <c r="AJ235" s="37">
        <f>+NICE자료!AJ235</f>
        <v>152300000000</v>
      </c>
      <c r="AK235" s="37">
        <f>+NICE자료!AK235</f>
        <v>124304000000</v>
      </c>
      <c r="AL235" s="37">
        <f>+NICE자료!AL235</f>
        <v>22897000000</v>
      </c>
      <c r="AM235" s="37">
        <f>+NICE자료!AM235</f>
        <v>114161000000</v>
      </c>
      <c r="AN235" s="37">
        <f>+NICE자료!AN235</f>
        <v>30058000000</v>
      </c>
      <c r="AO235" s="37">
        <f>+NICE자료!AO235</f>
        <v>131381000000</v>
      </c>
      <c r="AP235" s="37">
        <f>+NICE자료!AP235</f>
        <v>99243000000</v>
      </c>
      <c r="AQ235" s="37">
        <f>+NICE자료!AQ235</f>
        <v>115556000000</v>
      </c>
      <c r="AR235" s="37">
        <f>+NICE자료!AR235</f>
        <v>27536000000</v>
      </c>
      <c r="AS235" s="37">
        <f>+NICE자료!AS235</f>
        <v>139875000000</v>
      </c>
      <c r="AT235" s="38"/>
      <c r="AU235" s="38"/>
      <c r="AV235" s="38"/>
      <c r="AW235" s="38"/>
      <c r="AX235" s="38"/>
      <c r="AY235" s="38"/>
      <c r="AZ235" s="38"/>
      <c r="BA235" s="38"/>
      <c r="BB235" s="38"/>
      <c r="BC235" s="38"/>
      <c r="BD235" s="38"/>
      <c r="BE235" s="38"/>
      <c r="BF235" s="38"/>
      <c r="BG235" s="38"/>
      <c r="BH235" s="38"/>
      <c r="BI235" s="38"/>
      <c r="BJ235" s="38"/>
      <c r="BK235" s="38"/>
      <c r="BL235" s="38"/>
      <c r="BM235" s="38"/>
      <c r="BN235" s="38"/>
      <c r="BO235" s="38"/>
      <c r="BP235" s="38"/>
      <c r="BQ235" s="38"/>
      <c r="BR235" s="38"/>
      <c r="BS235" s="38"/>
      <c r="BT235" s="38"/>
      <c r="BU235" s="38"/>
      <c r="BV235" s="38"/>
      <c r="BW235" s="38"/>
      <c r="BX235" s="38"/>
      <c r="BY235" s="38"/>
      <c r="BZ235" s="38"/>
      <c r="CA235" s="38"/>
      <c r="CB235" s="38"/>
      <c r="CC235" s="38"/>
      <c r="CD235" s="38"/>
      <c r="CE235" s="38"/>
      <c r="CF235" s="38"/>
      <c r="CG235" s="38"/>
      <c r="CH235" s="38"/>
      <c r="CI235" s="38"/>
      <c r="CJ235" s="38"/>
      <c r="CK235" s="38"/>
      <c r="CL235" s="38"/>
      <c r="CM235" s="38"/>
      <c r="CN235" s="38"/>
      <c r="CO235" s="38"/>
      <c r="CP235" s="38"/>
      <c r="CQ235" s="38"/>
      <c r="CR235" s="38"/>
      <c r="CS235" s="38"/>
      <c r="CT235" s="38"/>
      <c r="CU235" s="38"/>
      <c r="CV235" s="38"/>
      <c r="CW235" s="38"/>
      <c r="CX235" s="38"/>
      <c r="CY235" s="38"/>
      <c r="CZ235" s="38"/>
      <c r="DA235" s="38"/>
      <c r="DB235" s="38"/>
      <c r="DC235" s="38"/>
      <c r="DD235" s="38"/>
      <c r="DE235" s="38"/>
      <c r="DF235" s="38"/>
      <c r="DG235" s="38"/>
      <c r="DH235" s="38"/>
      <c r="DI235" s="38"/>
      <c r="DJ235" s="38"/>
      <c r="DK235" s="38"/>
      <c r="DL235" s="38"/>
      <c r="DM235" s="38"/>
      <c r="DN235" s="38"/>
    </row>
    <row r="236" spans="1:118">
      <c r="A236" s="1">
        <f>+NICE자료!A236</f>
        <v>126160</v>
      </c>
      <c r="B236" s="28" t="str">
        <f>+NICE자료!B236</f>
        <v xml:space="preserve">     외환차손</v>
      </c>
      <c r="C236" s="37">
        <f>+NICE자료!C236</f>
        <v>69469000000</v>
      </c>
      <c r="D236" s="37">
        <f>+NICE자료!D236</f>
        <v>108170000000</v>
      </c>
      <c r="E236" s="37">
        <f>+NICE자료!E236</f>
        <v>71503000000</v>
      </c>
      <c r="F236" s="37">
        <f>+NICE자료!F236</f>
        <v>142689000000</v>
      </c>
      <c r="G236" s="37">
        <f>+NICE자료!G236</f>
        <v>77763000000</v>
      </c>
      <c r="H236" s="37">
        <f>+NICE자료!H236</f>
        <v>55060000000</v>
      </c>
      <c r="I236" s="37">
        <f>+NICE자료!I236</f>
        <v>145218000000</v>
      </c>
      <c r="J236" s="37">
        <f>+NICE자료!J236</f>
        <v>178979000000</v>
      </c>
      <c r="K236" s="37">
        <f>+NICE자료!K236</f>
        <v>280976000000</v>
      </c>
      <c r="L236" s="37">
        <f>+NICE자료!L236</f>
        <v>427452000000</v>
      </c>
      <c r="M236" s="37">
        <f>+NICE자료!M236</f>
        <v>763453000000</v>
      </c>
      <c r="N236" s="37">
        <f>+NICE자료!N236</f>
        <v>2730057000000</v>
      </c>
      <c r="O236" s="37">
        <f>+NICE자료!O236</f>
        <v>1880812000000</v>
      </c>
      <c r="P236" s="37">
        <f>+NICE자료!P236</f>
        <v>1758834000000</v>
      </c>
      <c r="Q236" s="37">
        <f>+NICE자료!Q236</f>
        <v>1054166000000</v>
      </c>
      <c r="R236" s="37">
        <f>+NICE자료!R236</f>
        <v>966048000000</v>
      </c>
      <c r="S236" s="37">
        <f>+NICE자료!S236</f>
        <v>463902000000</v>
      </c>
      <c r="T236" s="37">
        <f>+NICE자료!T236</f>
        <v>1392733000000</v>
      </c>
      <c r="U236" s="37">
        <f>+NICE자료!U236</f>
        <v>933558000000</v>
      </c>
      <c r="V236" s="37">
        <f>+NICE자료!V236</f>
        <v>943038000000</v>
      </c>
      <c r="W236" s="37">
        <f>+NICE자료!W236</f>
        <v>293503000000</v>
      </c>
      <c r="X236" s="37">
        <f>+NICE자료!X236</f>
        <v>647634000000</v>
      </c>
      <c r="Y236" s="37">
        <f>+NICE자료!Y236</f>
        <v>1285769000000</v>
      </c>
      <c r="Z236" s="37">
        <f>+NICE자료!Z236</f>
        <v>1429845000000</v>
      </c>
      <c r="AA236" s="37">
        <f>+NICE자료!AA236</f>
        <v>471050000000</v>
      </c>
      <c r="AB236" s="37">
        <f>+NICE자료!AB236</f>
        <v>0</v>
      </c>
      <c r="AC236" s="37">
        <f>+NICE자료!AC236</f>
        <v>0</v>
      </c>
      <c r="AD236" s="37">
        <f>+NICE자료!AD236</f>
        <v>0</v>
      </c>
      <c r="AE236" s="37">
        <f>+NICE자료!AE236</f>
        <v>0</v>
      </c>
      <c r="AF236" s="37">
        <f>+NICE자료!AF236</f>
        <v>0</v>
      </c>
      <c r="AG236" s="37">
        <f>+NICE자료!AG236</f>
        <v>0</v>
      </c>
      <c r="AH236" s="37">
        <f>+NICE자료!AH236</f>
        <v>0</v>
      </c>
      <c r="AI236" s="37">
        <f>+NICE자료!AI236</f>
        <v>0</v>
      </c>
      <c r="AJ236" s="37">
        <f>+NICE자료!AJ236</f>
        <v>0</v>
      </c>
      <c r="AK236" s="37">
        <f>+NICE자료!AK236</f>
        <v>0</v>
      </c>
      <c r="AL236" s="37">
        <f>+NICE자료!AL236</f>
        <v>0</v>
      </c>
      <c r="AM236" s="37">
        <f>+NICE자료!AM236</f>
        <v>0</v>
      </c>
      <c r="AN236" s="37">
        <f>+NICE자료!AN236</f>
        <v>0</v>
      </c>
      <c r="AO236" s="37">
        <f>+NICE자료!AO236</f>
        <v>0</v>
      </c>
      <c r="AP236" s="37">
        <f>+NICE자료!AP236</f>
        <v>0</v>
      </c>
      <c r="AQ236" s="37">
        <f>+NICE자료!AQ236</f>
        <v>0</v>
      </c>
      <c r="AR236" s="37">
        <f>+NICE자료!AR236</f>
        <v>0</v>
      </c>
      <c r="AS236" s="37">
        <f>+NICE자료!AS236</f>
        <v>0</v>
      </c>
      <c r="AT236" s="38"/>
      <c r="AU236" s="38"/>
      <c r="AV236" s="38"/>
      <c r="AW236" s="38"/>
      <c r="AX236" s="38"/>
      <c r="AY236" s="38"/>
      <c r="AZ236" s="38"/>
      <c r="BA236" s="38"/>
      <c r="BB236" s="38"/>
      <c r="BC236" s="38"/>
      <c r="BD236" s="38"/>
      <c r="BE236" s="38"/>
      <c r="BF236" s="38"/>
      <c r="BG236" s="38"/>
      <c r="BH236" s="38"/>
      <c r="BI236" s="38"/>
      <c r="BJ236" s="38"/>
      <c r="BK236" s="38"/>
      <c r="BL236" s="38"/>
      <c r="BM236" s="38"/>
      <c r="BN236" s="38"/>
      <c r="BO236" s="38"/>
      <c r="BP236" s="38"/>
      <c r="BQ236" s="38"/>
      <c r="BR236" s="38"/>
      <c r="BS236" s="38"/>
      <c r="BT236" s="38"/>
      <c r="BU236" s="38"/>
      <c r="BV236" s="38"/>
      <c r="BW236" s="38"/>
      <c r="BX236" s="38"/>
      <c r="BY236" s="38"/>
      <c r="BZ236" s="38"/>
      <c r="CA236" s="38"/>
      <c r="CB236" s="38"/>
      <c r="CC236" s="38"/>
      <c r="CD236" s="38"/>
      <c r="CE236" s="38"/>
      <c r="CF236" s="38"/>
      <c r="CG236" s="38"/>
      <c r="CH236" s="38"/>
      <c r="CI236" s="38"/>
      <c r="CJ236" s="38"/>
      <c r="CK236" s="38"/>
      <c r="CL236" s="38"/>
      <c r="CM236" s="38"/>
      <c r="CN236" s="38"/>
      <c r="CO236" s="38"/>
      <c r="CP236" s="38"/>
      <c r="CQ236" s="38"/>
      <c r="CR236" s="38"/>
      <c r="CS236" s="38"/>
      <c r="CT236" s="38"/>
      <c r="CU236" s="38"/>
      <c r="CV236" s="38"/>
      <c r="CW236" s="38"/>
      <c r="CX236" s="38"/>
      <c r="CY236" s="38"/>
      <c r="CZ236" s="38"/>
      <c r="DA236" s="38"/>
      <c r="DB236" s="38"/>
      <c r="DC236" s="38"/>
      <c r="DD236" s="38"/>
      <c r="DE236" s="38"/>
      <c r="DF236" s="38"/>
      <c r="DG236" s="38"/>
      <c r="DH236" s="38"/>
      <c r="DI236" s="38"/>
      <c r="DJ236" s="38"/>
      <c r="DK236" s="38"/>
      <c r="DL236" s="38"/>
      <c r="DM236" s="38"/>
      <c r="DN236" s="38"/>
    </row>
    <row r="237" spans="1:118">
      <c r="A237" s="1">
        <f>+NICE자료!A237</f>
        <v>126161</v>
      </c>
      <c r="B237" s="28" t="str">
        <f>+NICE자료!B237</f>
        <v xml:space="preserve">     파생상품거래손실</v>
      </c>
      <c r="C237" s="37">
        <f>+NICE자료!C237</f>
        <v>0</v>
      </c>
      <c r="D237" s="37">
        <f>+NICE자료!D237</f>
        <v>0</v>
      </c>
      <c r="E237" s="37">
        <f>+NICE자료!E237</f>
        <v>0</v>
      </c>
      <c r="F237" s="37">
        <f>+NICE자료!F237</f>
        <v>0</v>
      </c>
      <c r="G237" s="37">
        <f>+NICE자료!G237</f>
        <v>0</v>
      </c>
      <c r="H237" s="37">
        <f>+NICE자료!H237</f>
        <v>0</v>
      </c>
      <c r="I237" s="37">
        <f>+NICE자료!I237</f>
        <v>0</v>
      </c>
      <c r="J237" s="37">
        <f>+NICE자료!J237</f>
        <v>0</v>
      </c>
      <c r="K237" s="37">
        <f>+NICE자료!K237</f>
        <v>0</v>
      </c>
      <c r="L237" s="37">
        <f>+NICE자료!L237</f>
        <v>0</v>
      </c>
      <c r="M237" s="37">
        <f>+NICE자료!M237</f>
        <v>0</v>
      </c>
      <c r="N237" s="37">
        <f>+NICE자료!N237</f>
        <v>0</v>
      </c>
      <c r="O237" s="37">
        <f>+NICE자료!O237</f>
        <v>0</v>
      </c>
      <c r="P237" s="37">
        <f>+NICE자료!P237</f>
        <v>0</v>
      </c>
      <c r="Q237" s="37">
        <f>+NICE자료!Q237</f>
        <v>0</v>
      </c>
      <c r="R237" s="37">
        <f>+NICE자료!R237</f>
        <v>0</v>
      </c>
      <c r="S237" s="37">
        <f>+NICE자료!S237</f>
        <v>0</v>
      </c>
      <c r="T237" s="37">
        <f>+NICE자료!T237</f>
        <v>0</v>
      </c>
      <c r="U237" s="37">
        <f>+NICE자료!U237</f>
        <v>0</v>
      </c>
      <c r="V237" s="37">
        <f>+NICE자료!V237</f>
        <v>0</v>
      </c>
      <c r="W237" s="37">
        <f>+NICE자료!W237</f>
        <v>0</v>
      </c>
      <c r="X237" s="37">
        <f>+NICE자료!X237</f>
        <v>0</v>
      </c>
      <c r="Y237" s="37">
        <f>+NICE자료!Y237</f>
        <v>0</v>
      </c>
      <c r="Z237" s="37">
        <f>+NICE자료!Z237</f>
        <v>0</v>
      </c>
      <c r="AA237" s="37">
        <f>+NICE자료!AA237</f>
        <v>0</v>
      </c>
      <c r="AB237" s="37">
        <f>+NICE자료!AB237</f>
        <v>0</v>
      </c>
      <c r="AC237" s="37">
        <f>+NICE자료!AC237</f>
        <v>0</v>
      </c>
      <c r="AD237" s="37">
        <f>+NICE자료!AD237</f>
        <v>0</v>
      </c>
      <c r="AE237" s="37">
        <f>+NICE자료!AE237</f>
        <v>0</v>
      </c>
      <c r="AF237" s="37">
        <f>+NICE자료!AF237</f>
        <v>0</v>
      </c>
      <c r="AG237" s="37">
        <f>+NICE자료!AG237</f>
        <v>0</v>
      </c>
      <c r="AH237" s="37">
        <f>+NICE자료!AH237</f>
        <v>0</v>
      </c>
      <c r="AI237" s="37">
        <f>+NICE자료!AI237</f>
        <v>0</v>
      </c>
      <c r="AJ237" s="37">
        <f>+NICE자료!AJ237</f>
        <v>0</v>
      </c>
      <c r="AK237" s="37">
        <f>+NICE자료!AK237</f>
        <v>0</v>
      </c>
      <c r="AL237" s="37">
        <f>+NICE자료!AL237</f>
        <v>0</v>
      </c>
      <c r="AM237" s="37">
        <f>+NICE자료!AM237</f>
        <v>0</v>
      </c>
      <c r="AN237" s="37">
        <f>+NICE자료!AN237</f>
        <v>0</v>
      </c>
      <c r="AO237" s="37">
        <f>+NICE자료!AO237</f>
        <v>0</v>
      </c>
      <c r="AP237" s="37">
        <f>+NICE자료!AP237</f>
        <v>0</v>
      </c>
      <c r="AQ237" s="37">
        <f>+NICE자료!AQ237</f>
        <v>0</v>
      </c>
      <c r="AR237" s="37">
        <f>+NICE자료!AR237</f>
        <v>0</v>
      </c>
      <c r="AS237" s="37">
        <f>+NICE자료!AS237</f>
        <v>0</v>
      </c>
      <c r="AT237" s="38"/>
      <c r="AU237" s="38"/>
      <c r="AV237" s="38"/>
      <c r="AW237" s="38"/>
      <c r="AX237" s="38"/>
      <c r="AY237" s="38"/>
      <c r="AZ237" s="38"/>
      <c r="BA237" s="38"/>
      <c r="BB237" s="38"/>
      <c r="BC237" s="38"/>
      <c r="BD237" s="38"/>
      <c r="BE237" s="38"/>
      <c r="BF237" s="38"/>
      <c r="BG237" s="38"/>
      <c r="BH237" s="38"/>
      <c r="BI237" s="38"/>
      <c r="BJ237" s="38"/>
      <c r="BK237" s="38"/>
      <c r="BL237" s="38"/>
      <c r="BM237" s="38"/>
      <c r="BN237" s="38"/>
      <c r="BO237" s="38"/>
      <c r="BP237" s="38"/>
      <c r="BQ237" s="38"/>
      <c r="BR237" s="38"/>
      <c r="BS237" s="38"/>
      <c r="BT237" s="38"/>
      <c r="BU237" s="38"/>
      <c r="BV237" s="38"/>
      <c r="BW237" s="38"/>
      <c r="BX237" s="38"/>
      <c r="BY237" s="38"/>
      <c r="BZ237" s="38"/>
      <c r="CA237" s="38"/>
      <c r="CB237" s="38"/>
      <c r="CC237" s="38"/>
      <c r="CD237" s="38"/>
      <c r="CE237" s="38"/>
      <c r="CF237" s="38"/>
      <c r="CG237" s="38"/>
      <c r="CH237" s="38"/>
      <c r="CI237" s="38"/>
      <c r="CJ237" s="38"/>
      <c r="CK237" s="38"/>
      <c r="CL237" s="38"/>
      <c r="CM237" s="38"/>
      <c r="CN237" s="38"/>
      <c r="CO237" s="38"/>
      <c r="CP237" s="38"/>
      <c r="CQ237" s="38"/>
      <c r="CR237" s="38"/>
      <c r="CS237" s="38"/>
      <c r="CT237" s="38"/>
      <c r="CU237" s="38"/>
      <c r="CV237" s="38"/>
      <c r="CW237" s="38"/>
      <c r="CX237" s="38"/>
      <c r="CY237" s="38"/>
      <c r="CZ237" s="38"/>
      <c r="DA237" s="38"/>
      <c r="DB237" s="38"/>
      <c r="DC237" s="38"/>
      <c r="DD237" s="38"/>
      <c r="DE237" s="38"/>
      <c r="DF237" s="38"/>
      <c r="DG237" s="38"/>
      <c r="DH237" s="38"/>
      <c r="DI237" s="38"/>
      <c r="DJ237" s="38"/>
      <c r="DK237" s="38"/>
      <c r="DL237" s="38"/>
      <c r="DM237" s="38"/>
      <c r="DN237" s="38"/>
    </row>
    <row r="238" spans="1:118">
      <c r="A238" s="1">
        <f>+NICE자료!A238</f>
        <v>126162</v>
      </c>
      <c r="B238" s="28" t="str">
        <f>+NICE자료!B238</f>
        <v xml:space="preserve">     파생상품거래차상각</v>
      </c>
      <c r="C238" s="37">
        <f>+NICE자료!C238</f>
        <v>0</v>
      </c>
      <c r="D238" s="37">
        <f>+NICE자료!D238</f>
        <v>0</v>
      </c>
      <c r="E238" s="37">
        <f>+NICE자료!E238</f>
        <v>0</v>
      </c>
      <c r="F238" s="37">
        <f>+NICE자료!F238</f>
        <v>0</v>
      </c>
      <c r="G238" s="37">
        <f>+NICE자료!G238</f>
        <v>0</v>
      </c>
      <c r="H238" s="37">
        <f>+NICE자료!H238</f>
        <v>0</v>
      </c>
      <c r="I238" s="37">
        <f>+NICE자료!I238</f>
        <v>0</v>
      </c>
      <c r="J238" s="37">
        <f>+NICE자료!J238</f>
        <v>0</v>
      </c>
      <c r="K238" s="37">
        <f>+NICE자료!K238</f>
        <v>0</v>
      </c>
      <c r="L238" s="37">
        <f>+NICE자료!L238</f>
        <v>0</v>
      </c>
      <c r="M238" s="37">
        <f>+NICE자료!M238</f>
        <v>0</v>
      </c>
      <c r="N238" s="37">
        <f>+NICE자료!N238</f>
        <v>0</v>
      </c>
      <c r="O238" s="37">
        <f>+NICE자료!O238</f>
        <v>0</v>
      </c>
      <c r="P238" s="37">
        <f>+NICE자료!P238</f>
        <v>0</v>
      </c>
      <c r="Q238" s="37">
        <f>+NICE자료!Q238</f>
        <v>0</v>
      </c>
      <c r="R238" s="37">
        <f>+NICE자료!R238</f>
        <v>0</v>
      </c>
      <c r="S238" s="37">
        <f>+NICE자료!S238</f>
        <v>0</v>
      </c>
      <c r="T238" s="37">
        <f>+NICE자료!T238</f>
        <v>0</v>
      </c>
      <c r="U238" s="37">
        <f>+NICE자료!U238</f>
        <v>0</v>
      </c>
      <c r="V238" s="37">
        <f>+NICE자료!V238</f>
        <v>0</v>
      </c>
      <c r="W238" s="37">
        <f>+NICE자료!W238</f>
        <v>0</v>
      </c>
      <c r="X238" s="37">
        <f>+NICE자료!X238</f>
        <v>0</v>
      </c>
      <c r="Y238" s="37">
        <f>+NICE자료!Y238</f>
        <v>0</v>
      </c>
      <c r="Z238" s="37">
        <f>+NICE자료!Z238</f>
        <v>0</v>
      </c>
      <c r="AA238" s="37">
        <f>+NICE자료!AA238</f>
        <v>0</v>
      </c>
      <c r="AB238" s="37">
        <f>+NICE자료!AB238</f>
        <v>0</v>
      </c>
      <c r="AC238" s="37">
        <f>+NICE자료!AC238</f>
        <v>0</v>
      </c>
      <c r="AD238" s="37">
        <f>+NICE자료!AD238</f>
        <v>0</v>
      </c>
      <c r="AE238" s="37">
        <f>+NICE자료!AE238</f>
        <v>0</v>
      </c>
      <c r="AF238" s="37">
        <f>+NICE자료!AF238</f>
        <v>0</v>
      </c>
      <c r="AG238" s="37">
        <f>+NICE자료!AG238</f>
        <v>0</v>
      </c>
      <c r="AH238" s="37">
        <f>+NICE자료!AH238</f>
        <v>0</v>
      </c>
      <c r="AI238" s="37">
        <f>+NICE자료!AI238</f>
        <v>0</v>
      </c>
      <c r="AJ238" s="37">
        <f>+NICE자료!AJ238</f>
        <v>0</v>
      </c>
      <c r="AK238" s="37">
        <f>+NICE자료!AK238</f>
        <v>0</v>
      </c>
      <c r="AL238" s="37">
        <f>+NICE자료!AL238</f>
        <v>0</v>
      </c>
      <c r="AM238" s="37">
        <f>+NICE자료!AM238</f>
        <v>0</v>
      </c>
      <c r="AN238" s="37">
        <f>+NICE자료!AN238</f>
        <v>0</v>
      </c>
      <c r="AO238" s="37">
        <f>+NICE자료!AO238</f>
        <v>0</v>
      </c>
      <c r="AP238" s="37">
        <f>+NICE자료!AP238</f>
        <v>0</v>
      </c>
      <c r="AQ238" s="37">
        <f>+NICE자료!AQ238</f>
        <v>0</v>
      </c>
      <c r="AR238" s="37">
        <f>+NICE자료!AR238</f>
        <v>0</v>
      </c>
      <c r="AS238" s="37">
        <f>+NICE자료!AS238</f>
        <v>0</v>
      </c>
      <c r="AT238" s="38"/>
      <c r="AU238" s="38"/>
      <c r="AV238" s="38"/>
      <c r="AW238" s="38"/>
      <c r="AX238" s="38"/>
      <c r="AY238" s="38"/>
      <c r="AZ238" s="38"/>
      <c r="BA238" s="38"/>
      <c r="BB238" s="38"/>
      <c r="BC238" s="38"/>
      <c r="BD238" s="38"/>
      <c r="BE238" s="38"/>
      <c r="BF238" s="38"/>
      <c r="BG238" s="38"/>
      <c r="BH238" s="38"/>
      <c r="BI238" s="38"/>
      <c r="BJ238" s="38"/>
      <c r="BK238" s="38"/>
      <c r="BL238" s="38"/>
      <c r="BM238" s="38"/>
      <c r="BN238" s="38"/>
      <c r="BO238" s="38"/>
      <c r="BP238" s="38"/>
      <c r="BQ238" s="38"/>
      <c r="BR238" s="38"/>
      <c r="BS238" s="38"/>
      <c r="BT238" s="38"/>
      <c r="BU238" s="38"/>
      <c r="BV238" s="38"/>
      <c r="BW238" s="38"/>
      <c r="BX238" s="38"/>
      <c r="BY238" s="38"/>
      <c r="BZ238" s="38"/>
      <c r="CA238" s="38"/>
      <c r="CB238" s="38"/>
      <c r="CC238" s="38"/>
      <c r="CD238" s="38"/>
      <c r="CE238" s="38"/>
      <c r="CF238" s="38"/>
      <c r="CG238" s="38"/>
      <c r="CH238" s="38"/>
      <c r="CI238" s="38"/>
      <c r="CJ238" s="38"/>
      <c r="CK238" s="38"/>
      <c r="CL238" s="38"/>
      <c r="CM238" s="38"/>
      <c r="CN238" s="38"/>
      <c r="CO238" s="38"/>
      <c r="CP238" s="38"/>
      <c r="CQ238" s="38"/>
      <c r="CR238" s="38"/>
      <c r="CS238" s="38"/>
      <c r="CT238" s="38"/>
      <c r="CU238" s="38"/>
      <c r="CV238" s="38"/>
      <c r="CW238" s="38"/>
      <c r="CX238" s="38"/>
      <c r="CY238" s="38"/>
      <c r="CZ238" s="38"/>
      <c r="DA238" s="38"/>
      <c r="DB238" s="38"/>
      <c r="DC238" s="38"/>
      <c r="DD238" s="38"/>
      <c r="DE238" s="38"/>
      <c r="DF238" s="38"/>
      <c r="DG238" s="38"/>
      <c r="DH238" s="38"/>
      <c r="DI238" s="38"/>
      <c r="DJ238" s="38"/>
      <c r="DK238" s="38"/>
      <c r="DL238" s="38"/>
      <c r="DM238" s="38"/>
      <c r="DN238" s="38"/>
    </row>
    <row r="239" spans="1:118">
      <c r="A239" s="1">
        <f>+NICE자료!A239</f>
        <v>126163</v>
      </c>
      <c r="B239" s="28" t="str">
        <f>+NICE자료!B239</f>
        <v xml:space="preserve">     파생상품평가손실</v>
      </c>
      <c r="C239" s="37">
        <f>+NICE자료!C239</f>
        <v>0</v>
      </c>
      <c r="D239" s="37">
        <f>+NICE자료!D239</f>
        <v>0</v>
      </c>
      <c r="E239" s="37">
        <f>+NICE자료!E239</f>
        <v>0</v>
      </c>
      <c r="F239" s="37">
        <f>+NICE자료!F239</f>
        <v>0</v>
      </c>
      <c r="G239" s="37">
        <f>+NICE자료!G239</f>
        <v>0</v>
      </c>
      <c r="H239" s="37">
        <f>+NICE자료!H239</f>
        <v>0</v>
      </c>
      <c r="I239" s="37">
        <f>+NICE자료!I239</f>
        <v>0</v>
      </c>
      <c r="J239" s="37">
        <f>+NICE자료!J239</f>
        <v>0</v>
      </c>
      <c r="K239" s="37">
        <f>+NICE자료!K239</f>
        <v>0</v>
      </c>
      <c r="L239" s="37">
        <f>+NICE자료!L239</f>
        <v>0</v>
      </c>
      <c r="M239" s="37">
        <f>+NICE자료!M239</f>
        <v>0</v>
      </c>
      <c r="N239" s="37">
        <f>+NICE자료!N239</f>
        <v>0</v>
      </c>
      <c r="O239" s="37">
        <f>+NICE자료!O239</f>
        <v>0</v>
      </c>
      <c r="P239" s="37">
        <f>+NICE자료!P239</f>
        <v>0</v>
      </c>
      <c r="Q239" s="37">
        <f>+NICE자료!Q239</f>
        <v>0</v>
      </c>
      <c r="R239" s="37">
        <f>+NICE자료!R239</f>
        <v>0</v>
      </c>
      <c r="S239" s="37">
        <f>+NICE자료!S239</f>
        <v>0</v>
      </c>
      <c r="T239" s="37">
        <f>+NICE자료!T239</f>
        <v>0</v>
      </c>
      <c r="U239" s="37">
        <f>+NICE자료!U239</f>
        <v>0</v>
      </c>
      <c r="V239" s="37">
        <f>+NICE자료!V239</f>
        <v>0</v>
      </c>
      <c r="W239" s="37">
        <f>+NICE자료!W239</f>
        <v>7193000000</v>
      </c>
      <c r="X239" s="37">
        <f>+NICE자료!X239</f>
        <v>34945000000</v>
      </c>
      <c r="Y239" s="37">
        <f>+NICE자료!Y239</f>
        <v>6259000000</v>
      </c>
      <c r="Z239" s="37">
        <f>+NICE자료!Z239</f>
        <v>-27805000000</v>
      </c>
      <c r="AA239" s="37">
        <f>+NICE자료!AA239</f>
        <v>9880000000</v>
      </c>
      <c r="AB239" s="37">
        <f>+NICE자료!AB239</f>
        <v>5585000000</v>
      </c>
      <c r="AC239" s="37">
        <f>+NICE자료!AC239</f>
        <v>7944000000</v>
      </c>
      <c r="AD239" s="37">
        <f>+NICE자료!AD239</f>
        <v>2642000000</v>
      </c>
      <c r="AE239" s="37">
        <f>+NICE자료!AE239</f>
        <v>0</v>
      </c>
      <c r="AF239" s="37">
        <f>+NICE자료!AF239</f>
        <v>920000000</v>
      </c>
      <c r="AG239" s="37">
        <f>+NICE자료!AG239</f>
        <v>2341000000</v>
      </c>
      <c r="AH239" s="37">
        <f>+NICE자료!AH239</f>
        <v>255000000</v>
      </c>
      <c r="AI239" s="37">
        <f>+NICE자료!AI239</f>
        <v>19234000000</v>
      </c>
      <c r="AJ239" s="37">
        <f>+NICE자료!AJ239</f>
        <v>6563000000</v>
      </c>
      <c r="AK239" s="37">
        <f>+NICE자료!AK239</f>
        <v>88000000</v>
      </c>
      <c r="AL239" s="37">
        <f>+NICE자료!AL239</f>
        <v>-4093000000</v>
      </c>
      <c r="AM239" s="37">
        <f>+NICE자료!AM239</f>
        <v>0</v>
      </c>
      <c r="AN239" s="37">
        <f>+NICE자료!AN239</f>
        <v>0</v>
      </c>
      <c r="AO239" s="37">
        <f>+NICE자료!AO239</f>
        <v>0</v>
      </c>
      <c r="AP239" s="37">
        <f>+NICE자료!AP239</f>
        <v>0</v>
      </c>
      <c r="AQ239" s="37">
        <f>+NICE자료!AQ239</f>
        <v>0</v>
      </c>
      <c r="AR239" s="37">
        <f>+NICE자료!AR239</f>
        <v>0</v>
      </c>
      <c r="AS239" s="37">
        <f>+NICE자료!AS239</f>
        <v>0</v>
      </c>
      <c r="AT239" s="38"/>
      <c r="AU239" s="38"/>
      <c r="AV239" s="38"/>
      <c r="AW239" s="38"/>
      <c r="AX239" s="38"/>
      <c r="AY239" s="38"/>
      <c r="AZ239" s="38"/>
      <c r="BA239" s="38"/>
      <c r="BB239" s="38"/>
      <c r="BC239" s="38"/>
      <c r="BD239" s="38"/>
      <c r="BE239" s="38"/>
      <c r="BF239" s="38"/>
      <c r="BG239" s="38"/>
      <c r="BH239" s="38"/>
      <c r="BI239" s="38"/>
      <c r="BJ239" s="38"/>
      <c r="BK239" s="38"/>
      <c r="BL239" s="38"/>
      <c r="BM239" s="38"/>
      <c r="BN239" s="38"/>
      <c r="BO239" s="38"/>
      <c r="BP239" s="38"/>
      <c r="BQ239" s="38"/>
      <c r="BR239" s="38"/>
      <c r="BS239" s="38"/>
      <c r="BT239" s="38"/>
      <c r="BU239" s="38"/>
      <c r="BV239" s="38"/>
      <c r="BW239" s="38"/>
      <c r="BX239" s="38"/>
      <c r="BY239" s="38"/>
      <c r="BZ239" s="38"/>
      <c r="CA239" s="38"/>
      <c r="CB239" s="38"/>
      <c r="CC239" s="38"/>
      <c r="CD239" s="38"/>
      <c r="CE239" s="38"/>
      <c r="CF239" s="38"/>
      <c r="CG239" s="38"/>
      <c r="CH239" s="38"/>
      <c r="CI239" s="38"/>
      <c r="CJ239" s="38"/>
      <c r="CK239" s="38"/>
      <c r="CL239" s="38"/>
      <c r="CM239" s="38"/>
      <c r="CN239" s="38"/>
      <c r="CO239" s="38"/>
      <c r="CP239" s="38"/>
      <c r="CQ239" s="38"/>
      <c r="CR239" s="38"/>
      <c r="CS239" s="38"/>
      <c r="CT239" s="38"/>
      <c r="CU239" s="38"/>
      <c r="CV239" s="38"/>
      <c r="CW239" s="38"/>
      <c r="CX239" s="38"/>
      <c r="CY239" s="38"/>
      <c r="CZ239" s="38"/>
      <c r="DA239" s="38"/>
      <c r="DB239" s="38"/>
      <c r="DC239" s="38"/>
      <c r="DD239" s="38"/>
      <c r="DE239" s="38"/>
      <c r="DF239" s="38"/>
      <c r="DG239" s="38"/>
      <c r="DH239" s="38"/>
      <c r="DI239" s="38"/>
      <c r="DJ239" s="38"/>
      <c r="DK239" s="38"/>
      <c r="DL239" s="38"/>
      <c r="DM239" s="38"/>
      <c r="DN239" s="38"/>
    </row>
    <row r="240" spans="1:118">
      <c r="A240" s="1">
        <f>+NICE자료!A240</f>
        <v>126170</v>
      </c>
      <c r="B240" s="28" t="str">
        <f>+NICE자료!B240</f>
        <v xml:space="preserve">     자산평가손실</v>
      </c>
      <c r="C240" s="37">
        <f>+NICE자료!C240</f>
        <v>0</v>
      </c>
      <c r="D240" s="37">
        <f>+NICE자료!D240</f>
        <v>0</v>
      </c>
      <c r="E240" s="37">
        <f>+NICE자료!E240</f>
        <v>0</v>
      </c>
      <c r="F240" s="37">
        <f>+NICE자료!F240</f>
        <v>0</v>
      </c>
      <c r="G240" s="37">
        <f>+NICE자료!G240</f>
        <v>0</v>
      </c>
      <c r="H240" s="37">
        <f>+NICE자료!H240</f>
        <v>0</v>
      </c>
      <c r="I240" s="37">
        <f>+NICE자료!I240</f>
        <v>0</v>
      </c>
      <c r="J240" s="37">
        <f>+NICE자료!J240</f>
        <v>0</v>
      </c>
      <c r="K240" s="37">
        <f>+NICE자료!K240</f>
        <v>0</v>
      </c>
      <c r="L240" s="37">
        <f>+NICE자료!L240</f>
        <v>0</v>
      </c>
      <c r="M240" s="37">
        <f>+NICE자료!M240</f>
        <v>0</v>
      </c>
      <c r="N240" s="37">
        <f>+NICE자료!N240</f>
        <v>0</v>
      </c>
      <c r="O240" s="37">
        <f>+NICE자료!O240</f>
        <v>0</v>
      </c>
      <c r="P240" s="37">
        <f>+NICE자료!P240</f>
        <v>0</v>
      </c>
      <c r="Q240" s="37">
        <f>+NICE자료!Q240</f>
        <v>0</v>
      </c>
      <c r="R240" s="37">
        <f>+NICE자료!R240</f>
        <v>0</v>
      </c>
      <c r="S240" s="37">
        <f>+NICE자료!S240</f>
        <v>0</v>
      </c>
      <c r="T240" s="37">
        <f>+NICE자료!T240</f>
        <v>0</v>
      </c>
      <c r="U240" s="37">
        <f>+NICE자료!U240</f>
        <v>0</v>
      </c>
      <c r="V240" s="37">
        <f>+NICE자료!V240</f>
        <v>0</v>
      </c>
      <c r="W240" s="37">
        <f>+NICE자료!W240</f>
        <v>0</v>
      </c>
      <c r="X240" s="37">
        <f>+NICE자료!X240</f>
        <v>0</v>
      </c>
      <c r="Y240" s="37">
        <f>+NICE자료!Y240</f>
        <v>0</v>
      </c>
      <c r="Z240" s="37">
        <f>+NICE자료!Z240</f>
        <v>0</v>
      </c>
      <c r="AA240" s="37">
        <f>+NICE자료!AA240</f>
        <v>0</v>
      </c>
      <c r="AB240" s="37">
        <f>+NICE자료!AB240</f>
        <v>0</v>
      </c>
      <c r="AC240" s="37">
        <f>+NICE자료!AC240</f>
        <v>0</v>
      </c>
      <c r="AD240" s="37">
        <f>+NICE자료!AD240</f>
        <v>0</v>
      </c>
      <c r="AE240" s="37">
        <f>+NICE자료!AE240</f>
        <v>0</v>
      </c>
      <c r="AF240" s="37">
        <f>+NICE자료!AF240</f>
        <v>0</v>
      </c>
      <c r="AG240" s="37">
        <f>+NICE자료!AG240</f>
        <v>0</v>
      </c>
      <c r="AH240" s="37">
        <f>+NICE자료!AH240</f>
        <v>0</v>
      </c>
      <c r="AI240" s="37">
        <f>+NICE자료!AI240</f>
        <v>0</v>
      </c>
      <c r="AJ240" s="37">
        <f>+NICE자료!AJ240</f>
        <v>0</v>
      </c>
      <c r="AK240" s="37">
        <f>+NICE자료!AK240</f>
        <v>0</v>
      </c>
      <c r="AL240" s="37">
        <f>+NICE자료!AL240</f>
        <v>0</v>
      </c>
      <c r="AM240" s="37">
        <f>+NICE자료!AM240</f>
        <v>0</v>
      </c>
      <c r="AN240" s="37">
        <f>+NICE자료!AN240</f>
        <v>0</v>
      </c>
      <c r="AO240" s="37">
        <f>+NICE자료!AO240</f>
        <v>0</v>
      </c>
      <c r="AP240" s="37">
        <f>+NICE자료!AP240</f>
        <v>0</v>
      </c>
      <c r="AQ240" s="37">
        <f>+NICE자료!AQ240</f>
        <v>0</v>
      </c>
      <c r="AR240" s="37">
        <f>+NICE자료!AR240</f>
        <v>0</v>
      </c>
      <c r="AS240" s="37">
        <f>+NICE자료!AS240</f>
        <v>0</v>
      </c>
      <c r="AT240" s="38"/>
      <c r="AU240" s="38"/>
      <c r="AV240" s="38"/>
      <c r="AW240" s="38"/>
      <c r="AX240" s="38"/>
      <c r="AY240" s="38"/>
      <c r="AZ240" s="38"/>
      <c r="BA240" s="38"/>
      <c r="BB240" s="38"/>
      <c r="BC240" s="38"/>
      <c r="BD240" s="38"/>
      <c r="BE240" s="38"/>
      <c r="BF240" s="38"/>
      <c r="BG240" s="38"/>
      <c r="BH240" s="38"/>
      <c r="BI240" s="38"/>
      <c r="BJ240" s="38"/>
      <c r="BK240" s="38"/>
      <c r="BL240" s="38"/>
      <c r="BM240" s="38"/>
      <c r="BN240" s="38"/>
      <c r="BO240" s="38"/>
      <c r="BP240" s="38"/>
      <c r="BQ240" s="38"/>
      <c r="BR240" s="38"/>
      <c r="BS240" s="38"/>
      <c r="BT240" s="38"/>
      <c r="BU240" s="38"/>
      <c r="BV240" s="38"/>
      <c r="BW240" s="38"/>
      <c r="BX240" s="38"/>
      <c r="BY240" s="38"/>
      <c r="BZ240" s="38"/>
      <c r="CA240" s="38"/>
      <c r="CB240" s="38"/>
      <c r="CC240" s="38"/>
      <c r="CD240" s="38"/>
      <c r="CE240" s="38"/>
      <c r="CF240" s="38"/>
      <c r="CG240" s="38"/>
      <c r="CH240" s="38"/>
      <c r="CI240" s="38"/>
      <c r="CJ240" s="38"/>
      <c r="CK240" s="38"/>
      <c r="CL240" s="38"/>
      <c r="CM240" s="38"/>
      <c r="CN240" s="38"/>
      <c r="CO240" s="38"/>
      <c r="CP240" s="38"/>
      <c r="CQ240" s="38"/>
      <c r="CR240" s="38"/>
      <c r="CS240" s="38"/>
      <c r="CT240" s="38"/>
      <c r="CU240" s="38"/>
      <c r="CV240" s="38"/>
      <c r="CW240" s="38"/>
      <c r="CX240" s="38"/>
      <c r="CY240" s="38"/>
      <c r="CZ240" s="38"/>
      <c r="DA240" s="38"/>
      <c r="DB240" s="38"/>
      <c r="DC240" s="38"/>
      <c r="DD240" s="38"/>
      <c r="DE240" s="38"/>
      <c r="DF240" s="38"/>
      <c r="DG240" s="38"/>
      <c r="DH240" s="38"/>
      <c r="DI240" s="38"/>
      <c r="DJ240" s="38"/>
      <c r="DK240" s="38"/>
      <c r="DL240" s="38"/>
      <c r="DM240" s="38"/>
      <c r="DN240" s="38"/>
    </row>
    <row r="241" spans="1:118">
      <c r="A241" s="1">
        <f>+NICE자료!A241</f>
        <v>126176</v>
      </c>
      <c r="B241" s="28" t="str">
        <f>+NICE자료!B241</f>
        <v xml:space="preserve">          단기금융상품평가손실</v>
      </c>
      <c r="C241" s="37">
        <f>+NICE자료!C241</f>
        <v>0</v>
      </c>
      <c r="D241" s="37">
        <f>+NICE자료!D241</f>
        <v>0</v>
      </c>
      <c r="E241" s="37">
        <f>+NICE자료!E241</f>
        <v>0</v>
      </c>
      <c r="F241" s="37">
        <f>+NICE자료!F241</f>
        <v>0</v>
      </c>
      <c r="G241" s="37">
        <f>+NICE자료!G241</f>
        <v>0</v>
      </c>
      <c r="H241" s="37">
        <f>+NICE자료!H241</f>
        <v>0</v>
      </c>
      <c r="I241" s="37">
        <f>+NICE자료!I241</f>
        <v>0</v>
      </c>
      <c r="J241" s="37">
        <f>+NICE자료!J241</f>
        <v>0</v>
      </c>
      <c r="K241" s="37">
        <f>+NICE자료!K241</f>
        <v>0</v>
      </c>
      <c r="L241" s="37">
        <f>+NICE자료!L241</f>
        <v>0</v>
      </c>
      <c r="M241" s="37">
        <f>+NICE자료!M241</f>
        <v>0</v>
      </c>
      <c r="N241" s="37">
        <f>+NICE자료!N241</f>
        <v>0</v>
      </c>
      <c r="O241" s="37">
        <f>+NICE자료!O241</f>
        <v>0</v>
      </c>
      <c r="P241" s="37">
        <f>+NICE자료!P241</f>
        <v>0</v>
      </c>
      <c r="Q241" s="37">
        <f>+NICE자료!Q241</f>
        <v>0</v>
      </c>
      <c r="R241" s="37">
        <f>+NICE자료!R241</f>
        <v>0</v>
      </c>
      <c r="S241" s="37">
        <f>+NICE자료!S241</f>
        <v>0</v>
      </c>
      <c r="T241" s="37">
        <f>+NICE자료!T241</f>
        <v>0</v>
      </c>
      <c r="U241" s="37">
        <f>+NICE자료!U241</f>
        <v>0</v>
      </c>
      <c r="V241" s="37">
        <f>+NICE자료!V241</f>
        <v>0</v>
      </c>
      <c r="W241" s="37">
        <f>+NICE자료!W241</f>
        <v>0</v>
      </c>
      <c r="X241" s="37">
        <f>+NICE자료!X241</f>
        <v>0</v>
      </c>
      <c r="Y241" s="37">
        <f>+NICE자료!Y241</f>
        <v>0</v>
      </c>
      <c r="Z241" s="37">
        <f>+NICE자료!Z241</f>
        <v>0</v>
      </c>
      <c r="AA241" s="37">
        <f>+NICE자료!AA241</f>
        <v>0</v>
      </c>
      <c r="AB241" s="37">
        <f>+NICE자료!AB241</f>
        <v>0</v>
      </c>
      <c r="AC241" s="37">
        <f>+NICE자료!AC241</f>
        <v>0</v>
      </c>
      <c r="AD241" s="37">
        <f>+NICE자료!AD241</f>
        <v>0</v>
      </c>
      <c r="AE241" s="37">
        <f>+NICE자료!AE241</f>
        <v>0</v>
      </c>
      <c r="AF241" s="37">
        <f>+NICE자료!AF241</f>
        <v>0</v>
      </c>
      <c r="AG241" s="37">
        <f>+NICE자료!AG241</f>
        <v>0</v>
      </c>
      <c r="AH241" s="37">
        <f>+NICE자료!AH241</f>
        <v>0</v>
      </c>
      <c r="AI241" s="37">
        <f>+NICE자료!AI241</f>
        <v>0</v>
      </c>
      <c r="AJ241" s="37">
        <f>+NICE자료!AJ241</f>
        <v>0</v>
      </c>
      <c r="AK241" s="37">
        <f>+NICE자료!AK241</f>
        <v>0</v>
      </c>
      <c r="AL241" s="37">
        <f>+NICE자료!AL241</f>
        <v>0</v>
      </c>
      <c r="AM241" s="37">
        <f>+NICE자료!AM241</f>
        <v>0</v>
      </c>
      <c r="AN241" s="37">
        <f>+NICE자료!AN241</f>
        <v>0</v>
      </c>
      <c r="AO241" s="37">
        <f>+NICE자료!AO241</f>
        <v>0</v>
      </c>
      <c r="AP241" s="37">
        <f>+NICE자료!AP241</f>
        <v>0</v>
      </c>
      <c r="AQ241" s="37">
        <f>+NICE자료!AQ241</f>
        <v>0</v>
      </c>
      <c r="AR241" s="37">
        <f>+NICE자료!AR241</f>
        <v>0</v>
      </c>
      <c r="AS241" s="37">
        <f>+NICE자료!AS241</f>
        <v>0</v>
      </c>
      <c r="AT241" s="38"/>
      <c r="AU241" s="38"/>
      <c r="AV241" s="38"/>
      <c r="AW241" s="38"/>
      <c r="AX241" s="38"/>
      <c r="AY241" s="38"/>
      <c r="AZ241" s="38"/>
      <c r="BA241" s="38"/>
      <c r="BB241" s="38"/>
      <c r="BC241" s="38"/>
      <c r="BD241" s="38"/>
      <c r="BE241" s="38"/>
      <c r="BF241" s="38"/>
      <c r="BG241" s="38"/>
      <c r="BH241" s="38"/>
      <c r="BI241" s="38"/>
      <c r="BJ241" s="38"/>
      <c r="BK241" s="38"/>
      <c r="BL241" s="38"/>
      <c r="BM241" s="38"/>
      <c r="BN241" s="38"/>
      <c r="BO241" s="38"/>
      <c r="BP241" s="38"/>
      <c r="BQ241" s="38"/>
      <c r="BR241" s="38"/>
      <c r="BS241" s="38"/>
      <c r="BT241" s="38"/>
      <c r="BU241" s="38"/>
      <c r="BV241" s="38"/>
      <c r="BW241" s="38"/>
      <c r="BX241" s="38"/>
      <c r="BY241" s="38"/>
      <c r="BZ241" s="38"/>
      <c r="CA241" s="38"/>
      <c r="CB241" s="38"/>
      <c r="CC241" s="38"/>
      <c r="CD241" s="38"/>
      <c r="CE241" s="38"/>
      <c r="CF241" s="38"/>
      <c r="CG241" s="38"/>
      <c r="CH241" s="38"/>
      <c r="CI241" s="38"/>
      <c r="CJ241" s="38"/>
      <c r="CK241" s="38"/>
      <c r="CL241" s="38"/>
      <c r="CM241" s="38"/>
      <c r="CN241" s="38"/>
      <c r="CO241" s="38"/>
      <c r="CP241" s="38"/>
      <c r="CQ241" s="38"/>
      <c r="CR241" s="38"/>
      <c r="CS241" s="38"/>
      <c r="CT241" s="38"/>
      <c r="CU241" s="38"/>
      <c r="CV241" s="38"/>
      <c r="CW241" s="38"/>
      <c r="CX241" s="38"/>
      <c r="CY241" s="38"/>
      <c r="CZ241" s="38"/>
      <c r="DA241" s="38"/>
      <c r="DB241" s="38"/>
      <c r="DC241" s="38"/>
      <c r="DD241" s="38"/>
      <c r="DE241" s="38"/>
      <c r="DF241" s="38"/>
      <c r="DG241" s="38"/>
      <c r="DH241" s="38"/>
      <c r="DI241" s="38"/>
      <c r="DJ241" s="38"/>
      <c r="DK241" s="38"/>
      <c r="DL241" s="38"/>
      <c r="DM241" s="38"/>
      <c r="DN241" s="38"/>
    </row>
    <row r="242" spans="1:118">
      <c r="A242" s="1">
        <f>+NICE자료!A242</f>
        <v>126171</v>
      </c>
      <c r="B242" s="28" t="str">
        <f>+NICE자료!B242</f>
        <v xml:space="preserve">          재고자산평가손실</v>
      </c>
      <c r="C242" s="37">
        <f>+NICE자료!C242</f>
        <v>0</v>
      </c>
      <c r="D242" s="37">
        <f>+NICE자료!D242</f>
        <v>0</v>
      </c>
      <c r="E242" s="37">
        <f>+NICE자료!E242</f>
        <v>0</v>
      </c>
      <c r="F242" s="37">
        <f>+NICE자료!F242</f>
        <v>0</v>
      </c>
      <c r="G242" s="37">
        <f>+NICE자료!G242</f>
        <v>0</v>
      </c>
      <c r="H242" s="37">
        <f>+NICE자료!H242</f>
        <v>0</v>
      </c>
      <c r="I242" s="37">
        <f>+NICE자료!I242</f>
        <v>0</v>
      </c>
      <c r="J242" s="37">
        <f>+NICE자료!J242</f>
        <v>0</v>
      </c>
      <c r="K242" s="37">
        <f>+NICE자료!K242</f>
        <v>0</v>
      </c>
      <c r="L242" s="37">
        <f>+NICE자료!L242</f>
        <v>0</v>
      </c>
      <c r="M242" s="37">
        <f>+NICE자료!M242</f>
        <v>0</v>
      </c>
      <c r="N242" s="37">
        <f>+NICE자료!N242</f>
        <v>0</v>
      </c>
      <c r="O242" s="37">
        <f>+NICE자료!O242</f>
        <v>0</v>
      </c>
      <c r="P242" s="37">
        <f>+NICE자료!P242</f>
        <v>0</v>
      </c>
      <c r="Q242" s="37">
        <f>+NICE자료!Q242</f>
        <v>0</v>
      </c>
      <c r="R242" s="37">
        <f>+NICE자료!R242</f>
        <v>0</v>
      </c>
      <c r="S242" s="37">
        <f>+NICE자료!S242</f>
        <v>0</v>
      </c>
      <c r="T242" s="37">
        <f>+NICE자료!T242</f>
        <v>0</v>
      </c>
      <c r="U242" s="37">
        <f>+NICE자료!U242</f>
        <v>0</v>
      </c>
      <c r="V242" s="37">
        <f>+NICE자료!V242</f>
        <v>0</v>
      </c>
      <c r="W242" s="37">
        <f>+NICE자료!W242</f>
        <v>0</v>
      </c>
      <c r="X242" s="37">
        <f>+NICE자료!X242</f>
        <v>0</v>
      </c>
      <c r="Y242" s="37">
        <f>+NICE자료!Y242</f>
        <v>0</v>
      </c>
      <c r="Z242" s="37">
        <f>+NICE자료!Z242</f>
        <v>0</v>
      </c>
      <c r="AA242" s="37">
        <f>+NICE자료!AA242</f>
        <v>0</v>
      </c>
      <c r="AB242" s="37">
        <f>+NICE자료!AB242</f>
        <v>0</v>
      </c>
      <c r="AC242" s="37">
        <f>+NICE자료!AC242</f>
        <v>0</v>
      </c>
      <c r="AD242" s="37">
        <f>+NICE자료!AD242</f>
        <v>0</v>
      </c>
      <c r="AE242" s="37">
        <f>+NICE자료!AE242</f>
        <v>0</v>
      </c>
      <c r="AF242" s="37">
        <f>+NICE자료!AF242</f>
        <v>0</v>
      </c>
      <c r="AG242" s="37">
        <f>+NICE자료!AG242</f>
        <v>0</v>
      </c>
      <c r="AH242" s="37">
        <f>+NICE자료!AH242</f>
        <v>0</v>
      </c>
      <c r="AI242" s="37">
        <f>+NICE자료!AI242</f>
        <v>0</v>
      </c>
      <c r="AJ242" s="37">
        <f>+NICE자료!AJ242</f>
        <v>0</v>
      </c>
      <c r="AK242" s="37">
        <f>+NICE자료!AK242</f>
        <v>0</v>
      </c>
      <c r="AL242" s="37">
        <f>+NICE자료!AL242</f>
        <v>0</v>
      </c>
      <c r="AM242" s="37">
        <f>+NICE자료!AM242</f>
        <v>0</v>
      </c>
      <c r="AN242" s="37">
        <f>+NICE자료!AN242</f>
        <v>0</v>
      </c>
      <c r="AO242" s="37">
        <f>+NICE자료!AO242</f>
        <v>0</v>
      </c>
      <c r="AP242" s="37">
        <f>+NICE자료!AP242</f>
        <v>0</v>
      </c>
      <c r="AQ242" s="37">
        <f>+NICE자료!AQ242</f>
        <v>0</v>
      </c>
      <c r="AR242" s="37">
        <f>+NICE자료!AR242</f>
        <v>0</v>
      </c>
      <c r="AS242" s="37">
        <f>+NICE자료!AS242</f>
        <v>0</v>
      </c>
      <c r="AT242" s="38"/>
      <c r="AU242" s="38"/>
      <c r="AV242" s="38"/>
      <c r="AW242" s="38"/>
      <c r="AX242" s="38"/>
      <c r="AY242" s="38"/>
      <c r="AZ242" s="38"/>
      <c r="BA242" s="38"/>
      <c r="BB242" s="38"/>
      <c r="BC242" s="38"/>
      <c r="BD242" s="38"/>
      <c r="BE242" s="38"/>
      <c r="BF242" s="38"/>
      <c r="BG242" s="38"/>
      <c r="BH242" s="38"/>
      <c r="BI242" s="38"/>
      <c r="BJ242" s="38"/>
      <c r="BK242" s="38"/>
      <c r="BL242" s="38"/>
      <c r="BM242" s="38"/>
      <c r="BN242" s="38"/>
      <c r="BO242" s="38"/>
      <c r="BP242" s="38"/>
      <c r="BQ242" s="38"/>
      <c r="BR242" s="38"/>
      <c r="BS242" s="38"/>
      <c r="BT242" s="38"/>
      <c r="BU242" s="38"/>
      <c r="BV242" s="38"/>
      <c r="BW242" s="38"/>
      <c r="BX242" s="38"/>
      <c r="BY242" s="38"/>
      <c r="BZ242" s="38"/>
      <c r="CA242" s="38"/>
      <c r="CB242" s="38"/>
      <c r="CC242" s="38"/>
      <c r="CD242" s="38"/>
      <c r="CE242" s="38"/>
      <c r="CF242" s="38"/>
      <c r="CG242" s="38"/>
      <c r="CH242" s="38"/>
      <c r="CI242" s="38"/>
      <c r="CJ242" s="38"/>
      <c r="CK242" s="38"/>
      <c r="CL242" s="38"/>
      <c r="CM242" s="38"/>
      <c r="CN242" s="38"/>
      <c r="CO242" s="38"/>
      <c r="CP242" s="38"/>
      <c r="CQ242" s="38"/>
      <c r="CR242" s="38"/>
      <c r="CS242" s="38"/>
      <c r="CT242" s="38"/>
      <c r="CU242" s="38"/>
      <c r="CV242" s="38"/>
      <c r="CW242" s="38"/>
      <c r="CX242" s="38"/>
      <c r="CY242" s="38"/>
      <c r="CZ242" s="38"/>
      <c r="DA242" s="38"/>
      <c r="DB242" s="38"/>
      <c r="DC242" s="38"/>
      <c r="DD242" s="38"/>
      <c r="DE242" s="38"/>
      <c r="DF242" s="38"/>
      <c r="DG242" s="38"/>
      <c r="DH242" s="38"/>
      <c r="DI242" s="38"/>
      <c r="DJ242" s="38"/>
      <c r="DK242" s="38"/>
      <c r="DL242" s="38"/>
      <c r="DM242" s="38"/>
      <c r="DN242" s="38"/>
    </row>
    <row r="243" spans="1:118">
      <c r="A243" s="1">
        <f>+NICE자료!A243</f>
        <v>126175</v>
      </c>
      <c r="B243" s="28" t="str">
        <f>+NICE자료!B243</f>
        <v xml:space="preserve">          재고자산감모손실</v>
      </c>
      <c r="C243" s="37">
        <f>+NICE자료!C243</f>
        <v>0</v>
      </c>
      <c r="D243" s="37">
        <f>+NICE자료!D243</f>
        <v>0</v>
      </c>
      <c r="E243" s="37">
        <f>+NICE자료!E243</f>
        <v>0</v>
      </c>
      <c r="F243" s="37">
        <f>+NICE자료!F243</f>
        <v>0</v>
      </c>
      <c r="G243" s="37">
        <f>+NICE자료!G243</f>
        <v>0</v>
      </c>
      <c r="H243" s="37">
        <f>+NICE자료!H243</f>
        <v>0</v>
      </c>
      <c r="I243" s="37">
        <f>+NICE자료!I243</f>
        <v>0</v>
      </c>
      <c r="J243" s="37">
        <f>+NICE자료!J243</f>
        <v>0</v>
      </c>
      <c r="K243" s="37">
        <f>+NICE자료!K243</f>
        <v>0</v>
      </c>
      <c r="L243" s="37">
        <f>+NICE자료!L243</f>
        <v>0</v>
      </c>
      <c r="M243" s="37">
        <f>+NICE자료!M243</f>
        <v>0</v>
      </c>
      <c r="N243" s="37">
        <f>+NICE자료!N243</f>
        <v>0</v>
      </c>
      <c r="O243" s="37">
        <f>+NICE자료!O243</f>
        <v>0</v>
      </c>
      <c r="P243" s="37">
        <f>+NICE자료!P243</f>
        <v>0</v>
      </c>
      <c r="Q243" s="37">
        <f>+NICE자료!Q243</f>
        <v>0</v>
      </c>
      <c r="R243" s="37">
        <f>+NICE자료!R243</f>
        <v>0</v>
      </c>
      <c r="S243" s="37">
        <f>+NICE자료!S243</f>
        <v>0</v>
      </c>
      <c r="T243" s="37">
        <f>+NICE자료!T243</f>
        <v>0</v>
      </c>
      <c r="U243" s="37">
        <f>+NICE자료!U243</f>
        <v>0</v>
      </c>
      <c r="V243" s="37">
        <f>+NICE자료!V243</f>
        <v>0</v>
      </c>
      <c r="W243" s="37">
        <f>+NICE자료!W243</f>
        <v>0</v>
      </c>
      <c r="X243" s="37">
        <f>+NICE자료!X243</f>
        <v>0</v>
      </c>
      <c r="Y243" s="37">
        <f>+NICE자료!Y243</f>
        <v>0</v>
      </c>
      <c r="Z243" s="37">
        <f>+NICE자료!Z243</f>
        <v>0</v>
      </c>
      <c r="AA243" s="37">
        <f>+NICE자료!AA243</f>
        <v>0</v>
      </c>
      <c r="AB243" s="37">
        <f>+NICE자료!AB243</f>
        <v>0</v>
      </c>
      <c r="AC243" s="37">
        <f>+NICE자료!AC243</f>
        <v>0</v>
      </c>
      <c r="AD243" s="37">
        <f>+NICE자료!AD243</f>
        <v>0</v>
      </c>
      <c r="AE243" s="37">
        <f>+NICE자료!AE243</f>
        <v>0</v>
      </c>
      <c r="AF243" s="37">
        <f>+NICE자료!AF243</f>
        <v>0</v>
      </c>
      <c r="AG243" s="37">
        <f>+NICE자료!AG243</f>
        <v>0</v>
      </c>
      <c r="AH243" s="37">
        <f>+NICE자료!AH243</f>
        <v>0</v>
      </c>
      <c r="AI243" s="37">
        <f>+NICE자료!AI243</f>
        <v>0</v>
      </c>
      <c r="AJ243" s="37">
        <f>+NICE자료!AJ243</f>
        <v>0</v>
      </c>
      <c r="AK243" s="37">
        <f>+NICE자료!AK243</f>
        <v>0</v>
      </c>
      <c r="AL243" s="37">
        <f>+NICE자료!AL243</f>
        <v>0</v>
      </c>
      <c r="AM243" s="37">
        <f>+NICE자료!AM243</f>
        <v>0</v>
      </c>
      <c r="AN243" s="37">
        <f>+NICE자료!AN243</f>
        <v>0</v>
      </c>
      <c r="AO243" s="37">
        <f>+NICE자료!AO243</f>
        <v>0</v>
      </c>
      <c r="AP243" s="37">
        <f>+NICE자료!AP243</f>
        <v>0</v>
      </c>
      <c r="AQ243" s="37">
        <f>+NICE자료!AQ243</f>
        <v>0</v>
      </c>
      <c r="AR243" s="37">
        <f>+NICE자료!AR243</f>
        <v>0</v>
      </c>
      <c r="AS243" s="37">
        <f>+NICE자료!AS243</f>
        <v>0</v>
      </c>
      <c r="AT243" s="38"/>
      <c r="AU243" s="38"/>
      <c r="AV243" s="38"/>
      <c r="AW243" s="38"/>
      <c r="AX243" s="38"/>
      <c r="AY243" s="38"/>
      <c r="AZ243" s="38"/>
      <c r="BA243" s="38"/>
      <c r="BB243" s="38"/>
      <c r="BC243" s="38"/>
      <c r="BD243" s="38"/>
      <c r="BE243" s="38"/>
      <c r="BF243" s="38"/>
      <c r="BG243" s="38"/>
      <c r="BH243" s="38"/>
      <c r="BI243" s="38"/>
      <c r="BJ243" s="38"/>
      <c r="BK243" s="38"/>
      <c r="BL243" s="38"/>
      <c r="BM243" s="38"/>
      <c r="BN243" s="38"/>
      <c r="BO243" s="38"/>
      <c r="BP243" s="38"/>
      <c r="BQ243" s="38"/>
      <c r="BR243" s="38"/>
      <c r="BS243" s="38"/>
      <c r="BT243" s="38"/>
      <c r="BU243" s="38"/>
      <c r="BV243" s="38"/>
      <c r="BW243" s="38"/>
      <c r="BX243" s="38"/>
      <c r="BY243" s="38"/>
      <c r="BZ243" s="38"/>
      <c r="CA243" s="38"/>
      <c r="CB243" s="38"/>
      <c r="CC243" s="38"/>
      <c r="CD243" s="38"/>
      <c r="CE243" s="38"/>
      <c r="CF243" s="38"/>
      <c r="CG243" s="38"/>
      <c r="CH243" s="38"/>
      <c r="CI243" s="38"/>
      <c r="CJ243" s="38"/>
      <c r="CK243" s="38"/>
      <c r="CL243" s="38"/>
      <c r="CM243" s="38"/>
      <c r="CN243" s="38"/>
      <c r="CO243" s="38"/>
      <c r="CP243" s="38"/>
      <c r="CQ243" s="38"/>
      <c r="CR243" s="38"/>
      <c r="CS243" s="38"/>
      <c r="CT243" s="38"/>
      <c r="CU243" s="38"/>
      <c r="CV243" s="38"/>
      <c r="CW243" s="38"/>
      <c r="CX243" s="38"/>
      <c r="CY243" s="38"/>
      <c r="CZ243" s="38"/>
      <c r="DA243" s="38"/>
      <c r="DB243" s="38"/>
      <c r="DC243" s="38"/>
      <c r="DD243" s="38"/>
      <c r="DE243" s="38"/>
      <c r="DF243" s="38"/>
      <c r="DG243" s="38"/>
      <c r="DH243" s="38"/>
      <c r="DI243" s="38"/>
      <c r="DJ243" s="38"/>
      <c r="DK243" s="38"/>
      <c r="DL243" s="38"/>
      <c r="DM243" s="38"/>
      <c r="DN243" s="38"/>
    </row>
    <row r="244" spans="1:118">
      <c r="A244" s="1">
        <f>+NICE자료!A244</f>
        <v>126142</v>
      </c>
      <c r="B244" s="28" t="str">
        <f>+NICE자료!B244</f>
        <v xml:space="preserve">          단기매매증권평가손실</v>
      </c>
      <c r="C244" s="37">
        <f>+NICE자료!C244</f>
        <v>0</v>
      </c>
      <c r="D244" s="37">
        <f>+NICE자료!D244</f>
        <v>0</v>
      </c>
      <c r="E244" s="37">
        <f>+NICE자료!E244</f>
        <v>0</v>
      </c>
      <c r="F244" s="37">
        <f>+NICE자료!F244</f>
        <v>0</v>
      </c>
      <c r="G244" s="37">
        <f>+NICE자료!G244</f>
        <v>0</v>
      </c>
      <c r="H244" s="37">
        <f>+NICE자료!H244</f>
        <v>0</v>
      </c>
      <c r="I244" s="37">
        <f>+NICE자료!I244</f>
        <v>0</v>
      </c>
      <c r="J244" s="37">
        <f>+NICE자료!J244</f>
        <v>0</v>
      </c>
      <c r="K244" s="37">
        <f>+NICE자료!K244</f>
        <v>0</v>
      </c>
      <c r="L244" s="37">
        <f>+NICE자료!L244</f>
        <v>0</v>
      </c>
      <c r="M244" s="37">
        <f>+NICE자료!M244</f>
        <v>0</v>
      </c>
      <c r="N244" s="37">
        <f>+NICE자료!N244</f>
        <v>0</v>
      </c>
      <c r="O244" s="37">
        <f>+NICE자료!O244</f>
        <v>0</v>
      </c>
      <c r="P244" s="37">
        <f>+NICE자료!P244</f>
        <v>0</v>
      </c>
      <c r="Q244" s="37">
        <f>+NICE자료!Q244</f>
        <v>0</v>
      </c>
      <c r="R244" s="37">
        <f>+NICE자료!R244</f>
        <v>0</v>
      </c>
      <c r="S244" s="37">
        <f>+NICE자료!S244</f>
        <v>0</v>
      </c>
      <c r="T244" s="37">
        <f>+NICE자료!T244</f>
        <v>0</v>
      </c>
      <c r="U244" s="37">
        <f>+NICE자료!U244</f>
        <v>0</v>
      </c>
      <c r="V244" s="37">
        <f>+NICE자료!V244</f>
        <v>0</v>
      </c>
      <c r="W244" s="37">
        <f>+NICE자료!W244</f>
        <v>0</v>
      </c>
      <c r="X244" s="37">
        <f>+NICE자료!X244</f>
        <v>0</v>
      </c>
      <c r="Y244" s="37">
        <f>+NICE자료!Y244</f>
        <v>0</v>
      </c>
      <c r="Z244" s="37">
        <f>+NICE자료!Z244</f>
        <v>0</v>
      </c>
      <c r="AA244" s="37">
        <f>+NICE자료!AA244</f>
        <v>0</v>
      </c>
      <c r="AB244" s="37">
        <f>+NICE자료!AB244</f>
        <v>0</v>
      </c>
      <c r="AC244" s="37">
        <f>+NICE자료!AC244</f>
        <v>0</v>
      </c>
      <c r="AD244" s="37">
        <f>+NICE자료!AD244</f>
        <v>0</v>
      </c>
      <c r="AE244" s="37">
        <f>+NICE자료!AE244</f>
        <v>0</v>
      </c>
      <c r="AF244" s="37">
        <f>+NICE자료!AF244</f>
        <v>0</v>
      </c>
      <c r="AG244" s="37">
        <f>+NICE자료!AG244</f>
        <v>0</v>
      </c>
      <c r="AH244" s="37">
        <f>+NICE자료!AH244</f>
        <v>0</v>
      </c>
      <c r="AI244" s="37">
        <f>+NICE자료!AI244</f>
        <v>0</v>
      </c>
      <c r="AJ244" s="37">
        <f>+NICE자료!AJ244</f>
        <v>0</v>
      </c>
      <c r="AK244" s="37">
        <f>+NICE자료!AK244</f>
        <v>0</v>
      </c>
      <c r="AL244" s="37">
        <f>+NICE자료!AL244</f>
        <v>0</v>
      </c>
      <c r="AM244" s="37">
        <f>+NICE자료!AM244</f>
        <v>0</v>
      </c>
      <c r="AN244" s="37">
        <f>+NICE자료!AN244</f>
        <v>0</v>
      </c>
      <c r="AO244" s="37">
        <f>+NICE자료!AO244</f>
        <v>0</v>
      </c>
      <c r="AP244" s="37">
        <f>+NICE자료!AP244</f>
        <v>0</v>
      </c>
      <c r="AQ244" s="37">
        <f>+NICE자료!AQ244</f>
        <v>0</v>
      </c>
      <c r="AR244" s="37">
        <f>+NICE자료!AR244</f>
        <v>0</v>
      </c>
      <c r="AS244" s="37">
        <f>+NICE자료!AS244</f>
        <v>0</v>
      </c>
      <c r="AT244" s="38"/>
      <c r="AU244" s="38"/>
      <c r="AV244" s="38"/>
      <c r="AW244" s="38"/>
      <c r="AX244" s="38"/>
      <c r="AY244" s="38"/>
      <c r="AZ244" s="38"/>
      <c r="BA244" s="38"/>
      <c r="BB244" s="38"/>
      <c r="BC244" s="38"/>
      <c r="BD244" s="38"/>
      <c r="BE244" s="38"/>
      <c r="BF244" s="38"/>
      <c r="BG244" s="38"/>
      <c r="BH244" s="38"/>
      <c r="BI244" s="38"/>
      <c r="BJ244" s="38"/>
      <c r="BK244" s="38"/>
      <c r="BL244" s="38"/>
      <c r="BM244" s="38"/>
      <c r="BN244" s="38"/>
      <c r="BO244" s="38"/>
      <c r="BP244" s="38"/>
      <c r="BQ244" s="38"/>
      <c r="BR244" s="38"/>
      <c r="BS244" s="38"/>
      <c r="BT244" s="38"/>
      <c r="BU244" s="38"/>
      <c r="BV244" s="38"/>
      <c r="BW244" s="38"/>
      <c r="BX244" s="38"/>
      <c r="BY244" s="38"/>
      <c r="BZ244" s="38"/>
      <c r="CA244" s="38"/>
      <c r="CB244" s="38"/>
      <c r="CC244" s="38"/>
      <c r="CD244" s="38"/>
      <c r="CE244" s="38"/>
      <c r="CF244" s="38"/>
      <c r="CG244" s="38"/>
      <c r="CH244" s="38"/>
      <c r="CI244" s="38"/>
      <c r="CJ244" s="38"/>
      <c r="CK244" s="38"/>
      <c r="CL244" s="38"/>
      <c r="CM244" s="38"/>
      <c r="CN244" s="38"/>
      <c r="CO244" s="38"/>
      <c r="CP244" s="38"/>
      <c r="CQ244" s="38"/>
      <c r="CR244" s="38"/>
      <c r="CS244" s="38"/>
      <c r="CT244" s="38"/>
      <c r="CU244" s="38"/>
      <c r="CV244" s="38"/>
      <c r="CW244" s="38"/>
      <c r="CX244" s="38"/>
      <c r="CY244" s="38"/>
      <c r="CZ244" s="38"/>
      <c r="DA244" s="38"/>
      <c r="DB244" s="38"/>
      <c r="DC244" s="38"/>
      <c r="DD244" s="38"/>
      <c r="DE244" s="38"/>
      <c r="DF244" s="38"/>
      <c r="DG244" s="38"/>
      <c r="DH244" s="38"/>
      <c r="DI244" s="38"/>
      <c r="DJ244" s="38"/>
      <c r="DK244" s="38"/>
      <c r="DL244" s="38"/>
      <c r="DM244" s="38"/>
      <c r="DN244" s="38"/>
    </row>
    <row r="245" spans="1:118">
      <c r="A245" s="1">
        <f>+NICE자료!A245</f>
        <v>126177</v>
      </c>
      <c r="B245" s="28" t="str">
        <f>+NICE자료!B245</f>
        <v xml:space="preserve">          단기투자일임계약자산평가손실</v>
      </c>
      <c r="C245" s="37">
        <f>+NICE자료!C245</f>
        <v>0</v>
      </c>
      <c r="D245" s="37">
        <f>+NICE자료!D245</f>
        <v>0</v>
      </c>
      <c r="E245" s="37">
        <f>+NICE자료!E245</f>
        <v>0</v>
      </c>
      <c r="F245" s="37">
        <f>+NICE자료!F245</f>
        <v>0</v>
      </c>
      <c r="G245" s="37">
        <f>+NICE자료!G245</f>
        <v>0</v>
      </c>
      <c r="H245" s="37">
        <f>+NICE자료!H245</f>
        <v>0</v>
      </c>
      <c r="I245" s="37">
        <f>+NICE자료!I245</f>
        <v>0</v>
      </c>
      <c r="J245" s="37">
        <f>+NICE자료!J245</f>
        <v>0</v>
      </c>
      <c r="K245" s="37">
        <f>+NICE자료!K245</f>
        <v>0</v>
      </c>
      <c r="L245" s="37">
        <f>+NICE자료!L245</f>
        <v>0</v>
      </c>
      <c r="M245" s="37">
        <f>+NICE자료!M245</f>
        <v>0</v>
      </c>
      <c r="N245" s="37">
        <f>+NICE자료!N245</f>
        <v>0</v>
      </c>
      <c r="O245" s="37">
        <f>+NICE자료!O245</f>
        <v>0</v>
      </c>
      <c r="P245" s="37">
        <f>+NICE자료!P245</f>
        <v>0</v>
      </c>
      <c r="Q245" s="37">
        <f>+NICE자료!Q245</f>
        <v>0</v>
      </c>
      <c r="R245" s="37">
        <f>+NICE자료!R245</f>
        <v>0</v>
      </c>
      <c r="S245" s="37">
        <f>+NICE자료!S245</f>
        <v>0</v>
      </c>
      <c r="T245" s="37">
        <f>+NICE자료!T245</f>
        <v>0</v>
      </c>
      <c r="U245" s="37">
        <f>+NICE자료!U245</f>
        <v>0</v>
      </c>
      <c r="V245" s="37">
        <f>+NICE자료!V245</f>
        <v>0</v>
      </c>
      <c r="W245" s="37">
        <f>+NICE자료!W245</f>
        <v>0</v>
      </c>
      <c r="X245" s="37">
        <f>+NICE자료!X245</f>
        <v>0</v>
      </c>
      <c r="Y245" s="37">
        <f>+NICE자료!Y245</f>
        <v>0</v>
      </c>
      <c r="Z245" s="37">
        <f>+NICE자료!Z245</f>
        <v>0</v>
      </c>
      <c r="AA245" s="37">
        <f>+NICE자료!AA245</f>
        <v>0</v>
      </c>
      <c r="AB245" s="37">
        <f>+NICE자료!AB245</f>
        <v>0</v>
      </c>
      <c r="AC245" s="37">
        <f>+NICE자료!AC245</f>
        <v>0</v>
      </c>
      <c r="AD245" s="37">
        <f>+NICE자료!AD245</f>
        <v>0</v>
      </c>
      <c r="AE245" s="37">
        <f>+NICE자료!AE245</f>
        <v>0</v>
      </c>
      <c r="AF245" s="37">
        <f>+NICE자료!AF245</f>
        <v>0</v>
      </c>
      <c r="AG245" s="37">
        <f>+NICE자료!AG245</f>
        <v>0</v>
      </c>
      <c r="AH245" s="37">
        <f>+NICE자료!AH245</f>
        <v>0</v>
      </c>
      <c r="AI245" s="37">
        <f>+NICE자료!AI245</f>
        <v>0</v>
      </c>
      <c r="AJ245" s="37">
        <f>+NICE자료!AJ245</f>
        <v>0</v>
      </c>
      <c r="AK245" s="37">
        <f>+NICE자료!AK245</f>
        <v>0</v>
      </c>
      <c r="AL245" s="37">
        <f>+NICE자료!AL245</f>
        <v>0</v>
      </c>
      <c r="AM245" s="37">
        <f>+NICE자료!AM245</f>
        <v>0</v>
      </c>
      <c r="AN245" s="37">
        <f>+NICE자료!AN245</f>
        <v>0</v>
      </c>
      <c r="AO245" s="37">
        <f>+NICE자료!AO245</f>
        <v>0</v>
      </c>
      <c r="AP245" s="37">
        <f>+NICE자료!AP245</f>
        <v>0</v>
      </c>
      <c r="AQ245" s="37">
        <f>+NICE자료!AQ245</f>
        <v>0</v>
      </c>
      <c r="AR245" s="37">
        <f>+NICE자료!AR245</f>
        <v>0</v>
      </c>
      <c r="AS245" s="37">
        <f>+NICE자료!AS245</f>
        <v>0</v>
      </c>
      <c r="AT245" s="38"/>
      <c r="AU245" s="38"/>
      <c r="AV245" s="38"/>
      <c r="AW245" s="38"/>
      <c r="AX245" s="38"/>
      <c r="AY245" s="38"/>
      <c r="AZ245" s="38"/>
      <c r="BA245" s="38"/>
      <c r="BB245" s="38"/>
      <c r="BC245" s="38"/>
      <c r="BD245" s="38"/>
      <c r="BE245" s="38"/>
      <c r="BF245" s="38"/>
      <c r="BG245" s="38"/>
      <c r="BH245" s="38"/>
      <c r="BI245" s="38"/>
      <c r="BJ245" s="38"/>
      <c r="BK245" s="38"/>
      <c r="BL245" s="38"/>
      <c r="BM245" s="38"/>
      <c r="BN245" s="38"/>
      <c r="BO245" s="38"/>
      <c r="BP245" s="38"/>
      <c r="BQ245" s="38"/>
      <c r="BR245" s="38"/>
      <c r="BS245" s="38"/>
      <c r="BT245" s="38"/>
      <c r="BU245" s="38"/>
      <c r="BV245" s="38"/>
      <c r="BW245" s="38"/>
      <c r="BX245" s="38"/>
      <c r="BY245" s="38"/>
      <c r="BZ245" s="38"/>
      <c r="CA245" s="38"/>
      <c r="CB245" s="38"/>
      <c r="CC245" s="38"/>
      <c r="CD245" s="38"/>
      <c r="CE245" s="38"/>
      <c r="CF245" s="38"/>
      <c r="CG245" s="38"/>
      <c r="CH245" s="38"/>
      <c r="CI245" s="38"/>
      <c r="CJ245" s="38"/>
      <c r="CK245" s="38"/>
      <c r="CL245" s="38"/>
      <c r="CM245" s="38"/>
      <c r="CN245" s="38"/>
      <c r="CO245" s="38"/>
      <c r="CP245" s="38"/>
      <c r="CQ245" s="38"/>
      <c r="CR245" s="38"/>
      <c r="CS245" s="38"/>
      <c r="CT245" s="38"/>
      <c r="CU245" s="38"/>
      <c r="CV245" s="38"/>
      <c r="CW245" s="38"/>
      <c r="CX245" s="38"/>
      <c r="CY245" s="38"/>
      <c r="CZ245" s="38"/>
      <c r="DA245" s="38"/>
      <c r="DB245" s="38"/>
      <c r="DC245" s="38"/>
      <c r="DD245" s="38"/>
      <c r="DE245" s="38"/>
      <c r="DF245" s="38"/>
      <c r="DG245" s="38"/>
      <c r="DH245" s="38"/>
      <c r="DI245" s="38"/>
      <c r="DJ245" s="38"/>
      <c r="DK245" s="38"/>
      <c r="DL245" s="38"/>
      <c r="DM245" s="38"/>
      <c r="DN245" s="38"/>
    </row>
    <row r="246" spans="1:118">
      <c r="A246" s="1">
        <f>+NICE자료!A246</f>
        <v>126173</v>
      </c>
      <c r="B246" s="28" t="str">
        <f>+NICE자료!B246</f>
        <v xml:space="preserve">          투자자산평가손실</v>
      </c>
      <c r="C246" s="37">
        <f>+NICE자료!C246</f>
        <v>0</v>
      </c>
      <c r="D246" s="37">
        <f>+NICE자료!D246</f>
        <v>0</v>
      </c>
      <c r="E246" s="37">
        <f>+NICE자료!E246</f>
        <v>0</v>
      </c>
      <c r="F246" s="37">
        <f>+NICE자료!F246</f>
        <v>0</v>
      </c>
      <c r="G246" s="37">
        <f>+NICE자료!G246</f>
        <v>0</v>
      </c>
      <c r="H246" s="37">
        <f>+NICE자료!H246</f>
        <v>0</v>
      </c>
      <c r="I246" s="37">
        <f>+NICE자료!I246</f>
        <v>0</v>
      </c>
      <c r="J246" s="37">
        <f>+NICE자료!J246</f>
        <v>0</v>
      </c>
      <c r="K246" s="37">
        <f>+NICE자료!K246</f>
        <v>0</v>
      </c>
      <c r="L246" s="37">
        <f>+NICE자료!L246</f>
        <v>0</v>
      </c>
      <c r="M246" s="37">
        <f>+NICE자료!M246</f>
        <v>0</v>
      </c>
      <c r="N246" s="37">
        <f>+NICE자료!N246</f>
        <v>0</v>
      </c>
      <c r="O246" s="37">
        <f>+NICE자료!O246</f>
        <v>0</v>
      </c>
      <c r="P246" s="37">
        <f>+NICE자료!P246</f>
        <v>0</v>
      </c>
      <c r="Q246" s="37">
        <f>+NICE자료!Q246</f>
        <v>0</v>
      </c>
      <c r="R246" s="37">
        <f>+NICE자료!R246</f>
        <v>0</v>
      </c>
      <c r="S246" s="37">
        <f>+NICE자료!S246</f>
        <v>0</v>
      </c>
      <c r="T246" s="37">
        <f>+NICE자료!T246</f>
        <v>0</v>
      </c>
      <c r="U246" s="37">
        <f>+NICE자료!U246</f>
        <v>0</v>
      </c>
      <c r="V246" s="37">
        <f>+NICE자료!V246</f>
        <v>0</v>
      </c>
      <c r="W246" s="37">
        <f>+NICE자료!W246</f>
        <v>0</v>
      </c>
      <c r="X246" s="37">
        <f>+NICE자료!X246</f>
        <v>0</v>
      </c>
      <c r="Y246" s="37">
        <f>+NICE자료!Y246</f>
        <v>0</v>
      </c>
      <c r="Z246" s="37">
        <f>+NICE자료!Z246</f>
        <v>0</v>
      </c>
      <c r="AA246" s="37">
        <f>+NICE자료!AA246</f>
        <v>0</v>
      </c>
      <c r="AB246" s="37">
        <f>+NICE자료!AB246</f>
        <v>0</v>
      </c>
      <c r="AC246" s="37">
        <f>+NICE자료!AC246</f>
        <v>0</v>
      </c>
      <c r="AD246" s="37">
        <f>+NICE자료!AD246</f>
        <v>0</v>
      </c>
      <c r="AE246" s="37">
        <f>+NICE자료!AE246</f>
        <v>0</v>
      </c>
      <c r="AF246" s="37">
        <f>+NICE자료!AF246</f>
        <v>0</v>
      </c>
      <c r="AG246" s="37">
        <f>+NICE자료!AG246</f>
        <v>0</v>
      </c>
      <c r="AH246" s="37">
        <f>+NICE자료!AH246</f>
        <v>0</v>
      </c>
      <c r="AI246" s="37">
        <f>+NICE자료!AI246</f>
        <v>0</v>
      </c>
      <c r="AJ246" s="37">
        <f>+NICE자료!AJ246</f>
        <v>0</v>
      </c>
      <c r="AK246" s="37">
        <f>+NICE자료!AK246</f>
        <v>0</v>
      </c>
      <c r="AL246" s="37">
        <f>+NICE자료!AL246</f>
        <v>0</v>
      </c>
      <c r="AM246" s="37">
        <f>+NICE자료!AM246</f>
        <v>0</v>
      </c>
      <c r="AN246" s="37">
        <f>+NICE자료!AN246</f>
        <v>0</v>
      </c>
      <c r="AO246" s="37">
        <f>+NICE자료!AO246</f>
        <v>0</v>
      </c>
      <c r="AP246" s="37">
        <f>+NICE자료!AP246</f>
        <v>0</v>
      </c>
      <c r="AQ246" s="37">
        <f>+NICE자료!AQ246</f>
        <v>0</v>
      </c>
      <c r="AR246" s="37">
        <f>+NICE자료!AR246</f>
        <v>0</v>
      </c>
      <c r="AS246" s="37">
        <f>+NICE자료!AS246</f>
        <v>0</v>
      </c>
      <c r="AT246" s="38"/>
      <c r="AU246" s="38"/>
      <c r="AV246" s="38"/>
      <c r="AW246" s="38"/>
      <c r="AX246" s="38"/>
      <c r="AY246" s="38"/>
      <c r="AZ246" s="38"/>
      <c r="BA246" s="38"/>
      <c r="BB246" s="38"/>
      <c r="BC246" s="38"/>
      <c r="BD246" s="38"/>
      <c r="BE246" s="38"/>
      <c r="BF246" s="38"/>
      <c r="BG246" s="38"/>
      <c r="BH246" s="38"/>
      <c r="BI246" s="38"/>
      <c r="BJ246" s="38"/>
      <c r="BK246" s="38"/>
      <c r="BL246" s="38"/>
      <c r="BM246" s="38"/>
      <c r="BN246" s="38"/>
      <c r="BO246" s="38"/>
      <c r="BP246" s="38"/>
      <c r="BQ246" s="38"/>
      <c r="BR246" s="38"/>
      <c r="BS246" s="38"/>
      <c r="BT246" s="38"/>
      <c r="BU246" s="38"/>
      <c r="BV246" s="38"/>
      <c r="BW246" s="38"/>
      <c r="BX246" s="38"/>
      <c r="BY246" s="38"/>
      <c r="BZ246" s="38"/>
      <c r="CA246" s="38"/>
      <c r="CB246" s="38"/>
      <c r="CC246" s="38"/>
      <c r="CD246" s="38"/>
      <c r="CE246" s="38"/>
      <c r="CF246" s="38"/>
      <c r="CG246" s="38"/>
      <c r="CH246" s="38"/>
      <c r="CI246" s="38"/>
      <c r="CJ246" s="38"/>
      <c r="CK246" s="38"/>
      <c r="CL246" s="38"/>
      <c r="CM246" s="38"/>
      <c r="CN246" s="38"/>
      <c r="CO246" s="38"/>
      <c r="CP246" s="38"/>
      <c r="CQ246" s="38"/>
      <c r="CR246" s="38"/>
      <c r="CS246" s="38"/>
      <c r="CT246" s="38"/>
      <c r="CU246" s="38"/>
      <c r="CV246" s="38"/>
      <c r="CW246" s="38"/>
      <c r="CX246" s="38"/>
      <c r="CY246" s="38"/>
      <c r="CZ246" s="38"/>
      <c r="DA246" s="38"/>
      <c r="DB246" s="38"/>
      <c r="DC246" s="38"/>
      <c r="DD246" s="38"/>
      <c r="DE246" s="38"/>
      <c r="DF246" s="38"/>
      <c r="DG246" s="38"/>
      <c r="DH246" s="38"/>
      <c r="DI246" s="38"/>
      <c r="DJ246" s="38"/>
      <c r="DK246" s="38"/>
      <c r="DL246" s="38"/>
      <c r="DM246" s="38"/>
      <c r="DN246" s="38"/>
    </row>
    <row r="247" spans="1:118">
      <c r="A247" s="1">
        <f>+NICE자료!A247</f>
        <v>126143</v>
      </c>
      <c r="B247" s="28" t="str">
        <f>+NICE자료!B247</f>
        <v xml:space="preserve">          매도가능증권평가손실</v>
      </c>
      <c r="C247" s="37">
        <f>+NICE자료!C247</f>
        <v>0</v>
      </c>
      <c r="D247" s="37">
        <f>+NICE자료!D247</f>
        <v>0</v>
      </c>
      <c r="E247" s="37">
        <f>+NICE자료!E247</f>
        <v>0</v>
      </c>
      <c r="F247" s="37">
        <f>+NICE자료!F247</f>
        <v>0</v>
      </c>
      <c r="G247" s="37">
        <f>+NICE자료!G247</f>
        <v>0</v>
      </c>
      <c r="H247" s="37">
        <f>+NICE자료!H247</f>
        <v>0</v>
      </c>
      <c r="I247" s="37">
        <f>+NICE자료!I247</f>
        <v>0</v>
      </c>
      <c r="J247" s="37">
        <f>+NICE자료!J247</f>
        <v>0</v>
      </c>
      <c r="K247" s="37">
        <f>+NICE자료!K247</f>
        <v>0</v>
      </c>
      <c r="L247" s="37">
        <f>+NICE자료!L247</f>
        <v>0</v>
      </c>
      <c r="M247" s="37">
        <f>+NICE자료!M247</f>
        <v>0</v>
      </c>
      <c r="N247" s="37">
        <f>+NICE자료!N247</f>
        <v>0</v>
      </c>
      <c r="O247" s="37">
        <f>+NICE자료!O247</f>
        <v>0</v>
      </c>
      <c r="P247" s="37">
        <f>+NICE자료!P247</f>
        <v>0</v>
      </c>
      <c r="Q247" s="37">
        <f>+NICE자료!Q247</f>
        <v>0</v>
      </c>
      <c r="R247" s="37">
        <f>+NICE자료!R247</f>
        <v>0</v>
      </c>
      <c r="S247" s="37">
        <f>+NICE자료!S247</f>
        <v>0</v>
      </c>
      <c r="T247" s="37">
        <f>+NICE자료!T247</f>
        <v>0</v>
      </c>
      <c r="U247" s="37">
        <f>+NICE자료!U247</f>
        <v>0</v>
      </c>
      <c r="V247" s="37">
        <f>+NICE자료!V247</f>
        <v>0</v>
      </c>
      <c r="W247" s="37">
        <f>+NICE자료!W247</f>
        <v>0</v>
      </c>
      <c r="X247" s="37">
        <f>+NICE자료!X247</f>
        <v>0</v>
      </c>
      <c r="Y247" s="37">
        <f>+NICE자료!Y247</f>
        <v>0</v>
      </c>
      <c r="Z247" s="37">
        <f>+NICE자료!Z247</f>
        <v>0</v>
      </c>
      <c r="AA247" s="37">
        <f>+NICE자료!AA247</f>
        <v>0</v>
      </c>
      <c r="AB247" s="37">
        <f>+NICE자료!AB247</f>
        <v>0</v>
      </c>
      <c r="AC247" s="37">
        <f>+NICE자료!AC247</f>
        <v>0</v>
      </c>
      <c r="AD247" s="37">
        <f>+NICE자료!AD247</f>
        <v>0</v>
      </c>
      <c r="AE247" s="37">
        <f>+NICE자료!AE247</f>
        <v>0</v>
      </c>
      <c r="AF247" s="37">
        <f>+NICE자료!AF247</f>
        <v>0</v>
      </c>
      <c r="AG247" s="37">
        <f>+NICE자료!AG247</f>
        <v>0</v>
      </c>
      <c r="AH247" s="37">
        <f>+NICE자료!AH247</f>
        <v>0</v>
      </c>
      <c r="AI247" s="37">
        <f>+NICE자료!AI247</f>
        <v>0</v>
      </c>
      <c r="AJ247" s="37">
        <f>+NICE자료!AJ247</f>
        <v>0</v>
      </c>
      <c r="AK247" s="37">
        <f>+NICE자료!AK247</f>
        <v>0</v>
      </c>
      <c r="AL247" s="37">
        <f>+NICE자료!AL247</f>
        <v>0</v>
      </c>
      <c r="AM247" s="37">
        <f>+NICE자료!AM247</f>
        <v>0</v>
      </c>
      <c r="AN247" s="37">
        <f>+NICE자료!AN247</f>
        <v>0</v>
      </c>
      <c r="AO247" s="37">
        <f>+NICE자료!AO247</f>
        <v>0</v>
      </c>
      <c r="AP247" s="37">
        <f>+NICE자료!AP247</f>
        <v>0</v>
      </c>
      <c r="AQ247" s="37">
        <f>+NICE자료!AQ247</f>
        <v>0</v>
      </c>
      <c r="AR247" s="37">
        <f>+NICE자료!AR247</f>
        <v>0</v>
      </c>
      <c r="AS247" s="37">
        <f>+NICE자료!AS247</f>
        <v>0</v>
      </c>
      <c r="AT247" s="38"/>
      <c r="AU247" s="38"/>
      <c r="AV247" s="38"/>
      <c r="AW247" s="38"/>
      <c r="AX247" s="38"/>
      <c r="AY247" s="38"/>
      <c r="AZ247" s="38"/>
      <c r="BA247" s="38"/>
      <c r="BB247" s="38"/>
      <c r="BC247" s="38"/>
      <c r="BD247" s="38"/>
      <c r="BE247" s="38"/>
      <c r="BF247" s="38"/>
      <c r="BG247" s="38"/>
      <c r="BH247" s="38"/>
      <c r="BI247" s="38"/>
      <c r="BJ247" s="38"/>
      <c r="BK247" s="38"/>
      <c r="BL247" s="38"/>
      <c r="BM247" s="38"/>
      <c r="BN247" s="38"/>
      <c r="BO247" s="38"/>
      <c r="BP247" s="38"/>
      <c r="BQ247" s="38"/>
      <c r="BR247" s="38"/>
      <c r="BS247" s="38"/>
      <c r="BT247" s="38"/>
      <c r="BU247" s="38"/>
      <c r="BV247" s="38"/>
      <c r="BW247" s="38"/>
      <c r="BX247" s="38"/>
      <c r="BY247" s="38"/>
      <c r="BZ247" s="38"/>
      <c r="CA247" s="38"/>
      <c r="CB247" s="38"/>
      <c r="CC247" s="38"/>
      <c r="CD247" s="38"/>
      <c r="CE247" s="38"/>
      <c r="CF247" s="38"/>
      <c r="CG247" s="38"/>
      <c r="CH247" s="38"/>
      <c r="CI247" s="38"/>
      <c r="CJ247" s="38"/>
      <c r="CK247" s="38"/>
      <c r="CL247" s="38"/>
      <c r="CM247" s="38"/>
      <c r="CN247" s="38"/>
      <c r="CO247" s="38"/>
      <c r="CP247" s="38"/>
      <c r="CQ247" s="38"/>
      <c r="CR247" s="38"/>
      <c r="CS247" s="38"/>
      <c r="CT247" s="38"/>
      <c r="CU247" s="38"/>
      <c r="CV247" s="38"/>
      <c r="CW247" s="38"/>
      <c r="CX247" s="38"/>
      <c r="CY247" s="38"/>
      <c r="CZ247" s="38"/>
      <c r="DA247" s="38"/>
      <c r="DB247" s="38"/>
      <c r="DC247" s="38"/>
      <c r="DD247" s="38"/>
      <c r="DE247" s="38"/>
      <c r="DF247" s="38"/>
      <c r="DG247" s="38"/>
      <c r="DH247" s="38"/>
      <c r="DI247" s="38"/>
      <c r="DJ247" s="38"/>
      <c r="DK247" s="38"/>
      <c r="DL247" s="38"/>
      <c r="DM247" s="38"/>
      <c r="DN247" s="38"/>
    </row>
    <row r="248" spans="1:118">
      <c r="A248" s="1">
        <f>+NICE자료!A248</f>
        <v>126415</v>
      </c>
      <c r="B248" s="28" t="str">
        <f>+NICE자료!B248</f>
        <v xml:space="preserve">          유형자산평가손실</v>
      </c>
      <c r="C248" s="37">
        <f>+NICE자료!C248</f>
        <v>0</v>
      </c>
      <c r="D248" s="37">
        <f>+NICE자료!D248</f>
        <v>0</v>
      </c>
      <c r="E248" s="37">
        <f>+NICE자료!E248</f>
        <v>0</v>
      </c>
      <c r="F248" s="37">
        <f>+NICE자료!F248</f>
        <v>0</v>
      </c>
      <c r="G248" s="37">
        <f>+NICE자료!G248</f>
        <v>0</v>
      </c>
      <c r="H248" s="37">
        <f>+NICE자료!H248</f>
        <v>0</v>
      </c>
      <c r="I248" s="37">
        <f>+NICE자료!I248</f>
        <v>0</v>
      </c>
      <c r="J248" s="37">
        <f>+NICE자료!J248</f>
        <v>0</v>
      </c>
      <c r="K248" s="37">
        <f>+NICE자료!K248</f>
        <v>0</v>
      </c>
      <c r="L248" s="37">
        <f>+NICE자료!L248</f>
        <v>0</v>
      </c>
      <c r="M248" s="37">
        <f>+NICE자료!M248</f>
        <v>0</v>
      </c>
      <c r="N248" s="37">
        <f>+NICE자료!N248</f>
        <v>0</v>
      </c>
      <c r="O248" s="37">
        <f>+NICE자료!O248</f>
        <v>0</v>
      </c>
      <c r="P248" s="37">
        <f>+NICE자료!P248</f>
        <v>0</v>
      </c>
      <c r="Q248" s="37">
        <f>+NICE자료!Q248</f>
        <v>0</v>
      </c>
      <c r="R248" s="37">
        <f>+NICE자료!R248</f>
        <v>0</v>
      </c>
      <c r="S248" s="37">
        <f>+NICE자료!S248</f>
        <v>0</v>
      </c>
      <c r="T248" s="37">
        <f>+NICE자료!T248</f>
        <v>0</v>
      </c>
      <c r="U248" s="37">
        <f>+NICE자료!U248</f>
        <v>0</v>
      </c>
      <c r="V248" s="37">
        <f>+NICE자료!V248</f>
        <v>0</v>
      </c>
      <c r="W248" s="37">
        <f>+NICE자료!W248</f>
        <v>0</v>
      </c>
      <c r="X248" s="37">
        <f>+NICE자료!X248</f>
        <v>0</v>
      </c>
      <c r="Y248" s="37">
        <f>+NICE자료!Y248</f>
        <v>0</v>
      </c>
      <c r="Z248" s="37">
        <f>+NICE자료!Z248</f>
        <v>0</v>
      </c>
      <c r="AA248" s="37">
        <f>+NICE자료!AA248</f>
        <v>0</v>
      </c>
      <c r="AB248" s="37">
        <f>+NICE자료!AB248</f>
        <v>0</v>
      </c>
      <c r="AC248" s="37">
        <f>+NICE자료!AC248</f>
        <v>0</v>
      </c>
      <c r="AD248" s="37">
        <f>+NICE자료!AD248</f>
        <v>0</v>
      </c>
      <c r="AE248" s="37">
        <f>+NICE자료!AE248</f>
        <v>0</v>
      </c>
      <c r="AF248" s="37">
        <f>+NICE자료!AF248</f>
        <v>0</v>
      </c>
      <c r="AG248" s="37">
        <f>+NICE자료!AG248</f>
        <v>0</v>
      </c>
      <c r="AH248" s="37">
        <f>+NICE자료!AH248</f>
        <v>0</v>
      </c>
      <c r="AI248" s="37">
        <f>+NICE자료!AI248</f>
        <v>0</v>
      </c>
      <c r="AJ248" s="37">
        <f>+NICE자료!AJ248</f>
        <v>0</v>
      </c>
      <c r="AK248" s="37">
        <f>+NICE자료!AK248</f>
        <v>0</v>
      </c>
      <c r="AL248" s="37">
        <f>+NICE자료!AL248</f>
        <v>0</v>
      </c>
      <c r="AM248" s="37">
        <f>+NICE자료!AM248</f>
        <v>0</v>
      </c>
      <c r="AN248" s="37">
        <f>+NICE자료!AN248</f>
        <v>0</v>
      </c>
      <c r="AO248" s="37">
        <f>+NICE자료!AO248</f>
        <v>0</v>
      </c>
      <c r="AP248" s="37">
        <f>+NICE자료!AP248</f>
        <v>0</v>
      </c>
      <c r="AQ248" s="37">
        <f>+NICE자료!AQ248</f>
        <v>0</v>
      </c>
      <c r="AR248" s="37">
        <f>+NICE자료!AR248</f>
        <v>0</v>
      </c>
      <c r="AS248" s="37">
        <f>+NICE자료!AS248</f>
        <v>0</v>
      </c>
      <c r="AT248" s="38"/>
      <c r="AU248" s="38"/>
      <c r="AV248" s="38"/>
      <c r="AW248" s="38"/>
      <c r="AX248" s="38"/>
      <c r="AY248" s="38"/>
      <c r="AZ248" s="38"/>
      <c r="BA248" s="38"/>
      <c r="BB248" s="38"/>
      <c r="BC248" s="38"/>
      <c r="BD248" s="38"/>
      <c r="BE248" s="38"/>
      <c r="BF248" s="38"/>
      <c r="BG248" s="38"/>
      <c r="BH248" s="38"/>
      <c r="BI248" s="38"/>
      <c r="BJ248" s="38"/>
      <c r="BK248" s="38"/>
      <c r="BL248" s="38"/>
      <c r="BM248" s="38"/>
      <c r="BN248" s="38"/>
      <c r="BO248" s="38"/>
      <c r="BP248" s="38"/>
      <c r="BQ248" s="38"/>
      <c r="BR248" s="38"/>
      <c r="BS248" s="38"/>
      <c r="BT248" s="38"/>
      <c r="BU248" s="38"/>
      <c r="BV248" s="38"/>
      <c r="BW248" s="38"/>
      <c r="BX248" s="38"/>
      <c r="BY248" s="38"/>
      <c r="BZ248" s="38"/>
      <c r="CA248" s="38"/>
      <c r="CB248" s="38"/>
      <c r="CC248" s="38"/>
      <c r="CD248" s="38"/>
      <c r="CE248" s="38"/>
      <c r="CF248" s="38"/>
      <c r="CG248" s="38"/>
      <c r="CH248" s="38"/>
      <c r="CI248" s="38"/>
      <c r="CJ248" s="38"/>
      <c r="CK248" s="38"/>
      <c r="CL248" s="38"/>
      <c r="CM248" s="38"/>
      <c r="CN248" s="38"/>
      <c r="CO248" s="38"/>
      <c r="CP248" s="38"/>
      <c r="CQ248" s="38"/>
      <c r="CR248" s="38"/>
      <c r="CS248" s="38"/>
      <c r="CT248" s="38"/>
      <c r="CU248" s="38"/>
      <c r="CV248" s="38"/>
      <c r="CW248" s="38"/>
      <c r="CX248" s="38"/>
      <c r="CY248" s="38"/>
      <c r="CZ248" s="38"/>
      <c r="DA248" s="38"/>
      <c r="DB248" s="38"/>
      <c r="DC248" s="38"/>
      <c r="DD248" s="38"/>
      <c r="DE248" s="38"/>
      <c r="DF248" s="38"/>
      <c r="DG248" s="38"/>
      <c r="DH248" s="38"/>
      <c r="DI248" s="38"/>
      <c r="DJ248" s="38"/>
      <c r="DK248" s="38"/>
      <c r="DL248" s="38"/>
      <c r="DM248" s="38"/>
      <c r="DN248" s="38"/>
    </row>
    <row r="249" spans="1:118">
      <c r="A249" s="1">
        <f>+NICE자료!A249</f>
        <v>126172</v>
      </c>
      <c r="B249" s="28" t="str">
        <f>+NICE자료!B249</f>
        <v xml:space="preserve">          기타장단기투자증권평가손실</v>
      </c>
      <c r="C249" s="37">
        <f>+NICE자료!C249</f>
        <v>0</v>
      </c>
      <c r="D249" s="37">
        <f>+NICE자료!D249</f>
        <v>0</v>
      </c>
      <c r="E249" s="37">
        <f>+NICE자료!E249</f>
        <v>0</v>
      </c>
      <c r="F249" s="37">
        <f>+NICE자료!F249</f>
        <v>0</v>
      </c>
      <c r="G249" s="37">
        <f>+NICE자료!G249</f>
        <v>0</v>
      </c>
      <c r="H249" s="37">
        <f>+NICE자료!H249</f>
        <v>0</v>
      </c>
      <c r="I249" s="37">
        <f>+NICE자료!I249</f>
        <v>0</v>
      </c>
      <c r="J249" s="37">
        <f>+NICE자료!J249</f>
        <v>0</v>
      </c>
      <c r="K249" s="37">
        <f>+NICE자료!K249</f>
        <v>0</v>
      </c>
      <c r="L249" s="37">
        <f>+NICE자료!L249</f>
        <v>0</v>
      </c>
      <c r="M249" s="37">
        <f>+NICE자료!M249</f>
        <v>0</v>
      </c>
      <c r="N249" s="37">
        <f>+NICE자료!N249</f>
        <v>0</v>
      </c>
      <c r="O249" s="37">
        <f>+NICE자료!O249</f>
        <v>0</v>
      </c>
      <c r="P249" s="37">
        <f>+NICE자료!P249</f>
        <v>0</v>
      </c>
      <c r="Q249" s="37">
        <f>+NICE자료!Q249</f>
        <v>0</v>
      </c>
      <c r="R249" s="37">
        <f>+NICE자료!R249</f>
        <v>0</v>
      </c>
      <c r="S249" s="37">
        <f>+NICE자료!S249</f>
        <v>0</v>
      </c>
      <c r="T249" s="37">
        <f>+NICE자료!T249</f>
        <v>0</v>
      </c>
      <c r="U249" s="37">
        <f>+NICE자료!U249</f>
        <v>0</v>
      </c>
      <c r="V249" s="37">
        <f>+NICE자료!V249</f>
        <v>0</v>
      </c>
      <c r="W249" s="37">
        <f>+NICE자료!W249</f>
        <v>0</v>
      </c>
      <c r="X249" s="37">
        <f>+NICE자료!X249</f>
        <v>0</v>
      </c>
      <c r="Y249" s="37">
        <f>+NICE자료!Y249</f>
        <v>0</v>
      </c>
      <c r="Z249" s="37">
        <f>+NICE자료!Z249</f>
        <v>0</v>
      </c>
      <c r="AA249" s="37">
        <f>+NICE자료!AA249</f>
        <v>0</v>
      </c>
      <c r="AB249" s="37">
        <f>+NICE자료!AB249</f>
        <v>0</v>
      </c>
      <c r="AC249" s="37">
        <f>+NICE자료!AC249</f>
        <v>0</v>
      </c>
      <c r="AD249" s="37">
        <f>+NICE자료!AD249</f>
        <v>0</v>
      </c>
      <c r="AE249" s="37">
        <f>+NICE자료!AE249</f>
        <v>0</v>
      </c>
      <c r="AF249" s="37">
        <f>+NICE자료!AF249</f>
        <v>0</v>
      </c>
      <c r="AG249" s="37">
        <f>+NICE자료!AG249</f>
        <v>0</v>
      </c>
      <c r="AH249" s="37">
        <f>+NICE자료!AH249</f>
        <v>0</v>
      </c>
      <c r="AI249" s="37">
        <f>+NICE자료!AI249</f>
        <v>0</v>
      </c>
      <c r="AJ249" s="37">
        <f>+NICE자료!AJ249</f>
        <v>0</v>
      </c>
      <c r="AK249" s="37">
        <f>+NICE자료!AK249</f>
        <v>0</v>
      </c>
      <c r="AL249" s="37">
        <f>+NICE자료!AL249</f>
        <v>0</v>
      </c>
      <c r="AM249" s="37">
        <f>+NICE자료!AM249</f>
        <v>0</v>
      </c>
      <c r="AN249" s="37">
        <f>+NICE자료!AN249</f>
        <v>0</v>
      </c>
      <c r="AO249" s="37">
        <f>+NICE자료!AO249</f>
        <v>0</v>
      </c>
      <c r="AP249" s="37">
        <f>+NICE자료!AP249</f>
        <v>0</v>
      </c>
      <c r="AQ249" s="37">
        <f>+NICE자료!AQ249</f>
        <v>0</v>
      </c>
      <c r="AR249" s="37">
        <f>+NICE자료!AR249</f>
        <v>0</v>
      </c>
      <c r="AS249" s="37">
        <f>+NICE자료!AS249</f>
        <v>0</v>
      </c>
      <c r="AT249" s="38"/>
      <c r="AU249" s="38"/>
      <c r="AV249" s="38"/>
      <c r="AW249" s="38"/>
      <c r="AX249" s="38"/>
      <c r="AY249" s="38"/>
      <c r="AZ249" s="38"/>
      <c r="BA249" s="38"/>
      <c r="BB249" s="38"/>
      <c r="BC249" s="38"/>
      <c r="BD249" s="38"/>
      <c r="BE249" s="38"/>
      <c r="BF249" s="38"/>
      <c r="BG249" s="38"/>
      <c r="BH249" s="38"/>
      <c r="BI249" s="38"/>
      <c r="BJ249" s="38"/>
      <c r="BK249" s="38"/>
      <c r="BL249" s="38"/>
      <c r="BM249" s="38"/>
      <c r="BN249" s="38"/>
      <c r="BO249" s="38"/>
      <c r="BP249" s="38"/>
      <c r="BQ249" s="38"/>
      <c r="BR249" s="38"/>
      <c r="BS249" s="38"/>
      <c r="BT249" s="38"/>
      <c r="BU249" s="38"/>
      <c r="BV249" s="38"/>
      <c r="BW249" s="38"/>
      <c r="BX249" s="38"/>
      <c r="BY249" s="38"/>
      <c r="BZ249" s="38"/>
      <c r="CA249" s="38"/>
      <c r="CB249" s="38"/>
      <c r="CC249" s="38"/>
      <c r="CD249" s="38"/>
      <c r="CE249" s="38"/>
      <c r="CF249" s="38"/>
      <c r="CG249" s="38"/>
      <c r="CH249" s="38"/>
      <c r="CI249" s="38"/>
      <c r="CJ249" s="38"/>
      <c r="CK249" s="38"/>
      <c r="CL249" s="38"/>
      <c r="CM249" s="38"/>
      <c r="CN249" s="38"/>
      <c r="CO249" s="38"/>
      <c r="CP249" s="38"/>
      <c r="CQ249" s="38"/>
      <c r="CR249" s="38"/>
      <c r="CS249" s="38"/>
      <c r="CT249" s="38"/>
      <c r="CU249" s="38"/>
      <c r="CV249" s="38"/>
      <c r="CW249" s="38"/>
      <c r="CX249" s="38"/>
      <c r="CY249" s="38"/>
      <c r="CZ249" s="38"/>
      <c r="DA249" s="38"/>
      <c r="DB249" s="38"/>
      <c r="DC249" s="38"/>
      <c r="DD249" s="38"/>
      <c r="DE249" s="38"/>
      <c r="DF249" s="38"/>
      <c r="DG249" s="38"/>
      <c r="DH249" s="38"/>
      <c r="DI249" s="38"/>
      <c r="DJ249" s="38"/>
      <c r="DK249" s="38"/>
      <c r="DL249" s="38"/>
      <c r="DM249" s="38"/>
      <c r="DN249" s="38"/>
    </row>
    <row r="250" spans="1:118">
      <c r="A250" s="1">
        <f>+NICE자료!A250</f>
        <v>126174</v>
      </c>
      <c r="B250" s="28" t="str">
        <f>+NICE자료!B250</f>
        <v xml:space="preserve">     외화환산손실</v>
      </c>
      <c r="C250" s="37">
        <f>+NICE자료!C250</f>
        <v>33447000000</v>
      </c>
      <c r="D250" s="37">
        <f>+NICE자료!D250</f>
        <v>2104000000</v>
      </c>
      <c r="E250" s="37">
        <f>+NICE자료!E250</f>
        <v>0</v>
      </c>
      <c r="F250" s="37">
        <f>+NICE자료!F250</f>
        <v>-4963000000</v>
      </c>
      <c r="G250" s="37">
        <f>+NICE자료!G250</f>
        <v>18972000000</v>
      </c>
      <c r="H250" s="37">
        <f>+NICE자료!H250</f>
        <v>8959000000</v>
      </c>
      <c r="I250" s="37">
        <f>+NICE자료!I250</f>
        <v>12790000000</v>
      </c>
      <c r="J250" s="37">
        <f>+NICE자료!J250</f>
        <v>23522000000</v>
      </c>
      <c r="K250" s="37">
        <f>+NICE자료!K250</f>
        <v>194048000000</v>
      </c>
      <c r="L250" s="37">
        <f>+NICE자료!L250</f>
        <v>9404000000</v>
      </c>
      <c r="M250" s="37">
        <f>+NICE자료!M250</f>
        <v>360688000000</v>
      </c>
      <c r="N250" s="37">
        <f>+NICE자료!N250</f>
        <v>65801000000</v>
      </c>
      <c r="O250" s="37">
        <f>+NICE자료!O250</f>
        <v>463831000000</v>
      </c>
      <c r="P250" s="37">
        <f>+NICE자료!P250</f>
        <v>118157000000</v>
      </c>
      <c r="Q250" s="37">
        <f>+NICE자료!Q250</f>
        <v>497703000000</v>
      </c>
      <c r="R250" s="37">
        <f>+NICE자료!R250</f>
        <v>-169731000000</v>
      </c>
      <c r="S250" s="37">
        <f>+NICE자료!S250</f>
        <v>278790000000</v>
      </c>
      <c r="T250" s="37">
        <f>+NICE자료!T250</f>
        <v>235053000000</v>
      </c>
      <c r="U250" s="37">
        <f>+NICE자료!U250</f>
        <v>0</v>
      </c>
      <c r="V250" s="37">
        <f>+NICE자료!V250</f>
        <v>-187542000000</v>
      </c>
      <c r="W250" s="37">
        <f>+NICE자료!W250</f>
        <v>317513000000</v>
      </c>
      <c r="X250" s="37">
        <f>+NICE자료!X250</f>
        <v>59599000000</v>
      </c>
      <c r="Y250" s="37">
        <f>+NICE자료!Y250</f>
        <v>678727000000</v>
      </c>
      <c r="Z250" s="37">
        <f>+NICE자료!Z250</f>
        <v>-589049000000</v>
      </c>
      <c r="AA250" s="37">
        <f>+NICE자료!AA250</f>
        <v>236095000000</v>
      </c>
      <c r="AB250" s="37">
        <f>+NICE자료!AB250</f>
        <v>728155000000</v>
      </c>
      <c r="AC250" s="37">
        <f>+NICE자료!AC250</f>
        <v>563515000000</v>
      </c>
      <c r="AD250" s="37">
        <f>+NICE자료!AD250</f>
        <v>1045890000000</v>
      </c>
      <c r="AE250" s="37">
        <f>+NICE자료!AE250</f>
        <v>746878000000</v>
      </c>
      <c r="AF250" s="37">
        <f>+NICE자료!AF250</f>
        <v>1163519000000</v>
      </c>
      <c r="AG250" s="37">
        <f>+NICE자료!AG250</f>
        <v>1047080000000</v>
      </c>
      <c r="AH250" s="37">
        <f>+NICE자료!AH250</f>
        <v>766816000000</v>
      </c>
      <c r="AI250" s="37">
        <f>+NICE자료!AI250</f>
        <v>439338000000</v>
      </c>
      <c r="AJ250" s="37">
        <f>+NICE자료!AJ250</f>
        <v>1160265000000</v>
      </c>
      <c r="AK250" s="37">
        <f>+NICE자료!AK250</f>
        <v>497723000000</v>
      </c>
      <c r="AL250" s="37">
        <f>+NICE자료!AL250</f>
        <v>1390148000000</v>
      </c>
      <c r="AM250" s="37">
        <f>+NICE자료!AM250</f>
        <v>906444000000</v>
      </c>
      <c r="AN250" s="37">
        <f>+NICE자료!AN250</f>
        <v>893757000000</v>
      </c>
      <c r="AO250" s="37">
        <f>+NICE자료!AO250</f>
        <v>1513033000000</v>
      </c>
      <c r="AP250" s="37">
        <f>+NICE자료!AP250</f>
        <v>1112536000000</v>
      </c>
      <c r="AQ250" s="37">
        <f>+NICE자료!AQ250</f>
        <v>1519261000000</v>
      </c>
      <c r="AR250" s="37">
        <f>+NICE자료!AR250</f>
        <v>701632000000</v>
      </c>
      <c r="AS250" s="37">
        <f>+NICE자료!AS250</f>
        <v>1157401000000</v>
      </c>
      <c r="AT250" s="38"/>
      <c r="AU250" s="38"/>
      <c r="AV250" s="38"/>
      <c r="AW250" s="38"/>
      <c r="AX250" s="38"/>
      <c r="AY250" s="38"/>
      <c r="AZ250" s="38"/>
      <c r="BA250" s="38"/>
      <c r="BB250" s="38"/>
      <c r="BC250" s="38"/>
      <c r="BD250" s="38"/>
      <c r="BE250" s="38"/>
      <c r="BF250" s="38"/>
      <c r="BG250" s="38"/>
      <c r="BH250" s="38"/>
      <c r="BI250" s="38"/>
      <c r="BJ250" s="38"/>
      <c r="BK250" s="38"/>
      <c r="BL250" s="38"/>
      <c r="BM250" s="38"/>
      <c r="BN250" s="38"/>
      <c r="BO250" s="38"/>
      <c r="BP250" s="38"/>
      <c r="BQ250" s="38"/>
      <c r="BR250" s="38"/>
      <c r="BS250" s="38"/>
      <c r="BT250" s="38"/>
      <c r="BU250" s="38"/>
      <c r="BV250" s="38"/>
      <c r="BW250" s="38"/>
      <c r="BX250" s="38"/>
      <c r="BY250" s="38"/>
      <c r="BZ250" s="38"/>
      <c r="CA250" s="38"/>
      <c r="CB250" s="38"/>
      <c r="CC250" s="38"/>
      <c r="CD250" s="38"/>
      <c r="CE250" s="38"/>
      <c r="CF250" s="38"/>
      <c r="CG250" s="38"/>
      <c r="CH250" s="38"/>
      <c r="CI250" s="38"/>
      <c r="CJ250" s="38"/>
      <c r="CK250" s="38"/>
      <c r="CL250" s="38"/>
      <c r="CM250" s="38"/>
      <c r="CN250" s="38"/>
      <c r="CO250" s="38"/>
      <c r="CP250" s="38"/>
      <c r="CQ250" s="38"/>
      <c r="CR250" s="38"/>
      <c r="CS250" s="38"/>
      <c r="CT250" s="38"/>
      <c r="CU250" s="38"/>
      <c r="CV250" s="38"/>
      <c r="CW250" s="38"/>
      <c r="CX250" s="38"/>
      <c r="CY250" s="38"/>
      <c r="CZ250" s="38"/>
      <c r="DA250" s="38"/>
      <c r="DB250" s="38"/>
      <c r="DC250" s="38"/>
      <c r="DD250" s="38"/>
      <c r="DE250" s="38"/>
      <c r="DF250" s="38"/>
      <c r="DG250" s="38"/>
      <c r="DH250" s="38"/>
      <c r="DI250" s="38"/>
      <c r="DJ250" s="38"/>
      <c r="DK250" s="38"/>
      <c r="DL250" s="38"/>
      <c r="DM250" s="38"/>
      <c r="DN250" s="38"/>
    </row>
    <row r="251" spans="1:118">
      <c r="A251" s="1">
        <f>+NICE자료!A251</f>
        <v>126180</v>
      </c>
      <c r="B251" s="28" t="str">
        <f>+NICE자료!B251</f>
        <v xml:space="preserve">     매출할인</v>
      </c>
      <c r="C251" s="37">
        <f>+NICE자료!C251</f>
        <v>0</v>
      </c>
      <c r="D251" s="37">
        <f>+NICE자료!D251</f>
        <v>0</v>
      </c>
      <c r="E251" s="37">
        <f>+NICE자료!E251</f>
        <v>0</v>
      </c>
      <c r="F251" s="37">
        <f>+NICE자료!F251</f>
        <v>0</v>
      </c>
      <c r="G251" s="37">
        <f>+NICE자료!G251</f>
        <v>0</v>
      </c>
      <c r="H251" s="37">
        <f>+NICE자료!H251</f>
        <v>0</v>
      </c>
      <c r="I251" s="37">
        <f>+NICE자료!I251</f>
        <v>0</v>
      </c>
      <c r="J251" s="37">
        <f>+NICE자료!J251</f>
        <v>0</v>
      </c>
      <c r="K251" s="37">
        <f>+NICE자료!K251</f>
        <v>0</v>
      </c>
      <c r="L251" s="37">
        <f>+NICE자료!L251</f>
        <v>0</v>
      </c>
      <c r="M251" s="37">
        <f>+NICE자료!M251</f>
        <v>0</v>
      </c>
      <c r="N251" s="37">
        <f>+NICE자료!N251</f>
        <v>0</v>
      </c>
      <c r="O251" s="37">
        <f>+NICE자료!O251</f>
        <v>0</v>
      </c>
      <c r="P251" s="37">
        <f>+NICE자료!P251</f>
        <v>0</v>
      </c>
      <c r="Q251" s="37">
        <f>+NICE자료!Q251</f>
        <v>0</v>
      </c>
      <c r="R251" s="37">
        <f>+NICE자료!R251</f>
        <v>0</v>
      </c>
      <c r="S251" s="37">
        <f>+NICE자료!S251</f>
        <v>0</v>
      </c>
      <c r="T251" s="37">
        <f>+NICE자료!T251</f>
        <v>0</v>
      </c>
      <c r="U251" s="37">
        <f>+NICE자료!U251</f>
        <v>0</v>
      </c>
      <c r="V251" s="37">
        <f>+NICE자료!V251</f>
        <v>0</v>
      </c>
      <c r="W251" s="37">
        <f>+NICE자료!W251</f>
        <v>0</v>
      </c>
      <c r="X251" s="37">
        <f>+NICE자료!X251</f>
        <v>0</v>
      </c>
      <c r="Y251" s="37">
        <f>+NICE자료!Y251</f>
        <v>0</v>
      </c>
      <c r="Z251" s="37">
        <f>+NICE자료!Z251</f>
        <v>0</v>
      </c>
      <c r="AA251" s="37">
        <f>+NICE자료!AA251</f>
        <v>0</v>
      </c>
      <c r="AB251" s="37">
        <f>+NICE자료!AB251</f>
        <v>0</v>
      </c>
      <c r="AC251" s="37">
        <f>+NICE자료!AC251</f>
        <v>0</v>
      </c>
      <c r="AD251" s="37">
        <f>+NICE자료!AD251</f>
        <v>0</v>
      </c>
      <c r="AE251" s="37">
        <f>+NICE자료!AE251</f>
        <v>0</v>
      </c>
      <c r="AF251" s="37">
        <f>+NICE자료!AF251</f>
        <v>0</v>
      </c>
      <c r="AG251" s="37">
        <f>+NICE자료!AG251</f>
        <v>0</v>
      </c>
      <c r="AH251" s="37">
        <f>+NICE자료!AH251</f>
        <v>0</v>
      </c>
      <c r="AI251" s="37">
        <f>+NICE자료!AI251</f>
        <v>0</v>
      </c>
      <c r="AJ251" s="37">
        <f>+NICE자료!AJ251</f>
        <v>0</v>
      </c>
      <c r="AK251" s="37">
        <f>+NICE자료!AK251</f>
        <v>0</v>
      </c>
      <c r="AL251" s="37">
        <f>+NICE자료!AL251</f>
        <v>0</v>
      </c>
      <c r="AM251" s="37">
        <f>+NICE자료!AM251</f>
        <v>0</v>
      </c>
      <c r="AN251" s="37">
        <f>+NICE자료!AN251</f>
        <v>0</v>
      </c>
      <c r="AO251" s="37">
        <f>+NICE자료!AO251</f>
        <v>0</v>
      </c>
      <c r="AP251" s="37">
        <f>+NICE자료!AP251</f>
        <v>0</v>
      </c>
      <c r="AQ251" s="37">
        <f>+NICE자료!AQ251</f>
        <v>0</v>
      </c>
      <c r="AR251" s="37">
        <f>+NICE자료!AR251</f>
        <v>0</v>
      </c>
      <c r="AS251" s="37">
        <f>+NICE자료!AS251</f>
        <v>0</v>
      </c>
      <c r="AT251" s="38"/>
      <c r="AU251" s="38"/>
      <c r="AV251" s="38"/>
      <c r="AW251" s="38"/>
      <c r="AX251" s="38"/>
      <c r="AY251" s="38"/>
      <c r="AZ251" s="38"/>
      <c r="BA251" s="38"/>
      <c r="BB251" s="38"/>
      <c r="BC251" s="38"/>
      <c r="BD251" s="38"/>
      <c r="BE251" s="38"/>
      <c r="BF251" s="38"/>
      <c r="BG251" s="38"/>
      <c r="BH251" s="38"/>
      <c r="BI251" s="38"/>
      <c r="BJ251" s="38"/>
      <c r="BK251" s="38"/>
      <c r="BL251" s="38"/>
      <c r="BM251" s="38"/>
      <c r="BN251" s="38"/>
      <c r="BO251" s="38"/>
      <c r="BP251" s="38"/>
      <c r="BQ251" s="38"/>
      <c r="BR251" s="38"/>
      <c r="BS251" s="38"/>
      <c r="BT251" s="38"/>
      <c r="BU251" s="38"/>
      <c r="BV251" s="38"/>
      <c r="BW251" s="38"/>
      <c r="BX251" s="38"/>
      <c r="BY251" s="38"/>
      <c r="BZ251" s="38"/>
      <c r="CA251" s="38"/>
      <c r="CB251" s="38"/>
      <c r="CC251" s="38"/>
      <c r="CD251" s="38"/>
      <c r="CE251" s="38"/>
      <c r="CF251" s="38"/>
      <c r="CG251" s="38"/>
      <c r="CH251" s="38"/>
      <c r="CI251" s="38"/>
      <c r="CJ251" s="38"/>
      <c r="CK251" s="38"/>
      <c r="CL251" s="38"/>
      <c r="CM251" s="38"/>
      <c r="CN251" s="38"/>
      <c r="CO251" s="38"/>
      <c r="CP251" s="38"/>
      <c r="CQ251" s="38"/>
      <c r="CR251" s="38"/>
      <c r="CS251" s="38"/>
      <c r="CT251" s="38"/>
      <c r="CU251" s="38"/>
      <c r="CV251" s="38"/>
      <c r="CW251" s="38"/>
      <c r="CX251" s="38"/>
      <c r="CY251" s="38"/>
      <c r="CZ251" s="38"/>
      <c r="DA251" s="38"/>
      <c r="DB251" s="38"/>
      <c r="DC251" s="38"/>
      <c r="DD251" s="38"/>
      <c r="DE251" s="38"/>
      <c r="DF251" s="38"/>
      <c r="DG251" s="38"/>
      <c r="DH251" s="38"/>
      <c r="DI251" s="38"/>
      <c r="DJ251" s="38"/>
      <c r="DK251" s="38"/>
      <c r="DL251" s="38"/>
      <c r="DM251" s="38"/>
      <c r="DN251" s="38"/>
    </row>
    <row r="252" spans="1:118">
      <c r="A252" s="1">
        <f>+NICE자료!A252</f>
        <v>126181</v>
      </c>
      <c r="B252" s="28" t="str">
        <f>+NICE자료!B252</f>
        <v xml:space="preserve">     수수료비용</v>
      </c>
      <c r="C252" s="37">
        <f>+NICE자료!C252</f>
        <v>0</v>
      </c>
      <c r="D252" s="37">
        <f>+NICE자료!D252</f>
        <v>0</v>
      </c>
      <c r="E252" s="37">
        <f>+NICE자료!E252</f>
        <v>0</v>
      </c>
      <c r="F252" s="37">
        <f>+NICE자료!F252</f>
        <v>0</v>
      </c>
      <c r="G252" s="37">
        <f>+NICE자료!G252</f>
        <v>0</v>
      </c>
      <c r="H252" s="37">
        <f>+NICE자료!H252</f>
        <v>0</v>
      </c>
      <c r="I252" s="37">
        <f>+NICE자료!I252</f>
        <v>0</v>
      </c>
      <c r="J252" s="37">
        <f>+NICE자료!J252</f>
        <v>0</v>
      </c>
      <c r="K252" s="37">
        <f>+NICE자료!K252</f>
        <v>0</v>
      </c>
      <c r="L252" s="37">
        <f>+NICE자료!L252</f>
        <v>0</v>
      </c>
      <c r="M252" s="37">
        <f>+NICE자료!M252</f>
        <v>0</v>
      </c>
      <c r="N252" s="37">
        <f>+NICE자료!N252</f>
        <v>0</v>
      </c>
      <c r="O252" s="37">
        <f>+NICE자료!O252</f>
        <v>0</v>
      </c>
      <c r="P252" s="37">
        <f>+NICE자료!P252</f>
        <v>0</v>
      </c>
      <c r="Q252" s="37">
        <f>+NICE자료!Q252</f>
        <v>0</v>
      </c>
      <c r="R252" s="37">
        <f>+NICE자료!R252</f>
        <v>0</v>
      </c>
      <c r="S252" s="37">
        <f>+NICE자료!S252</f>
        <v>0</v>
      </c>
      <c r="T252" s="37">
        <f>+NICE자료!T252</f>
        <v>0</v>
      </c>
      <c r="U252" s="37">
        <f>+NICE자료!U252</f>
        <v>0</v>
      </c>
      <c r="V252" s="37">
        <f>+NICE자료!V252</f>
        <v>0</v>
      </c>
      <c r="W252" s="37">
        <f>+NICE자료!W252</f>
        <v>0</v>
      </c>
      <c r="X252" s="37">
        <f>+NICE자료!X252</f>
        <v>0</v>
      </c>
      <c r="Y252" s="37">
        <f>+NICE자료!Y252</f>
        <v>0</v>
      </c>
      <c r="Z252" s="37">
        <f>+NICE자료!Z252</f>
        <v>0</v>
      </c>
      <c r="AA252" s="37">
        <f>+NICE자료!AA252</f>
        <v>0</v>
      </c>
      <c r="AB252" s="37">
        <f>+NICE자료!AB252</f>
        <v>0</v>
      </c>
      <c r="AC252" s="37">
        <f>+NICE자료!AC252</f>
        <v>0</v>
      </c>
      <c r="AD252" s="37">
        <f>+NICE자료!AD252</f>
        <v>0</v>
      </c>
      <c r="AE252" s="37">
        <f>+NICE자료!AE252</f>
        <v>0</v>
      </c>
      <c r="AF252" s="37">
        <f>+NICE자료!AF252</f>
        <v>0</v>
      </c>
      <c r="AG252" s="37">
        <f>+NICE자료!AG252</f>
        <v>0</v>
      </c>
      <c r="AH252" s="37">
        <f>+NICE자료!AH252</f>
        <v>0</v>
      </c>
      <c r="AI252" s="37">
        <f>+NICE자료!AI252</f>
        <v>0</v>
      </c>
      <c r="AJ252" s="37">
        <f>+NICE자료!AJ252</f>
        <v>0</v>
      </c>
      <c r="AK252" s="37">
        <f>+NICE자료!AK252</f>
        <v>0</v>
      </c>
      <c r="AL252" s="37">
        <f>+NICE자료!AL252</f>
        <v>0</v>
      </c>
      <c r="AM252" s="37">
        <f>+NICE자료!AM252</f>
        <v>0</v>
      </c>
      <c r="AN252" s="37">
        <f>+NICE자료!AN252</f>
        <v>0</v>
      </c>
      <c r="AO252" s="37">
        <f>+NICE자료!AO252</f>
        <v>0</v>
      </c>
      <c r="AP252" s="37">
        <f>+NICE자료!AP252</f>
        <v>0</v>
      </c>
      <c r="AQ252" s="37">
        <f>+NICE자료!AQ252</f>
        <v>0</v>
      </c>
      <c r="AR252" s="37">
        <f>+NICE자료!AR252</f>
        <v>0</v>
      </c>
      <c r="AS252" s="37">
        <f>+NICE자료!AS252</f>
        <v>0</v>
      </c>
      <c r="AT252" s="38"/>
      <c r="AU252" s="38"/>
      <c r="AV252" s="38"/>
      <c r="AW252" s="38"/>
      <c r="AX252" s="38"/>
      <c r="AY252" s="38"/>
      <c r="AZ252" s="38"/>
      <c r="BA252" s="38"/>
      <c r="BB252" s="38"/>
      <c r="BC252" s="38"/>
      <c r="BD252" s="38"/>
      <c r="BE252" s="38"/>
      <c r="BF252" s="38"/>
      <c r="BG252" s="38"/>
      <c r="BH252" s="38"/>
      <c r="BI252" s="38"/>
      <c r="BJ252" s="38"/>
      <c r="BK252" s="38"/>
      <c r="BL252" s="38"/>
      <c r="BM252" s="38"/>
      <c r="BN252" s="38"/>
      <c r="BO252" s="38"/>
      <c r="BP252" s="38"/>
      <c r="BQ252" s="38"/>
      <c r="BR252" s="38"/>
      <c r="BS252" s="38"/>
      <c r="BT252" s="38"/>
      <c r="BU252" s="38"/>
      <c r="BV252" s="38"/>
      <c r="BW252" s="38"/>
      <c r="BX252" s="38"/>
      <c r="BY252" s="38"/>
      <c r="BZ252" s="38"/>
      <c r="CA252" s="38"/>
      <c r="CB252" s="38"/>
      <c r="CC252" s="38"/>
      <c r="CD252" s="38"/>
      <c r="CE252" s="38"/>
      <c r="CF252" s="38"/>
      <c r="CG252" s="38"/>
      <c r="CH252" s="38"/>
      <c r="CI252" s="38"/>
      <c r="CJ252" s="38"/>
      <c r="CK252" s="38"/>
      <c r="CL252" s="38"/>
      <c r="CM252" s="38"/>
      <c r="CN252" s="38"/>
      <c r="CO252" s="38"/>
      <c r="CP252" s="38"/>
      <c r="CQ252" s="38"/>
      <c r="CR252" s="38"/>
      <c r="CS252" s="38"/>
      <c r="CT252" s="38"/>
      <c r="CU252" s="38"/>
      <c r="CV252" s="38"/>
      <c r="CW252" s="38"/>
      <c r="CX252" s="38"/>
      <c r="CY252" s="38"/>
      <c r="CZ252" s="38"/>
      <c r="DA252" s="38"/>
      <c r="DB252" s="38"/>
      <c r="DC252" s="38"/>
      <c r="DD252" s="38"/>
      <c r="DE252" s="38"/>
      <c r="DF252" s="38"/>
      <c r="DG252" s="38"/>
      <c r="DH252" s="38"/>
      <c r="DI252" s="38"/>
      <c r="DJ252" s="38"/>
      <c r="DK252" s="38"/>
      <c r="DL252" s="38"/>
      <c r="DM252" s="38"/>
      <c r="DN252" s="38"/>
    </row>
    <row r="253" spans="1:118">
      <c r="A253" s="1">
        <f>+NICE자료!A253</f>
        <v>126200</v>
      </c>
      <c r="B253" s="28" t="str">
        <f>+NICE자료!B253</f>
        <v xml:space="preserve">     원가차손</v>
      </c>
      <c r="C253" s="37">
        <f>+NICE자료!C253</f>
        <v>0</v>
      </c>
      <c r="D253" s="37">
        <f>+NICE자료!D253</f>
        <v>0</v>
      </c>
      <c r="E253" s="37">
        <f>+NICE자료!E253</f>
        <v>0</v>
      </c>
      <c r="F253" s="37">
        <f>+NICE자료!F253</f>
        <v>0</v>
      </c>
      <c r="G253" s="37">
        <f>+NICE자료!G253</f>
        <v>0</v>
      </c>
      <c r="H253" s="37">
        <f>+NICE자료!H253</f>
        <v>0</v>
      </c>
      <c r="I253" s="37">
        <f>+NICE자료!I253</f>
        <v>0</v>
      </c>
      <c r="J253" s="37">
        <f>+NICE자료!J253</f>
        <v>0</v>
      </c>
      <c r="K253" s="37">
        <f>+NICE자료!K253</f>
        <v>0</v>
      </c>
      <c r="L253" s="37">
        <f>+NICE자료!L253</f>
        <v>0</v>
      </c>
      <c r="M253" s="37">
        <f>+NICE자료!M253</f>
        <v>0</v>
      </c>
      <c r="N253" s="37">
        <f>+NICE자료!N253</f>
        <v>0</v>
      </c>
      <c r="O253" s="37">
        <f>+NICE자료!O253</f>
        <v>0</v>
      </c>
      <c r="P253" s="37">
        <f>+NICE자료!P253</f>
        <v>0</v>
      </c>
      <c r="Q253" s="37">
        <f>+NICE자료!Q253</f>
        <v>0</v>
      </c>
      <c r="R253" s="37">
        <f>+NICE자료!R253</f>
        <v>0</v>
      </c>
      <c r="S253" s="37">
        <f>+NICE자료!S253</f>
        <v>0</v>
      </c>
      <c r="T253" s="37">
        <f>+NICE자료!T253</f>
        <v>0</v>
      </c>
      <c r="U253" s="37">
        <f>+NICE자료!U253</f>
        <v>0</v>
      </c>
      <c r="V253" s="37">
        <f>+NICE자료!V253</f>
        <v>0</v>
      </c>
      <c r="W253" s="37">
        <f>+NICE자료!W253</f>
        <v>0</v>
      </c>
      <c r="X253" s="37">
        <f>+NICE자료!X253</f>
        <v>0</v>
      </c>
      <c r="Y253" s="37">
        <f>+NICE자료!Y253</f>
        <v>0</v>
      </c>
      <c r="Z253" s="37">
        <f>+NICE자료!Z253</f>
        <v>0</v>
      </c>
      <c r="AA253" s="37">
        <f>+NICE자료!AA253</f>
        <v>0</v>
      </c>
      <c r="AB253" s="37">
        <f>+NICE자료!AB253</f>
        <v>0</v>
      </c>
      <c r="AC253" s="37">
        <f>+NICE자료!AC253</f>
        <v>0</v>
      </c>
      <c r="AD253" s="37">
        <f>+NICE자료!AD253</f>
        <v>0</v>
      </c>
      <c r="AE253" s="37">
        <f>+NICE자료!AE253</f>
        <v>0</v>
      </c>
      <c r="AF253" s="37">
        <f>+NICE자료!AF253</f>
        <v>0</v>
      </c>
      <c r="AG253" s="37">
        <f>+NICE자료!AG253</f>
        <v>0</v>
      </c>
      <c r="AH253" s="37">
        <f>+NICE자료!AH253</f>
        <v>0</v>
      </c>
      <c r="AI253" s="37">
        <f>+NICE자료!AI253</f>
        <v>0</v>
      </c>
      <c r="AJ253" s="37">
        <f>+NICE자료!AJ253</f>
        <v>0</v>
      </c>
      <c r="AK253" s="37">
        <f>+NICE자료!AK253</f>
        <v>0</v>
      </c>
      <c r="AL253" s="37">
        <f>+NICE자료!AL253</f>
        <v>0</v>
      </c>
      <c r="AM253" s="37">
        <f>+NICE자료!AM253</f>
        <v>0</v>
      </c>
      <c r="AN253" s="37">
        <f>+NICE자료!AN253</f>
        <v>0</v>
      </c>
      <c r="AO253" s="37">
        <f>+NICE자료!AO253</f>
        <v>0</v>
      </c>
      <c r="AP253" s="37">
        <f>+NICE자료!AP253</f>
        <v>0</v>
      </c>
      <c r="AQ253" s="37">
        <f>+NICE자료!AQ253</f>
        <v>0</v>
      </c>
      <c r="AR253" s="37">
        <f>+NICE자료!AR253</f>
        <v>0</v>
      </c>
      <c r="AS253" s="37">
        <f>+NICE자료!AS253</f>
        <v>0</v>
      </c>
      <c r="AT253" s="38"/>
      <c r="AU253" s="38"/>
      <c r="AV253" s="38"/>
      <c r="AW253" s="38"/>
      <c r="AX253" s="38"/>
      <c r="AY253" s="38"/>
      <c r="AZ253" s="38"/>
      <c r="BA253" s="38"/>
      <c r="BB253" s="38"/>
      <c r="BC253" s="38"/>
      <c r="BD253" s="38"/>
      <c r="BE253" s="38"/>
      <c r="BF253" s="38"/>
      <c r="BG253" s="38"/>
      <c r="BH253" s="38"/>
      <c r="BI253" s="38"/>
      <c r="BJ253" s="38"/>
      <c r="BK253" s="38"/>
      <c r="BL253" s="38"/>
      <c r="BM253" s="38"/>
      <c r="BN253" s="38"/>
      <c r="BO253" s="38"/>
      <c r="BP253" s="38"/>
      <c r="BQ253" s="38"/>
      <c r="BR253" s="38"/>
      <c r="BS253" s="38"/>
      <c r="BT253" s="38"/>
      <c r="BU253" s="38"/>
      <c r="BV253" s="38"/>
      <c r="BW253" s="38"/>
      <c r="BX253" s="38"/>
      <c r="BY253" s="38"/>
      <c r="BZ253" s="38"/>
      <c r="CA253" s="38"/>
      <c r="CB253" s="38"/>
      <c r="CC253" s="38"/>
      <c r="CD253" s="38"/>
      <c r="CE253" s="38"/>
      <c r="CF253" s="38"/>
      <c r="CG253" s="38"/>
      <c r="CH253" s="38"/>
      <c r="CI253" s="38"/>
      <c r="CJ253" s="38"/>
      <c r="CK253" s="38"/>
      <c r="CL253" s="38"/>
      <c r="CM253" s="38"/>
      <c r="CN253" s="38"/>
      <c r="CO253" s="38"/>
      <c r="CP253" s="38"/>
      <c r="CQ253" s="38"/>
      <c r="CR253" s="38"/>
      <c r="CS253" s="38"/>
      <c r="CT253" s="38"/>
      <c r="CU253" s="38"/>
      <c r="CV253" s="38"/>
      <c r="CW253" s="38"/>
      <c r="CX253" s="38"/>
      <c r="CY253" s="38"/>
      <c r="CZ253" s="38"/>
      <c r="DA253" s="38"/>
      <c r="DB253" s="38"/>
      <c r="DC253" s="38"/>
      <c r="DD253" s="38"/>
      <c r="DE253" s="38"/>
      <c r="DF253" s="38"/>
      <c r="DG253" s="38"/>
      <c r="DH253" s="38"/>
      <c r="DI253" s="38"/>
      <c r="DJ253" s="38"/>
      <c r="DK253" s="38"/>
      <c r="DL253" s="38"/>
      <c r="DM253" s="38"/>
      <c r="DN253" s="38"/>
    </row>
    <row r="254" spans="1:118">
      <c r="A254" s="1">
        <f>+NICE자료!A254</f>
        <v>126210</v>
      </c>
      <c r="B254" s="28" t="str">
        <f>+NICE자료!B254</f>
        <v xml:space="preserve">     무형자산상각비</v>
      </c>
      <c r="C254" s="37">
        <f>+NICE자료!C254</f>
        <v>0</v>
      </c>
      <c r="D254" s="37">
        <f>+NICE자료!D254</f>
        <v>0</v>
      </c>
      <c r="E254" s="37">
        <f>+NICE자료!E254</f>
        <v>0</v>
      </c>
      <c r="F254" s="37">
        <f>+NICE자료!F254</f>
        <v>0</v>
      </c>
      <c r="G254" s="37">
        <f>+NICE자료!G254</f>
        <v>0</v>
      </c>
      <c r="H254" s="37">
        <f>+NICE자료!H254</f>
        <v>0</v>
      </c>
      <c r="I254" s="37">
        <f>+NICE자료!I254</f>
        <v>0</v>
      </c>
      <c r="J254" s="37">
        <f>+NICE자료!J254</f>
        <v>0</v>
      </c>
      <c r="K254" s="37">
        <f>+NICE자료!K254</f>
        <v>0</v>
      </c>
      <c r="L254" s="37">
        <f>+NICE자료!L254</f>
        <v>0</v>
      </c>
      <c r="M254" s="37">
        <f>+NICE자료!M254</f>
        <v>0</v>
      </c>
      <c r="N254" s="37">
        <f>+NICE자료!N254</f>
        <v>0</v>
      </c>
      <c r="O254" s="37">
        <f>+NICE자료!O254</f>
        <v>0</v>
      </c>
      <c r="P254" s="37">
        <f>+NICE자료!P254</f>
        <v>0</v>
      </c>
      <c r="Q254" s="37">
        <f>+NICE자료!Q254</f>
        <v>0</v>
      </c>
      <c r="R254" s="37">
        <f>+NICE자료!R254</f>
        <v>0</v>
      </c>
      <c r="S254" s="37">
        <f>+NICE자료!S254</f>
        <v>0</v>
      </c>
      <c r="T254" s="37">
        <f>+NICE자료!T254</f>
        <v>0</v>
      </c>
      <c r="U254" s="37">
        <f>+NICE자료!U254</f>
        <v>0</v>
      </c>
      <c r="V254" s="37">
        <f>+NICE자료!V254</f>
        <v>0</v>
      </c>
      <c r="W254" s="37">
        <f>+NICE자료!W254</f>
        <v>0</v>
      </c>
      <c r="X254" s="37">
        <f>+NICE자료!X254</f>
        <v>0</v>
      </c>
      <c r="Y254" s="37">
        <f>+NICE자료!Y254</f>
        <v>0</v>
      </c>
      <c r="Z254" s="37">
        <f>+NICE자료!Z254</f>
        <v>0</v>
      </c>
      <c r="AA254" s="37">
        <f>+NICE자료!AA254</f>
        <v>0</v>
      </c>
      <c r="AB254" s="37">
        <f>+NICE자료!AB254</f>
        <v>0</v>
      </c>
      <c r="AC254" s="37">
        <f>+NICE자료!AC254</f>
        <v>0</v>
      </c>
      <c r="AD254" s="37">
        <f>+NICE자료!AD254</f>
        <v>0</v>
      </c>
      <c r="AE254" s="37">
        <f>+NICE자료!AE254</f>
        <v>0</v>
      </c>
      <c r="AF254" s="37">
        <f>+NICE자료!AF254</f>
        <v>0</v>
      </c>
      <c r="AG254" s="37">
        <f>+NICE자료!AG254</f>
        <v>0</v>
      </c>
      <c r="AH254" s="37">
        <f>+NICE자료!AH254</f>
        <v>0</v>
      </c>
      <c r="AI254" s="37">
        <f>+NICE자료!AI254</f>
        <v>0</v>
      </c>
      <c r="AJ254" s="37">
        <f>+NICE자료!AJ254</f>
        <v>0</v>
      </c>
      <c r="AK254" s="37">
        <f>+NICE자료!AK254</f>
        <v>0</v>
      </c>
      <c r="AL254" s="37">
        <f>+NICE자료!AL254</f>
        <v>0</v>
      </c>
      <c r="AM254" s="37">
        <f>+NICE자료!AM254</f>
        <v>0</v>
      </c>
      <c r="AN254" s="37">
        <f>+NICE자료!AN254</f>
        <v>0</v>
      </c>
      <c r="AO254" s="37">
        <f>+NICE자료!AO254</f>
        <v>0</v>
      </c>
      <c r="AP254" s="37">
        <f>+NICE자료!AP254</f>
        <v>0</v>
      </c>
      <c r="AQ254" s="37">
        <f>+NICE자료!AQ254</f>
        <v>0</v>
      </c>
      <c r="AR254" s="37">
        <f>+NICE자료!AR254</f>
        <v>0</v>
      </c>
      <c r="AS254" s="37">
        <f>+NICE자료!AS254</f>
        <v>0</v>
      </c>
      <c r="AT254" s="38"/>
      <c r="AU254" s="38"/>
      <c r="AV254" s="38"/>
      <c r="AW254" s="38"/>
      <c r="AX254" s="38"/>
      <c r="AY254" s="38"/>
      <c r="AZ254" s="38"/>
      <c r="BA254" s="38"/>
      <c r="BB254" s="38"/>
      <c r="BC254" s="38"/>
      <c r="BD254" s="38"/>
      <c r="BE254" s="38"/>
      <c r="BF254" s="38"/>
      <c r="BG254" s="38"/>
      <c r="BH254" s="38"/>
      <c r="BI254" s="38"/>
      <c r="BJ254" s="38"/>
      <c r="BK254" s="38"/>
      <c r="BL254" s="38"/>
      <c r="BM254" s="38"/>
      <c r="BN254" s="38"/>
      <c r="BO254" s="38"/>
      <c r="BP254" s="38"/>
      <c r="BQ254" s="38"/>
      <c r="BR254" s="38"/>
      <c r="BS254" s="38"/>
      <c r="BT254" s="38"/>
      <c r="BU254" s="38"/>
      <c r="BV254" s="38"/>
      <c r="BW254" s="38"/>
      <c r="BX254" s="38"/>
      <c r="BY254" s="38"/>
      <c r="BZ254" s="38"/>
      <c r="CA254" s="38"/>
      <c r="CB254" s="38"/>
      <c r="CC254" s="38"/>
      <c r="CD254" s="38"/>
      <c r="CE254" s="38"/>
      <c r="CF254" s="38"/>
      <c r="CG254" s="38"/>
      <c r="CH254" s="38"/>
      <c r="CI254" s="38"/>
      <c r="CJ254" s="38"/>
      <c r="CK254" s="38"/>
      <c r="CL254" s="38"/>
      <c r="CM254" s="38"/>
      <c r="CN254" s="38"/>
      <c r="CO254" s="38"/>
      <c r="CP254" s="38"/>
      <c r="CQ254" s="38"/>
      <c r="CR254" s="38"/>
      <c r="CS254" s="38"/>
      <c r="CT254" s="38"/>
      <c r="CU254" s="38"/>
      <c r="CV254" s="38"/>
      <c r="CW254" s="38"/>
      <c r="CX254" s="38"/>
      <c r="CY254" s="38"/>
      <c r="CZ254" s="38"/>
      <c r="DA254" s="38"/>
      <c r="DB254" s="38"/>
      <c r="DC254" s="38"/>
      <c r="DD254" s="38"/>
      <c r="DE254" s="38"/>
      <c r="DF254" s="38"/>
      <c r="DG254" s="38"/>
      <c r="DH254" s="38"/>
      <c r="DI254" s="38"/>
      <c r="DJ254" s="38"/>
      <c r="DK254" s="38"/>
      <c r="DL254" s="38"/>
      <c r="DM254" s="38"/>
      <c r="DN254" s="38"/>
    </row>
    <row r="255" spans="1:118">
      <c r="A255" s="1">
        <f>+NICE자료!A255</f>
        <v>126212</v>
      </c>
      <c r="B255" s="28" t="str">
        <f>+NICE자료!B255</f>
        <v xml:space="preserve">          영업권상각</v>
      </c>
      <c r="C255" s="37">
        <f>+NICE자료!C255</f>
        <v>0</v>
      </c>
      <c r="D255" s="37">
        <f>+NICE자료!D255</f>
        <v>0</v>
      </c>
      <c r="E255" s="37">
        <f>+NICE자료!E255</f>
        <v>0</v>
      </c>
      <c r="F255" s="37">
        <f>+NICE자료!F255</f>
        <v>0</v>
      </c>
      <c r="G255" s="37">
        <f>+NICE자료!G255</f>
        <v>0</v>
      </c>
      <c r="H255" s="37">
        <f>+NICE자료!H255</f>
        <v>0</v>
      </c>
      <c r="I255" s="37">
        <f>+NICE자료!I255</f>
        <v>0</v>
      </c>
      <c r="J255" s="37">
        <f>+NICE자료!J255</f>
        <v>0</v>
      </c>
      <c r="K255" s="37">
        <f>+NICE자료!K255</f>
        <v>0</v>
      </c>
      <c r="L255" s="37">
        <f>+NICE자료!L255</f>
        <v>0</v>
      </c>
      <c r="M255" s="37">
        <f>+NICE자료!M255</f>
        <v>0</v>
      </c>
      <c r="N255" s="37">
        <f>+NICE자료!N255</f>
        <v>0</v>
      </c>
      <c r="O255" s="37">
        <f>+NICE자료!O255</f>
        <v>0</v>
      </c>
      <c r="P255" s="37">
        <f>+NICE자료!P255</f>
        <v>0</v>
      </c>
      <c r="Q255" s="37">
        <f>+NICE자료!Q255</f>
        <v>0</v>
      </c>
      <c r="R255" s="37">
        <f>+NICE자료!R255</f>
        <v>0</v>
      </c>
      <c r="S255" s="37">
        <f>+NICE자료!S255</f>
        <v>0</v>
      </c>
      <c r="T255" s="37">
        <f>+NICE자료!T255</f>
        <v>0</v>
      </c>
      <c r="U255" s="37">
        <f>+NICE자료!U255</f>
        <v>0</v>
      </c>
      <c r="V255" s="37">
        <f>+NICE자료!V255</f>
        <v>0</v>
      </c>
      <c r="W255" s="37">
        <f>+NICE자료!W255</f>
        <v>0</v>
      </c>
      <c r="X255" s="37">
        <f>+NICE자료!X255</f>
        <v>0</v>
      </c>
      <c r="Y255" s="37">
        <f>+NICE자료!Y255</f>
        <v>0</v>
      </c>
      <c r="Z255" s="37">
        <f>+NICE자료!Z255</f>
        <v>0</v>
      </c>
      <c r="AA255" s="37">
        <f>+NICE자료!AA255</f>
        <v>0</v>
      </c>
      <c r="AB255" s="37">
        <f>+NICE자료!AB255</f>
        <v>0</v>
      </c>
      <c r="AC255" s="37">
        <f>+NICE자료!AC255</f>
        <v>0</v>
      </c>
      <c r="AD255" s="37">
        <f>+NICE자료!AD255</f>
        <v>0</v>
      </c>
      <c r="AE255" s="37">
        <f>+NICE자료!AE255</f>
        <v>0</v>
      </c>
      <c r="AF255" s="37">
        <f>+NICE자료!AF255</f>
        <v>0</v>
      </c>
      <c r="AG255" s="37">
        <f>+NICE자료!AG255</f>
        <v>0</v>
      </c>
      <c r="AH255" s="37">
        <f>+NICE자료!AH255</f>
        <v>0</v>
      </c>
      <c r="AI255" s="37">
        <f>+NICE자료!AI255</f>
        <v>0</v>
      </c>
      <c r="AJ255" s="37">
        <f>+NICE자료!AJ255</f>
        <v>0</v>
      </c>
      <c r="AK255" s="37">
        <f>+NICE자료!AK255</f>
        <v>0</v>
      </c>
      <c r="AL255" s="37">
        <f>+NICE자료!AL255</f>
        <v>0</v>
      </c>
      <c r="AM255" s="37">
        <f>+NICE자료!AM255</f>
        <v>0</v>
      </c>
      <c r="AN255" s="37">
        <f>+NICE자료!AN255</f>
        <v>0</v>
      </c>
      <c r="AO255" s="37">
        <f>+NICE자료!AO255</f>
        <v>0</v>
      </c>
      <c r="AP255" s="37">
        <f>+NICE자료!AP255</f>
        <v>0</v>
      </c>
      <c r="AQ255" s="37">
        <f>+NICE자료!AQ255</f>
        <v>0</v>
      </c>
      <c r="AR255" s="37">
        <f>+NICE자료!AR255</f>
        <v>0</v>
      </c>
      <c r="AS255" s="37">
        <f>+NICE자료!AS255</f>
        <v>0</v>
      </c>
      <c r="AT255" s="38"/>
      <c r="AU255" s="38"/>
      <c r="AV255" s="38"/>
      <c r="AW255" s="38"/>
      <c r="AX255" s="38"/>
      <c r="AY255" s="38"/>
      <c r="AZ255" s="38"/>
      <c r="BA255" s="38"/>
      <c r="BB255" s="38"/>
      <c r="BC255" s="38"/>
      <c r="BD255" s="38"/>
      <c r="BE255" s="38"/>
      <c r="BF255" s="38"/>
      <c r="BG255" s="38"/>
      <c r="BH255" s="38"/>
      <c r="BI255" s="38"/>
      <c r="BJ255" s="38"/>
      <c r="BK255" s="38"/>
      <c r="BL255" s="38"/>
      <c r="BM255" s="38"/>
      <c r="BN255" s="38"/>
      <c r="BO255" s="38"/>
      <c r="BP255" s="38"/>
      <c r="BQ255" s="38"/>
      <c r="BR255" s="38"/>
      <c r="BS255" s="38"/>
      <c r="BT255" s="38"/>
      <c r="BU255" s="38"/>
      <c r="BV255" s="38"/>
      <c r="BW255" s="38"/>
      <c r="BX255" s="38"/>
      <c r="BY255" s="38"/>
      <c r="BZ255" s="38"/>
      <c r="CA255" s="38"/>
      <c r="CB255" s="38"/>
      <c r="CC255" s="38"/>
      <c r="CD255" s="38"/>
      <c r="CE255" s="38"/>
      <c r="CF255" s="38"/>
      <c r="CG255" s="38"/>
      <c r="CH255" s="38"/>
      <c r="CI255" s="38"/>
      <c r="CJ255" s="38"/>
      <c r="CK255" s="38"/>
      <c r="CL255" s="38"/>
      <c r="CM255" s="38"/>
      <c r="CN255" s="38"/>
      <c r="CO255" s="38"/>
      <c r="CP255" s="38"/>
      <c r="CQ255" s="38"/>
      <c r="CR255" s="38"/>
      <c r="CS255" s="38"/>
      <c r="CT255" s="38"/>
      <c r="CU255" s="38"/>
      <c r="CV255" s="38"/>
      <c r="CW255" s="38"/>
      <c r="CX255" s="38"/>
      <c r="CY255" s="38"/>
      <c r="CZ255" s="38"/>
      <c r="DA255" s="38"/>
      <c r="DB255" s="38"/>
      <c r="DC255" s="38"/>
      <c r="DD255" s="38"/>
      <c r="DE255" s="38"/>
      <c r="DF255" s="38"/>
      <c r="DG255" s="38"/>
      <c r="DH255" s="38"/>
      <c r="DI255" s="38"/>
      <c r="DJ255" s="38"/>
      <c r="DK255" s="38"/>
      <c r="DL255" s="38"/>
      <c r="DM255" s="38"/>
      <c r="DN255" s="38"/>
    </row>
    <row r="256" spans="1:118">
      <c r="A256" s="1">
        <f>+NICE자료!A256</f>
        <v>126214</v>
      </c>
      <c r="B256" s="28" t="str">
        <f>+NICE자료!B256</f>
        <v xml:space="preserve">          부의영업권환입(-)</v>
      </c>
      <c r="C256" s="37">
        <f>+NICE자료!C256</f>
        <v>0</v>
      </c>
      <c r="D256" s="37">
        <f>+NICE자료!D256</f>
        <v>0</v>
      </c>
      <c r="E256" s="37">
        <f>+NICE자료!E256</f>
        <v>0</v>
      </c>
      <c r="F256" s="37">
        <f>+NICE자료!F256</f>
        <v>0</v>
      </c>
      <c r="G256" s="37">
        <f>+NICE자료!G256</f>
        <v>0</v>
      </c>
      <c r="H256" s="37">
        <f>+NICE자료!H256</f>
        <v>0</v>
      </c>
      <c r="I256" s="37">
        <f>+NICE자료!I256</f>
        <v>0</v>
      </c>
      <c r="J256" s="37">
        <f>+NICE자료!J256</f>
        <v>0</v>
      </c>
      <c r="K256" s="37">
        <f>+NICE자료!K256</f>
        <v>0</v>
      </c>
      <c r="L256" s="37">
        <f>+NICE자료!L256</f>
        <v>0</v>
      </c>
      <c r="M256" s="37">
        <f>+NICE자료!M256</f>
        <v>0</v>
      </c>
      <c r="N256" s="37">
        <f>+NICE자료!N256</f>
        <v>0</v>
      </c>
      <c r="O256" s="37">
        <f>+NICE자료!O256</f>
        <v>0</v>
      </c>
      <c r="P256" s="37">
        <f>+NICE자료!P256</f>
        <v>0</v>
      </c>
      <c r="Q256" s="37">
        <f>+NICE자료!Q256</f>
        <v>0</v>
      </c>
      <c r="R256" s="37">
        <f>+NICE자료!R256</f>
        <v>0</v>
      </c>
      <c r="S256" s="37">
        <f>+NICE자료!S256</f>
        <v>0</v>
      </c>
      <c r="T256" s="37">
        <f>+NICE자료!T256</f>
        <v>0</v>
      </c>
      <c r="U256" s="37">
        <f>+NICE자료!U256</f>
        <v>0</v>
      </c>
      <c r="V256" s="37">
        <f>+NICE자료!V256</f>
        <v>0</v>
      </c>
      <c r="W256" s="37">
        <f>+NICE자료!W256</f>
        <v>0</v>
      </c>
      <c r="X256" s="37">
        <f>+NICE자료!X256</f>
        <v>0</v>
      </c>
      <c r="Y256" s="37">
        <f>+NICE자료!Y256</f>
        <v>0</v>
      </c>
      <c r="Z256" s="37">
        <f>+NICE자료!Z256</f>
        <v>0</v>
      </c>
      <c r="AA256" s="37">
        <f>+NICE자료!AA256</f>
        <v>0</v>
      </c>
      <c r="AB256" s="37">
        <f>+NICE자료!AB256</f>
        <v>0</v>
      </c>
      <c r="AC256" s="37">
        <f>+NICE자료!AC256</f>
        <v>0</v>
      </c>
      <c r="AD256" s="37">
        <f>+NICE자료!AD256</f>
        <v>0</v>
      </c>
      <c r="AE256" s="37">
        <f>+NICE자료!AE256</f>
        <v>0</v>
      </c>
      <c r="AF256" s="37">
        <f>+NICE자료!AF256</f>
        <v>0</v>
      </c>
      <c r="AG256" s="37">
        <f>+NICE자료!AG256</f>
        <v>0</v>
      </c>
      <c r="AH256" s="37">
        <f>+NICE자료!AH256</f>
        <v>0</v>
      </c>
      <c r="AI256" s="37">
        <f>+NICE자료!AI256</f>
        <v>0</v>
      </c>
      <c r="AJ256" s="37">
        <f>+NICE자료!AJ256</f>
        <v>0</v>
      </c>
      <c r="AK256" s="37">
        <f>+NICE자료!AK256</f>
        <v>0</v>
      </c>
      <c r="AL256" s="37">
        <f>+NICE자료!AL256</f>
        <v>0</v>
      </c>
      <c r="AM256" s="37">
        <f>+NICE자료!AM256</f>
        <v>0</v>
      </c>
      <c r="AN256" s="37">
        <f>+NICE자료!AN256</f>
        <v>0</v>
      </c>
      <c r="AO256" s="37">
        <f>+NICE자료!AO256</f>
        <v>0</v>
      </c>
      <c r="AP256" s="37">
        <f>+NICE자료!AP256</f>
        <v>0</v>
      </c>
      <c r="AQ256" s="37">
        <f>+NICE자료!AQ256</f>
        <v>0</v>
      </c>
      <c r="AR256" s="37">
        <f>+NICE자료!AR256</f>
        <v>0</v>
      </c>
      <c r="AS256" s="37">
        <f>+NICE자료!AS256</f>
        <v>0</v>
      </c>
      <c r="AT256" s="38"/>
      <c r="AU256" s="38"/>
      <c r="AV256" s="38"/>
      <c r="AW256" s="38"/>
      <c r="AX256" s="38"/>
      <c r="AY256" s="38"/>
      <c r="AZ256" s="38"/>
      <c r="BA256" s="38"/>
      <c r="BB256" s="38"/>
      <c r="BC256" s="38"/>
      <c r="BD256" s="38"/>
      <c r="BE256" s="38"/>
      <c r="BF256" s="38"/>
      <c r="BG256" s="38"/>
      <c r="BH256" s="38"/>
      <c r="BI256" s="38"/>
      <c r="BJ256" s="38"/>
      <c r="BK256" s="38"/>
      <c r="BL256" s="38"/>
      <c r="BM256" s="38"/>
      <c r="BN256" s="38"/>
      <c r="BO256" s="38"/>
      <c r="BP256" s="38"/>
      <c r="BQ256" s="38"/>
      <c r="BR256" s="38"/>
      <c r="BS256" s="38"/>
      <c r="BT256" s="38"/>
      <c r="BU256" s="38"/>
      <c r="BV256" s="38"/>
      <c r="BW256" s="38"/>
      <c r="BX256" s="38"/>
      <c r="BY256" s="38"/>
      <c r="BZ256" s="38"/>
      <c r="CA256" s="38"/>
      <c r="CB256" s="38"/>
      <c r="CC256" s="38"/>
      <c r="CD256" s="38"/>
      <c r="CE256" s="38"/>
      <c r="CF256" s="38"/>
      <c r="CG256" s="38"/>
      <c r="CH256" s="38"/>
      <c r="CI256" s="38"/>
      <c r="CJ256" s="38"/>
      <c r="CK256" s="38"/>
      <c r="CL256" s="38"/>
      <c r="CM256" s="38"/>
      <c r="CN256" s="38"/>
      <c r="CO256" s="38"/>
      <c r="CP256" s="38"/>
      <c r="CQ256" s="38"/>
      <c r="CR256" s="38"/>
      <c r="CS256" s="38"/>
      <c r="CT256" s="38"/>
      <c r="CU256" s="38"/>
      <c r="CV256" s="38"/>
      <c r="CW256" s="38"/>
      <c r="CX256" s="38"/>
      <c r="CY256" s="38"/>
      <c r="CZ256" s="38"/>
      <c r="DA256" s="38"/>
      <c r="DB256" s="38"/>
      <c r="DC256" s="38"/>
      <c r="DD256" s="38"/>
      <c r="DE256" s="38"/>
      <c r="DF256" s="38"/>
      <c r="DG256" s="38"/>
      <c r="DH256" s="38"/>
      <c r="DI256" s="38"/>
      <c r="DJ256" s="38"/>
      <c r="DK256" s="38"/>
      <c r="DL256" s="38"/>
      <c r="DM256" s="38"/>
      <c r="DN256" s="38"/>
    </row>
    <row r="257" spans="1:118">
      <c r="A257" s="1">
        <f>+NICE자료!A257</f>
        <v>126230</v>
      </c>
      <c r="B257" s="28" t="str">
        <f>+NICE자료!B257</f>
        <v xml:space="preserve">          라이선스와프랜차이즈상각</v>
      </c>
      <c r="C257" s="37">
        <f>+NICE자료!C257</f>
        <v>0</v>
      </c>
      <c r="D257" s="37">
        <f>+NICE자료!D257</f>
        <v>0</v>
      </c>
      <c r="E257" s="37">
        <f>+NICE자료!E257</f>
        <v>0</v>
      </c>
      <c r="F257" s="37">
        <f>+NICE자료!F257</f>
        <v>0</v>
      </c>
      <c r="G257" s="37">
        <f>+NICE자료!G257</f>
        <v>0</v>
      </c>
      <c r="H257" s="37">
        <f>+NICE자료!H257</f>
        <v>0</v>
      </c>
      <c r="I257" s="37">
        <f>+NICE자료!I257</f>
        <v>0</v>
      </c>
      <c r="J257" s="37">
        <f>+NICE자료!J257</f>
        <v>0</v>
      </c>
      <c r="K257" s="37">
        <f>+NICE자료!K257</f>
        <v>0</v>
      </c>
      <c r="L257" s="37">
        <f>+NICE자료!L257</f>
        <v>0</v>
      </c>
      <c r="M257" s="37">
        <f>+NICE자료!M257</f>
        <v>0</v>
      </c>
      <c r="N257" s="37">
        <f>+NICE자료!N257</f>
        <v>0</v>
      </c>
      <c r="O257" s="37">
        <f>+NICE자료!O257</f>
        <v>0</v>
      </c>
      <c r="P257" s="37">
        <f>+NICE자료!P257</f>
        <v>0</v>
      </c>
      <c r="Q257" s="37">
        <f>+NICE자료!Q257</f>
        <v>0</v>
      </c>
      <c r="R257" s="37">
        <f>+NICE자료!R257</f>
        <v>0</v>
      </c>
      <c r="S257" s="37">
        <f>+NICE자료!S257</f>
        <v>0</v>
      </c>
      <c r="T257" s="37">
        <f>+NICE자료!T257</f>
        <v>0</v>
      </c>
      <c r="U257" s="37">
        <f>+NICE자료!U257</f>
        <v>0</v>
      </c>
      <c r="V257" s="37">
        <f>+NICE자료!V257</f>
        <v>0</v>
      </c>
      <c r="W257" s="37">
        <f>+NICE자료!W257</f>
        <v>0</v>
      </c>
      <c r="X257" s="37">
        <f>+NICE자료!X257</f>
        <v>0</v>
      </c>
      <c r="Y257" s="37">
        <f>+NICE자료!Y257</f>
        <v>0</v>
      </c>
      <c r="Z257" s="37">
        <f>+NICE자료!Z257</f>
        <v>0</v>
      </c>
      <c r="AA257" s="37">
        <f>+NICE자료!AA257</f>
        <v>0</v>
      </c>
      <c r="AB257" s="37">
        <f>+NICE자료!AB257</f>
        <v>0</v>
      </c>
      <c r="AC257" s="37">
        <f>+NICE자료!AC257</f>
        <v>0</v>
      </c>
      <c r="AD257" s="37">
        <f>+NICE자료!AD257</f>
        <v>0</v>
      </c>
      <c r="AE257" s="37">
        <f>+NICE자료!AE257</f>
        <v>0</v>
      </c>
      <c r="AF257" s="37">
        <f>+NICE자료!AF257</f>
        <v>0</v>
      </c>
      <c r="AG257" s="37">
        <f>+NICE자료!AG257</f>
        <v>0</v>
      </c>
      <c r="AH257" s="37">
        <f>+NICE자료!AH257</f>
        <v>0</v>
      </c>
      <c r="AI257" s="37">
        <f>+NICE자료!AI257</f>
        <v>0</v>
      </c>
      <c r="AJ257" s="37">
        <f>+NICE자료!AJ257</f>
        <v>0</v>
      </c>
      <c r="AK257" s="37">
        <f>+NICE자료!AK257</f>
        <v>0</v>
      </c>
      <c r="AL257" s="37">
        <f>+NICE자료!AL257</f>
        <v>0</v>
      </c>
      <c r="AM257" s="37">
        <f>+NICE자료!AM257</f>
        <v>0</v>
      </c>
      <c r="AN257" s="37">
        <f>+NICE자료!AN257</f>
        <v>0</v>
      </c>
      <c r="AO257" s="37">
        <f>+NICE자료!AO257</f>
        <v>0</v>
      </c>
      <c r="AP257" s="37">
        <f>+NICE자료!AP257</f>
        <v>0</v>
      </c>
      <c r="AQ257" s="37">
        <f>+NICE자료!AQ257</f>
        <v>0</v>
      </c>
      <c r="AR257" s="37">
        <f>+NICE자료!AR257</f>
        <v>0</v>
      </c>
      <c r="AS257" s="37">
        <f>+NICE자료!AS257</f>
        <v>0</v>
      </c>
      <c r="AT257" s="38"/>
      <c r="AU257" s="38"/>
      <c r="AV257" s="38"/>
      <c r="AW257" s="38"/>
      <c r="AX257" s="38"/>
      <c r="AY257" s="38"/>
      <c r="AZ257" s="38"/>
      <c r="BA257" s="38"/>
      <c r="BB257" s="38"/>
      <c r="BC257" s="38"/>
      <c r="BD257" s="38"/>
      <c r="BE257" s="38"/>
      <c r="BF257" s="38"/>
      <c r="BG257" s="38"/>
      <c r="BH257" s="38"/>
      <c r="BI257" s="38"/>
      <c r="BJ257" s="38"/>
      <c r="BK257" s="38"/>
      <c r="BL257" s="38"/>
      <c r="BM257" s="38"/>
      <c r="BN257" s="38"/>
      <c r="BO257" s="38"/>
      <c r="BP257" s="38"/>
      <c r="BQ257" s="38"/>
      <c r="BR257" s="38"/>
      <c r="BS257" s="38"/>
      <c r="BT257" s="38"/>
      <c r="BU257" s="38"/>
      <c r="BV257" s="38"/>
      <c r="BW257" s="38"/>
      <c r="BX257" s="38"/>
      <c r="BY257" s="38"/>
      <c r="BZ257" s="38"/>
      <c r="CA257" s="38"/>
      <c r="CB257" s="38"/>
      <c r="CC257" s="38"/>
      <c r="CD257" s="38"/>
      <c r="CE257" s="38"/>
      <c r="CF257" s="38"/>
      <c r="CG257" s="38"/>
      <c r="CH257" s="38"/>
      <c r="CI257" s="38"/>
      <c r="CJ257" s="38"/>
      <c r="CK257" s="38"/>
      <c r="CL257" s="38"/>
      <c r="CM257" s="38"/>
      <c r="CN257" s="38"/>
      <c r="CO257" s="38"/>
      <c r="CP257" s="38"/>
      <c r="CQ257" s="38"/>
      <c r="CR257" s="38"/>
      <c r="CS257" s="38"/>
      <c r="CT257" s="38"/>
      <c r="CU257" s="38"/>
      <c r="CV257" s="38"/>
      <c r="CW257" s="38"/>
      <c r="CX257" s="38"/>
      <c r="CY257" s="38"/>
      <c r="CZ257" s="38"/>
      <c r="DA257" s="38"/>
      <c r="DB257" s="38"/>
      <c r="DC257" s="38"/>
      <c r="DD257" s="38"/>
      <c r="DE257" s="38"/>
      <c r="DF257" s="38"/>
      <c r="DG257" s="38"/>
      <c r="DH257" s="38"/>
      <c r="DI257" s="38"/>
      <c r="DJ257" s="38"/>
      <c r="DK257" s="38"/>
      <c r="DL257" s="38"/>
      <c r="DM257" s="38"/>
      <c r="DN257" s="38"/>
    </row>
    <row r="258" spans="1:118">
      <c r="A258" s="1">
        <f>+NICE자료!A258</f>
        <v>126211</v>
      </c>
      <c r="B258" s="28" t="str">
        <f>+NICE자료!B258</f>
        <v xml:space="preserve">          산업재산권상각</v>
      </c>
      <c r="C258" s="37">
        <f>+NICE자료!C258</f>
        <v>0</v>
      </c>
      <c r="D258" s="37">
        <f>+NICE자료!D258</f>
        <v>0</v>
      </c>
      <c r="E258" s="37">
        <f>+NICE자료!E258</f>
        <v>0</v>
      </c>
      <c r="F258" s="37">
        <f>+NICE자료!F258</f>
        <v>0</v>
      </c>
      <c r="G258" s="37">
        <f>+NICE자료!G258</f>
        <v>0</v>
      </c>
      <c r="H258" s="37">
        <f>+NICE자료!H258</f>
        <v>0</v>
      </c>
      <c r="I258" s="37">
        <f>+NICE자료!I258</f>
        <v>0</v>
      </c>
      <c r="J258" s="37">
        <f>+NICE자료!J258</f>
        <v>0</v>
      </c>
      <c r="K258" s="37">
        <f>+NICE자료!K258</f>
        <v>0</v>
      </c>
      <c r="L258" s="37">
        <f>+NICE자료!L258</f>
        <v>0</v>
      </c>
      <c r="M258" s="37">
        <f>+NICE자료!M258</f>
        <v>0</v>
      </c>
      <c r="N258" s="37">
        <f>+NICE자료!N258</f>
        <v>0</v>
      </c>
      <c r="O258" s="37">
        <f>+NICE자료!O258</f>
        <v>0</v>
      </c>
      <c r="P258" s="37">
        <f>+NICE자료!P258</f>
        <v>0</v>
      </c>
      <c r="Q258" s="37">
        <f>+NICE자료!Q258</f>
        <v>0</v>
      </c>
      <c r="R258" s="37">
        <f>+NICE자료!R258</f>
        <v>0</v>
      </c>
      <c r="S258" s="37">
        <f>+NICE자료!S258</f>
        <v>0</v>
      </c>
      <c r="T258" s="37">
        <f>+NICE자료!T258</f>
        <v>0</v>
      </c>
      <c r="U258" s="37">
        <f>+NICE자료!U258</f>
        <v>0</v>
      </c>
      <c r="V258" s="37">
        <f>+NICE자료!V258</f>
        <v>0</v>
      </c>
      <c r="W258" s="37">
        <f>+NICE자료!W258</f>
        <v>0</v>
      </c>
      <c r="X258" s="37">
        <f>+NICE자료!X258</f>
        <v>0</v>
      </c>
      <c r="Y258" s="37">
        <f>+NICE자료!Y258</f>
        <v>0</v>
      </c>
      <c r="Z258" s="37">
        <f>+NICE자료!Z258</f>
        <v>0</v>
      </c>
      <c r="AA258" s="37">
        <f>+NICE자료!AA258</f>
        <v>0</v>
      </c>
      <c r="AB258" s="37">
        <f>+NICE자료!AB258</f>
        <v>0</v>
      </c>
      <c r="AC258" s="37">
        <f>+NICE자료!AC258</f>
        <v>0</v>
      </c>
      <c r="AD258" s="37">
        <f>+NICE자료!AD258</f>
        <v>0</v>
      </c>
      <c r="AE258" s="37">
        <f>+NICE자료!AE258</f>
        <v>0</v>
      </c>
      <c r="AF258" s="37">
        <f>+NICE자료!AF258</f>
        <v>0</v>
      </c>
      <c r="AG258" s="37">
        <f>+NICE자료!AG258</f>
        <v>0</v>
      </c>
      <c r="AH258" s="37">
        <f>+NICE자료!AH258</f>
        <v>0</v>
      </c>
      <c r="AI258" s="37">
        <f>+NICE자료!AI258</f>
        <v>0</v>
      </c>
      <c r="AJ258" s="37">
        <f>+NICE자료!AJ258</f>
        <v>0</v>
      </c>
      <c r="AK258" s="37">
        <f>+NICE자료!AK258</f>
        <v>0</v>
      </c>
      <c r="AL258" s="37">
        <f>+NICE자료!AL258</f>
        <v>0</v>
      </c>
      <c r="AM258" s="37">
        <f>+NICE자료!AM258</f>
        <v>0</v>
      </c>
      <c r="AN258" s="37">
        <f>+NICE자료!AN258</f>
        <v>0</v>
      </c>
      <c r="AO258" s="37">
        <f>+NICE자료!AO258</f>
        <v>0</v>
      </c>
      <c r="AP258" s="37">
        <f>+NICE자료!AP258</f>
        <v>0</v>
      </c>
      <c r="AQ258" s="37">
        <f>+NICE자료!AQ258</f>
        <v>0</v>
      </c>
      <c r="AR258" s="37">
        <f>+NICE자료!AR258</f>
        <v>0</v>
      </c>
      <c r="AS258" s="37">
        <f>+NICE자료!AS258</f>
        <v>0</v>
      </c>
      <c r="AT258" s="38"/>
      <c r="AU258" s="38"/>
      <c r="AV258" s="38"/>
      <c r="AW258" s="38"/>
      <c r="AX258" s="38"/>
      <c r="AY258" s="38"/>
      <c r="AZ258" s="38"/>
      <c r="BA258" s="38"/>
      <c r="BB258" s="38"/>
      <c r="BC258" s="38"/>
      <c r="BD258" s="38"/>
      <c r="BE258" s="38"/>
      <c r="BF258" s="38"/>
      <c r="BG258" s="38"/>
      <c r="BH258" s="38"/>
      <c r="BI258" s="38"/>
      <c r="BJ258" s="38"/>
      <c r="BK258" s="38"/>
      <c r="BL258" s="38"/>
      <c r="BM258" s="38"/>
      <c r="BN258" s="38"/>
      <c r="BO258" s="38"/>
      <c r="BP258" s="38"/>
      <c r="BQ258" s="38"/>
      <c r="BR258" s="38"/>
      <c r="BS258" s="38"/>
      <c r="BT258" s="38"/>
      <c r="BU258" s="38"/>
      <c r="BV258" s="38"/>
      <c r="BW258" s="38"/>
      <c r="BX258" s="38"/>
      <c r="BY258" s="38"/>
      <c r="BZ258" s="38"/>
      <c r="CA258" s="38"/>
      <c r="CB258" s="38"/>
      <c r="CC258" s="38"/>
      <c r="CD258" s="38"/>
      <c r="CE258" s="38"/>
      <c r="CF258" s="38"/>
      <c r="CG258" s="38"/>
      <c r="CH258" s="38"/>
      <c r="CI258" s="38"/>
      <c r="CJ258" s="38"/>
      <c r="CK258" s="38"/>
      <c r="CL258" s="38"/>
      <c r="CM258" s="38"/>
      <c r="CN258" s="38"/>
      <c r="CO258" s="38"/>
      <c r="CP258" s="38"/>
      <c r="CQ258" s="38"/>
      <c r="CR258" s="38"/>
      <c r="CS258" s="38"/>
      <c r="CT258" s="38"/>
      <c r="CU258" s="38"/>
      <c r="CV258" s="38"/>
      <c r="CW258" s="38"/>
      <c r="CX258" s="38"/>
      <c r="CY258" s="38"/>
      <c r="CZ258" s="38"/>
      <c r="DA258" s="38"/>
      <c r="DB258" s="38"/>
      <c r="DC258" s="38"/>
      <c r="DD258" s="38"/>
      <c r="DE258" s="38"/>
      <c r="DF258" s="38"/>
      <c r="DG258" s="38"/>
      <c r="DH258" s="38"/>
      <c r="DI258" s="38"/>
      <c r="DJ258" s="38"/>
      <c r="DK258" s="38"/>
      <c r="DL258" s="38"/>
      <c r="DM258" s="38"/>
      <c r="DN258" s="38"/>
    </row>
    <row r="259" spans="1:118">
      <c r="A259" s="1">
        <f>+NICE자료!A259</f>
        <v>126231</v>
      </c>
      <c r="B259" s="28" t="str">
        <f>+NICE자료!B259</f>
        <v xml:space="preserve">          저작권상각</v>
      </c>
      <c r="C259" s="37">
        <f>+NICE자료!C259</f>
        <v>0</v>
      </c>
      <c r="D259" s="37">
        <f>+NICE자료!D259</f>
        <v>0</v>
      </c>
      <c r="E259" s="37">
        <f>+NICE자료!E259</f>
        <v>0</v>
      </c>
      <c r="F259" s="37">
        <f>+NICE자료!F259</f>
        <v>0</v>
      </c>
      <c r="G259" s="37">
        <f>+NICE자료!G259</f>
        <v>0</v>
      </c>
      <c r="H259" s="37">
        <f>+NICE자료!H259</f>
        <v>0</v>
      </c>
      <c r="I259" s="37">
        <f>+NICE자료!I259</f>
        <v>0</v>
      </c>
      <c r="J259" s="37">
        <f>+NICE자료!J259</f>
        <v>0</v>
      </c>
      <c r="K259" s="37">
        <f>+NICE자료!K259</f>
        <v>0</v>
      </c>
      <c r="L259" s="37">
        <f>+NICE자료!L259</f>
        <v>0</v>
      </c>
      <c r="M259" s="37">
        <f>+NICE자료!M259</f>
        <v>0</v>
      </c>
      <c r="N259" s="37">
        <f>+NICE자료!N259</f>
        <v>0</v>
      </c>
      <c r="O259" s="37">
        <f>+NICE자료!O259</f>
        <v>0</v>
      </c>
      <c r="P259" s="37">
        <f>+NICE자료!P259</f>
        <v>0</v>
      </c>
      <c r="Q259" s="37">
        <f>+NICE자료!Q259</f>
        <v>0</v>
      </c>
      <c r="R259" s="37">
        <f>+NICE자료!R259</f>
        <v>0</v>
      </c>
      <c r="S259" s="37">
        <f>+NICE자료!S259</f>
        <v>0</v>
      </c>
      <c r="T259" s="37">
        <f>+NICE자료!T259</f>
        <v>0</v>
      </c>
      <c r="U259" s="37">
        <f>+NICE자료!U259</f>
        <v>0</v>
      </c>
      <c r="V259" s="37">
        <f>+NICE자료!V259</f>
        <v>0</v>
      </c>
      <c r="W259" s="37">
        <f>+NICE자료!W259</f>
        <v>0</v>
      </c>
      <c r="X259" s="37">
        <f>+NICE자료!X259</f>
        <v>0</v>
      </c>
      <c r="Y259" s="37">
        <f>+NICE자료!Y259</f>
        <v>0</v>
      </c>
      <c r="Z259" s="37">
        <f>+NICE자료!Z259</f>
        <v>0</v>
      </c>
      <c r="AA259" s="37">
        <f>+NICE자료!AA259</f>
        <v>0</v>
      </c>
      <c r="AB259" s="37">
        <f>+NICE자료!AB259</f>
        <v>0</v>
      </c>
      <c r="AC259" s="37">
        <f>+NICE자료!AC259</f>
        <v>0</v>
      </c>
      <c r="AD259" s="37">
        <f>+NICE자료!AD259</f>
        <v>0</v>
      </c>
      <c r="AE259" s="37">
        <f>+NICE자료!AE259</f>
        <v>0</v>
      </c>
      <c r="AF259" s="37">
        <f>+NICE자료!AF259</f>
        <v>0</v>
      </c>
      <c r="AG259" s="37">
        <f>+NICE자료!AG259</f>
        <v>0</v>
      </c>
      <c r="AH259" s="37">
        <f>+NICE자료!AH259</f>
        <v>0</v>
      </c>
      <c r="AI259" s="37">
        <f>+NICE자료!AI259</f>
        <v>0</v>
      </c>
      <c r="AJ259" s="37">
        <f>+NICE자료!AJ259</f>
        <v>0</v>
      </c>
      <c r="AK259" s="37">
        <f>+NICE자료!AK259</f>
        <v>0</v>
      </c>
      <c r="AL259" s="37">
        <f>+NICE자료!AL259</f>
        <v>0</v>
      </c>
      <c r="AM259" s="37">
        <f>+NICE자료!AM259</f>
        <v>0</v>
      </c>
      <c r="AN259" s="37">
        <f>+NICE자료!AN259</f>
        <v>0</v>
      </c>
      <c r="AO259" s="37">
        <f>+NICE자료!AO259</f>
        <v>0</v>
      </c>
      <c r="AP259" s="37">
        <f>+NICE자료!AP259</f>
        <v>0</v>
      </c>
      <c r="AQ259" s="37">
        <f>+NICE자료!AQ259</f>
        <v>0</v>
      </c>
      <c r="AR259" s="37">
        <f>+NICE자료!AR259</f>
        <v>0</v>
      </c>
      <c r="AS259" s="37">
        <f>+NICE자료!AS259</f>
        <v>0</v>
      </c>
      <c r="AT259" s="38"/>
      <c r="AU259" s="38"/>
      <c r="AV259" s="38"/>
      <c r="AW259" s="38"/>
      <c r="AX259" s="38"/>
      <c r="AY259" s="38"/>
      <c r="AZ259" s="38"/>
      <c r="BA259" s="38"/>
      <c r="BB259" s="38"/>
      <c r="BC259" s="38"/>
      <c r="BD259" s="38"/>
      <c r="BE259" s="38"/>
      <c r="BF259" s="38"/>
      <c r="BG259" s="38"/>
      <c r="BH259" s="38"/>
      <c r="BI259" s="38"/>
      <c r="BJ259" s="38"/>
      <c r="BK259" s="38"/>
      <c r="BL259" s="38"/>
      <c r="BM259" s="38"/>
      <c r="BN259" s="38"/>
      <c r="BO259" s="38"/>
      <c r="BP259" s="38"/>
      <c r="BQ259" s="38"/>
      <c r="BR259" s="38"/>
      <c r="BS259" s="38"/>
      <c r="BT259" s="38"/>
      <c r="BU259" s="38"/>
      <c r="BV259" s="38"/>
      <c r="BW259" s="38"/>
      <c r="BX259" s="38"/>
      <c r="BY259" s="38"/>
      <c r="BZ259" s="38"/>
      <c r="CA259" s="38"/>
      <c r="CB259" s="38"/>
      <c r="CC259" s="38"/>
      <c r="CD259" s="38"/>
      <c r="CE259" s="38"/>
      <c r="CF259" s="38"/>
      <c r="CG259" s="38"/>
      <c r="CH259" s="38"/>
      <c r="CI259" s="38"/>
      <c r="CJ259" s="38"/>
      <c r="CK259" s="38"/>
      <c r="CL259" s="38"/>
      <c r="CM259" s="38"/>
      <c r="CN259" s="38"/>
      <c r="CO259" s="38"/>
      <c r="CP259" s="38"/>
      <c r="CQ259" s="38"/>
      <c r="CR259" s="38"/>
      <c r="CS259" s="38"/>
      <c r="CT259" s="38"/>
      <c r="CU259" s="38"/>
      <c r="CV259" s="38"/>
      <c r="CW259" s="38"/>
      <c r="CX259" s="38"/>
      <c r="CY259" s="38"/>
      <c r="CZ259" s="38"/>
      <c r="DA259" s="38"/>
      <c r="DB259" s="38"/>
      <c r="DC259" s="38"/>
      <c r="DD259" s="38"/>
      <c r="DE259" s="38"/>
      <c r="DF259" s="38"/>
      <c r="DG259" s="38"/>
      <c r="DH259" s="38"/>
      <c r="DI259" s="38"/>
      <c r="DJ259" s="38"/>
      <c r="DK259" s="38"/>
      <c r="DL259" s="38"/>
      <c r="DM259" s="38"/>
      <c r="DN259" s="38"/>
    </row>
    <row r="260" spans="1:118">
      <c r="A260" s="1">
        <f>+NICE자료!A260</f>
        <v>126232</v>
      </c>
      <c r="B260" s="28" t="str">
        <f>+NICE자료!B260</f>
        <v xml:space="preserve">          임차권리금상각</v>
      </c>
      <c r="C260" s="37">
        <f>+NICE자료!C260</f>
        <v>0</v>
      </c>
      <c r="D260" s="37">
        <f>+NICE자료!D260</f>
        <v>0</v>
      </c>
      <c r="E260" s="37">
        <f>+NICE자료!E260</f>
        <v>0</v>
      </c>
      <c r="F260" s="37">
        <f>+NICE자료!F260</f>
        <v>0</v>
      </c>
      <c r="G260" s="37">
        <f>+NICE자료!G260</f>
        <v>0</v>
      </c>
      <c r="H260" s="37">
        <f>+NICE자료!H260</f>
        <v>0</v>
      </c>
      <c r="I260" s="37">
        <f>+NICE자료!I260</f>
        <v>0</v>
      </c>
      <c r="J260" s="37">
        <f>+NICE자료!J260</f>
        <v>0</v>
      </c>
      <c r="K260" s="37">
        <f>+NICE자료!K260</f>
        <v>0</v>
      </c>
      <c r="L260" s="37">
        <f>+NICE자료!L260</f>
        <v>0</v>
      </c>
      <c r="M260" s="37">
        <f>+NICE자료!M260</f>
        <v>0</v>
      </c>
      <c r="N260" s="37">
        <f>+NICE자료!N260</f>
        <v>0</v>
      </c>
      <c r="O260" s="37">
        <f>+NICE자료!O260</f>
        <v>0</v>
      </c>
      <c r="P260" s="37">
        <f>+NICE자료!P260</f>
        <v>0</v>
      </c>
      <c r="Q260" s="37">
        <f>+NICE자료!Q260</f>
        <v>0</v>
      </c>
      <c r="R260" s="37">
        <f>+NICE자료!R260</f>
        <v>0</v>
      </c>
      <c r="S260" s="37">
        <f>+NICE자료!S260</f>
        <v>0</v>
      </c>
      <c r="T260" s="37">
        <f>+NICE자료!T260</f>
        <v>0</v>
      </c>
      <c r="U260" s="37">
        <f>+NICE자료!U260</f>
        <v>0</v>
      </c>
      <c r="V260" s="37">
        <f>+NICE자료!V260</f>
        <v>0</v>
      </c>
      <c r="W260" s="37">
        <f>+NICE자료!W260</f>
        <v>0</v>
      </c>
      <c r="X260" s="37">
        <f>+NICE자료!X260</f>
        <v>0</v>
      </c>
      <c r="Y260" s="37">
        <f>+NICE자료!Y260</f>
        <v>0</v>
      </c>
      <c r="Z260" s="37">
        <f>+NICE자료!Z260</f>
        <v>0</v>
      </c>
      <c r="AA260" s="37">
        <f>+NICE자료!AA260</f>
        <v>0</v>
      </c>
      <c r="AB260" s="37">
        <f>+NICE자료!AB260</f>
        <v>0</v>
      </c>
      <c r="AC260" s="37">
        <f>+NICE자료!AC260</f>
        <v>0</v>
      </c>
      <c r="AD260" s="37">
        <f>+NICE자료!AD260</f>
        <v>0</v>
      </c>
      <c r="AE260" s="37">
        <f>+NICE자료!AE260</f>
        <v>0</v>
      </c>
      <c r="AF260" s="37">
        <f>+NICE자료!AF260</f>
        <v>0</v>
      </c>
      <c r="AG260" s="37">
        <f>+NICE자료!AG260</f>
        <v>0</v>
      </c>
      <c r="AH260" s="37">
        <f>+NICE자료!AH260</f>
        <v>0</v>
      </c>
      <c r="AI260" s="37">
        <f>+NICE자료!AI260</f>
        <v>0</v>
      </c>
      <c r="AJ260" s="37">
        <f>+NICE자료!AJ260</f>
        <v>0</v>
      </c>
      <c r="AK260" s="37">
        <f>+NICE자료!AK260</f>
        <v>0</v>
      </c>
      <c r="AL260" s="37">
        <f>+NICE자료!AL260</f>
        <v>0</v>
      </c>
      <c r="AM260" s="37">
        <f>+NICE자료!AM260</f>
        <v>0</v>
      </c>
      <c r="AN260" s="37">
        <f>+NICE자료!AN260</f>
        <v>0</v>
      </c>
      <c r="AO260" s="37">
        <f>+NICE자료!AO260</f>
        <v>0</v>
      </c>
      <c r="AP260" s="37">
        <f>+NICE자료!AP260</f>
        <v>0</v>
      </c>
      <c r="AQ260" s="37">
        <f>+NICE자료!AQ260</f>
        <v>0</v>
      </c>
      <c r="AR260" s="37">
        <f>+NICE자료!AR260</f>
        <v>0</v>
      </c>
      <c r="AS260" s="37">
        <f>+NICE자료!AS260</f>
        <v>0</v>
      </c>
      <c r="AT260" s="38"/>
      <c r="AU260" s="38"/>
      <c r="AV260" s="38"/>
      <c r="AW260" s="38"/>
      <c r="AX260" s="38"/>
      <c r="AY260" s="38"/>
      <c r="AZ260" s="38"/>
      <c r="BA260" s="38"/>
      <c r="BB260" s="38"/>
      <c r="BC260" s="38"/>
      <c r="BD260" s="38"/>
      <c r="BE260" s="38"/>
      <c r="BF260" s="38"/>
      <c r="BG260" s="38"/>
      <c r="BH260" s="38"/>
      <c r="BI260" s="38"/>
      <c r="BJ260" s="38"/>
      <c r="BK260" s="38"/>
      <c r="BL260" s="38"/>
      <c r="BM260" s="38"/>
      <c r="BN260" s="38"/>
      <c r="BO260" s="38"/>
      <c r="BP260" s="38"/>
      <c r="BQ260" s="38"/>
      <c r="BR260" s="38"/>
      <c r="BS260" s="38"/>
      <c r="BT260" s="38"/>
      <c r="BU260" s="38"/>
      <c r="BV260" s="38"/>
      <c r="BW260" s="38"/>
      <c r="BX260" s="38"/>
      <c r="BY260" s="38"/>
      <c r="BZ260" s="38"/>
      <c r="CA260" s="38"/>
      <c r="CB260" s="38"/>
      <c r="CC260" s="38"/>
      <c r="CD260" s="38"/>
      <c r="CE260" s="38"/>
      <c r="CF260" s="38"/>
      <c r="CG260" s="38"/>
      <c r="CH260" s="38"/>
      <c r="CI260" s="38"/>
      <c r="CJ260" s="38"/>
      <c r="CK260" s="38"/>
      <c r="CL260" s="38"/>
      <c r="CM260" s="38"/>
      <c r="CN260" s="38"/>
      <c r="CO260" s="38"/>
      <c r="CP260" s="38"/>
      <c r="CQ260" s="38"/>
      <c r="CR260" s="38"/>
      <c r="CS260" s="38"/>
      <c r="CT260" s="38"/>
      <c r="CU260" s="38"/>
      <c r="CV260" s="38"/>
      <c r="CW260" s="38"/>
      <c r="CX260" s="38"/>
      <c r="CY260" s="38"/>
      <c r="CZ260" s="38"/>
      <c r="DA260" s="38"/>
      <c r="DB260" s="38"/>
      <c r="DC260" s="38"/>
      <c r="DD260" s="38"/>
      <c r="DE260" s="38"/>
      <c r="DF260" s="38"/>
      <c r="DG260" s="38"/>
      <c r="DH260" s="38"/>
      <c r="DI260" s="38"/>
      <c r="DJ260" s="38"/>
      <c r="DK260" s="38"/>
      <c r="DL260" s="38"/>
      <c r="DM260" s="38"/>
      <c r="DN260" s="38"/>
    </row>
    <row r="261" spans="1:118">
      <c r="A261" s="1">
        <f>+NICE자료!A261</f>
        <v>126215</v>
      </c>
      <c r="B261" s="28" t="str">
        <f>+NICE자료!B261</f>
        <v xml:space="preserve">          광업권상각</v>
      </c>
      <c r="C261" s="37">
        <f>+NICE자료!C261</f>
        <v>0</v>
      </c>
      <c r="D261" s="37">
        <f>+NICE자료!D261</f>
        <v>0</v>
      </c>
      <c r="E261" s="37">
        <f>+NICE자료!E261</f>
        <v>0</v>
      </c>
      <c r="F261" s="37">
        <f>+NICE자료!F261</f>
        <v>0</v>
      </c>
      <c r="G261" s="37">
        <f>+NICE자료!G261</f>
        <v>0</v>
      </c>
      <c r="H261" s="37">
        <f>+NICE자료!H261</f>
        <v>0</v>
      </c>
      <c r="I261" s="37">
        <f>+NICE자료!I261</f>
        <v>0</v>
      </c>
      <c r="J261" s="37">
        <f>+NICE자료!J261</f>
        <v>0</v>
      </c>
      <c r="K261" s="37">
        <f>+NICE자료!K261</f>
        <v>0</v>
      </c>
      <c r="L261" s="37">
        <f>+NICE자료!L261</f>
        <v>0</v>
      </c>
      <c r="M261" s="37">
        <f>+NICE자료!M261</f>
        <v>0</v>
      </c>
      <c r="N261" s="37">
        <f>+NICE자료!N261</f>
        <v>0</v>
      </c>
      <c r="O261" s="37">
        <f>+NICE자료!O261</f>
        <v>0</v>
      </c>
      <c r="P261" s="37">
        <f>+NICE자료!P261</f>
        <v>0</v>
      </c>
      <c r="Q261" s="37">
        <f>+NICE자료!Q261</f>
        <v>0</v>
      </c>
      <c r="R261" s="37">
        <f>+NICE자료!R261</f>
        <v>0</v>
      </c>
      <c r="S261" s="37">
        <f>+NICE자료!S261</f>
        <v>0</v>
      </c>
      <c r="T261" s="37">
        <f>+NICE자료!T261</f>
        <v>0</v>
      </c>
      <c r="U261" s="37">
        <f>+NICE자료!U261</f>
        <v>0</v>
      </c>
      <c r="V261" s="37">
        <f>+NICE자료!V261</f>
        <v>0</v>
      </c>
      <c r="W261" s="37">
        <f>+NICE자료!W261</f>
        <v>0</v>
      </c>
      <c r="X261" s="37">
        <f>+NICE자료!X261</f>
        <v>0</v>
      </c>
      <c r="Y261" s="37">
        <f>+NICE자료!Y261</f>
        <v>0</v>
      </c>
      <c r="Z261" s="37">
        <f>+NICE자료!Z261</f>
        <v>0</v>
      </c>
      <c r="AA261" s="37">
        <f>+NICE자료!AA261</f>
        <v>0</v>
      </c>
      <c r="AB261" s="37">
        <f>+NICE자료!AB261</f>
        <v>0</v>
      </c>
      <c r="AC261" s="37">
        <f>+NICE자료!AC261</f>
        <v>0</v>
      </c>
      <c r="AD261" s="37">
        <f>+NICE자료!AD261</f>
        <v>0</v>
      </c>
      <c r="AE261" s="37">
        <f>+NICE자료!AE261</f>
        <v>0</v>
      </c>
      <c r="AF261" s="37">
        <f>+NICE자료!AF261</f>
        <v>0</v>
      </c>
      <c r="AG261" s="37">
        <f>+NICE자료!AG261</f>
        <v>0</v>
      </c>
      <c r="AH261" s="37">
        <f>+NICE자료!AH261</f>
        <v>0</v>
      </c>
      <c r="AI261" s="37">
        <f>+NICE자료!AI261</f>
        <v>0</v>
      </c>
      <c r="AJ261" s="37">
        <f>+NICE자료!AJ261</f>
        <v>0</v>
      </c>
      <c r="AK261" s="37">
        <f>+NICE자료!AK261</f>
        <v>0</v>
      </c>
      <c r="AL261" s="37">
        <f>+NICE자료!AL261</f>
        <v>0</v>
      </c>
      <c r="AM261" s="37">
        <f>+NICE자료!AM261</f>
        <v>0</v>
      </c>
      <c r="AN261" s="37">
        <f>+NICE자료!AN261</f>
        <v>0</v>
      </c>
      <c r="AO261" s="37">
        <f>+NICE자료!AO261</f>
        <v>0</v>
      </c>
      <c r="AP261" s="37">
        <f>+NICE자료!AP261</f>
        <v>0</v>
      </c>
      <c r="AQ261" s="37">
        <f>+NICE자료!AQ261</f>
        <v>0</v>
      </c>
      <c r="AR261" s="37">
        <f>+NICE자료!AR261</f>
        <v>0</v>
      </c>
      <c r="AS261" s="37">
        <f>+NICE자료!AS261</f>
        <v>0</v>
      </c>
      <c r="AT261" s="38"/>
      <c r="AU261" s="38"/>
      <c r="AV261" s="38"/>
      <c r="AW261" s="38"/>
      <c r="AX261" s="38"/>
      <c r="AY261" s="38"/>
      <c r="AZ261" s="38"/>
      <c r="BA261" s="38"/>
      <c r="BB261" s="38"/>
      <c r="BC261" s="38"/>
      <c r="BD261" s="38"/>
      <c r="BE261" s="38"/>
      <c r="BF261" s="38"/>
      <c r="BG261" s="38"/>
      <c r="BH261" s="38"/>
      <c r="BI261" s="38"/>
      <c r="BJ261" s="38"/>
      <c r="BK261" s="38"/>
      <c r="BL261" s="38"/>
      <c r="BM261" s="38"/>
      <c r="BN261" s="38"/>
      <c r="BO261" s="38"/>
      <c r="BP261" s="38"/>
      <c r="BQ261" s="38"/>
      <c r="BR261" s="38"/>
      <c r="BS261" s="38"/>
      <c r="BT261" s="38"/>
      <c r="BU261" s="38"/>
      <c r="BV261" s="38"/>
      <c r="BW261" s="38"/>
      <c r="BX261" s="38"/>
      <c r="BY261" s="38"/>
      <c r="BZ261" s="38"/>
      <c r="CA261" s="38"/>
      <c r="CB261" s="38"/>
      <c r="CC261" s="38"/>
      <c r="CD261" s="38"/>
      <c r="CE261" s="38"/>
      <c r="CF261" s="38"/>
      <c r="CG261" s="38"/>
      <c r="CH261" s="38"/>
      <c r="CI261" s="38"/>
      <c r="CJ261" s="38"/>
      <c r="CK261" s="38"/>
      <c r="CL261" s="38"/>
      <c r="CM261" s="38"/>
      <c r="CN261" s="38"/>
      <c r="CO261" s="38"/>
      <c r="CP261" s="38"/>
      <c r="CQ261" s="38"/>
      <c r="CR261" s="38"/>
      <c r="CS261" s="38"/>
      <c r="CT261" s="38"/>
      <c r="CU261" s="38"/>
      <c r="CV261" s="38"/>
      <c r="CW261" s="38"/>
      <c r="CX261" s="38"/>
      <c r="CY261" s="38"/>
      <c r="CZ261" s="38"/>
      <c r="DA261" s="38"/>
      <c r="DB261" s="38"/>
      <c r="DC261" s="38"/>
      <c r="DD261" s="38"/>
      <c r="DE261" s="38"/>
      <c r="DF261" s="38"/>
      <c r="DG261" s="38"/>
      <c r="DH261" s="38"/>
      <c r="DI261" s="38"/>
      <c r="DJ261" s="38"/>
      <c r="DK261" s="38"/>
      <c r="DL261" s="38"/>
      <c r="DM261" s="38"/>
      <c r="DN261" s="38"/>
    </row>
    <row r="262" spans="1:118">
      <c r="A262" s="1">
        <f>+NICE자료!A262</f>
        <v>126216</v>
      </c>
      <c r="B262" s="28" t="str">
        <f>+NICE자료!B262</f>
        <v xml:space="preserve">          어업권상각</v>
      </c>
      <c r="C262" s="37">
        <f>+NICE자료!C262</f>
        <v>0</v>
      </c>
      <c r="D262" s="37">
        <f>+NICE자료!D262</f>
        <v>0</v>
      </c>
      <c r="E262" s="37">
        <f>+NICE자료!E262</f>
        <v>0</v>
      </c>
      <c r="F262" s="37">
        <f>+NICE자료!F262</f>
        <v>0</v>
      </c>
      <c r="G262" s="37">
        <f>+NICE자료!G262</f>
        <v>0</v>
      </c>
      <c r="H262" s="37">
        <f>+NICE자료!H262</f>
        <v>0</v>
      </c>
      <c r="I262" s="37">
        <f>+NICE자료!I262</f>
        <v>0</v>
      </c>
      <c r="J262" s="37">
        <f>+NICE자료!J262</f>
        <v>0</v>
      </c>
      <c r="K262" s="37">
        <f>+NICE자료!K262</f>
        <v>0</v>
      </c>
      <c r="L262" s="37">
        <f>+NICE자료!L262</f>
        <v>0</v>
      </c>
      <c r="M262" s="37">
        <f>+NICE자료!M262</f>
        <v>0</v>
      </c>
      <c r="N262" s="37">
        <f>+NICE자료!N262</f>
        <v>0</v>
      </c>
      <c r="O262" s="37">
        <f>+NICE자료!O262</f>
        <v>0</v>
      </c>
      <c r="P262" s="37">
        <f>+NICE자료!P262</f>
        <v>0</v>
      </c>
      <c r="Q262" s="37">
        <f>+NICE자료!Q262</f>
        <v>0</v>
      </c>
      <c r="R262" s="37">
        <f>+NICE자료!R262</f>
        <v>0</v>
      </c>
      <c r="S262" s="37">
        <f>+NICE자료!S262</f>
        <v>0</v>
      </c>
      <c r="T262" s="37">
        <f>+NICE자료!T262</f>
        <v>0</v>
      </c>
      <c r="U262" s="37">
        <f>+NICE자료!U262</f>
        <v>0</v>
      </c>
      <c r="V262" s="37">
        <f>+NICE자료!V262</f>
        <v>0</v>
      </c>
      <c r="W262" s="37">
        <f>+NICE자료!W262</f>
        <v>0</v>
      </c>
      <c r="X262" s="37">
        <f>+NICE자료!X262</f>
        <v>0</v>
      </c>
      <c r="Y262" s="37">
        <f>+NICE자료!Y262</f>
        <v>0</v>
      </c>
      <c r="Z262" s="37">
        <f>+NICE자료!Z262</f>
        <v>0</v>
      </c>
      <c r="AA262" s="37">
        <f>+NICE자료!AA262</f>
        <v>0</v>
      </c>
      <c r="AB262" s="37">
        <f>+NICE자료!AB262</f>
        <v>0</v>
      </c>
      <c r="AC262" s="37">
        <f>+NICE자료!AC262</f>
        <v>0</v>
      </c>
      <c r="AD262" s="37">
        <f>+NICE자료!AD262</f>
        <v>0</v>
      </c>
      <c r="AE262" s="37">
        <f>+NICE자료!AE262</f>
        <v>0</v>
      </c>
      <c r="AF262" s="37">
        <f>+NICE자료!AF262</f>
        <v>0</v>
      </c>
      <c r="AG262" s="37">
        <f>+NICE자료!AG262</f>
        <v>0</v>
      </c>
      <c r="AH262" s="37">
        <f>+NICE자료!AH262</f>
        <v>0</v>
      </c>
      <c r="AI262" s="37">
        <f>+NICE자료!AI262</f>
        <v>0</v>
      </c>
      <c r="AJ262" s="37">
        <f>+NICE자료!AJ262</f>
        <v>0</v>
      </c>
      <c r="AK262" s="37">
        <f>+NICE자료!AK262</f>
        <v>0</v>
      </c>
      <c r="AL262" s="37">
        <f>+NICE자료!AL262</f>
        <v>0</v>
      </c>
      <c r="AM262" s="37">
        <f>+NICE자료!AM262</f>
        <v>0</v>
      </c>
      <c r="AN262" s="37">
        <f>+NICE자료!AN262</f>
        <v>0</v>
      </c>
      <c r="AO262" s="37">
        <f>+NICE자료!AO262</f>
        <v>0</v>
      </c>
      <c r="AP262" s="37">
        <f>+NICE자료!AP262</f>
        <v>0</v>
      </c>
      <c r="AQ262" s="37">
        <f>+NICE자료!AQ262</f>
        <v>0</v>
      </c>
      <c r="AR262" s="37">
        <f>+NICE자료!AR262</f>
        <v>0</v>
      </c>
      <c r="AS262" s="37">
        <f>+NICE자료!AS262</f>
        <v>0</v>
      </c>
      <c r="AT262" s="38"/>
      <c r="AU262" s="38"/>
      <c r="AV262" s="38"/>
      <c r="AW262" s="38"/>
      <c r="AX262" s="38"/>
      <c r="AY262" s="38"/>
      <c r="AZ262" s="38"/>
      <c r="BA262" s="38"/>
      <c r="BB262" s="38"/>
      <c r="BC262" s="38"/>
      <c r="BD262" s="38"/>
      <c r="BE262" s="38"/>
      <c r="BF262" s="38"/>
      <c r="BG262" s="38"/>
      <c r="BH262" s="38"/>
      <c r="BI262" s="38"/>
      <c r="BJ262" s="38"/>
      <c r="BK262" s="38"/>
      <c r="BL262" s="38"/>
      <c r="BM262" s="38"/>
      <c r="BN262" s="38"/>
      <c r="BO262" s="38"/>
      <c r="BP262" s="38"/>
      <c r="BQ262" s="38"/>
      <c r="BR262" s="38"/>
      <c r="BS262" s="38"/>
      <c r="BT262" s="38"/>
      <c r="BU262" s="38"/>
      <c r="BV262" s="38"/>
      <c r="BW262" s="38"/>
      <c r="BX262" s="38"/>
      <c r="BY262" s="38"/>
      <c r="BZ262" s="38"/>
      <c r="CA262" s="38"/>
      <c r="CB262" s="38"/>
      <c r="CC262" s="38"/>
      <c r="CD262" s="38"/>
      <c r="CE262" s="38"/>
      <c r="CF262" s="38"/>
      <c r="CG262" s="38"/>
      <c r="CH262" s="38"/>
      <c r="CI262" s="38"/>
      <c r="CJ262" s="38"/>
      <c r="CK262" s="38"/>
      <c r="CL262" s="38"/>
      <c r="CM262" s="38"/>
      <c r="CN262" s="38"/>
      <c r="CO262" s="38"/>
      <c r="CP262" s="38"/>
      <c r="CQ262" s="38"/>
      <c r="CR262" s="38"/>
      <c r="CS262" s="38"/>
      <c r="CT262" s="38"/>
      <c r="CU262" s="38"/>
      <c r="CV262" s="38"/>
      <c r="CW262" s="38"/>
      <c r="CX262" s="38"/>
      <c r="CY262" s="38"/>
      <c r="CZ262" s="38"/>
      <c r="DA262" s="38"/>
      <c r="DB262" s="38"/>
      <c r="DC262" s="38"/>
      <c r="DD262" s="38"/>
      <c r="DE262" s="38"/>
      <c r="DF262" s="38"/>
      <c r="DG262" s="38"/>
      <c r="DH262" s="38"/>
      <c r="DI262" s="38"/>
      <c r="DJ262" s="38"/>
      <c r="DK262" s="38"/>
      <c r="DL262" s="38"/>
      <c r="DM262" s="38"/>
      <c r="DN262" s="38"/>
    </row>
    <row r="263" spans="1:118">
      <c r="A263" s="1">
        <f>+NICE자료!A263</f>
        <v>126217</v>
      </c>
      <c r="B263" s="28" t="str">
        <f>+NICE자료!B263</f>
        <v xml:space="preserve">          차지권상각</v>
      </c>
      <c r="C263" s="37">
        <f>+NICE자료!C263</f>
        <v>0</v>
      </c>
      <c r="D263" s="37">
        <f>+NICE자료!D263</f>
        <v>0</v>
      </c>
      <c r="E263" s="37">
        <f>+NICE자료!E263</f>
        <v>0</v>
      </c>
      <c r="F263" s="37">
        <f>+NICE자료!F263</f>
        <v>0</v>
      </c>
      <c r="G263" s="37">
        <f>+NICE자료!G263</f>
        <v>0</v>
      </c>
      <c r="H263" s="37">
        <f>+NICE자료!H263</f>
        <v>0</v>
      </c>
      <c r="I263" s="37">
        <f>+NICE자료!I263</f>
        <v>0</v>
      </c>
      <c r="J263" s="37">
        <f>+NICE자료!J263</f>
        <v>0</v>
      </c>
      <c r="K263" s="37">
        <f>+NICE자료!K263</f>
        <v>0</v>
      </c>
      <c r="L263" s="37">
        <f>+NICE자료!L263</f>
        <v>0</v>
      </c>
      <c r="M263" s="37">
        <f>+NICE자료!M263</f>
        <v>0</v>
      </c>
      <c r="N263" s="37">
        <f>+NICE자료!N263</f>
        <v>0</v>
      </c>
      <c r="O263" s="37">
        <f>+NICE자료!O263</f>
        <v>0</v>
      </c>
      <c r="P263" s="37">
        <f>+NICE자료!P263</f>
        <v>0</v>
      </c>
      <c r="Q263" s="37">
        <f>+NICE자료!Q263</f>
        <v>0</v>
      </c>
      <c r="R263" s="37">
        <f>+NICE자료!R263</f>
        <v>0</v>
      </c>
      <c r="S263" s="37">
        <f>+NICE자료!S263</f>
        <v>0</v>
      </c>
      <c r="T263" s="37">
        <f>+NICE자료!T263</f>
        <v>0</v>
      </c>
      <c r="U263" s="37">
        <f>+NICE자료!U263</f>
        <v>0</v>
      </c>
      <c r="V263" s="37">
        <f>+NICE자료!V263</f>
        <v>0</v>
      </c>
      <c r="W263" s="37">
        <f>+NICE자료!W263</f>
        <v>0</v>
      </c>
      <c r="X263" s="37">
        <f>+NICE자료!X263</f>
        <v>0</v>
      </c>
      <c r="Y263" s="37">
        <f>+NICE자료!Y263</f>
        <v>0</v>
      </c>
      <c r="Z263" s="37">
        <f>+NICE자료!Z263</f>
        <v>0</v>
      </c>
      <c r="AA263" s="37">
        <f>+NICE자료!AA263</f>
        <v>0</v>
      </c>
      <c r="AB263" s="37">
        <f>+NICE자료!AB263</f>
        <v>0</v>
      </c>
      <c r="AC263" s="37">
        <f>+NICE자료!AC263</f>
        <v>0</v>
      </c>
      <c r="AD263" s="37">
        <f>+NICE자료!AD263</f>
        <v>0</v>
      </c>
      <c r="AE263" s="37">
        <f>+NICE자료!AE263</f>
        <v>0</v>
      </c>
      <c r="AF263" s="37">
        <f>+NICE자료!AF263</f>
        <v>0</v>
      </c>
      <c r="AG263" s="37">
        <f>+NICE자료!AG263</f>
        <v>0</v>
      </c>
      <c r="AH263" s="37">
        <f>+NICE자료!AH263</f>
        <v>0</v>
      </c>
      <c r="AI263" s="37">
        <f>+NICE자료!AI263</f>
        <v>0</v>
      </c>
      <c r="AJ263" s="37">
        <f>+NICE자료!AJ263</f>
        <v>0</v>
      </c>
      <c r="AK263" s="37">
        <f>+NICE자료!AK263</f>
        <v>0</v>
      </c>
      <c r="AL263" s="37">
        <f>+NICE자료!AL263</f>
        <v>0</v>
      </c>
      <c r="AM263" s="37">
        <f>+NICE자료!AM263</f>
        <v>0</v>
      </c>
      <c r="AN263" s="37">
        <f>+NICE자료!AN263</f>
        <v>0</v>
      </c>
      <c r="AO263" s="37">
        <f>+NICE자료!AO263</f>
        <v>0</v>
      </c>
      <c r="AP263" s="37">
        <f>+NICE자료!AP263</f>
        <v>0</v>
      </c>
      <c r="AQ263" s="37">
        <f>+NICE자료!AQ263</f>
        <v>0</v>
      </c>
      <c r="AR263" s="37">
        <f>+NICE자료!AR263</f>
        <v>0</v>
      </c>
      <c r="AS263" s="37">
        <f>+NICE자료!AS263</f>
        <v>0</v>
      </c>
      <c r="AT263" s="38"/>
      <c r="AU263" s="38"/>
      <c r="AV263" s="38"/>
      <c r="AW263" s="38"/>
      <c r="AX263" s="38"/>
      <c r="AY263" s="38"/>
      <c r="AZ263" s="38"/>
      <c r="BA263" s="38"/>
      <c r="BB263" s="38"/>
      <c r="BC263" s="38"/>
      <c r="BD263" s="38"/>
      <c r="BE263" s="38"/>
      <c r="BF263" s="38"/>
      <c r="BG263" s="38"/>
      <c r="BH263" s="38"/>
      <c r="BI263" s="38"/>
      <c r="BJ263" s="38"/>
      <c r="BK263" s="38"/>
      <c r="BL263" s="38"/>
      <c r="BM263" s="38"/>
      <c r="BN263" s="38"/>
      <c r="BO263" s="38"/>
      <c r="BP263" s="38"/>
      <c r="BQ263" s="38"/>
      <c r="BR263" s="38"/>
      <c r="BS263" s="38"/>
      <c r="BT263" s="38"/>
      <c r="BU263" s="38"/>
      <c r="BV263" s="38"/>
      <c r="BW263" s="38"/>
      <c r="BX263" s="38"/>
      <c r="BY263" s="38"/>
      <c r="BZ263" s="38"/>
      <c r="CA263" s="38"/>
      <c r="CB263" s="38"/>
      <c r="CC263" s="38"/>
      <c r="CD263" s="38"/>
      <c r="CE263" s="38"/>
      <c r="CF263" s="38"/>
      <c r="CG263" s="38"/>
      <c r="CH263" s="38"/>
      <c r="CI263" s="38"/>
      <c r="CJ263" s="38"/>
      <c r="CK263" s="38"/>
      <c r="CL263" s="38"/>
      <c r="CM263" s="38"/>
      <c r="CN263" s="38"/>
      <c r="CO263" s="38"/>
      <c r="CP263" s="38"/>
      <c r="CQ263" s="38"/>
      <c r="CR263" s="38"/>
      <c r="CS263" s="38"/>
      <c r="CT263" s="38"/>
      <c r="CU263" s="38"/>
      <c r="CV263" s="38"/>
      <c r="CW263" s="38"/>
      <c r="CX263" s="38"/>
      <c r="CY263" s="38"/>
      <c r="CZ263" s="38"/>
      <c r="DA263" s="38"/>
      <c r="DB263" s="38"/>
      <c r="DC263" s="38"/>
      <c r="DD263" s="38"/>
      <c r="DE263" s="38"/>
      <c r="DF263" s="38"/>
      <c r="DG263" s="38"/>
      <c r="DH263" s="38"/>
      <c r="DI263" s="38"/>
      <c r="DJ263" s="38"/>
      <c r="DK263" s="38"/>
      <c r="DL263" s="38"/>
      <c r="DM263" s="38"/>
      <c r="DN263" s="38"/>
    </row>
    <row r="264" spans="1:118">
      <c r="A264" s="1">
        <f>+NICE자료!A264</f>
        <v>126218</v>
      </c>
      <c r="B264" s="28" t="str">
        <f>+NICE자료!B264</f>
        <v xml:space="preserve">          전용시설이용권상각</v>
      </c>
      <c r="C264" s="37">
        <f>+NICE자료!C264</f>
        <v>0</v>
      </c>
      <c r="D264" s="37">
        <f>+NICE자료!D264</f>
        <v>0</v>
      </c>
      <c r="E264" s="37">
        <f>+NICE자료!E264</f>
        <v>0</v>
      </c>
      <c r="F264" s="37">
        <f>+NICE자료!F264</f>
        <v>0</v>
      </c>
      <c r="G264" s="37">
        <f>+NICE자료!G264</f>
        <v>0</v>
      </c>
      <c r="H264" s="37">
        <f>+NICE자료!H264</f>
        <v>0</v>
      </c>
      <c r="I264" s="37">
        <f>+NICE자료!I264</f>
        <v>0</v>
      </c>
      <c r="J264" s="37">
        <f>+NICE자료!J264</f>
        <v>0</v>
      </c>
      <c r="K264" s="37">
        <f>+NICE자료!K264</f>
        <v>0</v>
      </c>
      <c r="L264" s="37">
        <f>+NICE자료!L264</f>
        <v>0</v>
      </c>
      <c r="M264" s="37">
        <f>+NICE자료!M264</f>
        <v>0</v>
      </c>
      <c r="N264" s="37">
        <f>+NICE자료!N264</f>
        <v>0</v>
      </c>
      <c r="O264" s="37">
        <f>+NICE자료!O264</f>
        <v>0</v>
      </c>
      <c r="P264" s="37">
        <f>+NICE자료!P264</f>
        <v>0</v>
      </c>
      <c r="Q264" s="37">
        <f>+NICE자료!Q264</f>
        <v>0</v>
      </c>
      <c r="R264" s="37">
        <f>+NICE자료!R264</f>
        <v>0</v>
      </c>
      <c r="S264" s="37">
        <f>+NICE자료!S264</f>
        <v>0</v>
      </c>
      <c r="T264" s="37">
        <f>+NICE자료!T264</f>
        <v>0</v>
      </c>
      <c r="U264" s="37">
        <f>+NICE자료!U264</f>
        <v>0</v>
      </c>
      <c r="V264" s="37">
        <f>+NICE자료!V264</f>
        <v>0</v>
      </c>
      <c r="W264" s="37">
        <f>+NICE자료!W264</f>
        <v>0</v>
      </c>
      <c r="X264" s="37">
        <f>+NICE자료!X264</f>
        <v>0</v>
      </c>
      <c r="Y264" s="37">
        <f>+NICE자료!Y264</f>
        <v>0</v>
      </c>
      <c r="Z264" s="37">
        <f>+NICE자료!Z264</f>
        <v>0</v>
      </c>
      <c r="AA264" s="37">
        <f>+NICE자료!AA264</f>
        <v>0</v>
      </c>
      <c r="AB264" s="37">
        <f>+NICE자료!AB264</f>
        <v>0</v>
      </c>
      <c r="AC264" s="37">
        <f>+NICE자료!AC264</f>
        <v>0</v>
      </c>
      <c r="AD264" s="37">
        <f>+NICE자료!AD264</f>
        <v>0</v>
      </c>
      <c r="AE264" s="37">
        <f>+NICE자료!AE264</f>
        <v>0</v>
      </c>
      <c r="AF264" s="37">
        <f>+NICE자료!AF264</f>
        <v>0</v>
      </c>
      <c r="AG264" s="37">
        <f>+NICE자료!AG264</f>
        <v>0</v>
      </c>
      <c r="AH264" s="37">
        <f>+NICE자료!AH264</f>
        <v>0</v>
      </c>
      <c r="AI264" s="37">
        <f>+NICE자료!AI264</f>
        <v>0</v>
      </c>
      <c r="AJ264" s="37">
        <f>+NICE자료!AJ264</f>
        <v>0</v>
      </c>
      <c r="AK264" s="37">
        <f>+NICE자료!AK264</f>
        <v>0</v>
      </c>
      <c r="AL264" s="37">
        <f>+NICE자료!AL264</f>
        <v>0</v>
      </c>
      <c r="AM264" s="37">
        <f>+NICE자료!AM264</f>
        <v>0</v>
      </c>
      <c r="AN264" s="37">
        <f>+NICE자료!AN264</f>
        <v>0</v>
      </c>
      <c r="AO264" s="37">
        <f>+NICE자료!AO264</f>
        <v>0</v>
      </c>
      <c r="AP264" s="37">
        <f>+NICE자료!AP264</f>
        <v>0</v>
      </c>
      <c r="AQ264" s="37">
        <f>+NICE자료!AQ264</f>
        <v>0</v>
      </c>
      <c r="AR264" s="37">
        <f>+NICE자료!AR264</f>
        <v>0</v>
      </c>
      <c r="AS264" s="37">
        <f>+NICE자료!AS264</f>
        <v>0</v>
      </c>
      <c r="AT264" s="38"/>
      <c r="AU264" s="38"/>
      <c r="AV264" s="38"/>
      <c r="AW264" s="38"/>
      <c r="AX264" s="38"/>
      <c r="AY264" s="38"/>
      <c r="AZ264" s="38"/>
      <c r="BA264" s="38"/>
      <c r="BB264" s="38"/>
      <c r="BC264" s="38"/>
      <c r="BD264" s="38"/>
      <c r="BE264" s="38"/>
      <c r="BF264" s="38"/>
      <c r="BG264" s="38"/>
      <c r="BH264" s="38"/>
      <c r="BI264" s="38"/>
      <c r="BJ264" s="38"/>
      <c r="BK264" s="38"/>
      <c r="BL264" s="38"/>
      <c r="BM264" s="38"/>
      <c r="BN264" s="38"/>
      <c r="BO264" s="38"/>
      <c r="BP264" s="38"/>
      <c r="BQ264" s="38"/>
      <c r="BR264" s="38"/>
      <c r="BS264" s="38"/>
      <c r="BT264" s="38"/>
      <c r="BU264" s="38"/>
      <c r="BV264" s="38"/>
      <c r="BW264" s="38"/>
      <c r="BX264" s="38"/>
      <c r="BY264" s="38"/>
      <c r="BZ264" s="38"/>
      <c r="CA264" s="38"/>
      <c r="CB264" s="38"/>
      <c r="CC264" s="38"/>
      <c r="CD264" s="38"/>
      <c r="CE264" s="38"/>
      <c r="CF264" s="38"/>
      <c r="CG264" s="38"/>
      <c r="CH264" s="38"/>
      <c r="CI264" s="38"/>
      <c r="CJ264" s="38"/>
      <c r="CK264" s="38"/>
      <c r="CL264" s="38"/>
      <c r="CM264" s="38"/>
      <c r="CN264" s="38"/>
      <c r="CO264" s="38"/>
      <c r="CP264" s="38"/>
      <c r="CQ264" s="38"/>
      <c r="CR264" s="38"/>
      <c r="CS264" s="38"/>
      <c r="CT264" s="38"/>
      <c r="CU264" s="38"/>
      <c r="CV264" s="38"/>
      <c r="CW264" s="38"/>
      <c r="CX264" s="38"/>
      <c r="CY264" s="38"/>
      <c r="CZ264" s="38"/>
      <c r="DA264" s="38"/>
      <c r="DB264" s="38"/>
      <c r="DC264" s="38"/>
      <c r="DD264" s="38"/>
      <c r="DE264" s="38"/>
      <c r="DF264" s="38"/>
      <c r="DG264" s="38"/>
      <c r="DH264" s="38"/>
      <c r="DI264" s="38"/>
      <c r="DJ264" s="38"/>
      <c r="DK264" s="38"/>
      <c r="DL264" s="38"/>
      <c r="DM264" s="38"/>
      <c r="DN264" s="38"/>
    </row>
    <row r="265" spans="1:118">
      <c r="A265" s="1">
        <f>+NICE자료!A265</f>
        <v>126219</v>
      </c>
      <c r="B265" s="28" t="str">
        <f>+NICE자료!B265</f>
        <v xml:space="preserve">          창업비상각</v>
      </c>
      <c r="C265" s="37">
        <f>+NICE자료!C265</f>
        <v>0</v>
      </c>
      <c r="D265" s="37">
        <f>+NICE자료!D265</f>
        <v>0</v>
      </c>
      <c r="E265" s="37">
        <f>+NICE자료!E265</f>
        <v>0</v>
      </c>
      <c r="F265" s="37">
        <f>+NICE자료!F265</f>
        <v>0</v>
      </c>
      <c r="G265" s="37">
        <f>+NICE자료!G265</f>
        <v>0</v>
      </c>
      <c r="H265" s="37">
        <f>+NICE자료!H265</f>
        <v>0</v>
      </c>
      <c r="I265" s="37">
        <f>+NICE자료!I265</f>
        <v>0</v>
      </c>
      <c r="J265" s="37">
        <f>+NICE자료!J265</f>
        <v>0</v>
      </c>
      <c r="K265" s="37">
        <f>+NICE자료!K265</f>
        <v>0</v>
      </c>
      <c r="L265" s="37">
        <f>+NICE자료!L265</f>
        <v>0</v>
      </c>
      <c r="M265" s="37">
        <f>+NICE자료!M265</f>
        <v>0</v>
      </c>
      <c r="N265" s="37">
        <f>+NICE자료!N265</f>
        <v>0</v>
      </c>
      <c r="O265" s="37">
        <f>+NICE자료!O265</f>
        <v>0</v>
      </c>
      <c r="P265" s="37">
        <f>+NICE자료!P265</f>
        <v>0</v>
      </c>
      <c r="Q265" s="37">
        <f>+NICE자료!Q265</f>
        <v>0</v>
      </c>
      <c r="R265" s="37">
        <f>+NICE자료!R265</f>
        <v>0</v>
      </c>
      <c r="S265" s="37">
        <f>+NICE자료!S265</f>
        <v>0</v>
      </c>
      <c r="T265" s="37">
        <f>+NICE자료!T265</f>
        <v>0</v>
      </c>
      <c r="U265" s="37">
        <f>+NICE자료!U265</f>
        <v>0</v>
      </c>
      <c r="V265" s="37">
        <f>+NICE자료!V265</f>
        <v>0</v>
      </c>
      <c r="W265" s="37">
        <f>+NICE자료!W265</f>
        <v>0</v>
      </c>
      <c r="X265" s="37">
        <f>+NICE자료!X265</f>
        <v>0</v>
      </c>
      <c r="Y265" s="37">
        <f>+NICE자료!Y265</f>
        <v>0</v>
      </c>
      <c r="Z265" s="37">
        <f>+NICE자료!Z265</f>
        <v>0</v>
      </c>
      <c r="AA265" s="37">
        <f>+NICE자료!AA265</f>
        <v>0</v>
      </c>
      <c r="AB265" s="37">
        <f>+NICE자료!AB265</f>
        <v>0</v>
      </c>
      <c r="AC265" s="37">
        <f>+NICE자료!AC265</f>
        <v>0</v>
      </c>
      <c r="AD265" s="37">
        <f>+NICE자료!AD265</f>
        <v>0</v>
      </c>
      <c r="AE265" s="37">
        <f>+NICE자료!AE265</f>
        <v>0</v>
      </c>
      <c r="AF265" s="37">
        <f>+NICE자료!AF265</f>
        <v>0</v>
      </c>
      <c r="AG265" s="37">
        <f>+NICE자료!AG265</f>
        <v>0</v>
      </c>
      <c r="AH265" s="37">
        <f>+NICE자료!AH265</f>
        <v>0</v>
      </c>
      <c r="AI265" s="37">
        <f>+NICE자료!AI265</f>
        <v>0</v>
      </c>
      <c r="AJ265" s="37">
        <f>+NICE자료!AJ265</f>
        <v>0</v>
      </c>
      <c r="AK265" s="37">
        <f>+NICE자료!AK265</f>
        <v>0</v>
      </c>
      <c r="AL265" s="37">
        <f>+NICE자료!AL265</f>
        <v>0</v>
      </c>
      <c r="AM265" s="37">
        <f>+NICE자료!AM265</f>
        <v>0</v>
      </c>
      <c r="AN265" s="37">
        <f>+NICE자료!AN265</f>
        <v>0</v>
      </c>
      <c r="AO265" s="37">
        <f>+NICE자료!AO265</f>
        <v>0</v>
      </c>
      <c r="AP265" s="37">
        <f>+NICE자료!AP265</f>
        <v>0</v>
      </c>
      <c r="AQ265" s="37">
        <f>+NICE자료!AQ265</f>
        <v>0</v>
      </c>
      <c r="AR265" s="37">
        <f>+NICE자료!AR265</f>
        <v>0</v>
      </c>
      <c r="AS265" s="37">
        <f>+NICE자료!AS265</f>
        <v>0</v>
      </c>
      <c r="AT265" s="38"/>
      <c r="AU265" s="38"/>
      <c r="AV265" s="38"/>
      <c r="AW265" s="38"/>
      <c r="AX265" s="38"/>
      <c r="AY265" s="38"/>
      <c r="AZ265" s="38"/>
      <c r="BA265" s="38"/>
      <c r="BB265" s="38"/>
      <c r="BC265" s="38"/>
      <c r="BD265" s="38"/>
      <c r="BE265" s="38"/>
      <c r="BF265" s="38"/>
      <c r="BG265" s="38"/>
      <c r="BH265" s="38"/>
      <c r="BI265" s="38"/>
      <c r="BJ265" s="38"/>
      <c r="BK265" s="38"/>
      <c r="BL265" s="38"/>
      <c r="BM265" s="38"/>
      <c r="BN265" s="38"/>
      <c r="BO265" s="38"/>
      <c r="BP265" s="38"/>
      <c r="BQ265" s="38"/>
      <c r="BR265" s="38"/>
      <c r="BS265" s="38"/>
      <c r="BT265" s="38"/>
      <c r="BU265" s="38"/>
      <c r="BV265" s="38"/>
      <c r="BW265" s="38"/>
      <c r="BX265" s="38"/>
      <c r="BY265" s="38"/>
      <c r="BZ265" s="38"/>
      <c r="CA265" s="38"/>
      <c r="CB265" s="38"/>
      <c r="CC265" s="38"/>
      <c r="CD265" s="38"/>
      <c r="CE265" s="38"/>
      <c r="CF265" s="38"/>
      <c r="CG265" s="38"/>
      <c r="CH265" s="38"/>
      <c r="CI265" s="38"/>
      <c r="CJ265" s="38"/>
      <c r="CK265" s="38"/>
      <c r="CL265" s="38"/>
      <c r="CM265" s="38"/>
      <c r="CN265" s="38"/>
      <c r="CO265" s="38"/>
      <c r="CP265" s="38"/>
      <c r="CQ265" s="38"/>
      <c r="CR265" s="38"/>
      <c r="CS265" s="38"/>
      <c r="CT265" s="38"/>
      <c r="CU265" s="38"/>
      <c r="CV265" s="38"/>
      <c r="CW265" s="38"/>
      <c r="CX265" s="38"/>
      <c r="CY265" s="38"/>
      <c r="CZ265" s="38"/>
      <c r="DA265" s="38"/>
      <c r="DB265" s="38"/>
      <c r="DC265" s="38"/>
      <c r="DD265" s="38"/>
      <c r="DE265" s="38"/>
      <c r="DF265" s="38"/>
      <c r="DG265" s="38"/>
      <c r="DH265" s="38"/>
      <c r="DI265" s="38"/>
      <c r="DJ265" s="38"/>
      <c r="DK265" s="38"/>
      <c r="DL265" s="38"/>
      <c r="DM265" s="38"/>
      <c r="DN265" s="38"/>
    </row>
    <row r="266" spans="1:118">
      <c r="A266" s="1">
        <f>+NICE자료!A266</f>
        <v>126228</v>
      </c>
      <c r="B266" s="28" t="str">
        <f>+NICE자료!B266</f>
        <v xml:space="preserve">          개발비상각</v>
      </c>
      <c r="C266" s="37">
        <f>+NICE자료!C266</f>
        <v>0</v>
      </c>
      <c r="D266" s="37">
        <f>+NICE자료!D266</f>
        <v>0</v>
      </c>
      <c r="E266" s="37">
        <f>+NICE자료!E266</f>
        <v>0</v>
      </c>
      <c r="F266" s="37">
        <f>+NICE자료!F266</f>
        <v>0</v>
      </c>
      <c r="G266" s="37">
        <f>+NICE자료!G266</f>
        <v>0</v>
      </c>
      <c r="H266" s="37">
        <f>+NICE자료!H266</f>
        <v>0</v>
      </c>
      <c r="I266" s="37">
        <f>+NICE자료!I266</f>
        <v>0</v>
      </c>
      <c r="J266" s="37">
        <f>+NICE자료!J266</f>
        <v>0</v>
      </c>
      <c r="K266" s="37">
        <f>+NICE자료!K266</f>
        <v>0</v>
      </c>
      <c r="L266" s="37">
        <f>+NICE자료!L266</f>
        <v>0</v>
      </c>
      <c r="M266" s="37">
        <f>+NICE자료!M266</f>
        <v>0</v>
      </c>
      <c r="N266" s="37">
        <f>+NICE자료!N266</f>
        <v>0</v>
      </c>
      <c r="O266" s="37">
        <f>+NICE자료!O266</f>
        <v>0</v>
      </c>
      <c r="P266" s="37">
        <f>+NICE자료!P266</f>
        <v>0</v>
      </c>
      <c r="Q266" s="37">
        <f>+NICE자료!Q266</f>
        <v>0</v>
      </c>
      <c r="R266" s="37">
        <f>+NICE자료!R266</f>
        <v>0</v>
      </c>
      <c r="S266" s="37">
        <f>+NICE자료!S266</f>
        <v>0</v>
      </c>
      <c r="T266" s="37">
        <f>+NICE자료!T266</f>
        <v>0</v>
      </c>
      <c r="U266" s="37">
        <f>+NICE자료!U266</f>
        <v>0</v>
      </c>
      <c r="V266" s="37">
        <f>+NICE자료!V266</f>
        <v>0</v>
      </c>
      <c r="W266" s="37">
        <f>+NICE자료!W266</f>
        <v>0</v>
      </c>
      <c r="X266" s="37">
        <f>+NICE자료!X266</f>
        <v>0</v>
      </c>
      <c r="Y266" s="37">
        <f>+NICE자료!Y266</f>
        <v>0</v>
      </c>
      <c r="Z266" s="37">
        <f>+NICE자료!Z266</f>
        <v>0</v>
      </c>
      <c r="AA266" s="37">
        <f>+NICE자료!AA266</f>
        <v>0</v>
      </c>
      <c r="AB266" s="37">
        <f>+NICE자료!AB266</f>
        <v>0</v>
      </c>
      <c r="AC266" s="37">
        <f>+NICE자료!AC266</f>
        <v>0</v>
      </c>
      <c r="AD266" s="37">
        <f>+NICE자료!AD266</f>
        <v>0</v>
      </c>
      <c r="AE266" s="37">
        <f>+NICE자료!AE266</f>
        <v>0</v>
      </c>
      <c r="AF266" s="37">
        <f>+NICE자료!AF266</f>
        <v>0</v>
      </c>
      <c r="AG266" s="37">
        <f>+NICE자료!AG266</f>
        <v>0</v>
      </c>
      <c r="AH266" s="37">
        <f>+NICE자료!AH266</f>
        <v>0</v>
      </c>
      <c r="AI266" s="37">
        <f>+NICE자료!AI266</f>
        <v>0</v>
      </c>
      <c r="AJ266" s="37">
        <f>+NICE자료!AJ266</f>
        <v>0</v>
      </c>
      <c r="AK266" s="37">
        <f>+NICE자료!AK266</f>
        <v>0</v>
      </c>
      <c r="AL266" s="37">
        <f>+NICE자료!AL266</f>
        <v>0</v>
      </c>
      <c r="AM266" s="37">
        <f>+NICE자료!AM266</f>
        <v>0</v>
      </c>
      <c r="AN266" s="37">
        <f>+NICE자료!AN266</f>
        <v>0</v>
      </c>
      <c r="AO266" s="37">
        <f>+NICE자료!AO266</f>
        <v>0</v>
      </c>
      <c r="AP266" s="37">
        <f>+NICE자료!AP266</f>
        <v>0</v>
      </c>
      <c r="AQ266" s="37">
        <f>+NICE자료!AQ266</f>
        <v>0</v>
      </c>
      <c r="AR266" s="37">
        <f>+NICE자료!AR266</f>
        <v>0</v>
      </c>
      <c r="AS266" s="37">
        <f>+NICE자료!AS266</f>
        <v>0</v>
      </c>
      <c r="AT266" s="38"/>
      <c r="AU266" s="38"/>
      <c r="AV266" s="38"/>
      <c r="AW266" s="38"/>
      <c r="AX266" s="38"/>
      <c r="AY266" s="38"/>
      <c r="AZ266" s="38"/>
      <c r="BA266" s="38"/>
      <c r="BB266" s="38"/>
      <c r="BC266" s="38"/>
      <c r="BD266" s="38"/>
      <c r="BE266" s="38"/>
      <c r="BF266" s="38"/>
      <c r="BG266" s="38"/>
      <c r="BH266" s="38"/>
      <c r="BI266" s="38"/>
      <c r="BJ266" s="38"/>
      <c r="BK266" s="38"/>
      <c r="BL266" s="38"/>
      <c r="BM266" s="38"/>
      <c r="BN266" s="38"/>
      <c r="BO266" s="38"/>
      <c r="BP266" s="38"/>
      <c r="BQ266" s="38"/>
      <c r="BR266" s="38"/>
      <c r="BS266" s="38"/>
      <c r="BT266" s="38"/>
      <c r="BU266" s="38"/>
      <c r="BV266" s="38"/>
      <c r="BW266" s="38"/>
      <c r="BX266" s="38"/>
      <c r="BY266" s="38"/>
      <c r="BZ266" s="38"/>
      <c r="CA266" s="38"/>
      <c r="CB266" s="38"/>
      <c r="CC266" s="38"/>
      <c r="CD266" s="38"/>
      <c r="CE266" s="38"/>
      <c r="CF266" s="38"/>
      <c r="CG266" s="38"/>
      <c r="CH266" s="38"/>
      <c r="CI266" s="38"/>
      <c r="CJ266" s="38"/>
      <c r="CK266" s="38"/>
      <c r="CL266" s="38"/>
      <c r="CM266" s="38"/>
      <c r="CN266" s="38"/>
      <c r="CO266" s="38"/>
      <c r="CP266" s="38"/>
      <c r="CQ266" s="38"/>
      <c r="CR266" s="38"/>
      <c r="CS266" s="38"/>
      <c r="CT266" s="38"/>
      <c r="CU266" s="38"/>
      <c r="CV266" s="38"/>
      <c r="CW266" s="38"/>
      <c r="CX266" s="38"/>
      <c r="CY266" s="38"/>
      <c r="CZ266" s="38"/>
      <c r="DA266" s="38"/>
      <c r="DB266" s="38"/>
      <c r="DC266" s="38"/>
      <c r="DD266" s="38"/>
      <c r="DE266" s="38"/>
      <c r="DF266" s="38"/>
      <c r="DG266" s="38"/>
      <c r="DH266" s="38"/>
      <c r="DI266" s="38"/>
      <c r="DJ266" s="38"/>
      <c r="DK266" s="38"/>
      <c r="DL266" s="38"/>
      <c r="DM266" s="38"/>
      <c r="DN266" s="38"/>
    </row>
    <row r="267" spans="1:118">
      <c r="A267" s="1">
        <f>+NICE자료!A267</f>
        <v>126229</v>
      </c>
      <c r="B267" s="28" t="str">
        <f>+NICE자료!B267</f>
        <v xml:space="preserve">          소프트웨어상각</v>
      </c>
      <c r="C267" s="37">
        <f>+NICE자료!C267</f>
        <v>0</v>
      </c>
      <c r="D267" s="37">
        <f>+NICE자료!D267</f>
        <v>0</v>
      </c>
      <c r="E267" s="37">
        <f>+NICE자료!E267</f>
        <v>0</v>
      </c>
      <c r="F267" s="37">
        <f>+NICE자료!F267</f>
        <v>0</v>
      </c>
      <c r="G267" s="37">
        <f>+NICE자료!G267</f>
        <v>0</v>
      </c>
      <c r="H267" s="37">
        <f>+NICE자료!H267</f>
        <v>0</v>
      </c>
      <c r="I267" s="37">
        <f>+NICE자료!I267</f>
        <v>0</v>
      </c>
      <c r="J267" s="37">
        <f>+NICE자료!J267</f>
        <v>0</v>
      </c>
      <c r="K267" s="37">
        <f>+NICE자료!K267</f>
        <v>0</v>
      </c>
      <c r="L267" s="37">
        <f>+NICE자료!L267</f>
        <v>0</v>
      </c>
      <c r="M267" s="37">
        <f>+NICE자료!M267</f>
        <v>0</v>
      </c>
      <c r="N267" s="37">
        <f>+NICE자료!N267</f>
        <v>0</v>
      </c>
      <c r="O267" s="37">
        <f>+NICE자료!O267</f>
        <v>0</v>
      </c>
      <c r="P267" s="37">
        <f>+NICE자료!P267</f>
        <v>0</v>
      </c>
      <c r="Q267" s="37">
        <f>+NICE자료!Q267</f>
        <v>0</v>
      </c>
      <c r="R267" s="37">
        <f>+NICE자료!R267</f>
        <v>0</v>
      </c>
      <c r="S267" s="37">
        <f>+NICE자료!S267</f>
        <v>0</v>
      </c>
      <c r="T267" s="37">
        <f>+NICE자료!T267</f>
        <v>0</v>
      </c>
      <c r="U267" s="37">
        <f>+NICE자료!U267</f>
        <v>0</v>
      </c>
      <c r="V267" s="37">
        <f>+NICE자료!V267</f>
        <v>0</v>
      </c>
      <c r="W267" s="37">
        <f>+NICE자료!W267</f>
        <v>0</v>
      </c>
      <c r="X267" s="37">
        <f>+NICE자료!X267</f>
        <v>0</v>
      </c>
      <c r="Y267" s="37">
        <f>+NICE자료!Y267</f>
        <v>0</v>
      </c>
      <c r="Z267" s="37">
        <f>+NICE자료!Z267</f>
        <v>0</v>
      </c>
      <c r="AA267" s="37">
        <f>+NICE자료!AA267</f>
        <v>0</v>
      </c>
      <c r="AB267" s="37">
        <f>+NICE자료!AB267</f>
        <v>0</v>
      </c>
      <c r="AC267" s="37">
        <f>+NICE자료!AC267</f>
        <v>0</v>
      </c>
      <c r="AD267" s="37">
        <f>+NICE자료!AD267</f>
        <v>0</v>
      </c>
      <c r="AE267" s="37">
        <f>+NICE자료!AE267</f>
        <v>0</v>
      </c>
      <c r="AF267" s="37">
        <f>+NICE자료!AF267</f>
        <v>0</v>
      </c>
      <c r="AG267" s="37">
        <f>+NICE자료!AG267</f>
        <v>0</v>
      </c>
      <c r="AH267" s="37">
        <f>+NICE자료!AH267</f>
        <v>0</v>
      </c>
      <c r="AI267" s="37">
        <f>+NICE자료!AI267</f>
        <v>0</v>
      </c>
      <c r="AJ267" s="37">
        <f>+NICE자료!AJ267</f>
        <v>0</v>
      </c>
      <c r="AK267" s="37">
        <f>+NICE자료!AK267</f>
        <v>0</v>
      </c>
      <c r="AL267" s="37">
        <f>+NICE자료!AL267</f>
        <v>0</v>
      </c>
      <c r="AM267" s="37">
        <f>+NICE자료!AM267</f>
        <v>0</v>
      </c>
      <c r="AN267" s="37">
        <f>+NICE자료!AN267</f>
        <v>0</v>
      </c>
      <c r="AO267" s="37">
        <f>+NICE자료!AO267</f>
        <v>0</v>
      </c>
      <c r="AP267" s="37">
        <f>+NICE자료!AP267</f>
        <v>0</v>
      </c>
      <c r="AQ267" s="37">
        <f>+NICE자료!AQ267</f>
        <v>0</v>
      </c>
      <c r="AR267" s="37">
        <f>+NICE자료!AR267</f>
        <v>0</v>
      </c>
      <c r="AS267" s="37">
        <f>+NICE자료!AS267</f>
        <v>0</v>
      </c>
      <c r="AT267" s="38"/>
      <c r="AU267" s="38"/>
      <c r="AV267" s="38"/>
      <c r="AW267" s="38"/>
      <c r="AX267" s="38"/>
      <c r="AY267" s="38"/>
      <c r="AZ267" s="38"/>
      <c r="BA267" s="38"/>
      <c r="BB267" s="38"/>
      <c r="BC267" s="38"/>
      <c r="BD267" s="38"/>
      <c r="BE267" s="38"/>
      <c r="BF267" s="38"/>
      <c r="BG267" s="38"/>
      <c r="BH267" s="38"/>
      <c r="BI267" s="38"/>
      <c r="BJ267" s="38"/>
      <c r="BK267" s="38"/>
      <c r="BL267" s="38"/>
      <c r="BM267" s="38"/>
      <c r="BN267" s="38"/>
      <c r="BO267" s="38"/>
      <c r="BP267" s="38"/>
      <c r="BQ267" s="38"/>
      <c r="BR267" s="38"/>
      <c r="BS267" s="38"/>
      <c r="BT267" s="38"/>
      <c r="BU267" s="38"/>
      <c r="BV267" s="38"/>
      <c r="BW267" s="38"/>
      <c r="BX267" s="38"/>
      <c r="BY267" s="38"/>
      <c r="BZ267" s="38"/>
      <c r="CA267" s="38"/>
      <c r="CB267" s="38"/>
      <c r="CC267" s="38"/>
      <c r="CD267" s="38"/>
      <c r="CE267" s="38"/>
      <c r="CF267" s="38"/>
      <c r="CG267" s="38"/>
      <c r="CH267" s="38"/>
      <c r="CI267" s="38"/>
      <c r="CJ267" s="38"/>
      <c r="CK267" s="38"/>
      <c r="CL267" s="38"/>
      <c r="CM267" s="38"/>
      <c r="CN267" s="38"/>
      <c r="CO267" s="38"/>
      <c r="CP267" s="38"/>
      <c r="CQ267" s="38"/>
      <c r="CR267" s="38"/>
      <c r="CS267" s="38"/>
      <c r="CT267" s="38"/>
      <c r="CU267" s="38"/>
      <c r="CV267" s="38"/>
      <c r="CW267" s="38"/>
      <c r="CX267" s="38"/>
      <c r="CY267" s="38"/>
      <c r="CZ267" s="38"/>
      <c r="DA267" s="38"/>
      <c r="DB267" s="38"/>
      <c r="DC267" s="38"/>
      <c r="DD267" s="38"/>
      <c r="DE267" s="38"/>
      <c r="DF267" s="38"/>
      <c r="DG267" s="38"/>
      <c r="DH267" s="38"/>
      <c r="DI267" s="38"/>
      <c r="DJ267" s="38"/>
      <c r="DK267" s="38"/>
      <c r="DL267" s="38"/>
      <c r="DM267" s="38"/>
      <c r="DN267" s="38"/>
    </row>
    <row r="268" spans="1:118">
      <c r="A268" s="1">
        <f>+NICE자료!A268</f>
        <v>126213</v>
      </c>
      <c r="B268" s="28" t="str">
        <f>+NICE자료!B268</f>
        <v xml:space="preserve">          기타무형자산상각</v>
      </c>
      <c r="C268" s="37">
        <f>+NICE자료!C268</f>
        <v>0</v>
      </c>
      <c r="D268" s="37">
        <f>+NICE자료!D268</f>
        <v>0</v>
      </c>
      <c r="E268" s="37">
        <f>+NICE자료!E268</f>
        <v>0</v>
      </c>
      <c r="F268" s="37">
        <f>+NICE자료!F268</f>
        <v>0</v>
      </c>
      <c r="G268" s="37">
        <f>+NICE자료!G268</f>
        <v>0</v>
      </c>
      <c r="H268" s="37">
        <f>+NICE자료!H268</f>
        <v>0</v>
      </c>
      <c r="I268" s="37">
        <f>+NICE자료!I268</f>
        <v>0</v>
      </c>
      <c r="J268" s="37">
        <f>+NICE자료!J268</f>
        <v>0</v>
      </c>
      <c r="K268" s="37">
        <f>+NICE자료!K268</f>
        <v>0</v>
      </c>
      <c r="L268" s="37">
        <f>+NICE자료!L268</f>
        <v>0</v>
      </c>
      <c r="M268" s="37">
        <f>+NICE자료!M268</f>
        <v>0</v>
      </c>
      <c r="N268" s="37">
        <f>+NICE자료!N268</f>
        <v>0</v>
      </c>
      <c r="O268" s="37">
        <f>+NICE자료!O268</f>
        <v>0</v>
      </c>
      <c r="P268" s="37">
        <f>+NICE자료!P268</f>
        <v>0</v>
      </c>
      <c r="Q268" s="37">
        <f>+NICE자료!Q268</f>
        <v>0</v>
      </c>
      <c r="R268" s="37">
        <f>+NICE자료!R268</f>
        <v>0</v>
      </c>
      <c r="S268" s="37">
        <f>+NICE자료!S268</f>
        <v>0</v>
      </c>
      <c r="T268" s="37">
        <f>+NICE자료!T268</f>
        <v>0</v>
      </c>
      <c r="U268" s="37">
        <f>+NICE자료!U268</f>
        <v>0</v>
      </c>
      <c r="V268" s="37">
        <f>+NICE자료!V268</f>
        <v>0</v>
      </c>
      <c r="W268" s="37">
        <f>+NICE자료!W268</f>
        <v>0</v>
      </c>
      <c r="X268" s="37">
        <f>+NICE자료!X268</f>
        <v>0</v>
      </c>
      <c r="Y268" s="37">
        <f>+NICE자료!Y268</f>
        <v>0</v>
      </c>
      <c r="Z268" s="37">
        <f>+NICE자료!Z268</f>
        <v>0</v>
      </c>
      <c r="AA268" s="37">
        <f>+NICE자료!AA268</f>
        <v>0</v>
      </c>
      <c r="AB268" s="37">
        <f>+NICE자료!AB268</f>
        <v>0</v>
      </c>
      <c r="AC268" s="37">
        <f>+NICE자료!AC268</f>
        <v>0</v>
      </c>
      <c r="AD268" s="37">
        <f>+NICE자료!AD268</f>
        <v>0</v>
      </c>
      <c r="AE268" s="37">
        <f>+NICE자료!AE268</f>
        <v>0</v>
      </c>
      <c r="AF268" s="37">
        <f>+NICE자료!AF268</f>
        <v>0</v>
      </c>
      <c r="AG268" s="37">
        <f>+NICE자료!AG268</f>
        <v>0</v>
      </c>
      <c r="AH268" s="37">
        <f>+NICE자료!AH268</f>
        <v>0</v>
      </c>
      <c r="AI268" s="37">
        <f>+NICE자료!AI268</f>
        <v>0</v>
      </c>
      <c r="AJ268" s="37">
        <f>+NICE자료!AJ268</f>
        <v>0</v>
      </c>
      <c r="AK268" s="37">
        <f>+NICE자료!AK268</f>
        <v>0</v>
      </c>
      <c r="AL268" s="37">
        <f>+NICE자료!AL268</f>
        <v>0</v>
      </c>
      <c r="AM268" s="37">
        <f>+NICE자료!AM268</f>
        <v>0</v>
      </c>
      <c r="AN268" s="37">
        <f>+NICE자료!AN268</f>
        <v>0</v>
      </c>
      <c r="AO268" s="37">
        <f>+NICE자료!AO268</f>
        <v>0</v>
      </c>
      <c r="AP268" s="37">
        <f>+NICE자료!AP268</f>
        <v>0</v>
      </c>
      <c r="AQ268" s="37">
        <f>+NICE자료!AQ268</f>
        <v>0</v>
      </c>
      <c r="AR268" s="37">
        <f>+NICE자료!AR268</f>
        <v>0</v>
      </c>
      <c r="AS268" s="37">
        <f>+NICE자료!AS268</f>
        <v>0</v>
      </c>
      <c r="AT268" s="38"/>
      <c r="AU268" s="38"/>
      <c r="AV268" s="38"/>
      <c r="AW268" s="38"/>
      <c r="AX268" s="38"/>
      <c r="AY268" s="38"/>
      <c r="AZ268" s="38"/>
      <c r="BA268" s="38"/>
      <c r="BB268" s="38"/>
      <c r="BC268" s="38"/>
      <c r="BD268" s="38"/>
      <c r="BE268" s="38"/>
      <c r="BF268" s="38"/>
      <c r="BG268" s="38"/>
      <c r="BH268" s="38"/>
      <c r="BI268" s="38"/>
      <c r="BJ268" s="38"/>
      <c r="BK268" s="38"/>
      <c r="BL268" s="38"/>
      <c r="BM268" s="38"/>
      <c r="BN268" s="38"/>
      <c r="BO268" s="38"/>
      <c r="BP268" s="38"/>
      <c r="BQ268" s="38"/>
      <c r="BR268" s="38"/>
      <c r="BS268" s="38"/>
      <c r="BT268" s="38"/>
      <c r="BU268" s="38"/>
      <c r="BV268" s="38"/>
      <c r="BW268" s="38"/>
      <c r="BX268" s="38"/>
      <c r="BY268" s="38"/>
      <c r="BZ268" s="38"/>
      <c r="CA268" s="38"/>
      <c r="CB268" s="38"/>
      <c r="CC268" s="38"/>
      <c r="CD268" s="38"/>
      <c r="CE268" s="38"/>
      <c r="CF268" s="38"/>
      <c r="CG268" s="38"/>
      <c r="CH268" s="38"/>
      <c r="CI268" s="38"/>
      <c r="CJ268" s="38"/>
      <c r="CK268" s="38"/>
      <c r="CL268" s="38"/>
      <c r="CM268" s="38"/>
      <c r="CN268" s="38"/>
      <c r="CO268" s="38"/>
      <c r="CP268" s="38"/>
      <c r="CQ268" s="38"/>
      <c r="CR268" s="38"/>
      <c r="CS268" s="38"/>
      <c r="CT268" s="38"/>
      <c r="CU268" s="38"/>
      <c r="CV268" s="38"/>
      <c r="CW268" s="38"/>
      <c r="CX268" s="38"/>
      <c r="CY268" s="38"/>
      <c r="CZ268" s="38"/>
      <c r="DA268" s="38"/>
      <c r="DB268" s="38"/>
      <c r="DC268" s="38"/>
      <c r="DD268" s="38"/>
      <c r="DE268" s="38"/>
      <c r="DF268" s="38"/>
      <c r="DG268" s="38"/>
      <c r="DH268" s="38"/>
      <c r="DI268" s="38"/>
      <c r="DJ268" s="38"/>
      <c r="DK268" s="38"/>
      <c r="DL268" s="38"/>
      <c r="DM268" s="38"/>
      <c r="DN268" s="38"/>
    </row>
    <row r="269" spans="1:118">
      <c r="A269" s="1">
        <f>+NICE자료!A269</f>
        <v>126220</v>
      </c>
      <c r="B269" s="28" t="str">
        <f>+NICE자료!B269</f>
        <v xml:space="preserve">     이연자산상각</v>
      </c>
      <c r="C269" s="37">
        <f>+NICE자료!C269</f>
        <v>0</v>
      </c>
      <c r="D269" s="37">
        <f>+NICE자료!D269</f>
        <v>0</v>
      </c>
      <c r="E269" s="37">
        <f>+NICE자료!E269</f>
        <v>0</v>
      </c>
      <c r="F269" s="37">
        <f>+NICE자료!F269</f>
        <v>0</v>
      </c>
      <c r="G269" s="37">
        <f>+NICE자료!G269</f>
        <v>0</v>
      </c>
      <c r="H269" s="37">
        <f>+NICE자료!H269</f>
        <v>0</v>
      </c>
      <c r="I269" s="37">
        <f>+NICE자료!I269</f>
        <v>0</v>
      </c>
      <c r="J269" s="37">
        <f>+NICE자료!J269</f>
        <v>0</v>
      </c>
      <c r="K269" s="37">
        <f>+NICE자료!K269</f>
        <v>0</v>
      </c>
      <c r="L269" s="37">
        <f>+NICE자료!L269</f>
        <v>0</v>
      </c>
      <c r="M269" s="37">
        <f>+NICE자료!M269</f>
        <v>0</v>
      </c>
      <c r="N269" s="37">
        <f>+NICE자료!N269</f>
        <v>0</v>
      </c>
      <c r="O269" s="37">
        <f>+NICE자료!O269</f>
        <v>0</v>
      </c>
      <c r="P269" s="37">
        <f>+NICE자료!P269</f>
        <v>0</v>
      </c>
      <c r="Q269" s="37">
        <f>+NICE자료!Q269</f>
        <v>0</v>
      </c>
      <c r="R269" s="37">
        <f>+NICE자료!R269</f>
        <v>0</v>
      </c>
      <c r="S269" s="37">
        <f>+NICE자료!S269</f>
        <v>0</v>
      </c>
      <c r="T269" s="37">
        <f>+NICE자료!T269</f>
        <v>0</v>
      </c>
      <c r="U269" s="37">
        <f>+NICE자료!U269</f>
        <v>0</v>
      </c>
      <c r="V269" s="37">
        <f>+NICE자료!V269</f>
        <v>0</v>
      </c>
      <c r="W269" s="37">
        <f>+NICE자료!W269</f>
        <v>0</v>
      </c>
      <c r="X269" s="37">
        <f>+NICE자료!X269</f>
        <v>0</v>
      </c>
      <c r="Y269" s="37">
        <f>+NICE자료!Y269</f>
        <v>0</v>
      </c>
      <c r="Z269" s="37">
        <f>+NICE자료!Z269</f>
        <v>0</v>
      </c>
      <c r="AA269" s="37">
        <f>+NICE자료!AA269</f>
        <v>0</v>
      </c>
      <c r="AB269" s="37">
        <f>+NICE자료!AB269</f>
        <v>0</v>
      </c>
      <c r="AC269" s="37">
        <f>+NICE자료!AC269</f>
        <v>0</v>
      </c>
      <c r="AD269" s="37">
        <f>+NICE자료!AD269</f>
        <v>0</v>
      </c>
      <c r="AE269" s="37">
        <f>+NICE자료!AE269</f>
        <v>0</v>
      </c>
      <c r="AF269" s="37">
        <f>+NICE자료!AF269</f>
        <v>0</v>
      </c>
      <c r="AG269" s="37">
        <f>+NICE자료!AG269</f>
        <v>0</v>
      </c>
      <c r="AH269" s="37">
        <f>+NICE자료!AH269</f>
        <v>0</v>
      </c>
      <c r="AI269" s="37">
        <f>+NICE자료!AI269</f>
        <v>0</v>
      </c>
      <c r="AJ269" s="37">
        <f>+NICE자료!AJ269</f>
        <v>0</v>
      </c>
      <c r="AK269" s="37">
        <f>+NICE자료!AK269</f>
        <v>0</v>
      </c>
      <c r="AL269" s="37">
        <f>+NICE자료!AL269</f>
        <v>0</v>
      </c>
      <c r="AM269" s="37">
        <f>+NICE자료!AM269</f>
        <v>0</v>
      </c>
      <c r="AN269" s="37">
        <f>+NICE자료!AN269</f>
        <v>0</v>
      </c>
      <c r="AO269" s="37">
        <f>+NICE자료!AO269</f>
        <v>0</v>
      </c>
      <c r="AP269" s="37">
        <f>+NICE자료!AP269</f>
        <v>0</v>
      </c>
      <c r="AQ269" s="37">
        <f>+NICE자료!AQ269</f>
        <v>0</v>
      </c>
      <c r="AR269" s="37">
        <f>+NICE자료!AR269</f>
        <v>0</v>
      </c>
      <c r="AS269" s="37">
        <f>+NICE자료!AS269</f>
        <v>0</v>
      </c>
      <c r="AT269" s="38"/>
      <c r="AU269" s="38"/>
      <c r="AV269" s="38"/>
      <c r="AW269" s="38"/>
      <c r="AX269" s="38"/>
      <c r="AY269" s="38"/>
      <c r="AZ269" s="38"/>
      <c r="BA269" s="38"/>
      <c r="BB269" s="38"/>
      <c r="BC269" s="38"/>
      <c r="BD269" s="38"/>
      <c r="BE269" s="38"/>
      <c r="BF269" s="38"/>
      <c r="BG269" s="38"/>
      <c r="BH269" s="38"/>
      <c r="BI269" s="38"/>
      <c r="BJ269" s="38"/>
      <c r="BK269" s="38"/>
      <c r="BL269" s="38"/>
      <c r="BM269" s="38"/>
      <c r="BN269" s="38"/>
      <c r="BO269" s="38"/>
      <c r="BP269" s="38"/>
      <c r="BQ269" s="38"/>
      <c r="BR269" s="38"/>
      <c r="BS269" s="38"/>
      <c r="BT269" s="38"/>
      <c r="BU269" s="38"/>
      <c r="BV269" s="38"/>
      <c r="BW269" s="38"/>
      <c r="BX269" s="38"/>
      <c r="BY269" s="38"/>
      <c r="BZ269" s="38"/>
      <c r="CA269" s="38"/>
      <c r="CB269" s="38"/>
      <c r="CC269" s="38"/>
      <c r="CD269" s="38"/>
      <c r="CE269" s="38"/>
      <c r="CF269" s="38"/>
      <c r="CG269" s="38"/>
      <c r="CH269" s="38"/>
      <c r="CI269" s="38"/>
      <c r="CJ269" s="38"/>
      <c r="CK269" s="38"/>
      <c r="CL269" s="38"/>
      <c r="CM269" s="38"/>
      <c r="CN269" s="38"/>
      <c r="CO269" s="38"/>
      <c r="CP269" s="38"/>
      <c r="CQ269" s="38"/>
      <c r="CR269" s="38"/>
      <c r="CS269" s="38"/>
      <c r="CT269" s="38"/>
      <c r="CU269" s="38"/>
      <c r="CV269" s="38"/>
      <c r="CW269" s="38"/>
      <c r="CX269" s="38"/>
      <c r="CY269" s="38"/>
      <c r="CZ269" s="38"/>
      <c r="DA269" s="38"/>
      <c r="DB269" s="38"/>
      <c r="DC269" s="38"/>
      <c r="DD269" s="38"/>
      <c r="DE269" s="38"/>
      <c r="DF269" s="38"/>
      <c r="DG269" s="38"/>
      <c r="DH269" s="38"/>
      <c r="DI269" s="38"/>
      <c r="DJ269" s="38"/>
      <c r="DK269" s="38"/>
      <c r="DL269" s="38"/>
      <c r="DM269" s="38"/>
      <c r="DN269" s="38"/>
    </row>
    <row r="270" spans="1:118">
      <c r="A270" s="1">
        <f>+NICE자료!A270</f>
        <v>126221</v>
      </c>
      <c r="B270" s="28" t="str">
        <f>+NICE자료!B270</f>
        <v xml:space="preserve">          창업비상각</v>
      </c>
      <c r="C270" s="37">
        <f>+NICE자료!C270</f>
        <v>0</v>
      </c>
      <c r="D270" s="37">
        <f>+NICE자료!D270</f>
        <v>0</v>
      </c>
      <c r="E270" s="37">
        <f>+NICE자료!E270</f>
        <v>0</v>
      </c>
      <c r="F270" s="37">
        <f>+NICE자료!F270</f>
        <v>0</v>
      </c>
      <c r="G270" s="37">
        <f>+NICE자료!G270</f>
        <v>0</v>
      </c>
      <c r="H270" s="37">
        <f>+NICE자료!H270</f>
        <v>0</v>
      </c>
      <c r="I270" s="37">
        <f>+NICE자료!I270</f>
        <v>0</v>
      </c>
      <c r="J270" s="37">
        <f>+NICE자료!J270</f>
        <v>0</v>
      </c>
      <c r="K270" s="37">
        <f>+NICE자료!K270</f>
        <v>0</v>
      </c>
      <c r="L270" s="37">
        <f>+NICE자료!L270</f>
        <v>0</v>
      </c>
      <c r="M270" s="37">
        <f>+NICE자료!M270</f>
        <v>0</v>
      </c>
      <c r="N270" s="37">
        <f>+NICE자료!N270</f>
        <v>0</v>
      </c>
      <c r="O270" s="37">
        <f>+NICE자료!O270</f>
        <v>0</v>
      </c>
      <c r="P270" s="37">
        <f>+NICE자료!P270</f>
        <v>0</v>
      </c>
      <c r="Q270" s="37">
        <f>+NICE자료!Q270</f>
        <v>0</v>
      </c>
      <c r="R270" s="37">
        <f>+NICE자료!R270</f>
        <v>0</v>
      </c>
      <c r="S270" s="37">
        <f>+NICE자료!S270</f>
        <v>0</v>
      </c>
      <c r="T270" s="37">
        <f>+NICE자료!T270</f>
        <v>0</v>
      </c>
      <c r="U270" s="37">
        <f>+NICE자료!U270</f>
        <v>0</v>
      </c>
      <c r="V270" s="37">
        <f>+NICE자료!V270</f>
        <v>0</v>
      </c>
      <c r="W270" s="37">
        <f>+NICE자료!W270</f>
        <v>0</v>
      </c>
      <c r="X270" s="37">
        <f>+NICE자료!X270</f>
        <v>0</v>
      </c>
      <c r="Y270" s="37">
        <f>+NICE자료!Y270</f>
        <v>0</v>
      </c>
      <c r="Z270" s="37">
        <f>+NICE자료!Z270</f>
        <v>0</v>
      </c>
      <c r="AA270" s="37">
        <f>+NICE자료!AA270</f>
        <v>0</v>
      </c>
      <c r="AB270" s="37">
        <f>+NICE자료!AB270</f>
        <v>0</v>
      </c>
      <c r="AC270" s="37">
        <f>+NICE자료!AC270</f>
        <v>0</v>
      </c>
      <c r="AD270" s="37">
        <f>+NICE자료!AD270</f>
        <v>0</v>
      </c>
      <c r="AE270" s="37">
        <f>+NICE자료!AE270</f>
        <v>0</v>
      </c>
      <c r="AF270" s="37">
        <f>+NICE자료!AF270</f>
        <v>0</v>
      </c>
      <c r="AG270" s="37">
        <f>+NICE자료!AG270</f>
        <v>0</v>
      </c>
      <c r="AH270" s="37">
        <f>+NICE자료!AH270</f>
        <v>0</v>
      </c>
      <c r="AI270" s="37">
        <f>+NICE자료!AI270</f>
        <v>0</v>
      </c>
      <c r="AJ270" s="37">
        <f>+NICE자료!AJ270</f>
        <v>0</v>
      </c>
      <c r="AK270" s="37">
        <f>+NICE자료!AK270</f>
        <v>0</v>
      </c>
      <c r="AL270" s="37">
        <f>+NICE자료!AL270</f>
        <v>0</v>
      </c>
      <c r="AM270" s="37">
        <f>+NICE자료!AM270</f>
        <v>0</v>
      </c>
      <c r="AN270" s="37">
        <f>+NICE자료!AN270</f>
        <v>0</v>
      </c>
      <c r="AO270" s="37">
        <f>+NICE자료!AO270</f>
        <v>0</v>
      </c>
      <c r="AP270" s="37">
        <f>+NICE자료!AP270</f>
        <v>0</v>
      </c>
      <c r="AQ270" s="37">
        <f>+NICE자료!AQ270</f>
        <v>0</v>
      </c>
      <c r="AR270" s="37">
        <f>+NICE자료!AR270</f>
        <v>0</v>
      </c>
      <c r="AS270" s="37">
        <f>+NICE자료!AS270</f>
        <v>0</v>
      </c>
      <c r="AT270" s="38"/>
      <c r="AU270" s="38"/>
      <c r="AV270" s="38"/>
      <c r="AW270" s="38"/>
      <c r="AX270" s="38"/>
      <c r="AY270" s="38"/>
      <c r="AZ270" s="38"/>
      <c r="BA270" s="38"/>
      <c r="BB270" s="38"/>
      <c r="BC270" s="38"/>
      <c r="BD270" s="38"/>
      <c r="BE270" s="38"/>
      <c r="BF270" s="38"/>
      <c r="BG270" s="38"/>
      <c r="BH270" s="38"/>
      <c r="BI270" s="38"/>
      <c r="BJ270" s="38"/>
      <c r="BK270" s="38"/>
      <c r="BL270" s="38"/>
      <c r="BM270" s="38"/>
      <c r="BN270" s="38"/>
      <c r="BO270" s="38"/>
      <c r="BP270" s="38"/>
      <c r="BQ270" s="38"/>
      <c r="BR270" s="38"/>
      <c r="BS270" s="38"/>
      <c r="BT270" s="38"/>
      <c r="BU270" s="38"/>
      <c r="BV270" s="38"/>
      <c r="BW270" s="38"/>
      <c r="BX270" s="38"/>
      <c r="BY270" s="38"/>
      <c r="BZ270" s="38"/>
      <c r="CA270" s="38"/>
      <c r="CB270" s="38"/>
      <c r="CC270" s="38"/>
      <c r="CD270" s="38"/>
      <c r="CE270" s="38"/>
      <c r="CF270" s="38"/>
      <c r="CG270" s="38"/>
      <c r="CH270" s="38"/>
      <c r="CI270" s="38"/>
      <c r="CJ270" s="38"/>
      <c r="CK270" s="38"/>
      <c r="CL270" s="38"/>
      <c r="CM270" s="38"/>
      <c r="CN270" s="38"/>
      <c r="CO270" s="38"/>
      <c r="CP270" s="38"/>
      <c r="CQ270" s="38"/>
      <c r="CR270" s="38"/>
      <c r="CS270" s="38"/>
      <c r="CT270" s="38"/>
      <c r="CU270" s="38"/>
      <c r="CV270" s="38"/>
      <c r="CW270" s="38"/>
      <c r="CX270" s="38"/>
      <c r="CY270" s="38"/>
      <c r="CZ270" s="38"/>
      <c r="DA270" s="38"/>
      <c r="DB270" s="38"/>
      <c r="DC270" s="38"/>
      <c r="DD270" s="38"/>
      <c r="DE270" s="38"/>
      <c r="DF270" s="38"/>
      <c r="DG270" s="38"/>
      <c r="DH270" s="38"/>
      <c r="DI270" s="38"/>
      <c r="DJ270" s="38"/>
      <c r="DK270" s="38"/>
      <c r="DL270" s="38"/>
      <c r="DM270" s="38"/>
      <c r="DN270" s="38"/>
    </row>
    <row r="271" spans="1:118">
      <c r="A271" s="1">
        <f>+NICE자료!A271</f>
        <v>126222</v>
      </c>
      <c r="B271" s="28" t="str">
        <f>+NICE자료!B271</f>
        <v xml:space="preserve">          개업비상각</v>
      </c>
      <c r="C271" s="37">
        <f>+NICE자료!C271</f>
        <v>0</v>
      </c>
      <c r="D271" s="37">
        <f>+NICE자료!D271</f>
        <v>0</v>
      </c>
      <c r="E271" s="37">
        <f>+NICE자료!E271</f>
        <v>0</v>
      </c>
      <c r="F271" s="37">
        <f>+NICE자료!F271</f>
        <v>0</v>
      </c>
      <c r="G271" s="37">
        <f>+NICE자료!G271</f>
        <v>0</v>
      </c>
      <c r="H271" s="37">
        <f>+NICE자료!H271</f>
        <v>0</v>
      </c>
      <c r="I271" s="37">
        <f>+NICE자료!I271</f>
        <v>0</v>
      </c>
      <c r="J271" s="37">
        <f>+NICE자료!J271</f>
        <v>0</v>
      </c>
      <c r="K271" s="37">
        <f>+NICE자료!K271</f>
        <v>0</v>
      </c>
      <c r="L271" s="37">
        <f>+NICE자료!L271</f>
        <v>0</v>
      </c>
      <c r="M271" s="37">
        <f>+NICE자료!M271</f>
        <v>0</v>
      </c>
      <c r="N271" s="37">
        <f>+NICE자료!N271</f>
        <v>0</v>
      </c>
      <c r="O271" s="37">
        <f>+NICE자료!O271</f>
        <v>0</v>
      </c>
      <c r="P271" s="37">
        <f>+NICE자료!P271</f>
        <v>0</v>
      </c>
      <c r="Q271" s="37">
        <f>+NICE자료!Q271</f>
        <v>0</v>
      </c>
      <c r="R271" s="37">
        <f>+NICE자료!R271</f>
        <v>0</v>
      </c>
      <c r="S271" s="37">
        <f>+NICE자료!S271</f>
        <v>0</v>
      </c>
      <c r="T271" s="37">
        <f>+NICE자료!T271</f>
        <v>0</v>
      </c>
      <c r="U271" s="37">
        <f>+NICE자료!U271</f>
        <v>0</v>
      </c>
      <c r="V271" s="37">
        <f>+NICE자료!V271</f>
        <v>0</v>
      </c>
      <c r="W271" s="37">
        <f>+NICE자료!W271</f>
        <v>0</v>
      </c>
      <c r="X271" s="37">
        <f>+NICE자료!X271</f>
        <v>0</v>
      </c>
      <c r="Y271" s="37">
        <f>+NICE자료!Y271</f>
        <v>0</v>
      </c>
      <c r="Z271" s="37">
        <f>+NICE자료!Z271</f>
        <v>0</v>
      </c>
      <c r="AA271" s="37">
        <f>+NICE자료!AA271</f>
        <v>0</v>
      </c>
      <c r="AB271" s="37">
        <f>+NICE자료!AB271</f>
        <v>0</v>
      </c>
      <c r="AC271" s="37">
        <f>+NICE자료!AC271</f>
        <v>0</v>
      </c>
      <c r="AD271" s="37">
        <f>+NICE자료!AD271</f>
        <v>0</v>
      </c>
      <c r="AE271" s="37">
        <f>+NICE자료!AE271</f>
        <v>0</v>
      </c>
      <c r="AF271" s="37">
        <f>+NICE자료!AF271</f>
        <v>0</v>
      </c>
      <c r="AG271" s="37">
        <f>+NICE자료!AG271</f>
        <v>0</v>
      </c>
      <c r="AH271" s="37">
        <f>+NICE자료!AH271</f>
        <v>0</v>
      </c>
      <c r="AI271" s="37">
        <f>+NICE자료!AI271</f>
        <v>0</v>
      </c>
      <c r="AJ271" s="37">
        <f>+NICE자료!AJ271</f>
        <v>0</v>
      </c>
      <c r="AK271" s="37">
        <f>+NICE자료!AK271</f>
        <v>0</v>
      </c>
      <c r="AL271" s="37">
        <f>+NICE자료!AL271</f>
        <v>0</v>
      </c>
      <c r="AM271" s="37">
        <f>+NICE자료!AM271</f>
        <v>0</v>
      </c>
      <c r="AN271" s="37">
        <f>+NICE자료!AN271</f>
        <v>0</v>
      </c>
      <c r="AO271" s="37">
        <f>+NICE자료!AO271</f>
        <v>0</v>
      </c>
      <c r="AP271" s="37">
        <f>+NICE자료!AP271</f>
        <v>0</v>
      </c>
      <c r="AQ271" s="37">
        <f>+NICE자료!AQ271</f>
        <v>0</v>
      </c>
      <c r="AR271" s="37">
        <f>+NICE자료!AR271</f>
        <v>0</v>
      </c>
      <c r="AS271" s="37">
        <f>+NICE자료!AS271</f>
        <v>0</v>
      </c>
      <c r="AT271" s="38"/>
      <c r="AU271" s="38"/>
      <c r="AV271" s="38"/>
      <c r="AW271" s="38"/>
      <c r="AX271" s="38"/>
      <c r="AY271" s="38"/>
      <c r="AZ271" s="38"/>
      <c r="BA271" s="38"/>
      <c r="BB271" s="38"/>
      <c r="BC271" s="38"/>
      <c r="BD271" s="38"/>
      <c r="BE271" s="38"/>
      <c r="BF271" s="38"/>
      <c r="BG271" s="38"/>
      <c r="BH271" s="38"/>
      <c r="BI271" s="38"/>
      <c r="BJ271" s="38"/>
      <c r="BK271" s="38"/>
      <c r="BL271" s="38"/>
      <c r="BM271" s="38"/>
      <c r="BN271" s="38"/>
      <c r="BO271" s="38"/>
      <c r="BP271" s="38"/>
      <c r="BQ271" s="38"/>
      <c r="BR271" s="38"/>
      <c r="BS271" s="38"/>
      <c r="BT271" s="38"/>
      <c r="BU271" s="38"/>
      <c r="BV271" s="38"/>
      <c r="BW271" s="38"/>
      <c r="BX271" s="38"/>
      <c r="BY271" s="38"/>
      <c r="BZ271" s="38"/>
      <c r="CA271" s="38"/>
      <c r="CB271" s="38"/>
      <c r="CC271" s="38"/>
      <c r="CD271" s="38"/>
      <c r="CE271" s="38"/>
      <c r="CF271" s="38"/>
      <c r="CG271" s="38"/>
      <c r="CH271" s="38"/>
      <c r="CI271" s="38"/>
      <c r="CJ271" s="38"/>
      <c r="CK271" s="38"/>
      <c r="CL271" s="38"/>
      <c r="CM271" s="38"/>
      <c r="CN271" s="38"/>
      <c r="CO271" s="38"/>
      <c r="CP271" s="38"/>
      <c r="CQ271" s="38"/>
      <c r="CR271" s="38"/>
      <c r="CS271" s="38"/>
      <c r="CT271" s="38"/>
      <c r="CU271" s="38"/>
      <c r="CV271" s="38"/>
      <c r="CW271" s="38"/>
      <c r="CX271" s="38"/>
      <c r="CY271" s="38"/>
      <c r="CZ271" s="38"/>
      <c r="DA271" s="38"/>
      <c r="DB271" s="38"/>
      <c r="DC271" s="38"/>
      <c r="DD271" s="38"/>
      <c r="DE271" s="38"/>
      <c r="DF271" s="38"/>
      <c r="DG271" s="38"/>
      <c r="DH271" s="38"/>
      <c r="DI271" s="38"/>
      <c r="DJ271" s="38"/>
      <c r="DK271" s="38"/>
      <c r="DL271" s="38"/>
      <c r="DM271" s="38"/>
      <c r="DN271" s="38"/>
    </row>
    <row r="272" spans="1:118">
      <c r="A272" s="1">
        <f>+NICE자료!A272</f>
        <v>126223</v>
      </c>
      <c r="B272" s="28" t="str">
        <f>+NICE자료!B272</f>
        <v xml:space="preserve">          신주발행비상각</v>
      </c>
      <c r="C272" s="37">
        <f>+NICE자료!C272</f>
        <v>0</v>
      </c>
      <c r="D272" s="37">
        <f>+NICE자료!D272</f>
        <v>0</v>
      </c>
      <c r="E272" s="37">
        <f>+NICE자료!E272</f>
        <v>0</v>
      </c>
      <c r="F272" s="37">
        <f>+NICE자료!F272</f>
        <v>0</v>
      </c>
      <c r="G272" s="37">
        <f>+NICE자료!G272</f>
        <v>0</v>
      </c>
      <c r="H272" s="37">
        <f>+NICE자료!H272</f>
        <v>0</v>
      </c>
      <c r="I272" s="37">
        <f>+NICE자료!I272</f>
        <v>0</v>
      </c>
      <c r="J272" s="37">
        <f>+NICE자료!J272</f>
        <v>0</v>
      </c>
      <c r="K272" s="37">
        <f>+NICE자료!K272</f>
        <v>0</v>
      </c>
      <c r="L272" s="37">
        <f>+NICE자료!L272</f>
        <v>0</v>
      </c>
      <c r="M272" s="37">
        <f>+NICE자료!M272</f>
        <v>0</v>
      </c>
      <c r="N272" s="37">
        <f>+NICE자료!N272</f>
        <v>0</v>
      </c>
      <c r="O272" s="37">
        <f>+NICE자료!O272</f>
        <v>0</v>
      </c>
      <c r="P272" s="37">
        <f>+NICE자료!P272</f>
        <v>0</v>
      </c>
      <c r="Q272" s="37">
        <f>+NICE자료!Q272</f>
        <v>0</v>
      </c>
      <c r="R272" s="37">
        <f>+NICE자료!R272</f>
        <v>0</v>
      </c>
      <c r="S272" s="37">
        <f>+NICE자료!S272</f>
        <v>0</v>
      </c>
      <c r="T272" s="37">
        <f>+NICE자료!T272</f>
        <v>0</v>
      </c>
      <c r="U272" s="37">
        <f>+NICE자료!U272</f>
        <v>0</v>
      </c>
      <c r="V272" s="37">
        <f>+NICE자료!V272</f>
        <v>0</v>
      </c>
      <c r="W272" s="37">
        <f>+NICE자료!W272</f>
        <v>0</v>
      </c>
      <c r="X272" s="37">
        <f>+NICE자료!X272</f>
        <v>0</v>
      </c>
      <c r="Y272" s="37">
        <f>+NICE자료!Y272</f>
        <v>0</v>
      </c>
      <c r="Z272" s="37">
        <f>+NICE자료!Z272</f>
        <v>0</v>
      </c>
      <c r="AA272" s="37">
        <f>+NICE자료!AA272</f>
        <v>0</v>
      </c>
      <c r="AB272" s="37">
        <f>+NICE자료!AB272</f>
        <v>0</v>
      </c>
      <c r="AC272" s="37">
        <f>+NICE자료!AC272</f>
        <v>0</v>
      </c>
      <c r="AD272" s="37">
        <f>+NICE자료!AD272</f>
        <v>0</v>
      </c>
      <c r="AE272" s="37">
        <f>+NICE자료!AE272</f>
        <v>0</v>
      </c>
      <c r="AF272" s="37">
        <f>+NICE자료!AF272</f>
        <v>0</v>
      </c>
      <c r="AG272" s="37">
        <f>+NICE자료!AG272</f>
        <v>0</v>
      </c>
      <c r="AH272" s="37">
        <f>+NICE자료!AH272</f>
        <v>0</v>
      </c>
      <c r="AI272" s="37">
        <f>+NICE자료!AI272</f>
        <v>0</v>
      </c>
      <c r="AJ272" s="37">
        <f>+NICE자료!AJ272</f>
        <v>0</v>
      </c>
      <c r="AK272" s="37">
        <f>+NICE자료!AK272</f>
        <v>0</v>
      </c>
      <c r="AL272" s="37">
        <f>+NICE자료!AL272</f>
        <v>0</v>
      </c>
      <c r="AM272" s="37">
        <f>+NICE자료!AM272</f>
        <v>0</v>
      </c>
      <c r="AN272" s="37">
        <f>+NICE자료!AN272</f>
        <v>0</v>
      </c>
      <c r="AO272" s="37">
        <f>+NICE자료!AO272</f>
        <v>0</v>
      </c>
      <c r="AP272" s="37">
        <f>+NICE자료!AP272</f>
        <v>0</v>
      </c>
      <c r="AQ272" s="37">
        <f>+NICE자료!AQ272</f>
        <v>0</v>
      </c>
      <c r="AR272" s="37">
        <f>+NICE자료!AR272</f>
        <v>0</v>
      </c>
      <c r="AS272" s="37">
        <f>+NICE자료!AS272</f>
        <v>0</v>
      </c>
      <c r="AT272" s="38"/>
      <c r="AU272" s="38"/>
      <c r="AV272" s="38"/>
      <c r="AW272" s="38"/>
      <c r="AX272" s="38"/>
      <c r="AY272" s="38"/>
      <c r="AZ272" s="38"/>
      <c r="BA272" s="38"/>
      <c r="BB272" s="38"/>
      <c r="BC272" s="38"/>
      <c r="BD272" s="38"/>
      <c r="BE272" s="38"/>
      <c r="BF272" s="38"/>
      <c r="BG272" s="38"/>
      <c r="BH272" s="38"/>
      <c r="BI272" s="38"/>
      <c r="BJ272" s="38"/>
      <c r="BK272" s="38"/>
      <c r="BL272" s="38"/>
      <c r="BM272" s="38"/>
      <c r="BN272" s="38"/>
      <c r="BO272" s="38"/>
      <c r="BP272" s="38"/>
      <c r="BQ272" s="38"/>
      <c r="BR272" s="38"/>
      <c r="BS272" s="38"/>
      <c r="BT272" s="38"/>
      <c r="BU272" s="38"/>
      <c r="BV272" s="38"/>
      <c r="BW272" s="38"/>
      <c r="BX272" s="38"/>
      <c r="BY272" s="38"/>
      <c r="BZ272" s="38"/>
      <c r="CA272" s="38"/>
      <c r="CB272" s="38"/>
      <c r="CC272" s="38"/>
      <c r="CD272" s="38"/>
      <c r="CE272" s="38"/>
      <c r="CF272" s="38"/>
      <c r="CG272" s="38"/>
      <c r="CH272" s="38"/>
      <c r="CI272" s="38"/>
      <c r="CJ272" s="38"/>
      <c r="CK272" s="38"/>
      <c r="CL272" s="38"/>
      <c r="CM272" s="38"/>
      <c r="CN272" s="38"/>
      <c r="CO272" s="38"/>
      <c r="CP272" s="38"/>
      <c r="CQ272" s="38"/>
      <c r="CR272" s="38"/>
      <c r="CS272" s="38"/>
      <c r="CT272" s="38"/>
      <c r="CU272" s="38"/>
      <c r="CV272" s="38"/>
      <c r="CW272" s="38"/>
      <c r="CX272" s="38"/>
      <c r="CY272" s="38"/>
      <c r="CZ272" s="38"/>
      <c r="DA272" s="38"/>
      <c r="DB272" s="38"/>
      <c r="DC272" s="38"/>
      <c r="DD272" s="38"/>
      <c r="DE272" s="38"/>
      <c r="DF272" s="38"/>
      <c r="DG272" s="38"/>
      <c r="DH272" s="38"/>
      <c r="DI272" s="38"/>
      <c r="DJ272" s="38"/>
      <c r="DK272" s="38"/>
      <c r="DL272" s="38"/>
      <c r="DM272" s="38"/>
      <c r="DN272" s="38"/>
    </row>
    <row r="273" spans="1:118">
      <c r="A273" s="1">
        <f>+NICE자료!A273</f>
        <v>126224</v>
      </c>
      <c r="B273" s="28" t="str">
        <f>+NICE자료!B273</f>
        <v xml:space="preserve">          사채발행비상각</v>
      </c>
      <c r="C273" s="37">
        <f>+NICE자료!C273</f>
        <v>0</v>
      </c>
      <c r="D273" s="37">
        <f>+NICE자료!D273</f>
        <v>0</v>
      </c>
      <c r="E273" s="37">
        <f>+NICE자료!E273</f>
        <v>0</v>
      </c>
      <c r="F273" s="37">
        <f>+NICE자료!F273</f>
        <v>0</v>
      </c>
      <c r="G273" s="37">
        <f>+NICE자료!G273</f>
        <v>0</v>
      </c>
      <c r="H273" s="37">
        <f>+NICE자료!H273</f>
        <v>0</v>
      </c>
      <c r="I273" s="37">
        <f>+NICE자료!I273</f>
        <v>0</v>
      </c>
      <c r="J273" s="37">
        <f>+NICE자료!J273</f>
        <v>0</v>
      </c>
      <c r="K273" s="37">
        <f>+NICE자료!K273</f>
        <v>0</v>
      </c>
      <c r="L273" s="37">
        <f>+NICE자료!L273</f>
        <v>0</v>
      </c>
      <c r="M273" s="37">
        <f>+NICE자료!M273</f>
        <v>0</v>
      </c>
      <c r="N273" s="37">
        <f>+NICE자료!N273</f>
        <v>0</v>
      </c>
      <c r="O273" s="37">
        <f>+NICE자료!O273</f>
        <v>0</v>
      </c>
      <c r="P273" s="37">
        <f>+NICE자료!P273</f>
        <v>0</v>
      </c>
      <c r="Q273" s="37">
        <f>+NICE자료!Q273</f>
        <v>0</v>
      </c>
      <c r="R273" s="37">
        <f>+NICE자료!R273</f>
        <v>0</v>
      </c>
      <c r="S273" s="37">
        <f>+NICE자료!S273</f>
        <v>0</v>
      </c>
      <c r="T273" s="37">
        <f>+NICE자료!T273</f>
        <v>0</v>
      </c>
      <c r="U273" s="37">
        <f>+NICE자료!U273</f>
        <v>0</v>
      </c>
      <c r="V273" s="37">
        <f>+NICE자료!V273</f>
        <v>0</v>
      </c>
      <c r="W273" s="37">
        <f>+NICE자료!W273</f>
        <v>0</v>
      </c>
      <c r="X273" s="37">
        <f>+NICE자료!X273</f>
        <v>0</v>
      </c>
      <c r="Y273" s="37">
        <f>+NICE자료!Y273</f>
        <v>0</v>
      </c>
      <c r="Z273" s="37">
        <f>+NICE자료!Z273</f>
        <v>0</v>
      </c>
      <c r="AA273" s="37">
        <f>+NICE자료!AA273</f>
        <v>0</v>
      </c>
      <c r="AB273" s="37">
        <f>+NICE자료!AB273</f>
        <v>0</v>
      </c>
      <c r="AC273" s="37">
        <f>+NICE자료!AC273</f>
        <v>0</v>
      </c>
      <c r="AD273" s="37">
        <f>+NICE자료!AD273</f>
        <v>0</v>
      </c>
      <c r="AE273" s="37">
        <f>+NICE자료!AE273</f>
        <v>0</v>
      </c>
      <c r="AF273" s="37">
        <f>+NICE자료!AF273</f>
        <v>0</v>
      </c>
      <c r="AG273" s="37">
        <f>+NICE자료!AG273</f>
        <v>0</v>
      </c>
      <c r="AH273" s="37">
        <f>+NICE자료!AH273</f>
        <v>0</v>
      </c>
      <c r="AI273" s="37">
        <f>+NICE자료!AI273</f>
        <v>0</v>
      </c>
      <c r="AJ273" s="37">
        <f>+NICE자료!AJ273</f>
        <v>0</v>
      </c>
      <c r="AK273" s="37">
        <f>+NICE자료!AK273</f>
        <v>0</v>
      </c>
      <c r="AL273" s="37">
        <f>+NICE자료!AL273</f>
        <v>0</v>
      </c>
      <c r="AM273" s="37">
        <f>+NICE자료!AM273</f>
        <v>0</v>
      </c>
      <c r="AN273" s="37">
        <f>+NICE자료!AN273</f>
        <v>0</v>
      </c>
      <c r="AO273" s="37">
        <f>+NICE자료!AO273</f>
        <v>0</v>
      </c>
      <c r="AP273" s="37">
        <f>+NICE자료!AP273</f>
        <v>0</v>
      </c>
      <c r="AQ273" s="37">
        <f>+NICE자료!AQ273</f>
        <v>0</v>
      </c>
      <c r="AR273" s="37">
        <f>+NICE자료!AR273</f>
        <v>0</v>
      </c>
      <c r="AS273" s="37">
        <f>+NICE자료!AS273</f>
        <v>0</v>
      </c>
      <c r="AT273" s="38"/>
      <c r="AU273" s="38"/>
      <c r="AV273" s="38"/>
      <c r="AW273" s="38"/>
      <c r="AX273" s="38"/>
      <c r="AY273" s="38"/>
      <c r="AZ273" s="38"/>
      <c r="BA273" s="38"/>
      <c r="BB273" s="38"/>
      <c r="BC273" s="38"/>
      <c r="BD273" s="38"/>
      <c r="BE273" s="38"/>
      <c r="BF273" s="38"/>
      <c r="BG273" s="38"/>
      <c r="BH273" s="38"/>
      <c r="BI273" s="38"/>
      <c r="BJ273" s="38"/>
      <c r="BK273" s="38"/>
      <c r="BL273" s="38"/>
      <c r="BM273" s="38"/>
      <c r="BN273" s="38"/>
      <c r="BO273" s="38"/>
      <c r="BP273" s="38"/>
      <c r="BQ273" s="38"/>
      <c r="BR273" s="38"/>
      <c r="BS273" s="38"/>
      <c r="BT273" s="38"/>
      <c r="BU273" s="38"/>
      <c r="BV273" s="38"/>
      <c r="BW273" s="38"/>
      <c r="BX273" s="38"/>
      <c r="BY273" s="38"/>
      <c r="BZ273" s="38"/>
      <c r="CA273" s="38"/>
      <c r="CB273" s="38"/>
      <c r="CC273" s="38"/>
      <c r="CD273" s="38"/>
      <c r="CE273" s="38"/>
      <c r="CF273" s="38"/>
      <c r="CG273" s="38"/>
      <c r="CH273" s="38"/>
      <c r="CI273" s="38"/>
      <c r="CJ273" s="38"/>
      <c r="CK273" s="38"/>
      <c r="CL273" s="38"/>
      <c r="CM273" s="38"/>
      <c r="CN273" s="38"/>
      <c r="CO273" s="38"/>
      <c r="CP273" s="38"/>
      <c r="CQ273" s="38"/>
      <c r="CR273" s="38"/>
      <c r="CS273" s="38"/>
      <c r="CT273" s="38"/>
      <c r="CU273" s="38"/>
      <c r="CV273" s="38"/>
      <c r="CW273" s="38"/>
      <c r="CX273" s="38"/>
      <c r="CY273" s="38"/>
      <c r="CZ273" s="38"/>
      <c r="DA273" s="38"/>
      <c r="DB273" s="38"/>
      <c r="DC273" s="38"/>
      <c r="DD273" s="38"/>
      <c r="DE273" s="38"/>
      <c r="DF273" s="38"/>
      <c r="DG273" s="38"/>
      <c r="DH273" s="38"/>
      <c r="DI273" s="38"/>
      <c r="DJ273" s="38"/>
      <c r="DK273" s="38"/>
      <c r="DL273" s="38"/>
      <c r="DM273" s="38"/>
      <c r="DN273" s="38"/>
    </row>
    <row r="274" spans="1:118">
      <c r="A274" s="1">
        <f>+NICE자료!A274</f>
        <v>126225</v>
      </c>
      <c r="B274" s="28" t="str">
        <f>+NICE자료!B274</f>
        <v xml:space="preserve">          연구개발비상각</v>
      </c>
      <c r="C274" s="37">
        <f>+NICE자료!C274</f>
        <v>0</v>
      </c>
      <c r="D274" s="37">
        <f>+NICE자료!D274</f>
        <v>0</v>
      </c>
      <c r="E274" s="37">
        <f>+NICE자료!E274</f>
        <v>0</v>
      </c>
      <c r="F274" s="37">
        <f>+NICE자료!F274</f>
        <v>0</v>
      </c>
      <c r="G274" s="37">
        <f>+NICE자료!G274</f>
        <v>0</v>
      </c>
      <c r="H274" s="37">
        <f>+NICE자료!H274</f>
        <v>0</v>
      </c>
      <c r="I274" s="37">
        <f>+NICE자료!I274</f>
        <v>0</v>
      </c>
      <c r="J274" s="37">
        <f>+NICE자료!J274</f>
        <v>0</v>
      </c>
      <c r="K274" s="37">
        <f>+NICE자료!K274</f>
        <v>0</v>
      </c>
      <c r="L274" s="37">
        <f>+NICE자료!L274</f>
        <v>0</v>
      </c>
      <c r="M274" s="37">
        <f>+NICE자료!M274</f>
        <v>0</v>
      </c>
      <c r="N274" s="37">
        <f>+NICE자료!N274</f>
        <v>0</v>
      </c>
      <c r="O274" s="37">
        <f>+NICE자료!O274</f>
        <v>0</v>
      </c>
      <c r="P274" s="37">
        <f>+NICE자료!P274</f>
        <v>0</v>
      </c>
      <c r="Q274" s="37">
        <f>+NICE자료!Q274</f>
        <v>0</v>
      </c>
      <c r="R274" s="37">
        <f>+NICE자료!R274</f>
        <v>0</v>
      </c>
      <c r="S274" s="37">
        <f>+NICE자료!S274</f>
        <v>0</v>
      </c>
      <c r="T274" s="37">
        <f>+NICE자료!T274</f>
        <v>0</v>
      </c>
      <c r="U274" s="37">
        <f>+NICE자료!U274</f>
        <v>0</v>
      </c>
      <c r="V274" s="37">
        <f>+NICE자료!V274</f>
        <v>0</v>
      </c>
      <c r="W274" s="37">
        <f>+NICE자료!W274</f>
        <v>0</v>
      </c>
      <c r="X274" s="37">
        <f>+NICE자료!X274</f>
        <v>0</v>
      </c>
      <c r="Y274" s="37">
        <f>+NICE자료!Y274</f>
        <v>0</v>
      </c>
      <c r="Z274" s="37">
        <f>+NICE자료!Z274</f>
        <v>0</v>
      </c>
      <c r="AA274" s="37">
        <f>+NICE자료!AA274</f>
        <v>0</v>
      </c>
      <c r="AB274" s="37">
        <f>+NICE자료!AB274</f>
        <v>0</v>
      </c>
      <c r="AC274" s="37">
        <f>+NICE자료!AC274</f>
        <v>0</v>
      </c>
      <c r="AD274" s="37">
        <f>+NICE자료!AD274</f>
        <v>0</v>
      </c>
      <c r="AE274" s="37">
        <f>+NICE자료!AE274</f>
        <v>0</v>
      </c>
      <c r="AF274" s="37">
        <f>+NICE자료!AF274</f>
        <v>0</v>
      </c>
      <c r="AG274" s="37">
        <f>+NICE자료!AG274</f>
        <v>0</v>
      </c>
      <c r="AH274" s="37">
        <f>+NICE자료!AH274</f>
        <v>0</v>
      </c>
      <c r="AI274" s="37">
        <f>+NICE자료!AI274</f>
        <v>0</v>
      </c>
      <c r="AJ274" s="37">
        <f>+NICE자료!AJ274</f>
        <v>0</v>
      </c>
      <c r="AK274" s="37">
        <f>+NICE자료!AK274</f>
        <v>0</v>
      </c>
      <c r="AL274" s="37">
        <f>+NICE자료!AL274</f>
        <v>0</v>
      </c>
      <c r="AM274" s="37">
        <f>+NICE자료!AM274</f>
        <v>0</v>
      </c>
      <c r="AN274" s="37">
        <f>+NICE자료!AN274</f>
        <v>0</v>
      </c>
      <c r="AO274" s="37">
        <f>+NICE자료!AO274</f>
        <v>0</v>
      </c>
      <c r="AP274" s="37">
        <f>+NICE자료!AP274</f>
        <v>0</v>
      </c>
      <c r="AQ274" s="37">
        <f>+NICE자료!AQ274</f>
        <v>0</v>
      </c>
      <c r="AR274" s="37">
        <f>+NICE자료!AR274</f>
        <v>0</v>
      </c>
      <c r="AS274" s="37">
        <f>+NICE자료!AS274</f>
        <v>0</v>
      </c>
      <c r="AT274" s="38"/>
      <c r="AU274" s="38"/>
      <c r="AV274" s="38"/>
      <c r="AW274" s="38"/>
      <c r="AX274" s="38"/>
      <c r="AY274" s="38"/>
      <c r="AZ274" s="38"/>
      <c r="BA274" s="38"/>
      <c r="BB274" s="38"/>
      <c r="BC274" s="38"/>
      <c r="BD274" s="38"/>
      <c r="BE274" s="38"/>
      <c r="BF274" s="38"/>
      <c r="BG274" s="38"/>
      <c r="BH274" s="38"/>
      <c r="BI274" s="38"/>
      <c r="BJ274" s="38"/>
      <c r="BK274" s="38"/>
      <c r="BL274" s="38"/>
      <c r="BM274" s="38"/>
      <c r="BN274" s="38"/>
      <c r="BO274" s="38"/>
      <c r="BP274" s="38"/>
      <c r="BQ274" s="38"/>
      <c r="BR274" s="38"/>
      <c r="BS274" s="38"/>
      <c r="BT274" s="38"/>
      <c r="BU274" s="38"/>
      <c r="BV274" s="38"/>
      <c r="BW274" s="38"/>
      <c r="BX274" s="38"/>
      <c r="BY274" s="38"/>
      <c r="BZ274" s="38"/>
      <c r="CA274" s="38"/>
      <c r="CB274" s="38"/>
      <c r="CC274" s="38"/>
      <c r="CD274" s="38"/>
      <c r="CE274" s="38"/>
      <c r="CF274" s="38"/>
      <c r="CG274" s="38"/>
      <c r="CH274" s="38"/>
      <c r="CI274" s="38"/>
      <c r="CJ274" s="38"/>
      <c r="CK274" s="38"/>
      <c r="CL274" s="38"/>
      <c r="CM274" s="38"/>
      <c r="CN274" s="38"/>
      <c r="CO274" s="38"/>
      <c r="CP274" s="38"/>
      <c r="CQ274" s="38"/>
      <c r="CR274" s="38"/>
      <c r="CS274" s="38"/>
      <c r="CT274" s="38"/>
      <c r="CU274" s="38"/>
      <c r="CV274" s="38"/>
      <c r="CW274" s="38"/>
      <c r="CX274" s="38"/>
      <c r="CY274" s="38"/>
      <c r="CZ274" s="38"/>
      <c r="DA274" s="38"/>
      <c r="DB274" s="38"/>
      <c r="DC274" s="38"/>
      <c r="DD274" s="38"/>
      <c r="DE274" s="38"/>
      <c r="DF274" s="38"/>
      <c r="DG274" s="38"/>
      <c r="DH274" s="38"/>
      <c r="DI274" s="38"/>
      <c r="DJ274" s="38"/>
      <c r="DK274" s="38"/>
      <c r="DL274" s="38"/>
      <c r="DM274" s="38"/>
      <c r="DN274" s="38"/>
    </row>
    <row r="275" spans="1:118">
      <c r="A275" s="1">
        <f>+NICE자료!A275</f>
        <v>126226</v>
      </c>
      <c r="B275" s="28" t="str">
        <f>+NICE자료!B275</f>
        <v xml:space="preserve">          환율조정차상각</v>
      </c>
      <c r="C275" s="37">
        <f>+NICE자료!C275</f>
        <v>0</v>
      </c>
      <c r="D275" s="37">
        <f>+NICE자료!D275</f>
        <v>0</v>
      </c>
      <c r="E275" s="37">
        <f>+NICE자료!E275</f>
        <v>0</v>
      </c>
      <c r="F275" s="37">
        <f>+NICE자료!F275</f>
        <v>0</v>
      </c>
      <c r="G275" s="37">
        <f>+NICE자료!G275</f>
        <v>0</v>
      </c>
      <c r="H275" s="37">
        <f>+NICE자료!H275</f>
        <v>0</v>
      </c>
      <c r="I275" s="37">
        <f>+NICE자료!I275</f>
        <v>0</v>
      </c>
      <c r="J275" s="37">
        <f>+NICE자료!J275</f>
        <v>0</v>
      </c>
      <c r="K275" s="37">
        <f>+NICE자료!K275</f>
        <v>0</v>
      </c>
      <c r="L275" s="37">
        <f>+NICE자료!L275</f>
        <v>0</v>
      </c>
      <c r="M275" s="37">
        <f>+NICE자료!M275</f>
        <v>0</v>
      </c>
      <c r="N275" s="37">
        <f>+NICE자료!N275</f>
        <v>0</v>
      </c>
      <c r="O275" s="37">
        <f>+NICE자료!O275</f>
        <v>0</v>
      </c>
      <c r="P275" s="37">
        <f>+NICE자료!P275</f>
        <v>0</v>
      </c>
      <c r="Q275" s="37">
        <f>+NICE자료!Q275</f>
        <v>0</v>
      </c>
      <c r="R275" s="37">
        <f>+NICE자료!R275</f>
        <v>0</v>
      </c>
      <c r="S275" s="37">
        <f>+NICE자료!S275</f>
        <v>0</v>
      </c>
      <c r="T275" s="37">
        <f>+NICE자료!T275</f>
        <v>0</v>
      </c>
      <c r="U275" s="37">
        <f>+NICE자료!U275</f>
        <v>0</v>
      </c>
      <c r="V275" s="37">
        <f>+NICE자료!V275</f>
        <v>0</v>
      </c>
      <c r="W275" s="37">
        <f>+NICE자료!W275</f>
        <v>0</v>
      </c>
      <c r="X275" s="37">
        <f>+NICE자료!X275</f>
        <v>0</v>
      </c>
      <c r="Y275" s="37">
        <f>+NICE자료!Y275</f>
        <v>0</v>
      </c>
      <c r="Z275" s="37">
        <f>+NICE자료!Z275</f>
        <v>0</v>
      </c>
      <c r="AA275" s="37">
        <f>+NICE자료!AA275</f>
        <v>0</v>
      </c>
      <c r="AB275" s="37">
        <f>+NICE자료!AB275</f>
        <v>0</v>
      </c>
      <c r="AC275" s="37">
        <f>+NICE자료!AC275</f>
        <v>0</v>
      </c>
      <c r="AD275" s="37">
        <f>+NICE자료!AD275</f>
        <v>0</v>
      </c>
      <c r="AE275" s="37">
        <f>+NICE자료!AE275</f>
        <v>0</v>
      </c>
      <c r="AF275" s="37">
        <f>+NICE자료!AF275</f>
        <v>0</v>
      </c>
      <c r="AG275" s="37">
        <f>+NICE자료!AG275</f>
        <v>0</v>
      </c>
      <c r="AH275" s="37">
        <f>+NICE자료!AH275</f>
        <v>0</v>
      </c>
      <c r="AI275" s="37">
        <f>+NICE자료!AI275</f>
        <v>0</v>
      </c>
      <c r="AJ275" s="37">
        <f>+NICE자료!AJ275</f>
        <v>0</v>
      </c>
      <c r="AK275" s="37">
        <f>+NICE자료!AK275</f>
        <v>0</v>
      </c>
      <c r="AL275" s="37">
        <f>+NICE자료!AL275</f>
        <v>0</v>
      </c>
      <c r="AM275" s="37">
        <f>+NICE자료!AM275</f>
        <v>0</v>
      </c>
      <c r="AN275" s="37">
        <f>+NICE자료!AN275</f>
        <v>0</v>
      </c>
      <c r="AO275" s="37">
        <f>+NICE자료!AO275</f>
        <v>0</v>
      </c>
      <c r="AP275" s="37">
        <f>+NICE자료!AP275</f>
        <v>0</v>
      </c>
      <c r="AQ275" s="37">
        <f>+NICE자료!AQ275</f>
        <v>0</v>
      </c>
      <c r="AR275" s="37">
        <f>+NICE자료!AR275</f>
        <v>0</v>
      </c>
      <c r="AS275" s="37">
        <f>+NICE자료!AS275</f>
        <v>0</v>
      </c>
      <c r="AT275" s="38"/>
      <c r="AU275" s="38"/>
      <c r="AV275" s="38"/>
      <c r="AW275" s="38"/>
      <c r="AX275" s="38"/>
      <c r="AY275" s="38"/>
      <c r="AZ275" s="38"/>
      <c r="BA275" s="38"/>
      <c r="BB275" s="38"/>
      <c r="BC275" s="38"/>
      <c r="BD275" s="38"/>
      <c r="BE275" s="38"/>
      <c r="BF275" s="38"/>
      <c r="BG275" s="38"/>
      <c r="BH275" s="38"/>
      <c r="BI275" s="38"/>
      <c r="BJ275" s="38"/>
      <c r="BK275" s="38"/>
      <c r="BL275" s="38"/>
      <c r="BM275" s="38"/>
      <c r="BN275" s="38"/>
      <c r="BO275" s="38"/>
      <c r="BP275" s="38"/>
      <c r="BQ275" s="38"/>
      <c r="BR275" s="38"/>
      <c r="BS275" s="38"/>
      <c r="BT275" s="38"/>
      <c r="BU275" s="38"/>
      <c r="BV275" s="38"/>
      <c r="BW275" s="38"/>
      <c r="BX275" s="38"/>
      <c r="BY275" s="38"/>
      <c r="BZ275" s="38"/>
      <c r="CA275" s="38"/>
      <c r="CB275" s="38"/>
      <c r="CC275" s="38"/>
      <c r="CD275" s="38"/>
      <c r="CE275" s="38"/>
      <c r="CF275" s="38"/>
      <c r="CG275" s="38"/>
      <c r="CH275" s="38"/>
      <c r="CI275" s="38"/>
      <c r="CJ275" s="38"/>
      <c r="CK275" s="38"/>
      <c r="CL275" s="38"/>
      <c r="CM275" s="38"/>
      <c r="CN275" s="38"/>
      <c r="CO275" s="38"/>
      <c r="CP275" s="38"/>
      <c r="CQ275" s="38"/>
      <c r="CR275" s="38"/>
      <c r="CS275" s="38"/>
      <c r="CT275" s="38"/>
      <c r="CU275" s="38"/>
      <c r="CV275" s="38"/>
      <c r="CW275" s="38"/>
      <c r="CX275" s="38"/>
      <c r="CY275" s="38"/>
      <c r="CZ275" s="38"/>
      <c r="DA275" s="38"/>
      <c r="DB275" s="38"/>
      <c r="DC275" s="38"/>
      <c r="DD275" s="38"/>
      <c r="DE275" s="38"/>
      <c r="DF275" s="38"/>
      <c r="DG275" s="38"/>
      <c r="DH275" s="38"/>
      <c r="DI275" s="38"/>
      <c r="DJ275" s="38"/>
      <c r="DK275" s="38"/>
      <c r="DL275" s="38"/>
      <c r="DM275" s="38"/>
      <c r="DN275" s="38"/>
    </row>
    <row r="276" spans="1:118">
      <c r="A276" s="1">
        <f>+NICE자료!A276</f>
        <v>126227</v>
      </c>
      <c r="B276" s="28" t="str">
        <f>+NICE자료!B276</f>
        <v xml:space="preserve">          기타이연자산상각</v>
      </c>
      <c r="C276" s="37">
        <f>+NICE자료!C276</f>
        <v>0</v>
      </c>
      <c r="D276" s="37">
        <f>+NICE자료!D276</f>
        <v>0</v>
      </c>
      <c r="E276" s="37">
        <f>+NICE자료!E276</f>
        <v>0</v>
      </c>
      <c r="F276" s="37">
        <f>+NICE자료!F276</f>
        <v>0</v>
      </c>
      <c r="G276" s="37">
        <f>+NICE자료!G276</f>
        <v>0</v>
      </c>
      <c r="H276" s="37">
        <f>+NICE자료!H276</f>
        <v>0</v>
      </c>
      <c r="I276" s="37">
        <f>+NICE자료!I276</f>
        <v>0</v>
      </c>
      <c r="J276" s="37">
        <f>+NICE자료!J276</f>
        <v>0</v>
      </c>
      <c r="K276" s="37">
        <f>+NICE자료!K276</f>
        <v>0</v>
      </c>
      <c r="L276" s="37">
        <f>+NICE자료!L276</f>
        <v>0</v>
      </c>
      <c r="M276" s="37">
        <f>+NICE자료!M276</f>
        <v>0</v>
      </c>
      <c r="N276" s="37">
        <f>+NICE자료!N276</f>
        <v>0</v>
      </c>
      <c r="O276" s="37">
        <f>+NICE자료!O276</f>
        <v>0</v>
      </c>
      <c r="P276" s="37">
        <f>+NICE자료!P276</f>
        <v>0</v>
      </c>
      <c r="Q276" s="37">
        <f>+NICE자료!Q276</f>
        <v>0</v>
      </c>
      <c r="R276" s="37">
        <f>+NICE자료!R276</f>
        <v>0</v>
      </c>
      <c r="S276" s="37">
        <f>+NICE자료!S276</f>
        <v>0</v>
      </c>
      <c r="T276" s="37">
        <f>+NICE자료!T276</f>
        <v>0</v>
      </c>
      <c r="U276" s="37">
        <f>+NICE자료!U276</f>
        <v>0</v>
      </c>
      <c r="V276" s="37">
        <f>+NICE자료!V276</f>
        <v>0</v>
      </c>
      <c r="W276" s="37">
        <f>+NICE자료!W276</f>
        <v>0</v>
      </c>
      <c r="X276" s="37">
        <f>+NICE자료!X276</f>
        <v>0</v>
      </c>
      <c r="Y276" s="37">
        <f>+NICE자료!Y276</f>
        <v>0</v>
      </c>
      <c r="Z276" s="37">
        <f>+NICE자료!Z276</f>
        <v>0</v>
      </c>
      <c r="AA276" s="37">
        <f>+NICE자료!AA276</f>
        <v>0</v>
      </c>
      <c r="AB276" s="37">
        <f>+NICE자료!AB276</f>
        <v>0</v>
      </c>
      <c r="AC276" s="37">
        <f>+NICE자료!AC276</f>
        <v>0</v>
      </c>
      <c r="AD276" s="37">
        <f>+NICE자료!AD276</f>
        <v>0</v>
      </c>
      <c r="AE276" s="37">
        <f>+NICE자료!AE276</f>
        <v>0</v>
      </c>
      <c r="AF276" s="37">
        <f>+NICE자료!AF276</f>
        <v>0</v>
      </c>
      <c r="AG276" s="37">
        <f>+NICE자료!AG276</f>
        <v>0</v>
      </c>
      <c r="AH276" s="37">
        <f>+NICE자료!AH276</f>
        <v>0</v>
      </c>
      <c r="AI276" s="37">
        <f>+NICE자료!AI276</f>
        <v>0</v>
      </c>
      <c r="AJ276" s="37">
        <f>+NICE자료!AJ276</f>
        <v>0</v>
      </c>
      <c r="AK276" s="37">
        <f>+NICE자료!AK276</f>
        <v>0</v>
      </c>
      <c r="AL276" s="37">
        <f>+NICE자료!AL276</f>
        <v>0</v>
      </c>
      <c r="AM276" s="37">
        <f>+NICE자료!AM276</f>
        <v>0</v>
      </c>
      <c r="AN276" s="37">
        <f>+NICE자료!AN276</f>
        <v>0</v>
      </c>
      <c r="AO276" s="37">
        <f>+NICE자료!AO276</f>
        <v>0</v>
      </c>
      <c r="AP276" s="37">
        <f>+NICE자료!AP276</f>
        <v>0</v>
      </c>
      <c r="AQ276" s="37">
        <f>+NICE자료!AQ276</f>
        <v>0</v>
      </c>
      <c r="AR276" s="37">
        <f>+NICE자료!AR276</f>
        <v>0</v>
      </c>
      <c r="AS276" s="37">
        <f>+NICE자료!AS276</f>
        <v>0</v>
      </c>
      <c r="AT276" s="38"/>
      <c r="AU276" s="38"/>
      <c r="AV276" s="38"/>
      <c r="AW276" s="38"/>
      <c r="AX276" s="38"/>
      <c r="AY276" s="38"/>
      <c r="AZ276" s="38"/>
      <c r="BA276" s="38"/>
      <c r="BB276" s="38"/>
      <c r="BC276" s="38"/>
      <c r="BD276" s="38"/>
      <c r="BE276" s="38"/>
      <c r="BF276" s="38"/>
      <c r="BG276" s="38"/>
      <c r="BH276" s="38"/>
      <c r="BI276" s="38"/>
      <c r="BJ276" s="38"/>
      <c r="BK276" s="38"/>
      <c r="BL276" s="38"/>
      <c r="BM276" s="38"/>
      <c r="BN276" s="38"/>
      <c r="BO276" s="38"/>
      <c r="BP276" s="38"/>
      <c r="BQ276" s="38"/>
      <c r="BR276" s="38"/>
      <c r="BS276" s="38"/>
      <c r="BT276" s="38"/>
      <c r="BU276" s="38"/>
      <c r="BV276" s="38"/>
      <c r="BW276" s="38"/>
      <c r="BX276" s="38"/>
      <c r="BY276" s="38"/>
      <c r="BZ276" s="38"/>
      <c r="CA276" s="38"/>
      <c r="CB276" s="38"/>
      <c r="CC276" s="38"/>
      <c r="CD276" s="38"/>
      <c r="CE276" s="38"/>
      <c r="CF276" s="38"/>
      <c r="CG276" s="38"/>
      <c r="CH276" s="38"/>
      <c r="CI276" s="38"/>
      <c r="CJ276" s="38"/>
      <c r="CK276" s="38"/>
      <c r="CL276" s="38"/>
      <c r="CM276" s="38"/>
      <c r="CN276" s="38"/>
      <c r="CO276" s="38"/>
      <c r="CP276" s="38"/>
      <c r="CQ276" s="38"/>
      <c r="CR276" s="38"/>
      <c r="CS276" s="38"/>
      <c r="CT276" s="38"/>
      <c r="CU276" s="38"/>
      <c r="CV276" s="38"/>
      <c r="CW276" s="38"/>
      <c r="CX276" s="38"/>
      <c r="CY276" s="38"/>
      <c r="CZ276" s="38"/>
      <c r="DA276" s="38"/>
      <c r="DB276" s="38"/>
      <c r="DC276" s="38"/>
      <c r="DD276" s="38"/>
      <c r="DE276" s="38"/>
      <c r="DF276" s="38"/>
      <c r="DG276" s="38"/>
      <c r="DH276" s="38"/>
      <c r="DI276" s="38"/>
      <c r="DJ276" s="38"/>
      <c r="DK276" s="38"/>
      <c r="DL276" s="38"/>
      <c r="DM276" s="38"/>
      <c r="DN276" s="38"/>
    </row>
    <row r="277" spans="1:118">
      <c r="A277" s="1">
        <f>+NICE자료!A277</f>
        <v>126240</v>
      </c>
      <c r="B277" s="28" t="str">
        <f>+NICE자료!B277</f>
        <v xml:space="preserve">     기타대손상각비</v>
      </c>
      <c r="C277" s="37">
        <f>+NICE자료!C277</f>
        <v>0</v>
      </c>
      <c r="D277" s="37">
        <f>+NICE자료!D277</f>
        <v>0</v>
      </c>
      <c r="E277" s="37">
        <f>+NICE자료!E277</f>
        <v>0</v>
      </c>
      <c r="F277" s="37">
        <f>+NICE자료!F277</f>
        <v>3816000000</v>
      </c>
      <c r="G277" s="37">
        <f>+NICE자료!G277</f>
        <v>440000000</v>
      </c>
      <c r="H277" s="37">
        <f>+NICE자료!H277</f>
        <v>0</v>
      </c>
      <c r="I277" s="37">
        <f>+NICE자료!I277</f>
        <v>867000000</v>
      </c>
      <c r="J277" s="37">
        <f>+NICE자료!J277</f>
        <v>526000000</v>
      </c>
      <c r="K277" s="37">
        <f>+NICE자료!K277</f>
        <v>0</v>
      </c>
      <c r="L277" s="37">
        <f>+NICE자료!L277</f>
        <v>0</v>
      </c>
      <c r="M277" s="37">
        <f>+NICE자료!M277</f>
        <v>0</v>
      </c>
      <c r="N277" s="37">
        <f>+NICE자료!N277</f>
        <v>0</v>
      </c>
      <c r="O277" s="37">
        <f>+NICE자료!O277</f>
        <v>0</v>
      </c>
      <c r="P277" s="37">
        <f>+NICE자료!P277</f>
        <v>0</v>
      </c>
      <c r="Q277" s="37">
        <f>+NICE자료!Q277</f>
        <v>0</v>
      </c>
      <c r="R277" s="37">
        <f>+NICE자료!R277</f>
        <v>0</v>
      </c>
      <c r="S277" s="37">
        <f>+NICE자료!S277</f>
        <v>3868000000</v>
      </c>
      <c r="T277" s="37">
        <f>+NICE자료!T277</f>
        <v>2805000000</v>
      </c>
      <c r="U277" s="37">
        <f>+NICE자료!U277</f>
        <v>3133000000</v>
      </c>
      <c r="V277" s="37">
        <f>+NICE자료!V277</f>
        <v>3829000000</v>
      </c>
      <c r="W277" s="37">
        <f>+NICE자료!W277</f>
        <v>991000000</v>
      </c>
      <c r="X277" s="37">
        <f>+NICE자료!X277</f>
        <v>806000000</v>
      </c>
      <c r="Y277" s="37">
        <f>+NICE자료!Y277</f>
        <v>2846000000</v>
      </c>
      <c r="Z277" s="37">
        <f>+NICE자료!Z277</f>
        <v>-4643000000</v>
      </c>
      <c r="AA277" s="37">
        <f>+NICE자료!AA277</f>
        <v>0</v>
      </c>
      <c r="AB277" s="37">
        <f>+NICE자료!AB277</f>
        <v>4679000000</v>
      </c>
      <c r="AC277" s="37">
        <f>+NICE자료!AC277</f>
        <v>3794000000</v>
      </c>
      <c r="AD277" s="37">
        <f>+NICE자료!AD277</f>
        <v>-15101000000</v>
      </c>
      <c r="AE277" s="37">
        <f>+NICE자료!AE277</f>
        <v>0</v>
      </c>
      <c r="AF277" s="37">
        <f>+NICE자료!AF277</f>
        <v>0</v>
      </c>
      <c r="AG277" s="37">
        <f>+NICE자료!AG277</f>
        <v>0</v>
      </c>
      <c r="AH277" s="37">
        <f>+NICE자료!AH277</f>
        <v>0</v>
      </c>
      <c r="AI277" s="37">
        <f>+NICE자료!AI277</f>
        <v>0</v>
      </c>
      <c r="AJ277" s="37">
        <f>+NICE자료!AJ277</f>
        <v>0</v>
      </c>
      <c r="AK277" s="37">
        <f>+NICE자료!AK277</f>
        <v>0</v>
      </c>
      <c r="AL277" s="37">
        <f>+NICE자료!AL277</f>
        <v>0</v>
      </c>
      <c r="AM277" s="37">
        <f>+NICE자료!AM277</f>
        <v>0</v>
      </c>
      <c r="AN277" s="37">
        <f>+NICE자료!AN277</f>
        <v>0</v>
      </c>
      <c r="AO277" s="37">
        <f>+NICE자료!AO277</f>
        <v>0</v>
      </c>
      <c r="AP277" s="37">
        <f>+NICE자료!AP277</f>
        <v>0</v>
      </c>
      <c r="AQ277" s="37">
        <f>+NICE자료!AQ277</f>
        <v>0</v>
      </c>
      <c r="AR277" s="37">
        <f>+NICE자료!AR277</f>
        <v>0</v>
      </c>
      <c r="AS277" s="37">
        <f>+NICE자료!AS277</f>
        <v>0</v>
      </c>
      <c r="AT277" s="38"/>
      <c r="AU277" s="38"/>
      <c r="AV277" s="38"/>
      <c r="AW277" s="38"/>
      <c r="AX277" s="38"/>
      <c r="AY277" s="38"/>
      <c r="AZ277" s="38"/>
      <c r="BA277" s="38"/>
      <c r="BB277" s="38"/>
      <c r="BC277" s="38"/>
      <c r="BD277" s="38"/>
      <c r="BE277" s="38"/>
      <c r="BF277" s="38"/>
      <c r="BG277" s="38"/>
      <c r="BH277" s="38"/>
      <c r="BI277" s="38"/>
      <c r="BJ277" s="38"/>
      <c r="BK277" s="38"/>
      <c r="BL277" s="38"/>
      <c r="BM277" s="38"/>
      <c r="BN277" s="38"/>
      <c r="BO277" s="38"/>
      <c r="BP277" s="38"/>
      <c r="BQ277" s="38"/>
      <c r="BR277" s="38"/>
      <c r="BS277" s="38"/>
      <c r="BT277" s="38"/>
      <c r="BU277" s="38"/>
      <c r="BV277" s="38"/>
      <c r="BW277" s="38"/>
      <c r="BX277" s="38"/>
      <c r="BY277" s="38"/>
      <c r="BZ277" s="38"/>
      <c r="CA277" s="38"/>
      <c r="CB277" s="38"/>
      <c r="CC277" s="38"/>
      <c r="CD277" s="38"/>
      <c r="CE277" s="38"/>
      <c r="CF277" s="38"/>
      <c r="CG277" s="38"/>
      <c r="CH277" s="38"/>
      <c r="CI277" s="38"/>
      <c r="CJ277" s="38"/>
      <c r="CK277" s="38"/>
      <c r="CL277" s="38"/>
      <c r="CM277" s="38"/>
      <c r="CN277" s="38"/>
      <c r="CO277" s="38"/>
      <c r="CP277" s="38"/>
      <c r="CQ277" s="38"/>
      <c r="CR277" s="38"/>
      <c r="CS277" s="38"/>
      <c r="CT277" s="38"/>
      <c r="CU277" s="38"/>
      <c r="CV277" s="38"/>
      <c r="CW277" s="38"/>
      <c r="CX277" s="38"/>
      <c r="CY277" s="38"/>
      <c r="CZ277" s="38"/>
      <c r="DA277" s="38"/>
      <c r="DB277" s="38"/>
      <c r="DC277" s="38"/>
      <c r="DD277" s="38"/>
      <c r="DE277" s="38"/>
      <c r="DF277" s="38"/>
      <c r="DG277" s="38"/>
      <c r="DH277" s="38"/>
      <c r="DI277" s="38"/>
      <c r="DJ277" s="38"/>
      <c r="DK277" s="38"/>
      <c r="DL277" s="38"/>
      <c r="DM277" s="38"/>
      <c r="DN277" s="38"/>
    </row>
    <row r="278" spans="1:118">
      <c r="A278" s="1">
        <f>+NICE자료!A278</f>
        <v>126245</v>
      </c>
      <c r="B278" s="28" t="str">
        <f>+NICE자료!B278</f>
        <v xml:space="preserve">     감가상각비</v>
      </c>
      <c r="C278" s="37">
        <f>+NICE자료!C278</f>
        <v>0</v>
      </c>
      <c r="D278" s="37">
        <f>+NICE자료!D278</f>
        <v>0</v>
      </c>
      <c r="E278" s="37">
        <f>+NICE자료!E278</f>
        <v>0</v>
      </c>
      <c r="F278" s="37">
        <f>+NICE자료!F278</f>
        <v>0</v>
      </c>
      <c r="G278" s="37">
        <f>+NICE자료!G278</f>
        <v>0</v>
      </c>
      <c r="H278" s="37">
        <f>+NICE자료!H278</f>
        <v>0</v>
      </c>
      <c r="I278" s="37">
        <f>+NICE자료!I278</f>
        <v>0</v>
      </c>
      <c r="J278" s="37">
        <f>+NICE자료!J278</f>
        <v>0</v>
      </c>
      <c r="K278" s="37">
        <f>+NICE자료!K278</f>
        <v>0</v>
      </c>
      <c r="L278" s="37">
        <f>+NICE자료!L278</f>
        <v>0</v>
      </c>
      <c r="M278" s="37">
        <f>+NICE자료!M278</f>
        <v>0</v>
      </c>
      <c r="N278" s="37">
        <f>+NICE자료!N278</f>
        <v>0</v>
      </c>
      <c r="O278" s="37">
        <f>+NICE자료!O278</f>
        <v>0</v>
      </c>
      <c r="P278" s="37">
        <f>+NICE자료!P278</f>
        <v>0</v>
      </c>
      <c r="Q278" s="37">
        <f>+NICE자료!Q278</f>
        <v>0</v>
      </c>
      <c r="R278" s="37">
        <f>+NICE자료!R278</f>
        <v>0</v>
      </c>
      <c r="S278" s="37">
        <f>+NICE자료!S278</f>
        <v>0</v>
      </c>
      <c r="T278" s="37">
        <f>+NICE자료!T278</f>
        <v>0</v>
      </c>
      <c r="U278" s="37">
        <f>+NICE자료!U278</f>
        <v>0</v>
      </c>
      <c r="V278" s="37">
        <f>+NICE자료!V278</f>
        <v>0</v>
      </c>
      <c r="W278" s="37">
        <f>+NICE자료!W278</f>
        <v>0</v>
      </c>
      <c r="X278" s="37">
        <f>+NICE자료!X278</f>
        <v>0</v>
      </c>
      <c r="Y278" s="37">
        <f>+NICE자료!Y278</f>
        <v>0</v>
      </c>
      <c r="Z278" s="37">
        <f>+NICE자료!Z278</f>
        <v>0</v>
      </c>
      <c r="AA278" s="37">
        <f>+NICE자료!AA278</f>
        <v>0</v>
      </c>
      <c r="AB278" s="37">
        <f>+NICE자료!AB278</f>
        <v>0</v>
      </c>
      <c r="AC278" s="37">
        <f>+NICE자료!AC278</f>
        <v>0</v>
      </c>
      <c r="AD278" s="37">
        <f>+NICE자료!AD278</f>
        <v>0</v>
      </c>
      <c r="AE278" s="37">
        <f>+NICE자료!AE278</f>
        <v>0</v>
      </c>
      <c r="AF278" s="37">
        <f>+NICE자료!AF278</f>
        <v>0</v>
      </c>
      <c r="AG278" s="37">
        <f>+NICE자료!AG278</f>
        <v>0</v>
      </c>
      <c r="AH278" s="37">
        <f>+NICE자료!AH278</f>
        <v>0</v>
      </c>
      <c r="AI278" s="37">
        <f>+NICE자료!AI278</f>
        <v>0</v>
      </c>
      <c r="AJ278" s="37">
        <f>+NICE자료!AJ278</f>
        <v>0</v>
      </c>
      <c r="AK278" s="37">
        <f>+NICE자료!AK278</f>
        <v>0</v>
      </c>
      <c r="AL278" s="37">
        <f>+NICE자료!AL278</f>
        <v>0</v>
      </c>
      <c r="AM278" s="37">
        <f>+NICE자료!AM278</f>
        <v>0</v>
      </c>
      <c r="AN278" s="37">
        <f>+NICE자료!AN278</f>
        <v>0</v>
      </c>
      <c r="AO278" s="37">
        <f>+NICE자료!AO278</f>
        <v>0</v>
      </c>
      <c r="AP278" s="37">
        <f>+NICE자료!AP278</f>
        <v>0</v>
      </c>
      <c r="AQ278" s="37">
        <f>+NICE자료!AQ278</f>
        <v>0</v>
      </c>
      <c r="AR278" s="37">
        <f>+NICE자료!AR278</f>
        <v>0</v>
      </c>
      <c r="AS278" s="37">
        <f>+NICE자료!AS278</f>
        <v>0</v>
      </c>
      <c r="AT278" s="38"/>
      <c r="AU278" s="38"/>
      <c r="AV278" s="38"/>
      <c r="AW278" s="38"/>
      <c r="AX278" s="38"/>
      <c r="AY278" s="38"/>
      <c r="AZ278" s="38"/>
      <c r="BA278" s="38"/>
      <c r="BB278" s="38"/>
      <c r="BC278" s="38"/>
      <c r="BD278" s="38"/>
      <c r="BE278" s="38"/>
      <c r="BF278" s="38"/>
      <c r="BG278" s="38"/>
      <c r="BH278" s="38"/>
      <c r="BI278" s="38"/>
      <c r="BJ278" s="38"/>
      <c r="BK278" s="38"/>
      <c r="BL278" s="38"/>
      <c r="BM278" s="38"/>
      <c r="BN278" s="38"/>
      <c r="BO278" s="38"/>
      <c r="BP278" s="38"/>
      <c r="BQ278" s="38"/>
      <c r="BR278" s="38"/>
      <c r="BS278" s="38"/>
      <c r="BT278" s="38"/>
      <c r="BU278" s="38"/>
      <c r="BV278" s="38"/>
      <c r="BW278" s="38"/>
      <c r="BX278" s="38"/>
      <c r="BY278" s="38"/>
      <c r="BZ278" s="38"/>
      <c r="CA278" s="38"/>
      <c r="CB278" s="38"/>
      <c r="CC278" s="38"/>
      <c r="CD278" s="38"/>
      <c r="CE278" s="38"/>
      <c r="CF278" s="38"/>
      <c r="CG278" s="38"/>
      <c r="CH278" s="38"/>
      <c r="CI278" s="38"/>
      <c r="CJ278" s="38"/>
      <c r="CK278" s="38"/>
      <c r="CL278" s="38"/>
      <c r="CM278" s="38"/>
      <c r="CN278" s="38"/>
      <c r="CO278" s="38"/>
      <c r="CP278" s="38"/>
      <c r="CQ278" s="38"/>
      <c r="CR278" s="38"/>
      <c r="CS278" s="38"/>
      <c r="CT278" s="38"/>
      <c r="CU278" s="38"/>
      <c r="CV278" s="38"/>
      <c r="CW278" s="38"/>
      <c r="CX278" s="38"/>
      <c r="CY278" s="38"/>
      <c r="CZ278" s="38"/>
      <c r="DA278" s="38"/>
      <c r="DB278" s="38"/>
      <c r="DC278" s="38"/>
      <c r="DD278" s="38"/>
      <c r="DE278" s="38"/>
      <c r="DF278" s="38"/>
      <c r="DG278" s="38"/>
      <c r="DH278" s="38"/>
      <c r="DI278" s="38"/>
      <c r="DJ278" s="38"/>
      <c r="DK278" s="38"/>
      <c r="DL278" s="38"/>
      <c r="DM278" s="38"/>
      <c r="DN278" s="38"/>
    </row>
    <row r="279" spans="1:118">
      <c r="A279" s="1">
        <f>+NICE자료!A279</f>
        <v>126260</v>
      </c>
      <c r="B279" s="28" t="str">
        <f>+NICE자료!B279</f>
        <v xml:space="preserve">     유,무형,리스자산처분손실</v>
      </c>
      <c r="C279" s="37">
        <f>+NICE자료!C279</f>
        <v>2431000000</v>
      </c>
      <c r="D279" s="37">
        <f>+NICE자료!D279</f>
        <v>19058000000</v>
      </c>
      <c r="E279" s="37">
        <f>+NICE자료!E279</f>
        <v>3992000000</v>
      </c>
      <c r="F279" s="37">
        <f>+NICE자료!F279</f>
        <v>12395000000</v>
      </c>
      <c r="G279" s="37">
        <f>+NICE자료!G279</f>
        <v>20770000000</v>
      </c>
      <c r="H279" s="37">
        <f>+NICE자료!H279</f>
        <v>945000000</v>
      </c>
      <c r="I279" s="37">
        <f>+NICE자료!I279</f>
        <v>10538000000</v>
      </c>
      <c r="J279" s="37">
        <f>+NICE자료!J279</f>
        <v>23432000000</v>
      </c>
      <c r="K279" s="37">
        <f>+NICE자료!K279</f>
        <v>5857000000</v>
      </c>
      <c r="L279" s="37">
        <f>+NICE자료!L279</f>
        <v>11418000000</v>
      </c>
      <c r="M279" s="37">
        <f>+NICE자료!M279</f>
        <v>8386000000</v>
      </c>
      <c r="N279" s="37">
        <f>+NICE자료!N279</f>
        <v>11403000000</v>
      </c>
      <c r="O279" s="37">
        <f>+NICE자료!O279</f>
        <v>4320000000</v>
      </c>
      <c r="P279" s="37">
        <f>+NICE자료!P279</f>
        <v>20019000000</v>
      </c>
      <c r="Q279" s="37">
        <f>+NICE자료!Q279</f>
        <v>5886000000</v>
      </c>
      <c r="R279" s="37">
        <f>+NICE자료!R279</f>
        <v>33952000000</v>
      </c>
      <c r="S279" s="37">
        <f>+NICE자료!S279</f>
        <v>11128000000</v>
      </c>
      <c r="T279" s="37">
        <f>+NICE자료!T279</f>
        <v>15522000000</v>
      </c>
      <c r="U279" s="37">
        <f>+NICE자료!U279</f>
        <v>17497000000</v>
      </c>
      <c r="V279" s="37">
        <f>+NICE자료!V279</f>
        <v>17511000000</v>
      </c>
      <c r="W279" s="37">
        <f>+NICE자료!W279</f>
        <v>6282000000</v>
      </c>
      <c r="X279" s="37">
        <f>+NICE자료!X279</f>
        <v>15857000000</v>
      </c>
      <c r="Y279" s="37">
        <f>+NICE자료!Y279</f>
        <v>18469000000</v>
      </c>
      <c r="Z279" s="37">
        <f>+NICE자료!Z279</f>
        <v>14495000000</v>
      </c>
      <c r="AA279" s="37">
        <f>+NICE자료!AA279</f>
        <v>73425000000</v>
      </c>
      <c r="AB279" s="37">
        <f>+NICE자료!AB279</f>
        <v>10645000000</v>
      </c>
      <c r="AC279" s="37">
        <f>+NICE자료!AC279</f>
        <v>7804000000</v>
      </c>
      <c r="AD279" s="37">
        <f>+NICE자료!AD279</f>
        <v>11234000000</v>
      </c>
      <c r="AE279" s="37">
        <f>+NICE자료!AE279</f>
        <v>11308000000</v>
      </c>
      <c r="AF279" s="37">
        <f>+NICE자료!AF279</f>
        <v>8303000000</v>
      </c>
      <c r="AG279" s="37">
        <f>+NICE자료!AG279</f>
        <v>7272000000</v>
      </c>
      <c r="AH279" s="37">
        <f>+NICE자료!AH279</f>
        <v>17371000000</v>
      </c>
      <c r="AI279" s="37">
        <f>+NICE자료!AI279</f>
        <v>44532000000</v>
      </c>
      <c r="AJ279" s="37">
        <f>+NICE자료!AJ279</f>
        <v>19537000000</v>
      </c>
      <c r="AK279" s="37">
        <f>+NICE자료!AK279</f>
        <v>12212000000</v>
      </c>
      <c r="AL279" s="37">
        <f>+NICE자료!AL279</f>
        <v>27124000000</v>
      </c>
      <c r="AM279" s="37">
        <f>+NICE자료!AM279</f>
        <v>5231000000</v>
      </c>
      <c r="AN279" s="37">
        <f>+NICE자료!AN279</f>
        <v>4980000000</v>
      </c>
      <c r="AO279" s="37">
        <f>+NICE자료!AO279</f>
        <v>8282000000</v>
      </c>
      <c r="AP279" s="37">
        <f>+NICE자료!AP279</f>
        <v>27273000000</v>
      </c>
      <c r="AQ279" s="37">
        <f>+NICE자료!AQ279</f>
        <v>3185000000</v>
      </c>
      <c r="AR279" s="37">
        <f>+NICE자료!AR279</f>
        <v>12602000000</v>
      </c>
      <c r="AS279" s="37">
        <f>+NICE자료!AS279</f>
        <v>4211000000</v>
      </c>
      <c r="AT279" s="38"/>
      <c r="AU279" s="38"/>
      <c r="AV279" s="38"/>
      <c r="AW279" s="38"/>
      <c r="AX279" s="38"/>
      <c r="AY279" s="38"/>
      <c r="AZ279" s="38"/>
      <c r="BA279" s="38"/>
      <c r="BB279" s="38"/>
      <c r="BC279" s="38"/>
      <c r="BD279" s="38"/>
      <c r="BE279" s="38"/>
      <c r="BF279" s="38"/>
      <c r="BG279" s="38"/>
      <c r="BH279" s="38"/>
      <c r="BI279" s="38"/>
      <c r="BJ279" s="38"/>
      <c r="BK279" s="38"/>
      <c r="BL279" s="38"/>
      <c r="BM279" s="38"/>
      <c r="BN279" s="38"/>
      <c r="BO279" s="38"/>
      <c r="BP279" s="38"/>
      <c r="BQ279" s="38"/>
      <c r="BR279" s="38"/>
      <c r="BS279" s="38"/>
      <c r="BT279" s="38"/>
      <c r="BU279" s="38"/>
      <c r="BV279" s="38"/>
      <c r="BW279" s="38"/>
      <c r="BX279" s="38"/>
      <c r="BY279" s="38"/>
      <c r="BZ279" s="38"/>
      <c r="CA279" s="38"/>
      <c r="CB279" s="38"/>
      <c r="CC279" s="38"/>
      <c r="CD279" s="38"/>
      <c r="CE279" s="38"/>
      <c r="CF279" s="38"/>
      <c r="CG279" s="38"/>
      <c r="CH279" s="38"/>
      <c r="CI279" s="38"/>
      <c r="CJ279" s="38"/>
      <c r="CK279" s="38"/>
      <c r="CL279" s="38"/>
      <c r="CM279" s="38"/>
      <c r="CN279" s="38"/>
      <c r="CO279" s="38"/>
      <c r="CP279" s="38"/>
      <c r="CQ279" s="38"/>
      <c r="CR279" s="38"/>
      <c r="CS279" s="38"/>
      <c r="CT279" s="38"/>
      <c r="CU279" s="38"/>
      <c r="CV279" s="38"/>
      <c r="CW279" s="38"/>
      <c r="CX279" s="38"/>
      <c r="CY279" s="38"/>
      <c r="CZ279" s="38"/>
      <c r="DA279" s="38"/>
      <c r="DB279" s="38"/>
      <c r="DC279" s="38"/>
      <c r="DD279" s="38"/>
      <c r="DE279" s="38"/>
      <c r="DF279" s="38"/>
      <c r="DG279" s="38"/>
      <c r="DH279" s="38"/>
      <c r="DI279" s="38"/>
      <c r="DJ279" s="38"/>
      <c r="DK279" s="38"/>
      <c r="DL279" s="38"/>
      <c r="DM279" s="38"/>
      <c r="DN279" s="38"/>
    </row>
    <row r="280" spans="1:118">
      <c r="A280" s="1">
        <f>+NICE자료!A280</f>
        <v>126270</v>
      </c>
      <c r="B280" s="28" t="str">
        <f>+NICE자료!B280</f>
        <v xml:space="preserve">     투자자산처분손실</v>
      </c>
      <c r="C280" s="37">
        <f>+NICE자료!C280</f>
        <v>0</v>
      </c>
      <c r="D280" s="37">
        <f>+NICE자료!D280</f>
        <v>0</v>
      </c>
      <c r="E280" s="37">
        <f>+NICE자료!E280</f>
        <v>0</v>
      </c>
      <c r="F280" s="37">
        <f>+NICE자료!F280</f>
        <v>0</v>
      </c>
      <c r="G280" s="37">
        <f>+NICE자료!G280</f>
        <v>0</v>
      </c>
      <c r="H280" s="37">
        <f>+NICE자료!H280</f>
        <v>0</v>
      </c>
      <c r="I280" s="37">
        <f>+NICE자료!I280</f>
        <v>0</v>
      </c>
      <c r="J280" s="37">
        <f>+NICE자료!J280</f>
        <v>0</v>
      </c>
      <c r="K280" s="37">
        <f>+NICE자료!K280</f>
        <v>0</v>
      </c>
      <c r="L280" s="37">
        <f>+NICE자료!L280</f>
        <v>0</v>
      </c>
      <c r="M280" s="37">
        <f>+NICE자료!M280</f>
        <v>0</v>
      </c>
      <c r="N280" s="37">
        <f>+NICE자료!N280</f>
        <v>0</v>
      </c>
      <c r="O280" s="37">
        <f>+NICE자료!O280</f>
        <v>0</v>
      </c>
      <c r="P280" s="37">
        <f>+NICE자료!P280</f>
        <v>0</v>
      </c>
      <c r="Q280" s="37">
        <f>+NICE자료!Q280</f>
        <v>0</v>
      </c>
      <c r="R280" s="37">
        <f>+NICE자료!R280</f>
        <v>0</v>
      </c>
      <c r="S280" s="37">
        <f>+NICE자료!S280</f>
        <v>0</v>
      </c>
      <c r="T280" s="37">
        <f>+NICE자료!T280</f>
        <v>0</v>
      </c>
      <c r="U280" s="37">
        <f>+NICE자료!U280</f>
        <v>0</v>
      </c>
      <c r="V280" s="37">
        <f>+NICE자료!V280</f>
        <v>0</v>
      </c>
      <c r="W280" s="37">
        <f>+NICE자료!W280</f>
        <v>0</v>
      </c>
      <c r="X280" s="37">
        <f>+NICE자료!X280</f>
        <v>0</v>
      </c>
      <c r="Y280" s="37">
        <f>+NICE자료!Y280</f>
        <v>0</v>
      </c>
      <c r="Z280" s="37">
        <f>+NICE자료!Z280</f>
        <v>0</v>
      </c>
      <c r="AA280" s="37">
        <f>+NICE자료!AA280</f>
        <v>0</v>
      </c>
      <c r="AB280" s="37">
        <f>+NICE자료!AB280</f>
        <v>0</v>
      </c>
      <c r="AC280" s="37">
        <f>+NICE자료!AC280</f>
        <v>2231000000</v>
      </c>
      <c r="AD280" s="37">
        <f>+NICE자료!AD280</f>
        <v>-2231000000</v>
      </c>
      <c r="AE280" s="37">
        <f>+NICE자료!AE280</f>
        <v>0</v>
      </c>
      <c r="AF280" s="37">
        <f>+NICE자료!AF280</f>
        <v>0</v>
      </c>
      <c r="AG280" s="37">
        <f>+NICE자료!AG280</f>
        <v>0</v>
      </c>
      <c r="AH280" s="37">
        <f>+NICE자료!AH280</f>
        <v>0</v>
      </c>
      <c r="AI280" s="37">
        <f>+NICE자료!AI280</f>
        <v>0</v>
      </c>
      <c r="AJ280" s="37">
        <f>+NICE자료!AJ280</f>
        <v>0</v>
      </c>
      <c r="AK280" s="37">
        <f>+NICE자료!AK280</f>
        <v>0</v>
      </c>
      <c r="AL280" s="37">
        <f>+NICE자료!AL280</f>
        <v>0</v>
      </c>
      <c r="AM280" s="37">
        <f>+NICE자료!AM280</f>
        <v>0</v>
      </c>
      <c r="AN280" s="37">
        <f>+NICE자료!AN280</f>
        <v>0</v>
      </c>
      <c r="AO280" s="37">
        <f>+NICE자료!AO280</f>
        <v>0</v>
      </c>
      <c r="AP280" s="37">
        <f>+NICE자료!AP280</f>
        <v>0</v>
      </c>
      <c r="AQ280" s="37">
        <f>+NICE자료!AQ280</f>
        <v>0</v>
      </c>
      <c r="AR280" s="37">
        <f>+NICE자료!AR280</f>
        <v>0</v>
      </c>
      <c r="AS280" s="37">
        <f>+NICE자료!AS280</f>
        <v>0</v>
      </c>
      <c r="AT280" s="38"/>
      <c r="AU280" s="38"/>
      <c r="AV280" s="38"/>
      <c r="AW280" s="38"/>
      <c r="AX280" s="38"/>
      <c r="AY280" s="38"/>
      <c r="AZ280" s="38"/>
      <c r="BA280" s="38"/>
      <c r="BB280" s="38"/>
      <c r="BC280" s="38"/>
      <c r="BD280" s="38"/>
      <c r="BE280" s="38"/>
      <c r="BF280" s="38"/>
      <c r="BG280" s="38"/>
      <c r="BH280" s="38"/>
      <c r="BI280" s="38"/>
      <c r="BJ280" s="38"/>
      <c r="BK280" s="38"/>
      <c r="BL280" s="38"/>
      <c r="BM280" s="38"/>
      <c r="BN280" s="38"/>
      <c r="BO280" s="38"/>
      <c r="BP280" s="38"/>
      <c r="BQ280" s="38"/>
      <c r="BR280" s="38"/>
      <c r="BS280" s="38"/>
      <c r="BT280" s="38"/>
      <c r="BU280" s="38"/>
      <c r="BV280" s="38"/>
      <c r="BW280" s="38"/>
      <c r="BX280" s="38"/>
      <c r="BY280" s="38"/>
      <c r="BZ280" s="38"/>
      <c r="CA280" s="38"/>
      <c r="CB280" s="38"/>
      <c r="CC280" s="38"/>
      <c r="CD280" s="38"/>
      <c r="CE280" s="38"/>
      <c r="CF280" s="38"/>
      <c r="CG280" s="38"/>
      <c r="CH280" s="38"/>
      <c r="CI280" s="38"/>
      <c r="CJ280" s="38"/>
      <c r="CK280" s="38"/>
      <c r="CL280" s="38"/>
      <c r="CM280" s="38"/>
      <c r="CN280" s="38"/>
      <c r="CO280" s="38"/>
      <c r="CP280" s="38"/>
      <c r="CQ280" s="38"/>
      <c r="CR280" s="38"/>
      <c r="CS280" s="38"/>
      <c r="CT280" s="38"/>
      <c r="CU280" s="38"/>
      <c r="CV280" s="38"/>
      <c r="CW280" s="38"/>
      <c r="CX280" s="38"/>
      <c r="CY280" s="38"/>
      <c r="CZ280" s="38"/>
      <c r="DA280" s="38"/>
      <c r="DB280" s="38"/>
      <c r="DC280" s="38"/>
      <c r="DD280" s="38"/>
      <c r="DE280" s="38"/>
      <c r="DF280" s="38"/>
      <c r="DG280" s="38"/>
      <c r="DH280" s="38"/>
      <c r="DI280" s="38"/>
      <c r="DJ280" s="38"/>
      <c r="DK280" s="38"/>
      <c r="DL280" s="38"/>
      <c r="DM280" s="38"/>
      <c r="DN280" s="38"/>
    </row>
    <row r="281" spans="1:118">
      <c r="A281" s="1">
        <f>+NICE자료!A281</f>
        <v>126145</v>
      </c>
      <c r="B281" s="28" t="str">
        <f>+NICE자료!B281</f>
        <v xml:space="preserve">     매도가능증권처분손실</v>
      </c>
      <c r="C281" s="37">
        <f>+NICE자료!C281</f>
        <v>0</v>
      </c>
      <c r="D281" s="37">
        <f>+NICE자료!D281</f>
        <v>0</v>
      </c>
      <c r="E281" s="37">
        <f>+NICE자료!E281</f>
        <v>1139000000</v>
      </c>
      <c r="F281" s="37">
        <f>+NICE자료!F281</f>
        <v>2049000000</v>
      </c>
      <c r="G281" s="37">
        <f>+NICE자료!G281</f>
        <v>0</v>
      </c>
      <c r="H281" s="37">
        <f>+NICE자료!H281</f>
        <v>1752000000</v>
      </c>
      <c r="I281" s="37">
        <f>+NICE자료!I281</f>
        <v>0</v>
      </c>
      <c r="J281" s="37">
        <f>+NICE자료!J281</f>
        <v>2000000</v>
      </c>
      <c r="K281" s="37">
        <f>+NICE자료!K281</f>
        <v>0</v>
      </c>
      <c r="L281" s="37">
        <f>+NICE자료!L281</f>
        <v>0</v>
      </c>
      <c r="M281" s="37">
        <f>+NICE자료!M281</f>
        <v>0</v>
      </c>
      <c r="N281" s="37">
        <f>+NICE자료!N281</f>
        <v>0</v>
      </c>
      <c r="O281" s="37">
        <f>+NICE자료!O281</f>
        <v>0</v>
      </c>
      <c r="P281" s="37">
        <f>+NICE자료!P281</f>
        <v>0</v>
      </c>
      <c r="Q281" s="37">
        <f>+NICE자료!Q281</f>
        <v>0</v>
      </c>
      <c r="R281" s="37">
        <f>+NICE자료!R281</f>
        <v>0</v>
      </c>
      <c r="S281" s="37">
        <f>+NICE자료!S281</f>
        <v>0</v>
      </c>
      <c r="T281" s="37">
        <f>+NICE자료!T281</f>
        <v>0</v>
      </c>
      <c r="U281" s="37">
        <f>+NICE자료!U281</f>
        <v>0</v>
      </c>
      <c r="V281" s="37">
        <f>+NICE자료!V281</f>
        <v>0</v>
      </c>
      <c r="W281" s="37">
        <f>+NICE자료!W281</f>
        <v>0</v>
      </c>
      <c r="X281" s="37">
        <f>+NICE자료!X281</f>
        <v>0</v>
      </c>
      <c r="Y281" s="37">
        <f>+NICE자료!Y281</f>
        <v>0</v>
      </c>
      <c r="Z281" s="37">
        <f>+NICE자료!Z281</f>
        <v>0</v>
      </c>
      <c r="AA281" s="37">
        <f>+NICE자료!AA281</f>
        <v>0</v>
      </c>
      <c r="AB281" s="37">
        <f>+NICE자료!AB281</f>
        <v>0</v>
      </c>
      <c r="AC281" s="37">
        <f>+NICE자료!AC281</f>
        <v>0</v>
      </c>
      <c r="AD281" s="37">
        <f>+NICE자료!AD281</f>
        <v>0</v>
      </c>
      <c r="AE281" s="37">
        <f>+NICE자료!AE281</f>
        <v>0</v>
      </c>
      <c r="AF281" s="37">
        <f>+NICE자료!AF281</f>
        <v>0</v>
      </c>
      <c r="AG281" s="37">
        <f>+NICE자료!AG281</f>
        <v>0</v>
      </c>
      <c r="AH281" s="37">
        <f>+NICE자료!AH281</f>
        <v>0</v>
      </c>
      <c r="AI281" s="37">
        <f>+NICE자료!AI281</f>
        <v>0</v>
      </c>
      <c r="AJ281" s="37">
        <f>+NICE자료!AJ281</f>
        <v>0</v>
      </c>
      <c r="AK281" s="37">
        <f>+NICE자료!AK281</f>
        <v>0</v>
      </c>
      <c r="AL281" s="37">
        <f>+NICE자료!AL281</f>
        <v>0</v>
      </c>
      <c r="AM281" s="37">
        <f>+NICE자료!AM281</f>
        <v>0</v>
      </c>
      <c r="AN281" s="37">
        <f>+NICE자료!AN281</f>
        <v>0</v>
      </c>
      <c r="AO281" s="37">
        <f>+NICE자료!AO281</f>
        <v>0</v>
      </c>
      <c r="AP281" s="37">
        <f>+NICE자료!AP281</f>
        <v>0</v>
      </c>
      <c r="AQ281" s="37">
        <f>+NICE자료!AQ281</f>
        <v>0</v>
      </c>
      <c r="AR281" s="37">
        <f>+NICE자료!AR281</f>
        <v>0</v>
      </c>
      <c r="AS281" s="37">
        <f>+NICE자료!AS281</f>
        <v>0</v>
      </c>
      <c r="AT281" s="38"/>
      <c r="AU281" s="38"/>
      <c r="AV281" s="38"/>
      <c r="AW281" s="38"/>
      <c r="AX281" s="38"/>
      <c r="AY281" s="38"/>
      <c r="AZ281" s="38"/>
      <c r="BA281" s="38"/>
      <c r="BB281" s="38"/>
      <c r="BC281" s="38"/>
      <c r="BD281" s="38"/>
      <c r="BE281" s="38"/>
      <c r="BF281" s="38"/>
      <c r="BG281" s="38"/>
      <c r="BH281" s="38"/>
      <c r="BI281" s="38"/>
      <c r="BJ281" s="38"/>
      <c r="BK281" s="38"/>
      <c r="BL281" s="38"/>
      <c r="BM281" s="38"/>
      <c r="BN281" s="38"/>
      <c r="BO281" s="38"/>
      <c r="BP281" s="38"/>
      <c r="BQ281" s="38"/>
      <c r="BR281" s="38"/>
      <c r="BS281" s="38"/>
      <c r="BT281" s="38"/>
      <c r="BU281" s="38"/>
      <c r="BV281" s="38"/>
      <c r="BW281" s="38"/>
      <c r="BX281" s="38"/>
      <c r="BY281" s="38"/>
      <c r="BZ281" s="38"/>
      <c r="CA281" s="38"/>
      <c r="CB281" s="38"/>
      <c r="CC281" s="38"/>
      <c r="CD281" s="38"/>
      <c r="CE281" s="38"/>
      <c r="CF281" s="38"/>
      <c r="CG281" s="38"/>
      <c r="CH281" s="38"/>
      <c r="CI281" s="38"/>
      <c r="CJ281" s="38"/>
      <c r="CK281" s="38"/>
      <c r="CL281" s="38"/>
      <c r="CM281" s="38"/>
      <c r="CN281" s="38"/>
      <c r="CO281" s="38"/>
      <c r="CP281" s="38"/>
      <c r="CQ281" s="38"/>
      <c r="CR281" s="38"/>
      <c r="CS281" s="38"/>
      <c r="CT281" s="38"/>
      <c r="CU281" s="38"/>
      <c r="CV281" s="38"/>
      <c r="CW281" s="38"/>
      <c r="CX281" s="38"/>
      <c r="CY281" s="38"/>
      <c r="CZ281" s="38"/>
      <c r="DA281" s="38"/>
      <c r="DB281" s="38"/>
      <c r="DC281" s="38"/>
      <c r="DD281" s="38"/>
      <c r="DE281" s="38"/>
      <c r="DF281" s="38"/>
      <c r="DG281" s="38"/>
      <c r="DH281" s="38"/>
      <c r="DI281" s="38"/>
      <c r="DJ281" s="38"/>
      <c r="DK281" s="38"/>
      <c r="DL281" s="38"/>
      <c r="DM281" s="38"/>
      <c r="DN281" s="38"/>
    </row>
    <row r="282" spans="1:118">
      <c r="A282" s="1">
        <f>+NICE자료!A282</f>
        <v>126146</v>
      </c>
      <c r="B282" s="28" t="str">
        <f>+NICE자료!B282</f>
        <v xml:space="preserve">     만기보유증권처분손실</v>
      </c>
      <c r="C282" s="37">
        <f>+NICE자료!C282</f>
        <v>0</v>
      </c>
      <c r="D282" s="37">
        <f>+NICE자료!D282</f>
        <v>0</v>
      </c>
      <c r="E282" s="37">
        <f>+NICE자료!E282</f>
        <v>0</v>
      </c>
      <c r="F282" s="37">
        <f>+NICE자료!F282</f>
        <v>0</v>
      </c>
      <c r="G282" s="37">
        <f>+NICE자료!G282</f>
        <v>0</v>
      </c>
      <c r="H282" s="37">
        <f>+NICE자료!H282</f>
        <v>0</v>
      </c>
      <c r="I282" s="37">
        <f>+NICE자료!I282</f>
        <v>0</v>
      </c>
      <c r="J282" s="37">
        <f>+NICE자료!J282</f>
        <v>0</v>
      </c>
      <c r="K282" s="37">
        <f>+NICE자료!K282</f>
        <v>0</v>
      </c>
      <c r="L282" s="37">
        <f>+NICE자료!L282</f>
        <v>0</v>
      </c>
      <c r="M282" s="37">
        <f>+NICE자료!M282</f>
        <v>0</v>
      </c>
      <c r="N282" s="37">
        <f>+NICE자료!N282</f>
        <v>0</v>
      </c>
      <c r="O282" s="37">
        <f>+NICE자료!O282</f>
        <v>0</v>
      </c>
      <c r="P282" s="37">
        <f>+NICE자료!P282</f>
        <v>0</v>
      </c>
      <c r="Q282" s="37">
        <f>+NICE자료!Q282</f>
        <v>0</v>
      </c>
      <c r="R282" s="37">
        <f>+NICE자료!R282</f>
        <v>0</v>
      </c>
      <c r="S282" s="37">
        <f>+NICE자료!S282</f>
        <v>0</v>
      </c>
      <c r="T282" s="37">
        <f>+NICE자료!T282</f>
        <v>0</v>
      </c>
      <c r="U282" s="37">
        <f>+NICE자료!U282</f>
        <v>0</v>
      </c>
      <c r="V282" s="37">
        <f>+NICE자료!V282</f>
        <v>0</v>
      </c>
      <c r="W282" s="37">
        <f>+NICE자료!W282</f>
        <v>0</v>
      </c>
      <c r="X282" s="37">
        <f>+NICE자료!X282</f>
        <v>0</v>
      </c>
      <c r="Y282" s="37">
        <f>+NICE자료!Y282</f>
        <v>0</v>
      </c>
      <c r="Z282" s="37">
        <f>+NICE자료!Z282</f>
        <v>0</v>
      </c>
      <c r="AA282" s="37">
        <f>+NICE자료!AA282</f>
        <v>0</v>
      </c>
      <c r="AB282" s="37">
        <f>+NICE자료!AB282</f>
        <v>0</v>
      </c>
      <c r="AC282" s="37">
        <f>+NICE자료!AC282</f>
        <v>0</v>
      </c>
      <c r="AD282" s="37">
        <f>+NICE자료!AD282</f>
        <v>0</v>
      </c>
      <c r="AE282" s="37">
        <f>+NICE자료!AE282</f>
        <v>0</v>
      </c>
      <c r="AF282" s="37">
        <f>+NICE자료!AF282</f>
        <v>0</v>
      </c>
      <c r="AG282" s="37">
        <f>+NICE자료!AG282</f>
        <v>0</v>
      </c>
      <c r="AH282" s="37">
        <f>+NICE자료!AH282</f>
        <v>0</v>
      </c>
      <c r="AI282" s="37">
        <f>+NICE자료!AI282</f>
        <v>0</v>
      </c>
      <c r="AJ282" s="37">
        <f>+NICE자료!AJ282</f>
        <v>0</v>
      </c>
      <c r="AK282" s="37">
        <f>+NICE자료!AK282</f>
        <v>0</v>
      </c>
      <c r="AL282" s="37">
        <f>+NICE자료!AL282</f>
        <v>0</v>
      </c>
      <c r="AM282" s="37">
        <f>+NICE자료!AM282</f>
        <v>0</v>
      </c>
      <c r="AN282" s="37">
        <f>+NICE자료!AN282</f>
        <v>0</v>
      </c>
      <c r="AO282" s="37">
        <f>+NICE자료!AO282</f>
        <v>0</v>
      </c>
      <c r="AP282" s="37">
        <f>+NICE자료!AP282</f>
        <v>0</v>
      </c>
      <c r="AQ282" s="37">
        <f>+NICE자료!AQ282</f>
        <v>0</v>
      </c>
      <c r="AR282" s="37">
        <f>+NICE자료!AR282</f>
        <v>0</v>
      </c>
      <c r="AS282" s="37">
        <f>+NICE자료!AS282</f>
        <v>0</v>
      </c>
      <c r="AT282" s="38"/>
      <c r="AU282" s="38"/>
      <c r="AV282" s="38"/>
      <c r="AW282" s="38"/>
      <c r="AX282" s="38"/>
      <c r="AY282" s="38"/>
      <c r="AZ282" s="38"/>
      <c r="BA282" s="38"/>
      <c r="BB282" s="38"/>
      <c r="BC282" s="38"/>
      <c r="BD282" s="38"/>
      <c r="BE282" s="38"/>
      <c r="BF282" s="38"/>
      <c r="BG282" s="38"/>
      <c r="BH282" s="38"/>
      <c r="BI282" s="38"/>
      <c r="BJ282" s="38"/>
      <c r="BK282" s="38"/>
      <c r="BL282" s="38"/>
      <c r="BM282" s="38"/>
      <c r="BN282" s="38"/>
      <c r="BO282" s="38"/>
      <c r="BP282" s="38"/>
      <c r="BQ282" s="38"/>
      <c r="BR282" s="38"/>
      <c r="BS282" s="38"/>
      <c r="BT282" s="38"/>
      <c r="BU282" s="38"/>
      <c r="BV282" s="38"/>
      <c r="BW282" s="38"/>
      <c r="BX282" s="38"/>
      <c r="BY282" s="38"/>
      <c r="BZ282" s="38"/>
      <c r="CA282" s="38"/>
      <c r="CB282" s="38"/>
      <c r="CC282" s="38"/>
      <c r="CD282" s="38"/>
      <c r="CE282" s="38"/>
      <c r="CF282" s="38"/>
      <c r="CG282" s="38"/>
      <c r="CH282" s="38"/>
      <c r="CI282" s="38"/>
      <c r="CJ282" s="38"/>
      <c r="CK282" s="38"/>
      <c r="CL282" s="38"/>
      <c r="CM282" s="38"/>
      <c r="CN282" s="38"/>
      <c r="CO282" s="38"/>
      <c r="CP282" s="38"/>
      <c r="CQ282" s="38"/>
      <c r="CR282" s="38"/>
      <c r="CS282" s="38"/>
      <c r="CT282" s="38"/>
      <c r="CU282" s="38"/>
      <c r="CV282" s="38"/>
      <c r="CW282" s="38"/>
      <c r="CX282" s="38"/>
      <c r="CY282" s="38"/>
      <c r="CZ282" s="38"/>
      <c r="DA282" s="38"/>
      <c r="DB282" s="38"/>
      <c r="DC282" s="38"/>
      <c r="DD282" s="38"/>
      <c r="DE282" s="38"/>
      <c r="DF282" s="38"/>
      <c r="DG282" s="38"/>
      <c r="DH282" s="38"/>
      <c r="DI282" s="38"/>
      <c r="DJ282" s="38"/>
      <c r="DK282" s="38"/>
      <c r="DL282" s="38"/>
      <c r="DM282" s="38"/>
      <c r="DN282" s="38"/>
    </row>
    <row r="283" spans="1:118">
      <c r="A283" s="1">
        <f>+NICE자료!A283</f>
        <v>126149</v>
      </c>
      <c r="B283" s="28" t="str">
        <f>+NICE자료!B283</f>
        <v xml:space="preserve">     자전거래손실</v>
      </c>
      <c r="C283" s="37">
        <f>+NICE자료!C283</f>
        <v>0</v>
      </c>
      <c r="D283" s="37">
        <f>+NICE자료!D283</f>
        <v>0</v>
      </c>
      <c r="E283" s="37">
        <f>+NICE자료!E283</f>
        <v>0</v>
      </c>
      <c r="F283" s="37">
        <f>+NICE자료!F283</f>
        <v>0</v>
      </c>
      <c r="G283" s="37">
        <f>+NICE자료!G283</f>
        <v>0</v>
      </c>
      <c r="H283" s="37">
        <f>+NICE자료!H283</f>
        <v>0</v>
      </c>
      <c r="I283" s="37">
        <f>+NICE자료!I283</f>
        <v>0</v>
      </c>
      <c r="J283" s="37">
        <f>+NICE자료!J283</f>
        <v>0</v>
      </c>
      <c r="K283" s="37">
        <f>+NICE자료!K283</f>
        <v>0</v>
      </c>
      <c r="L283" s="37">
        <f>+NICE자료!L283</f>
        <v>0</v>
      </c>
      <c r="M283" s="37">
        <f>+NICE자료!M283</f>
        <v>0</v>
      </c>
      <c r="N283" s="37">
        <f>+NICE자료!N283</f>
        <v>0</v>
      </c>
      <c r="O283" s="37">
        <f>+NICE자료!O283</f>
        <v>0</v>
      </c>
      <c r="P283" s="37">
        <f>+NICE자료!P283</f>
        <v>0</v>
      </c>
      <c r="Q283" s="37">
        <f>+NICE자료!Q283</f>
        <v>0</v>
      </c>
      <c r="R283" s="37">
        <f>+NICE자료!R283</f>
        <v>0</v>
      </c>
      <c r="S283" s="37">
        <f>+NICE자료!S283</f>
        <v>0</v>
      </c>
      <c r="T283" s="37">
        <f>+NICE자료!T283</f>
        <v>0</v>
      </c>
      <c r="U283" s="37">
        <f>+NICE자료!U283</f>
        <v>0</v>
      </c>
      <c r="V283" s="37">
        <f>+NICE자료!V283</f>
        <v>0</v>
      </c>
      <c r="W283" s="37">
        <f>+NICE자료!W283</f>
        <v>0</v>
      </c>
      <c r="X283" s="37">
        <f>+NICE자료!X283</f>
        <v>0</v>
      </c>
      <c r="Y283" s="37">
        <f>+NICE자료!Y283</f>
        <v>0</v>
      </c>
      <c r="Z283" s="37">
        <f>+NICE자료!Z283</f>
        <v>0</v>
      </c>
      <c r="AA283" s="37">
        <f>+NICE자료!AA283</f>
        <v>0</v>
      </c>
      <c r="AB283" s="37">
        <f>+NICE자료!AB283</f>
        <v>0</v>
      </c>
      <c r="AC283" s="37">
        <f>+NICE자료!AC283</f>
        <v>0</v>
      </c>
      <c r="AD283" s="37">
        <f>+NICE자료!AD283</f>
        <v>0</v>
      </c>
      <c r="AE283" s="37">
        <f>+NICE자료!AE283</f>
        <v>0</v>
      </c>
      <c r="AF283" s="37">
        <f>+NICE자료!AF283</f>
        <v>0</v>
      </c>
      <c r="AG283" s="37">
        <f>+NICE자료!AG283</f>
        <v>0</v>
      </c>
      <c r="AH283" s="37">
        <f>+NICE자료!AH283</f>
        <v>0</v>
      </c>
      <c r="AI283" s="37">
        <f>+NICE자료!AI283</f>
        <v>0</v>
      </c>
      <c r="AJ283" s="37">
        <f>+NICE자료!AJ283</f>
        <v>0</v>
      </c>
      <c r="AK283" s="37">
        <f>+NICE자료!AK283</f>
        <v>0</v>
      </c>
      <c r="AL283" s="37">
        <f>+NICE자료!AL283</f>
        <v>0</v>
      </c>
      <c r="AM283" s="37">
        <f>+NICE자료!AM283</f>
        <v>0</v>
      </c>
      <c r="AN283" s="37">
        <f>+NICE자료!AN283</f>
        <v>0</v>
      </c>
      <c r="AO283" s="37">
        <f>+NICE자료!AO283</f>
        <v>0</v>
      </c>
      <c r="AP283" s="37">
        <f>+NICE자료!AP283</f>
        <v>0</v>
      </c>
      <c r="AQ283" s="37">
        <f>+NICE자료!AQ283</f>
        <v>0</v>
      </c>
      <c r="AR283" s="37">
        <f>+NICE자료!AR283</f>
        <v>0</v>
      </c>
      <c r="AS283" s="37">
        <f>+NICE자료!AS283</f>
        <v>0</v>
      </c>
      <c r="AT283" s="38"/>
      <c r="AU283" s="38"/>
      <c r="AV283" s="38"/>
      <c r="AW283" s="38"/>
      <c r="AX283" s="38"/>
      <c r="AY283" s="38"/>
      <c r="AZ283" s="38"/>
      <c r="BA283" s="38"/>
      <c r="BB283" s="38"/>
      <c r="BC283" s="38"/>
      <c r="BD283" s="38"/>
      <c r="BE283" s="38"/>
      <c r="BF283" s="38"/>
      <c r="BG283" s="38"/>
      <c r="BH283" s="38"/>
      <c r="BI283" s="38"/>
      <c r="BJ283" s="38"/>
      <c r="BK283" s="38"/>
      <c r="BL283" s="38"/>
      <c r="BM283" s="38"/>
      <c r="BN283" s="38"/>
      <c r="BO283" s="38"/>
      <c r="BP283" s="38"/>
      <c r="BQ283" s="38"/>
      <c r="BR283" s="38"/>
      <c r="BS283" s="38"/>
      <c r="BT283" s="38"/>
      <c r="BU283" s="38"/>
      <c r="BV283" s="38"/>
      <c r="BW283" s="38"/>
      <c r="BX283" s="38"/>
      <c r="BY283" s="38"/>
      <c r="BZ283" s="38"/>
      <c r="CA283" s="38"/>
      <c r="CB283" s="38"/>
      <c r="CC283" s="38"/>
      <c r="CD283" s="38"/>
      <c r="CE283" s="38"/>
      <c r="CF283" s="38"/>
      <c r="CG283" s="38"/>
      <c r="CH283" s="38"/>
      <c r="CI283" s="38"/>
      <c r="CJ283" s="38"/>
      <c r="CK283" s="38"/>
      <c r="CL283" s="38"/>
      <c r="CM283" s="38"/>
      <c r="CN283" s="38"/>
      <c r="CO283" s="38"/>
      <c r="CP283" s="38"/>
      <c r="CQ283" s="38"/>
      <c r="CR283" s="38"/>
      <c r="CS283" s="38"/>
      <c r="CT283" s="38"/>
      <c r="CU283" s="38"/>
      <c r="CV283" s="38"/>
      <c r="CW283" s="38"/>
      <c r="CX283" s="38"/>
      <c r="CY283" s="38"/>
      <c r="CZ283" s="38"/>
      <c r="DA283" s="38"/>
      <c r="DB283" s="38"/>
      <c r="DC283" s="38"/>
      <c r="DD283" s="38"/>
      <c r="DE283" s="38"/>
      <c r="DF283" s="38"/>
      <c r="DG283" s="38"/>
      <c r="DH283" s="38"/>
      <c r="DI283" s="38"/>
      <c r="DJ283" s="38"/>
      <c r="DK283" s="38"/>
      <c r="DL283" s="38"/>
      <c r="DM283" s="38"/>
      <c r="DN283" s="38"/>
    </row>
    <row r="284" spans="1:118">
      <c r="A284" s="1">
        <f>+NICE자료!A284</f>
        <v>126151</v>
      </c>
      <c r="B284" s="28" t="str">
        <f>+NICE자료!B284</f>
        <v xml:space="preserve">     공정가액조정손실</v>
      </c>
      <c r="C284" s="37">
        <f>+NICE자료!C284</f>
        <v>0</v>
      </c>
      <c r="D284" s="37">
        <f>+NICE자료!D284</f>
        <v>0</v>
      </c>
      <c r="E284" s="37">
        <f>+NICE자료!E284</f>
        <v>0</v>
      </c>
      <c r="F284" s="37">
        <f>+NICE자료!F284</f>
        <v>0</v>
      </c>
      <c r="G284" s="37">
        <f>+NICE자료!G284</f>
        <v>0</v>
      </c>
      <c r="H284" s="37">
        <f>+NICE자료!H284</f>
        <v>0</v>
      </c>
      <c r="I284" s="37">
        <f>+NICE자료!I284</f>
        <v>0</v>
      </c>
      <c r="J284" s="37">
        <f>+NICE자료!J284</f>
        <v>0</v>
      </c>
      <c r="K284" s="37">
        <f>+NICE자료!K284</f>
        <v>0</v>
      </c>
      <c r="L284" s="37">
        <f>+NICE자료!L284</f>
        <v>0</v>
      </c>
      <c r="M284" s="37">
        <f>+NICE자료!M284</f>
        <v>0</v>
      </c>
      <c r="N284" s="37">
        <f>+NICE자료!N284</f>
        <v>0</v>
      </c>
      <c r="O284" s="37">
        <f>+NICE자료!O284</f>
        <v>0</v>
      </c>
      <c r="P284" s="37">
        <f>+NICE자료!P284</f>
        <v>0</v>
      </c>
      <c r="Q284" s="37">
        <f>+NICE자료!Q284</f>
        <v>0</v>
      </c>
      <c r="R284" s="37">
        <f>+NICE자료!R284</f>
        <v>0</v>
      </c>
      <c r="S284" s="37">
        <f>+NICE자료!S284</f>
        <v>0</v>
      </c>
      <c r="T284" s="37">
        <f>+NICE자료!T284</f>
        <v>0</v>
      </c>
      <c r="U284" s="37">
        <f>+NICE자료!U284</f>
        <v>0</v>
      </c>
      <c r="V284" s="37">
        <f>+NICE자료!V284</f>
        <v>0</v>
      </c>
      <c r="W284" s="37">
        <f>+NICE자료!W284</f>
        <v>0</v>
      </c>
      <c r="X284" s="37">
        <f>+NICE자료!X284</f>
        <v>0</v>
      </c>
      <c r="Y284" s="37">
        <f>+NICE자료!Y284</f>
        <v>0</v>
      </c>
      <c r="Z284" s="37">
        <f>+NICE자료!Z284</f>
        <v>0</v>
      </c>
      <c r="AA284" s="37">
        <f>+NICE자료!AA284</f>
        <v>0</v>
      </c>
      <c r="AB284" s="37">
        <f>+NICE자료!AB284</f>
        <v>0</v>
      </c>
      <c r="AC284" s="37">
        <f>+NICE자료!AC284</f>
        <v>0</v>
      </c>
      <c r="AD284" s="37">
        <f>+NICE자료!AD284</f>
        <v>0</v>
      </c>
      <c r="AE284" s="37">
        <f>+NICE자료!AE284</f>
        <v>0</v>
      </c>
      <c r="AF284" s="37">
        <f>+NICE자료!AF284</f>
        <v>0</v>
      </c>
      <c r="AG284" s="37">
        <f>+NICE자료!AG284</f>
        <v>0</v>
      </c>
      <c r="AH284" s="37">
        <f>+NICE자료!AH284</f>
        <v>0</v>
      </c>
      <c r="AI284" s="37">
        <f>+NICE자료!AI284</f>
        <v>0</v>
      </c>
      <c r="AJ284" s="37">
        <f>+NICE자료!AJ284</f>
        <v>0</v>
      </c>
      <c r="AK284" s="37">
        <f>+NICE자료!AK284</f>
        <v>0</v>
      </c>
      <c r="AL284" s="37">
        <f>+NICE자료!AL284</f>
        <v>0</v>
      </c>
      <c r="AM284" s="37">
        <f>+NICE자료!AM284</f>
        <v>0</v>
      </c>
      <c r="AN284" s="37">
        <f>+NICE자료!AN284</f>
        <v>0</v>
      </c>
      <c r="AO284" s="37">
        <f>+NICE자료!AO284</f>
        <v>0</v>
      </c>
      <c r="AP284" s="37">
        <f>+NICE자료!AP284</f>
        <v>0</v>
      </c>
      <c r="AQ284" s="37">
        <f>+NICE자료!AQ284</f>
        <v>0</v>
      </c>
      <c r="AR284" s="37">
        <f>+NICE자료!AR284</f>
        <v>0</v>
      </c>
      <c r="AS284" s="37">
        <f>+NICE자료!AS284</f>
        <v>0</v>
      </c>
      <c r="AT284" s="38"/>
      <c r="AU284" s="38"/>
      <c r="AV284" s="38"/>
      <c r="AW284" s="38"/>
      <c r="AX284" s="38"/>
      <c r="AY284" s="38"/>
      <c r="AZ284" s="38"/>
      <c r="BA284" s="38"/>
      <c r="BB284" s="38"/>
      <c r="BC284" s="38"/>
      <c r="BD284" s="38"/>
      <c r="BE284" s="38"/>
      <c r="BF284" s="38"/>
      <c r="BG284" s="38"/>
      <c r="BH284" s="38"/>
      <c r="BI284" s="38"/>
      <c r="BJ284" s="38"/>
      <c r="BK284" s="38"/>
      <c r="BL284" s="38"/>
      <c r="BM284" s="38"/>
      <c r="BN284" s="38"/>
      <c r="BO284" s="38"/>
      <c r="BP284" s="38"/>
      <c r="BQ284" s="38"/>
      <c r="BR284" s="38"/>
      <c r="BS284" s="38"/>
      <c r="BT284" s="38"/>
      <c r="BU284" s="38"/>
      <c r="BV284" s="38"/>
      <c r="BW284" s="38"/>
      <c r="BX284" s="38"/>
      <c r="BY284" s="38"/>
      <c r="BZ284" s="38"/>
      <c r="CA284" s="38"/>
      <c r="CB284" s="38"/>
      <c r="CC284" s="38"/>
      <c r="CD284" s="38"/>
      <c r="CE284" s="38"/>
      <c r="CF284" s="38"/>
      <c r="CG284" s="38"/>
      <c r="CH284" s="38"/>
      <c r="CI284" s="38"/>
      <c r="CJ284" s="38"/>
      <c r="CK284" s="38"/>
      <c r="CL284" s="38"/>
      <c r="CM284" s="38"/>
      <c r="CN284" s="38"/>
      <c r="CO284" s="38"/>
      <c r="CP284" s="38"/>
      <c r="CQ284" s="38"/>
      <c r="CR284" s="38"/>
      <c r="CS284" s="38"/>
      <c r="CT284" s="38"/>
      <c r="CU284" s="38"/>
      <c r="CV284" s="38"/>
      <c r="CW284" s="38"/>
      <c r="CX284" s="38"/>
      <c r="CY284" s="38"/>
      <c r="CZ284" s="38"/>
      <c r="DA284" s="38"/>
      <c r="DB284" s="38"/>
      <c r="DC284" s="38"/>
      <c r="DD284" s="38"/>
      <c r="DE284" s="38"/>
      <c r="DF284" s="38"/>
      <c r="DG284" s="38"/>
      <c r="DH284" s="38"/>
      <c r="DI284" s="38"/>
      <c r="DJ284" s="38"/>
      <c r="DK284" s="38"/>
      <c r="DL284" s="38"/>
      <c r="DM284" s="38"/>
      <c r="DN284" s="38"/>
    </row>
    <row r="285" spans="1:118">
      <c r="A285" s="1">
        <f>+NICE자료!A285</f>
        <v>126400</v>
      </c>
      <c r="B285" s="28" t="str">
        <f>+NICE자료!B285</f>
        <v xml:space="preserve">     임대주택자산감액손실</v>
      </c>
      <c r="C285" s="37">
        <f>+NICE자료!C285</f>
        <v>0</v>
      </c>
      <c r="D285" s="37">
        <f>+NICE자료!D285</f>
        <v>0</v>
      </c>
      <c r="E285" s="37">
        <f>+NICE자료!E285</f>
        <v>0</v>
      </c>
      <c r="F285" s="37">
        <f>+NICE자료!F285</f>
        <v>0</v>
      </c>
      <c r="G285" s="37">
        <f>+NICE자료!G285</f>
        <v>0</v>
      </c>
      <c r="H285" s="37">
        <f>+NICE자료!H285</f>
        <v>0</v>
      </c>
      <c r="I285" s="37">
        <f>+NICE자료!I285</f>
        <v>0</v>
      </c>
      <c r="J285" s="37">
        <f>+NICE자료!J285</f>
        <v>0</v>
      </c>
      <c r="K285" s="37">
        <f>+NICE자료!K285</f>
        <v>0</v>
      </c>
      <c r="L285" s="37">
        <f>+NICE자료!L285</f>
        <v>0</v>
      </c>
      <c r="M285" s="37">
        <f>+NICE자료!M285</f>
        <v>0</v>
      </c>
      <c r="N285" s="37">
        <f>+NICE자료!N285</f>
        <v>0</v>
      </c>
      <c r="O285" s="37">
        <f>+NICE자료!O285</f>
        <v>0</v>
      </c>
      <c r="P285" s="37">
        <f>+NICE자료!P285</f>
        <v>0</v>
      </c>
      <c r="Q285" s="37">
        <f>+NICE자료!Q285</f>
        <v>0</v>
      </c>
      <c r="R285" s="37">
        <f>+NICE자료!R285</f>
        <v>0</v>
      </c>
      <c r="S285" s="37">
        <f>+NICE자료!S285</f>
        <v>0</v>
      </c>
      <c r="T285" s="37">
        <f>+NICE자료!T285</f>
        <v>0</v>
      </c>
      <c r="U285" s="37">
        <f>+NICE자료!U285</f>
        <v>0</v>
      </c>
      <c r="V285" s="37">
        <f>+NICE자료!V285</f>
        <v>0</v>
      </c>
      <c r="W285" s="37">
        <f>+NICE자료!W285</f>
        <v>0</v>
      </c>
      <c r="X285" s="37">
        <f>+NICE자료!X285</f>
        <v>0</v>
      </c>
      <c r="Y285" s="37">
        <f>+NICE자료!Y285</f>
        <v>0</v>
      </c>
      <c r="Z285" s="37">
        <f>+NICE자료!Z285</f>
        <v>0</v>
      </c>
      <c r="AA285" s="37">
        <f>+NICE자료!AA285</f>
        <v>0</v>
      </c>
      <c r="AB285" s="37">
        <f>+NICE자료!AB285</f>
        <v>0</v>
      </c>
      <c r="AC285" s="37">
        <f>+NICE자료!AC285</f>
        <v>0</v>
      </c>
      <c r="AD285" s="37">
        <f>+NICE자료!AD285</f>
        <v>0</v>
      </c>
      <c r="AE285" s="37">
        <f>+NICE자료!AE285</f>
        <v>0</v>
      </c>
      <c r="AF285" s="37">
        <f>+NICE자료!AF285</f>
        <v>0</v>
      </c>
      <c r="AG285" s="37">
        <f>+NICE자료!AG285</f>
        <v>0</v>
      </c>
      <c r="AH285" s="37">
        <f>+NICE자료!AH285</f>
        <v>0</v>
      </c>
      <c r="AI285" s="37">
        <f>+NICE자료!AI285</f>
        <v>0</v>
      </c>
      <c r="AJ285" s="37">
        <f>+NICE자료!AJ285</f>
        <v>0</v>
      </c>
      <c r="AK285" s="37">
        <f>+NICE자료!AK285</f>
        <v>0</v>
      </c>
      <c r="AL285" s="37">
        <f>+NICE자료!AL285</f>
        <v>0</v>
      </c>
      <c r="AM285" s="37">
        <f>+NICE자료!AM285</f>
        <v>0</v>
      </c>
      <c r="AN285" s="37">
        <f>+NICE자료!AN285</f>
        <v>0</v>
      </c>
      <c r="AO285" s="37">
        <f>+NICE자료!AO285</f>
        <v>0</v>
      </c>
      <c r="AP285" s="37">
        <f>+NICE자료!AP285</f>
        <v>0</v>
      </c>
      <c r="AQ285" s="37">
        <f>+NICE자료!AQ285</f>
        <v>0</v>
      </c>
      <c r="AR285" s="37">
        <f>+NICE자료!AR285</f>
        <v>0</v>
      </c>
      <c r="AS285" s="37">
        <f>+NICE자료!AS285</f>
        <v>0</v>
      </c>
      <c r="AT285" s="38"/>
      <c r="AU285" s="38"/>
      <c r="AV285" s="38"/>
      <c r="AW285" s="38"/>
      <c r="AX285" s="38"/>
      <c r="AY285" s="38"/>
      <c r="AZ285" s="38"/>
      <c r="BA285" s="38"/>
      <c r="BB285" s="38"/>
      <c r="BC285" s="38"/>
      <c r="BD285" s="38"/>
      <c r="BE285" s="38"/>
      <c r="BF285" s="38"/>
      <c r="BG285" s="38"/>
      <c r="BH285" s="38"/>
      <c r="BI285" s="38"/>
      <c r="BJ285" s="38"/>
      <c r="BK285" s="38"/>
      <c r="BL285" s="38"/>
      <c r="BM285" s="38"/>
      <c r="BN285" s="38"/>
      <c r="BO285" s="38"/>
      <c r="BP285" s="38"/>
      <c r="BQ285" s="38"/>
      <c r="BR285" s="38"/>
      <c r="BS285" s="38"/>
      <c r="BT285" s="38"/>
      <c r="BU285" s="38"/>
      <c r="BV285" s="38"/>
      <c r="BW285" s="38"/>
      <c r="BX285" s="38"/>
      <c r="BY285" s="38"/>
      <c r="BZ285" s="38"/>
      <c r="CA285" s="38"/>
      <c r="CB285" s="38"/>
      <c r="CC285" s="38"/>
      <c r="CD285" s="38"/>
      <c r="CE285" s="38"/>
      <c r="CF285" s="38"/>
      <c r="CG285" s="38"/>
      <c r="CH285" s="38"/>
      <c r="CI285" s="38"/>
      <c r="CJ285" s="38"/>
      <c r="CK285" s="38"/>
      <c r="CL285" s="38"/>
      <c r="CM285" s="38"/>
      <c r="CN285" s="38"/>
      <c r="CO285" s="38"/>
      <c r="CP285" s="38"/>
      <c r="CQ285" s="38"/>
      <c r="CR285" s="38"/>
      <c r="CS285" s="38"/>
      <c r="CT285" s="38"/>
      <c r="CU285" s="38"/>
      <c r="CV285" s="38"/>
      <c r="CW285" s="38"/>
      <c r="CX285" s="38"/>
      <c r="CY285" s="38"/>
      <c r="CZ285" s="38"/>
      <c r="DA285" s="38"/>
      <c r="DB285" s="38"/>
      <c r="DC285" s="38"/>
      <c r="DD285" s="38"/>
      <c r="DE285" s="38"/>
      <c r="DF285" s="38"/>
      <c r="DG285" s="38"/>
      <c r="DH285" s="38"/>
      <c r="DI285" s="38"/>
      <c r="DJ285" s="38"/>
      <c r="DK285" s="38"/>
      <c r="DL285" s="38"/>
      <c r="DM285" s="38"/>
      <c r="DN285" s="38"/>
    </row>
    <row r="286" spans="1:118">
      <c r="A286" s="1">
        <f>+NICE자료!A286</f>
        <v>126275</v>
      </c>
      <c r="B286" s="28" t="str">
        <f>+NICE자료!B286</f>
        <v xml:space="preserve">     투자자산감액손실</v>
      </c>
      <c r="C286" s="37">
        <f>+NICE자료!C286</f>
        <v>0</v>
      </c>
      <c r="D286" s="37">
        <f>+NICE자료!D286</f>
        <v>0</v>
      </c>
      <c r="E286" s="37">
        <f>+NICE자료!E286</f>
        <v>0</v>
      </c>
      <c r="F286" s="37">
        <f>+NICE자료!F286</f>
        <v>0</v>
      </c>
      <c r="G286" s="37">
        <f>+NICE자료!G286</f>
        <v>0</v>
      </c>
      <c r="H286" s="37">
        <f>+NICE자료!H286</f>
        <v>0</v>
      </c>
      <c r="I286" s="37">
        <f>+NICE자료!I286</f>
        <v>0</v>
      </c>
      <c r="J286" s="37">
        <f>+NICE자료!J286</f>
        <v>0</v>
      </c>
      <c r="K286" s="37">
        <f>+NICE자료!K286</f>
        <v>0</v>
      </c>
      <c r="L286" s="37">
        <f>+NICE자료!L286</f>
        <v>0</v>
      </c>
      <c r="M286" s="37">
        <f>+NICE자료!M286</f>
        <v>0</v>
      </c>
      <c r="N286" s="37">
        <f>+NICE자료!N286</f>
        <v>0</v>
      </c>
      <c r="O286" s="37">
        <f>+NICE자료!O286</f>
        <v>0</v>
      </c>
      <c r="P286" s="37">
        <f>+NICE자료!P286</f>
        <v>0</v>
      </c>
      <c r="Q286" s="37">
        <f>+NICE자료!Q286</f>
        <v>0</v>
      </c>
      <c r="R286" s="37">
        <f>+NICE자료!R286</f>
        <v>0</v>
      </c>
      <c r="S286" s="37">
        <f>+NICE자료!S286</f>
        <v>0</v>
      </c>
      <c r="T286" s="37">
        <f>+NICE자료!T286</f>
        <v>0</v>
      </c>
      <c r="U286" s="37">
        <f>+NICE자료!U286</f>
        <v>0</v>
      </c>
      <c r="V286" s="37">
        <f>+NICE자료!V286</f>
        <v>0</v>
      </c>
      <c r="W286" s="37">
        <f>+NICE자료!W286</f>
        <v>0</v>
      </c>
      <c r="X286" s="37">
        <f>+NICE자료!X286</f>
        <v>0</v>
      </c>
      <c r="Y286" s="37">
        <f>+NICE자료!Y286</f>
        <v>0</v>
      </c>
      <c r="Z286" s="37">
        <f>+NICE자료!Z286</f>
        <v>0</v>
      </c>
      <c r="AA286" s="37">
        <f>+NICE자료!AA286</f>
        <v>0</v>
      </c>
      <c r="AB286" s="37">
        <f>+NICE자료!AB286</f>
        <v>0</v>
      </c>
      <c r="AC286" s="37">
        <f>+NICE자료!AC286</f>
        <v>0</v>
      </c>
      <c r="AD286" s="37">
        <f>+NICE자료!AD286</f>
        <v>0</v>
      </c>
      <c r="AE286" s="37">
        <f>+NICE자료!AE286</f>
        <v>0</v>
      </c>
      <c r="AF286" s="37">
        <f>+NICE자료!AF286</f>
        <v>0</v>
      </c>
      <c r="AG286" s="37">
        <f>+NICE자료!AG286</f>
        <v>0</v>
      </c>
      <c r="AH286" s="37">
        <f>+NICE자료!AH286</f>
        <v>0</v>
      </c>
      <c r="AI286" s="37">
        <f>+NICE자료!AI286</f>
        <v>0</v>
      </c>
      <c r="AJ286" s="37">
        <f>+NICE자료!AJ286</f>
        <v>0</v>
      </c>
      <c r="AK286" s="37">
        <f>+NICE자료!AK286</f>
        <v>0</v>
      </c>
      <c r="AL286" s="37">
        <f>+NICE자료!AL286</f>
        <v>0</v>
      </c>
      <c r="AM286" s="37">
        <f>+NICE자료!AM286</f>
        <v>0</v>
      </c>
      <c r="AN286" s="37">
        <f>+NICE자료!AN286</f>
        <v>0</v>
      </c>
      <c r="AO286" s="37">
        <f>+NICE자료!AO286</f>
        <v>0</v>
      </c>
      <c r="AP286" s="37">
        <f>+NICE자료!AP286</f>
        <v>0</v>
      </c>
      <c r="AQ286" s="37">
        <f>+NICE자료!AQ286</f>
        <v>0</v>
      </c>
      <c r="AR286" s="37">
        <f>+NICE자료!AR286</f>
        <v>0</v>
      </c>
      <c r="AS286" s="37">
        <f>+NICE자료!AS286</f>
        <v>0</v>
      </c>
      <c r="AT286" s="38"/>
      <c r="AU286" s="38"/>
      <c r="AV286" s="38"/>
      <c r="AW286" s="38"/>
      <c r="AX286" s="38"/>
      <c r="AY286" s="38"/>
      <c r="AZ286" s="38"/>
      <c r="BA286" s="38"/>
      <c r="BB286" s="38"/>
      <c r="BC286" s="38"/>
      <c r="BD286" s="38"/>
      <c r="BE286" s="38"/>
      <c r="BF286" s="38"/>
      <c r="BG286" s="38"/>
      <c r="BH286" s="38"/>
      <c r="BI286" s="38"/>
      <c r="BJ286" s="38"/>
      <c r="BK286" s="38"/>
      <c r="BL286" s="38"/>
      <c r="BM286" s="38"/>
      <c r="BN286" s="38"/>
      <c r="BO286" s="38"/>
      <c r="BP286" s="38"/>
      <c r="BQ286" s="38"/>
      <c r="BR286" s="38"/>
      <c r="BS286" s="38"/>
      <c r="BT286" s="38"/>
      <c r="BU286" s="38"/>
      <c r="BV286" s="38"/>
      <c r="BW286" s="38"/>
      <c r="BX286" s="38"/>
      <c r="BY286" s="38"/>
      <c r="BZ286" s="38"/>
      <c r="CA286" s="38"/>
      <c r="CB286" s="38"/>
      <c r="CC286" s="38"/>
      <c r="CD286" s="38"/>
      <c r="CE286" s="38"/>
      <c r="CF286" s="38"/>
      <c r="CG286" s="38"/>
      <c r="CH286" s="38"/>
      <c r="CI286" s="38"/>
      <c r="CJ286" s="38"/>
      <c r="CK286" s="38"/>
      <c r="CL286" s="38"/>
      <c r="CM286" s="38"/>
      <c r="CN286" s="38"/>
      <c r="CO286" s="38"/>
      <c r="CP286" s="38"/>
      <c r="CQ286" s="38"/>
      <c r="CR286" s="38"/>
      <c r="CS286" s="38"/>
      <c r="CT286" s="38"/>
      <c r="CU286" s="38"/>
      <c r="CV286" s="38"/>
      <c r="CW286" s="38"/>
      <c r="CX286" s="38"/>
      <c r="CY286" s="38"/>
      <c r="CZ286" s="38"/>
      <c r="DA286" s="38"/>
      <c r="DB286" s="38"/>
      <c r="DC286" s="38"/>
      <c r="DD286" s="38"/>
      <c r="DE286" s="38"/>
      <c r="DF286" s="38"/>
      <c r="DG286" s="38"/>
      <c r="DH286" s="38"/>
      <c r="DI286" s="38"/>
      <c r="DJ286" s="38"/>
      <c r="DK286" s="38"/>
      <c r="DL286" s="38"/>
      <c r="DM286" s="38"/>
      <c r="DN286" s="38"/>
    </row>
    <row r="287" spans="1:118">
      <c r="A287" s="1">
        <f>+NICE자료!A287</f>
        <v>126147</v>
      </c>
      <c r="B287" s="28" t="str">
        <f>+NICE자료!B287</f>
        <v xml:space="preserve">     매도가능증권감액손실</v>
      </c>
      <c r="C287" s="37">
        <f>+NICE자료!C287</f>
        <v>0</v>
      </c>
      <c r="D287" s="37">
        <f>+NICE자료!D287</f>
        <v>0</v>
      </c>
      <c r="E287" s="37">
        <f>+NICE자료!E287</f>
        <v>0</v>
      </c>
      <c r="F287" s="37">
        <f>+NICE자료!F287</f>
        <v>0</v>
      </c>
      <c r="G287" s="37">
        <f>+NICE자료!G287</f>
        <v>0</v>
      </c>
      <c r="H287" s="37">
        <f>+NICE자료!H287</f>
        <v>0</v>
      </c>
      <c r="I287" s="37">
        <f>+NICE자료!I287</f>
        <v>0</v>
      </c>
      <c r="J287" s="37">
        <f>+NICE자료!J287</f>
        <v>0</v>
      </c>
      <c r="K287" s="37">
        <f>+NICE자료!K287</f>
        <v>0</v>
      </c>
      <c r="L287" s="37">
        <f>+NICE자료!L287</f>
        <v>0</v>
      </c>
      <c r="M287" s="37">
        <f>+NICE자료!M287</f>
        <v>0</v>
      </c>
      <c r="N287" s="37">
        <f>+NICE자료!N287</f>
        <v>0</v>
      </c>
      <c r="O287" s="37">
        <f>+NICE자료!O287</f>
        <v>0</v>
      </c>
      <c r="P287" s="37">
        <f>+NICE자료!P287</f>
        <v>0</v>
      </c>
      <c r="Q287" s="37">
        <f>+NICE자료!Q287</f>
        <v>0</v>
      </c>
      <c r="R287" s="37">
        <f>+NICE자료!R287</f>
        <v>0</v>
      </c>
      <c r="S287" s="37">
        <f>+NICE자료!S287</f>
        <v>0</v>
      </c>
      <c r="T287" s="37">
        <f>+NICE자료!T287</f>
        <v>0</v>
      </c>
      <c r="U287" s="37">
        <f>+NICE자료!U287</f>
        <v>0</v>
      </c>
      <c r="V287" s="37">
        <f>+NICE자료!V287</f>
        <v>0</v>
      </c>
      <c r="W287" s="37">
        <f>+NICE자료!W287</f>
        <v>0</v>
      </c>
      <c r="X287" s="37">
        <f>+NICE자료!X287</f>
        <v>0</v>
      </c>
      <c r="Y287" s="37">
        <f>+NICE자료!Y287</f>
        <v>0</v>
      </c>
      <c r="Z287" s="37">
        <f>+NICE자료!Z287</f>
        <v>0</v>
      </c>
      <c r="AA287" s="37">
        <f>+NICE자료!AA287</f>
        <v>0</v>
      </c>
      <c r="AB287" s="37">
        <f>+NICE자료!AB287</f>
        <v>0</v>
      </c>
      <c r="AC287" s="37">
        <f>+NICE자료!AC287</f>
        <v>0</v>
      </c>
      <c r="AD287" s="37">
        <f>+NICE자료!AD287</f>
        <v>82448000000</v>
      </c>
      <c r="AE287" s="37">
        <f>+NICE자료!AE287</f>
        <v>0</v>
      </c>
      <c r="AF287" s="37">
        <f>+NICE자료!AF287</f>
        <v>0</v>
      </c>
      <c r="AG287" s="37">
        <f>+NICE자료!AG287</f>
        <v>0</v>
      </c>
      <c r="AH287" s="37">
        <f>+NICE자료!AH287</f>
        <v>0</v>
      </c>
      <c r="AI287" s="37">
        <f>+NICE자료!AI287</f>
        <v>0</v>
      </c>
      <c r="AJ287" s="37">
        <f>+NICE자료!AJ287</f>
        <v>0</v>
      </c>
      <c r="AK287" s="37">
        <f>+NICE자료!AK287</f>
        <v>0</v>
      </c>
      <c r="AL287" s="37">
        <f>+NICE자료!AL287</f>
        <v>0</v>
      </c>
      <c r="AM287" s="37">
        <f>+NICE자료!AM287</f>
        <v>0</v>
      </c>
      <c r="AN287" s="37">
        <f>+NICE자료!AN287</f>
        <v>0</v>
      </c>
      <c r="AO287" s="37">
        <f>+NICE자료!AO287</f>
        <v>0</v>
      </c>
      <c r="AP287" s="37">
        <f>+NICE자료!AP287</f>
        <v>0</v>
      </c>
      <c r="AQ287" s="37">
        <f>+NICE자료!AQ287</f>
        <v>0</v>
      </c>
      <c r="AR287" s="37">
        <f>+NICE자료!AR287</f>
        <v>0</v>
      </c>
      <c r="AS287" s="37">
        <f>+NICE자료!AS287</f>
        <v>0</v>
      </c>
      <c r="AT287" s="38"/>
      <c r="AU287" s="38"/>
      <c r="AV287" s="38"/>
      <c r="AW287" s="38"/>
      <c r="AX287" s="38"/>
      <c r="AY287" s="38"/>
      <c r="AZ287" s="38"/>
      <c r="BA287" s="38"/>
      <c r="BB287" s="38"/>
      <c r="BC287" s="38"/>
      <c r="BD287" s="38"/>
      <c r="BE287" s="38"/>
      <c r="BF287" s="38"/>
      <c r="BG287" s="38"/>
      <c r="BH287" s="38"/>
      <c r="BI287" s="38"/>
      <c r="BJ287" s="38"/>
      <c r="BK287" s="38"/>
      <c r="BL287" s="38"/>
      <c r="BM287" s="38"/>
      <c r="BN287" s="38"/>
      <c r="BO287" s="38"/>
      <c r="BP287" s="38"/>
      <c r="BQ287" s="38"/>
      <c r="BR287" s="38"/>
      <c r="BS287" s="38"/>
      <c r="BT287" s="38"/>
      <c r="BU287" s="38"/>
      <c r="BV287" s="38"/>
      <c r="BW287" s="38"/>
      <c r="BX287" s="38"/>
      <c r="BY287" s="38"/>
      <c r="BZ287" s="38"/>
      <c r="CA287" s="38"/>
      <c r="CB287" s="38"/>
      <c r="CC287" s="38"/>
      <c r="CD287" s="38"/>
      <c r="CE287" s="38"/>
      <c r="CF287" s="38"/>
      <c r="CG287" s="38"/>
      <c r="CH287" s="38"/>
      <c r="CI287" s="38"/>
      <c r="CJ287" s="38"/>
      <c r="CK287" s="38"/>
      <c r="CL287" s="38"/>
      <c r="CM287" s="38"/>
      <c r="CN287" s="38"/>
      <c r="CO287" s="38"/>
      <c r="CP287" s="38"/>
      <c r="CQ287" s="38"/>
      <c r="CR287" s="38"/>
      <c r="CS287" s="38"/>
      <c r="CT287" s="38"/>
      <c r="CU287" s="38"/>
      <c r="CV287" s="38"/>
      <c r="CW287" s="38"/>
      <c r="CX287" s="38"/>
      <c r="CY287" s="38"/>
      <c r="CZ287" s="38"/>
      <c r="DA287" s="38"/>
      <c r="DB287" s="38"/>
      <c r="DC287" s="38"/>
      <c r="DD287" s="38"/>
      <c r="DE287" s="38"/>
      <c r="DF287" s="38"/>
      <c r="DG287" s="38"/>
      <c r="DH287" s="38"/>
      <c r="DI287" s="38"/>
      <c r="DJ287" s="38"/>
      <c r="DK287" s="38"/>
      <c r="DL287" s="38"/>
      <c r="DM287" s="38"/>
      <c r="DN287" s="38"/>
    </row>
    <row r="288" spans="1:118">
      <c r="A288" s="1">
        <f>+NICE자료!A288</f>
        <v>126148</v>
      </c>
      <c r="B288" s="28" t="str">
        <f>+NICE자료!B288</f>
        <v xml:space="preserve">     만기보유증권감액손실</v>
      </c>
      <c r="C288" s="37">
        <f>+NICE자료!C288</f>
        <v>0</v>
      </c>
      <c r="D288" s="37">
        <f>+NICE자료!D288</f>
        <v>0</v>
      </c>
      <c r="E288" s="37">
        <f>+NICE자료!E288</f>
        <v>0</v>
      </c>
      <c r="F288" s="37">
        <f>+NICE자료!F288</f>
        <v>0</v>
      </c>
      <c r="G288" s="37">
        <f>+NICE자료!G288</f>
        <v>0</v>
      </c>
      <c r="H288" s="37">
        <f>+NICE자료!H288</f>
        <v>0</v>
      </c>
      <c r="I288" s="37">
        <f>+NICE자료!I288</f>
        <v>0</v>
      </c>
      <c r="J288" s="37">
        <f>+NICE자료!J288</f>
        <v>0</v>
      </c>
      <c r="K288" s="37">
        <f>+NICE자료!K288</f>
        <v>0</v>
      </c>
      <c r="L288" s="37">
        <f>+NICE자료!L288</f>
        <v>0</v>
      </c>
      <c r="M288" s="37">
        <f>+NICE자료!M288</f>
        <v>0</v>
      </c>
      <c r="N288" s="37">
        <f>+NICE자료!N288</f>
        <v>0</v>
      </c>
      <c r="O288" s="37">
        <f>+NICE자료!O288</f>
        <v>0</v>
      </c>
      <c r="P288" s="37">
        <f>+NICE자료!P288</f>
        <v>0</v>
      </c>
      <c r="Q288" s="37">
        <f>+NICE자료!Q288</f>
        <v>0</v>
      </c>
      <c r="R288" s="37">
        <f>+NICE자료!R288</f>
        <v>0</v>
      </c>
      <c r="S288" s="37">
        <f>+NICE자료!S288</f>
        <v>0</v>
      </c>
      <c r="T288" s="37">
        <f>+NICE자료!T288</f>
        <v>0</v>
      </c>
      <c r="U288" s="37">
        <f>+NICE자료!U288</f>
        <v>0</v>
      </c>
      <c r="V288" s="37">
        <f>+NICE자료!V288</f>
        <v>0</v>
      </c>
      <c r="W288" s="37">
        <f>+NICE자료!W288</f>
        <v>0</v>
      </c>
      <c r="X288" s="37">
        <f>+NICE자료!X288</f>
        <v>0</v>
      </c>
      <c r="Y288" s="37">
        <f>+NICE자료!Y288</f>
        <v>0</v>
      </c>
      <c r="Z288" s="37">
        <f>+NICE자료!Z288</f>
        <v>0</v>
      </c>
      <c r="AA288" s="37">
        <f>+NICE자료!AA288</f>
        <v>0</v>
      </c>
      <c r="AB288" s="37">
        <f>+NICE자료!AB288</f>
        <v>0</v>
      </c>
      <c r="AC288" s="37">
        <f>+NICE자료!AC288</f>
        <v>0</v>
      </c>
      <c r="AD288" s="37">
        <f>+NICE자료!AD288</f>
        <v>0</v>
      </c>
      <c r="AE288" s="37">
        <f>+NICE자료!AE288</f>
        <v>0</v>
      </c>
      <c r="AF288" s="37">
        <f>+NICE자료!AF288</f>
        <v>0</v>
      </c>
      <c r="AG288" s="37">
        <f>+NICE자료!AG288</f>
        <v>0</v>
      </c>
      <c r="AH288" s="37">
        <f>+NICE자료!AH288</f>
        <v>0</v>
      </c>
      <c r="AI288" s="37">
        <f>+NICE자료!AI288</f>
        <v>0</v>
      </c>
      <c r="AJ288" s="37">
        <f>+NICE자료!AJ288</f>
        <v>0</v>
      </c>
      <c r="AK288" s="37">
        <f>+NICE자료!AK288</f>
        <v>0</v>
      </c>
      <c r="AL288" s="37">
        <f>+NICE자료!AL288</f>
        <v>0</v>
      </c>
      <c r="AM288" s="37">
        <f>+NICE자료!AM288</f>
        <v>0</v>
      </c>
      <c r="AN288" s="37">
        <f>+NICE자료!AN288</f>
        <v>0</v>
      </c>
      <c r="AO288" s="37">
        <f>+NICE자료!AO288</f>
        <v>0</v>
      </c>
      <c r="AP288" s="37">
        <f>+NICE자료!AP288</f>
        <v>0</v>
      </c>
      <c r="AQ288" s="37">
        <f>+NICE자료!AQ288</f>
        <v>0</v>
      </c>
      <c r="AR288" s="37">
        <f>+NICE자료!AR288</f>
        <v>0</v>
      </c>
      <c r="AS288" s="37">
        <f>+NICE자료!AS288</f>
        <v>0</v>
      </c>
      <c r="AT288" s="38"/>
      <c r="AU288" s="38"/>
      <c r="AV288" s="38"/>
      <c r="AW288" s="38"/>
      <c r="AX288" s="38"/>
      <c r="AY288" s="38"/>
      <c r="AZ288" s="38"/>
      <c r="BA288" s="38"/>
      <c r="BB288" s="38"/>
      <c r="BC288" s="38"/>
      <c r="BD288" s="38"/>
      <c r="BE288" s="38"/>
      <c r="BF288" s="38"/>
      <c r="BG288" s="38"/>
      <c r="BH288" s="38"/>
      <c r="BI288" s="38"/>
      <c r="BJ288" s="38"/>
      <c r="BK288" s="38"/>
      <c r="BL288" s="38"/>
      <c r="BM288" s="38"/>
      <c r="BN288" s="38"/>
      <c r="BO288" s="38"/>
      <c r="BP288" s="38"/>
      <c r="BQ288" s="38"/>
      <c r="BR288" s="38"/>
      <c r="BS288" s="38"/>
      <c r="BT288" s="38"/>
      <c r="BU288" s="38"/>
      <c r="BV288" s="38"/>
      <c r="BW288" s="38"/>
      <c r="BX288" s="38"/>
      <c r="BY288" s="38"/>
      <c r="BZ288" s="38"/>
      <c r="CA288" s="38"/>
      <c r="CB288" s="38"/>
      <c r="CC288" s="38"/>
      <c r="CD288" s="38"/>
      <c r="CE288" s="38"/>
      <c r="CF288" s="38"/>
      <c r="CG288" s="38"/>
      <c r="CH288" s="38"/>
      <c r="CI288" s="38"/>
      <c r="CJ288" s="38"/>
      <c r="CK288" s="38"/>
      <c r="CL288" s="38"/>
      <c r="CM288" s="38"/>
      <c r="CN288" s="38"/>
      <c r="CO288" s="38"/>
      <c r="CP288" s="38"/>
      <c r="CQ288" s="38"/>
      <c r="CR288" s="38"/>
      <c r="CS288" s="38"/>
      <c r="CT288" s="38"/>
      <c r="CU288" s="38"/>
      <c r="CV288" s="38"/>
      <c r="CW288" s="38"/>
      <c r="CX288" s="38"/>
      <c r="CY288" s="38"/>
      <c r="CZ288" s="38"/>
      <c r="DA288" s="38"/>
      <c r="DB288" s="38"/>
      <c r="DC288" s="38"/>
      <c r="DD288" s="38"/>
      <c r="DE288" s="38"/>
      <c r="DF288" s="38"/>
      <c r="DG288" s="38"/>
      <c r="DH288" s="38"/>
      <c r="DI288" s="38"/>
      <c r="DJ288" s="38"/>
      <c r="DK288" s="38"/>
      <c r="DL288" s="38"/>
      <c r="DM288" s="38"/>
      <c r="DN288" s="38"/>
    </row>
    <row r="289" spans="1:118">
      <c r="A289" s="1">
        <f>+NICE자료!A289</f>
        <v>126155</v>
      </c>
      <c r="B289" s="28" t="str">
        <f>+NICE자료!B289</f>
        <v xml:space="preserve">     지분법주식감액손실</v>
      </c>
      <c r="C289" s="37">
        <f>+NICE자료!C289</f>
        <v>0</v>
      </c>
      <c r="D289" s="37">
        <f>+NICE자료!D289</f>
        <v>0</v>
      </c>
      <c r="E289" s="37">
        <f>+NICE자료!E289</f>
        <v>0</v>
      </c>
      <c r="F289" s="37">
        <f>+NICE자료!F289</f>
        <v>0</v>
      </c>
      <c r="G289" s="37">
        <f>+NICE자료!G289</f>
        <v>0</v>
      </c>
      <c r="H289" s="37">
        <f>+NICE자료!H289</f>
        <v>0</v>
      </c>
      <c r="I289" s="37">
        <f>+NICE자료!I289</f>
        <v>0</v>
      </c>
      <c r="J289" s="37">
        <f>+NICE자료!J289</f>
        <v>0</v>
      </c>
      <c r="K289" s="37">
        <f>+NICE자료!K289</f>
        <v>0</v>
      </c>
      <c r="L289" s="37">
        <f>+NICE자료!L289</f>
        <v>0</v>
      </c>
      <c r="M289" s="37">
        <f>+NICE자료!M289</f>
        <v>0</v>
      </c>
      <c r="N289" s="37">
        <f>+NICE자료!N289</f>
        <v>0</v>
      </c>
      <c r="O289" s="37">
        <f>+NICE자료!O289</f>
        <v>0</v>
      </c>
      <c r="P289" s="37">
        <f>+NICE자료!P289</f>
        <v>0</v>
      </c>
      <c r="Q289" s="37">
        <f>+NICE자료!Q289</f>
        <v>0</v>
      </c>
      <c r="R289" s="37">
        <f>+NICE자료!R289</f>
        <v>0</v>
      </c>
      <c r="S289" s="37">
        <f>+NICE자료!S289</f>
        <v>0</v>
      </c>
      <c r="T289" s="37">
        <f>+NICE자료!T289</f>
        <v>0</v>
      </c>
      <c r="U289" s="37">
        <f>+NICE자료!U289</f>
        <v>0</v>
      </c>
      <c r="V289" s="37">
        <f>+NICE자료!V289</f>
        <v>0</v>
      </c>
      <c r="W289" s="37">
        <f>+NICE자료!W289</f>
        <v>0</v>
      </c>
      <c r="X289" s="37">
        <f>+NICE자료!X289</f>
        <v>0</v>
      </c>
      <c r="Y289" s="37">
        <f>+NICE자료!Y289</f>
        <v>0</v>
      </c>
      <c r="Z289" s="37">
        <f>+NICE자료!Z289</f>
        <v>0</v>
      </c>
      <c r="AA289" s="37">
        <f>+NICE자료!AA289</f>
        <v>0</v>
      </c>
      <c r="AB289" s="37">
        <f>+NICE자료!AB289</f>
        <v>0</v>
      </c>
      <c r="AC289" s="37">
        <f>+NICE자료!AC289</f>
        <v>0</v>
      </c>
      <c r="AD289" s="37">
        <f>+NICE자료!AD289</f>
        <v>0</v>
      </c>
      <c r="AE289" s="37">
        <f>+NICE자료!AE289</f>
        <v>0</v>
      </c>
      <c r="AF289" s="37">
        <f>+NICE자료!AF289</f>
        <v>0</v>
      </c>
      <c r="AG289" s="37">
        <f>+NICE자료!AG289</f>
        <v>0</v>
      </c>
      <c r="AH289" s="37">
        <f>+NICE자료!AH289</f>
        <v>0</v>
      </c>
      <c r="AI289" s="37">
        <f>+NICE자료!AI289</f>
        <v>0</v>
      </c>
      <c r="AJ289" s="37">
        <f>+NICE자료!AJ289</f>
        <v>0</v>
      </c>
      <c r="AK289" s="37">
        <f>+NICE자료!AK289</f>
        <v>0</v>
      </c>
      <c r="AL289" s="37">
        <f>+NICE자료!AL289</f>
        <v>0</v>
      </c>
      <c r="AM289" s="37">
        <f>+NICE자료!AM289</f>
        <v>0</v>
      </c>
      <c r="AN289" s="37">
        <f>+NICE자료!AN289</f>
        <v>0</v>
      </c>
      <c r="AO289" s="37">
        <f>+NICE자료!AO289</f>
        <v>0</v>
      </c>
      <c r="AP289" s="37">
        <f>+NICE자료!AP289</f>
        <v>0</v>
      </c>
      <c r="AQ289" s="37">
        <f>+NICE자료!AQ289</f>
        <v>0</v>
      </c>
      <c r="AR289" s="37">
        <f>+NICE자료!AR289</f>
        <v>0</v>
      </c>
      <c r="AS289" s="37">
        <f>+NICE자료!AS289</f>
        <v>0</v>
      </c>
      <c r="AT289" s="38"/>
      <c r="AU289" s="38"/>
      <c r="AV289" s="38"/>
      <c r="AW289" s="38"/>
      <c r="AX289" s="38"/>
      <c r="AY289" s="38"/>
      <c r="AZ289" s="38"/>
      <c r="BA289" s="38"/>
      <c r="BB289" s="38"/>
      <c r="BC289" s="38"/>
      <c r="BD289" s="38"/>
      <c r="BE289" s="38"/>
      <c r="BF289" s="38"/>
      <c r="BG289" s="38"/>
      <c r="BH289" s="38"/>
      <c r="BI289" s="38"/>
      <c r="BJ289" s="38"/>
      <c r="BK289" s="38"/>
      <c r="BL289" s="38"/>
      <c r="BM289" s="38"/>
      <c r="BN289" s="38"/>
      <c r="BO289" s="38"/>
      <c r="BP289" s="38"/>
      <c r="BQ289" s="38"/>
      <c r="BR289" s="38"/>
      <c r="BS289" s="38"/>
      <c r="BT289" s="38"/>
      <c r="BU289" s="38"/>
      <c r="BV289" s="38"/>
      <c r="BW289" s="38"/>
      <c r="BX289" s="38"/>
      <c r="BY289" s="38"/>
      <c r="BZ289" s="38"/>
      <c r="CA289" s="38"/>
      <c r="CB289" s="38"/>
      <c r="CC289" s="38"/>
      <c r="CD289" s="38"/>
      <c r="CE289" s="38"/>
      <c r="CF289" s="38"/>
      <c r="CG289" s="38"/>
      <c r="CH289" s="38"/>
      <c r="CI289" s="38"/>
      <c r="CJ289" s="38"/>
      <c r="CK289" s="38"/>
      <c r="CL289" s="38"/>
      <c r="CM289" s="38"/>
      <c r="CN289" s="38"/>
      <c r="CO289" s="38"/>
      <c r="CP289" s="38"/>
      <c r="CQ289" s="38"/>
      <c r="CR289" s="38"/>
      <c r="CS289" s="38"/>
      <c r="CT289" s="38"/>
      <c r="CU289" s="38"/>
      <c r="CV289" s="38"/>
      <c r="CW289" s="38"/>
      <c r="CX289" s="38"/>
      <c r="CY289" s="38"/>
      <c r="CZ289" s="38"/>
      <c r="DA289" s="38"/>
      <c r="DB289" s="38"/>
      <c r="DC289" s="38"/>
      <c r="DD289" s="38"/>
      <c r="DE289" s="38"/>
      <c r="DF289" s="38"/>
      <c r="DG289" s="38"/>
      <c r="DH289" s="38"/>
      <c r="DI289" s="38"/>
      <c r="DJ289" s="38"/>
      <c r="DK289" s="38"/>
      <c r="DL289" s="38"/>
      <c r="DM289" s="38"/>
      <c r="DN289" s="38"/>
    </row>
    <row r="290" spans="1:118">
      <c r="A290" s="1">
        <f>+NICE자료!A290</f>
        <v>126410</v>
      </c>
      <c r="B290" s="28" t="str">
        <f>+NICE자료!B290</f>
        <v xml:space="preserve">     유형자산감액손실</v>
      </c>
      <c r="C290" s="37">
        <f>+NICE자료!C290</f>
        <v>0</v>
      </c>
      <c r="D290" s="37">
        <f>+NICE자료!D290</f>
        <v>0</v>
      </c>
      <c r="E290" s="37">
        <f>+NICE자료!E290</f>
        <v>0</v>
      </c>
      <c r="F290" s="37">
        <f>+NICE자료!F290</f>
        <v>0</v>
      </c>
      <c r="G290" s="37">
        <f>+NICE자료!G290</f>
        <v>0</v>
      </c>
      <c r="H290" s="37">
        <f>+NICE자료!H290</f>
        <v>0</v>
      </c>
      <c r="I290" s="37">
        <f>+NICE자료!I290</f>
        <v>0</v>
      </c>
      <c r="J290" s="37">
        <f>+NICE자료!J290</f>
        <v>0</v>
      </c>
      <c r="K290" s="37">
        <f>+NICE자료!K290</f>
        <v>0</v>
      </c>
      <c r="L290" s="37">
        <f>+NICE자료!L290</f>
        <v>0</v>
      </c>
      <c r="M290" s="37">
        <f>+NICE자료!M290</f>
        <v>0</v>
      </c>
      <c r="N290" s="37">
        <f>+NICE자료!N290</f>
        <v>0</v>
      </c>
      <c r="O290" s="37">
        <f>+NICE자료!O290</f>
        <v>0</v>
      </c>
      <c r="P290" s="37">
        <f>+NICE자료!P290</f>
        <v>0</v>
      </c>
      <c r="Q290" s="37">
        <f>+NICE자료!Q290</f>
        <v>0</v>
      </c>
      <c r="R290" s="37">
        <f>+NICE자료!R290</f>
        <v>0</v>
      </c>
      <c r="S290" s="37">
        <f>+NICE자료!S290</f>
        <v>0</v>
      </c>
      <c r="T290" s="37">
        <f>+NICE자료!T290</f>
        <v>0</v>
      </c>
      <c r="U290" s="37">
        <f>+NICE자료!U290</f>
        <v>0</v>
      </c>
      <c r="V290" s="37">
        <f>+NICE자료!V290</f>
        <v>0</v>
      </c>
      <c r="W290" s="37">
        <f>+NICE자료!W290</f>
        <v>0</v>
      </c>
      <c r="X290" s="37">
        <f>+NICE자료!X290</f>
        <v>0</v>
      </c>
      <c r="Y290" s="37">
        <f>+NICE자료!Y290</f>
        <v>0</v>
      </c>
      <c r="Z290" s="37">
        <f>+NICE자료!Z290</f>
        <v>18966000000</v>
      </c>
      <c r="AA290" s="37">
        <f>+NICE자료!AA290</f>
        <v>0</v>
      </c>
      <c r="AB290" s="37">
        <f>+NICE자료!AB290</f>
        <v>0</v>
      </c>
      <c r="AC290" s="37">
        <f>+NICE자료!AC290</f>
        <v>0</v>
      </c>
      <c r="AD290" s="37">
        <f>+NICE자료!AD290</f>
        <v>21148000000</v>
      </c>
      <c r="AE290" s="37">
        <f>+NICE자료!AE290</f>
        <v>0</v>
      </c>
      <c r="AF290" s="37">
        <f>+NICE자료!AF290</f>
        <v>0</v>
      </c>
      <c r="AG290" s="37">
        <f>+NICE자료!AG290</f>
        <v>0</v>
      </c>
      <c r="AH290" s="37">
        <f>+NICE자료!AH290</f>
        <v>0</v>
      </c>
      <c r="AI290" s="37">
        <f>+NICE자료!AI290</f>
        <v>0</v>
      </c>
      <c r="AJ290" s="37">
        <f>+NICE자료!AJ290</f>
        <v>0</v>
      </c>
      <c r="AK290" s="37">
        <f>+NICE자료!AK290</f>
        <v>0</v>
      </c>
      <c r="AL290" s="37">
        <f>+NICE자료!AL290</f>
        <v>0</v>
      </c>
      <c r="AM290" s="37">
        <f>+NICE자료!AM290</f>
        <v>0</v>
      </c>
      <c r="AN290" s="37">
        <f>+NICE자료!AN290</f>
        <v>0</v>
      </c>
      <c r="AO290" s="37">
        <f>+NICE자료!AO290</f>
        <v>0</v>
      </c>
      <c r="AP290" s="37">
        <f>+NICE자료!AP290</f>
        <v>0</v>
      </c>
      <c r="AQ290" s="37">
        <f>+NICE자료!AQ290</f>
        <v>0</v>
      </c>
      <c r="AR290" s="37">
        <f>+NICE자료!AR290</f>
        <v>0</v>
      </c>
      <c r="AS290" s="37">
        <f>+NICE자료!AS290</f>
        <v>0</v>
      </c>
      <c r="AT290" s="38"/>
      <c r="AU290" s="38"/>
      <c r="AV290" s="38"/>
      <c r="AW290" s="38"/>
      <c r="AX290" s="38"/>
      <c r="AY290" s="38"/>
      <c r="AZ290" s="38"/>
      <c r="BA290" s="38"/>
      <c r="BB290" s="38"/>
      <c r="BC290" s="38"/>
      <c r="BD290" s="38"/>
      <c r="BE290" s="38"/>
      <c r="BF290" s="38"/>
      <c r="BG290" s="38"/>
      <c r="BH290" s="38"/>
      <c r="BI290" s="38"/>
      <c r="BJ290" s="38"/>
      <c r="BK290" s="38"/>
      <c r="BL290" s="38"/>
      <c r="BM290" s="38"/>
      <c r="BN290" s="38"/>
      <c r="BO290" s="38"/>
      <c r="BP290" s="38"/>
      <c r="BQ290" s="38"/>
      <c r="BR290" s="38"/>
      <c r="BS290" s="38"/>
      <c r="BT290" s="38"/>
      <c r="BU290" s="38"/>
      <c r="BV290" s="38"/>
      <c r="BW290" s="38"/>
      <c r="BX290" s="38"/>
      <c r="BY290" s="38"/>
      <c r="BZ290" s="38"/>
      <c r="CA290" s="38"/>
      <c r="CB290" s="38"/>
      <c r="CC290" s="38"/>
      <c r="CD290" s="38"/>
      <c r="CE290" s="38"/>
      <c r="CF290" s="38"/>
      <c r="CG290" s="38"/>
      <c r="CH290" s="38"/>
      <c r="CI290" s="38"/>
      <c r="CJ290" s="38"/>
      <c r="CK290" s="38"/>
      <c r="CL290" s="38"/>
      <c r="CM290" s="38"/>
      <c r="CN290" s="38"/>
      <c r="CO290" s="38"/>
      <c r="CP290" s="38"/>
      <c r="CQ290" s="38"/>
      <c r="CR290" s="38"/>
      <c r="CS290" s="38"/>
      <c r="CT290" s="38"/>
      <c r="CU290" s="38"/>
      <c r="CV290" s="38"/>
      <c r="CW290" s="38"/>
      <c r="CX290" s="38"/>
      <c r="CY290" s="38"/>
      <c r="CZ290" s="38"/>
      <c r="DA290" s="38"/>
      <c r="DB290" s="38"/>
      <c r="DC290" s="38"/>
      <c r="DD290" s="38"/>
      <c r="DE290" s="38"/>
      <c r="DF290" s="38"/>
      <c r="DG290" s="38"/>
      <c r="DH290" s="38"/>
      <c r="DI290" s="38"/>
      <c r="DJ290" s="38"/>
      <c r="DK290" s="38"/>
      <c r="DL290" s="38"/>
      <c r="DM290" s="38"/>
      <c r="DN290" s="38"/>
    </row>
    <row r="291" spans="1:118">
      <c r="A291" s="1">
        <f>+NICE자료!A291</f>
        <v>126420</v>
      </c>
      <c r="B291" s="28" t="str">
        <f>+NICE자료!B291</f>
        <v xml:space="preserve">     무형자산감액손실</v>
      </c>
      <c r="C291" s="37">
        <f>+NICE자료!C291</f>
        <v>0</v>
      </c>
      <c r="D291" s="37">
        <f>+NICE자료!D291</f>
        <v>0</v>
      </c>
      <c r="E291" s="37">
        <f>+NICE자료!E291</f>
        <v>0</v>
      </c>
      <c r="F291" s="37">
        <f>+NICE자료!F291</f>
        <v>0</v>
      </c>
      <c r="G291" s="37">
        <f>+NICE자료!G291</f>
        <v>0</v>
      </c>
      <c r="H291" s="37">
        <f>+NICE자료!H291</f>
        <v>0</v>
      </c>
      <c r="I291" s="37">
        <f>+NICE자료!I291</f>
        <v>0</v>
      </c>
      <c r="J291" s="37">
        <f>+NICE자료!J291</f>
        <v>0</v>
      </c>
      <c r="K291" s="37">
        <f>+NICE자료!K291</f>
        <v>0</v>
      </c>
      <c r="L291" s="37">
        <f>+NICE자료!L291</f>
        <v>0</v>
      </c>
      <c r="M291" s="37">
        <f>+NICE자료!M291</f>
        <v>0</v>
      </c>
      <c r="N291" s="37">
        <f>+NICE자료!N291</f>
        <v>0</v>
      </c>
      <c r="O291" s="37">
        <f>+NICE자료!O291</f>
        <v>0</v>
      </c>
      <c r="P291" s="37">
        <f>+NICE자료!P291</f>
        <v>0</v>
      </c>
      <c r="Q291" s="37">
        <f>+NICE자료!Q291</f>
        <v>0</v>
      </c>
      <c r="R291" s="37">
        <f>+NICE자료!R291</f>
        <v>0</v>
      </c>
      <c r="S291" s="37">
        <f>+NICE자료!S291</f>
        <v>0</v>
      </c>
      <c r="T291" s="37">
        <f>+NICE자료!T291</f>
        <v>0</v>
      </c>
      <c r="U291" s="37">
        <f>+NICE자료!U291</f>
        <v>0</v>
      </c>
      <c r="V291" s="37">
        <f>+NICE자료!V291</f>
        <v>0</v>
      </c>
      <c r="W291" s="37">
        <f>+NICE자료!W291</f>
        <v>0</v>
      </c>
      <c r="X291" s="37">
        <f>+NICE자료!X291</f>
        <v>0</v>
      </c>
      <c r="Y291" s="37">
        <f>+NICE자료!Y291</f>
        <v>0</v>
      </c>
      <c r="Z291" s="37">
        <f>+NICE자료!Z291</f>
        <v>183650000000</v>
      </c>
      <c r="AA291" s="37">
        <f>+NICE자료!AA291</f>
        <v>0</v>
      </c>
      <c r="AB291" s="37">
        <f>+NICE자료!AB291</f>
        <v>0</v>
      </c>
      <c r="AC291" s="37">
        <f>+NICE자료!AC291</f>
        <v>0</v>
      </c>
      <c r="AD291" s="37">
        <f>+NICE자료!AD291</f>
        <v>206006000000</v>
      </c>
      <c r="AE291" s="37">
        <f>+NICE자료!AE291</f>
        <v>0</v>
      </c>
      <c r="AF291" s="37">
        <f>+NICE자료!AF291</f>
        <v>0</v>
      </c>
      <c r="AG291" s="37">
        <f>+NICE자료!AG291</f>
        <v>0</v>
      </c>
      <c r="AH291" s="37">
        <f>+NICE자료!AH291</f>
        <v>82599000000</v>
      </c>
      <c r="AI291" s="37">
        <f>+NICE자료!AI291</f>
        <v>0</v>
      </c>
      <c r="AJ291" s="37">
        <f>+NICE자료!AJ291</f>
        <v>0</v>
      </c>
      <c r="AK291" s="37">
        <f>+NICE자료!AK291</f>
        <v>0</v>
      </c>
      <c r="AL291" s="37">
        <f>+NICE자료!AL291</f>
        <v>56659000000</v>
      </c>
      <c r="AM291" s="37">
        <f>+NICE자료!AM291</f>
        <v>1195000000</v>
      </c>
      <c r="AN291" s="37">
        <f>+NICE자료!AN291</f>
        <v>16587000000</v>
      </c>
      <c r="AO291" s="37">
        <f>+NICE자료!AO291</f>
        <v>5335000000</v>
      </c>
      <c r="AP291" s="37">
        <f>+NICE자료!AP291</f>
        <v>132863000000</v>
      </c>
      <c r="AQ291" s="37">
        <f>+NICE자료!AQ291</f>
        <v>57084000000</v>
      </c>
      <c r="AR291" s="37">
        <f>+NICE자료!AR291</f>
        <v>298347000000</v>
      </c>
      <c r="AS291" s="37">
        <f>+NICE자료!AS291</f>
        <v>2106000000</v>
      </c>
      <c r="AT291" s="38"/>
      <c r="AU291" s="38"/>
      <c r="AV291" s="38"/>
      <c r="AW291" s="38"/>
      <c r="AX291" s="38"/>
      <c r="AY291" s="38"/>
      <c r="AZ291" s="38"/>
      <c r="BA291" s="38"/>
      <c r="BB291" s="38"/>
      <c r="BC291" s="38"/>
      <c r="BD291" s="38"/>
      <c r="BE291" s="38"/>
      <c r="BF291" s="38"/>
      <c r="BG291" s="38"/>
      <c r="BH291" s="38"/>
      <c r="BI291" s="38"/>
      <c r="BJ291" s="38"/>
      <c r="BK291" s="38"/>
      <c r="BL291" s="38"/>
      <c r="BM291" s="38"/>
      <c r="BN291" s="38"/>
      <c r="BO291" s="38"/>
      <c r="BP291" s="38"/>
      <c r="BQ291" s="38"/>
      <c r="BR291" s="38"/>
      <c r="BS291" s="38"/>
      <c r="BT291" s="38"/>
      <c r="BU291" s="38"/>
      <c r="BV291" s="38"/>
      <c r="BW291" s="38"/>
      <c r="BX291" s="38"/>
      <c r="BY291" s="38"/>
      <c r="BZ291" s="38"/>
      <c r="CA291" s="38"/>
      <c r="CB291" s="38"/>
      <c r="CC291" s="38"/>
      <c r="CD291" s="38"/>
      <c r="CE291" s="38"/>
      <c r="CF291" s="38"/>
      <c r="CG291" s="38"/>
      <c r="CH291" s="38"/>
      <c r="CI291" s="38"/>
      <c r="CJ291" s="38"/>
      <c r="CK291" s="38"/>
      <c r="CL291" s="38"/>
      <c r="CM291" s="38"/>
      <c r="CN291" s="38"/>
      <c r="CO291" s="38"/>
      <c r="CP291" s="38"/>
      <c r="CQ291" s="38"/>
      <c r="CR291" s="38"/>
      <c r="CS291" s="38"/>
      <c r="CT291" s="38"/>
      <c r="CU291" s="38"/>
      <c r="CV291" s="38"/>
      <c r="CW291" s="38"/>
      <c r="CX291" s="38"/>
      <c r="CY291" s="38"/>
      <c r="CZ291" s="38"/>
      <c r="DA291" s="38"/>
      <c r="DB291" s="38"/>
      <c r="DC291" s="38"/>
      <c r="DD291" s="38"/>
      <c r="DE291" s="38"/>
      <c r="DF291" s="38"/>
      <c r="DG291" s="38"/>
      <c r="DH291" s="38"/>
      <c r="DI291" s="38"/>
      <c r="DJ291" s="38"/>
      <c r="DK291" s="38"/>
      <c r="DL291" s="38"/>
      <c r="DM291" s="38"/>
      <c r="DN291" s="38"/>
    </row>
    <row r="292" spans="1:118">
      <c r="A292" s="1">
        <f>+NICE자료!A292</f>
        <v>126430</v>
      </c>
      <c r="B292" s="28" t="str">
        <f>+NICE자료!B292</f>
        <v xml:space="preserve">     기타자산감액손실</v>
      </c>
      <c r="C292" s="37">
        <f>+NICE자료!C292</f>
        <v>0</v>
      </c>
      <c r="D292" s="37">
        <f>+NICE자료!D292</f>
        <v>0</v>
      </c>
      <c r="E292" s="37">
        <f>+NICE자료!E292</f>
        <v>0</v>
      </c>
      <c r="F292" s="37">
        <f>+NICE자료!F292</f>
        <v>0</v>
      </c>
      <c r="G292" s="37">
        <f>+NICE자료!G292</f>
        <v>0</v>
      </c>
      <c r="H292" s="37">
        <f>+NICE자료!H292</f>
        <v>0</v>
      </c>
      <c r="I292" s="37">
        <f>+NICE자료!I292</f>
        <v>0</v>
      </c>
      <c r="J292" s="37">
        <f>+NICE자료!J292</f>
        <v>0</v>
      </c>
      <c r="K292" s="37">
        <f>+NICE자료!K292</f>
        <v>0</v>
      </c>
      <c r="L292" s="37">
        <f>+NICE자료!L292</f>
        <v>0</v>
      </c>
      <c r="M292" s="37">
        <f>+NICE자료!M292</f>
        <v>0</v>
      </c>
      <c r="N292" s="37">
        <f>+NICE자료!N292</f>
        <v>0</v>
      </c>
      <c r="O292" s="37">
        <f>+NICE자료!O292</f>
        <v>0</v>
      </c>
      <c r="P292" s="37">
        <f>+NICE자료!P292</f>
        <v>0</v>
      </c>
      <c r="Q292" s="37">
        <f>+NICE자료!Q292</f>
        <v>0</v>
      </c>
      <c r="R292" s="37">
        <f>+NICE자료!R292</f>
        <v>0</v>
      </c>
      <c r="S292" s="37">
        <f>+NICE자료!S292</f>
        <v>0</v>
      </c>
      <c r="T292" s="37">
        <f>+NICE자료!T292</f>
        <v>0</v>
      </c>
      <c r="U292" s="37">
        <f>+NICE자료!U292</f>
        <v>0</v>
      </c>
      <c r="V292" s="37">
        <f>+NICE자료!V292</f>
        <v>0</v>
      </c>
      <c r="W292" s="37">
        <f>+NICE자료!W292</f>
        <v>0</v>
      </c>
      <c r="X292" s="37">
        <f>+NICE자료!X292</f>
        <v>0</v>
      </c>
      <c r="Y292" s="37">
        <f>+NICE자료!Y292</f>
        <v>0</v>
      </c>
      <c r="Z292" s="37">
        <f>+NICE자료!Z292</f>
        <v>0</v>
      </c>
      <c r="AA292" s="37">
        <f>+NICE자료!AA292</f>
        <v>0</v>
      </c>
      <c r="AB292" s="37">
        <f>+NICE자료!AB292</f>
        <v>0</v>
      </c>
      <c r="AC292" s="37">
        <f>+NICE자료!AC292</f>
        <v>0</v>
      </c>
      <c r="AD292" s="37">
        <f>+NICE자료!AD292</f>
        <v>0</v>
      </c>
      <c r="AE292" s="37">
        <f>+NICE자료!AE292</f>
        <v>0</v>
      </c>
      <c r="AF292" s="37">
        <f>+NICE자료!AF292</f>
        <v>0</v>
      </c>
      <c r="AG292" s="37">
        <f>+NICE자료!AG292</f>
        <v>0</v>
      </c>
      <c r="AH292" s="37">
        <f>+NICE자료!AH292</f>
        <v>0</v>
      </c>
      <c r="AI292" s="37">
        <f>+NICE자료!AI292</f>
        <v>0</v>
      </c>
      <c r="AJ292" s="37">
        <f>+NICE자료!AJ292</f>
        <v>0</v>
      </c>
      <c r="AK292" s="37">
        <f>+NICE자료!AK292</f>
        <v>0</v>
      </c>
      <c r="AL292" s="37">
        <f>+NICE자료!AL292</f>
        <v>0</v>
      </c>
      <c r="AM292" s="37">
        <f>+NICE자료!AM292</f>
        <v>0</v>
      </c>
      <c r="AN292" s="37">
        <f>+NICE자료!AN292</f>
        <v>0</v>
      </c>
      <c r="AO292" s="37">
        <f>+NICE자료!AO292</f>
        <v>0</v>
      </c>
      <c r="AP292" s="37">
        <f>+NICE자료!AP292</f>
        <v>0</v>
      </c>
      <c r="AQ292" s="37">
        <f>+NICE자료!AQ292</f>
        <v>0</v>
      </c>
      <c r="AR292" s="37">
        <f>+NICE자료!AR292</f>
        <v>0</v>
      </c>
      <c r="AS292" s="37">
        <f>+NICE자료!AS292</f>
        <v>0</v>
      </c>
      <c r="AT292" s="38"/>
      <c r="AU292" s="38"/>
      <c r="AV292" s="38"/>
      <c r="AW292" s="38"/>
      <c r="AX292" s="38"/>
      <c r="AY292" s="38"/>
      <c r="AZ292" s="38"/>
      <c r="BA292" s="38"/>
      <c r="BB292" s="38"/>
      <c r="BC292" s="38"/>
      <c r="BD292" s="38"/>
      <c r="BE292" s="38"/>
      <c r="BF292" s="38"/>
      <c r="BG292" s="38"/>
      <c r="BH292" s="38"/>
      <c r="BI292" s="38"/>
      <c r="BJ292" s="38"/>
      <c r="BK292" s="38"/>
      <c r="BL292" s="38"/>
      <c r="BM292" s="38"/>
      <c r="BN292" s="38"/>
      <c r="BO292" s="38"/>
      <c r="BP292" s="38"/>
      <c r="BQ292" s="38"/>
      <c r="BR292" s="38"/>
      <c r="BS292" s="38"/>
      <c r="BT292" s="38"/>
      <c r="BU292" s="38"/>
      <c r="BV292" s="38"/>
      <c r="BW292" s="38"/>
      <c r="BX292" s="38"/>
      <c r="BY292" s="38"/>
      <c r="BZ292" s="38"/>
      <c r="CA292" s="38"/>
      <c r="CB292" s="38"/>
      <c r="CC292" s="38"/>
      <c r="CD292" s="38"/>
      <c r="CE292" s="38"/>
      <c r="CF292" s="38"/>
      <c r="CG292" s="38"/>
      <c r="CH292" s="38"/>
      <c r="CI292" s="38"/>
      <c r="CJ292" s="38"/>
      <c r="CK292" s="38"/>
      <c r="CL292" s="38"/>
      <c r="CM292" s="38"/>
      <c r="CN292" s="38"/>
      <c r="CO292" s="38"/>
      <c r="CP292" s="38"/>
      <c r="CQ292" s="38"/>
      <c r="CR292" s="38"/>
      <c r="CS292" s="38"/>
      <c r="CT292" s="38"/>
      <c r="CU292" s="38"/>
      <c r="CV292" s="38"/>
      <c r="CW292" s="38"/>
      <c r="CX292" s="38"/>
      <c r="CY292" s="38"/>
      <c r="CZ292" s="38"/>
      <c r="DA292" s="38"/>
      <c r="DB292" s="38"/>
      <c r="DC292" s="38"/>
      <c r="DD292" s="38"/>
      <c r="DE292" s="38"/>
      <c r="DF292" s="38"/>
      <c r="DG292" s="38"/>
      <c r="DH292" s="38"/>
      <c r="DI292" s="38"/>
      <c r="DJ292" s="38"/>
      <c r="DK292" s="38"/>
      <c r="DL292" s="38"/>
      <c r="DM292" s="38"/>
      <c r="DN292" s="38"/>
    </row>
    <row r="293" spans="1:118">
      <c r="A293" s="1">
        <f>+NICE자료!A293</f>
        <v>126280</v>
      </c>
      <c r="B293" s="28" t="str">
        <f>+NICE자료!B293</f>
        <v xml:space="preserve">     사채상환손실</v>
      </c>
      <c r="C293" s="37">
        <f>+NICE자료!C293</f>
        <v>0</v>
      </c>
      <c r="D293" s="37">
        <f>+NICE자료!D293</f>
        <v>0</v>
      </c>
      <c r="E293" s="37">
        <f>+NICE자료!E293</f>
        <v>0</v>
      </c>
      <c r="F293" s="37">
        <f>+NICE자료!F293</f>
        <v>0</v>
      </c>
      <c r="G293" s="37">
        <f>+NICE자료!G293</f>
        <v>0</v>
      </c>
      <c r="H293" s="37">
        <f>+NICE자료!H293</f>
        <v>0</v>
      </c>
      <c r="I293" s="37">
        <f>+NICE자료!I293</f>
        <v>0</v>
      </c>
      <c r="J293" s="37">
        <f>+NICE자료!J293</f>
        <v>0</v>
      </c>
      <c r="K293" s="37">
        <f>+NICE자료!K293</f>
        <v>0</v>
      </c>
      <c r="L293" s="37">
        <f>+NICE자료!L293</f>
        <v>0</v>
      </c>
      <c r="M293" s="37">
        <f>+NICE자료!M293</f>
        <v>0</v>
      </c>
      <c r="N293" s="37">
        <f>+NICE자료!N293</f>
        <v>0</v>
      </c>
      <c r="O293" s="37">
        <f>+NICE자료!O293</f>
        <v>0</v>
      </c>
      <c r="P293" s="37">
        <f>+NICE자료!P293</f>
        <v>0</v>
      </c>
      <c r="Q293" s="37">
        <f>+NICE자료!Q293</f>
        <v>0</v>
      </c>
      <c r="R293" s="37">
        <f>+NICE자료!R293</f>
        <v>0</v>
      </c>
      <c r="S293" s="37">
        <f>+NICE자료!S293</f>
        <v>0</v>
      </c>
      <c r="T293" s="37">
        <f>+NICE자료!T293</f>
        <v>0</v>
      </c>
      <c r="U293" s="37">
        <f>+NICE자료!U293</f>
        <v>0</v>
      </c>
      <c r="V293" s="37">
        <f>+NICE자료!V293</f>
        <v>0</v>
      </c>
      <c r="W293" s="37">
        <f>+NICE자료!W293</f>
        <v>0</v>
      </c>
      <c r="X293" s="37">
        <f>+NICE자료!X293</f>
        <v>0</v>
      </c>
      <c r="Y293" s="37">
        <f>+NICE자료!Y293</f>
        <v>0</v>
      </c>
      <c r="Z293" s="37">
        <f>+NICE자료!Z293</f>
        <v>0</v>
      </c>
      <c r="AA293" s="37">
        <f>+NICE자료!AA293</f>
        <v>0</v>
      </c>
      <c r="AB293" s="37">
        <f>+NICE자료!AB293</f>
        <v>0</v>
      </c>
      <c r="AC293" s="37">
        <f>+NICE자료!AC293</f>
        <v>0</v>
      </c>
      <c r="AD293" s="37">
        <f>+NICE자료!AD293</f>
        <v>0</v>
      </c>
      <c r="AE293" s="37">
        <f>+NICE자료!AE293</f>
        <v>0</v>
      </c>
      <c r="AF293" s="37">
        <f>+NICE자료!AF293</f>
        <v>0</v>
      </c>
      <c r="AG293" s="37">
        <f>+NICE자료!AG293</f>
        <v>0</v>
      </c>
      <c r="AH293" s="37">
        <f>+NICE자료!AH293</f>
        <v>0</v>
      </c>
      <c r="AI293" s="37">
        <f>+NICE자료!AI293</f>
        <v>0</v>
      </c>
      <c r="AJ293" s="37">
        <f>+NICE자료!AJ293</f>
        <v>0</v>
      </c>
      <c r="AK293" s="37">
        <f>+NICE자료!AK293</f>
        <v>0</v>
      </c>
      <c r="AL293" s="37">
        <f>+NICE자료!AL293</f>
        <v>0</v>
      </c>
      <c r="AM293" s="37">
        <f>+NICE자료!AM293</f>
        <v>0</v>
      </c>
      <c r="AN293" s="37">
        <f>+NICE자료!AN293</f>
        <v>0</v>
      </c>
      <c r="AO293" s="37">
        <f>+NICE자료!AO293</f>
        <v>0</v>
      </c>
      <c r="AP293" s="37">
        <f>+NICE자료!AP293</f>
        <v>0</v>
      </c>
      <c r="AQ293" s="37">
        <f>+NICE자료!AQ293</f>
        <v>0</v>
      </c>
      <c r="AR293" s="37">
        <f>+NICE자료!AR293</f>
        <v>0</v>
      </c>
      <c r="AS293" s="37">
        <f>+NICE자료!AS293</f>
        <v>0</v>
      </c>
      <c r="AT293" s="38"/>
      <c r="AU293" s="38"/>
      <c r="AV293" s="38"/>
      <c r="AW293" s="38"/>
      <c r="AX293" s="38"/>
      <c r="AY293" s="38"/>
      <c r="AZ293" s="38"/>
      <c r="BA293" s="38"/>
      <c r="BB293" s="38"/>
      <c r="BC293" s="38"/>
      <c r="BD293" s="38"/>
      <c r="BE293" s="38"/>
      <c r="BF293" s="38"/>
      <c r="BG293" s="38"/>
      <c r="BH293" s="38"/>
      <c r="BI293" s="38"/>
      <c r="BJ293" s="38"/>
      <c r="BK293" s="38"/>
      <c r="BL293" s="38"/>
      <c r="BM293" s="38"/>
      <c r="BN293" s="38"/>
      <c r="BO293" s="38"/>
      <c r="BP293" s="38"/>
      <c r="BQ293" s="38"/>
      <c r="BR293" s="38"/>
      <c r="BS293" s="38"/>
      <c r="BT293" s="38"/>
      <c r="BU293" s="38"/>
      <c r="BV293" s="38"/>
      <c r="BW293" s="38"/>
      <c r="BX293" s="38"/>
      <c r="BY293" s="38"/>
      <c r="BZ293" s="38"/>
      <c r="CA293" s="38"/>
      <c r="CB293" s="38"/>
      <c r="CC293" s="38"/>
      <c r="CD293" s="38"/>
      <c r="CE293" s="38"/>
      <c r="CF293" s="38"/>
      <c r="CG293" s="38"/>
      <c r="CH293" s="38"/>
      <c r="CI293" s="38"/>
      <c r="CJ293" s="38"/>
      <c r="CK293" s="38"/>
      <c r="CL293" s="38"/>
      <c r="CM293" s="38"/>
      <c r="CN293" s="38"/>
      <c r="CO293" s="38"/>
      <c r="CP293" s="38"/>
      <c r="CQ293" s="38"/>
      <c r="CR293" s="38"/>
      <c r="CS293" s="38"/>
      <c r="CT293" s="38"/>
      <c r="CU293" s="38"/>
      <c r="CV293" s="38"/>
      <c r="CW293" s="38"/>
      <c r="CX293" s="38"/>
      <c r="CY293" s="38"/>
      <c r="CZ293" s="38"/>
      <c r="DA293" s="38"/>
      <c r="DB293" s="38"/>
      <c r="DC293" s="38"/>
      <c r="DD293" s="38"/>
      <c r="DE293" s="38"/>
      <c r="DF293" s="38"/>
      <c r="DG293" s="38"/>
      <c r="DH293" s="38"/>
      <c r="DI293" s="38"/>
      <c r="DJ293" s="38"/>
      <c r="DK293" s="38"/>
      <c r="DL293" s="38"/>
      <c r="DM293" s="38"/>
      <c r="DN293" s="38"/>
    </row>
    <row r="294" spans="1:118">
      <c r="A294" s="1">
        <f>+NICE자료!A294</f>
        <v>126281</v>
      </c>
      <c r="B294" s="28" t="str">
        <f>+NICE자료!B294</f>
        <v xml:space="preserve">     부채상환손실</v>
      </c>
      <c r="C294" s="37">
        <f>+NICE자료!C294</f>
        <v>0</v>
      </c>
      <c r="D294" s="37">
        <f>+NICE자료!D294</f>
        <v>0</v>
      </c>
      <c r="E294" s="37">
        <f>+NICE자료!E294</f>
        <v>0</v>
      </c>
      <c r="F294" s="37">
        <f>+NICE자료!F294</f>
        <v>0</v>
      </c>
      <c r="G294" s="37">
        <f>+NICE자료!G294</f>
        <v>0</v>
      </c>
      <c r="H294" s="37">
        <f>+NICE자료!H294</f>
        <v>0</v>
      </c>
      <c r="I294" s="37">
        <f>+NICE자료!I294</f>
        <v>0</v>
      </c>
      <c r="J294" s="37">
        <f>+NICE자료!J294</f>
        <v>0</v>
      </c>
      <c r="K294" s="37">
        <f>+NICE자료!K294</f>
        <v>0</v>
      </c>
      <c r="L294" s="37">
        <f>+NICE자료!L294</f>
        <v>0</v>
      </c>
      <c r="M294" s="37">
        <f>+NICE자료!M294</f>
        <v>0</v>
      </c>
      <c r="N294" s="37">
        <f>+NICE자료!N294</f>
        <v>0</v>
      </c>
      <c r="O294" s="37">
        <f>+NICE자료!O294</f>
        <v>0</v>
      </c>
      <c r="P294" s="37">
        <f>+NICE자료!P294</f>
        <v>0</v>
      </c>
      <c r="Q294" s="37">
        <f>+NICE자료!Q294</f>
        <v>0</v>
      </c>
      <c r="R294" s="37">
        <f>+NICE자료!R294</f>
        <v>0</v>
      </c>
      <c r="S294" s="37">
        <f>+NICE자료!S294</f>
        <v>0</v>
      </c>
      <c r="T294" s="37">
        <f>+NICE자료!T294</f>
        <v>0</v>
      </c>
      <c r="U294" s="37">
        <f>+NICE자료!U294</f>
        <v>0</v>
      </c>
      <c r="V294" s="37">
        <f>+NICE자료!V294</f>
        <v>0</v>
      </c>
      <c r="W294" s="37">
        <f>+NICE자료!W294</f>
        <v>0</v>
      </c>
      <c r="X294" s="37">
        <f>+NICE자료!X294</f>
        <v>0</v>
      </c>
      <c r="Y294" s="37">
        <f>+NICE자료!Y294</f>
        <v>0</v>
      </c>
      <c r="Z294" s="37">
        <f>+NICE자료!Z294</f>
        <v>0</v>
      </c>
      <c r="AA294" s="37">
        <f>+NICE자료!AA294</f>
        <v>0</v>
      </c>
      <c r="AB294" s="37">
        <f>+NICE자료!AB294</f>
        <v>0</v>
      </c>
      <c r="AC294" s="37">
        <f>+NICE자료!AC294</f>
        <v>0</v>
      </c>
      <c r="AD294" s="37">
        <f>+NICE자료!AD294</f>
        <v>0</v>
      </c>
      <c r="AE294" s="37">
        <f>+NICE자료!AE294</f>
        <v>0</v>
      </c>
      <c r="AF294" s="37">
        <f>+NICE자료!AF294</f>
        <v>0</v>
      </c>
      <c r="AG294" s="37">
        <f>+NICE자료!AG294</f>
        <v>0</v>
      </c>
      <c r="AH294" s="37">
        <f>+NICE자료!AH294</f>
        <v>0</v>
      </c>
      <c r="AI294" s="37">
        <f>+NICE자료!AI294</f>
        <v>0</v>
      </c>
      <c r="AJ294" s="37">
        <f>+NICE자료!AJ294</f>
        <v>0</v>
      </c>
      <c r="AK294" s="37">
        <f>+NICE자료!AK294</f>
        <v>0</v>
      </c>
      <c r="AL294" s="37">
        <f>+NICE자료!AL294</f>
        <v>0</v>
      </c>
      <c r="AM294" s="37">
        <f>+NICE자료!AM294</f>
        <v>0</v>
      </c>
      <c r="AN294" s="37">
        <f>+NICE자료!AN294</f>
        <v>0</v>
      </c>
      <c r="AO294" s="37">
        <f>+NICE자료!AO294</f>
        <v>0</v>
      </c>
      <c r="AP294" s="37">
        <f>+NICE자료!AP294</f>
        <v>0</v>
      </c>
      <c r="AQ294" s="37">
        <f>+NICE자료!AQ294</f>
        <v>0</v>
      </c>
      <c r="AR294" s="37">
        <f>+NICE자료!AR294</f>
        <v>0</v>
      </c>
      <c r="AS294" s="37">
        <f>+NICE자료!AS294</f>
        <v>0</v>
      </c>
      <c r="AT294" s="38"/>
      <c r="AU294" s="38"/>
      <c r="AV294" s="38"/>
      <c r="AW294" s="38"/>
      <c r="AX294" s="38"/>
      <c r="AY294" s="38"/>
      <c r="AZ294" s="38"/>
      <c r="BA294" s="38"/>
      <c r="BB294" s="38"/>
      <c r="BC294" s="38"/>
      <c r="BD294" s="38"/>
      <c r="BE294" s="38"/>
      <c r="BF294" s="38"/>
      <c r="BG294" s="38"/>
      <c r="BH294" s="38"/>
      <c r="BI294" s="38"/>
      <c r="BJ294" s="38"/>
      <c r="BK294" s="38"/>
      <c r="BL294" s="38"/>
      <c r="BM294" s="38"/>
      <c r="BN294" s="38"/>
      <c r="BO294" s="38"/>
      <c r="BP294" s="38"/>
      <c r="BQ294" s="38"/>
      <c r="BR294" s="38"/>
      <c r="BS294" s="38"/>
      <c r="BT294" s="38"/>
      <c r="BU294" s="38"/>
      <c r="BV294" s="38"/>
      <c r="BW294" s="38"/>
      <c r="BX294" s="38"/>
      <c r="BY294" s="38"/>
      <c r="BZ294" s="38"/>
      <c r="CA294" s="38"/>
      <c r="CB294" s="38"/>
      <c r="CC294" s="38"/>
      <c r="CD294" s="38"/>
      <c r="CE294" s="38"/>
      <c r="CF294" s="38"/>
      <c r="CG294" s="38"/>
      <c r="CH294" s="38"/>
      <c r="CI294" s="38"/>
      <c r="CJ294" s="38"/>
      <c r="CK294" s="38"/>
      <c r="CL294" s="38"/>
      <c r="CM294" s="38"/>
      <c r="CN294" s="38"/>
      <c r="CO294" s="38"/>
      <c r="CP294" s="38"/>
      <c r="CQ294" s="38"/>
      <c r="CR294" s="38"/>
      <c r="CS294" s="38"/>
      <c r="CT294" s="38"/>
      <c r="CU294" s="38"/>
      <c r="CV294" s="38"/>
      <c r="CW294" s="38"/>
      <c r="CX294" s="38"/>
      <c r="CY294" s="38"/>
      <c r="CZ294" s="38"/>
      <c r="DA294" s="38"/>
      <c r="DB294" s="38"/>
      <c r="DC294" s="38"/>
      <c r="DD294" s="38"/>
      <c r="DE294" s="38"/>
      <c r="DF294" s="38"/>
      <c r="DG294" s="38"/>
      <c r="DH294" s="38"/>
      <c r="DI294" s="38"/>
      <c r="DJ294" s="38"/>
      <c r="DK294" s="38"/>
      <c r="DL294" s="38"/>
      <c r="DM294" s="38"/>
      <c r="DN294" s="38"/>
    </row>
    <row r="295" spans="1:118">
      <c r="A295" s="1">
        <f>+NICE자료!A295</f>
        <v>126310</v>
      </c>
      <c r="B295" s="28" t="str">
        <f>+NICE자료!B295</f>
        <v xml:space="preserve">     지분법손실</v>
      </c>
      <c r="C295" s="37">
        <f>+NICE자료!C295</f>
        <v>43290000000</v>
      </c>
      <c r="D295" s="37">
        <f>+NICE자료!D295</f>
        <v>51215000000</v>
      </c>
      <c r="E295" s="37">
        <f>+NICE자료!E295</f>
        <v>21695000000</v>
      </c>
      <c r="F295" s="37">
        <f>+NICE자료!F295</f>
        <v>-23647000000</v>
      </c>
      <c r="G295" s="37">
        <f>+NICE자료!G295</f>
        <v>96647000000</v>
      </c>
      <c r="H295" s="37">
        <f>+NICE자료!H295</f>
        <v>23751000000</v>
      </c>
      <c r="I295" s="37">
        <f>+NICE자료!I295</f>
        <v>56721000000</v>
      </c>
      <c r="J295" s="37">
        <f>+NICE자료!J295</f>
        <v>85165000000</v>
      </c>
      <c r="K295" s="37">
        <f>+NICE자료!K295</f>
        <v>176920000000</v>
      </c>
      <c r="L295" s="37">
        <f>+NICE자료!L295</f>
        <v>0</v>
      </c>
      <c r="M295" s="37">
        <f>+NICE자료!M295</f>
        <v>110237000000</v>
      </c>
      <c r="N295" s="37">
        <f>+NICE자료!N295</f>
        <v>105051000000</v>
      </c>
      <c r="O295" s="37">
        <f>+NICE자료!O295</f>
        <v>539009000000</v>
      </c>
      <c r="P295" s="37">
        <f>+NICE자료!P295</f>
        <v>121049000000</v>
      </c>
      <c r="Q295" s="37">
        <f>+NICE자료!Q295</f>
        <v>94699000000</v>
      </c>
      <c r="R295" s="37">
        <f>+NICE자료!R295</f>
        <v>-246199000000</v>
      </c>
      <c r="S295" s="37">
        <f>+NICE자료!S295</f>
        <v>0</v>
      </c>
      <c r="T295" s="37">
        <f>+NICE자료!T295</f>
        <v>0</v>
      </c>
      <c r="U295" s="37">
        <f>+NICE자료!U295</f>
        <v>0</v>
      </c>
      <c r="V295" s="37">
        <f>+NICE자료!V295</f>
        <v>0</v>
      </c>
      <c r="W295" s="37">
        <f>+NICE자료!W295</f>
        <v>0</v>
      </c>
      <c r="X295" s="37">
        <f>+NICE자료!X295</f>
        <v>0</v>
      </c>
      <c r="Y295" s="37">
        <f>+NICE자료!Y295</f>
        <v>0</v>
      </c>
      <c r="Z295" s="37">
        <f>+NICE자료!Z295</f>
        <v>0</v>
      </c>
      <c r="AA295" s="37">
        <f>+NICE자료!AA295</f>
        <v>0</v>
      </c>
      <c r="AB295" s="37">
        <f>+NICE자료!AB295</f>
        <v>0</v>
      </c>
      <c r="AC295" s="37">
        <f>+NICE자료!AC295</f>
        <v>0</v>
      </c>
      <c r="AD295" s="37">
        <f>+NICE자료!AD295</f>
        <v>0</v>
      </c>
      <c r="AE295" s="37">
        <f>+NICE자료!AE295</f>
        <v>0</v>
      </c>
      <c r="AF295" s="37">
        <f>+NICE자료!AF295</f>
        <v>0</v>
      </c>
      <c r="AG295" s="37">
        <f>+NICE자료!AG295</f>
        <v>0</v>
      </c>
      <c r="AH295" s="37">
        <f>+NICE자료!AH295</f>
        <v>0</v>
      </c>
      <c r="AI295" s="37">
        <f>+NICE자료!AI295</f>
        <v>0</v>
      </c>
      <c r="AJ295" s="37">
        <f>+NICE자료!AJ295</f>
        <v>0</v>
      </c>
      <c r="AK295" s="37">
        <f>+NICE자료!AK295</f>
        <v>0</v>
      </c>
      <c r="AL295" s="37">
        <f>+NICE자료!AL295</f>
        <v>0</v>
      </c>
      <c r="AM295" s="37">
        <f>+NICE자료!AM295</f>
        <v>0</v>
      </c>
      <c r="AN295" s="37">
        <f>+NICE자료!AN295</f>
        <v>0</v>
      </c>
      <c r="AO295" s="37">
        <f>+NICE자료!AO295</f>
        <v>0</v>
      </c>
      <c r="AP295" s="37">
        <f>+NICE자료!AP295</f>
        <v>0</v>
      </c>
      <c r="AQ295" s="37">
        <f>+NICE자료!AQ295</f>
        <v>0</v>
      </c>
      <c r="AR295" s="37">
        <f>+NICE자료!AR295</f>
        <v>0</v>
      </c>
      <c r="AS295" s="37">
        <f>+NICE자료!AS295</f>
        <v>0</v>
      </c>
      <c r="AT295" s="38"/>
      <c r="AU295" s="38"/>
      <c r="AV295" s="38"/>
      <c r="AW295" s="38"/>
      <c r="AX295" s="38"/>
      <c r="AY295" s="38"/>
      <c r="AZ295" s="38"/>
      <c r="BA295" s="38"/>
      <c r="BB295" s="38"/>
      <c r="BC295" s="38"/>
      <c r="BD295" s="38"/>
      <c r="BE295" s="38"/>
      <c r="BF295" s="38"/>
      <c r="BG295" s="38"/>
      <c r="BH295" s="38"/>
      <c r="BI295" s="38"/>
      <c r="BJ295" s="38"/>
      <c r="BK295" s="38"/>
      <c r="BL295" s="38"/>
      <c r="BM295" s="38"/>
      <c r="BN295" s="38"/>
      <c r="BO295" s="38"/>
      <c r="BP295" s="38"/>
      <c r="BQ295" s="38"/>
      <c r="BR295" s="38"/>
      <c r="BS295" s="38"/>
      <c r="BT295" s="38"/>
      <c r="BU295" s="38"/>
      <c r="BV295" s="38"/>
      <c r="BW295" s="38"/>
      <c r="BX295" s="38"/>
      <c r="BY295" s="38"/>
      <c r="BZ295" s="38"/>
      <c r="CA295" s="38"/>
      <c r="CB295" s="38"/>
      <c r="CC295" s="38"/>
      <c r="CD295" s="38"/>
      <c r="CE295" s="38"/>
      <c r="CF295" s="38"/>
      <c r="CG295" s="38"/>
      <c r="CH295" s="38"/>
      <c r="CI295" s="38"/>
      <c r="CJ295" s="38"/>
      <c r="CK295" s="38"/>
      <c r="CL295" s="38"/>
      <c r="CM295" s="38"/>
      <c r="CN295" s="38"/>
      <c r="CO295" s="38"/>
      <c r="CP295" s="38"/>
      <c r="CQ295" s="38"/>
      <c r="CR295" s="38"/>
      <c r="CS295" s="38"/>
      <c r="CT295" s="38"/>
      <c r="CU295" s="38"/>
      <c r="CV295" s="38"/>
      <c r="CW295" s="38"/>
      <c r="CX295" s="38"/>
      <c r="CY295" s="38"/>
      <c r="CZ295" s="38"/>
      <c r="DA295" s="38"/>
      <c r="DB295" s="38"/>
      <c r="DC295" s="38"/>
      <c r="DD295" s="38"/>
      <c r="DE295" s="38"/>
      <c r="DF295" s="38"/>
      <c r="DG295" s="38"/>
      <c r="DH295" s="38"/>
      <c r="DI295" s="38"/>
      <c r="DJ295" s="38"/>
      <c r="DK295" s="38"/>
      <c r="DL295" s="38"/>
      <c r="DM295" s="38"/>
      <c r="DN295" s="38"/>
    </row>
    <row r="296" spans="1:118">
      <c r="A296" s="1">
        <f>+NICE자료!A296</f>
        <v>126330</v>
      </c>
      <c r="B296" s="28" t="str">
        <f>+NICE자료!B296</f>
        <v xml:space="preserve">     법인세추납액</v>
      </c>
      <c r="C296" s="37">
        <f>+NICE자료!C296</f>
        <v>0</v>
      </c>
      <c r="D296" s="37">
        <f>+NICE자료!D296</f>
        <v>0</v>
      </c>
      <c r="E296" s="37">
        <f>+NICE자료!E296</f>
        <v>0</v>
      </c>
      <c r="F296" s="37">
        <f>+NICE자료!F296</f>
        <v>0</v>
      </c>
      <c r="G296" s="37">
        <f>+NICE자료!G296</f>
        <v>0</v>
      </c>
      <c r="H296" s="37">
        <f>+NICE자료!H296</f>
        <v>0</v>
      </c>
      <c r="I296" s="37">
        <f>+NICE자료!I296</f>
        <v>0</v>
      </c>
      <c r="J296" s="37">
        <f>+NICE자료!J296</f>
        <v>0</v>
      </c>
      <c r="K296" s="37">
        <f>+NICE자료!K296</f>
        <v>0</v>
      </c>
      <c r="L296" s="37">
        <f>+NICE자료!L296</f>
        <v>0</v>
      </c>
      <c r="M296" s="37">
        <f>+NICE자료!M296</f>
        <v>0</v>
      </c>
      <c r="N296" s="37">
        <f>+NICE자료!N296</f>
        <v>0</v>
      </c>
      <c r="O296" s="37">
        <f>+NICE자료!O296</f>
        <v>0</v>
      </c>
      <c r="P296" s="37">
        <f>+NICE자료!P296</f>
        <v>0</v>
      </c>
      <c r="Q296" s="37">
        <f>+NICE자료!Q296</f>
        <v>0</v>
      </c>
      <c r="R296" s="37">
        <f>+NICE자료!R296</f>
        <v>0</v>
      </c>
      <c r="S296" s="37">
        <f>+NICE자료!S296</f>
        <v>0</v>
      </c>
      <c r="T296" s="37">
        <f>+NICE자료!T296</f>
        <v>0</v>
      </c>
      <c r="U296" s="37">
        <f>+NICE자료!U296</f>
        <v>0</v>
      </c>
      <c r="V296" s="37">
        <f>+NICE자료!V296</f>
        <v>0</v>
      </c>
      <c r="W296" s="37">
        <f>+NICE자료!W296</f>
        <v>0</v>
      </c>
      <c r="X296" s="37">
        <f>+NICE자료!X296</f>
        <v>0</v>
      </c>
      <c r="Y296" s="37">
        <f>+NICE자료!Y296</f>
        <v>0</v>
      </c>
      <c r="Z296" s="37">
        <f>+NICE자료!Z296</f>
        <v>0</v>
      </c>
      <c r="AA296" s="37">
        <f>+NICE자료!AA296</f>
        <v>0</v>
      </c>
      <c r="AB296" s="37">
        <f>+NICE자료!AB296</f>
        <v>0</v>
      </c>
      <c r="AC296" s="37">
        <f>+NICE자료!AC296</f>
        <v>0</v>
      </c>
      <c r="AD296" s="37">
        <f>+NICE자료!AD296</f>
        <v>0</v>
      </c>
      <c r="AE296" s="37">
        <f>+NICE자료!AE296</f>
        <v>0</v>
      </c>
      <c r="AF296" s="37">
        <f>+NICE자료!AF296</f>
        <v>0</v>
      </c>
      <c r="AG296" s="37">
        <f>+NICE자료!AG296</f>
        <v>0</v>
      </c>
      <c r="AH296" s="37">
        <f>+NICE자료!AH296</f>
        <v>0</v>
      </c>
      <c r="AI296" s="37">
        <f>+NICE자료!AI296</f>
        <v>0</v>
      </c>
      <c r="AJ296" s="37">
        <f>+NICE자료!AJ296</f>
        <v>0</v>
      </c>
      <c r="AK296" s="37">
        <f>+NICE자료!AK296</f>
        <v>0</v>
      </c>
      <c r="AL296" s="37">
        <f>+NICE자료!AL296</f>
        <v>0</v>
      </c>
      <c r="AM296" s="37">
        <f>+NICE자료!AM296</f>
        <v>0</v>
      </c>
      <c r="AN296" s="37">
        <f>+NICE자료!AN296</f>
        <v>0</v>
      </c>
      <c r="AO296" s="37">
        <f>+NICE자료!AO296</f>
        <v>0</v>
      </c>
      <c r="AP296" s="37">
        <f>+NICE자료!AP296</f>
        <v>0</v>
      </c>
      <c r="AQ296" s="37">
        <f>+NICE자료!AQ296</f>
        <v>0</v>
      </c>
      <c r="AR296" s="37">
        <f>+NICE자료!AR296</f>
        <v>0</v>
      </c>
      <c r="AS296" s="37">
        <f>+NICE자료!AS296</f>
        <v>0</v>
      </c>
      <c r="AT296" s="38"/>
      <c r="AU296" s="38"/>
      <c r="AV296" s="38"/>
      <c r="AW296" s="38"/>
      <c r="AX296" s="38"/>
      <c r="AY296" s="38"/>
      <c r="AZ296" s="38"/>
      <c r="BA296" s="38"/>
      <c r="BB296" s="38"/>
      <c r="BC296" s="38"/>
      <c r="BD296" s="38"/>
      <c r="BE296" s="38"/>
      <c r="BF296" s="38"/>
      <c r="BG296" s="38"/>
      <c r="BH296" s="38"/>
      <c r="BI296" s="38"/>
      <c r="BJ296" s="38"/>
      <c r="BK296" s="38"/>
      <c r="BL296" s="38"/>
      <c r="BM296" s="38"/>
      <c r="BN296" s="38"/>
      <c r="BO296" s="38"/>
      <c r="BP296" s="38"/>
      <c r="BQ296" s="38"/>
      <c r="BR296" s="38"/>
      <c r="BS296" s="38"/>
      <c r="BT296" s="38"/>
      <c r="BU296" s="38"/>
      <c r="BV296" s="38"/>
      <c r="BW296" s="38"/>
      <c r="BX296" s="38"/>
      <c r="BY296" s="38"/>
      <c r="BZ296" s="38"/>
      <c r="CA296" s="38"/>
      <c r="CB296" s="38"/>
      <c r="CC296" s="38"/>
      <c r="CD296" s="38"/>
      <c r="CE296" s="38"/>
      <c r="CF296" s="38"/>
      <c r="CG296" s="38"/>
      <c r="CH296" s="38"/>
      <c r="CI296" s="38"/>
      <c r="CJ296" s="38"/>
      <c r="CK296" s="38"/>
      <c r="CL296" s="38"/>
      <c r="CM296" s="38"/>
      <c r="CN296" s="38"/>
      <c r="CO296" s="38"/>
      <c r="CP296" s="38"/>
      <c r="CQ296" s="38"/>
      <c r="CR296" s="38"/>
      <c r="CS296" s="38"/>
      <c r="CT296" s="38"/>
      <c r="CU296" s="38"/>
      <c r="CV296" s="38"/>
      <c r="CW296" s="38"/>
      <c r="CX296" s="38"/>
      <c r="CY296" s="38"/>
      <c r="CZ296" s="38"/>
      <c r="DA296" s="38"/>
      <c r="DB296" s="38"/>
      <c r="DC296" s="38"/>
      <c r="DD296" s="38"/>
      <c r="DE296" s="38"/>
      <c r="DF296" s="38"/>
      <c r="DG296" s="38"/>
      <c r="DH296" s="38"/>
      <c r="DI296" s="38"/>
      <c r="DJ296" s="38"/>
      <c r="DK296" s="38"/>
      <c r="DL296" s="38"/>
      <c r="DM296" s="38"/>
      <c r="DN296" s="38"/>
    </row>
    <row r="297" spans="1:118">
      <c r="A297" s="1">
        <f>+NICE자료!A297</f>
        <v>126350</v>
      </c>
      <c r="B297" s="28" t="str">
        <f>+NICE자료!B297</f>
        <v xml:space="preserve">     전환사채전환손실</v>
      </c>
      <c r="C297" s="37">
        <f>+NICE자료!C297</f>
        <v>0</v>
      </c>
      <c r="D297" s="37">
        <f>+NICE자료!D297</f>
        <v>0</v>
      </c>
      <c r="E297" s="37">
        <f>+NICE자료!E297</f>
        <v>0</v>
      </c>
      <c r="F297" s="37">
        <f>+NICE자료!F297</f>
        <v>0</v>
      </c>
      <c r="G297" s="37">
        <f>+NICE자료!G297</f>
        <v>0</v>
      </c>
      <c r="H297" s="37">
        <f>+NICE자료!H297</f>
        <v>0</v>
      </c>
      <c r="I297" s="37">
        <f>+NICE자료!I297</f>
        <v>0</v>
      </c>
      <c r="J297" s="37">
        <f>+NICE자료!J297</f>
        <v>0</v>
      </c>
      <c r="K297" s="37">
        <f>+NICE자료!K297</f>
        <v>0</v>
      </c>
      <c r="L297" s="37">
        <f>+NICE자료!L297</f>
        <v>0</v>
      </c>
      <c r="M297" s="37">
        <f>+NICE자료!M297</f>
        <v>0</v>
      </c>
      <c r="N297" s="37">
        <f>+NICE자료!N297</f>
        <v>0</v>
      </c>
      <c r="O297" s="37">
        <f>+NICE자료!O297</f>
        <v>0</v>
      </c>
      <c r="P297" s="37">
        <f>+NICE자료!P297</f>
        <v>0</v>
      </c>
      <c r="Q297" s="37">
        <f>+NICE자료!Q297</f>
        <v>0</v>
      </c>
      <c r="R297" s="37">
        <f>+NICE자료!R297</f>
        <v>0</v>
      </c>
      <c r="S297" s="37">
        <f>+NICE자료!S297</f>
        <v>0</v>
      </c>
      <c r="T297" s="37">
        <f>+NICE자료!T297</f>
        <v>0</v>
      </c>
      <c r="U297" s="37">
        <f>+NICE자료!U297</f>
        <v>0</v>
      </c>
      <c r="V297" s="37">
        <f>+NICE자료!V297</f>
        <v>0</v>
      </c>
      <c r="W297" s="37">
        <f>+NICE자료!W297</f>
        <v>0</v>
      </c>
      <c r="X297" s="37">
        <f>+NICE자료!X297</f>
        <v>0</v>
      </c>
      <c r="Y297" s="37">
        <f>+NICE자료!Y297</f>
        <v>0</v>
      </c>
      <c r="Z297" s="37">
        <f>+NICE자료!Z297</f>
        <v>0</v>
      </c>
      <c r="AA297" s="37">
        <f>+NICE자료!AA297</f>
        <v>0</v>
      </c>
      <c r="AB297" s="37">
        <f>+NICE자료!AB297</f>
        <v>0</v>
      </c>
      <c r="AC297" s="37">
        <f>+NICE자료!AC297</f>
        <v>0</v>
      </c>
      <c r="AD297" s="37">
        <f>+NICE자료!AD297</f>
        <v>0</v>
      </c>
      <c r="AE297" s="37">
        <f>+NICE자료!AE297</f>
        <v>0</v>
      </c>
      <c r="AF297" s="37">
        <f>+NICE자료!AF297</f>
        <v>0</v>
      </c>
      <c r="AG297" s="37">
        <f>+NICE자료!AG297</f>
        <v>0</v>
      </c>
      <c r="AH297" s="37">
        <f>+NICE자료!AH297</f>
        <v>0</v>
      </c>
      <c r="AI297" s="37">
        <f>+NICE자료!AI297</f>
        <v>0</v>
      </c>
      <c r="AJ297" s="37">
        <f>+NICE자료!AJ297</f>
        <v>0</v>
      </c>
      <c r="AK297" s="37">
        <f>+NICE자료!AK297</f>
        <v>0</v>
      </c>
      <c r="AL297" s="37">
        <f>+NICE자료!AL297</f>
        <v>0</v>
      </c>
      <c r="AM297" s="37">
        <f>+NICE자료!AM297</f>
        <v>0</v>
      </c>
      <c r="AN297" s="37">
        <f>+NICE자료!AN297</f>
        <v>0</v>
      </c>
      <c r="AO297" s="37">
        <f>+NICE자료!AO297</f>
        <v>0</v>
      </c>
      <c r="AP297" s="37">
        <f>+NICE자료!AP297</f>
        <v>0</v>
      </c>
      <c r="AQ297" s="37">
        <f>+NICE자료!AQ297</f>
        <v>0</v>
      </c>
      <c r="AR297" s="37">
        <f>+NICE자료!AR297</f>
        <v>0</v>
      </c>
      <c r="AS297" s="37">
        <f>+NICE자료!AS297</f>
        <v>0</v>
      </c>
      <c r="AT297" s="38"/>
      <c r="AU297" s="38"/>
      <c r="AV297" s="38"/>
      <c r="AW297" s="38"/>
      <c r="AX297" s="38"/>
      <c r="AY297" s="38"/>
      <c r="AZ297" s="38"/>
      <c r="BA297" s="38"/>
      <c r="BB297" s="38"/>
      <c r="BC297" s="38"/>
      <c r="BD297" s="38"/>
      <c r="BE297" s="38"/>
      <c r="BF297" s="38"/>
      <c r="BG297" s="38"/>
      <c r="BH297" s="38"/>
      <c r="BI297" s="38"/>
      <c r="BJ297" s="38"/>
      <c r="BK297" s="38"/>
      <c r="BL297" s="38"/>
      <c r="BM297" s="38"/>
      <c r="BN297" s="38"/>
      <c r="BO297" s="38"/>
      <c r="BP297" s="38"/>
      <c r="BQ297" s="38"/>
      <c r="BR297" s="38"/>
      <c r="BS297" s="38"/>
      <c r="BT297" s="38"/>
      <c r="BU297" s="38"/>
      <c r="BV297" s="38"/>
      <c r="BW297" s="38"/>
      <c r="BX297" s="38"/>
      <c r="BY297" s="38"/>
      <c r="BZ297" s="38"/>
      <c r="CA297" s="38"/>
      <c r="CB297" s="38"/>
      <c r="CC297" s="38"/>
      <c r="CD297" s="38"/>
      <c r="CE297" s="38"/>
      <c r="CF297" s="38"/>
      <c r="CG297" s="38"/>
      <c r="CH297" s="38"/>
      <c r="CI297" s="38"/>
      <c r="CJ297" s="38"/>
      <c r="CK297" s="38"/>
      <c r="CL297" s="38"/>
      <c r="CM297" s="38"/>
      <c r="CN297" s="38"/>
      <c r="CO297" s="38"/>
      <c r="CP297" s="38"/>
      <c r="CQ297" s="38"/>
      <c r="CR297" s="38"/>
      <c r="CS297" s="38"/>
      <c r="CT297" s="38"/>
      <c r="CU297" s="38"/>
      <c r="CV297" s="38"/>
      <c r="CW297" s="38"/>
      <c r="CX297" s="38"/>
      <c r="CY297" s="38"/>
      <c r="CZ297" s="38"/>
      <c r="DA297" s="38"/>
      <c r="DB297" s="38"/>
      <c r="DC297" s="38"/>
      <c r="DD297" s="38"/>
      <c r="DE297" s="38"/>
      <c r="DF297" s="38"/>
      <c r="DG297" s="38"/>
      <c r="DH297" s="38"/>
      <c r="DI297" s="38"/>
      <c r="DJ297" s="38"/>
      <c r="DK297" s="38"/>
      <c r="DL297" s="38"/>
      <c r="DM297" s="38"/>
      <c r="DN297" s="38"/>
    </row>
    <row r="298" spans="1:118">
      <c r="A298" s="1">
        <f>+NICE자료!A298</f>
        <v>126137</v>
      </c>
      <c r="B298" s="28" t="str">
        <f>+NICE자료!B298</f>
        <v xml:space="preserve">     중간기간오류손실</v>
      </c>
      <c r="C298" s="37">
        <f>+NICE자료!C298</f>
        <v>0</v>
      </c>
      <c r="D298" s="37">
        <f>+NICE자료!D298</f>
        <v>0</v>
      </c>
      <c r="E298" s="37">
        <f>+NICE자료!E298</f>
        <v>0</v>
      </c>
      <c r="F298" s="37">
        <f>+NICE자료!F298</f>
        <v>0</v>
      </c>
      <c r="G298" s="37">
        <f>+NICE자료!G298</f>
        <v>0</v>
      </c>
      <c r="H298" s="37">
        <f>+NICE자료!H298</f>
        <v>0</v>
      </c>
      <c r="I298" s="37">
        <f>+NICE자료!I298</f>
        <v>0</v>
      </c>
      <c r="J298" s="37">
        <f>+NICE자료!J298</f>
        <v>0</v>
      </c>
      <c r="K298" s="37">
        <f>+NICE자료!K298</f>
        <v>0</v>
      </c>
      <c r="L298" s="37">
        <f>+NICE자료!L298</f>
        <v>0</v>
      </c>
      <c r="M298" s="37">
        <f>+NICE자료!M298</f>
        <v>0</v>
      </c>
      <c r="N298" s="37">
        <f>+NICE자료!N298</f>
        <v>0</v>
      </c>
      <c r="O298" s="37">
        <f>+NICE자료!O298</f>
        <v>0</v>
      </c>
      <c r="P298" s="37">
        <f>+NICE자료!P298</f>
        <v>0</v>
      </c>
      <c r="Q298" s="37">
        <f>+NICE자료!Q298</f>
        <v>0</v>
      </c>
      <c r="R298" s="37">
        <f>+NICE자료!R298</f>
        <v>0</v>
      </c>
      <c r="S298" s="37">
        <f>+NICE자료!S298</f>
        <v>0</v>
      </c>
      <c r="T298" s="37">
        <f>+NICE자료!T298</f>
        <v>0</v>
      </c>
      <c r="U298" s="37">
        <f>+NICE자료!U298</f>
        <v>0</v>
      </c>
      <c r="V298" s="37">
        <f>+NICE자료!V298</f>
        <v>0</v>
      </c>
      <c r="W298" s="37">
        <f>+NICE자료!W298</f>
        <v>0</v>
      </c>
      <c r="X298" s="37">
        <f>+NICE자료!X298</f>
        <v>0</v>
      </c>
      <c r="Y298" s="37">
        <f>+NICE자료!Y298</f>
        <v>0</v>
      </c>
      <c r="Z298" s="37">
        <f>+NICE자료!Z298</f>
        <v>0</v>
      </c>
      <c r="AA298" s="37">
        <f>+NICE자료!AA298</f>
        <v>0</v>
      </c>
      <c r="AB298" s="37">
        <f>+NICE자료!AB298</f>
        <v>0</v>
      </c>
      <c r="AC298" s="37">
        <f>+NICE자료!AC298</f>
        <v>0</v>
      </c>
      <c r="AD298" s="37">
        <f>+NICE자료!AD298</f>
        <v>0</v>
      </c>
      <c r="AE298" s="37">
        <f>+NICE자료!AE298</f>
        <v>0</v>
      </c>
      <c r="AF298" s="37">
        <f>+NICE자료!AF298</f>
        <v>0</v>
      </c>
      <c r="AG298" s="37">
        <f>+NICE자료!AG298</f>
        <v>0</v>
      </c>
      <c r="AH298" s="37">
        <f>+NICE자료!AH298</f>
        <v>0</v>
      </c>
      <c r="AI298" s="37">
        <f>+NICE자료!AI298</f>
        <v>0</v>
      </c>
      <c r="AJ298" s="37">
        <f>+NICE자료!AJ298</f>
        <v>0</v>
      </c>
      <c r="AK298" s="37">
        <f>+NICE자료!AK298</f>
        <v>0</v>
      </c>
      <c r="AL298" s="37">
        <f>+NICE자료!AL298</f>
        <v>0</v>
      </c>
      <c r="AM298" s="37">
        <f>+NICE자료!AM298</f>
        <v>0</v>
      </c>
      <c r="AN298" s="37">
        <f>+NICE자료!AN298</f>
        <v>0</v>
      </c>
      <c r="AO298" s="37">
        <f>+NICE자료!AO298</f>
        <v>0</v>
      </c>
      <c r="AP298" s="37">
        <f>+NICE자료!AP298</f>
        <v>0</v>
      </c>
      <c r="AQ298" s="37">
        <f>+NICE자료!AQ298</f>
        <v>0</v>
      </c>
      <c r="AR298" s="37">
        <f>+NICE자료!AR298</f>
        <v>0</v>
      </c>
      <c r="AS298" s="37">
        <f>+NICE자료!AS298</f>
        <v>0</v>
      </c>
      <c r="AT298" s="38"/>
      <c r="AU298" s="38"/>
      <c r="AV298" s="38"/>
      <c r="AW298" s="38"/>
      <c r="AX298" s="38"/>
      <c r="AY298" s="38"/>
      <c r="AZ298" s="38"/>
      <c r="BA298" s="38"/>
      <c r="BB298" s="38"/>
      <c r="BC298" s="38"/>
      <c r="BD298" s="38"/>
      <c r="BE298" s="38"/>
      <c r="BF298" s="38"/>
      <c r="BG298" s="38"/>
      <c r="BH298" s="38"/>
      <c r="BI298" s="38"/>
      <c r="BJ298" s="38"/>
      <c r="BK298" s="38"/>
      <c r="BL298" s="38"/>
      <c r="BM298" s="38"/>
      <c r="BN298" s="38"/>
      <c r="BO298" s="38"/>
      <c r="BP298" s="38"/>
      <c r="BQ298" s="38"/>
      <c r="BR298" s="38"/>
      <c r="BS298" s="38"/>
      <c r="BT298" s="38"/>
      <c r="BU298" s="38"/>
      <c r="BV298" s="38"/>
      <c r="BW298" s="38"/>
      <c r="BX298" s="38"/>
      <c r="BY298" s="38"/>
      <c r="BZ298" s="38"/>
      <c r="CA298" s="38"/>
      <c r="CB298" s="38"/>
      <c r="CC298" s="38"/>
      <c r="CD298" s="38"/>
      <c r="CE298" s="38"/>
      <c r="CF298" s="38"/>
      <c r="CG298" s="38"/>
      <c r="CH298" s="38"/>
      <c r="CI298" s="38"/>
      <c r="CJ298" s="38"/>
      <c r="CK298" s="38"/>
      <c r="CL298" s="38"/>
      <c r="CM298" s="38"/>
      <c r="CN298" s="38"/>
      <c r="CO298" s="38"/>
      <c r="CP298" s="38"/>
      <c r="CQ298" s="38"/>
      <c r="CR298" s="38"/>
      <c r="CS298" s="38"/>
      <c r="CT298" s="38"/>
      <c r="CU298" s="38"/>
      <c r="CV298" s="38"/>
      <c r="CW298" s="38"/>
      <c r="CX298" s="38"/>
      <c r="CY298" s="38"/>
      <c r="CZ298" s="38"/>
      <c r="DA298" s="38"/>
      <c r="DB298" s="38"/>
      <c r="DC298" s="38"/>
      <c r="DD298" s="38"/>
      <c r="DE298" s="38"/>
      <c r="DF298" s="38"/>
      <c r="DG298" s="38"/>
      <c r="DH298" s="38"/>
      <c r="DI298" s="38"/>
      <c r="DJ298" s="38"/>
      <c r="DK298" s="38"/>
      <c r="DL298" s="38"/>
      <c r="DM298" s="38"/>
      <c r="DN298" s="38"/>
    </row>
    <row r="299" spans="1:118">
      <c r="A299" s="1">
        <f>+NICE자료!A299</f>
        <v>126138</v>
      </c>
      <c r="B299" s="28" t="str">
        <f>+NICE자료!B299</f>
        <v xml:space="preserve">     중간기간영업외비용조정</v>
      </c>
      <c r="C299" s="37">
        <f>+NICE자료!C299</f>
        <v>0</v>
      </c>
      <c r="D299" s="37">
        <f>+NICE자료!D299</f>
        <v>0</v>
      </c>
      <c r="E299" s="37">
        <f>+NICE자료!E299</f>
        <v>0</v>
      </c>
      <c r="F299" s="37">
        <f>+NICE자료!F299</f>
        <v>0</v>
      </c>
      <c r="G299" s="37">
        <f>+NICE자료!G299</f>
        <v>0</v>
      </c>
      <c r="H299" s="37">
        <f>+NICE자료!H299</f>
        <v>0</v>
      </c>
      <c r="I299" s="37">
        <f>+NICE자료!I299</f>
        <v>0</v>
      </c>
      <c r="J299" s="37">
        <f>+NICE자료!J299</f>
        <v>0</v>
      </c>
      <c r="K299" s="37">
        <f>+NICE자료!K299</f>
        <v>0</v>
      </c>
      <c r="L299" s="37">
        <f>+NICE자료!L299</f>
        <v>0</v>
      </c>
      <c r="M299" s="37">
        <f>+NICE자료!M299</f>
        <v>0</v>
      </c>
      <c r="N299" s="37">
        <f>+NICE자료!N299</f>
        <v>0</v>
      </c>
      <c r="O299" s="37">
        <f>+NICE자료!O299</f>
        <v>0</v>
      </c>
      <c r="P299" s="37">
        <f>+NICE자료!P299</f>
        <v>0</v>
      </c>
      <c r="Q299" s="37">
        <f>+NICE자료!Q299</f>
        <v>0</v>
      </c>
      <c r="R299" s="37">
        <f>+NICE자료!R299</f>
        <v>0</v>
      </c>
      <c r="S299" s="37">
        <f>+NICE자료!S299</f>
        <v>0</v>
      </c>
      <c r="T299" s="37">
        <f>+NICE자료!T299</f>
        <v>0</v>
      </c>
      <c r="U299" s="37">
        <f>+NICE자료!U299</f>
        <v>0</v>
      </c>
      <c r="V299" s="37">
        <f>+NICE자료!V299</f>
        <v>0</v>
      </c>
      <c r="W299" s="37">
        <f>+NICE자료!W299</f>
        <v>0</v>
      </c>
      <c r="X299" s="37">
        <f>+NICE자료!X299</f>
        <v>0</v>
      </c>
      <c r="Y299" s="37">
        <f>+NICE자료!Y299</f>
        <v>0</v>
      </c>
      <c r="Z299" s="37">
        <f>+NICE자료!Z299</f>
        <v>0</v>
      </c>
      <c r="AA299" s="37">
        <f>+NICE자료!AA299</f>
        <v>0</v>
      </c>
      <c r="AB299" s="37">
        <f>+NICE자료!AB299</f>
        <v>0</v>
      </c>
      <c r="AC299" s="37">
        <f>+NICE자료!AC299</f>
        <v>0</v>
      </c>
      <c r="AD299" s="37">
        <f>+NICE자료!AD299</f>
        <v>0</v>
      </c>
      <c r="AE299" s="37">
        <f>+NICE자료!AE299</f>
        <v>0</v>
      </c>
      <c r="AF299" s="37">
        <f>+NICE자료!AF299</f>
        <v>0</v>
      </c>
      <c r="AG299" s="37">
        <f>+NICE자료!AG299</f>
        <v>0</v>
      </c>
      <c r="AH299" s="37">
        <f>+NICE자료!AH299</f>
        <v>0</v>
      </c>
      <c r="AI299" s="37">
        <f>+NICE자료!AI299</f>
        <v>0</v>
      </c>
      <c r="AJ299" s="37">
        <f>+NICE자료!AJ299</f>
        <v>0</v>
      </c>
      <c r="AK299" s="37">
        <f>+NICE자료!AK299</f>
        <v>0</v>
      </c>
      <c r="AL299" s="37">
        <f>+NICE자료!AL299</f>
        <v>0</v>
      </c>
      <c r="AM299" s="37">
        <f>+NICE자료!AM299</f>
        <v>0</v>
      </c>
      <c r="AN299" s="37">
        <f>+NICE자료!AN299</f>
        <v>0</v>
      </c>
      <c r="AO299" s="37">
        <f>+NICE자료!AO299</f>
        <v>0</v>
      </c>
      <c r="AP299" s="37">
        <f>+NICE자료!AP299</f>
        <v>0</v>
      </c>
      <c r="AQ299" s="37">
        <f>+NICE자료!AQ299</f>
        <v>0</v>
      </c>
      <c r="AR299" s="37">
        <f>+NICE자료!AR299</f>
        <v>0</v>
      </c>
      <c r="AS299" s="37">
        <f>+NICE자료!AS299</f>
        <v>0</v>
      </c>
      <c r="AT299" s="38"/>
      <c r="AU299" s="38"/>
      <c r="AV299" s="38"/>
      <c r="AW299" s="38"/>
      <c r="AX299" s="38"/>
      <c r="AY299" s="38"/>
      <c r="AZ299" s="38"/>
      <c r="BA299" s="38"/>
      <c r="BB299" s="38"/>
      <c r="BC299" s="38"/>
      <c r="BD299" s="38"/>
      <c r="BE299" s="38"/>
      <c r="BF299" s="38"/>
      <c r="BG299" s="38"/>
      <c r="BH299" s="38"/>
      <c r="BI299" s="38"/>
      <c r="BJ299" s="38"/>
      <c r="BK299" s="38"/>
      <c r="BL299" s="38"/>
      <c r="BM299" s="38"/>
      <c r="BN299" s="38"/>
      <c r="BO299" s="38"/>
      <c r="BP299" s="38"/>
      <c r="BQ299" s="38"/>
      <c r="BR299" s="38"/>
      <c r="BS299" s="38"/>
      <c r="BT299" s="38"/>
      <c r="BU299" s="38"/>
      <c r="BV299" s="38"/>
      <c r="BW299" s="38"/>
      <c r="BX299" s="38"/>
      <c r="BY299" s="38"/>
      <c r="BZ299" s="38"/>
      <c r="CA299" s="38"/>
      <c r="CB299" s="38"/>
      <c r="CC299" s="38"/>
      <c r="CD299" s="38"/>
      <c r="CE299" s="38"/>
      <c r="CF299" s="38"/>
      <c r="CG299" s="38"/>
      <c r="CH299" s="38"/>
      <c r="CI299" s="38"/>
      <c r="CJ299" s="38"/>
      <c r="CK299" s="38"/>
      <c r="CL299" s="38"/>
      <c r="CM299" s="38"/>
      <c r="CN299" s="38"/>
      <c r="CO299" s="38"/>
      <c r="CP299" s="38"/>
      <c r="CQ299" s="38"/>
      <c r="CR299" s="38"/>
      <c r="CS299" s="38"/>
      <c r="CT299" s="38"/>
      <c r="CU299" s="38"/>
      <c r="CV299" s="38"/>
      <c r="CW299" s="38"/>
      <c r="CX299" s="38"/>
      <c r="CY299" s="38"/>
      <c r="CZ299" s="38"/>
      <c r="DA299" s="38"/>
      <c r="DB299" s="38"/>
      <c r="DC299" s="38"/>
      <c r="DD299" s="38"/>
      <c r="DE299" s="38"/>
      <c r="DF299" s="38"/>
      <c r="DG299" s="38"/>
      <c r="DH299" s="38"/>
      <c r="DI299" s="38"/>
      <c r="DJ299" s="38"/>
      <c r="DK299" s="38"/>
      <c r="DL299" s="38"/>
      <c r="DM299" s="38"/>
      <c r="DN299" s="38"/>
    </row>
    <row r="300" spans="1:118">
      <c r="A300" s="1">
        <f>+NICE자료!A300</f>
        <v>126134</v>
      </c>
      <c r="B300" s="28" t="str">
        <f>+NICE자료!B300</f>
        <v xml:space="preserve">     전기오류수정손실</v>
      </c>
      <c r="C300" s="37">
        <f>+NICE자료!C300</f>
        <v>0</v>
      </c>
      <c r="D300" s="37">
        <f>+NICE자료!D300</f>
        <v>0</v>
      </c>
      <c r="E300" s="37">
        <f>+NICE자료!E300</f>
        <v>0</v>
      </c>
      <c r="F300" s="37">
        <f>+NICE자료!F300</f>
        <v>0</v>
      </c>
      <c r="G300" s="37">
        <f>+NICE자료!G300</f>
        <v>0</v>
      </c>
      <c r="H300" s="37">
        <f>+NICE자료!H300</f>
        <v>0</v>
      </c>
      <c r="I300" s="37">
        <f>+NICE자료!I300</f>
        <v>0</v>
      </c>
      <c r="J300" s="37">
        <f>+NICE자료!J300</f>
        <v>0</v>
      </c>
      <c r="K300" s="37">
        <f>+NICE자료!K300</f>
        <v>0</v>
      </c>
      <c r="L300" s="37">
        <f>+NICE자료!L300</f>
        <v>0</v>
      </c>
      <c r="M300" s="37">
        <f>+NICE자료!M300</f>
        <v>0</v>
      </c>
      <c r="N300" s="37">
        <f>+NICE자료!N300</f>
        <v>0</v>
      </c>
      <c r="O300" s="37">
        <f>+NICE자료!O300</f>
        <v>0</v>
      </c>
      <c r="P300" s="37">
        <f>+NICE자료!P300</f>
        <v>0</v>
      </c>
      <c r="Q300" s="37">
        <f>+NICE자료!Q300</f>
        <v>0</v>
      </c>
      <c r="R300" s="37">
        <f>+NICE자료!R300</f>
        <v>0</v>
      </c>
      <c r="S300" s="37">
        <f>+NICE자료!S300</f>
        <v>0</v>
      </c>
      <c r="T300" s="37">
        <f>+NICE자료!T300</f>
        <v>0</v>
      </c>
      <c r="U300" s="37">
        <f>+NICE자료!U300</f>
        <v>0</v>
      </c>
      <c r="V300" s="37">
        <f>+NICE자료!V300</f>
        <v>0</v>
      </c>
      <c r="W300" s="37">
        <f>+NICE자료!W300</f>
        <v>0</v>
      </c>
      <c r="X300" s="37">
        <f>+NICE자료!X300</f>
        <v>0</v>
      </c>
      <c r="Y300" s="37">
        <f>+NICE자료!Y300</f>
        <v>0</v>
      </c>
      <c r="Z300" s="37">
        <f>+NICE자료!Z300</f>
        <v>0</v>
      </c>
      <c r="AA300" s="37">
        <f>+NICE자료!AA300</f>
        <v>0</v>
      </c>
      <c r="AB300" s="37">
        <f>+NICE자료!AB300</f>
        <v>0</v>
      </c>
      <c r="AC300" s="37">
        <f>+NICE자료!AC300</f>
        <v>0</v>
      </c>
      <c r="AD300" s="37">
        <f>+NICE자료!AD300</f>
        <v>0</v>
      </c>
      <c r="AE300" s="37">
        <f>+NICE자료!AE300</f>
        <v>0</v>
      </c>
      <c r="AF300" s="37">
        <f>+NICE자료!AF300</f>
        <v>0</v>
      </c>
      <c r="AG300" s="37">
        <f>+NICE자료!AG300</f>
        <v>0</v>
      </c>
      <c r="AH300" s="37">
        <f>+NICE자료!AH300</f>
        <v>0</v>
      </c>
      <c r="AI300" s="37">
        <f>+NICE자료!AI300</f>
        <v>0</v>
      </c>
      <c r="AJ300" s="37">
        <f>+NICE자료!AJ300</f>
        <v>0</v>
      </c>
      <c r="AK300" s="37">
        <f>+NICE자료!AK300</f>
        <v>0</v>
      </c>
      <c r="AL300" s="37">
        <f>+NICE자료!AL300</f>
        <v>0</v>
      </c>
      <c r="AM300" s="37">
        <f>+NICE자료!AM300</f>
        <v>0</v>
      </c>
      <c r="AN300" s="37">
        <f>+NICE자료!AN300</f>
        <v>0</v>
      </c>
      <c r="AO300" s="37">
        <f>+NICE자료!AO300</f>
        <v>0</v>
      </c>
      <c r="AP300" s="37">
        <f>+NICE자료!AP300</f>
        <v>0</v>
      </c>
      <c r="AQ300" s="37">
        <f>+NICE자료!AQ300</f>
        <v>0</v>
      </c>
      <c r="AR300" s="37">
        <f>+NICE자료!AR300</f>
        <v>0</v>
      </c>
      <c r="AS300" s="37">
        <f>+NICE자료!AS300</f>
        <v>0</v>
      </c>
      <c r="AT300" s="38"/>
      <c r="AU300" s="38"/>
      <c r="AV300" s="38"/>
      <c r="AW300" s="38"/>
      <c r="AX300" s="38"/>
      <c r="AY300" s="38"/>
      <c r="AZ300" s="38"/>
      <c r="BA300" s="38"/>
      <c r="BB300" s="38"/>
      <c r="BC300" s="38"/>
      <c r="BD300" s="38"/>
      <c r="BE300" s="38"/>
      <c r="BF300" s="38"/>
      <c r="BG300" s="38"/>
      <c r="BH300" s="38"/>
      <c r="BI300" s="38"/>
      <c r="BJ300" s="38"/>
      <c r="BK300" s="38"/>
      <c r="BL300" s="38"/>
      <c r="BM300" s="38"/>
      <c r="BN300" s="38"/>
      <c r="BO300" s="38"/>
      <c r="BP300" s="38"/>
      <c r="BQ300" s="38"/>
      <c r="BR300" s="38"/>
      <c r="BS300" s="38"/>
      <c r="BT300" s="38"/>
      <c r="BU300" s="38"/>
      <c r="BV300" s="38"/>
      <c r="BW300" s="38"/>
      <c r="BX300" s="38"/>
      <c r="BY300" s="38"/>
      <c r="BZ300" s="38"/>
      <c r="CA300" s="38"/>
      <c r="CB300" s="38"/>
      <c r="CC300" s="38"/>
      <c r="CD300" s="38"/>
      <c r="CE300" s="38"/>
      <c r="CF300" s="38"/>
      <c r="CG300" s="38"/>
      <c r="CH300" s="38"/>
      <c r="CI300" s="38"/>
      <c r="CJ300" s="38"/>
      <c r="CK300" s="38"/>
      <c r="CL300" s="38"/>
      <c r="CM300" s="38"/>
      <c r="CN300" s="38"/>
      <c r="CO300" s="38"/>
      <c r="CP300" s="38"/>
      <c r="CQ300" s="38"/>
      <c r="CR300" s="38"/>
      <c r="CS300" s="38"/>
      <c r="CT300" s="38"/>
      <c r="CU300" s="38"/>
      <c r="CV300" s="38"/>
      <c r="CW300" s="38"/>
      <c r="CX300" s="38"/>
      <c r="CY300" s="38"/>
      <c r="CZ300" s="38"/>
      <c r="DA300" s="38"/>
      <c r="DB300" s="38"/>
      <c r="DC300" s="38"/>
      <c r="DD300" s="38"/>
      <c r="DE300" s="38"/>
      <c r="DF300" s="38"/>
      <c r="DG300" s="38"/>
      <c r="DH300" s="38"/>
      <c r="DI300" s="38"/>
      <c r="DJ300" s="38"/>
      <c r="DK300" s="38"/>
      <c r="DL300" s="38"/>
      <c r="DM300" s="38"/>
      <c r="DN300" s="38"/>
    </row>
    <row r="301" spans="1:118">
      <c r="A301" s="1">
        <f>+NICE자료!A301</f>
        <v>126135</v>
      </c>
      <c r="B301" s="28" t="str">
        <f>+NICE자료!B301</f>
        <v xml:space="preserve">     복구충당부채전입액</v>
      </c>
      <c r="C301" s="37">
        <f>+NICE자료!C301</f>
        <v>0</v>
      </c>
      <c r="D301" s="37">
        <f>+NICE자료!D301</f>
        <v>0</v>
      </c>
      <c r="E301" s="37">
        <f>+NICE자료!E301</f>
        <v>0</v>
      </c>
      <c r="F301" s="37">
        <f>+NICE자료!F301</f>
        <v>0</v>
      </c>
      <c r="G301" s="37">
        <f>+NICE자료!G301</f>
        <v>0</v>
      </c>
      <c r="H301" s="37">
        <f>+NICE자료!H301</f>
        <v>0</v>
      </c>
      <c r="I301" s="37">
        <f>+NICE자료!I301</f>
        <v>0</v>
      </c>
      <c r="J301" s="37">
        <f>+NICE자료!J301</f>
        <v>0</v>
      </c>
      <c r="K301" s="37">
        <f>+NICE자료!K301</f>
        <v>0</v>
      </c>
      <c r="L301" s="37">
        <f>+NICE자료!L301</f>
        <v>0</v>
      </c>
      <c r="M301" s="37">
        <f>+NICE자료!M301</f>
        <v>0</v>
      </c>
      <c r="N301" s="37">
        <f>+NICE자료!N301</f>
        <v>0</v>
      </c>
      <c r="O301" s="37">
        <f>+NICE자료!O301</f>
        <v>0</v>
      </c>
      <c r="P301" s="37">
        <f>+NICE자료!P301</f>
        <v>0</v>
      </c>
      <c r="Q301" s="37">
        <f>+NICE자료!Q301</f>
        <v>0</v>
      </c>
      <c r="R301" s="37">
        <f>+NICE자료!R301</f>
        <v>0</v>
      </c>
      <c r="S301" s="37">
        <f>+NICE자료!S301</f>
        <v>0</v>
      </c>
      <c r="T301" s="37">
        <f>+NICE자료!T301</f>
        <v>0</v>
      </c>
      <c r="U301" s="37">
        <f>+NICE자료!U301</f>
        <v>0</v>
      </c>
      <c r="V301" s="37">
        <f>+NICE자료!V301</f>
        <v>0</v>
      </c>
      <c r="W301" s="37">
        <f>+NICE자료!W301</f>
        <v>0</v>
      </c>
      <c r="X301" s="37">
        <f>+NICE자료!X301</f>
        <v>0</v>
      </c>
      <c r="Y301" s="37">
        <f>+NICE자료!Y301</f>
        <v>0</v>
      </c>
      <c r="Z301" s="37">
        <f>+NICE자료!Z301</f>
        <v>0</v>
      </c>
      <c r="AA301" s="37">
        <f>+NICE자료!AA301</f>
        <v>0</v>
      </c>
      <c r="AB301" s="37">
        <f>+NICE자료!AB301</f>
        <v>0</v>
      </c>
      <c r="AC301" s="37">
        <f>+NICE자료!AC301</f>
        <v>0</v>
      </c>
      <c r="AD301" s="37">
        <f>+NICE자료!AD301</f>
        <v>0</v>
      </c>
      <c r="AE301" s="37">
        <f>+NICE자료!AE301</f>
        <v>0</v>
      </c>
      <c r="AF301" s="37">
        <f>+NICE자료!AF301</f>
        <v>0</v>
      </c>
      <c r="AG301" s="37">
        <f>+NICE자료!AG301</f>
        <v>0</v>
      </c>
      <c r="AH301" s="37">
        <f>+NICE자료!AH301</f>
        <v>0</v>
      </c>
      <c r="AI301" s="37">
        <f>+NICE자료!AI301</f>
        <v>0</v>
      </c>
      <c r="AJ301" s="37">
        <f>+NICE자료!AJ301</f>
        <v>0</v>
      </c>
      <c r="AK301" s="37">
        <f>+NICE자료!AK301</f>
        <v>0</v>
      </c>
      <c r="AL301" s="37">
        <f>+NICE자료!AL301</f>
        <v>0</v>
      </c>
      <c r="AM301" s="37">
        <f>+NICE자료!AM301</f>
        <v>0</v>
      </c>
      <c r="AN301" s="37">
        <f>+NICE자료!AN301</f>
        <v>0</v>
      </c>
      <c r="AO301" s="37">
        <f>+NICE자료!AO301</f>
        <v>0</v>
      </c>
      <c r="AP301" s="37">
        <f>+NICE자료!AP301</f>
        <v>0</v>
      </c>
      <c r="AQ301" s="37">
        <f>+NICE자료!AQ301</f>
        <v>0</v>
      </c>
      <c r="AR301" s="37">
        <f>+NICE자료!AR301</f>
        <v>0</v>
      </c>
      <c r="AS301" s="37">
        <f>+NICE자료!AS301</f>
        <v>0</v>
      </c>
      <c r="AT301" s="38"/>
      <c r="AU301" s="38"/>
      <c r="AV301" s="38"/>
      <c r="AW301" s="38"/>
      <c r="AX301" s="38"/>
      <c r="AY301" s="38"/>
      <c r="AZ301" s="38"/>
      <c r="BA301" s="38"/>
      <c r="BB301" s="38"/>
      <c r="BC301" s="38"/>
      <c r="BD301" s="38"/>
      <c r="BE301" s="38"/>
      <c r="BF301" s="38"/>
      <c r="BG301" s="38"/>
      <c r="BH301" s="38"/>
      <c r="BI301" s="38"/>
      <c r="BJ301" s="38"/>
      <c r="BK301" s="38"/>
      <c r="BL301" s="38"/>
      <c r="BM301" s="38"/>
      <c r="BN301" s="38"/>
      <c r="BO301" s="38"/>
      <c r="BP301" s="38"/>
      <c r="BQ301" s="38"/>
      <c r="BR301" s="38"/>
      <c r="BS301" s="38"/>
      <c r="BT301" s="38"/>
      <c r="BU301" s="38"/>
      <c r="BV301" s="38"/>
      <c r="BW301" s="38"/>
      <c r="BX301" s="38"/>
      <c r="BY301" s="38"/>
      <c r="BZ301" s="38"/>
      <c r="CA301" s="38"/>
      <c r="CB301" s="38"/>
      <c r="CC301" s="38"/>
      <c r="CD301" s="38"/>
      <c r="CE301" s="38"/>
      <c r="CF301" s="38"/>
      <c r="CG301" s="38"/>
      <c r="CH301" s="38"/>
      <c r="CI301" s="38"/>
      <c r="CJ301" s="38"/>
      <c r="CK301" s="38"/>
      <c r="CL301" s="38"/>
      <c r="CM301" s="38"/>
      <c r="CN301" s="38"/>
      <c r="CO301" s="38"/>
      <c r="CP301" s="38"/>
      <c r="CQ301" s="38"/>
      <c r="CR301" s="38"/>
      <c r="CS301" s="38"/>
      <c r="CT301" s="38"/>
      <c r="CU301" s="38"/>
      <c r="CV301" s="38"/>
      <c r="CW301" s="38"/>
      <c r="CX301" s="38"/>
      <c r="CY301" s="38"/>
      <c r="CZ301" s="38"/>
      <c r="DA301" s="38"/>
      <c r="DB301" s="38"/>
      <c r="DC301" s="38"/>
      <c r="DD301" s="38"/>
      <c r="DE301" s="38"/>
      <c r="DF301" s="38"/>
      <c r="DG301" s="38"/>
      <c r="DH301" s="38"/>
      <c r="DI301" s="38"/>
      <c r="DJ301" s="38"/>
      <c r="DK301" s="38"/>
      <c r="DL301" s="38"/>
      <c r="DM301" s="38"/>
      <c r="DN301" s="38"/>
    </row>
    <row r="302" spans="1:118">
      <c r="A302" s="1">
        <f>+NICE자료!A302</f>
        <v>126136</v>
      </c>
      <c r="B302" s="28" t="str">
        <f>+NICE자료!B302</f>
        <v xml:space="preserve">     복구공사손실</v>
      </c>
      <c r="C302" s="37">
        <f>+NICE자료!C302</f>
        <v>0</v>
      </c>
      <c r="D302" s="37">
        <f>+NICE자료!D302</f>
        <v>0</v>
      </c>
      <c r="E302" s="37">
        <f>+NICE자료!E302</f>
        <v>0</v>
      </c>
      <c r="F302" s="37">
        <f>+NICE자료!F302</f>
        <v>0</v>
      </c>
      <c r="G302" s="37">
        <f>+NICE자료!G302</f>
        <v>0</v>
      </c>
      <c r="H302" s="37">
        <f>+NICE자료!H302</f>
        <v>0</v>
      </c>
      <c r="I302" s="37">
        <f>+NICE자료!I302</f>
        <v>0</v>
      </c>
      <c r="J302" s="37">
        <f>+NICE자료!J302</f>
        <v>0</v>
      </c>
      <c r="K302" s="37">
        <f>+NICE자료!K302</f>
        <v>0</v>
      </c>
      <c r="L302" s="37">
        <f>+NICE자료!L302</f>
        <v>0</v>
      </c>
      <c r="M302" s="37">
        <f>+NICE자료!M302</f>
        <v>0</v>
      </c>
      <c r="N302" s="37">
        <f>+NICE자료!N302</f>
        <v>0</v>
      </c>
      <c r="O302" s="37">
        <f>+NICE자료!O302</f>
        <v>0</v>
      </c>
      <c r="P302" s="37">
        <f>+NICE자료!P302</f>
        <v>0</v>
      </c>
      <c r="Q302" s="37">
        <f>+NICE자료!Q302</f>
        <v>0</v>
      </c>
      <c r="R302" s="37">
        <f>+NICE자료!R302</f>
        <v>0</v>
      </c>
      <c r="S302" s="37">
        <f>+NICE자료!S302</f>
        <v>0</v>
      </c>
      <c r="T302" s="37">
        <f>+NICE자료!T302</f>
        <v>0</v>
      </c>
      <c r="U302" s="37">
        <f>+NICE자료!U302</f>
        <v>0</v>
      </c>
      <c r="V302" s="37">
        <f>+NICE자료!V302</f>
        <v>0</v>
      </c>
      <c r="W302" s="37">
        <f>+NICE자료!W302</f>
        <v>0</v>
      </c>
      <c r="X302" s="37">
        <f>+NICE자료!X302</f>
        <v>0</v>
      </c>
      <c r="Y302" s="37">
        <f>+NICE자료!Y302</f>
        <v>0</v>
      </c>
      <c r="Z302" s="37">
        <f>+NICE자료!Z302</f>
        <v>0</v>
      </c>
      <c r="AA302" s="37">
        <f>+NICE자료!AA302</f>
        <v>0</v>
      </c>
      <c r="AB302" s="37">
        <f>+NICE자료!AB302</f>
        <v>0</v>
      </c>
      <c r="AC302" s="37">
        <f>+NICE자료!AC302</f>
        <v>0</v>
      </c>
      <c r="AD302" s="37">
        <f>+NICE자료!AD302</f>
        <v>0</v>
      </c>
      <c r="AE302" s="37">
        <f>+NICE자료!AE302</f>
        <v>0</v>
      </c>
      <c r="AF302" s="37">
        <f>+NICE자료!AF302</f>
        <v>0</v>
      </c>
      <c r="AG302" s="37">
        <f>+NICE자료!AG302</f>
        <v>0</v>
      </c>
      <c r="AH302" s="37">
        <f>+NICE자료!AH302</f>
        <v>0</v>
      </c>
      <c r="AI302" s="37">
        <f>+NICE자료!AI302</f>
        <v>0</v>
      </c>
      <c r="AJ302" s="37">
        <f>+NICE자료!AJ302</f>
        <v>0</v>
      </c>
      <c r="AK302" s="37">
        <f>+NICE자료!AK302</f>
        <v>0</v>
      </c>
      <c r="AL302" s="37">
        <f>+NICE자료!AL302</f>
        <v>0</v>
      </c>
      <c r="AM302" s="37">
        <f>+NICE자료!AM302</f>
        <v>0</v>
      </c>
      <c r="AN302" s="37">
        <f>+NICE자료!AN302</f>
        <v>0</v>
      </c>
      <c r="AO302" s="37">
        <f>+NICE자료!AO302</f>
        <v>0</v>
      </c>
      <c r="AP302" s="37">
        <f>+NICE자료!AP302</f>
        <v>0</v>
      </c>
      <c r="AQ302" s="37">
        <f>+NICE자료!AQ302</f>
        <v>0</v>
      </c>
      <c r="AR302" s="37">
        <f>+NICE자료!AR302</f>
        <v>0</v>
      </c>
      <c r="AS302" s="37">
        <f>+NICE자료!AS302</f>
        <v>0</v>
      </c>
      <c r="AT302" s="38"/>
      <c r="AU302" s="38"/>
      <c r="AV302" s="38"/>
      <c r="AW302" s="38"/>
      <c r="AX302" s="38"/>
      <c r="AY302" s="38"/>
      <c r="AZ302" s="38"/>
      <c r="BA302" s="38"/>
      <c r="BB302" s="38"/>
      <c r="BC302" s="38"/>
      <c r="BD302" s="38"/>
      <c r="BE302" s="38"/>
      <c r="BF302" s="38"/>
      <c r="BG302" s="38"/>
      <c r="BH302" s="38"/>
      <c r="BI302" s="38"/>
      <c r="BJ302" s="38"/>
      <c r="BK302" s="38"/>
      <c r="BL302" s="38"/>
      <c r="BM302" s="38"/>
      <c r="BN302" s="38"/>
      <c r="BO302" s="38"/>
      <c r="BP302" s="38"/>
      <c r="BQ302" s="38"/>
      <c r="BR302" s="38"/>
      <c r="BS302" s="38"/>
      <c r="BT302" s="38"/>
      <c r="BU302" s="38"/>
      <c r="BV302" s="38"/>
      <c r="BW302" s="38"/>
      <c r="BX302" s="38"/>
      <c r="BY302" s="38"/>
      <c r="BZ302" s="38"/>
      <c r="CA302" s="38"/>
      <c r="CB302" s="38"/>
      <c r="CC302" s="38"/>
      <c r="CD302" s="38"/>
      <c r="CE302" s="38"/>
      <c r="CF302" s="38"/>
      <c r="CG302" s="38"/>
      <c r="CH302" s="38"/>
      <c r="CI302" s="38"/>
      <c r="CJ302" s="38"/>
      <c r="CK302" s="38"/>
      <c r="CL302" s="38"/>
      <c r="CM302" s="38"/>
      <c r="CN302" s="38"/>
      <c r="CO302" s="38"/>
      <c r="CP302" s="38"/>
      <c r="CQ302" s="38"/>
      <c r="CR302" s="38"/>
      <c r="CS302" s="38"/>
      <c r="CT302" s="38"/>
      <c r="CU302" s="38"/>
      <c r="CV302" s="38"/>
      <c r="CW302" s="38"/>
      <c r="CX302" s="38"/>
      <c r="CY302" s="38"/>
      <c r="CZ302" s="38"/>
      <c r="DA302" s="38"/>
      <c r="DB302" s="38"/>
      <c r="DC302" s="38"/>
      <c r="DD302" s="38"/>
      <c r="DE302" s="38"/>
      <c r="DF302" s="38"/>
      <c r="DG302" s="38"/>
      <c r="DH302" s="38"/>
      <c r="DI302" s="38"/>
      <c r="DJ302" s="38"/>
      <c r="DK302" s="38"/>
      <c r="DL302" s="38"/>
      <c r="DM302" s="38"/>
      <c r="DN302" s="38"/>
    </row>
    <row r="303" spans="1:118">
      <c r="A303" s="1">
        <f>+NICE자료!A303</f>
        <v>126166</v>
      </c>
      <c r="B303" s="28" t="str">
        <f>+NICE자료!B303</f>
        <v xml:space="preserve">     재해손실</v>
      </c>
      <c r="C303" s="37">
        <f>+NICE자료!C303</f>
        <v>0</v>
      </c>
      <c r="D303" s="37">
        <f>+NICE자료!D303</f>
        <v>0</v>
      </c>
      <c r="E303" s="37">
        <f>+NICE자료!E303</f>
        <v>0</v>
      </c>
      <c r="F303" s="37">
        <f>+NICE자료!F303</f>
        <v>0</v>
      </c>
      <c r="G303" s="37">
        <f>+NICE자료!G303</f>
        <v>0</v>
      </c>
      <c r="H303" s="37">
        <f>+NICE자료!H303</f>
        <v>0</v>
      </c>
      <c r="I303" s="37">
        <f>+NICE자료!I303</f>
        <v>0</v>
      </c>
      <c r="J303" s="37">
        <f>+NICE자료!J303</f>
        <v>0</v>
      </c>
      <c r="K303" s="37">
        <f>+NICE자료!K303</f>
        <v>0</v>
      </c>
      <c r="L303" s="37">
        <f>+NICE자료!L303</f>
        <v>0</v>
      </c>
      <c r="M303" s="37">
        <f>+NICE자료!M303</f>
        <v>0</v>
      </c>
      <c r="N303" s="37">
        <f>+NICE자료!N303</f>
        <v>0</v>
      </c>
      <c r="O303" s="37">
        <f>+NICE자료!O303</f>
        <v>0</v>
      </c>
      <c r="P303" s="37">
        <f>+NICE자료!P303</f>
        <v>0</v>
      </c>
      <c r="Q303" s="37">
        <f>+NICE자료!Q303</f>
        <v>0</v>
      </c>
      <c r="R303" s="37">
        <f>+NICE자료!R303</f>
        <v>0</v>
      </c>
      <c r="S303" s="37">
        <f>+NICE자료!S303</f>
        <v>0</v>
      </c>
      <c r="T303" s="37">
        <f>+NICE자료!T303</f>
        <v>0</v>
      </c>
      <c r="U303" s="37">
        <f>+NICE자료!U303</f>
        <v>0</v>
      </c>
      <c r="V303" s="37">
        <f>+NICE자료!V303</f>
        <v>0</v>
      </c>
      <c r="W303" s="37">
        <f>+NICE자료!W303</f>
        <v>0</v>
      </c>
      <c r="X303" s="37">
        <f>+NICE자료!X303</f>
        <v>0</v>
      </c>
      <c r="Y303" s="37">
        <f>+NICE자료!Y303</f>
        <v>0</v>
      </c>
      <c r="Z303" s="37">
        <f>+NICE자료!Z303</f>
        <v>0</v>
      </c>
      <c r="AA303" s="37">
        <f>+NICE자료!AA303</f>
        <v>0</v>
      </c>
      <c r="AB303" s="37">
        <f>+NICE자료!AB303</f>
        <v>0</v>
      </c>
      <c r="AC303" s="37">
        <f>+NICE자료!AC303</f>
        <v>0</v>
      </c>
      <c r="AD303" s="37">
        <f>+NICE자료!AD303</f>
        <v>0</v>
      </c>
      <c r="AE303" s="37">
        <f>+NICE자료!AE303</f>
        <v>0</v>
      </c>
      <c r="AF303" s="37">
        <f>+NICE자료!AF303</f>
        <v>0</v>
      </c>
      <c r="AG303" s="37">
        <f>+NICE자료!AG303</f>
        <v>0</v>
      </c>
      <c r="AH303" s="37">
        <f>+NICE자료!AH303</f>
        <v>0</v>
      </c>
      <c r="AI303" s="37">
        <f>+NICE자료!AI303</f>
        <v>0</v>
      </c>
      <c r="AJ303" s="37">
        <f>+NICE자료!AJ303</f>
        <v>0</v>
      </c>
      <c r="AK303" s="37">
        <f>+NICE자료!AK303</f>
        <v>0</v>
      </c>
      <c r="AL303" s="37">
        <f>+NICE자료!AL303</f>
        <v>0</v>
      </c>
      <c r="AM303" s="37">
        <f>+NICE자료!AM303</f>
        <v>0</v>
      </c>
      <c r="AN303" s="37">
        <f>+NICE자료!AN303</f>
        <v>0</v>
      </c>
      <c r="AO303" s="37">
        <f>+NICE자료!AO303</f>
        <v>0</v>
      </c>
      <c r="AP303" s="37">
        <f>+NICE자료!AP303</f>
        <v>0</v>
      </c>
      <c r="AQ303" s="37">
        <f>+NICE자료!AQ303</f>
        <v>0</v>
      </c>
      <c r="AR303" s="37">
        <f>+NICE자료!AR303</f>
        <v>0</v>
      </c>
      <c r="AS303" s="37">
        <f>+NICE자료!AS303</f>
        <v>0</v>
      </c>
      <c r="AT303" s="38"/>
      <c r="AU303" s="38"/>
      <c r="AV303" s="38"/>
      <c r="AW303" s="38"/>
      <c r="AX303" s="38"/>
      <c r="AY303" s="38"/>
      <c r="AZ303" s="38"/>
      <c r="BA303" s="38"/>
      <c r="BB303" s="38"/>
      <c r="BC303" s="38"/>
      <c r="BD303" s="38"/>
      <c r="BE303" s="38"/>
      <c r="BF303" s="38"/>
      <c r="BG303" s="38"/>
      <c r="BH303" s="38"/>
      <c r="BI303" s="38"/>
      <c r="BJ303" s="38"/>
      <c r="BK303" s="38"/>
      <c r="BL303" s="38"/>
      <c r="BM303" s="38"/>
      <c r="BN303" s="38"/>
      <c r="BO303" s="38"/>
      <c r="BP303" s="38"/>
      <c r="BQ303" s="38"/>
      <c r="BR303" s="38"/>
      <c r="BS303" s="38"/>
      <c r="BT303" s="38"/>
      <c r="BU303" s="38"/>
      <c r="BV303" s="38"/>
      <c r="BW303" s="38"/>
      <c r="BX303" s="38"/>
      <c r="BY303" s="38"/>
      <c r="BZ303" s="38"/>
      <c r="CA303" s="38"/>
      <c r="CB303" s="38"/>
      <c r="CC303" s="38"/>
      <c r="CD303" s="38"/>
      <c r="CE303" s="38"/>
      <c r="CF303" s="38"/>
      <c r="CG303" s="38"/>
      <c r="CH303" s="38"/>
      <c r="CI303" s="38"/>
      <c r="CJ303" s="38"/>
      <c r="CK303" s="38"/>
      <c r="CL303" s="38"/>
      <c r="CM303" s="38"/>
      <c r="CN303" s="38"/>
      <c r="CO303" s="38"/>
      <c r="CP303" s="38"/>
      <c r="CQ303" s="38"/>
      <c r="CR303" s="38"/>
      <c r="CS303" s="38"/>
      <c r="CT303" s="38"/>
      <c r="CU303" s="38"/>
      <c r="CV303" s="38"/>
      <c r="CW303" s="38"/>
      <c r="CX303" s="38"/>
      <c r="CY303" s="38"/>
      <c r="CZ303" s="38"/>
      <c r="DA303" s="38"/>
      <c r="DB303" s="38"/>
      <c r="DC303" s="38"/>
      <c r="DD303" s="38"/>
      <c r="DE303" s="38"/>
      <c r="DF303" s="38"/>
      <c r="DG303" s="38"/>
      <c r="DH303" s="38"/>
      <c r="DI303" s="38"/>
      <c r="DJ303" s="38"/>
      <c r="DK303" s="38"/>
      <c r="DL303" s="38"/>
      <c r="DM303" s="38"/>
      <c r="DN303" s="38"/>
    </row>
    <row r="304" spans="1:118">
      <c r="A304" s="1">
        <f>+NICE자료!A304</f>
        <v>126167</v>
      </c>
      <c r="B304" s="28" t="str">
        <f>+NICE자료!B304</f>
        <v xml:space="preserve">     특별상각</v>
      </c>
      <c r="C304" s="37">
        <f>+NICE자료!C304</f>
        <v>0</v>
      </c>
      <c r="D304" s="37">
        <f>+NICE자료!D304</f>
        <v>0</v>
      </c>
      <c r="E304" s="37">
        <f>+NICE자료!E304</f>
        <v>0</v>
      </c>
      <c r="F304" s="37">
        <f>+NICE자료!F304</f>
        <v>0</v>
      </c>
      <c r="G304" s="37">
        <f>+NICE자료!G304</f>
        <v>0</v>
      </c>
      <c r="H304" s="37">
        <f>+NICE자료!H304</f>
        <v>0</v>
      </c>
      <c r="I304" s="37">
        <f>+NICE자료!I304</f>
        <v>0</v>
      </c>
      <c r="J304" s="37">
        <f>+NICE자료!J304</f>
        <v>0</v>
      </c>
      <c r="K304" s="37">
        <f>+NICE자료!K304</f>
        <v>0</v>
      </c>
      <c r="L304" s="37">
        <f>+NICE자료!L304</f>
        <v>0</v>
      </c>
      <c r="M304" s="37">
        <f>+NICE자료!M304</f>
        <v>0</v>
      </c>
      <c r="N304" s="37">
        <f>+NICE자료!N304</f>
        <v>0</v>
      </c>
      <c r="O304" s="37">
        <f>+NICE자료!O304</f>
        <v>0</v>
      </c>
      <c r="P304" s="37">
        <f>+NICE자료!P304</f>
        <v>0</v>
      </c>
      <c r="Q304" s="37">
        <f>+NICE자료!Q304</f>
        <v>0</v>
      </c>
      <c r="R304" s="37">
        <f>+NICE자료!R304</f>
        <v>0</v>
      </c>
      <c r="S304" s="37">
        <f>+NICE자료!S304</f>
        <v>0</v>
      </c>
      <c r="T304" s="37">
        <f>+NICE자료!T304</f>
        <v>0</v>
      </c>
      <c r="U304" s="37">
        <f>+NICE자료!U304</f>
        <v>0</v>
      </c>
      <c r="V304" s="37">
        <f>+NICE자료!V304</f>
        <v>0</v>
      </c>
      <c r="W304" s="37">
        <f>+NICE자료!W304</f>
        <v>0</v>
      </c>
      <c r="X304" s="37">
        <f>+NICE자료!X304</f>
        <v>0</v>
      </c>
      <c r="Y304" s="37">
        <f>+NICE자료!Y304</f>
        <v>0</v>
      </c>
      <c r="Z304" s="37">
        <f>+NICE자료!Z304</f>
        <v>0</v>
      </c>
      <c r="AA304" s="37">
        <f>+NICE자료!AA304</f>
        <v>0</v>
      </c>
      <c r="AB304" s="37">
        <f>+NICE자료!AB304</f>
        <v>0</v>
      </c>
      <c r="AC304" s="37">
        <f>+NICE자료!AC304</f>
        <v>0</v>
      </c>
      <c r="AD304" s="37">
        <f>+NICE자료!AD304</f>
        <v>0</v>
      </c>
      <c r="AE304" s="37">
        <f>+NICE자료!AE304</f>
        <v>0</v>
      </c>
      <c r="AF304" s="37">
        <f>+NICE자료!AF304</f>
        <v>0</v>
      </c>
      <c r="AG304" s="37">
        <f>+NICE자료!AG304</f>
        <v>0</v>
      </c>
      <c r="AH304" s="37">
        <f>+NICE자료!AH304</f>
        <v>0</v>
      </c>
      <c r="AI304" s="37">
        <f>+NICE자료!AI304</f>
        <v>0</v>
      </c>
      <c r="AJ304" s="37">
        <f>+NICE자료!AJ304</f>
        <v>0</v>
      </c>
      <c r="AK304" s="37">
        <f>+NICE자료!AK304</f>
        <v>0</v>
      </c>
      <c r="AL304" s="37">
        <f>+NICE자료!AL304</f>
        <v>0</v>
      </c>
      <c r="AM304" s="37">
        <f>+NICE자료!AM304</f>
        <v>0</v>
      </c>
      <c r="AN304" s="37">
        <f>+NICE자료!AN304</f>
        <v>0</v>
      </c>
      <c r="AO304" s="37">
        <f>+NICE자료!AO304</f>
        <v>0</v>
      </c>
      <c r="AP304" s="37">
        <f>+NICE자료!AP304</f>
        <v>0</v>
      </c>
      <c r="AQ304" s="37">
        <f>+NICE자료!AQ304</f>
        <v>0</v>
      </c>
      <c r="AR304" s="37">
        <f>+NICE자료!AR304</f>
        <v>0</v>
      </c>
      <c r="AS304" s="37">
        <f>+NICE자료!AS304</f>
        <v>0</v>
      </c>
      <c r="AT304" s="38"/>
      <c r="AU304" s="38"/>
      <c r="AV304" s="38"/>
      <c r="AW304" s="38"/>
      <c r="AX304" s="38"/>
      <c r="AY304" s="38"/>
      <c r="AZ304" s="38"/>
      <c r="BA304" s="38"/>
      <c r="BB304" s="38"/>
      <c r="BC304" s="38"/>
      <c r="BD304" s="38"/>
      <c r="BE304" s="38"/>
      <c r="BF304" s="38"/>
      <c r="BG304" s="38"/>
      <c r="BH304" s="38"/>
      <c r="BI304" s="38"/>
      <c r="BJ304" s="38"/>
      <c r="BK304" s="38"/>
      <c r="BL304" s="38"/>
      <c r="BM304" s="38"/>
      <c r="BN304" s="38"/>
      <c r="BO304" s="38"/>
      <c r="BP304" s="38"/>
      <c r="BQ304" s="38"/>
      <c r="BR304" s="38"/>
      <c r="BS304" s="38"/>
      <c r="BT304" s="38"/>
      <c r="BU304" s="38"/>
      <c r="BV304" s="38"/>
      <c r="BW304" s="38"/>
      <c r="BX304" s="38"/>
      <c r="BY304" s="38"/>
      <c r="BZ304" s="38"/>
      <c r="CA304" s="38"/>
      <c r="CB304" s="38"/>
      <c r="CC304" s="38"/>
      <c r="CD304" s="38"/>
      <c r="CE304" s="38"/>
      <c r="CF304" s="38"/>
      <c r="CG304" s="38"/>
      <c r="CH304" s="38"/>
      <c r="CI304" s="38"/>
      <c r="CJ304" s="38"/>
      <c r="CK304" s="38"/>
      <c r="CL304" s="38"/>
      <c r="CM304" s="38"/>
      <c r="CN304" s="38"/>
      <c r="CO304" s="38"/>
      <c r="CP304" s="38"/>
      <c r="CQ304" s="38"/>
      <c r="CR304" s="38"/>
      <c r="CS304" s="38"/>
      <c r="CT304" s="38"/>
      <c r="CU304" s="38"/>
      <c r="CV304" s="38"/>
      <c r="CW304" s="38"/>
      <c r="CX304" s="38"/>
      <c r="CY304" s="38"/>
      <c r="CZ304" s="38"/>
      <c r="DA304" s="38"/>
      <c r="DB304" s="38"/>
      <c r="DC304" s="38"/>
      <c r="DD304" s="38"/>
      <c r="DE304" s="38"/>
      <c r="DF304" s="38"/>
      <c r="DG304" s="38"/>
      <c r="DH304" s="38"/>
      <c r="DI304" s="38"/>
      <c r="DJ304" s="38"/>
      <c r="DK304" s="38"/>
      <c r="DL304" s="38"/>
      <c r="DM304" s="38"/>
      <c r="DN304" s="38"/>
    </row>
    <row r="305" spans="1:118">
      <c r="A305" s="1">
        <f>+NICE자료!A305</f>
        <v>126168</v>
      </c>
      <c r="B305" s="28" t="str">
        <f>+NICE자료!B305</f>
        <v xml:space="preserve">     해외사업환산손실상각</v>
      </c>
      <c r="C305" s="37">
        <f>+NICE자료!C305</f>
        <v>0</v>
      </c>
      <c r="D305" s="37">
        <f>+NICE자료!D305</f>
        <v>0</v>
      </c>
      <c r="E305" s="37">
        <f>+NICE자료!E305</f>
        <v>0</v>
      </c>
      <c r="F305" s="37">
        <f>+NICE자료!F305</f>
        <v>0</v>
      </c>
      <c r="G305" s="37">
        <f>+NICE자료!G305</f>
        <v>0</v>
      </c>
      <c r="H305" s="37">
        <f>+NICE자료!H305</f>
        <v>0</v>
      </c>
      <c r="I305" s="37">
        <f>+NICE자료!I305</f>
        <v>0</v>
      </c>
      <c r="J305" s="37">
        <f>+NICE자료!J305</f>
        <v>0</v>
      </c>
      <c r="K305" s="37">
        <f>+NICE자료!K305</f>
        <v>0</v>
      </c>
      <c r="L305" s="37">
        <f>+NICE자료!L305</f>
        <v>0</v>
      </c>
      <c r="M305" s="37">
        <f>+NICE자료!M305</f>
        <v>0</v>
      </c>
      <c r="N305" s="37">
        <f>+NICE자료!N305</f>
        <v>0</v>
      </c>
      <c r="O305" s="37">
        <f>+NICE자료!O305</f>
        <v>0</v>
      </c>
      <c r="P305" s="37">
        <f>+NICE자료!P305</f>
        <v>0</v>
      </c>
      <c r="Q305" s="37">
        <f>+NICE자료!Q305</f>
        <v>0</v>
      </c>
      <c r="R305" s="37">
        <f>+NICE자료!R305</f>
        <v>0</v>
      </c>
      <c r="S305" s="37">
        <f>+NICE자료!S305</f>
        <v>0</v>
      </c>
      <c r="T305" s="37">
        <f>+NICE자료!T305</f>
        <v>0</v>
      </c>
      <c r="U305" s="37">
        <f>+NICE자료!U305</f>
        <v>0</v>
      </c>
      <c r="V305" s="37">
        <f>+NICE자료!V305</f>
        <v>0</v>
      </c>
      <c r="W305" s="37">
        <f>+NICE자료!W305</f>
        <v>0</v>
      </c>
      <c r="X305" s="37">
        <f>+NICE자료!X305</f>
        <v>0</v>
      </c>
      <c r="Y305" s="37">
        <f>+NICE자료!Y305</f>
        <v>0</v>
      </c>
      <c r="Z305" s="37">
        <f>+NICE자료!Z305</f>
        <v>0</v>
      </c>
      <c r="AA305" s="37">
        <f>+NICE자료!AA305</f>
        <v>0</v>
      </c>
      <c r="AB305" s="37">
        <f>+NICE자료!AB305</f>
        <v>0</v>
      </c>
      <c r="AC305" s="37">
        <f>+NICE자료!AC305</f>
        <v>0</v>
      </c>
      <c r="AD305" s="37">
        <f>+NICE자료!AD305</f>
        <v>0</v>
      </c>
      <c r="AE305" s="37">
        <f>+NICE자료!AE305</f>
        <v>0</v>
      </c>
      <c r="AF305" s="37">
        <f>+NICE자료!AF305</f>
        <v>0</v>
      </c>
      <c r="AG305" s="37">
        <f>+NICE자료!AG305</f>
        <v>0</v>
      </c>
      <c r="AH305" s="37">
        <f>+NICE자료!AH305</f>
        <v>0</v>
      </c>
      <c r="AI305" s="37">
        <f>+NICE자료!AI305</f>
        <v>0</v>
      </c>
      <c r="AJ305" s="37">
        <f>+NICE자료!AJ305</f>
        <v>0</v>
      </c>
      <c r="AK305" s="37">
        <f>+NICE자료!AK305</f>
        <v>0</v>
      </c>
      <c r="AL305" s="37">
        <f>+NICE자료!AL305</f>
        <v>0</v>
      </c>
      <c r="AM305" s="37">
        <f>+NICE자료!AM305</f>
        <v>0</v>
      </c>
      <c r="AN305" s="37">
        <f>+NICE자료!AN305</f>
        <v>0</v>
      </c>
      <c r="AO305" s="37">
        <f>+NICE자료!AO305</f>
        <v>0</v>
      </c>
      <c r="AP305" s="37">
        <f>+NICE자료!AP305</f>
        <v>0</v>
      </c>
      <c r="AQ305" s="37">
        <f>+NICE자료!AQ305</f>
        <v>0</v>
      </c>
      <c r="AR305" s="37">
        <f>+NICE자료!AR305</f>
        <v>0</v>
      </c>
      <c r="AS305" s="37">
        <f>+NICE자료!AS305</f>
        <v>0</v>
      </c>
      <c r="AT305" s="38"/>
      <c r="AU305" s="38"/>
      <c r="AV305" s="38"/>
      <c r="AW305" s="38"/>
      <c r="AX305" s="38"/>
      <c r="AY305" s="38"/>
      <c r="AZ305" s="38"/>
      <c r="BA305" s="38"/>
      <c r="BB305" s="38"/>
      <c r="BC305" s="38"/>
      <c r="BD305" s="38"/>
      <c r="BE305" s="38"/>
      <c r="BF305" s="38"/>
      <c r="BG305" s="38"/>
      <c r="BH305" s="38"/>
      <c r="BI305" s="38"/>
      <c r="BJ305" s="38"/>
      <c r="BK305" s="38"/>
      <c r="BL305" s="38"/>
      <c r="BM305" s="38"/>
      <c r="BN305" s="38"/>
      <c r="BO305" s="38"/>
      <c r="BP305" s="38"/>
      <c r="BQ305" s="38"/>
      <c r="BR305" s="38"/>
      <c r="BS305" s="38"/>
      <c r="BT305" s="38"/>
      <c r="BU305" s="38"/>
      <c r="BV305" s="38"/>
      <c r="BW305" s="38"/>
      <c r="BX305" s="38"/>
      <c r="BY305" s="38"/>
      <c r="BZ305" s="38"/>
      <c r="CA305" s="38"/>
      <c r="CB305" s="38"/>
      <c r="CC305" s="38"/>
      <c r="CD305" s="38"/>
      <c r="CE305" s="38"/>
      <c r="CF305" s="38"/>
      <c r="CG305" s="38"/>
      <c r="CH305" s="38"/>
      <c r="CI305" s="38"/>
      <c r="CJ305" s="38"/>
      <c r="CK305" s="38"/>
      <c r="CL305" s="38"/>
      <c r="CM305" s="38"/>
      <c r="CN305" s="38"/>
      <c r="CO305" s="38"/>
      <c r="CP305" s="38"/>
      <c r="CQ305" s="38"/>
      <c r="CR305" s="38"/>
      <c r="CS305" s="38"/>
      <c r="CT305" s="38"/>
      <c r="CU305" s="38"/>
      <c r="CV305" s="38"/>
      <c r="CW305" s="38"/>
      <c r="CX305" s="38"/>
      <c r="CY305" s="38"/>
      <c r="CZ305" s="38"/>
      <c r="DA305" s="38"/>
      <c r="DB305" s="38"/>
      <c r="DC305" s="38"/>
      <c r="DD305" s="38"/>
      <c r="DE305" s="38"/>
      <c r="DF305" s="38"/>
      <c r="DG305" s="38"/>
      <c r="DH305" s="38"/>
      <c r="DI305" s="38"/>
      <c r="DJ305" s="38"/>
      <c r="DK305" s="38"/>
      <c r="DL305" s="38"/>
      <c r="DM305" s="38"/>
      <c r="DN305" s="38"/>
    </row>
    <row r="306" spans="1:118">
      <c r="A306" s="1">
        <f>+NICE자료!A306</f>
        <v>126250</v>
      </c>
      <c r="B306" s="28" t="str">
        <f>+NICE자료!B306</f>
        <v xml:space="preserve">     기타영업외비용</v>
      </c>
      <c r="C306" s="37">
        <f>+NICE자료!C306</f>
        <v>36359000000</v>
      </c>
      <c r="D306" s="37">
        <f>+NICE자료!D306</f>
        <v>18175000000</v>
      </c>
      <c r="E306" s="37">
        <f>+NICE자료!E306</f>
        <v>13533000000</v>
      </c>
      <c r="F306" s="37">
        <f>+NICE자료!F306</f>
        <v>22973000000</v>
      </c>
      <c r="G306" s="37">
        <f>+NICE자료!G306</f>
        <v>21625000000</v>
      </c>
      <c r="H306" s="37">
        <f>+NICE자료!H306</f>
        <v>9078000000</v>
      </c>
      <c r="I306" s="37">
        <f>+NICE자료!I306</f>
        <v>19857000000</v>
      </c>
      <c r="J306" s="37">
        <f>+NICE자료!J306</f>
        <v>58645000000</v>
      </c>
      <c r="K306" s="37">
        <f>+NICE자료!K306</f>
        <v>22492000000</v>
      </c>
      <c r="L306" s="37">
        <f>+NICE자료!L306</f>
        <v>30222000000</v>
      </c>
      <c r="M306" s="37">
        <f>+NICE자료!M306</f>
        <v>35955000000</v>
      </c>
      <c r="N306" s="37">
        <f>+NICE자료!N306</f>
        <v>81580000000</v>
      </c>
      <c r="O306" s="37">
        <f>+NICE자료!O306</f>
        <v>30665000000</v>
      </c>
      <c r="P306" s="37">
        <f>+NICE자료!P306</f>
        <v>80812000000</v>
      </c>
      <c r="Q306" s="37">
        <f>+NICE자료!Q306</f>
        <v>20157000000</v>
      </c>
      <c r="R306" s="37">
        <f>+NICE자료!R306</f>
        <v>343570000000</v>
      </c>
      <c r="S306" s="37">
        <f>+NICE자료!S306</f>
        <v>134798000000</v>
      </c>
      <c r="T306" s="37">
        <f>+NICE자료!T306</f>
        <v>0</v>
      </c>
      <c r="U306" s="37">
        <f>+NICE자료!U306</f>
        <v>120716000000</v>
      </c>
      <c r="V306" s="37">
        <f>+NICE자료!V306</f>
        <v>265252000000</v>
      </c>
      <c r="W306" s="37">
        <f>+NICE자료!W306</f>
        <v>59913000000</v>
      </c>
      <c r="X306" s="37">
        <f>+NICE자료!X306</f>
        <v>124192000000</v>
      </c>
      <c r="Y306" s="37">
        <f>+NICE자료!Y306</f>
        <v>68783000000</v>
      </c>
      <c r="Z306" s="37">
        <f>+NICE자료!Z306</f>
        <v>431849000000</v>
      </c>
      <c r="AA306" s="37">
        <f>+NICE자료!AA306</f>
        <v>5189000000</v>
      </c>
      <c r="AB306" s="37">
        <f>+NICE자료!AB306</f>
        <v>10318000000</v>
      </c>
      <c r="AC306" s="37">
        <f>+NICE자료!AC306</f>
        <v>2463000000</v>
      </c>
      <c r="AD306" s="37">
        <f>+NICE자료!AD306</f>
        <v>17478000000</v>
      </c>
      <c r="AE306" s="37">
        <f>+NICE자료!AE306</f>
        <v>88641000000</v>
      </c>
      <c r="AF306" s="37">
        <f>+NICE자료!AF306</f>
        <v>14903000000</v>
      </c>
      <c r="AG306" s="37">
        <f>+NICE자료!AG306</f>
        <v>12926000000</v>
      </c>
      <c r="AH306" s="37">
        <f>+NICE자료!AH306</f>
        <v>143630000000</v>
      </c>
      <c r="AI306" s="37">
        <f>+NICE자료!AI306</f>
        <v>12288000000</v>
      </c>
      <c r="AJ306" s="37">
        <f>+NICE자료!AJ306</f>
        <v>65351000000</v>
      </c>
      <c r="AK306" s="37">
        <f>+NICE자료!AK306</f>
        <v>31403000000</v>
      </c>
      <c r="AL306" s="37">
        <f>+NICE자료!AL306</f>
        <v>122071000000</v>
      </c>
      <c r="AM306" s="37">
        <f>+NICE자료!AM306</f>
        <v>9553000000</v>
      </c>
      <c r="AN306" s="37">
        <f>+NICE자료!AN306</f>
        <v>9923000000</v>
      </c>
      <c r="AO306" s="37">
        <f>+NICE자료!AO306</f>
        <v>57226000000</v>
      </c>
      <c r="AP306" s="37">
        <f>+NICE자료!AP306</f>
        <v>138767000000</v>
      </c>
      <c r="AQ306" s="37">
        <f>+NICE자료!AQ306</f>
        <v>46430000000</v>
      </c>
      <c r="AR306" s="37">
        <f>+NICE자료!AR306</f>
        <v>15467000000</v>
      </c>
      <c r="AS306" s="37">
        <f>+NICE자료!AS306</f>
        <v>51641000000</v>
      </c>
      <c r="AT306" s="38"/>
      <c r="AU306" s="38"/>
      <c r="AV306" s="38"/>
      <c r="AW306" s="38"/>
      <c r="AX306" s="38"/>
      <c r="AY306" s="38"/>
      <c r="AZ306" s="38"/>
      <c r="BA306" s="38"/>
      <c r="BB306" s="38"/>
      <c r="BC306" s="38"/>
      <c r="BD306" s="38"/>
      <c r="BE306" s="38"/>
      <c r="BF306" s="38"/>
      <c r="BG306" s="38"/>
      <c r="BH306" s="38"/>
      <c r="BI306" s="38"/>
      <c r="BJ306" s="38"/>
      <c r="BK306" s="38"/>
      <c r="BL306" s="38"/>
      <c r="BM306" s="38"/>
      <c r="BN306" s="38"/>
      <c r="BO306" s="38"/>
      <c r="BP306" s="38"/>
      <c r="BQ306" s="38"/>
      <c r="BR306" s="38"/>
      <c r="BS306" s="38"/>
      <c r="BT306" s="38"/>
      <c r="BU306" s="38"/>
      <c r="BV306" s="38"/>
      <c r="BW306" s="38"/>
      <c r="BX306" s="38"/>
      <c r="BY306" s="38"/>
      <c r="BZ306" s="38"/>
      <c r="CA306" s="38"/>
      <c r="CB306" s="38"/>
      <c r="CC306" s="38"/>
      <c r="CD306" s="38"/>
      <c r="CE306" s="38"/>
      <c r="CF306" s="38"/>
      <c r="CG306" s="38"/>
      <c r="CH306" s="38"/>
      <c r="CI306" s="38"/>
      <c r="CJ306" s="38"/>
      <c r="CK306" s="38"/>
      <c r="CL306" s="38"/>
      <c r="CM306" s="38"/>
      <c r="CN306" s="38"/>
      <c r="CO306" s="38"/>
      <c r="CP306" s="38"/>
      <c r="CQ306" s="38"/>
      <c r="CR306" s="38"/>
      <c r="CS306" s="38"/>
      <c r="CT306" s="38"/>
      <c r="CU306" s="38"/>
      <c r="CV306" s="38"/>
      <c r="CW306" s="38"/>
      <c r="CX306" s="38"/>
      <c r="CY306" s="38"/>
      <c r="CZ306" s="38"/>
      <c r="DA306" s="38"/>
      <c r="DB306" s="38"/>
      <c r="DC306" s="38"/>
      <c r="DD306" s="38"/>
      <c r="DE306" s="38"/>
      <c r="DF306" s="38"/>
      <c r="DG306" s="38"/>
      <c r="DH306" s="38"/>
      <c r="DI306" s="38"/>
      <c r="DJ306" s="38"/>
      <c r="DK306" s="38"/>
      <c r="DL306" s="38"/>
      <c r="DM306" s="38"/>
      <c r="DN306" s="38"/>
    </row>
    <row r="307" spans="1:118">
      <c r="A307" s="1">
        <f>+NICE자료!A307</f>
        <v>128000</v>
      </c>
      <c r="B307" s="28" t="str">
        <f>+NICE자료!B307</f>
        <v>법인세비용차감전계속사업이익(손실)</v>
      </c>
      <c r="C307" s="37">
        <f>+NICE자료!C307</f>
        <v>2223735000000</v>
      </c>
      <c r="D307" s="37">
        <f>+NICE자료!D307</f>
        <v>1760297000000</v>
      </c>
      <c r="E307" s="37">
        <f>+NICE자료!E307</f>
        <v>2526260000000</v>
      </c>
      <c r="F307" s="37">
        <f>+NICE자료!F307</f>
        <v>2705905000000</v>
      </c>
      <c r="G307" s="37">
        <f>+NICE자료!G307</f>
        <v>1840899000000</v>
      </c>
      <c r="H307" s="37">
        <f>+NICE자료!H307</f>
        <v>1618317000000</v>
      </c>
      <c r="I307" s="37">
        <f>+NICE자료!I307</f>
        <v>2627336000000</v>
      </c>
      <c r="J307" s="37">
        <f>+NICE자료!J307</f>
        <v>2543452000000</v>
      </c>
      <c r="K307" s="37">
        <f>+NICE자료!K307</f>
        <v>2615682000000</v>
      </c>
      <c r="L307" s="37">
        <f>+NICE자료!L307</f>
        <v>2574235000000</v>
      </c>
      <c r="M307" s="37">
        <f>+NICE자료!M307</f>
        <v>1400886000000</v>
      </c>
      <c r="N307" s="37">
        <f>+NICE자료!N307</f>
        <v>-682582000000</v>
      </c>
      <c r="O307" s="37">
        <f>+NICE자료!O307</f>
        <v>682731000000</v>
      </c>
      <c r="P307" s="37">
        <f>+NICE자료!P307</f>
        <v>2526314000000</v>
      </c>
      <c r="Q307" s="37">
        <f>+NICE자료!Q307</f>
        <v>4272958000000</v>
      </c>
      <c r="R307" s="37">
        <f>+NICE자료!R307</f>
        <v>3358526000000</v>
      </c>
      <c r="S307" s="37">
        <f>+NICE자료!S307</f>
        <v>3756239000000</v>
      </c>
      <c r="T307" s="37">
        <f>+NICE자료!T307</f>
        <v>3742273000000</v>
      </c>
      <c r="U307" s="37">
        <f>+NICE자료!U307</f>
        <v>4103006000000</v>
      </c>
      <c r="V307" s="37">
        <f>+NICE자료!V307</f>
        <v>3427813000000</v>
      </c>
      <c r="W307" s="37">
        <f>+NICE자료!W307</f>
        <v>2526022000000</v>
      </c>
      <c r="X307" s="37">
        <f>+NICE자료!X307</f>
        <v>2950660000000</v>
      </c>
      <c r="Y307" s="37">
        <f>+NICE자료!Y307</f>
        <v>2331371000000</v>
      </c>
      <c r="Z307" s="37">
        <f>+NICE자료!Z307</f>
        <v>3710221000000</v>
      </c>
      <c r="AA307" s="37">
        <f>+NICE자료!AA307</f>
        <v>4658671000000</v>
      </c>
      <c r="AB307" s="37">
        <f>+NICE자료!AB307</f>
        <v>4908190000000</v>
      </c>
      <c r="AC307" s="37">
        <f>+NICE자료!AC307</f>
        <v>5558139000000</v>
      </c>
      <c r="AD307" s="37">
        <f>+NICE자료!AD307</f>
        <v>5622858000000</v>
      </c>
      <c r="AE307" s="37">
        <f>+NICE자료!AE307</f>
        <v>5037586000000</v>
      </c>
      <c r="AF307" s="37">
        <f>+NICE자료!AF307</f>
        <v>6140653000000</v>
      </c>
      <c r="AG307" s="37">
        <f>+NICE자료!AG307</f>
        <v>5482493000000</v>
      </c>
      <c r="AH307" s="37">
        <f>+NICE자료!AH307</f>
        <v>7556527000000</v>
      </c>
      <c r="AI307" s="37">
        <f>+NICE자료!AI307</f>
        <v>6249517000000</v>
      </c>
      <c r="AJ307" s="37">
        <f>+NICE자료!AJ307</f>
        <v>5480246000000</v>
      </c>
      <c r="AK307" s="37">
        <f>+NICE자료!AK307</f>
        <v>1961684000000</v>
      </c>
      <c r="AL307" s="37">
        <f>+NICE자료!AL307</f>
        <v>3589194000000</v>
      </c>
      <c r="AM307" s="37">
        <f>+NICE자료!AM307</f>
        <v>3119442000000</v>
      </c>
      <c r="AN307" s="37">
        <f>+NICE자료!AN307</f>
        <v>4420419000000</v>
      </c>
      <c r="AO307" s="37">
        <f>+NICE자료!AO307</f>
        <v>3936877000000</v>
      </c>
      <c r="AP307" s="37">
        <f>+NICE자료!AP307</f>
        <v>2875879000000</v>
      </c>
      <c r="AQ307" s="37">
        <f>+NICE자료!AQ307</f>
        <v>3179883000000</v>
      </c>
      <c r="AR307" s="37">
        <f>+NICE자료!AR307</f>
        <v>3515284000000</v>
      </c>
      <c r="AS307" s="37">
        <f>+NICE자료!AS307</f>
        <v>2149806000000</v>
      </c>
      <c r="AT307" s="38"/>
      <c r="AU307" s="38"/>
      <c r="AV307" s="38"/>
      <c r="AW307" s="38"/>
      <c r="AX307" s="38"/>
      <c r="AY307" s="38"/>
      <c r="AZ307" s="38"/>
      <c r="BA307" s="38"/>
      <c r="BB307" s="38"/>
      <c r="BC307" s="38"/>
      <c r="BD307" s="38"/>
      <c r="BE307" s="38"/>
      <c r="BF307" s="38"/>
      <c r="BG307" s="38"/>
      <c r="BH307" s="38"/>
      <c r="BI307" s="38"/>
      <c r="BJ307" s="38"/>
      <c r="BK307" s="38"/>
      <c r="BL307" s="38"/>
      <c r="BM307" s="38"/>
      <c r="BN307" s="38"/>
      <c r="BO307" s="38"/>
      <c r="BP307" s="38"/>
      <c r="BQ307" s="38"/>
      <c r="BR307" s="38"/>
      <c r="BS307" s="38"/>
      <c r="BT307" s="38"/>
      <c r="BU307" s="38"/>
      <c r="BV307" s="38"/>
      <c r="BW307" s="38"/>
      <c r="BX307" s="38"/>
      <c r="BY307" s="38"/>
      <c r="BZ307" s="38"/>
      <c r="CA307" s="38"/>
      <c r="CB307" s="38"/>
      <c r="CC307" s="38"/>
      <c r="CD307" s="38"/>
      <c r="CE307" s="38"/>
      <c r="CF307" s="38"/>
      <c r="CG307" s="38"/>
      <c r="CH307" s="38"/>
      <c r="CI307" s="38"/>
      <c r="CJ307" s="38"/>
      <c r="CK307" s="38"/>
      <c r="CL307" s="38"/>
      <c r="CM307" s="38"/>
      <c r="CN307" s="38"/>
      <c r="CO307" s="38"/>
      <c r="CP307" s="38"/>
      <c r="CQ307" s="38"/>
      <c r="CR307" s="38"/>
      <c r="CS307" s="38"/>
      <c r="CT307" s="38"/>
      <c r="CU307" s="38"/>
      <c r="CV307" s="38"/>
      <c r="CW307" s="38"/>
      <c r="CX307" s="38"/>
      <c r="CY307" s="38"/>
      <c r="CZ307" s="38"/>
      <c r="DA307" s="38"/>
      <c r="DB307" s="38"/>
      <c r="DC307" s="38"/>
      <c r="DD307" s="38"/>
      <c r="DE307" s="38"/>
      <c r="DF307" s="38"/>
      <c r="DG307" s="38"/>
      <c r="DH307" s="38"/>
      <c r="DI307" s="38"/>
      <c r="DJ307" s="38"/>
      <c r="DK307" s="38"/>
      <c r="DL307" s="38"/>
      <c r="DM307" s="38"/>
      <c r="DN307" s="38"/>
    </row>
    <row r="308" spans="1:118">
      <c r="A308" s="1">
        <f>+NICE자료!A308</f>
        <v>128100</v>
      </c>
      <c r="B308" s="28" t="str">
        <f>+NICE자료!B308</f>
        <v>계속사업손익법인세비용(부의법인세비용)</v>
      </c>
      <c r="C308" s="37">
        <f>+NICE자료!C308</f>
        <v>339232000000</v>
      </c>
      <c r="D308" s="37">
        <f>+NICE자료!D308</f>
        <v>251017000000</v>
      </c>
      <c r="E308" s="37">
        <f>+NICE자료!E308</f>
        <v>339583000000</v>
      </c>
      <c r="F308" s="37">
        <f>+NICE자료!F308</f>
        <v>369874000000</v>
      </c>
      <c r="G308" s="37">
        <f>+NICE자료!G308</f>
        <v>241688000000</v>
      </c>
      <c r="H308" s="37">
        <f>+NICE자료!H308</f>
        <v>195803000000</v>
      </c>
      <c r="I308" s="37">
        <f>+NICE자료!I308</f>
        <v>436122000000</v>
      </c>
      <c r="J308" s="37">
        <f>+NICE자료!J308</f>
        <v>331375000000</v>
      </c>
      <c r="K308" s="37">
        <f>+NICE자료!K308</f>
        <v>428119000000</v>
      </c>
      <c r="L308" s="37">
        <f>+NICE자료!L308</f>
        <v>432322000000</v>
      </c>
      <c r="M308" s="37">
        <f>+NICE자료!M308</f>
        <v>182218000000</v>
      </c>
      <c r="N308" s="37">
        <f>+NICE자료!N308</f>
        <v>-660342000000</v>
      </c>
      <c r="O308" s="37">
        <f>+NICE자료!O308</f>
        <v>63494000000</v>
      </c>
      <c r="P308" s="37">
        <f>+NICE자료!P308</f>
        <v>272835000000</v>
      </c>
      <c r="Q308" s="37">
        <f>+NICE자료!Q308</f>
        <v>549924000000</v>
      </c>
      <c r="R308" s="37">
        <f>+NICE자료!R308</f>
        <v>304789000000</v>
      </c>
      <c r="S308" s="37">
        <f>+NICE자료!S308</f>
        <v>589203000000</v>
      </c>
      <c r="T308" s="37">
        <f>+NICE자료!T308</f>
        <v>586659000000</v>
      </c>
      <c r="U308" s="37">
        <f>+NICE자료!U308</f>
        <v>552859000000</v>
      </c>
      <c r="V308" s="37">
        <f>+NICE자료!V308</f>
        <v>64150000000</v>
      </c>
      <c r="W308" s="37">
        <f>+NICE자료!W308</f>
        <v>328383000000</v>
      </c>
      <c r="X308" s="37">
        <f>+NICE자료!X308</f>
        <v>328818000000</v>
      </c>
      <c r="Y308" s="37">
        <f>+NICE자료!Y308</f>
        <v>162645000000</v>
      </c>
      <c r="Z308" s="37">
        <f>+NICE자료!Z308</f>
        <v>650236000000</v>
      </c>
      <c r="AA308" s="37">
        <f>+NICE자료!AA308</f>
        <v>745387000000</v>
      </c>
      <c r="AB308" s="37">
        <f>+NICE자료!AB308</f>
        <v>1199866000000</v>
      </c>
      <c r="AC308" s="37">
        <f>+NICE자료!AC308</f>
        <v>727335000000</v>
      </c>
      <c r="AD308" s="37">
        <f>+NICE자료!AD308</f>
        <v>676740000000</v>
      </c>
      <c r="AE308" s="37">
        <f>+NICE자료!AE308</f>
        <v>826164000000</v>
      </c>
      <c r="AF308" s="37">
        <f>+NICE자료!AF308</f>
        <v>1018246000000</v>
      </c>
      <c r="AG308" s="37">
        <f>+NICE자료!AG308</f>
        <v>854629000000</v>
      </c>
      <c r="AH308" s="37">
        <f>+NICE자료!AH308</f>
        <v>3588700000000</v>
      </c>
      <c r="AI308" s="37">
        <f>+NICE자료!AI308</f>
        <v>1281151000000</v>
      </c>
      <c r="AJ308" s="37">
        <f>+NICE자료!AJ308</f>
        <v>1029612000000</v>
      </c>
      <c r="AK308" s="37">
        <f>+NICE자료!AK308</f>
        <v>235846000000</v>
      </c>
      <c r="AL308" s="37">
        <f>+NICE자료!AL308</f>
        <v>142251000000</v>
      </c>
      <c r="AM308" s="37">
        <f>+NICE자료!AM308</f>
        <v>627724000000</v>
      </c>
      <c r="AN308" s="37">
        <f>+NICE자료!AN308</f>
        <v>783793000000</v>
      </c>
      <c r="AO308" s="37">
        <f>+NICE자료!AO308</f>
        <v>796703000000</v>
      </c>
      <c r="AP308" s="37">
        <f>+NICE자료!AP308</f>
        <v>-94072000000</v>
      </c>
      <c r="AQ308" s="37">
        <f>+NICE자료!AQ308</f>
        <v>696414000000</v>
      </c>
      <c r="AR308" s="37">
        <f>+NICE자료!AR308</f>
        <v>769888000000</v>
      </c>
      <c r="AS308" s="37">
        <f>+NICE자료!AS308</f>
        <v>467294000000</v>
      </c>
      <c r="AT308" s="38"/>
      <c r="AU308" s="38"/>
      <c r="AV308" s="38"/>
      <c r="AW308" s="38"/>
      <c r="AX308" s="38"/>
      <c r="AY308" s="38"/>
      <c r="AZ308" s="38"/>
      <c r="BA308" s="38"/>
      <c r="BB308" s="38"/>
      <c r="BC308" s="38"/>
      <c r="BD308" s="38"/>
      <c r="BE308" s="38"/>
      <c r="BF308" s="38"/>
      <c r="BG308" s="38"/>
      <c r="BH308" s="38"/>
      <c r="BI308" s="38"/>
      <c r="BJ308" s="38"/>
      <c r="BK308" s="38"/>
      <c r="BL308" s="38"/>
      <c r="BM308" s="38"/>
      <c r="BN308" s="38"/>
      <c r="BO308" s="38"/>
      <c r="BP308" s="38"/>
      <c r="BQ308" s="38"/>
      <c r="BR308" s="38"/>
      <c r="BS308" s="38"/>
      <c r="BT308" s="38"/>
      <c r="BU308" s="38"/>
      <c r="BV308" s="38"/>
      <c r="BW308" s="38"/>
      <c r="BX308" s="38"/>
      <c r="BY308" s="38"/>
      <c r="BZ308" s="38"/>
      <c r="CA308" s="38"/>
      <c r="CB308" s="38"/>
      <c r="CC308" s="38"/>
      <c r="CD308" s="38"/>
      <c r="CE308" s="38"/>
      <c r="CF308" s="38"/>
      <c r="CG308" s="38"/>
      <c r="CH308" s="38"/>
      <c r="CI308" s="38"/>
      <c r="CJ308" s="38"/>
      <c r="CK308" s="38"/>
      <c r="CL308" s="38"/>
      <c r="CM308" s="38"/>
      <c r="CN308" s="38"/>
      <c r="CO308" s="38"/>
      <c r="CP308" s="38"/>
      <c r="CQ308" s="38"/>
      <c r="CR308" s="38"/>
      <c r="CS308" s="38"/>
      <c r="CT308" s="38"/>
      <c r="CU308" s="38"/>
      <c r="CV308" s="38"/>
      <c r="CW308" s="38"/>
      <c r="CX308" s="38"/>
      <c r="CY308" s="38"/>
      <c r="CZ308" s="38"/>
      <c r="DA308" s="38"/>
      <c r="DB308" s="38"/>
      <c r="DC308" s="38"/>
      <c r="DD308" s="38"/>
      <c r="DE308" s="38"/>
      <c r="DF308" s="38"/>
      <c r="DG308" s="38"/>
      <c r="DH308" s="38"/>
      <c r="DI308" s="38"/>
      <c r="DJ308" s="38"/>
      <c r="DK308" s="38"/>
      <c r="DL308" s="38"/>
      <c r="DM308" s="38"/>
      <c r="DN308" s="38"/>
    </row>
    <row r="309" spans="1:118">
      <c r="A309" s="1">
        <f>+NICE자료!A309</f>
        <v>128160</v>
      </c>
      <c r="B309" s="28" t="str">
        <f>+NICE자료!B309</f>
        <v>계속사업이익(손실)</v>
      </c>
      <c r="C309" s="37">
        <f>+NICE자료!C309</f>
        <v>1884503000000</v>
      </c>
      <c r="D309" s="37">
        <f>+NICE자료!D309</f>
        <v>1509280000000</v>
      </c>
      <c r="E309" s="37">
        <f>+NICE자료!E309</f>
        <v>2186677000000</v>
      </c>
      <c r="F309" s="37">
        <f>+NICE자료!F309</f>
        <v>2336031000000</v>
      </c>
      <c r="G309" s="37">
        <f>+NICE자료!G309</f>
        <v>1599211000000</v>
      </c>
      <c r="H309" s="37">
        <f>+NICE자료!H309</f>
        <v>1422514000000</v>
      </c>
      <c r="I309" s="37">
        <f>+NICE자료!I309</f>
        <v>2191214000000</v>
      </c>
      <c r="J309" s="37">
        <f>+NICE자료!J309</f>
        <v>2212077000000</v>
      </c>
      <c r="K309" s="37">
        <f>+NICE자료!K309</f>
        <v>2187563000000</v>
      </c>
      <c r="L309" s="37">
        <f>+NICE자료!L309</f>
        <v>2141913000000</v>
      </c>
      <c r="M309" s="37">
        <f>+NICE자료!M309</f>
        <v>1218668000000</v>
      </c>
      <c r="N309" s="37">
        <f>+NICE자료!N309</f>
        <v>-22240000000</v>
      </c>
      <c r="O309" s="37">
        <f>+NICE자료!O309</f>
        <v>619237000000</v>
      </c>
      <c r="P309" s="37">
        <f>+NICE자료!P309</f>
        <v>2253479000000</v>
      </c>
      <c r="Q309" s="37">
        <f>+NICE자료!Q309</f>
        <v>3723034000000</v>
      </c>
      <c r="R309" s="37">
        <f>+NICE자료!R309</f>
        <v>3053737000000</v>
      </c>
      <c r="S309" s="37">
        <f>+NICE자료!S309</f>
        <v>3167036000000</v>
      </c>
      <c r="T309" s="37">
        <f>+NICE자료!T309</f>
        <v>3155614000000</v>
      </c>
      <c r="U309" s="37">
        <f>+NICE자료!U309</f>
        <v>3550147000000</v>
      </c>
      <c r="V309" s="37">
        <f>+NICE자료!V309</f>
        <v>3363663000000</v>
      </c>
      <c r="W309" s="37">
        <f>+NICE자료!W309</f>
        <v>2197639000000</v>
      </c>
      <c r="X309" s="37">
        <f>+NICE자료!X309</f>
        <v>2621842000000</v>
      </c>
      <c r="Y309" s="37">
        <f>+NICE자료!Y309</f>
        <v>2168726000000</v>
      </c>
      <c r="Z309" s="37">
        <f>+NICE자료!Z309</f>
        <v>3059985000000</v>
      </c>
      <c r="AA309" s="37">
        <f>+NICE자료!AA309</f>
        <v>3913284000000</v>
      </c>
      <c r="AB309" s="37">
        <f>+NICE자료!AB309</f>
        <v>3708324000000</v>
      </c>
      <c r="AC309" s="37">
        <f>+NICE자료!AC309</f>
        <v>4830804000000</v>
      </c>
      <c r="AD309" s="37">
        <f>+NICE자료!AD309</f>
        <v>4946118000000</v>
      </c>
      <c r="AE309" s="37">
        <f>+NICE자료!AE309</f>
        <v>4211422000000</v>
      </c>
      <c r="AF309" s="37">
        <f>+NICE자료!AF309</f>
        <v>5122407000000</v>
      </c>
      <c r="AG309" s="37">
        <f>+NICE자료!AG309</f>
        <v>4627864000000</v>
      </c>
      <c r="AH309" s="37">
        <f>+NICE자료!AH309</f>
        <v>3967827000000</v>
      </c>
      <c r="AI309" s="37">
        <f>+NICE자료!AI309</f>
        <v>4968366000000</v>
      </c>
      <c r="AJ309" s="37">
        <f>+NICE자료!AJ309</f>
        <v>4450634000000</v>
      </c>
      <c r="AK309" s="37">
        <f>+NICE자료!AK309</f>
        <v>1725838000000</v>
      </c>
      <c r="AL309" s="37">
        <f>+NICE자료!AL309</f>
        <v>3446943000000</v>
      </c>
      <c r="AM309" s="37">
        <f>+NICE자료!AM309</f>
        <v>2491718000000</v>
      </c>
      <c r="AN309" s="37">
        <f>+NICE자료!AN309</f>
        <v>3636626000000</v>
      </c>
      <c r="AO309" s="37">
        <f>+NICE자료!AO309</f>
        <v>3140174000000</v>
      </c>
      <c r="AP309" s="37">
        <f>+NICE자료!AP309</f>
        <v>2969951000000</v>
      </c>
      <c r="AQ309" s="37">
        <f>+NICE자료!AQ309</f>
        <v>2483469000000</v>
      </c>
      <c r="AR309" s="37">
        <f>+NICE자료!AR309</f>
        <v>2745396000000</v>
      </c>
      <c r="AS309" s="37">
        <f>+NICE자료!AS309</f>
        <v>1682512000000</v>
      </c>
      <c r="AT309" s="38"/>
      <c r="AU309" s="38"/>
      <c r="AV309" s="38"/>
      <c r="AW309" s="38"/>
      <c r="AX309" s="38"/>
      <c r="AY309" s="38"/>
      <c r="AZ309" s="38"/>
      <c r="BA309" s="38"/>
      <c r="BB309" s="38"/>
      <c r="BC309" s="38"/>
      <c r="BD309" s="38"/>
      <c r="BE309" s="38"/>
      <c r="BF309" s="38"/>
      <c r="BG309" s="38"/>
      <c r="BH309" s="38"/>
      <c r="BI309" s="38"/>
      <c r="BJ309" s="38"/>
      <c r="BK309" s="38"/>
      <c r="BL309" s="38"/>
      <c r="BM309" s="38"/>
      <c r="BN309" s="38"/>
      <c r="BO309" s="38"/>
      <c r="BP309" s="38"/>
      <c r="BQ309" s="38"/>
      <c r="BR309" s="38"/>
      <c r="BS309" s="38"/>
      <c r="BT309" s="38"/>
      <c r="BU309" s="38"/>
      <c r="BV309" s="38"/>
      <c r="BW309" s="38"/>
      <c r="BX309" s="38"/>
      <c r="BY309" s="38"/>
      <c r="BZ309" s="38"/>
      <c r="CA309" s="38"/>
      <c r="CB309" s="38"/>
      <c r="CC309" s="38"/>
      <c r="CD309" s="38"/>
      <c r="CE309" s="38"/>
      <c r="CF309" s="38"/>
      <c r="CG309" s="38"/>
      <c r="CH309" s="38"/>
      <c r="CI309" s="38"/>
      <c r="CJ309" s="38"/>
      <c r="CK309" s="38"/>
      <c r="CL309" s="38"/>
      <c r="CM309" s="38"/>
      <c r="CN309" s="38"/>
      <c r="CO309" s="38"/>
      <c r="CP309" s="38"/>
      <c r="CQ309" s="38"/>
      <c r="CR309" s="38"/>
      <c r="CS309" s="38"/>
      <c r="CT309" s="38"/>
      <c r="CU309" s="38"/>
      <c r="CV309" s="38"/>
      <c r="CW309" s="38"/>
      <c r="CX309" s="38"/>
      <c r="CY309" s="38"/>
      <c r="CZ309" s="38"/>
      <c r="DA309" s="38"/>
      <c r="DB309" s="38"/>
      <c r="DC309" s="38"/>
      <c r="DD309" s="38"/>
      <c r="DE309" s="38"/>
      <c r="DF309" s="38"/>
      <c r="DG309" s="38"/>
      <c r="DH309" s="38"/>
      <c r="DI309" s="38"/>
      <c r="DJ309" s="38"/>
      <c r="DK309" s="38"/>
      <c r="DL309" s="38"/>
      <c r="DM309" s="38"/>
      <c r="DN309" s="38"/>
    </row>
    <row r="310" spans="1:118">
      <c r="A310" s="1">
        <f>+NICE자료!A310</f>
        <v>128170</v>
      </c>
      <c r="B310" s="28" t="str">
        <f>+NICE자료!B310</f>
        <v>중단사업이익(손실)</v>
      </c>
      <c r="C310" s="37">
        <f>+NICE자료!C310</f>
        <v>0</v>
      </c>
      <c r="D310" s="37">
        <f>+NICE자료!D310</f>
        <v>0</v>
      </c>
      <c r="E310" s="37">
        <f>+NICE자료!E310</f>
        <v>0</v>
      </c>
      <c r="F310" s="37">
        <f>+NICE자료!F310</f>
        <v>0</v>
      </c>
      <c r="G310" s="37">
        <f>+NICE자료!G310</f>
        <v>0</v>
      </c>
      <c r="H310" s="37">
        <f>+NICE자료!H310</f>
        <v>0</v>
      </c>
      <c r="I310" s="37">
        <f>+NICE자료!I310</f>
        <v>0</v>
      </c>
      <c r="J310" s="37">
        <f>+NICE자료!J310</f>
        <v>0</v>
      </c>
      <c r="K310" s="37">
        <f>+NICE자료!K310</f>
        <v>0</v>
      </c>
      <c r="L310" s="37">
        <f>+NICE자료!L310</f>
        <v>0</v>
      </c>
      <c r="M310" s="37">
        <f>+NICE자료!M310</f>
        <v>0</v>
      </c>
      <c r="N310" s="37">
        <f>+NICE자료!N310</f>
        <v>0</v>
      </c>
      <c r="O310" s="37">
        <f>+NICE자료!O310</f>
        <v>0</v>
      </c>
      <c r="P310" s="37">
        <f>+NICE자료!P310</f>
        <v>0</v>
      </c>
      <c r="Q310" s="37">
        <f>+NICE자료!Q310</f>
        <v>0</v>
      </c>
      <c r="R310" s="37">
        <f>+NICE자료!R310</f>
        <v>0</v>
      </c>
      <c r="S310" s="37">
        <f>+NICE자료!S310</f>
        <v>0</v>
      </c>
      <c r="T310" s="37">
        <f>+NICE자료!T310</f>
        <v>0</v>
      </c>
      <c r="U310" s="37">
        <f>+NICE자료!U310</f>
        <v>0</v>
      </c>
      <c r="V310" s="37">
        <f>+NICE자료!V310</f>
        <v>0</v>
      </c>
      <c r="W310" s="37">
        <f>+NICE자료!W310</f>
        <v>0</v>
      </c>
      <c r="X310" s="37">
        <f>+NICE자료!X310</f>
        <v>0</v>
      </c>
      <c r="Y310" s="37">
        <f>+NICE자료!Y310</f>
        <v>0</v>
      </c>
      <c r="Z310" s="37">
        <f>+NICE자료!Z310</f>
        <v>0</v>
      </c>
      <c r="AA310" s="37">
        <f>+NICE자료!AA310</f>
        <v>0</v>
      </c>
      <c r="AB310" s="37">
        <f>+NICE자료!AB310</f>
        <v>0</v>
      </c>
      <c r="AC310" s="37">
        <f>+NICE자료!AC310</f>
        <v>0</v>
      </c>
      <c r="AD310" s="37">
        <f>+NICE자료!AD310</f>
        <v>0</v>
      </c>
      <c r="AE310" s="37">
        <f>+NICE자료!AE310</f>
        <v>0</v>
      </c>
      <c r="AF310" s="37">
        <f>+NICE자료!AF310</f>
        <v>0</v>
      </c>
      <c r="AG310" s="37">
        <f>+NICE자료!AG310</f>
        <v>0</v>
      </c>
      <c r="AH310" s="37">
        <f>+NICE자료!AH310</f>
        <v>0</v>
      </c>
      <c r="AI310" s="37">
        <f>+NICE자료!AI310</f>
        <v>0</v>
      </c>
      <c r="AJ310" s="37">
        <f>+NICE자료!AJ310</f>
        <v>0</v>
      </c>
      <c r="AK310" s="37">
        <f>+NICE자료!AK310</f>
        <v>0</v>
      </c>
      <c r="AL310" s="37">
        <f>+NICE자료!AL310</f>
        <v>0</v>
      </c>
      <c r="AM310" s="37">
        <f>+NICE자료!AM310</f>
        <v>0</v>
      </c>
      <c r="AN310" s="37">
        <f>+NICE자료!AN310</f>
        <v>0</v>
      </c>
      <c r="AO310" s="37">
        <f>+NICE자료!AO310</f>
        <v>0</v>
      </c>
      <c r="AP310" s="37">
        <f>+NICE자료!AP310</f>
        <v>0</v>
      </c>
      <c r="AQ310" s="37">
        <f>+NICE자료!AQ310</f>
        <v>0</v>
      </c>
      <c r="AR310" s="37">
        <f>+NICE자료!AR310</f>
        <v>0</v>
      </c>
      <c r="AS310" s="37">
        <f>+NICE자료!AS310</f>
        <v>0</v>
      </c>
      <c r="AT310" s="38"/>
      <c r="AU310" s="38"/>
      <c r="AV310" s="38"/>
      <c r="AW310" s="38"/>
      <c r="AX310" s="38"/>
      <c r="AY310" s="38"/>
      <c r="AZ310" s="38"/>
      <c r="BA310" s="38"/>
      <c r="BB310" s="38"/>
      <c r="BC310" s="38"/>
      <c r="BD310" s="38"/>
      <c r="BE310" s="38"/>
      <c r="BF310" s="38"/>
      <c r="BG310" s="38"/>
      <c r="BH310" s="38"/>
      <c r="BI310" s="38"/>
      <c r="BJ310" s="38"/>
      <c r="BK310" s="38"/>
      <c r="BL310" s="38"/>
      <c r="BM310" s="38"/>
      <c r="BN310" s="38"/>
      <c r="BO310" s="38"/>
      <c r="BP310" s="38"/>
      <c r="BQ310" s="38"/>
      <c r="BR310" s="38"/>
      <c r="BS310" s="38"/>
      <c r="BT310" s="38"/>
      <c r="BU310" s="38"/>
      <c r="BV310" s="38"/>
      <c r="BW310" s="38"/>
      <c r="BX310" s="38"/>
      <c r="BY310" s="38"/>
      <c r="BZ310" s="38"/>
      <c r="CA310" s="38"/>
      <c r="CB310" s="38"/>
      <c r="CC310" s="38"/>
      <c r="CD310" s="38"/>
      <c r="CE310" s="38"/>
      <c r="CF310" s="38"/>
      <c r="CG310" s="38"/>
      <c r="CH310" s="38"/>
      <c r="CI310" s="38"/>
      <c r="CJ310" s="38"/>
      <c r="CK310" s="38"/>
      <c r="CL310" s="38"/>
      <c r="CM310" s="38"/>
      <c r="CN310" s="38"/>
      <c r="CO310" s="38"/>
      <c r="CP310" s="38"/>
      <c r="CQ310" s="38"/>
      <c r="CR310" s="38"/>
      <c r="CS310" s="38"/>
      <c r="CT310" s="38"/>
      <c r="CU310" s="38"/>
      <c r="CV310" s="38"/>
      <c r="CW310" s="38"/>
      <c r="CX310" s="38"/>
      <c r="CY310" s="38"/>
      <c r="CZ310" s="38"/>
      <c r="DA310" s="38"/>
      <c r="DB310" s="38"/>
      <c r="DC310" s="38"/>
      <c r="DD310" s="38"/>
      <c r="DE310" s="38"/>
      <c r="DF310" s="38"/>
      <c r="DG310" s="38"/>
      <c r="DH310" s="38"/>
      <c r="DI310" s="38"/>
      <c r="DJ310" s="38"/>
      <c r="DK310" s="38"/>
      <c r="DL310" s="38"/>
      <c r="DM310" s="38"/>
      <c r="DN310" s="38"/>
    </row>
    <row r="311" spans="1:118">
      <c r="A311" s="1">
        <f>+NICE자료!A311</f>
        <v>128171</v>
      </c>
      <c r="B311" s="28" t="str">
        <f>+NICE자료!B311</f>
        <v>[중단사업매출액]</v>
      </c>
      <c r="C311" s="37">
        <f>+NICE자료!C311</f>
        <v>0</v>
      </c>
      <c r="D311" s="37">
        <f>+NICE자료!D311</f>
        <v>0</v>
      </c>
      <c r="E311" s="37">
        <f>+NICE자료!E311</f>
        <v>0</v>
      </c>
      <c r="F311" s="37">
        <f>+NICE자료!F311</f>
        <v>0</v>
      </c>
      <c r="G311" s="37">
        <f>+NICE자료!G311</f>
        <v>0</v>
      </c>
      <c r="H311" s="37">
        <f>+NICE자료!H311</f>
        <v>0</v>
      </c>
      <c r="I311" s="37">
        <f>+NICE자료!I311</f>
        <v>0</v>
      </c>
      <c r="J311" s="37">
        <f>+NICE자료!J311</f>
        <v>0</v>
      </c>
      <c r="K311" s="37">
        <f>+NICE자료!K311</f>
        <v>0</v>
      </c>
      <c r="L311" s="37">
        <f>+NICE자료!L311</f>
        <v>0</v>
      </c>
      <c r="M311" s="37">
        <f>+NICE자료!M311</f>
        <v>0</v>
      </c>
      <c r="N311" s="37">
        <f>+NICE자료!N311</f>
        <v>0</v>
      </c>
      <c r="O311" s="37">
        <f>+NICE자료!O311</f>
        <v>0</v>
      </c>
      <c r="P311" s="37">
        <f>+NICE자료!P311</f>
        <v>0</v>
      </c>
      <c r="Q311" s="37">
        <f>+NICE자료!Q311</f>
        <v>0</v>
      </c>
      <c r="R311" s="37">
        <f>+NICE자료!R311</f>
        <v>0</v>
      </c>
      <c r="S311" s="37">
        <f>+NICE자료!S311</f>
        <v>0</v>
      </c>
      <c r="T311" s="37">
        <f>+NICE자료!T311</f>
        <v>0</v>
      </c>
      <c r="U311" s="37">
        <f>+NICE자료!U311</f>
        <v>0</v>
      </c>
      <c r="V311" s="37">
        <f>+NICE자료!V311</f>
        <v>0</v>
      </c>
      <c r="W311" s="37">
        <f>+NICE자료!W311</f>
        <v>0</v>
      </c>
      <c r="X311" s="37">
        <f>+NICE자료!X311</f>
        <v>0</v>
      </c>
      <c r="Y311" s="37">
        <f>+NICE자료!Y311</f>
        <v>0</v>
      </c>
      <c r="Z311" s="37">
        <f>+NICE자료!Z311</f>
        <v>0</v>
      </c>
      <c r="AA311" s="37">
        <f>+NICE자료!AA311</f>
        <v>0</v>
      </c>
      <c r="AB311" s="37">
        <f>+NICE자료!AB311</f>
        <v>0</v>
      </c>
      <c r="AC311" s="37">
        <f>+NICE자료!AC311</f>
        <v>0</v>
      </c>
      <c r="AD311" s="37">
        <f>+NICE자료!AD311</f>
        <v>0</v>
      </c>
      <c r="AE311" s="37">
        <f>+NICE자료!AE311</f>
        <v>0</v>
      </c>
      <c r="AF311" s="37">
        <f>+NICE자료!AF311</f>
        <v>0</v>
      </c>
      <c r="AG311" s="37">
        <f>+NICE자료!AG311</f>
        <v>0</v>
      </c>
      <c r="AH311" s="37">
        <f>+NICE자료!AH311</f>
        <v>0</v>
      </c>
      <c r="AI311" s="37">
        <f>+NICE자료!AI311</f>
        <v>0</v>
      </c>
      <c r="AJ311" s="37">
        <f>+NICE자료!AJ311</f>
        <v>0</v>
      </c>
      <c r="AK311" s="37">
        <f>+NICE자료!AK311</f>
        <v>0</v>
      </c>
      <c r="AL311" s="37">
        <f>+NICE자료!AL311</f>
        <v>0</v>
      </c>
      <c r="AM311" s="37">
        <f>+NICE자료!AM311</f>
        <v>0</v>
      </c>
      <c r="AN311" s="37">
        <f>+NICE자료!AN311</f>
        <v>0</v>
      </c>
      <c r="AO311" s="37">
        <f>+NICE자료!AO311</f>
        <v>0</v>
      </c>
      <c r="AP311" s="37">
        <f>+NICE자료!AP311</f>
        <v>0</v>
      </c>
      <c r="AQ311" s="37">
        <f>+NICE자료!AQ311</f>
        <v>0</v>
      </c>
      <c r="AR311" s="37">
        <f>+NICE자료!AR311</f>
        <v>0</v>
      </c>
      <c r="AS311" s="37">
        <f>+NICE자료!AS311</f>
        <v>0</v>
      </c>
      <c r="AT311" s="38"/>
      <c r="AU311" s="38"/>
      <c r="AV311" s="38"/>
      <c r="AW311" s="38"/>
      <c r="AX311" s="38"/>
      <c r="AY311" s="38"/>
      <c r="AZ311" s="38"/>
      <c r="BA311" s="38"/>
      <c r="BB311" s="38"/>
      <c r="BC311" s="38"/>
      <c r="BD311" s="38"/>
      <c r="BE311" s="38"/>
      <c r="BF311" s="38"/>
      <c r="BG311" s="38"/>
      <c r="BH311" s="38"/>
      <c r="BI311" s="38"/>
      <c r="BJ311" s="38"/>
      <c r="BK311" s="38"/>
      <c r="BL311" s="38"/>
      <c r="BM311" s="38"/>
      <c r="BN311" s="38"/>
      <c r="BO311" s="38"/>
      <c r="BP311" s="38"/>
      <c r="BQ311" s="38"/>
      <c r="BR311" s="38"/>
      <c r="BS311" s="38"/>
      <c r="BT311" s="38"/>
      <c r="BU311" s="38"/>
      <c r="BV311" s="38"/>
      <c r="BW311" s="38"/>
      <c r="BX311" s="38"/>
      <c r="BY311" s="38"/>
      <c r="BZ311" s="38"/>
      <c r="CA311" s="38"/>
      <c r="CB311" s="38"/>
      <c r="CC311" s="38"/>
      <c r="CD311" s="38"/>
      <c r="CE311" s="38"/>
      <c r="CF311" s="38"/>
      <c r="CG311" s="38"/>
      <c r="CH311" s="38"/>
      <c r="CI311" s="38"/>
      <c r="CJ311" s="38"/>
      <c r="CK311" s="38"/>
      <c r="CL311" s="38"/>
      <c r="CM311" s="38"/>
      <c r="CN311" s="38"/>
      <c r="CO311" s="38"/>
      <c r="CP311" s="38"/>
      <c r="CQ311" s="38"/>
      <c r="CR311" s="38"/>
      <c r="CS311" s="38"/>
      <c r="CT311" s="38"/>
      <c r="CU311" s="38"/>
      <c r="CV311" s="38"/>
      <c r="CW311" s="38"/>
      <c r="CX311" s="38"/>
      <c r="CY311" s="38"/>
      <c r="CZ311" s="38"/>
      <c r="DA311" s="38"/>
      <c r="DB311" s="38"/>
      <c r="DC311" s="38"/>
      <c r="DD311" s="38"/>
      <c r="DE311" s="38"/>
      <c r="DF311" s="38"/>
      <c r="DG311" s="38"/>
      <c r="DH311" s="38"/>
      <c r="DI311" s="38"/>
      <c r="DJ311" s="38"/>
      <c r="DK311" s="38"/>
      <c r="DL311" s="38"/>
      <c r="DM311" s="38"/>
      <c r="DN311" s="38"/>
    </row>
    <row r="312" spans="1:118">
      <c r="A312" s="1">
        <f>+NICE자료!A312</f>
        <v>128172</v>
      </c>
      <c r="B312" s="28" t="str">
        <f>+NICE자료!B312</f>
        <v>[중단사업매출원가]</v>
      </c>
      <c r="C312" s="37">
        <f>+NICE자료!C312</f>
        <v>0</v>
      </c>
      <c r="D312" s="37">
        <f>+NICE자료!D312</f>
        <v>0</v>
      </c>
      <c r="E312" s="37">
        <f>+NICE자료!E312</f>
        <v>0</v>
      </c>
      <c r="F312" s="37">
        <f>+NICE자료!F312</f>
        <v>0</v>
      </c>
      <c r="G312" s="37">
        <f>+NICE자료!G312</f>
        <v>0</v>
      </c>
      <c r="H312" s="37">
        <f>+NICE자료!H312</f>
        <v>0</v>
      </c>
      <c r="I312" s="37">
        <f>+NICE자료!I312</f>
        <v>0</v>
      </c>
      <c r="J312" s="37">
        <f>+NICE자료!J312</f>
        <v>0</v>
      </c>
      <c r="K312" s="37">
        <f>+NICE자료!K312</f>
        <v>0</v>
      </c>
      <c r="L312" s="37">
        <f>+NICE자료!L312</f>
        <v>0</v>
      </c>
      <c r="M312" s="37">
        <f>+NICE자료!M312</f>
        <v>0</v>
      </c>
      <c r="N312" s="37">
        <f>+NICE자료!N312</f>
        <v>0</v>
      </c>
      <c r="O312" s="37">
        <f>+NICE자료!O312</f>
        <v>0</v>
      </c>
      <c r="P312" s="37">
        <f>+NICE자료!P312</f>
        <v>0</v>
      </c>
      <c r="Q312" s="37">
        <f>+NICE자료!Q312</f>
        <v>0</v>
      </c>
      <c r="R312" s="37">
        <f>+NICE자료!R312</f>
        <v>0</v>
      </c>
      <c r="S312" s="37">
        <f>+NICE자료!S312</f>
        <v>0</v>
      </c>
      <c r="T312" s="37">
        <f>+NICE자료!T312</f>
        <v>0</v>
      </c>
      <c r="U312" s="37">
        <f>+NICE자료!U312</f>
        <v>0</v>
      </c>
      <c r="V312" s="37">
        <f>+NICE자료!V312</f>
        <v>0</v>
      </c>
      <c r="W312" s="37">
        <f>+NICE자료!W312</f>
        <v>0</v>
      </c>
      <c r="X312" s="37">
        <f>+NICE자료!X312</f>
        <v>0</v>
      </c>
      <c r="Y312" s="37">
        <f>+NICE자료!Y312</f>
        <v>0</v>
      </c>
      <c r="Z312" s="37">
        <f>+NICE자료!Z312</f>
        <v>0</v>
      </c>
      <c r="AA312" s="37">
        <f>+NICE자료!AA312</f>
        <v>0</v>
      </c>
      <c r="AB312" s="37">
        <f>+NICE자료!AB312</f>
        <v>0</v>
      </c>
      <c r="AC312" s="37">
        <f>+NICE자료!AC312</f>
        <v>0</v>
      </c>
      <c r="AD312" s="37">
        <f>+NICE자료!AD312</f>
        <v>0</v>
      </c>
      <c r="AE312" s="37">
        <f>+NICE자료!AE312</f>
        <v>0</v>
      </c>
      <c r="AF312" s="37">
        <f>+NICE자료!AF312</f>
        <v>0</v>
      </c>
      <c r="AG312" s="37">
        <f>+NICE자료!AG312</f>
        <v>0</v>
      </c>
      <c r="AH312" s="37">
        <f>+NICE자료!AH312</f>
        <v>0</v>
      </c>
      <c r="AI312" s="37">
        <f>+NICE자료!AI312</f>
        <v>0</v>
      </c>
      <c r="AJ312" s="37">
        <f>+NICE자료!AJ312</f>
        <v>0</v>
      </c>
      <c r="AK312" s="37">
        <f>+NICE자료!AK312</f>
        <v>0</v>
      </c>
      <c r="AL312" s="37">
        <f>+NICE자료!AL312</f>
        <v>0</v>
      </c>
      <c r="AM312" s="37">
        <f>+NICE자료!AM312</f>
        <v>0</v>
      </c>
      <c r="AN312" s="37">
        <f>+NICE자료!AN312</f>
        <v>0</v>
      </c>
      <c r="AO312" s="37">
        <f>+NICE자료!AO312</f>
        <v>0</v>
      </c>
      <c r="AP312" s="37">
        <f>+NICE자료!AP312</f>
        <v>0</v>
      </c>
      <c r="AQ312" s="37">
        <f>+NICE자료!AQ312</f>
        <v>0</v>
      </c>
      <c r="AR312" s="37">
        <f>+NICE자료!AR312</f>
        <v>0</v>
      </c>
      <c r="AS312" s="37">
        <f>+NICE자료!AS312</f>
        <v>0</v>
      </c>
      <c r="AT312" s="38"/>
      <c r="AU312" s="38"/>
      <c r="AV312" s="38"/>
      <c r="AW312" s="38"/>
      <c r="AX312" s="38"/>
      <c r="AY312" s="38"/>
      <c r="AZ312" s="38"/>
      <c r="BA312" s="38"/>
      <c r="BB312" s="38"/>
      <c r="BC312" s="38"/>
      <c r="BD312" s="38"/>
      <c r="BE312" s="38"/>
      <c r="BF312" s="38"/>
      <c r="BG312" s="38"/>
      <c r="BH312" s="38"/>
      <c r="BI312" s="38"/>
      <c r="BJ312" s="38"/>
      <c r="BK312" s="38"/>
      <c r="BL312" s="38"/>
      <c r="BM312" s="38"/>
      <c r="BN312" s="38"/>
      <c r="BO312" s="38"/>
      <c r="BP312" s="38"/>
      <c r="BQ312" s="38"/>
      <c r="BR312" s="38"/>
      <c r="BS312" s="38"/>
      <c r="BT312" s="38"/>
      <c r="BU312" s="38"/>
      <c r="BV312" s="38"/>
      <c r="BW312" s="38"/>
      <c r="BX312" s="38"/>
      <c r="BY312" s="38"/>
      <c r="BZ312" s="38"/>
      <c r="CA312" s="38"/>
      <c r="CB312" s="38"/>
      <c r="CC312" s="38"/>
      <c r="CD312" s="38"/>
      <c r="CE312" s="38"/>
      <c r="CF312" s="38"/>
      <c r="CG312" s="38"/>
      <c r="CH312" s="38"/>
      <c r="CI312" s="38"/>
      <c r="CJ312" s="38"/>
      <c r="CK312" s="38"/>
      <c r="CL312" s="38"/>
      <c r="CM312" s="38"/>
      <c r="CN312" s="38"/>
      <c r="CO312" s="38"/>
      <c r="CP312" s="38"/>
      <c r="CQ312" s="38"/>
      <c r="CR312" s="38"/>
      <c r="CS312" s="38"/>
      <c r="CT312" s="38"/>
      <c r="CU312" s="38"/>
      <c r="CV312" s="38"/>
      <c r="CW312" s="38"/>
      <c r="CX312" s="38"/>
      <c r="CY312" s="38"/>
      <c r="CZ312" s="38"/>
      <c r="DA312" s="38"/>
      <c r="DB312" s="38"/>
      <c r="DC312" s="38"/>
      <c r="DD312" s="38"/>
      <c r="DE312" s="38"/>
      <c r="DF312" s="38"/>
      <c r="DG312" s="38"/>
      <c r="DH312" s="38"/>
      <c r="DI312" s="38"/>
      <c r="DJ312" s="38"/>
      <c r="DK312" s="38"/>
      <c r="DL312" s="38"/>
      <c r="DM312" s="38"/>
      <c r="DN312" s="38"/>
    </row>
    <row r="313" spans="1:118">
      <c r="A313" s="1">
        <f>+NICE자료!A313</f>
        <v>128173</v>
      </c>
      <c r="B313" s="28" t="str">
        <f>+NICE자료!B313</f>
        <v>[중단사업매출총이익(손실)]</v>
      </c>
      <c r="C313" s="37">
        <f>+NICE자료!C313</f>
        <v>0</v>
      </c>
      <c r="D313" s="37">
        <f>+NICE자료!D313</f>
        <v>0</v>
      </c>
      <c r="E313" s="37">
        <f>+NICE자료!E313</f>
        <v>0</v>
      </c>
      <c r="F313" s="37">
        <f>+NICE자료!F313</f>
        <v>0</v>
      </c>
      <c r="G313" s="37">
        <f>+NICE자료!G313</f>
        <v>0</v>
      </c>
      <c r="H313" s="37">
        <f>+NICE자료!H313</f>
        <v>0</v>
      </c>
      <c r="I313" s="37">
        <f>+NICE자료!I313</f>
        <v>0</v>
      </c>
      <c r="J313" s="37">
        <f>+NICE자료!J313</f>
        <v>0</v>
      </c>
      <c r="K313" s="37">
        <f>+NICE자료!K313</f>
        <v>0</v>
      </c>
      <c r="L313" s="37">
        <f>+NICE자료!L313</f>
        <v>0</v>
      </c>
      <c r="M313" s="37">
        <f>+NICE자료!M313</f>
        <v>0</v>
      </c>
      <c r="N313" s="37">
        <f>+NICE자료!N313</f>
        <v>0</v>
      </c>
      <c r="O313" s="37">
        <f>+NICE자료!O313</f>
        <v>0</v>
      </c>
      <c r="P313" s="37">
        <f>+NICE자료!P313</f>
        <v>0</v>
      </c>
      <c r="Q313" s="37">
        <f>+NICE자료!Q313</f>
        <v>0</v>
      </c>
      <c r="R313" s="37">
        <f>+NICE자료!R313</f>
        <v>0</v>
      </c>
      <c r="S313" s="37">
        <f>+NICE자료!S313</f>
        <v>0</v>
      </c>
      <c r="T313" s="37">
        <f>+NICE자료!T313</f>
        <v>0</v>
      </c>
      <c r="U313" s="37">
        <f>+NICE자료!U313</f>
        <v>0</v>
      </c>
      <c r="V313" s="37">
        <f>+NICE자료!V313</f>
        <v>0</v>
      </c>
      <c r="W313" s="37">
        <f>+NICE자료!W313</f>
        <v>0</v>
      </c>
      <c r="X313" s="37">
        <f>+NICE자료!X313</f>
        <v>0</v>
      </c>
      <c r="Y313" s="37">
        <f>+NICE자료!Y313</f>
        <v>0</v>
      </c>
      <c r="Z313" s="37">
        <f>+NICE자료!Z313</f>
        <v>0</v>
      </c>
      <c r="AA313" s="37">
        <f>+NICE자료!AA313</f>
        <v>0</v>
      </c>
      <c r="AB313" s="37">
        <f>+NICE자료!AB313</f>
        <v>0</v>
      </c>
      <c r="AC313" s="37">
        <f>+NICE자료!AC313</f>
        <v>0</v>
      </c>
      <c r="AD313" s="37">
        <f>+NICE자료!AD313</f>
        <v>0</v>
      </c>
      <c r="AE313" s="37">
        <f>+NICE자료!AE313</f>
        <v>0</v>
      </c>
      <c r="AF313" s="37">
        <f>+NICE자료!AF313</f>
        <v>0</v>
      </c>
      <c r="AG313" s="37">
        <f>+NICE자료!AG313</f>
        <v>0</v>
      </c>
      <c r="AH313" s="37">
        <f>+NICE자료!AH313</f>
        <v>0</v>
      </c>
      <c r="AI313" s="37">
        <f>+NICE자료!AI313</f>
        <v>0</v>
      </c>
      <c r="AJ313" s="37">
        <f>+NICE자료!AJ313</f>
        <v>0</v>
      </c>
      <c r="AK313" s="37">
        <f>+NICE자료!AK313</f>
        <v>0</v>
      </c>
      <c r="AL313" s="37">
        <f>+NICE자료!AL313</f>
        <v>0</v>
      </c>
      <c r="AM313" s="37">
        <f>+NICE자료!AM313</f>
        <v>0</v>
      </c>
      <c r="AN313" s="37">
        <f>+NICE자료!AN313</f>
        <v>0</v>
      </c>
      <c r="AO313" s="37">
        <f>+NICE자료!AO313</f>
        <v>0</v>
      </c>
      <c r="AP313" s="37">
        <f>+NICE자료!AP313</f>
        <v>0</v>
      </c>
      <c r="AQ313" s="37">
        <f>+NICE자료!AQ313</f>
        <v>0</v>
      </c>
      <c r="AR313" s="37">
        <f>+NICE자료!AR313</f>
        <v>0</v>
      </c>
      <c r="AS313" s="37">
        <f>+NICE자료!AS313</f>
        <v>0</v>
      </c>
      <c r="AT313" s="38"/>
      <c r="AU313" s="38"/>
      <c r="AV313" s="38"/>
      <c r="AW313" s="38"/>
      <c r="AX313" s="38"/>
      <c r="AY313" s="38"/>
      <c r="AZ313" s="38"/>
      <c r="BA313" s="38"/>
      <c r="BB313" s="38"/>
      <c r="BC313" s="38"/>
      <c r="BD313" s="38"/>
      <c r="BE313" s="38"/>
      <c r="BF313" s="38"/>
      <c r="BG313" s="38"/>
      <c r="BH313" s="38"/>
      <c r="BI313" s="38"/>
      <c r="BJ313" s="38"/>
      <c r="BK313" s="38"/>
      <c r="BL313" s="38"/>
      <c r="BM313" s="38"/>
      <c r="BN313" s="38"/>
      <c r="BO313" s="38"/>
      <c r="BP313" s="38"/>
      <c r="BQ313" s="38"/>
      <c r="BR313" s="38"/>
      <c r="BS313" s="38"/>
      <c r="BT313" s="38"/>
      <c r="BU313" s="38"/>
      <c r="BV313" s="38"/>
      <c r="BW313" s="38"/>
      <c r="BX313" s="38"/>
      <c r="BY313" s="38"/>
      <c r="BZ313" s="38"/>
      <c r="CA313" s="38"/>
      <c r="CB313" s="38"/>
      <c r="CC313" s="38"/>
      <c r="CD313" s="38"/>
      <c r="CE313" s="38"/>
      <c r="CF313" s="38"/>
      <c r="CG313" s="38"/>
      <c r="CH313" s="38"/>
      <c r="CI313" s="38"/>
      <c r="CJ313" s="38"/>
      <c r="CK313" s="38"/>
      <c r="CL313" s="38"/>
      <c r="CM313" s="38"/>
      <c r="CN313" s="38"/>
      <c r="CO313" s="38"/>
      <c r="CP313" s="38"/>
      <c r="CQ313" s="38"/>
      <c r="CR313" s="38"/>
      <c r="CS313" s="38"/>
      <c r="CT313" s="38"/>
      <c r="CU313" s="38"/>
      <c r="CV313" s="38"/>
      <c r="CW313" s="38"/>
      <c r="CX313" s="38"/>
      <c r="CY313" s="38"/>
      <c r="CZ313" s="38"/>
      <c r="DA313" s="38"/>
      <c r="DB313" s="38"/>
      <c r="DC313" s="38"/>
      <c r="DD313" s="38"/>
      <c r="DE313" s="38"/>
      <c r="DF313" s="38"/>
      <c r="DG313" s="38"/>
      <c r="DH313" s="38"/>
      <c r="DI313" s="38"/>
      <c r="DJ313" s="38"/>
      <c r="DK313" s="38"/>
      <c r="DL313" s="38"/>
      <c r="DM313" s="38"/>
      <c r="DN313" s="38"/>
    </row>
    <row r="314" spans="1:118">
      <c r="A314" s="1">
        <f>+NICE자료!A314</f>
        <v>128174</v>
      </c>
      <c r="B314" s="28" t="str">
        <f>+NICE자료!B314</f>
        <v>[중단사업판매비와관리비]</v>
      </c>
      <c r="C314" s="37">
        <f>+NICE자료!C314</f>
        <v>0</v>
      </c>
      <c r="D314" s="37">
        <f>+NICE자료!D314</f>
        <v>0</v>
      </c>
      <c r="E314" s="37">
        <f>+NICE자료!E314</f>
        <v>0</v>
      </c>
      <c r="F314" s="37">
        <f>+NICE자료!F314</f>
        <v>0</v>
      </c>
      <c r="G314" s="37">
        <f>+NICE자료!G314</f>
        <v>0</v>
      </c>
      <c r="H314" s="37">
        <f>+NICE자료!H314</f>
        <v>0</v>
      </c>
      <c r="I314" s="37">
        <f>+NICE자료!I314</f>
        <v>0</v>
      </c>
      <c r="J314" s="37">
        <f>+NICE자료!J314</f>
        <v>0</v>
      </c>
      <c r="K314" s="37">
        <f>+NICE자료!K314</f>
        <v>0</v>
      </c>
      <c r="L314" s="37">
        <f>+NICE자료!L314</f>
        <v>0</v>
      </c>
      <c r="M314" s="37">
        <f>+NICE자료!M314</f>
        <v>0</v>
      </c>
      <c r="N314" s="37">
        <f>+NICE자료!N314</f>
        <v>0</v>
      </c>
      <c r="O314" s="37">
        <f>+NICE자료!O314</f>
        <v>0</v>
      </c>
      <c r="P314" s="37">
        <f>+NICE자료!P314</f>
        <v>0</v>
      </c>
      <c r="Q314" s="37">
        <f>+NICE자료!Q314</f>
        <v>0</v>
      </c>
      <c r="R314" s="37">
        <f>+NICE자료!R314</f>
        <v>0</v>
      </c>
      <c r="S314" s="37">
        <f>+NICE자료!S314</f>
        <v>0</v>
      </c>
      <c r="T314" s="37">
        <f>+NICE자료!T314</f>
        <v>0</v>
      </c>
      <c r="U314" s="37">
        <f>+NICE자료!U314</f>
        <v>0</v>
      </c>
      <c r="V314" s="37">
        <f>+NICE자료!V314</f>
        <v>0</v>
      </c>
      <c r="W314" s="37">
        <f>+NICE자료!W314</f>
        <v>0</v>
      </c>
      <c r="X314" s="37">
        <f>+NICE자료!X314</f>
        <v>0</v>
      </c>
      <c r="Y314" s="37">
        <f>+NICE자료!Y314</f>
        <v>0</v>
      </c>
      <c r="Z314" s="37">
        <f>+NICE자료!Z314</f>
        <v>0</v>
      </c>
      <c r="AA314" s="37">
        <f>+NICE자료!AA314</f>
        <v>0</v>
      </c>
      <c r="AB314" s="37">
        <f>+NICE자료!AB314</f>
        <v>0</v>
      </c>
      <c r="AC314" s="37">
        <f>+NICE자료!AC314</f>
        <v>0</v>
      </c>
      <c r="AD314" s="37">
        <f>+NICE자료!AD314</f>
        <v>0</v>
      </c>
      <c r="AE314" s="37">
        <f>+NICE자료!AE314</f>
        <v>0</v>
      </c>
      <c r="AF314" s="37">
        <f>+NICE자료!AF314</f>
        <v>0</v>
      </c>
      <c r="AG314" s="37">
        <f>+NICE자료!AG314</f>
        <v>0</v>
      </c>
      <c r="AH314" s="37">
        <f>+NICE자료!AH314</f>
        <v>0</v>
      </c>
      <c r="AI314" s="37">
        <f>+NICE자료!AI314</f>
        <v>0</v>
      </c>
      <c r="AJ314" s="37">
        <f>+NICE자료!AJ314</f>
        <v>0</v>
      </c>
      <c r="AK314" s="37">
        <f>+NICE자료!AK314</f>
        <v>0</v>
      </c>
      <c r="AL314" s="37">
        <f>+NICE자료!AL314</f>
        <v>0</v>
      </c>
      <c r="AM314" s="37">
        <f>+NICE자료!AM314</f>
        <v>0</v>
      </c>
      <c r="AN314" s="37">
        <f>+NICE자료!AN314</f>
        <v>0</v>
      </c>
      <c r="AO314" s="37">
        <f>+NICE자료!AO314</f>
        <v>0</v>
      </c>
      <c r="AP314" s="37">
        <f>+NICE자료!AP314</f>
        <v>0</v>
      </c>
      <c r="AQ314" s="37">
        <f>+NICE자료!AQ314</f>
        <v>0</v>
      </c>
      <c r="AR314" s="37">
        <f>+NICE자료!AR314</f>
        <v>0</v>
      </c>
      <c r="AS314" s="37">
        <f>+NICE자료!AS314</f>
        <v>0</v>
      </c>
      <c r="AT314" s="38"/>
      <c r="AU314" s="38"/>
      <c r="AV314" s="38"/>
      <c r="AW314" s="38"/>
      <c r="AX314" s="38"/>
      <c r="AY314" s="38"/>
      <c r="AZ314" s="38"/>
      <c r="BA314" s="38"/>
      <c r="BB314" s="38"/>
      <c r="BC314" s="38"/>
      <c r="BD314" s="38"/>
      <c r="BE314" s="38"/>
      <c r="BF314" s="38"/>
      <c r="BG314" s="38"/>
      <c r="BH314" s="38"/>
      <c r="BI314" s="38"/>
      <c r="BJ314" s="38"/>
      <c r="BK314" s="38"/>
      <c r="BL314" s="38"/>
      <c r="BM314" s="38"/>
      <c r="BN314" s="38"/>
      <c r="BO314" s="38"/>
      <c r="BP314" s="38"/>
      <c r="BQ314" s="38"/>
      <c r="BR314" s="38"/>
      <c r="BS314" s="38"/>
      <c r="BT314" s="38"/>
      <c r="BU314" s="38"/>
      <c r="BV314" s="38"/>
      <c r="BW314" s="38"/>
      <c r="BX314" s="38"/>
      <c r="BY314" s="38"/>
      <c r="BZ314" s="38"/>
      <c r="CA314" s="38"/>
      <c r="CB314" s="38"/>
      <c r="CC314" s="38"/>
      <c r="CD314" s="38"/>
      <c r="CE314" s="38"/>
      <c r="CF314" s="38"/>
      <c r="CG314" s="38"/>
      <c r="CH314" s="38"/>
      <c r="CI314" s="38"/>
      <c r="CJ314" s="38"/>
      <c r="CK314" s="38"/>
      <c r="CL314" s="38"/>
      <c r="CM314" s="38"/>
      <c r="CN314" s="38"/>
      <c r="CO314" s="38"/>
      <c r="CP314" s="38"/>
      <c r="CQ314" s="38"/>
      <c r="CR314" s="38"/>
      <c r="CS314" s="38"/>
      <c r="CT314" s="38"/>
      <c r="CU314" s="38"/>
      <c r="CV314" s="38"/>
      <c r="CW314" s="38"/>
      <c r="CX314" s="38"/>
      <c r="CY314" s="38"/>
      <c r="CZ314" s="38"/>
      <c r="DA314" s="38"/>
      <c r="DB314" s="38"/>
      <c r="DC314" s="38"/>
      <c r="DD314" s="38"/>
      <c r="DE314" s="38"/>
      <c r="DF314" s="38"/>
      <c r="DG314" s="38"/>
      <c r="DH314" s="38"/>
      <c r="DI314" s="38"/>
      <c r="DJ314" s="38"/>
      <c r="DK314" s="38"/>
      <c r="DL314" s="38"/>
      <c r="DM314" s="38"/>
      <c r="DN314" s="38"/>
    </row>
    <row r="315" spans="1:118">
      <c r="A315" s="1">
        <f>+NICE자료!A315</f>
        <v>128175</v>
      </c>
      <c r="B315" s="28" t="str">
        <f>+NICE자료!B315</f>
        <v>[중단사업감가상각비]</v>
      </c>
      <c r="C315" s="37">
        <f>+NICE자료!C315</f>
        <v>0</v>
      </c>
      <c r="D315" s="37">
        <f>+NICE자료!D315</f>
        <v>0</v>
      </c>
      <c r="E315" s="37">
        <f>+NICE자료!E315</f>
        <v>0</v>
      </c>
      <c r="F315" s="37">
        <f>+NICE자료!F315</f>
        <v>0</v>
      </c>
      <c r="G315" s="37">
        <f>+NICE자료!G315</f>
        <v>0</v>
      </c>
      <c r="H315" s="37">
        <f>+NICE자료!H315</f>
        <v>0</v>
      </c>
      <c r="I315" s="37">
        <f>+NICE자료!I315</f>
        <v>0</v>
      </c>
      <c r="J315" s="37">
        <f>+NICE자료!J315</f>
        <v>0</v>
      </c>
      <c r="K315" s="37">
        <f>+NICE자료!K315</f>
        <v>0</v>
      </c>
      <c r="L315" s="37">
        <f>+NICE자료!L315</f>
        <v>0</v>
      </c>
      <c r="M315" s="37">
        <f>+NICE자료!M315</f>
        <v>0</v>
      </c>
      <c r="N315" s="37">
        <f>+NICE자료!N315</f>
        <v>0</v>
      </c>
      <c r="O315" s="37">
        <f>+NICE자료!O315</f>
        <v>0</v>
      </c>
      <c r="P315" s="37">
        <f>+NICE자료!P315</f>
        <v>0</v>
      </c>
      <c r="Q315" s="37">
        <f>+NICE자료!Q315</f>
        <v>0</v>
      </c>
      <c r="R315" s="37">
        <f>+NICE자료!R315</f>
        <v>0</v>
      </c>
      <c r="S315" s="37">
        <f>+NICE자료!S315</f>
        <v>0</v>
      </c>
      <c r="T315" s="37">
        <f>+NICE자료!T315</f>
        <v>0</v>
      </c>
      <c r="U315" s="37">
        <f>+NICE자료!U315</f>
        <v>0</v>
      </c>
      <c r="V315" s="37">
        <f>+NICE자료!V315</f>
        <v>0</v>
      </c>
      <c r="W315" s="37">
        <f>+NICE자료!W315</f>
        <v>0</v>
      </c>
      <c r="X315" s="37">
        <f>+NICE자료!X315</f>
        <v>0</v>
      </c>
      <c r="Y315" s="37">
        <f>+NICE자료!Y315</f>
        <v>0</v>
      </c>
      <c r="Z315" s="37">
        <f>+NICE자료!Z315</f>
        <v>0</v>
      </c>
      <c r="AA315" s="37">
        <f>+NICE자료!AA315</f>
        <v>0</v>
      </c>
      <c r="AB315" s="37">
        <f>+NICE자료!AB315</f>
        <v>0</v>
      </c>
      <c r="AC315" s="37">
        <f>+NICE자료!AC315</f>
        <v>0</v>
      </c>
      <c r="AD315" s="37">
        <f>+NICE자료!AD315</f>
        <v>0</v>
      </c>
      <c r="AE315" s="37">
        <f>+NICE자료!AE315</f>
        <v>0</v>
      </c>
      <c r="AF315" s="37">
        <f>+NICE자료!AF315</f>
        <v>0</v>
      </c>
      <c r="AG315" s="37">
        <f>+NICE자료!AG315</f>
        <v>0</v>
      </c>
      <c r="AH315" s="37">
        <f>+NICE자료!AH315</f>
        <v>0</v>
      </c>
      <c r="AI315" s="37">
        <f>+NICE자료!AI315</f>
        <v>0</v>
      </c>
      <c r="AJ315" s="37">
        <f>+NICE자료!AJ315</f>
        <v>0</v>
      </c>
      <c r="AK315" s="37">
        <f>+NICE자료!AK315</f>
        <v>0</v>
      </c>
      <c r="AL315" s="37">
        <f>+NICE자료!AL315</f>
        <v>0</v>
      </c>
      <c r="AM315" s="37">
        <f>+NICE자료!AM315</f>
        <v>0</v>
      </c>
      <c r="AN315" s="37">
        <f>+NICE자료!AN315</f>
        <v>0</v>
      </c>
      <c r="AO315" s="37">
        <f>+NICE자료!AO315</f>
        <v>0</v>
      </c>
      <c r="AP315" s="37">
        <f>+NICE자료!AP315</f>
        <v>0</v>
      </c>
      <c r="AQ315" s="37">
        <f>+NICE자료!AQ315</f>
        <v>0</v>
      </c>
      <c r="AR315" s="37">
        <f>+NICE자료!AR315</f>
        <v>0</v>
      </c>
      <c r="AS315" s="37">
        <f>+NICE자료!AS315</f>
        <v>0</v>
      </c>
      <c r="AT315" s="38"/>
      <c r="AU315" s="38"/>
      <c r="AV315" s="38"/>
      <c r="AW315" s="38"/>
      <c r="AX315" s="38"/>
      <c r="AY315" s="38"/>
      <c r="AZ315" s="38"/>
      <c r="BA315" s="38"/>
      <c r="BB315" s="38"/>
      <c r="BC315" s="38"/>
      <c r="BD315" s="38"/>
      <c r="BE315" s="38"/>
      <c r="BF315" s="38"/>
      <c r="BG315" s="38"/>
      <c r="BH315" s="38"/>
      <c r="BI315" s="38"/>
      <c r="BJ315" s="38"/>
      <c r="BK315" s="38"/>
      <c r="BL315" s="38"/>
      <c r="BM315" s="38"/>
      <c r="BN315" s="38"/>
      <c r="BO315" s="38"/>
      <c r="BP315" s="38"/>
      <c r="BQ315" s="38"/>
      <c r="BR315" s="38"/>
      <c r="BS315" s="38"/>
      <c r="BT315" s="38"/>
      <c r="BU315" s="38"/>
      <c r="BV315" s="38"/>
      <c r="BW315" s="38"/>
      <c r="BX315" s="38"/>
      <c r="BY315" s="38"/>
      <c r="BZ315" s="38"/>
      <c r="CA315" s="38"/>
      <c r="CB315" s="38"/>
      <c r="CC315" s="38"/>
      <c r="CD315" s="38"/>
      <c r="CE315" s="38"/>
      <c r="CF315" s="38"/>
      <c r="CG315" s="38"/>
      <c r="CH315" s="38"/>
      <c r="CI315" s="38"/>
      <c r="CJ315" s="38"/>
      <c r="CK315" s="38"/>
      <c r="CL315" s="38"/>
      <c r="CM315" s="38"/>
      <c r="CN315" s="38"/>
      <c r="CO315" s="38"/>
      <c r="CP315" s="38"/>
      <c r="CQ315" s="38"/>
      <c r="CR315" s="38"/>
      <c r="CS315" s="38"/>
      <c r="CT315" s="38"/>
      <c r="CU315" s="38"/>
      <c r="CV315" s="38"/>
      <c r="CW315" s="38"/>
      <c r="CX315" s="38"/>
      <c r="CY315" s="38"/>
      <c r="CZ315" s="38"/>
      <c r="DA315" s="38"/>
      <c r="DB315" s="38"/>
      <c r="DC315" s="38"/>
      <c r="DD315" s="38"/>
      <c r="DE315" s="38"/>
      <c r="DF315" s="38"/>
      <c r="DG315" s="38"/>
      <c r="DH315" s="38"/>
      <c r="DI315" s="38"/>
      <c r="DJ315" s="38"/>
      <c r="DK315" s="38"/>
      <c r="DL315" s="38"/>
      <c r="DM315" s="38"/>
      <c r="DN315" s="38"/>
    </row>
    <row r="316" spans="1:118">
      <c r="A316" s="1">
        <f>+NICE자료!A316</f>
        <v>128176</v>
      </c>
      <c r="B316" s="28" t="str">
        <f>+NICE자료!B316</f>
        <v>[중단사업영업이익(손실)]</v>
      </c>
      <c r="C316" s="37">
        <f>+NICE자료!C316</f>
        <v>0</v>
      </c>
      <c r="D316" s="37">
        <f>+NICE자료!D316</f>
        <v>0</v>
      </c>
      <c r="E316" s="37">
        <f>+NICE자료!E316</f>
        <v>0</v>
      </c>
      <c r="F316" s="37">
        <f>+NICE자료!F316</f>
        <v>0</v>
      </c>
      <c r="G316" s="37">
        <f>+NICE자료!G316</f>
        <v>0</v>
      </c>
      <c r="H316" s="37">
        <f>+NICE자료!H316</f>
        <v>0</v>
      </c>
      <c r="I316" s="37">
        <f>+NICE자료!I316</f>
        <v>0</v>
      </c>
      <c r="J316" s="37">
        <f>+NICE자료!J316</f>
        <v>0</v>
      </c>
      <c r="K316" s="37">
        <f>+NICE자료!K316</f>
        <v>0</v>
      </c>
      <c r="L316" s="37">
        <f>+NICE자료!L316</f>
        <v>0</v>
      </c>
      <c r="M316" s="37">
        <f>+NICE자료!M316</f>
        <v>0</v>
      </c>
      <c r="N316" s="37">
        <f>+NICE자료!N316</f>
        <v>0</v>
      </c>
      <c r="O316" s="37">
        <f>+NICE자료!O316</f>
        <v>0</v>
      </c>
      <c r="P316" s="37">
        <f>+NICE자료!P316</f>
        <v>0</v>
      </c>
      <c r="Q316" s="37">
        <f>+NICE자료!Q316</f>
        <v>0</v>
      </c>
      <c r="R316" s="37">
        <f>+NICE자료!R316</f>
        <v>0</v>
      </c>
      <c r="S316" s="37">
        <f>+NICE자료!S316</f>
        <v>0</v>
      </c>
      <c r="T316" s="37">
        <f>+NICE자료!T316</f>
        <v>0</v>
      </c>
      <c r="U316" s="37">
        <f>+NICE자료!U316</f>
        <v>0</v>
      </c>
      <c r="V316" s="37">
        <f>+NICE자료!V316</f>
        <v>0</v>
      </c>
      <c r="W316" s="37">
        <f>+NICE자료!W316</f>
        <v>0</v>
      </c>
      <c r="X316" s="37">
        <f>+NICE자료!X316</f>
        <v>0</v>
      </c>
      <c r="Y316" s="37">
        <f>+NICE자료!Y316</f>
        <v>0</v>
      </c>
      <c r="Z316" s="37">
        <f>+NICE자료!Z316</f>
        <v>0</v>
      </c>
      <c r="AA316" s="37">
        <f>+NICE자료!AA316</f>
        <v>0</v>
      </c>
      <c r="AB316" s="37">
        <f>+NICE자료!AB316</f>
        <v>0</v>
      </c>
      <c r="AC316" s="37">
        <f>+NICE자료!AC316</f>
        <v>0</v>
      </c>
      <c r="AD316" s="37">
        <f>+NICE자료!AD316</f>
        <v>0</v>
      </c>
      <c r="AE316" s="37">
        <f>+NICE자료!AE316</f>
        <v>0</v>
      </c>
      <c r="AF316" s="37">
        <f>+NICE자료!AF316</f>
        <v>0</v>
      </c>
      <c r="AG316" s="37">
        <f>+NICE자료!AG316</f>
        <v>0</v>
      </c>
      <c r="AH316" s="37">
        <f>+NICE자료!AH316</f>
        <v>0</v>
      </c>
      <c r="AI316" s="37">
        <f>+NICE자료!AI316</f>
        <v>0</v>
      </c>
      <c r="AJ316" s="37">
        <f>+NICE자료!AJ316</f>
        <v>0</v>
      </c>
      <c r="AK316" s="37">
        <f>+NICE자료!AK316</f>
        <v>0</v>
      </c>
      <c r="AL316" s="37">
        <f>+NICE자료!AL316</f>
        <v>0</v>
      </c>
      <c r="AM316" s="37">
        <f>+NICE자료!AM316</f>
        <v>0</v>
      </c>
      <c r="AN316" s="37">
        <f>+NICE자료!AN316</f>
        <v>0</v>
      </c>
      <c r="AO316" s="37">
        <f>+NICE자료!AO316</f>
        <v>0</v>
      </c>
      <c r="AP316" s="37">
        <f>+NICE자료!AP316</f>
        <v>0</v>
      </c>
      <c r="AQ316" s="37">
        <f>+NICE자료!AQ316</f>
        <v>0</v>
      </c>
      <c r="AR316" s="37">
        <f>+NICE자료!AR316</f>
        <v>0</v>
      </c>
      <c r="AS316" s="37">
        <f>+NICE자료!AS316</f>
        <v>0</v>
      </c>
      <c r="AT316" s="38"/>
      <c r="AU316" s="38"/>
      <c r="AV316" s="38"/>
      <c r="AW316" s="38"/>
      <c r="AX316" s="38"/>
      <c r="AY316" s="38"/>
      <c r="AZ316" s="38"/>
      <c r="BA316" s="38"/>
      <c r="BB316" s="38"/>
      <c r="BC316" s="38"/>
      <c r="BD316" s="38"/>
      <c r="BE316" s="38"/>
      <c r="BF316" s="38"/>
      <c r="BG316" s="38"/>
      <c r="BH316" s="38"/>
      <c r="BI316" s="38"/>
      <c r="BJ316" s="38"/>
      <c r="BK316" s="38"/>
      <c r="BL316" s="38"/>
      <c r="BM316" s="38"/>
      <c r="BN316" s="38"/>
      <c r="BO316" s="38"/>
      <c r="BP316" s="38"/>
      <c r="BQ316" s="38"/>
      <c r="BR316" s="38"/>
      <c r="BS316" s="38"/>
      <c r="BT316" s="38"/>
      <c r="BU316" s="38"/>
      <c r="BV316" s="38"/>
      <c r="BW316" s="38"/>
      <c r="BX316" s="38"/>
      <c r="BY316" s="38"/>
      <c r="BZ316" s="38"/>
      <c r="CA316" s="38"/>
      <c r="CB316" s="38"/>
      <c r="CC316" s="38"/>
      <c r="CD316" s="38"/>
      <c r="CE316" s="38"/>
      <c r="CF316" s="38"/>
      <c r="CG316" s="38"/>
      <c r="CH316" s="38"/>
      <c r="CI316" s="38"/>
      <c r="CJ316" s="38"/>
      <c r="CK316" s="38"/>
      <c r="CL316" s="38"/>
      <c r="CM316" s="38"/>
      <c r="CN316" s="38"/>
      <c r="CO316" s="38"/>
      <c r="CP316" s="38"/>
      <c r="CQ316" s="38"/>
      <c r="CR316" s="38"/>
      <c r="CS316" s="38"/>
      <c r="CT316" s="38"/>
      <c r="CU316" s="38"/>
      <c r="CV316" s="38"/>
      <c r="CW316" s="38"/>
      <c r="CX316" s="38"/>
      <c r="CY316" s="38"/>
      <c r="CZ316" s="38"/>
      <c r="DA316" s="38"/>
      <c r="DB316" s="38"/>
      <c r="DC316" s="38"/>
      <c r="DD316" s="38"/>
      <c r="DE316" s="38"/>
      <c r="DF316" s="38"/>
      <c r="DG316" s="38"/>
      <c r="DH316" s="38"/>
      <c r="DI316" s="38"/>
      <c r="DJ316" s="38"/>
      <c r="DK316" s="38"/>
      <c r="DL316" s="38"/>
      <c r="DM316" s="38"/>
      <c r="DN316" s="38"/>
    </row>
    <row r="317" spans="1:118">
      <c r="A317" s="1">
        <f>+NICE자료!A317</f>
        <v>128177</v>
      </c>
      <c r="B317" s="28" t="str">
        <f>+NICE자료!B317</f>
        <v>[중단사업영업외수익]</v>
      </c>
      <c r="C317" s="37">
        <f>+NICE자료!C317</f>
        <v>0</v>
      </c>
      <c r="D317" s="37">
        <f>+NICE자료!D317</f>
        <v>0</v>
      </c>
      <c r="E317" s="37">
        <f>+NICE자료!E317</f>
        <v>0</v>
      </c>
      <c r="F317" s="37">
        <f>+NICE자료!F317</f>
        <v>0</v>
      </c>
      <c r="G317" s="37">
        <f>+NICE자료!G317</f>
        <v>0</v>
      </c>
      <c r="H317" s="37">
        <f>+NICE자료!H317</f>
        <v>0</v>
      </c>
      <c r="I317" s="37">
        <f>+NICE자료!I317</f>
        <v>0</v>
      </c>
      <c r="J317" s="37">
        <f>+NICE자료!J317</f>
        <v>0</v>
      </c>
      <c r="K317" s="37">
        <f>+NICE자료!K317</f>
        <v>0</v>
      </c>
      <c r="L317" s="37">
        <f>+NICE자료!L317</f>
        <v>0</v>
      </c>
      <c r="M317" s="37">
        <f>+NICE자료!M317</f>
        <v>0</v>
      </c>
      <c r="N317" s="37">
        <f>+NICE자료!N317</f>
        <v>0</v>
      </c>
      <c r="O317" s="37">
        <f>+NICE자료!O317</f>
        <v>0</v>
      </c>
      <c r="P317" s="37">
        <f>+NICE자료!P317</f>
        <v>0</v>
      </c>
      <c r="Q317" s="37">
        <f>+NICE자료!Q317</f>
        <v>0</v>
      </c>
      <c r="R317" s="37">
        <f>+NICE자료!R317</f>
        <v>0</v>
      </c>
      <c r="S317" s="37">
        <f>+NICE자료!S317</f>
        <v>0</v>
      </c>
      <c r="T317" s="37">
        <f>+NICE자료!T317</f>
        <v>0</v>
      </c>
      <c r="U317" s="37">
        <f>+NICE자료!U317</f>
        <v>0</v>
      </c>
      <c r="V317" s="37">
        <f>+NICE자료!V317</f>
        <v>0</v>
      </c>
      <c r="W317" s="37">
        <f>+NICE자료!W317</f>
        <v>0</v>
      </c>
      <c r="X317" s="37">
        <f>+NICE자료!X317</f>
        <v>0</v>
      </c>
      <c r="Y317" s="37">
        <f>+NICE자료!Y317</f>
        <v>0</v>
      </c>
      <c r="Z317" s="37">
        <f>+NICE자료!Z317</f>
        <v>0</v>
      </c>
      <c r="AA317" s="37">
        <f>+NICE자료!AA317</f>
        <v>0</v>
      </c>
      <c r="AB317" s="37">
        <f>+NICE자료!AB317</f>
        <v>0</v>
      </c>
      <c r="AC317" s="37">
        <f>+NICE자료!AC317</f>
        <v>0</v>
      </c>
      <c r="AD317" s="37">
        <f>+NICE자료!AD317</f>
        <v>0</v>
      </c>
      <c r="AE317" s="37">
        <f>+NICE자료!AE317</f>
        <v>0</v>
      </c>
      <c r="AF317" s="37">
        <f>+NICE자료!AF317</f>
        <v>0</v>
      </c>
      <c r="AG317" s="37">
        <f>+NICE자료!AG317</f>
        <v>0</v>
      </c>
      <c r="AH317" s="37">
        <f>+NICE자료!AH317</f>
        <v>0</v>
      </c>
      <c r="AI317" s="37">
        <f>+NICE자료!AI317</f>
        <v>0</v>
      </c>
      <c r="AJ317" s="37">
        <f>+NICE자료!AJ317</f>
        <v>0</v>
      </c>
      <c r="AK317" s="37">
        <f>+NICE자료!AK317</f>
        <v>0</v>
      </c>
      <c r="AL317" s="37">
        <f>+NICE자료!AL317</f>
        <v>0</v>
      </c>
      <c r="AM317" s="37">
        <f>+NICE자료!AM317</f>
        <v>0</v>
      </c>
      <c r="AN317" s="37">
        <f>+NICE자료!AN317</f>
        <v>0</v>
      </c>
      <c r="AO317" s="37">
        <f>+NICE자료!AO317</f>
        <v>0</v>
      </c>
      <c r="AP317" s="37">
        <f>+NICE자료!AP317</f>
        <v>0</v>
      </c>
      <c r="AQ317" s="37">
        <f>+NICE자료!AQ317</f>
        <v>0</v>
      </c>
      <c r="AR317" s="37">
        <f>+NICE자료!AR317</f>
        <v>0</v>
      </c>
      <c r="AS317" s="37">
        <f>+NICE자료!AS317</f>
        <v>0</v>
      </c>
      <c r="AT317" s="38"/>
      <c r="AU317" s="38"/>
      <c r="AV317" s="38"/>
      <c r="AW317" s="38"/>
      <c r="AX317" s="38"/>
      <c r="AY317" s="38"/>
      <c r="AZ317" s="38"/>
      <c r="BA317" s="38"/>
      <c r="BB317" s="38"/>
      <c r="BC317" s="38"/>
      <c r="BD317" s="38"/>
      <c r="BE317" s="38"/>
      <c r="BF317" s="38"/>
      <c r="BG317" s="38"/>
      <c r="BH317" s="38"/>
      <c r="BI317" s="38"/>
      <c r="BJ317" s="38"/>
      <c r="BK317" s="38"/>
      <c r="BL317" s="38"/>
      <c r="BM317" s="38"/>
      <c r="BN317" s="38"/>
      <c r="BO317" s="38"/>
      <c r="BP317" s="38"/>
      <c r="BQ317" s="38"/>
      <c r="BR317" s="38"/>
      <c r="BS317" s="38"/>
      <c r="BT317" s="38"/>
      <c r="BU317" s="38"/>
      <c r="BV317" s="38"/>
      <c r="BW317" s="38"/>
      <c r="BX317" s="38"/>
      <c r="BY317" s="38"/>
      <c r="BZ317" s="38"/>
      <c r="CA317" s="38"/>
      <c r="CB317" s="38"/>
      <c r="CC317" s="38"/>
      <c r="CD317" s="38"/>
      <c r="CE317" s="38"/>
      <c r="CF317" s="38"/>
      <c r="CG317" s="38"/>
      <c r="CH317" s="38"/>
      <c r="CI317" s="38"/>
      <c r="CJ317" s="38"/>
      <c r="CK317" s="38"/>
      <c r="CL317" s="38"/>
      <c r="CM317" s="38"/>
      <c r="CN317" s="38"/>
      <c r="CO317" s="38"/>
      <c r="CP317" s="38"/>
      <c r="CQ317" s="38"/>
      <c r="CR317" s="38"/>
      <c r="CS317" s="38"/>
      <c r="CT317" s="38"/>
      <c r="CU317" s="38"/>
      <c r="CV317" s="38"/>
      <c r="CW317" s="38"/>
      <c r="CX317" s="38"/>
      <c r="CY317" s="38"/>
      <c r="CZ317" s="38"/>
      <c r="DA317" s="38"/>
      <c r="DB317" s="38"/>
      <c r="DC317" s="38"/>
      <c r="DD317" s="38"/>
      <c r="DE317" s="38"/>
      <c r="DF317" s="38"/>
      <c r="DG317" s="38"/>
      <c r="DH317" s="38"/>
      <c r="DI317" s="38"/>
      <c r="DJ317" s="38"/>
      <c r="DK317" s="38"/>
      <c r="DL317" s="38"/>
      <c r="DM317" s="38"/>
      <c r="DN317" s="38"/>
    </row>
    <row r="318" spans="1:118">
      <c r="A318" s="1">
        <f>+NICE자료!A318</f>
        <v>128178</v>
      </c>
      <c r="B318" s="28" t="str">
        <f>+NICE자료!B318</f>
        <v>[중단사업영업외비용]</v>
      </c>
      <c r="C318" s="37">
        <f>+NICE자료!C318</f>
        <v>0</v>
      </c>
      <c r="D318" s="37">
        <f>+NICE자료!D318</f>
        <v>0</v>
      </c>
      <c r="E318" s="37">
        <f>+NICE자료!E318</f>
        <v>0</v>
      </c>
      <c r="F318" s="37">
        <f>+NICE자료!F318</f>
        <v>0</v>
      </c>
      <c r="G318" s="37">
        <f>+NICE자료!G318</f>
        <v>0</v>
      </c>
      <c r="H318" s="37">
        <f>+NICE자료!H318</f>
        <v>0</v>
      </c>
      <c r="I318" s="37">
        <f>+NICE자료!I318</f>
        <v>0</v>
      </c>
      <c r="J318" s="37">
        <f>+NICE자료!J318</f>
        <v>0</v>
      </c>
      <c r="K318" s="37">
        <f>+NICE자료!K318</f>
        <v>0</v>
      </c>
      <c r="L318" s="37">
        <f>+NICE자료!L318</f>
        <v>0</v>
      </c>
      <c r="M318" s="37">
        <f>+NICE자료!M318</f>
        <v>0</v>
      </c>
      <c r="N318" s="37">
        <f>+NICE자료!N318</f>
        <v>0</v>
      </c>
      <c r="O318" s="37">
        <f>+NICE자료!O318</f>
        <v>0</v>
      </c>
      <c r="P318" s="37">
        <f>+NICE자료!P318</f>
        <v>0</v>
      </c>
      <c r="Q318" s="37">
        <f>+NICE자료!Q318</f>
        <v>0</v>
      </c>
      <c r="R318" s="37">
        <f>+NICE자료!R318</f>
        <v>0</v>
      </c>
      <c r="S318" s="37">
        <f>+NICE자료!S318</f>
        <v>0</v>
      </c>
      <c r="T318" s="37">
        <f>+NICE자료!T318</f>
        <v>0</v>
      </c>
      <c r="U318" s="37">
        <f>+NICE자료!U318</f>
        <v>0</v>
      </c>
      <c r="V318" s="37">
        <f>+NICE자료!V318</f>
        <v>0</v>
      </c>
      <c r="W318" s="37">
        <f>+NICE자료!W318</f>
        <v>0</v>
      </c>
      <c r="X318" s="37">
        <f>+NICE자료!X318</f>
        <v>0</v>
      </c>
      <c r="Y318" s="37">
        <f>+NICE자료!Y318</f>
        <v>0</v>
      </c>
      <c r="Z318" s="37">
        <f>+NICE자료!Z318</f>
        <v>0</v>
      </c>
      <c r="AA318" s="37">
        <f>+NICE자료!AA318</f>
        <v>0</v>
      </c>
      <c r="AB318" s="37">
        <f>+NICE자료!AB318</f>
        <v>0</v>
      </c>
      <c r="AC318" s="37">
        <f>+NICE자료!AC318</f>
        <v>0</v>
      </c>
      <c r="AD318" s="37">
        <f>+NICE자료!AD318</f>
        <v>0</v>
      </c>
      <c r="AE318" s="37">
        <f>+NICE자료!AE318</f>
        <v>0</v>
      </c>
      <c r="AF318" s="37">
        <f>+NICE자료!AF318</f>
        <v>0</v>
      </c>
      <c r="AG318" s="37">
        <f>+NICE자료!AG318</f>
        <v>0</v>
      </c>
      <c r="AH318" s="37">
        <f>+NICE자료!AH318</f>
        <v>0</v>
      </c>
      <c r="AI318" s="37">
        <f>+NICE자료!AI318</f>
        <v>0</v>
      </c>
      <c r="AJ318" s="37">
        <f>+NICE자료!AJ318</f>
        <v>0</v>
      </c>
      <c r="AK318" s="37">
        <f>+NICE자료!AK318</f>
        <v>0</v>
      </c>
      <c r="AL318" s="37">
        <f>+NICE자료!AL318</f>
        <v>0</v>
      </c>
      <c r="AM318" s="37">
        <f>+NICE자료!AM318</f>
        <v>0</v>
      </c>
      <c r="AN318" s="37">
        <f>+NICE자료!AN318</f>
        <v>0</v>
      </c>
      <c r="AO318" s="37">
        <f>+NICE자료!AO318</f>
        <v>0</v>
      </c>
      <c r="AP318" s="37">
        <f>+NICE자료!AP318</f>
        <v>0</v>
      </c>
      <c r="AQ318" s="37">
        <f>+NICE자료!AQ318</f>
        <v>0</v>
      </c>
      <c r="AR318" s="37">
        <f>+NICE자료!AR318</f>
        <v>0</v>
      </c>
      <c r="AS318" s="37">
        <f>+NICE자료!AS318</f>
        <v>0</v>
      </c>
      <c r="AT318" s="38"/>
      <c r="AU318" s="38"/>
      <c r="AV318" s="38"/>
      <c r="AW318" s="38"/>
      <c r="AX318" s="38"/>
      <c r="AY318" s="38"/>
      <c r="AZ318" s="38"/>
      <c r="BA318" s="38"/>
      <c r="BB318" s="38"/>
      <c r="BC318" s="38"/>
      <c r="BD318" s="38"/>
      <c r="BE318" s="38"/>
      <c r="BF318" s="38"/>
      <c r="BG318" s="38"/>
      <c r="BH318" s="38"/>
      <c r="BI318" s="38"/>
      <c r="BJ318" s="38"/>
      <c r="BK318" s="38"/>
      <c r="BL318" s="38"/>
      <c r="BM318" s="38"/>
      <c r="BN318" s="38"/>
      <c r="BO318" s="38"/>
      <c r="BP318" s="38"/>
      <c r="BQ318" s="38"/>
      <c r="BR318" s="38"/>
      <c r="BS318" s="38"/>
      <c r="BT318" s="38"/>
      <c r="BU318" s="38"/>
      <c r="BV318" s="38"/>
      <c r="BW318" s="38"/>
      <c r="BX318" s="38"/>
      <c r="BY318" s="38"/>
      <c r="BZ318" s="38"/>
      <c r="CA318" s="38"/>
      <c r="CB318" s="38"/>
      <c r="CC318" s="38"/>
      <c r="CD318" s="38"/>
      <c r="CE318" s="38"/>
      <c r="CF318" s="38"/>
      <c r="CG318" s="38"/>
      <c r="CH318" s="38"/>
      <c r="CI318" s="38"/>
      <c r="CJ318" s="38"/>
      <c r="CK318" s="38"/>
      <c r="CL318" s="38"/>
      <c r="CM318" s="38"/>
      <c r="CN318" s="38"/>
      <c r="CO318" s="38"/>
      <c r="CP318" s="38"/>
      <c r="CQ318" s="38"/>
      <c r="CR318" s="38"/>
      <c r="CS318" s="38"/>
      <c r="CT318" s="38"/>
      <c r="CU318" s="38"/>
      <c r="CV318" s="38"/>
      <c r="CW318" s="38"/>
      <c r="CX318" s="38"/>
      <c r="CY318" s="38"/>
      <c r="CZ318" s="38"/>
      <c r="DA318" s="38"/>
      <c r="DB318" s="38"/>
      <c r="DC318" s="38"/>
      <c r="DD318" s="38"/>
      <c r="DE318" s="38"/>
      <c r="DF318" s="38"/>
      <c r="DG318" s="38"/>
      <c r="DH318" s="38"/>
      <c r="DI318" s="38"/>
      <c r="DJ318" s="38"/>
      <c r="DK318" s="38"/>
      <c r="DL318" s="38"/>
      <c r="DM318" s="38"/>
      <c r="DN318" s="38"/>
    </row>
    <row r="319" spans="1:118">
      <c r="A319" s="1">
        <f>+NICE자료!A319</f>
        <v>128179</v>
      </c>
      <c r="B319" s="28" t="str">
        <f>+NICE자료!B319</f>
        <v>[중단사업법인세비용차감전순이익(손실)]</v>
      </c>
      <c r="C319" s="37">
        <f>+NICE자료!C319</f>
        <v>0</v>
      </c>
      <c r="D319" s="37">
        <f>+NICE자료!D319</f>
        <v>0</v>
      </c>
      <c r="E319" s="37">
        <f>+NICE자료!E319</f>
        <v>0</v>
      </c>
      <c r="F319" s="37">
        <f>+NICE자료!F319</f>
        <v>0</v>
      </c>
      <c r="G319" s="37">
        <f>+NICE자료!G319</f>
        <v>0</v>
      </c>
      <c r="H319" s="37">
        <f>+NICE자료!H319</f>
        <v>0</v>
      </c>
      <c r="I319" s="37">
        <f>+NICE자료!I319</f>
        <v>0</v>
      </c>
      <c r="J319" s="37">
        <f>+NICE자료!J319</f>
        <v>0</v>
      </c>
      <c r="K319" s="37">
        <f>+NICE자료!K319</f>
        <v>0</v>
      </c>
      <c r="L319" s="37">
        <f>+NICE자료!L319</f>
        <v>0</v>
      </c>
      <c r="M319" s="37">
        <f>+NICE자료!M319</f>
        <v>0</v>
      </c>
      <c r="N319" s="37">
        <f>+NICE자료!N319</f>
        <v>0</v>
      </c>
      <c r="O319" s="37">
        <f>+NICE자료!O319</f>
        <v>0</v>
      </c>
      <c r="P319" s="37">
        <f>+NICE자료!P319</f>
        <v>0</v>
      </c>
      <c r="Q319" s="37">
        <f>+NICE자료!Q319</f>
        <v>0</v>
      </c>
      <c r="R319" s="37">
        <f>+NICE자료!R319</f>
        <v>0</v>
      </c>
      <c r="S319" s="37">
        <f>+NICE자료!S319</f>
        <v>0</v>
      </c>
      <c r="T319" s="37">
        <f>+NICE자료!T319</f>
        <v>0</v>
      </c>
      <c r="U319" s="37">
        <f>+NICE자료!U319</f>
        <v>0</v>
      </c>
      <c r="V319" s="37">
        <f>+NICE자료!V319</f>
        <v>0</v>
      </c>
      <c r="W319" s="37">
        <f>+NICE자료!W319</f>
        <v>0</v>
      </c>
      <c r="X319" s="37">
        <f>+NICE자료!X319</f>
        <v>0</v>
      </c>
      <c r="Y319" s="37">
        <f>+NICE자료!Y319</f>
        <v>0</v>
      </c>
      <c r="Z319" s="37">
        <f>+NICE자료!Z319</f>
        <v>0</v>
      </c>
      <c r="AA319" s="37">
        <f>+NICE자료!AA319</f>
        <v>0</v>
      </c>
      <c r="AB319" s="37">
        <f>+NICE자료!AB319</f>
        <v>0</v>
      </c>
      <c r="AC319" s="37">
        <f>+NICE자료!AC319</f>
        <v>0</v>
      </c>
      <c r="AD319" s="37">
        <f>+NICE자료!AD319</f>
        <v>0</v>
      </c>
      <c r="AE319" s="37">
        <f>+NICE자료!AE319</f>
        <v>0</v>
      </c>
      <c r="AF319" s="37">
        <f>+NICE자료!AF319</f>
        <v>0</v>
      </c>
      <c r="AG319" s="37">
        <f>+NICE자료!AG319</f>
        <v>0</v>
      </c>
      <c r="AH319" s="37">
        <f>+NICE자료!AH319</f>
        <v>0</v>
      </c>
      <c r="AI319" s="37">
        <f>+NICE자료!AI319</f>
        <v>0</v>
      </c>
      <c r="AJ319" s="37">
        <f>+NICE자료!AJ319</f>
        <v>0</v>
      </c>
      <c r="AK319" s="37">
        <f>+NICE자료!AK319</f>
        <v>0</v>
      </c>
      <c r="AL319" s="37">
        <f>+NICE자료!AL319</f>
        <v>0</v>
      </c>
      <c r="AM319" s="37">
        <f>+NICE자료!AM319</f>
        <v>0</v>
      </c>
      <c r="AN319" s="37">
        <f>+NICE자료!AN319</f>
        <v>0</v>
      </c>
      <c r="AO319" s="37">
        <f>+NICE자료!AO319</f>
        <v>0</v>
      </c>
      <c r="AP319" s="37">
        <f>+NICE자료!AP319</f>
        <v>0</v>
      </c>
      <c r="AQ319" s="37">
        <f>+NICE자료!AQ319</f>
        <v>0</v>
      </c>
      <c r="AR319" s="37">
        <f>+NICE자료!AR319</f>
        <v>0</v>
      </c>
      <c r="AS319" s="37">
        <f>+NICE자료!AS319</f>
        <v>0</v>
      </c>
      <c r="AT319" s="38"/>
      <c r="AU319" s="38"/>
      <c r="AV319" s="38"/>
      <c r="AW319" s="38"/>
      <c r="AX319" s="38"/>
      <c r="AY319" s="38"/>
      <c r="AZ319" s="38"/>
      <c r="BA319" s="38"/>
      <c r="BB319" s="38"/>
      <c r="BC319" s="38"/>
      <c r="BD319" s="38"/>
      <c r="BE319" s="38"/>
      <c r="BF319" s="38"/>
      <c r="BG319" s="38"/>
      <c r="BH319" s="38"/>
      <c r="BI319" s="38"/>
      <c r="BJ319" s="38"/>
      <c r="BK319" s="38"/>
      <c r="BL319" s="38"/>
      <c r="BM319" s="38"/>
      <c r="BN319" s="38"/>
      <c r="BO319" s="38"/>
      <c r="BP319" s="38"/>
      <c r="BQ319" s="38"/>
      <c r="BR319" s="38"/>
      <c r="BS319" s="38"/>
      <c r="BT319" s="38"/>
      <c r="BU319" s="38"/>
      <c r="BV319" s="38"/>
      <c r="BW319" s="38"/>
      <c r="BX319" s="38"/>
      <c r="BY319" s="38"/>
      <c r="BZ319" s="38"/>
      <c r="CA319" s="38"/>
      <c r="CB319" s="38"/>
      <c r="CC319" s="38"/>
      <c r="CD319" s="38"/>
      <c r="CE319" s="38"/>
      <c r="CF319" s="38"/>
      <c r="CG319" s="38"/>
      <c r="CH319" s="38"/>
      <c r="CI319" s="38"/>
      <c r="CJ319" s="38"/>
      <c r="CK319" s="38"/>
      <c r="CL319" s="38"/>
      <c r="CM319" s="38"/>
      <c r="CN319" s="38"/>
      <c r="CO319" s="38"/>
      <c r="CP319" s="38"/>
      <c r="CQ319" s="38"/>
      <c r="CR319" s="38"/>
      <c r="CS319" s="38"/>
      <c r="CT319" s="38"/>
      <c r="CU319" s="38"/>
      <c r="CV319" s="38"/>
      <c r="CW319" s="38"/>
      <c r="CX319" s="38"/>
      <c r="CY319" s="38"/>
      <c r="CZ319" s="38"/>
      <c r="DA319" s="38"/>
      <c r="DB319" s="38"/>
      <c r="DC319" s="38"/>
      <c r="DD319" s="38"/>
      <c r="DE319" s="38"/>
      <c r="DF319" s="38"/>
      <c r="DG319" s="38"/>
      <c r="DH319" s="38"/>
      <c r="DI319" s="38"/>
      <c r="DJ319" s="38"/>
      <c r="DK319" s="38"/>
      <c r="DL319" s="38"/>
      <c r="DM319" s="38"/>
      <c r="DN319" s="38"/>
    </row>
    <row r="320" spans="1:118">
      <c r="A320" s="1">
        <f>+NICE자료!A320</f>
        <v>128180</v>
      </c>
      <c r="B320" s="28" t="str">
        <f>+NICE자료!B320</f>
        <v>[사업중단직접비용]</v>
      </c>
      <c r="C320" s="37">
        <f>+NICE자료!C320</f>
        <v>0</v>
      </c>
      <c r="D320" s="37">
        <f>+NICE자료!D320</f>
        <v>0</v>
      </c>
      <c r="E320" s="37">
        <f>+NICE자료!E320</f>
        <v>0</v>
      </c>
      <c r="F320" s="37">
        <f>+NICE자료!F320</f>
        <v>0</v>
      </c>
      <c r="G320" s="37">
        <f>+NICE자료!G320</f>
        <v>0</v>
      </c>
      <c r="H320" s="37">
        <f>+NICE자료!H320</f>
        <v>0</v>
      </c>
      <c r="I320" s="37">
        <f>+NICE자료!I320</f>
        <v>0</v>
      </c>
      <c r="J320" s="37">
        <f>+NICE자료!J320</f>
        <v>0</v>
      </c>
      <c r="K320" s="37">
        <f>+NICE자료!K320</f>
        <v>0</v>
      </c>
      <c r="L320" s="37">
        <f>+NICE자료!L320</f>
        <v>0</v>
      </c>
      <c r="M320" s="37">
        <f>+NICE자료!M320</f>
        <v>0</v>
      </c>
      <c r="N320" s="37">
        <f>+NICE자료!N320</f>
        <v>0</v>
      </c>
      <c r="O320" s="37">
        <f>+NICE자료!O320</f>
        <v>0</v>
      </c>
      <c r="P320" s="37">
        <f>+NICE자료!P320</f>
        <v>0</v>
      </c>
      <c r="Q320" s="37">
        <f>+NICE자료!Q320</f>
        <v>0</v>
      </c>
      <c r="R320" s="37">
        <f>+NICE자료!R320</f>
        <v>0</v>
      </c>
      <c r="S320" s="37">
        <f>+NICE자료!S320</f>
        <v>0</v>
      </c>
      <c r="T320" s="37">
        <f>+NICE자료!T320</f>
        <v>0</v>
      </c>
      <c r="U320" s="37">
        <f>+NICE자료!U320</f>
        <v>0</v>
      </c>
      <c r="V320" s="37">
        <f>+NICE자료!V320</f>
        <v>0</v>
      </c>
      <c r="W320" s="37">
        <f>+NICE자료!W320</f>
        <v>0</v>
      </c>
      <c r="X320" s="37">
        <f>+NICE자료!X320</f>
        <v>0</v>
      </c>
      <c r="Y320" s="37">
        <f>+NICE자료!Y320</f>
        <v>0</v>
      </c>
      <c r="Z320" s="37">
        <f>+NICE자료!Z320</f>
        <v>0</v>
      </c>
      <c r="AA320" s="37">
        <f>+NICE자료!AA320</f>
        <v>0</v>
      </c>
      <c r="AB320" s="37">
        <f>+NICE자료!AB320</f>
        <v>0</v>
      </c>
      <c r="AC320" s="37">
        <f>+NICE자료!AC320</f>
        <v>0</v>
      </c>
      <c r="AD320" s="37">
        <f>+NICE자료!AD320</f>
        <v>0</v>
      </c>
      <c r="AE320" s="37">
        <f>+NICE자료!AE320</f>
        <v>0</v>
      </c>
      <c r="AF320" s="37">
        <f>+NICE자료!AF320</f>
        <v>0</v>
      </c>
      <c r="AG320" s="37">
        <f>+NICE자료!AG320</f>
        <v>0</v>
      </c>
      <c r="AH320" s="37">
        <f>+NICE자료!AH320</f>
        <v>0</v>
      </c>
      <c r="AI320" s="37">
        <f>+NICE자료!AI320</f>
        <v>0</v>
      </c>
      <c r="AJ320" s="37">
        <f>+NICE자료!AJ320</f>
        <v>0</v>
      </c>
      <c r="AK320" s="37">
        <f>+NICE자료!AK320</f>
        <v>0</v>
      </c>
      <c r="AL320" s="37">
        <f>+NICE자료!AL320</f>
        <v>0</v>
      </c>
      <c r="AM320" s="37">
        <f>+NICE자료!AM320</f>
        <v>0</v>
      </c>
      <c r="AN320" s="37">
        <f>+NICE자료!AN320</f>
        <v>0</v>
      </c>
      <c r="AO320" s="37">
        <f>+NICE자료!AO320</f>
        <v>0</v>
      </c>
      <c r="AP320" s="37">
        <f>+NICE자료!AP320</f>
        <v>0</v>
      </c>
      <c r="AQ320" s="37">
        <f>+NICE자료!AQ320</f>
        <v>0</v>
      </c>
      <c r="AR320" s="37">
        <f>+NICE자료!AR320</f>
        <v>0</v>
      </c>
      <c r="AS320" s="37">
        <f>+NICE자료!AS320</f>
        <v>0</v>
      </c>
      <c r="AT320" s="38"/>
      <c r="AU320" s="38"/>
      <c r="AV320" s="38"/>
      <c r="AW320" s="38"/>
      <c r="AX320" s="38"/>
      <c r="AY320" s="38"/>
      <c r="AZ320" s="38"/>
      <c r="BA320" s="38"/>
      <c r="BB320" s="38"/>
      <c r="BC320" s="38"/>
      <c r="BD320" s="38"/>
      <c r="BE320" s="38"/>
      <c r="BF320" s="38"/>
      <c r="BG320" s="38"/>
      <c r="BH320" s="38"/>
      <c r="BI320" s="38"/>
      <c r="BJ320" s="38"/>
      <c r="BK320" s="38"/>
      <c r="BL320" s="38"/>
      <c r="BM320" s="38"/>
      <c r="BN320" s="38"/>
      <c r="BO320" s="38"/>
      <c r="BP320" s="38"/>
      <c r="BQ320" s="38"/>
      <c r="BR320" s="38"/>
      <c r="BS320" s="38"/>
      <c r="BT320" s="38"/>
      <c r="BU320" s="38"/>
      <c r="BV320" s="38"/>
      <c r="BW320" s="38"/>
      <c r="BX320" s="38"/>
      <c r="BY320" s="38"/>
      <c r="BZ320" s="38"/>
      <c r="CA320" s="38"/>
      <c r="CB320" s="38"/>
      <c r="CC320" s="38"/>
      <c r="CD320" s="38"/>
      <c r="CE320" s="38"/>
      <c r="CF320" s="38"/>
      <c r="CG320" s="38"/>
      <c r="CH320" s="38"/>
      <c r="CI320" s="38"/>
      <c r="CJ320" s="38"/>
      <c r="CK320" s="38"/>
      <c r="CL320" s="38"/>
      <c r="CM320" s="38"/>
      <c r="CN320" s="38"/>
      <c r="CO320" s="38"/>
      <c r="CP320" s="38"/>
      <c r="CQ320" s="38"/>
      <c r="CR320" s="38"/>
      <c r="CS320" s="38"/>
      <c r="CT320" s="38"/>
      <c r="CU320" s="38"/>
      <c r="CV320" s="38"/>
      <c r="CW320" s="38"/>
      <c r="CX320" s="38"/>
      <c r="CY320" s="38"/>
      <c r="CZ320" s="38"/>
      <c r="DA320" s="38"/>
      <c r="DB320" s="38"/>
      <c r="DC320" s="38"/>
      <c r="DD320" s="38"/>
      <c r="DE320" s="38"/>
      <c r="DF320" s="38"/>
      <c r="DG320" s="38"/>
      <c r="DH320" s="38"/>
      <c r="DI320" s="38"/>
      <c r="DJ320" s="38"/>
      <c r="DK320" s="38"/>
      <c r="DL320" s="38"/>
      <c r="DM320" s="38"/>
      <c r="DN320" s="38"/>
    </row>
    <row r="321" spans="1:118">
      <c r="A321" s="1">
        <f>+NICE자료!A321</f>
        <v>128181</v>
      </c>
      <c r="B321" s="28" t="str">
        <f>+NICE자료!B321</f>
        <v>[중단사업손상차손등]</v>
      </c>
      <c r="C321" s="37">
        <f>+NICE자료!C321</f>
        <v>0</v>
      </c>
      <c r="D321" s="37">
        <f>+NICE자료!D321</f>
        <v>0</v>
      </c>
      <c r="E321" s="37">
        <f>+NICE자료!E321</f>
        <v>0</v>
      </c>
      <c r="F321" s="37">
        <f>+NICE자료!F321</f>
        <v>0</v>
      </c>
      <c r="G321" s="37">
        <f>+NICE자료!G321</f>
        <v>0</v>
      </c>
      <c r="H321" s="37">
        <f>+NICE자료!H321</f>
        <v>0</v>
      </c>
      <c r="I321" s="37">
        <f>+NICE자료!I321</f>
        <v>0</v>
      </c>
      <c r="J321" s="37">
        <f>+NICE자료!J321</f>
        <v>0</v>
      </c>
      <c r="K321" s="37">
        <f>+NICE자료!K321</f>
        <v>0</v>
      </c>
      <c r="L321" s="37">
        <f>+NICE자료!L321</f>
        <v>0</v>
      </c>
      <c r="M321" s="37">
        <f>+NICE자료!M321</f>
        <v>0</v>
      </c>
      <c r="N321" s="37">
        <f>+NICE자료!N321</f>
        <v>0</v>
      </c>
      <c r="O321" s="37">
        <f>+NICE자료!O321</f>
        <v>0</v>
      </c>
      <c r="P321" s="37">
        <f>+NICE자료!P321</f>
        <v>0</v>
      </c>
      <c r="Q321" s="37">
        <f>+NICE자료!Q321</f>
        <v>0</v>
      </c>
      <c r="R321" s="37">
        <f>+NICE자료!R321</f>
        <v>0</v>
      </c>
      <c r="S321" s="37">
        <f>+NICE자료!S321</f>
        <v>0</v>
      </c>
      <c r="T321" s="37">
        <f>+NICE자료!T321</f>
        <v>0</v>
      </c>
      <c r="U321" s="37">
        <f>+NICE자료!U321</f>
        <v>0</v>
      </c>
      <c r="V321" s="37">
        <f>+NICE자료!V321</f>
        <v>0</v>
      </c>
      <c r="W321" s="37">
        <f>+NICE자료!W321</f>
        <v>0</v>
      </c>
      <c r="X321" s="37">
        <f>+NICE자료!X321</f>
        <v>0</v>
      </c>
      <c r="Y321" s="37">
        <f>+NICE자료!Y321</f>
        <v>0</v>
      </c>
      <c r="Z321" s="37">
        <f>+NICE자료!Z321</f>
        <v>0</v>
      </c>
      <c r="AA321" s="37">
        <f>+NICE자료!AA321</f>
        <v>0</v>
      </c>
      <c r="AB321" s="37">
        <f>+NICE자료!AB321</f>
        <v>0</v>
      </c>
      <c r="AC321" s="37">
        <f>+NICE자료!AC321</f>
        <v>0</v>
      </c>
      <c r="AD321" s="37">
        <f>+NICE자료!AD321</f>
        <v>0</v>
      </c>
      <c r="AE321" s="37">
        <f>+NICE자료!AE321</f>
        <v>0</v>
      </c>
      <c r="AF321" s="37">
        <f>+NICE자료!AF321</f>
        <v>0</v>
      </c>
      <c r="AG321" s="37">
        <f>+NICE자료!AG321</f>
        <v>0</v>
      </c>
      <c r="AH321" s="37">
        <f>+NICE자료!AH321</f>
        <v>0</v>
      </c>
      <c r="AI321" s="37">
        <f>+NICE자료!AI321</f>
        <v>0</v>
      </c>
      <c r="AJ321" s="37">
        <f>+NICE자료!AJ321</f>
        <v>0</v>
      </c>
      <c r="AK321" s="37">
        <f>+NICE자료!AK321</f>
        <v>0</v>
      </c>
      <c r="AL321" s="37">
        <f>+NICE자료!AL321</f>
        <v>0</v>
      </c>
      <c r="AM321" s="37">
        <f>+NICE자료!AM321</f>
        <v>0</v>
      </c>
      <c r="AN321" s="37">
        <f>+NICE자료!AN321</f>
        <v>0</v>
      </c>
      <c r="AO321" s="37">
        <f>+NICE자료!AO321</f>
        <v>0</v>
      </c>
      <c r="AP321" s="37">
        <f>+NICE자료!AP321</f>
        <v>0</v>
      </c>
      <c r="AQ321" s="37">
        <f>+NICE자료!AQ321</f>
        <v>0</v>
      </c>
      <c r="AR321" s="37">
        <f>+NICE자료!AR321</f>
        <v>0</v>
      </c>
      <c r="AS321" s="37">
        <f>+NICE자료!AS321</f>
        <v>0</v>
      </c>
      <c r="AT321" s="38"/>
      <c r="AU321" s="38"/>
      <c r="AV321" s="38"/>
      <c r="AW321" s="38"/>
      <c r="AX321" s="38"/>
      <c r="AY321" s="38"/>
      <c r="AZ321" s="38"/>
      <c r="BA321" s="38"/>
      <c r="BB321" s="38"/>
      <c r="BC321" s="38"/>
      <c r="BD321" s="38"/>
      <c r="BE321" s="38"/>
      <c r="BF321" s="38"/>
      <c r="BG321" s="38"/>
      <c r="BH321" s="38"/>
      <c r="BI321" s="38"/>
      <c r="BJ321" s="38"/>
      <c r="BK321" s="38"/>
      <c r="BL321" s="38"/>
      <c r="BM321" s="38"/>
      <c r="BN321" s="38"/>
      <c r="BO321" s="38"/>
      <c r="BP321" s="38"/>
      <c r="BQ321" s="38"/>
      <c r="BR321" s="38"/>
      <c r="BS321" s="38"/>
      <c r="BT321" s="38"/>
      <c r="BU321" s="38"/>
      <c r="BV321" s="38"/>
      <c r="BW321" s="38"/>
      <c r="BX321" s="38"/>
      <c r="BY321" s="38"/>
      <c r="BZ321" s="38"/>
      <c r="CA321" s="38"/>
      <c r="CB321" s="38"/>
      <c r="CC321" s="38"/>
      <c r="CD321" s="38"/>
      <c r="CE321" s="38"/>
      <c r="CF321" s="38"/>
      <c r="CG321" s="38"/>
      <c r="CH321" s="38"/>
      <c r="CI321" s="38"/>
      <c r="CJ321" s="38"/>
      <c r="CK321" s="38"/>
      <c r="CL321" s="38"/>
      <c r="CM321" s="38"/>
      <c r="CN321" s="38"/>
      <c r="CO321" s="38"/>
      <c r="CP321" s="38"/>
      <c r="CQ321" s="38"/>
      <c r="CR321" s="38"/>
      <c r="CS321" s="38"/>
      <c r="CT321" s="38"/>
      <c r="CU321" s="38"/>
      <c r="CV321" s="38"/>
      <c r="CW321" s="38"/>
      <c r="CX321" s="38"/>
      <c r="CY321" s="38"/>
      <c r="CZ321" s="38"/>
      <c r="DA321" s="38"/>
      <c r="DB321" s="38"/>
      <c r="DC321" s="38"/>
      <c r="DD321" s="38"/>
      <c r="DE321" s="38"/>
      <c r="DF321" s="38"/>
      <c r="DG321" s="38"/>
      <c r="DH321" s="38"/>
      <c r="DI321" s="38"/>
      <c r="DJ321" s="38"/>
      <c r="DK321" s="38"/>
      <c r="DL321" s="38"/>
      <c r="DM321" s="38"/>
      <c r="DN321" s="38"/>
    </row>
    <row r="322" spans="1:118">
      <c r="A322" s="1">
        <f>+NICE자료!A322</f>
        <v>128182</v>
      </c>
      <c r="B322" s="28" t="str">
        <f>+NICE자료!B322</f>
        <v>[중단사업손익법인세효과]</v>
      </c>
      <c r="C322" s="37">
        <f>+NICE자료!C322</f>
        <v>0</v>
      </c>
      <c r="D322" s="37">
        <f>+NICE자료!D322</f>
        <v>0</v>
      </c>
      <c r="E322" s="37">
        <f>+NICE자료!E322</f>
        <v>0</v>
      </c>
      <c r="F322" s="37">
        <f>+NICE자료!F322</f>
        <v>0</v>
      </c>
      <c r="G322" s="37">
        <f>+NICE자료!G322</f>
        <v>0</v>
      </c>
      <c r="H322" s="37">
        <f>+NICE자료!H322</f>
        <v>0</v>
      </c>
      <c r="I322" s="37">
        <f>+NICE자료!I322</f>
        <v>0</v>
      </c>
      <c r="J322" s="37">
        <f>+NICE자료!J322</f>
        <v>0</v>
      </c>
      <c r="K322" s="37">
        <f>+NICE자료!K322</f>
        <v>0</v>
      </c>
      <c r="L322" s="37">
        <f>+NICE자료!L322</f>
        <v>0</v>
      </c>
      <c r="M322" s="37">
        <f>+NICE자료!M322</f>
        <v>0</v>
      </c>
      <c r="N322" s="37">
        <f>+NICE자료!N322</f>
        <v>0</v>
      </c>
      <c r="O322" s="37">
        <f>+NICE자료!O322</f>
        <v>0</v>
      </c>
      <c r="P322" s="37">
        <f>+NICE자료!P322</f>
        <v>0</v>
      </c>
      <c r="Q322" s="37">
        <f>+NICE자료!Q322</f>
        <v>0</v>
      </c>
      <c r="R322" s="37">
        <f>+NICE자료!R322</f>
        <v>0</v>
      </c>
      <c r="S322" s="37">
        <f>+NICE자료!S322</f>
        <v>0</v>
      </c>
      <c r="T322" s="37">
        <f>+NICE자료!T322</f>
        <v>0</v>
      </c>
      <c r="U322" s="37">
        <f>+NICE자료!U322</f>
        <v>0</v>
      </c>
      <c r="V322" s="37">
        <f>+NICE자료!V322</f>
        <v>0</v>
      </c>
      <c r="W322" s="37">
        <f>+NICE자료!W322</f>
        <v>0</v>
      </c>
      <c r="X322" s="37">
        <f>+NICE자료!X322</f>
        <v>0</v>
      </c>
      <c r="Y322" s="37">
        <f>+NICE자료!Y322</f>
        <v>0</v>
      </c>
      <c r="Z322" s="37">
        <f>+NICE자료!Z322</f>
        <v>0</v>
      </c>
      <c r="AA322" s="37">
        <f>+NICE자료!AA322</f>
        <v>0</v>
      </c>
      <c r="AB322" s="37">
        <f>+NICE자료!AB322</f>
        <v>0</v>
      </c>
      <c r="AC322" s="37">
        <f>+NICE자료!AC322</f>
        <v>0</v>
      </c>
      <c r="AD322" s="37">
        <f>+NICE자료!AD322</f>
        <v>0</v>
      </c>
      <c r="AE322" s="37">
        <f>+NICE자료!AE322</f>
        <v>0</v>
      </c>
      <c r="AF322" s="37">
        <f>+NICE자료!AF322</f>
        <v>0</v>
      </c>
      <c r="AG322" s="37">
        <f>+NICE자료!AG322</f>
        <v>0</v>
      </c>
      <c r="AH322" s="37">
        <f>+NICE자료!AH322</f>
        <v>0</v>
      </c>
      <c r="AI322" s="37">
        <f>+NICE자료!AI322</f>
        <v>0</v>
      </c>
      <c r="AJ322" s="37">
        <f>+NICE자료!AJ322</f>
        <v>0</v>
      </c>
      <c r="AK322" s="37">
        <f>+NICE자료!AK322</f>
        <v>0</v>
      </c>
      <c r="AL322" s="37">
        <f>+NICE자료!AL322</f>
        <v>0</v>
      </c>
      <c r="AM322" s="37">
        <f>+NICE자료!AM322</f>
        <v>0</v>
      </c>
      <c r="AN322" s="37">
        <f>+NICE자료!AN322</f>
        <v>0</v>
      </c>
      <c r="AO322" s="37">
        <f>+NICE자료!AO322</f>
        <v>0</v>
      </c>
      <c r="AP322" s="37">
        <f>+NICE자료!AP322</f>
        <v>0</v>
      </c>
      <c r="AQ322" s="37">
        <f>+NICE자료!AQ322</f>
        <v>0</v>
      </c>
      <c r="AR322" s="37">
        <f>+NICE자료!AR322</f>
        <v>0</v>
      </c>
      <c r="AS322" s="37">
        <f>+NICE자료!AS322</f>
        <v>0</v>
      </c>
      <c r="AT322" s="38"/>
      <c r="AU322" s="38"/>
      <c r="AV322" s="38"/>
      <c r="AW322" s="38"/>
      <c r="AX322" s="38"/>
      <c r="AY322" s="38"/>
      <c r="AZ322" s="38"/>
      <c r="BA322" s="38"/>
      <c r="BB322" s="38"/>
      <c r="BC322" s="38"/>
      <c r="BD322" s="38"/>
      <c r="BE322" s="38"/>
      <c r="BF322" s="38"/>
      <c r="BG322" s="38"/>
      <c r="BH322" s="38"/>
      <c r="BI322" s="38"/>
      <c r="BJ322" s="38"/>
      <c r="BK322" s="38"/>
      <c r="BL322" s="38"/>
      <c r="BM322" s="38"/>
      <c r="BN322" s="38"/>
      <c r="BO322" s="38"/>
      <c r="BP322" s="38"/>
      <c r="BQ322" s="38"/>
      <c r="BR322" s="38"/>
      <c r="BS322" s="38"/>
      <c r="BT322" s="38"/>
      <c r="BU322" s="38"/>
      <c r="BV322" s="38"/>
      <c r="BW322" s="38"/>
      <c r="BX322" s="38"/>
      <c r="BY322" s="38"/>
      <c r="BZ322" s="38"/>
      <c r="CA322" s="38"/>
      <c r="CB322" s="38"/>
      <c r="CC322" s="38"/>
      <c r="CD322" s="38"/>
      <c r="CE322" s="38"/>
      <c r="CF322" s="38"/>
      <c r="CG322" s="38"/>
      <c r="CH322" s="38"/>
      <c r="CI322" s="38"/>
      <c r="CJ322" s="38"/>
      <c r="CK322" s="38"/>
      <c r="CL322" s="38"/>
      <c r="CM322" s="38"/>
      <c r="CN322" s="38"/>
      <c r="CO322" s="38"/>
      <c r="CP322" s="38"/>
      <c r="CQ322" s="38"/>
      <c r="CR322" s="38"/>
      <c r="CS322" s="38"/>
      <c r="CT322" s="38"/>
      <c r="CU322" s="38"/>
      <c r="CV322" s="38"/>
      <c r="CW322" s="38"/>
      <c r="CX322" s="38"/>
      <c r="CY322" s="38"/>
      <c r="CZ322" s="38"/>
      <c r="DA322" s="38"/>
      <c r="DB322" s="38"/>
      <c r="DC322" s="38"/>
      <c r="DD322" s="38"/>
      <c r="DE322" s="38"/>
      <c r="DF322" s="38"/>
      <c r="DG322" s="38"/>
      <c r="DH322" s="38"/>
      <c r="DI322" s="38"/>
      <c r="DJ322" s="38"/>
      <c r="DK322" s="38"/>
      <c r="DL322" s="38"/>
      <c r="DM322" s="38"/>
      <c r="DN322" s="38"/>
    </row>
    <row r="323" spans="1:118">
      <c r="A323" s="1">
        <f>+NICE자료!A323</f>
        <v>129000</v>
      </c>
      <c r="B323" s="28" t="str">
        <f>+NICE자료!B323</f>
        <v>당기순이익(손실)</v>
      </c>
      <c r="C323" s="37">
        <f>+NICE자료!C323</f>
        <v>1884503000000</v>
      </c>
      <c r="D323" s="37">
        <f>+NICE자료!D323</f>
        <v>1509280000000</v>
      </c>
      <c r="E323" s="37">
        <f>+NICE자료!E323</f>
        <v>2186677000000</v>
      </c>
      <c r="F323" s="37">
        <f>+NICE자료!F323</f>
        <v>2336031000000</v>
      </c>
      <c r="G323" s="37">
        <f>+NICE자료!G323</f>
        <v>1599211000000</v>
      </c>
      <c r="H323" s="37">
        <f>+NICE자료!H323</f>
        <v>1422514000000</v>
      </c>
      <c r="I323" s="37">
        <f>+NICE자료!I323</f>
        <v>2191214000000</v>
      </c>
      <c r="J323" s="37">
        <f>+NICE자료!J323</f>
        <v>2212077000000</v>
      </c>
      <c r="K323" s="37">
        <f>+NICE자료!K323</f>
        <v>2187563000000</v>
      </c>
      <c r="L323" s="37">
        <f>+NICE자료!L323</f>
        <v>2141913000000</v>
      </c>
      <c r="M323" s="37">
        <f>+NICE자료!M323</f>
        <v>1218668000000</v>
      </c>
      <c r="N323" s="37">
        <f>+NICE자료!N323</f>
        <v>-22240000000</v>
      </c>
      <c r="O323" s="37">
        <f>+NICE자료!O323</f>
        <v>619237000000</v>
      </c>
      <c r="P323" s="37">
        <f>+NICE자료!P323</f>
        <v>2253479000000</v>
      </c>
      <c r="Q323" s="37">
        <f>+NICE자료!Q323</f>
        <v>3723034000000</v>
      </c>
      <c r="R323" s="37">
        <f>+NICE자료!R323</f>
        <v>3053737000000</v>
      </c>
      <c r="S323" s="37">
        <f>+NICE자료!S323</f>
        <v>3167036000000</v>
      </c>
      <c r="T323" s="37">
        <f>+NICE자료!T323</f>
        <v>3155614000000</v>
      </c>
      <c r="U323" s="37">
        <f>+NICE자료!U323</f>
        <v>3550147000000</v>
      </c>
      <c r="V323" s="37">
        <f>+NICE자료!V323</f>
        <v>3363663000000</v>
      </c>
      <c r="W323" s="37">
        <f>+NICE자료!W323</f>
        <v>2197639000000</v>
      </c>
      <c r="X323" s="37">
        <f>+NICE자료!X323</f>
        <v>2621842000000</v>
      </c>
      <c r="Y323" s="37">
        <f>+NICE자료!Y323</f>
        <v>2168726000000</v>
      </c>
      <c r="Z323" s="37">
        <f>+NICE자료!Z323</f>
        <v>3059985000000</v>
      </c>
      <c r="AA323" s="37">
        <f>+NICE자료!AA323</f>
        <v>3913284000000</v>
      </c>
      <c r="AB323" s="37">
        <f>+NICE자료!AB323</f>
        <v>3708324000000</v>
      </c>
      <c r="AC323" s="37">
        <f>+NICE자료!AC323</f>
        <v>4830804000000</v>
      </c>
      <c r="AD323" s="37">
        <f>+NICE자료!AD323</f>
        <v>4946118000000</v>
      </c>
      <c r="AE323" s="37">
        <f>+NICE자료!AE323</f>
        <v>4211422000000</v>
      </c>
      <c r="AF323" s="37">
        <f>+NICE자료!AF323</f>
        <v>5122407000000</v>
      </c>
      <c r="AG323" s="37">
        <f>+NICE자료!AG323</f>
        <v>4627864000000</v>
      </c>
      <c r="AH323" s="37">
        <f>+NICE자료!AH323</f>
        <v>3967827000000</v>
      </c>
      <c r="AI323" s="37">
        <f>+NICE자료!AI323</f>
        <v>4968366000000</v>
      </c>
      <c r="AJ323" s="37">
        <f>+NICE자료!AJ323</f>
        <v>4450634000000</v>
      </c>
      <c r="AK323" s="37">
        <f>+NICE자료!AK323</f>
        <v>1725838000000</v>
      </c>
      <c r="AL323" s="37">
        <f>+NICE자료!AL323</f>
        <v>3446943000000</v>
      </c>
      <c r="AM323" s="37">
        <f>+NICE자료!AM323</f>
        <v>2491718000000</v>
      </c>
      <c r="AN323" s="37">
        <f>+NICE자료!AN323</f>
        <v>3636626000000</v>
      </c>
      <c r="AO323" s="37">
        <f>+NICE자료!AO323</f>
        <v>3140174000000</v>
      </c>
      <c r="AP323" s="37">
        <f>+NICE자료!AP323</f>
        <v>2969951000000</v>
      </c>
      <c r="AQ323" s="37">
        <f>+NICE자료!AQ323</f>
        <v>2483469000000</v>
      </c>
      <c r="AR323" s="37">
        <f>+NICE자료!AR323</f>
        <v>2745396000000</v>
      </c>
      <c r="AS323" s="37">
        <f>+NICE자료!AS323</f>
        <v>1682512000000</v>
      </c>
      <c r="AT323" s="38"/>
      <c r="AU323" s="38"/>
      <c r="AV323" s="38"/>
      <c r="AW323" s="38"/>
      <c r="AX323" s="38"/>
      <c r="AY323" s="38"/>
      <c r="AZ323" s="38"/>
      <c r="BA323" s="38"/>
      <c r="BB323" s="38"/>
      <c r="BC323" s="38"/>
      <c r="BD323" s="38"/>
      <c r="BE323" s="38"/>
      <c r="BF323" s="38"/>
      <c r="BG323" s="38"/>
      <c r="BH323" s="38"/>
      <c r="BI323" s="38"/>
      <c r="BJ323" s="38"/>
      <c r="BK323" s="38"/>
      <c r="BL323" s="38"/>
      <c r="BM323" s="38"/>
      <c r="BN323" s="38"/>
      <c r="BO323" s="38"/>
      <c r="BP323" s="38"/>
      <c r="BQ323" s="38"/>
      <c r="BR323" s="38"/>
      <c r="BS323" s="38"/>
      <c r="BT323" s="38"/>
      <c r="BU323" s="38"/>
      <c r="BV323" s="38"/>
      <c r="BW323" s="38"/>
      <c r="BX323" s="38"/>
      <c r="BY323" s="38"/>
      <c r="BZ323" s="38"/>
      <c r="CA323" s="38"/>
      <c r="CB323" s="38"/>
      <c r="CC323" s="38"/>
      <c r="CD323" s="38"/>
      <c r="CE323" s="38"/>
      <c r="CF323" s="38"/>
      <c r="CG323" s="38"/>
      <c r="CH323" s="38"/>
      <c r="CI323" s="38"/>
      <c r="CJ323" s="38"/>
      <c r="CK323" s="38"/>
      <c r="CL323" s="38"/>
      <c r="CM323" s="38"/>
      <c r="CN323" s="38"/>
      <c r="CO323" s="38"/>
      <c r="CP323" s="38"/>
      <c r="CQ323" s="38"/>
      <c r="CR323" s="38"/>
      <c r="CS323" s="38"/>
      <c r="CT323" s="38"/>
      <c r="CU323" s="38"/>
      <c r="CV323" s="38"/>
      <c r="CW323" s="38"/>
      <c r="CX323" s="38"/>
      <c r="CY323" s="38"/>
      <c r="CZ323" s="38"/>
      <c r="DA323" s="38"/>
      <c r="DB323" s="38"/>
      <c r="DC323" s="38"/>
      <c r="DD323" s="38"/>
      <c r="DE323" s="38"/>
      <c r="DF323" s="38"/>
      <c r="DG323" s="38"/>
      <c r="DH323" s="38"/>
      <c r="DI323" s="38"/>
      <c r="DJ323" s="38"/>
      <c r="DK323" s="38"/>
      <c r="DL323" s="38"/>
      <c r="DM323" s="38"/>
      <c r="DN323" s="38"/>
    </row>
    <row r="324" spans="1:118">
      <c r="A324" s="1">
        <f>+NICE자료!A324</f>
        <v>129001</v>
      </c>
      <c r="B324" s="28" t="str">
        <f>+NICE자료!B324</f>
        <v>[포괄손익]</v>
      </c>
      <c r="C324" s="37">
        <f>+NICE자료!C324</f>
        <v>0</v>
      </c>
      <c r="D324" s="37">
        <f>+NICE자료!D324</f>
        <v>0</v>
      </c>
      <c r="E324" s="37">
        <f>+NICE자료!E324</f>
        <v>0</v>
      </c>
      <c r="F324" s="37">
        <f>+NICE자료!F324</f>
        <v>0</v>
      </c>
      <c r="G324" s="37">
        <f>+NICE자료!G324</f>
        <v>0</v>
      </c>
      <c r="H324" s="37">
        <f>+NICE자료!H324</f>
        <v>0</v>
      </c>
      <c r="I324" s="37">
        <f>+NICE자료!I324</f>
        <v>2551096000</v>
      </c>
      <c r="J324" s="37">
        <f>+NICE자료!J324</f>
        <v>2214421000</v>
      </c>
      <c r="K324" s="37">
        <f>+NICE자료!K324</f>
        <v>2695327000</v>
      </c>
      <c r="L324" s="37">
        <f>+NICE자료!L324</f>
        <v>2835415000</v>
      </c>
      <c r="M324" s="37">
        <f>+NICE자료!M324</f>
        <v>1972922000</v>
      </c>
      <c r="N324" s="37">
        <f>+NICE자료!N324</f>
        <v>-45172000</v>
      </c>
      <c r="O324" s="37">
        <f>+NICE자료!O324</f>
        <v>1398520000</v>
      </c>
      <c r="P324" s="37">
        <f>+NICE자료!P324</f>
        <v>2069647000</v>
      </c>
      <c r="Q324" s="37">
        <f>+NICE자료!Q324</f>
        <v>2854089000</v>
      </c>
      <c r="R324" s="37">
        <f>+NICE자료!R324</f>
        <v>2794329000</v>
      </c>
      <c r="S324" s="37">
        <f>+NICE자료!S324</f>
        <v>3290167000</v>
      </c>
      <c r="T324" s="37">
        <f>+NICE자료!T324</f>
        <v>3067075000</v>
      </c>
      <c r="U324" s="37">
        <f>+NICE자료!U324</f>
        <v>3898376000</v>
      </c>
      <c r="V324" s="37">
        <f>+NICE자료!V324</f>
        <v>3839851000</v>
      </c>
      <c r="W324" s="37">
        <f>+NICE자료!W324</f>
        <v>2190725000</v>
      </c>
      <c r="X324" s="37">
        <f>+NICE자료!X324</f>
        <v>2717798000</v>
      </c>
      <c r="Y324" s="37">
        <f>+NICE자료!Y324</f>
        <v>1481800000</v>
      </c>
      <c r="Z324" s="37">
        <f>+NICE자료!Z324</f>
        <v>2771139000</v>
      </c>
      <c r="AA324" s="37">
        <f>+NICE자료!AA324</f>
        <v>4605909000</v>
      </c>
      <c r="AB324" s="37">
        <f>+NICE자료!AB324</f>
        <v>3671075000</v>
      </c>
      <c r="AC324" s="37">
        <f>+NICE자료!AC324</f>
        <v>5000690000</v>
      </c>
      <c r="AD324" s="37">
        <f>+NICE자료!AD324</f>
        <v>4572610000</v>
      </c>
      <c r="AE324" s="37">
        <f>+NICE자료!AE324</f>
        <v>4381676000</v>
      </c>
      <c r="AF324" s="37">
        <f>+NICE자료!AF324</f>
        <v>5519738000</v>
      </c>
      <c r="AG324" s="37">
        <f>+NICE자료!AG324</f>
        <v>4706226000</v>
      </c>
      <c r="AH324" s="37">
        <f>+NICE자료!AH324</f>
        <v>3052061000</v>
      </c>
      <c r="AI324" s="37">
        <f>+NICE자료!AI324</f>
        <v>4808558000</v>
      </c>
      <c r="AJ324" s="37">
        <f>+NICE자료!AJ324</f>
        <v>4229075000</v>
      </c>
      <c r="AK324" s="37">
        <f>+NICE자료!AK324</f>
        <v>1828646000</v>
      </c>
      <c r="AL324" s="37">
        <f>+NICE자료!AL324</f>
        <v>2699034000</v>
      </c>
      <c r="AM324" s="37">
        <f>+NICE자료!AM324</f>
        <v>2577407000</v>
      </c>
      <c r="AN324" s="37">
        <f>+NICE자료!AN324</f>
        <v>3190833000</v>
      </c>
      <c r="AO324" s="37">
        <f>+NICE자료!AO324</f>
        <v>2940436000</v>
      </c>
      <c r="AP324" s="37">
        <f>+NICE자료!AP324</f>
        <v>3128497000</v>
      </c>
      <c r="AQ324" s="37">
        <f>+NICE자료!AQ324</f>
        <v>2197214000</v>
      </c>
      <c r="AR324" s="37">
        <f>+NICE자료!AR324</f>
        <v>2650705000</v>
      </c>
      <c r="AS324" s="37">
        <f>+NICE자료!AS324</f>
        <v>1399773000</v>
      </c>
      <c r="AT324" s="38"/>
      <c r="AU324" s="38"/>
      <c r="AV324" s="38"/>
      <c r="AW324" s="38"/>
      <c r="AX324" s="38"/>
      <c r="AY324" s="38"/>
      <c r="AZ324" s="38"/>
      <c r="BA324" s="38"/>
      <c r="BB324" s="38"/>
      <c r="BC324" s="38"/>
      <c r="BD324" s="38"/>
      <c r="BE324" s="38"/>
      <c r="BF324" s="38"/>
      <c r="BG324" s="38"/>
      <c r="BH324" s="38"/>
      <c r="BI324" s="38"/>
      <c r="BJ324" s="38"/>
      <c r="BK324" s="38"/>
      <c r="BL324" s="38"/>
      <c r="BM324" s="38"/>
      <c r="BN324" s="38"/>
      <c r="BO324" s="38"/>
      <c r="BP324" s="38"/>
      <c r="BQ324" s="38"/>
      <c r="BR324" s="38"/>
      <c r="BS324" s="38"/>
      <c r="BT324" s="38"/>
      <c r="BU324" s="38"/>
      <c r="BV324" s="38"/>
      <c r="BW324" s="38"/>
      <c r="BX324" s="38"/>
      <c r="BY324" s="38"/>
      <c r="BZ324" s="38"/>
      <c r="CA324" s="38"/>
      <c r="CB324" s="38"/>
      <c r="CC324" s="38"/>
      <c r="CD324" s="38"/>
      <c r="CE324" s="38"/>
      <c r="CF324" s="38"/>
      <c r="CG324" s="38"/>
      <c r="CH324" s="38"/>
      <c r="CI324" s="38"/>
      <c r="CJ324" s="38"/>
      <c r="CK324" s="38"/>
      <c r="CL324" s="38"/>
      <c r="CM324" s="38"/>
      <c r="CN324" s="38"/>
      <c r="CO324" s="38"/>
      <c r="CP324" s="38"/>
      <c r="CQ324" s="38"/>
      <c r="CR324" s="38"/>
      <c r="CS324" s="38"/>
      <c r="CT324" s="38"/>
      <c r="CU324" s="38"/>
      <c r="CV324" s="38"/>
      <c r="CW324" s="38"/>
      <c r="CX324" s="38"/>
      <c r="CY324" s="38"/>
      <c r="CZ324" s="38"/>
      <c r="DA324" s="38"/>
      <c r="DB324" s="38"/>
      <c r="DC324" s="38"/>
      <c r="DD324" s="38"/>
      <c r="DE324" s="38"/>
      <c r="DF324" s="38"/>
      <c r="DG324" s="38"/>
      <c r="DH324" s="38"/>
      <c r="DI324" s="38"/>
      <c r="DJ324" s="38"/>
      <c r="DK324" s="38"/>
      <c r="DL324" s="38"/>
      <c r="DM324" s="38"/>
      <c r="DN324" s="38"/>
    </row>
    <row r="325" spans="1:118">
      <c r="A325" s="1">
        <f>+NICE자료!A325</f>
        <v>129007</v>
      </c>
      <c r="B325" s="28" t="str">
        <f>+NICE자료!B325</f>
        <v>기본주당계속사업손익</v>
      </c>
      <c r="C325" s="37">
        <f>+NICE자료!C325</f>
        <v>0</v>
      </c>
      <c r="D325" s="37">
        <f>+NICE자료!D325</f>
        <v>0</v>
      </c>
      <c r="E325" s="37">
        <f>+NICE자료!E325</f>
        <v>0</v>
      </c>
      <c r="F325" s="37">
        <f>+NICE자료!F325</f>
        <v>0</v>
      </c>
      <c r="G325" s="37">
        <f>+NICE자료!G325</f>
        <v>0</v>
      </c>
      <c r="H325" s="37">
        <f>+NICE자료!H325</f>
        <v>9740</v>
      </c>
      <c r="I325" s="37">
        <f>+NICE자료!I325</f>
        <v>14991</v>
      </c>
      <c r="J325" s="37">
        <f>+NICE자료!J325</f>
        <v>0</v>
      </c>
      <c r="K325" s="37">
        <f>+NICE자료!K325</f>
        <v>14952</v>
      </c>
      <c r="L325" s="37">
        <f>+NICE자료!L325</f>
        <v>14611</v>
      </c>
      <c r="M325" s="37">
        <f>+NICE자료!M325</f>
        <v>8298</v>
      </c>
      <c r="N325" s="37">
        <f>+NICE자료!N325</f>
        <v>0</v>
      </c>
      <c r="O325" s="37">
        <f>+NICE자료!O325</f>
        <v>4212</v>
      </c>
      <c r="P325" s="37">
        <f>+NICE자료!P325</f>
        <v>15329</v>
      </c>
      <c r="Q325" s="37">
        <f>+NICE자료!Q325</f>
        <v>25227</v>
      </c>
      <c r="R325" s="37">
        <f>+NICE자료!R325</f>
        <v>0</v>
      </c>
      <c r="S325" s="37">
        <f>+NICE자료!S325</f>
        <v>21370</v>
      </c>
      <c r="T325" s="37">
        <f>+NICE자료!T325</f>
        <v>21125</v>
      </c>
      <c r="U325" s="37">
        <f>+NICE자료!U325</f>
        <v>23755</v>
      </c>
      <c r="V325" s="37">
        <f>+NICE자료!V325</f>
        <v>0</v>
      </c>
      <c r="W325" s="37">
        <f>+NICE자료!W325</f>
        <v>14381</v>
      </c>
      <c r="X325" s="37">
        <f>+NICE자료!X325</f>
        <v>17450</v>
      </c>
      <c r="Y325" s="37">
        <f>+NICE자료!Y325</f>
        <v>14455</v>
      </c>
      <c r="Z325" s="37">
        <f>+NICE자료!Z325</f>
        <v>0</v>
      </c>
      <c r="AA325" s="37">
        <f>+NICE자료!AA325</f>
        <v>26036</v>
      </c>
      <c r="AB325" s="37">
        <f>+NICE자료!AB325</f>
        <v>24620</v>
      </c>
      <c r="AC325" s="37">
        <f>+NICE자료!AC325</f>
        <v>32070</v>
      </c>
      <c r="AD325" s="37">
        <f>+NICE자료!AD325</f>
        <v>0</v>
      </c>
      <c r="AE325" s="37">
        <f>+NICE자료!AE325</f>
        <v>27942</v>
      </c>
      <c r="AF325" s="37">
        <f>+NICE자료!AF325</f>
        <v>33982</v>
      </c>
      <c r="AG325" s="37">
        <f>+NICE자료!AG325</f>
        <v>30701</v>
      </c>
      <c r="AH325" s="37">
        <f>+NICE자료!AH325</f>
        <v>0</v>
      </c>
      <c r="AI325" s="37">
        <f>+NICE자료!AI325</f>
        <v>32951</v>
      </c>
      <c r="AJ325" s="37">
        <f>+NICE자료!AJ325</f>
        <v>29509</v>
      </c>
      <c r="AK325" s="37">
        <f>+NICE자료!AK325</f>
        <v>11442</v>
      </c>
      <c r="AL325" s="37">
        <f>+NICE자료!AL325</f>
        <v>0</v>
      </c>
      <c r="AM325" s="37">
        <f>+NICE자료!AM325</f>
        <v>16711</v>
      </c>
      <c r="AN325" s="37">
        <f>+NICE자료!AN325</f>
        <v>24419</v>
      </c>
      <c r="AO325" s="37">
        <f>+NICE자료!AO325</f>
        <v>21085</v>
      </c>
      <c r="AP325" s="37">
        <f>+NICE자료!AP325</f>
        <v>0</v>
      </c>
      <c r="AQ325" s="37">
        <f>+NICE자료!AQ325</f>
        <v>17153</v>
      </c>
      <c r="AR325" s="37">
        <f>+NICE자료!AR325</f>
        <v>19274</v>
      </c>
      <c r="AS325" s="37">
        <f>+NICE자료!AS325</f>
        <v>11945</v>
      </c>
      <c r="AT325" s="38"/>
      <c r="AU325" s="38"/>
      <c r="AV325" s="38"/>
      <c r="AW325" s="38"/>
      <c r="AX325" s="38"/>
      <c r="AY325" s="38"/>
      <c r="AZ325" s="38"/>
      <c r="BA325" s="38"/>
      <c r="BB325" s="38"/>
      <c r="BC325" s="38"/>
      <c r="BD325" s="38"/>
      <c r="BE325" s="38"/>
      <c r="BF325" s="38"/>
      <c r="BG325" s="38"/>
      <c r="BH325" s="38"/>
      <c r="BI325" s="38"/>
      <c r="BJ325" s="38"/>
      <c r="BK325" s="38"/>
      <c r="BL325" s="38"/>
      <c r="BM325" s="38"/>
      <c r="BN325" s="38"/>
      <c r="BO325" s="38"/>
      <c r="BP325" s="38"/>
      <c r="BQ325" s="38"/>
      <c r="BR325" s="38"/>
      <c r="BS325" s="38"/>
      <c r="BT325" s="38"/>
      <c r="BU325" s="38"/>
      <c r="BV325" s="38"/>
      <c r="BW325" s="38"/>
      <c r="BX325" s="38"/>
      <c r="BY325" s="38"/>
      <c r="BZ325" s="38"/>
      <c r="CA325" s="38"/>
      <c r="CB325" s="38"/>
      <c r="CC325" s="38"/>
      <c r="CD325" s="38"/>
      <c r="CE325" s="38"/>
      <c r="CF325" s="38"/>
      <c r="CG325" s="38"/>
      <c r="CH325" s="38"/>
      <c r="CI325" s="38"/>
      <c r="CJ325" s="38"/>
      <c r="CK325" s="38"/>
      <c r="CL325" s="38"/>
      <c r="CM325" s="38"/>
      <c r="CN325" s="38"/>
      <c r="CO325" s="38"/>
      <c r="CP325" s="38"/>
      <c r="CQ325" s="38"/>
      <c r="CR325" s="38"/>
      <c r="CS325" s="38"/>
      <c r="CT325" s="38"/>
      <c r="CU325" s="38"/>
      <c r="CV325" s="38"/>
      <c r="CW325" s="38"/>
      <c r="CX325" s="38"/>
      <c r="CY325" s="38"/>
      <c r="CZ325" s="38"/>
      <c r="DA325" s="38"/>
      <c r="DB325" s="38"/>
      <c r="DC325" s="38"/>
      <c r="DD325" s="38"/>
      <c r="DE325" s="38"/>
      <c r="DF325" s="38"/>
      <c r="DG325" s="38"/>
      <c r="DH325" s="38"/>
      <c r="DI325" s="38"/>
      <c r="DJ325" s="38"/>
      <c r="DK325" s="38"/>
      <c r="DL325" s="38"/>
      <c r="DM325" s="38"/>
      <c r="DN325" s="38"/>
    </row>
    <row r="326" spans="1:118">
      <c r="A326" s="1">
        <f>+NICE자료!A326</f>
        <v>129009</v>
      </c>
      <c r="B326" s="28" t="str">
        <f>+NICE자료!B326</f>
        <v>기본주당순손익</v>
      </c>
      <c r="C326" s="37">
        <f>+NICE자료!C326</f>
        <v>12436</v>
      </c>
      <c r="D326" s="37">
        <f>+NICE자료!D326</f>
        <v>10033</v>
      </c>
      <c r="E326" s="37">
        <f>+NICE자료!E326</f>
        <v>14700</v>
      </c>
      <c r="F326" s="37">
        <f>+NICE자료!F326</f>
        <v>0</v>
      </c>
      <c r="G326" s="37">
        <f>+NICE자료!G326</f>
        <v>9687</v>
      </c>
      <c r="H326" s="37">
        <f>+NICE자료!H326</f>
        <v>9740</v>
      </c>
      <c r="I326" s="37">
        <f>+NICE자료!I326</f>
        <v>14991</v>
      </c>
      <c r="J326" s="37">
        <f>+NICE자료!J326</f>
        <v>0</v>
      </c>
      <c r="K326" s="37">
        <f>+NICE자료!K326</f>
        <v>14952</v>
      </c>
      <c r="L326" s="37">
        <f>+NICE자료!L326</f>
        <v>14611</v>
      </c>
      <c r="M326" s="37">
        <f>+NICE자료!M326</f>
        <v>8298</v>
      </c>
      <c r="N326" s="37">
        <f>+NICE자료!N326</f>
        <v>0</v>
      </c>
      <c r="O326" s="37">
        <f>+NICE자료!O326</f>
        <v>4212</v>
      </c>
      <c r="P326" s="37">
        <f>+NICE자료!P326</f>
        <v>15329</v>
      </c>
      <c r="Q326" s="37">
        <f>+NICE자료!Q326</f>
        <v>25227</v>
      </c>
      <c r="R326" s="37">
        <f>+NICE자료!R326</f>
        <v>0</v>
      </c>
      <c r="S326" s="37">
        <f>+NICE자료!S326</f>
        <v>21370</v>
      </c>
      <c r="T326" s="37">
        <f>+NICE자료!T326</f>
        <v>21125</v>
      </c>
      <c r="U326" s="37">
        <f>+NICE자료!U326</f>
        <v>23755</v>
      </c>
      <c r="V326" s="37">
        <f>+NICE자료!V326</f>
        <v>0</v>
      </c>
      <c r="W326" s="37">
        <f>+NICE자료!W326</f>
        <v>14381</v>
      </c>
      <c r="X326" s="37">
        <f>+NICE자료!X326</f>
        <v>17450</v>
      </c>
      <c r="Y326" s="37">
        <f>+NICE자료!Y326</f>
        <v>14455</v>
      </c>
      <c r="Z326" s="37">
        <f>+NICE자료!Z326</f>
        <v>0</v>
      </c>
      <c r="AA326" s="37">
        <f>+NICE자료!AA326</f>
        <v>26036</v>
      </c>
      <c r="AB326" s="37">
        <f>+NICE자료!AB326</f>
        <v>24620</v>
      </c>
      <c r="AC326" s="37">
        <f>+NICE자료!AC326</f>
        <v>32070</v>
      </c>
      <c r="AD326" s="37">
        <f>+NICE자료!AD326</f>
        <v>0</v>
      </c>
      <c r="AE326" s="37">
        <f>+NICE자료!AE326</f>
        <v>27942</v>
      </c>
      <c r="AF326" s="37">
        <f>+NICE자료!AF326</f>
        <v>33982</v>
      </c>
      <c r="AG326" s="37">
        <f>+NICE자료!AG326</f>
        <v>30701</v>
      </c>
      <c r="AH326" s="37">
        <f>+NICE자료!AH326</f>
        <v>0</v>
      </c>
      <c r="AI326" s="37">
        <f>+NICE자료!AI326</f>
        <v>32951</v>
      </c>
      <c r="AJ326" s="37">
        <f>+NICE자료!AJ326</f>
        <v>29509</v>
      </c>
      <c r="AK326" s="37">
        <f>+NICE자료!AK326</f>
        <v>11442</v>
      </c>
      <c r="AL326" s="37">
        <f>+NICE자료!AL326</f>
        <v>0</v>
      </c>
      <c r="AM326" s="37">
        <f>+NICE자료!AM326</f>
        <v>16711</v>
      </c>
      <c r="AN326" s="37">
        <f>+NICE자료!AN326</f>
        <v>24419</v>
      </c>
      <c r="AO326" s="37">
        <f>+NICE자료!AO326</f>
        <v>21085</v>
      </c>
      <c r="AP326" s="37">
        <f>+NICE자료!AP326</f>
        <v>0</v>
      </c>
      <c r="AQ326" s="37">
        <f>+NICE자료!AQ326</f>
        <v>17153</v>
      </c>
      <c r="AR326" s="37">
        <f>+NICE자료!AR326</f>
        <v>19274</v>
      </c>
      <c r="AS326" s="37">
        <f>+NICE자료!AS326</f>
        <v>11945</v>
      </c>
      <c r="AT326" s="38"/>
      <c r="AU326" s="38"/>
      <c r="AV326" s="38"/>
      <c r="AW326" s="38"/>
      <c r="AX326" s="38"/>
      <c r="AY326" s="38"/>
      <c r="AZ326" s="38"/>
      <c r="BA326" s="38"/>
      <c r="BB326" s="38"/>
      <c r="BC326" s="38"/>
      <c r="BD326" s="38"/>
      <c r="BE326" s="38"/>
      <c r="BF326" s="38"/>
      <c r="BG326" s="38"/>
      <c r="BH326" s="38"/>
      <c r="BI326" s="38"/>
      <c r="BJ326" s="38"/>
      <c r="BK326" s="38"/>
      <c r="BL326" s="38"/>
      <c r="BM326" s="38"/>
      <c r="BN326" s="38"/>
      <c r="BO326" s="38"/>
      <c r="BP326" s="38"/>
      <c r="BQ326" s="38"/>
      <c r="BR326" s="38"/>
      <c r="BS326" s="38"/>
      <c r="BT326" s="38"/>
      <c r="BU326" s="38"/>
      <c r="BV326" s="38"/>
      <c r="BW326" s="38"/>
      <c r="BX326" s="38"/>
      <c r="BY326" s="38"/>
      <c r="BZ326" s="38"/>
      <c r="CA326" s="38"/>
      <c r="CB326" s="38"/>
      <c r="CC326" s="38"/>
      <c r="CD326" s="38"/>
      <c r="CE326" s="38"/>
      <c r="CF326" s="38"/>
      <c r="CG326" s="38"/>
      <c r="CH326" s="38"/>
      <c r="CI326" s="38"/>
      <c r="CJ326" s="38"/>
      <c r="CK326" s="38"/>
      <c r="CL326" s="38"/>
      <c r="CM326" s="38"/>
      <c r="CN326" s="38"/>
      <c r="CO326" s="38"/>
      <c r="CP326" s="38"/>
      <c r="CQ326" s="38"/>
      <c r="CR326" s="38"/>
      <c r="CS326" s="38"/>
      <c r="CT326" s="38"/>
      <c r="CU326" s="38"/>
      <c r="CV326" s="38"/>
      <c r="CW326" s="38"/>
      <c r="CX326" s="38"/>
      <c r="CY326" s="38"/>
      <c r="CZ326" s="38"/>
      <c r="DA326" s="38"/>
      <c r="DB326" s="38"/>
      <c r="DC326" s="38"/>
      <c r="DD326" s="38"/>
      <c r="DE326" s="38"/>
      <c r="DF326" s="38"/>
      <c r="DG326" s="38"/>
      <c r="DH326" s="38"/>
      <c r="DI326" s="38"/>
      <c r="DJ326" s="38"/>
      <c r="DK326" s="38"/>
      <c r="DL326" s="38"/>
      <c r="DM326" s="38"/>
      <c r="DN326" s="38"/>
    </row>
    <row r="327" spans="1:118">
      <c r="A327" s="1">
        <f>+NICE자료!A327</f>
        <v>129017</v>
      </c>
      <c r="B327" s="28" t="str">
        <f>+NICE자료!B327</f>
        <v>희석주당계속사업손익</v>
      </c>
      <c r="C327" s="37">
        <f>+NICE자료!C327</f>
        <v>0</v>
      </c>
      <c r="D327" s="37">
        <f>+NICE자료!D327</f>
        <v>0</v>
      </c>
      <c r="E327" s="37">
        <f>+NICE자료!E327</f>
        <v>0</v>
      </c>
      <c r="F327" s="37">
        <f>+NICE자료!F327</f>
        <v>0</v>
      </c>
      <c r="G327" s="37">
        <f>+NICE자료!G327</f>
        <v>0</v>
      </c>
      <c r="H327" s="37">
        <f>+NICE자료!H327</f>
        <v>9618</v>
      </c>
      <c r="I327" s="37">
        <f>+NICE자료!I327</f>
        <v>14804</v>
      </c>
      <c r="J327" s="37">
        <f>+NICE자료!J327</f>
        <v>0</v>
      </c>
      <c r="K327" s="37">
        <f>+NICE자료!K327</f>
        <v>14782</v>
      </c>
      <c r="L327" s="37">
        <f>+NICE자료!L327</f>
        <v>14446</v>
      </c>
      <c r="M327" s="37">
        <f>+NICE자료!M327</f>
        <v>8222</v>
      </c>
      <c r="N327" s="37">
        <f>+NICE자료!N327</f>
        <v>0</v>
      </c>
      <c r="O327" s="37">
        <f>+NICE자료!O327</f>
        <v>4179</v>
      </c>
      <c r="P327" s="37">
        <f>+NICE자료!P327</f>
        <v>15197</v>
      </c>
      <c r="Q327" s="37">
        <f>+NICE자료!Q327</f>
        <v>25111</v>
      </c>
      <c r="R327" s="37">
        <f>+NICE자료!R327</f>
        <v>0</v>
      </c>
      <c r="S327" s="37">
        <f>+NICE자료!S327</f>
        <v>21261</v>
      </c>
      <c r="T327" s="37">
        <f>+NICE자료!T327</f>
        <v>21035</v>
      </c>
      <c r="U327" s="37">
        <f>+NICE자료!U327</f>
        <v>23660</v>
      </c>
      <c r="V327" s="37">
        <f>+NICE자료!V327</f>
        <v>0</v>
      </c>
      <c r="W327" s="37">
        <f>+NICE자료!W327</f>
        <v>14350</v>
      </c>
      <c r="X327" s="37">
        <f>+NICE자료!X327</f>
        <v>17415</v>
      </c>
      <c r="Y327" s="37">
        <f>+NICE자료!Y327</f>
        <v>14436</v>
      </c>
      <c r="Z327" s="37">
        <f>+NICE자료!Z327</f>
        <v>0</v>
      </c>
      <c r="AA327" s="37">
        <f>+NICE자료!AA327</f>
        <v>26015</v>
      </c>
      <c r="AB327" s="37">
        <f>+NICE자료!AB327</f>
        <v>24601</v>
      </c>
      <c r="AC327" s="37">
        <f>+NICE자료!AC327</f>
        <v>32048</v>
      </c>
      <c r="AD327" s="37">
        <f>+NICE자료!AD327</f>
        <v>0</v>
      </c>
      <c r="AE327" s="37">
        <f>+NICE자료!AE327</f>
        <v>27931</v>
      </c>
      <c r="AF327" s="37">
        <f>+NICE자료!AF327</f>
        <v>33970</v>
      </c>
      <c r="AG327" s="37">
        <f>+NICE자료!AG327</f>
        <v>30691</v>
      </c>
      <c r="AH327" s="37">
        <f>+NICE자료!AH327</f>
        <v>0</v>
      </c>
      <c r="AI327" s="37">
        <f>+NICE자료!AI327</f>
        <v>32947</v>
      </c>
      <c r="AJ327" s="37">
        <f>+NICE자료!AJ327</f>
        <v>29508</v>
      </c>
      <c r="AK327" s="37">
        <f>+NICE자료!AK327</f>
        <v>11441</v>
      </c>
      <c r="AL327" s="37">
        <f>+NICE자료!AL327</f>
        <v>0</v>
      </c>
      <c r="AM327" s="37">
        <f>+NICE자료!AM327</f>
        <v>16711</v>
      </c>
      <c r="AN327" s="37">
        <f>+NICE자료!AN327</f>
        <v>24419</v>
      </c>
      <c r="AO327" s="37">
        <f>+NICE자료!AO327</f>
        <v>21085</v>
      </c>
      <c r="AP327" s="37">
        <f>+NICE자료!AP327</f>
        <v>0</v>
      </c>
      <c r="AQ327" s="37">
        <f>+NICE자료!AQ327</f>
        <v>0</v>
      </c>
      <c r="AR327" s="37">
        <f>+NICE자료!AR327</f>
        <v>0</v>
      </c>
      <c r="AS327" s="37">
        <f>+NICE자료!AS327</f>
        <v>0</v>
      </c>
      <c r="AT327" s="38"/>
      <c r="AU327" s="38"/>
      <c r="AV327" s="38"/>
      <c r="AW327" s="38"/>
      <c r="AX327" s="38"/>
      <c r="AY327" s="38"/>
      <c r="AZ327" s="38"/>
      <c r="BA327" s="38"/>
      <c r="BB327" s="38"/>
      <c r="BC327" s="38"/>
      <c r="BD327" s="38"/>
      <c r="BE327" s="38"/>
      <c r="BF327" s="38"/>
      <c r="BG327" s="38"/>
      <c r="BH327" s="38"/>
      <c r="BI327" s="38"/>
      <c r="BJ327" s="38"/>
      <c r="BK327" s="38"/>
      <c r="BL327" s="38"/>
      <c r="BM327" s="38"/>
      <c r="BN327" s="38"/>
      <c r="BO327" s="38"/>
      <c r="BP327" s="38"/>
      <c r="BQ327" s="38"/>
      <c r="BR327" s="38"/>
      <c r="BS327" s="38"/>
      <c r="BT327" s="38"/>
      <c r="BU327" s="38"/>
      <c r="BV327" s="38"/>
      <c r="BW327" s="38"/>
      <c r="BX327" s="38"/>
      <c r="BY327" s="38"/>
      <c r="BZ327" s="38"/>
      <c r="CA327" s="38"/>
      <c r="CB327" s="38"/>
      <c r="CC327" s="38"/>
      <c r="CD327" s="38"/>
      <c r="CE327" s="38"/>
      <c r="CF327" s="38"/>
      <c r="CG327" s="38"/>
      <c r="CH327" s="38"/>
      <c r="CI327" s="38"/>
      <c r="CJ327" s="38"/>
      <c r="CK327" s="38"/>
      <c r="CL327" s="38"/>
      <c r="CM327" s="38"/>
      <c r="CN327" s="38"/>
      <c r="CO327" s="38"/>
      <c r="CP327" s="38"/>
      <c r="CQ327" s="38"/>
      <c r="CR327" s="38"/>
      <c r="CS327" s="38"/>
      <c r="CT327" s="38"/>
      <c r="CU327" s="38"/>
      <c r="CV327" s="38"/>
      <c r="CW327" s="38"/>
      <c r="CX327" s="38"/>
      <c r="CY327" s="38"/>
      <c r="CZ327" s="38"/>
      <c r="DA327" s="38"/>
      <c r="DB327" s="38"/>
      <c r="DC327" s="38"/>
      <c r="DD327" s="38"/>
      <c r="DE327" s="38"/>
      <c r="DF327" s="38"/>
      <c r="DG327" s="38"/>
      <c r="DH327" s="38"/>
      <c r="DI327" s="38"/>
      <c r="DJ327" s="38"/>
      <c r="DK327" s="38"/>
      <c r="DL327" s="38"/>
      <c r="DM327" s="38"/>
      <c r="DN327" s="38"/>
    </row>
    <row r="328" spans="1:118">
      <c r="A328" s="1">
        <f>+NICE자료!A328</f>
        <v>129019</v>
      </c>
      <c r="B328" s="28" t="str">
        <f>+NICE자료!B328</f>
        <v>희석주당순손익</v>
      </c>
      <c r="C328" s="37">
        <f>+NICE자료!C328</f>
        <v>12231</v>
      </c>
      <c r="D328" s="37">
        <f>+NICE자료!D328</f>
        <v>9877</v>
      </c>
      <c r="E328" s="37">
        <f>+NICE자료!E328</f>
        <v>14475</v>
      </c>
      <c r="F328" s="37">
        <f>+NICE자료!F328</f>
        <v>0</v>
      </c>
      <c r="G328" s="37">
        <f>+NICE자료!G328</f>
        <v>9560</v>
      </c>
      <c r="H328" s="37">
        <f>+NICE자료!H328</f>
        <v>9618</v>
      </c>
      <c r="I328" s="37">
        <f>+NICE자료!I328</f>
        <v>14804</v>
      </c>
      <c r="J328" s="37">
        <f>+NICE자료!J328</f>
        <v>0</v>
      </c>
      <c r="K328" s="37">
        <f>+NICE자료!K328</f>
        <v>14782</v>
      </c>
      <c r="L328" s="37">
        <f>+NICE자료!L328</f>
        <v>14446</v>
      </c>
      <c r="M328" s="37">
        <f>+NICE자료!M328</f>
        <v>8222</v>
      </c>
      <c r="N328" s="37">
        <f>+NICE자료!N328</f>
        <v>0</v>
      </c>
      <c r="O328" s="37">
        <f>+NICE자료!O328</f>
        <v>4179</v>
      </c>
      <c r="P328" s="37">
        <f>+NICE자료!P328</f>
        <v>15197</v>
      </c>
      <c r="Q328" s="37">
        <f>+NICE자료!Q328</f>
        <v>25111</v>
      </c>
      <c r="R328" s="37">
        <f>+NICE자료!R328</f>
        <v>0</v>
      </c>
      <c r="S328" s="37">
        <f>+NICE자료!S328</f>
        <v>21261</v>
      </c>
      <c r="T328" s="37">
        <f>+NICE자료!T328</f>
        <v>21035</v>
      </c>
      <c r="U328" s="37">
        <f>+NICE자료!U328</f>
        <v>23660</v>
      </c>
      <c r="V328" s="37">
        <f>+NICE자료!V328</f>
        <v>0</v>
      </c>
      <c r="W328" s="37">
        <f>+NICE자료!W328</f>
        <v>14350</v>
      </c>
      <c r="X328" s="37">
        <f>+NICE자료!X328</f>
        <v>17415</v>
      </c>
      <c r="Y328" s="37">
        <f>+NICE자료!Y328</f>
        <v>14436</v>
      </c>
      <c r="Z328" s="37">
        <f>+NICE자료!Z328</f>
        <v>0</v>
      </c>
      <c r="AA328" s="37">
        <f>+NICE자료!AA328</f>
        <v>26015</v>
      </c>
      <c r="AB328" s="37">
        <f>+NICE자료!AB328</f>
        <v>24601</v>
      </c>
      <c r="AC328" s="37">
        <f>+NICE자료!AC328</f>
        <v>32048</v>
      </c>
      <c r="AD328" s="37">
        <f>+NICE자료!AD328</f>
        <v>0</v>
      </c>
      <c r="AE328" s="37">
        <f>+NICE자료!AE328</f>
        <v>27931</v>
      </c>
      <c r="AF328" s="37">
        <f>+NICE자료!AF328</f>
        <v>33970</v>
      </c>
      <c r="AG328" s="37">
        <f>+NICE자료!AG328</f>
        <v>30691</v>
      </c>
      <c r="AH328" s="37">
        <f>+NICE자료!AH328</f>
        <v>0</v>
      </c>
      <c r="AI328" s="37">
        <f>+NICE자료!AI328</f>
        <v>32947</v>
      </c>
      <c r="AJ328" s="37">
        <f>+NICE자료!AJ328</f>
        <v>29508</v>
      </c>
      <c r="AK328" s="37">
        <f>+NICE자료!AK328</f>
        <v>11441</v>
      </c>
      <c r="AL328" s="37">
        <f>+NICE자료!AL328</f>
        <v>0</v>
      </c>
      <c r="AM328" s="37">
        <f>+NICE자료!AM328</f>
        <v>16711</v>
      </c>
      <c r="AN328" s="37">
        <f>+NICE자료!AN328</f>
        <v>24419</v>
      </c>
      <c r="AO328" s="37">
        <f>+NICE자료!AO328</f>
        <v>21085</v>
      </c>
      <c r="AP328" s="37">
        <f>+NICE자료!AP328</f>
        <v>0</v>
      </c>
      <c r="AQ328" s="37">
        <f>+NICE자료!AQ328</f>
        <v>0</v>
      </c>
      <c r="AR328" s="37">
        <f>+NICE자료!AR328</f>
        <v>0</v>
      </c>
      <c r="AS328" s="37">
        <f>+NICE자료!AS328</f>
        <v>0</v>
      </c>
      <c r="AT328" s="38"/>
      <c r="AU328" s="38"/>
      <c r="AV328" s="38"/>
      <c r="AW328" s="38"/>
      <c r="AX328" s="38"/>
      <c r="AY328" s="38"/>
      <c r="AZ328" s="38"/>
      <c r="BA328" s="38"/>
      <c r="BB328" s="38"/>
      <c r="BC328" s="38"/>
      <c r="BD328" s="38"/>
      <c r="BE328" s="38"/>
      <c r="BF328" s="38"/>
      <c r="BG328" s="38"/>
      <c r="BH328" s="38"/>
      <c r="BI328" s="38"/>
      <c r="BJ328" s="38"/>
      <c r="BK328" s="38"/>
      <c r="BL328" s="38"/>
      <c r="BM328" s="38"/>
      <c r="BN328" s="38"/>
      <c r="BO328" s="38"/>
      <c r="BP328" s="38"/>
      <c r="BQ328" s="38"/>
      <c r="BR328" s="38"/>
      <c r="BS328" s="38"/>
      <c r="BT328" s="38"/>
      <c r="BU328" s="38"/>
      <c r="BV328" s="38"/>
      <c r="BW328" s="38"/>
      <c r="BX328" s="38"/>
      <c r="BY328" s="38"/>
      <c r="BZ328" s="38"/>
      <c r="CA328" s="38"/>
      <c r="CB328" s="38"/>
      <c r="CC328" s="38"/>
      <c r="CD328" s="38"/>
      <c r="CE328" s="38"/>
      <c r="CF328" s="38"/>
      <c r="CG328" s="38"/>
      <c r="CH328" s="38"/>
      <c r="CI328" s="38"/>
      <c r="CJ328" s="38"/>
      <c r="CK328" s="38"/>
      <c r="CL328" s="38"/>
      <c r="CM328" s="38"/>
      <c r="CN328" s="38"/>
      <c r="CO328" s="38"/>
      <c r="CP328" s="38"/>
      <c r="CQ328" s="38"/>
      <c r="CR328" s="38"/>
      <c r="CS328" s="38"/>
      <c r="CT328" s="38"/>
      <c r="CU328" s="38"/>
      <c r="CV328" s="38"/>
      <c r="CW328" s="38"/>
      <c r="CX328" s="38"/>
      <c r="CY328" s="38"/>
      <c r="CZ328" s="38"/>
      <c r="DA328" s="38"/>
      <c r="DB328" s="38"/>
      <c r="DC328" s="38"/>
      <c r="DD328" s="38"/>
      <c r="DE328" s="38"/>
      <c r="DF328" s="38"/>
      <c r="DG328" s="38"/>
      <c r="DH328" s="38"/>
      <c r="DI328" s="38"/>
      <c r="DJ328" s="38"/>
      <c r="DK328" s="38"/>
      <c r="DL328" s="38"/>
      <c r="DM328" s="38"/>
      <c r="DN328" s="38"/>
    </row>
    <row r="329" spans="1:118">
      <c r="C329" s="38"/>
      <c r="D329" s="38"/>
      <c r="E329" s="38"/>
      <c r="F329" s="38"/>
      <c r="G329" s="38"/>
      <c r="H329" s="38"/>
      <c r="I329" s="38"/>
      <c r="J329" s="38"/>
      <c r="K329" s="38"/>
      <c r="L329" s="38"/>
      <c r="M329" s="38"/>
      <c r="N329" s="38"/>
      <c r="O329" s="38"/>
      <c r="P329" s="38"/>
      <c r="Q329" s="38"/>
      <c r="R329" s="38"/>
      <c r="S329" s="38"/>
      <c r="T329" s="38"/>
      <c r="U329" s="38"/>
      <c r="V329" s="38"/>
      <c r="W329" s="38"/>
      <c r="X329" s="38"/>
      <c r="Y329" s="38"/>
      <c r="Z329" s="38"/>
      <c r="AA329" s="38"/>
      <c r="AB329" s="38"/>
      <c r="AC329" s="38"/>
      <c r="AD329" s="38"/>
      <c r="AE329" s="38"/>
      <c r="AF329" s="38"/>
      <c r="AG329" s="38"/>
      <c r="AH329" s="38"/>
      <c r="AI329" s="38"/>
      <c r="AJ329" s="38"/>
      <c r="AK329" s="38"/>
      <c r="AL329" s="38"/>
      <c r="AM329" s="38"/>
      <c r="AN329" s="38"/>
      <c r="AO329" s="38"/>
      <c r="AP329" s="38"/>
      <c r="AQ329" s="38"/>
      <c r="AR329" s="38"/>
      <c r="AS329" s="38"/>
      <c r="AT329" s="38"/>
      <c r="AU329" s="38"/>
      <c r="AV329" s="38"/>
      <c r="AW329" s="38"/>
      <c r="AX329" s="38"/>
      <c r="AY329" s="38"/>
      <c r="AZ329" s="38"/>
      <c r="BA329" s="38"/>
      <c r="BB329" s="38"/>
      <c r="BC329" s="38"/>
      <c r="BD329" s="38"/>
      <c r="BE329" s="38"/>
      <c r="BF329" s="38"/>
      <c r="BG329" s="38"/>
      <c r="BH329" s="38"/>
      <c r="BI329" s="38"/>
      <c r="BJ329" s="38"/>
      <c r="BK329" s="38"/>
      <c r="BL329" s="38"/>
      <c r="BM329" s="38"/>
      <c r="BN329" s="38"/>
      <c r="BO329" s="38"/>
      <c r="BP329" s="38"/>
      <c r="BQ329" s="38"/>
      <c r="BR329" s="38"/>
      <c r="BS329" s="38"/>
      <c r="BT329" s="38"/>
      <c r="BU329" s="38"/>
      <c r="BV329" s="38"/>
      <c r="BW329" s="38"/>
      <c r="BX329" s="38"/>
      <c r="BY329" s="38"/>
      <c r="BZ329" s="38"/>
      <c r="CA329" s="38"/>
      <c r="CB329" s="38"/>
      <c r="CC329" s="38"/>
      <c r="CD329" s="38"/>
      <c r="CE329" s="38"/>
      <c r="CF329" s="38"/>
      <c r="CG329" s="38"/>
      <c r="CH329" s="38"/>
      <c r="CI329" s="38"/>
      <c r="CJ329" s="38"/>
      <c r="CK329" s="38"/>
      <c r="CL329" s="38"/>
      <c r="CM329" s="38"/>
      <c r="CN329" s="38"/>
      <c r="CO329" s="38"/>
      <c r="CP329" s="38"/>
      <c r="CQ329" s="38"/>
      <c r="CR329" s="38"/>
      <c r="CS329" s="38"/>
      <c r="CT329" s="38"/>
      <c r="CU329" s="38"/>
      <c r="CV329" s="38"/>
      <c r="CW329" s="38"/>
      <c r="CX329" s="38"/>
      <c r="CY329" s="38"/>
      <c r="CZ329" s="38"/>
      <c r="DA329" s="38"/>
      <c r="DB329" s="38"/>
      <c r="DC329" s="38"/>
      <c r="DD329" s="38"/>
      <c r="DE329" s="38"/>
      <c r="DF329" s="38"/>
      <c r="DG329" s="38"/>
      <c r="DH329" s="38"/>
      <c r="DI329" s="38"/>
      <c r="DJ329" s="38"/>
      <c r="DK329" s="38"/>
      <c r="DL329" s="38"/>
      <c r="DM329" s="38"/>
      <c r="DN329" s="38"/>
    </row>
    <row r="330" spans="1:118">
      <c r="C330" s="38"/>
      <c r="D330" s="38"/>
      <c r="E330" s="38"/>
      <c r="F330" s="38"/>
      <c r="G330" s="38"/>
      <c r="H330" s="38"/>
      <c r="I330" s="38"/>
      <c r="J330" s="38"/>
      <c r="K330" s="38"/>
      <c r="L330" s="38"/>
      <c r="M330" s="38"/>
      <c r="N330" s="38"/>
      <c r="O330" s="38"/>
      <c r="P330" s="38"/>
      <c r="Q330" s="38"/>
      <c r="R330" s="38"/>
      <c r="S330" s="38"/>
      <c r="T330" s="38"/>
      <c r="U330" s="38"/>
      <c r="V330" s="38"/>
      <c r="W330" s="38"/>
      <c r="X330" s="38"/>
      <c r="Y330" s="38"/>
      <c r="Z330" s="38"/>
      <c r="AA330" s="38"/>
      <c r="AB330" s="38"/>
      <c r="AC330" s="38"/>
      <c r="AD330" s="38"/>
      <c r="AE330" s="38"/>
      <c r="AF330" s="38"/>
      <c r="AG330" s="38"/>
      <c r="AH330" s="38"/>
      <c r="AI330" s="38"/>
      <c r="AJ330" s="38"/>
      <c r="AK330" s="38"/>
      <c r="AL330" s="38"/>
      <c r="AM330" s="38"/>
      <c r="AN330" s="38"/>
      <c r="AO330" s="38"/>
      <c r="AP330" s="38"/>
      <c r="AQ330" s="38"/>
      <c r="AR330" s="38"/>
      <c r="AS330" s="38"/>
      <c r="AT330" s="38"/>
      <c r="AU330" s="38"/>
      <c r="AV330" s="38"/>
      <c r="AW330" s="38"/>
      <c r="AX330" s="38"/>
      <c r="AY330" s="38"/>
      <c r="AZ330" s="38"/>
      <c r="BA330" s="38"/>
      <c r="BB330" s="38"/>
      <c r="BC330" s="38"/>
      <c r="BD330" s="38"/>
      <c r="BE330" s="38"/>
      <c r="BF330" s="38"/>
      <c r="BG330" s="38"/>
      <c r="BH330" s="38"/>
      <c r="BI330" s="38"/>
      <c r="BJ330" s="38"/>
      <c r="BK330" s="38"/>
      <c r="BL330" s="38"/>
      <c r="BM330" s="38"/>
      <c r="BN330" s="38"/>
      <c r="BO330" s="38"/>
      <c r="BP330" s="38"/>
      <c r="BQ330" s="38"/>
      <c r="BR330" s="38"/>
      <c r="BS330" s="38"/>
      <c r="BT330" s="38"/>
      <c r="BU330" s="38"/>
      <c r="BV330" s="38"/>
      <c r="BW330" s="38"/>
      <c r="BX330" s="38"/>
      <c r="BY330" s="38"/>
      <c r="BZ330" s="38"/>
      <c r="CA330" s="38"/>
      <c r="CB330" s="38"/>
      <c r="CC330" s="38"/>
      <c r="CD330" s="38"/>
      <c r="CE330" s="38"/>
      <c r="CF330" s="38"/>
      <c r="CG330" s="38"/>
      <c r="CH330" s="38"/>
      <c r="CI330" s="38"/>
      <c r="CJ330" s="38"/>
      <c r="CK330" s="38"/>
      <c r="CL330" s="38"/>
      <c r="CM330" s="38"/>
      <c r="CN330" s="38"/>
      <c r="CO330" s="38"/>
      <c r="CP330" s="38"/>
      <c r="CQ330" s="38"/>
      <c r="CR330" s="38"/>
      <c r="CS330" s="38"/>
      <c r="CT330" s="38"/>
      <c r="CU330" s="38"/>
      <c r="CV330" s="38"/>
      <c r="CW330" s="38"/>
      <c r="CX330" s="38"/>
      <c r="CY330" s="38"/>
      <c r="CZ330" s="38"/>
      <c r="DA330" s="38"/>
      <c r="DB330" s="38"/>
      <c r="DC330" s="38"/>
      <c r="DD330" s="38"/>
      <c r="DE330" s="38"/>
      <c r="DF330" s="38"/>
      <c r="DG330" s="38"/>
      <c r="DH330" s="38"/>
      <c r="DI330" s="38"/>
      <c r="DJ330" s="38"/>
      <c r="DK330" s="38"/>
      <c r="DL330" s="38"/>
      <c r="DM330" s="38"/>
      <c r="DN330" s="38"/>
    </row>
    <row r="331" spans="1:118">
      <c r="C331" s="38"/>
      <c r="D331" s="38"/>
      <c r="E331" s="38"/>
      <c r="F331" s="38"/>
      <c r="G331" s="38"/>
      <c r="H331" s="38"/>
      <c r="I331" s="38"/>
      <c r="J331" s="38"/>
      <c r="K331" s="38"/>
      <c r="L331" s="38"/>
      <c r="M331" s="38"/>
      <c r="N331" s="38"/>
      <c r="O331" s="38"/>
      <c r="P331" s="38"/>
      <c r="Q331" s="38"/>
      <c r="R331" s="38"/>
      <c r="S331" s="38"/>
      <c r="T331" s="38"/>
      <c r="U331" s="38"/>
      <c r="V331" s="38"/>
      <c r="W331" s="38"/>
      <c r="X331" s="38"/>
      <c r="Y331" s="38"/>
      <c r="Z331" s="38"/>
      <c r="AA331" s="38"/>
      <c r="AB331" s="38"/>
      <c r="AC331" s="38"/>
      <c r="AD331" s="38"/>
      <c r="AE331" s="38"/>
      <c r="AF331" s="38"/>
      <c r="AG331" s="38"/>
      <c r="AH331" s="38"/>
      <c r="AI331" s="38"/>
      <c r="AJ331" s="38"/>
      <c r="AK331" s="38"/>
      <c r="AL331" s="38"/>
      <c r="AM331" s="38"/>
      <c r="AN331" s="38"/>
      <c r="AO331" s="38"/>
      <c r="AP331" s="38"/>
      <c r="AQ331" s="38"/>
      <c r="AR331" s="38"/>
      <c r="AS331" s="38"/>
      <c r="AT331" s="38"/>
      <c r="AU331" s="38"/>
      <c r="AV331" s="38"/>
      <c r="AW331" s="38"/>
      <c r="AX331" s="38"/>
      <c r="AY331" s="38"/>
      <c r="AZ331" s="38"/>
      <c r="BA331" s="38"/>
      <c r="BB331" s="38"/>
      <c r="BC331" s="38"/>
      <c r="BD331" s="38"/>
      <c r="BE331" s="38"/>
      <c r="BF331" s="38"/>
      <c r="BG331" s="38"/>
      <c r="BH331" s="38"/>
      <c r="BI331" s="38"/>
      <c r="BJ331" s="38"/>
      <c r="BK331" s="38"/>
      <c r="BL331" s="38"/>
      <c r="BM331" s="38"/>
      <c r="BN331" s="38"/>
      <c r="BO331" s="38"/>
      <c r="BP331" s="38"/>
      <c r="BQ331" s="38"/>
      <c r="BR331" s="38"/>
      <c r="BS331" s="38"/>
      <c r="BT331" s="38"/>
      <c r="BU331" s="38"/>
      <c r="BV331" s="38"/>
      <c r="BW331" s="38"/>
      <c r="BX331" s="38"/>
      <c r="BY331" s="38"/>
      <c r="BZ331" s="38"/>
      <c r="CA331" s="38"/>
      <c r="CB331" s="38"/>
      <c r="CC331" s="38"/>
      <c r="CD331" s="38"/>
      <c r="CE331" s="38"/>
      <c r="CF331" s="38"/>
      <c r="CG331" s="38"/>
      <c r="CH331" s="38"/>
      <c r="CI331" s="38"/>
      <c r="CJ331" s="38"/>
      <c r="CK331" s="38"/>
      <c r="CL331" s="38"/>
      <c r="CM331" s="38"/>
      <c r="CN331" s="38"/>
      <c r="CO331" s="38"/>
      <c r="CP331" s="38"/>
      <c r="CQ331" s="38"/>
      <c r="CR331" s="38"/>
      <c r="CS331" s="38"/>
      <c r="CT331" s="38"/>
      <c r="CU331" s="38"/>
      <c r="CV331" s="38"/>
      <c r="CW331" s="38"/>
      <c r="CX331" s="38"/>
      <c r="CY331" s="38"/>
      <c r="CZ331" s="38"/>
      <c r="DA331" s="38"/>
      <c r="DB331" s="38"/>
      <c r="DC331" s="38"/>
      <c r="DD331" s="38"/>
      <c r="DE331" s="38"/>
      <c r="DF331" s="38"/>
      <c r="DG331" s="38"/>
      <c r="DH331" s="38"/>
      <c r="DI331" s="38"/>
      <c r="DJ331" s="38"/>
      <c r="DK331" s="38"/>
      <c r="DL331" s="38"/>
      <c r="DM331" s="38"/>
      <c r="DN331" s="38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N331"/>
  <sheetViews>
    <sheetView workbookViewId="0">
      <pane xSplit="2" ySplit="9" topLeftCell="AL10" activePane="bottomRight" state="frozen"/>
      <selection pane="topRight" activeCell="C1" sqref="C1"/>
      <selection pane="bottomLeft" activeCell="A10" sqref="A10"/>
      <selection pane="bottomRight" activeCell="AM9" sqref="AM9"/>
    </sheetView>
  </sheetViews>
  <sheetFormatPr defaultColWidth="9" defaultRowHeight="17"/>
  <cols>
    <col min="1" max="1" width="15.08203125" style="1" customWidth="1"/>
    <col min="2" max="2" width="17.08203125" style="1" customWidth="1"/>
    <col min="3" max="3" width="17" style="1" bestFit="1" customWidth="1"/>
    <col min="4" max="45" width="16.83203125" style="1" bestFit="1" customWidth="1"/>
    <col min="46" max="16384" width="9" style="1"/>
  </cols>
  <sheetData>
    <row r="1" spans="1:118">
      <c r="A1" s="1" t="str">
        <f>+NICE자료!A1</f>
        <v>Financial Statements - Income statement</v>
      </c>
      <c r="B1" s="24" t="s">
        <v>391</v>
      </c>
      <c r="C1" s="25"/>
      <c r="D1" s="25"/>
      <c r="E1" s="25"/>
      <c r="F1" s="25">
        <f>1-SUM(C88:F88)/SUM(C9:F9)</f>
        <v>0.71829348683243865</v>
      </c>
      <c r="G1" s="25"/>
      <c r="H1" s="25"/>
      <c r="I1" s="25"/>
      <c r="J1" s="25">
        <f>1-SUM(G88:J88)/SUM(G9:J9)</f>
        <v>0.74152478360125795</v>
      </c>
      <c r="K1" s="25"/>
      <c r="L1" s="25"/>
      <c r="M1" s="25"/>
      <c r="N1" s="25">
        <f>1-SUM(K88:N88)/SUM(K9:N9)</f>
        <v>0.75912721659349103</v>
      </c>
      <c r="O1" s="25"/>
      <c r="P1" s="25"/>
      <c r="Q1" s="25"/>
      <c r="R1" s="25">
        <f>1-SUM(O88:R88)/SUM(O9:R9)</f>
        <v>0.76195137161426807</v>
      </c>
      <c r="S1" s="25"/>
      <c r="T1" s="25"/>
      <c r="U1" s="25"/>
      <c r="V1" s="25">
        <f>1-SUM(S88:V88)/SUM(S9:V9)</f>
        <v>0.69470858277696701</v>
      </c>
      <c r="W1" s="25"/>
      <c r="X1" s="25"/>
      <c r="Y1" s="25"/>
      <c r="Z1" s="25">
        <f>1-SUM(W88:Z88)/SUM(W9:Z9)</f>
        <v>0.74829644426912179</v>
      </c>
      <c r="AA1" s="25"/>
      <c r="AB1" s="25"/>
      <c r="AC1" s="25"/>
      <c r="AD1" s="25">
        <f>1-SUM(AA88:AD88)/SUM(AA9:AD9)</f>
        <v>0.70416081137752018</v>
      </c>
      <c r="AE1" s="25"/>
      <c r="AF1" s="25"/>
      <c r="AG1" s="25"/>
      <c r="AH1" s="25">
        <f>1-SUM(AE88:AH88)/SUM(AE9:AH9)</f>
        <v>0.69918587738019922</v>
      </c>
      <c r="AI1" s="25"/>
      <c r="AJ1" s="25"/>
      <c r="AK1" s="25"/>
      <c r="AL1" s="25">
        <f>1-SUM(AI88:AL88)/SUM(AI9:AL9)</f>
        <v>0.71966856043023719</v>
      </c>
      <c r="AM1" s="25"/>
      <c r="AN1" s="25"/>
      <c r="AO1" s="25"/>
      <c r="AP1" s="25" t="e">
        <f>1-SUM(AM88:AP88)/SUM(AM9:AP9)</f>
        <v>#DIV/0!</v>
      </c>
      <c r="AQ1" s="25"/>
      <c r="AR1" s="25"/>
      <c r="AS1" s="25"/>
      <c r="AT1" s="25" t="e">
        <f>1-SUM(AQ88:AT88)/SUM(AQ9:AT9)</f>
        <v>#DIV/0!</v>
      </c>
    </row>
    <row r="2" spans="1:118">
      <c r="A2" s="1">
        <f>+NICE자료!A2</f>
        <v>0</v>
      </c>
      <c r="B2" s="24" t="s">
        <v>18</v>
      </c>
      <c r="C2" s="25"/>
      <c r="D2" s="25"/>
      <c r="E2" s="25"/>
      <c r="F2" s="25">
        <f>SUM(C89:F89)/SUM(C9:F9)</f>
        <v>0.16412794957129787</v>
      </c>
      <c r="G2" s="25"/>
      <c r="H2" s="25"/>
      <c r="I2" s="25"/>
      <c r="J2" s="25">
        <f>SUM(G89:J89)/SUM(G9:J9)</f>
        <v>0.16440693081267865</v>
      </c>
      <c r="K2" s="25"/>
      <c r="L2" s="25"/>
      <c r="M2" s="25"/>
      <c r="N2" s="25">
        <f>SUM(K89:N89)/SUM(K9:N9)</f>
        <v>0.18420519591856077</v>
      </c>
      <c r="O2" s="25"/>
      <c r="P2" s="25"/>
      <c r="Q2" s="25"/>
      <c r="R2" s="25">
        <f>SUM(O89:R89)/SUM(O9:R9)</f>
        <v>0.16733094334528861</v>
      </c>
      <c r="S2" s="25"/>
      <c r="T2" s="25"/>
      <c r="U2" s="25"/>
      <c r="V2" s="25">
        <f>SUM(S89:V89)/SUM(S9:V9)</f>
        <v>0.19554888960994152</v>
      </c>
      <c r="W2" s="25"/>
      <c r="X2" s="25"/>
      <c r="Y2" s="25"/>
      <c r="Z2" s="25">
        <f>SUM(W89:Z89)/SUM(W9:Z9)</f>
        <v>0.1709354053396431</v>
      </c>
      <c r="AA2" s="25"/>
      <c r="AB2" s="25"/>
      <c r="AC2" s="25"/>
      <c r="AD2" s="25">
        <f>SUM(AA89:AD89)/SUM(AA9:AD9)</f>
        <v>0.1646562038766847</v>
      </c>
      <c r="AE2" s="25"/>
      <c r="AF2" s="25"/>
      <c r="AG2" s="25"/>
      <c r="AH2" s="25">
        <f>SUM(AE89:AH89)/SUM(AE9:AH9)</f>
        <v>0.16311937389422199</v>
      </c>
      <c r="AI2" s="25"/>
      <c r="AJ2" s="25"/>
      <c r="AK2" s="25"/>
      <c r="AL2" s="25">
        <f>SUM(AI89:AL89)/SUM(AI9:AL9)</f>
        <v>0.17929796425912245</v>
      </c>
      <c r="AM2" s="25"/>
      <c r="AN2" s="25"/>
      <c r="AO2" s="25"/>
      <c r="AP2" s="25" t="e">
        <f>SUM(AM89:AP89)/SUM(AM9:AP9)</f>
        <v>#DIV/0!</v>
      </c>
      <c r="AQ2" s="25"/>
      <c r="AR2" s="25"/>
      <c r="AS2" s="25"/>
      <c r="AT2" s="25" t="e">
        <f>SUM(AQ89:AT89)/SUM(AQ9:AT9)</f>
        <v>#DIV/0!</v>
      </c>
    </row>
    <row r="3" spans="1:118">
      <c r="A3" s="1" t="str">
        <f>+NICE자료!A3</f>
        <v>삼성전자</v>
      </c>
      <c r="B3" s="1" t="s">
        <v>413</v>
      </c>
      <c r="F3" s="128">
        <f>SUM(C308:F308)/SUM(C307:F307)</f>
        <v>0.14102411222329558</v>
      </c>
      <c r="G3" s="27"/>
      <c r="J3" s="128">
        <f>SUM(G308:J308)/SUM(G307:J307)</f>
        <v>0.13962774524785851</v>
      </c>
      <c r="N3" s="128">
        <f>SUM(K308:N308)/SUM(K307:N307)</f>
        <v>6.4709326208345963E-2</v>
      </c>
      <c r="R3" s="128">
        <f>SUM(O308:R308)/SUM(O307:R307)</f>
        <v>0.10986936154130486</v>
      </c>
      <c r="V3" s="128">
        <f>SUM(S308:V308)/SUM(S307:V307)</f>
        <v>0.11929147079134793</v>
      </c>
      <c r="Z3" s="128">
        <f>SUM(W308:Z308)/SUM(W307:Z307)</f>
        <v>0.12763040712523421</v>
      </c>
      <c r="AD3" s="128">
        <f>SUM(AA308:AD308)/SUM(AA307:AD307)</f>
        <v>0.1614300618406006</v>
      </c>
      <c r="AH3" s="128">
        <f>SUM(AE308:AH308)/SUM(AE307:AH307)</f>
        <v>0.25963875597977459</v>
      </c>
      <c r="AL3" s="128">
        <f>SUM(AI308:AL308)/SUM(AI307:AL307)</f>
        <v>0.15559955212309542</v>
      </c>
      <c r="AP3" s="128" t="e">
        <f>SUM(AM308:AP308)/SUM(AM307:AP307)</f>
        <v>#DIV/0!</v>
      </c>
      <c r="AT3" s="128" t="e">
        <f>SUM(AQ308:AT308)/SUM(AQ307:AT307)</f>
        <v>#DIV/0!</v>
      </c>
    </row>
    <row r="4" spans="1:118">
      <c r="A4" s="1" t="str">
        <f>+NICE자료!A4</f>
        <v>380725,  KOSPI - 005930</v>
      </c>
      <c r="G4" s="27"/>
    </row>
    <row r="5" spans="1:118">
      <c r="A5" s="1">
        <f>+NICE자료!A5</f>
        <v>0</v>
      </c>
      <c r="C5" s="1">
        <v>1</v>
      </c>
      <c r="D5" s="1">
        <v>2</v>
      </c>
      <c r="E5" s="1">
        <v>3</v>
      </c>
      <c r="F5" s="1">
        <v>4</v>
      </c>
      <c r="G5" s="1">
        <v>5</v>
      </c>
      <c r="H5" s="1">
        <v>6</v>
      </c>
      <c r="I5" s="1">
        <v>7</v>
      </c>
      <c r="J5" s="1">
        <v>8</v>
      </c>
      <c r="K5" s="1">
        <v>9</v>
      </c>
      <c r="L5" s="1">
        <v>10</v>
      </c>
      <c r="M5" s="1">
        <v>11</v>
      </c>
      <c r="N5" s="1">
        <v>12</v>
      </c>
      <c r="O5" s="1">
        <v>13</v>
      </c>
      <c r="P5" s="1">
        <v>14</v>
      </c>
      <c r="Q5" s="1">
        <v>15</v>
      </c>
      <c r="R5" s="1">
        <v>16</v>
      </c>
      <c r="S5" s="1">
        <v>17</v>
      </c>
      <c r="T5" s="1">
        <v>18</v>
      </c>
      <c r="U5" s="1">
        <v>19</v>
      </c>
      <c r="V5" s="1">
        <v>20</v>
      </c>
      <c r="W5" s="1">
        <v>21</v>
      </c>
      <c r="X5" s="1">
        <v>22</v>
      </c>
      <c r="Y5" s="1">
        <v>23</v>
      </c>
      <c r="Z5" s="1">
        <v>24</v>
      </c>
      <c r="AA5" s="1">
        <v>25</v>
      </c>
      <c r="AB5" s="1">
        <v>26</v>
      </c>
      <c r="AC5" s="1">
        <v>27</v>
      </c>
      <c r="AD5" s="1">
        <v>28</v>
      </c>
      <c r="AE5" s="1">
        <v>29</v>
      </c>
      <c r="AF5" s="1">
        <v>30</v>
      </c>
      <c r="AG5" s="1">
        <v>31</v>
      </c>
      <c r="AH5" s="1">
        <v>32</v>
      </c>
      <c r="AI5" s="1">
        <v>33</v>
      </c>
      <c r="AJ5" s="1">
        <v>34</v>
      </c>
      <c r="AK5" s="1">
        <v>35</v>
      </c>
      <c r="AL5" s="1">
        <v>36</v>
      </c>
      <c r="AM5" s="1">
        <v>37</v>
      </c>
      <c r="AN5" s="1">
        <v>38</v>
      </c>
      <c r="AO5" s="1">
        <v>39</v>
      </c>
      <c r="AP5" s="1">
        <v>40</v>
      </c>
      <c r="AQ5" s="1">
        <v>41</v>
      </c>
      <c r="AR5" s="1">
        <v>42</v>
      </c>
      <c r="AS5" s="1">
        <v>43</v>
      </c>
    </row>
    <row r="6" spans="1:118">
      <c r="A6" s="1">
        <f>+NICE자료!A6</f>
        <v>0</v>
      </c>
      <c r="B6" s="28" t="str">
        <f>+NICE자료!B6</f>
        <v>Report</v>
      </c>
      <c r="C6" s="28" t="str">
        <f>+NICE자료!C6</f>
        <v>2006/1Q</v>
      </c>
      <c r="D6" s="28" t="str">
        <f>+NICE자료!D6</f>
        <v>2006/2Q(3Mon)</v>
      </c>
      <c r="E6" s="28" t="str">
        <f>+NICE자료!E6</f>
        <v>2006/3Q(3Mon)</v>
      </c>
      <c r="F6" s="28" t="str">
        <f>+NICE자료!F6</f>
        <v>2006/4Q(3Mon)</v>
      </c>
      <c r="G6" s="28" t="str">
        <f>+NICE자료!G6</f>
        <v>2007/1Q</v>
      </c>
      <c r="H6" s="28" t="str">
        <f>+NICE자료!H6</f>
        <v>2007/2Q(3Mon)</v>
      </c>
      <c r="I6" s="28" t="str">
        <f>+NICE자료!I6</f>
        <v>2007/3Q(3Mon)</v>
      </c>
      <c r="J6" s="28" t="str">
        <f>+NICE자료!J6</f>
        <v>2007/4Q(3Mon)</v>
      </c>
      <c r="K6" s="28" t="str">
        <f>+NICE자료!K6</f>
        <v>2008/1Q</v>
      </c>
      <c r="L6" s="28" t="str">
        <f>+NICE자료!L6</f>
        <v>2008/2Q(3Mon)</v>
      </c>
      <c r="M6" s="28" t="str">
        <f>+NICE자료!M6</f>
        <v>2008/3Q(3Mon)</v>
      </c>
      <c r="N6" s="28" t="str">
        <f>+NICE자료!N6</f>
        <v>2008/4Q(3Mon)</v>
      </c>
      <c r="O6" s="28" t="str">
        <f>+NICE자료!O6</f>
        <v>2009/1Q</v>
      </c>
      <c r="P6" s="28" t="str">
        <f>+NICE자료!P6</f>
        <v>2009/2Q(3Mon)</v>
      </c>
      <c r="Q6" s="28" t="str">
        <f>+NICE자료!Q6</f>
        <v>2009/3Q(3Mon)</v>
      </c>
      <c r="R6" s="28" t="str">
        <f>+NICE자료!R6</f>
        <v>2009/4Q(3Mon)</v>
      </c>
      <c r="S6" s="28" t="str">
        <f>+NICE자료!S6</f>
        <v>2010/1Q</v>
      </c>
      <c r="T6" s="28" t="str">
        <f>+NICE자료!T6</f>
        <v>2010/2Q(3Mon)</v>
      </c>
      <c r="U6" s="28" t="str">
        <f>+NICE자료!U6</f>
        <v>2010/3Q(3Mon)</v>
      </c>
      <c r="V6" s="28" t="str">
        <f>+NICE자료!V6</f>
        <v>2010/4Q(3Mon)</v>
      </c>
      <c r="W6" s="28" t="str">
        <f>+NICE자료!W6</f>
        <v>2011/1Q</v>
      </c>
      <c r="X6" s="28" t="str">
        <f>+NICE자료!X6</f>
        <v>2011/2Q(3Mon)</v>
      </c>
      <c r="Y6" s="28" t="str">
        <f>+NICE자료!Y6</f>
        <v>2011/3Q(3Mon)</v>
      </c>
      <c r="Z6" s="28" t="str">
        <f>+NICE자료!Z6</f>
        <v>2011/4Q(3Mon)</v>
      </c>
      <c r="AA6" s="28" t="str">
        <f>+NICE자료!AA6</f>
        <v>2012/1Q</v>
      </c>
      <c r="AB6" s="28" t="str">
        <f>+NICE자료!AB6</f>
        <v>2012/2Q(3Mon)</v>
      </c>
      <c r="AC6" s="28" t="str">
        <f>+NICE자료!AC6</f>
        <v>2012/3Q(3Mon)</v>
      </c>
      <c r="AD6" s="28" t="str">
        <f>+NICE자료!AD6</f>
        <v>2012/4Q(3Mon)</v>
      </c>
      <c r="AE6" s="28" t="str">
        <f>+NICE자료!AE6</f>
        <v>2013/1Q</v>
      </c>
      <c r="AF6" s="28" t="str">
        <f>+NICE자료!AF6</f>
        <v>2013/2Q(3Mon)</v>
      </c>
      <c r="AG6" s="28" t="str">
        <f>+NICE자료!AG6</f>
        <v>2013/3Q(3Mon)</v>
      </c>
      <c r="AH6" s="28" t="str">
        <f>+NICE자료!AH6</f>
        <v>2013/4Q(3Mon)</v>
      </c>
      <c r="AI6" s="28" t="str">
        <f>+NICE자료!AI6</f>
        <v>2014/1Q</v>
      </c>
      <c r="AJ6" s="28" t="str">
        <f>+NICE자료!AJ6</f>
        <v>2014/2Q(3Mon)</v>
      </c>
      <c r="AK6" s="28" t="str">
        <f>+NICE자료!AK6</f>
        <v>2014/3Q(3Mon)</v>
      </c>
      <c r="AL6" s="28" t="str">
        <f>+NICE자료!AL6</f>
        <v>2014/4Q(3Mon)</v>
      </c>
      <c r="AM6" s="28" t="str">
        <f>+NICE자료!AM6</f>
        <v>2015/1Q</v>
      </c>
      <c r="AN6" s="28" t="str">
        <f>+NICE자료!AN6</f>
        <v>2015/2Q(3Mon)</v>
      </c>
      <c r="AO6" s="28" t="str">
        <f>+NICE자료!AO6</f>
        <v>2015/3Q(3Mon)</v>
      </c>
      <c r="AP6" s="28" t="str">
        <f>+NICE자료!AP6</f>
        <v>2015/4Q(3Mon)</v>
      </c>
      <c r="AQ6" s="28" t="str">
        <f>+NICE자료!AQ6</f>
        <v>2016/1Q</v>
      </c>
      <c r="AR6" s="28" t="str">
        <f>+NICE자료!AR6</f>
        <v>2016/2Q(3Mon)</v>
      </c>
      <c r="AS6" s="28" t="str">
        <f>+NICE자료!AS6</f>
        <v>2016/3Q(3Mon)</v>
      </c>
    </row>
    <row r="7" spans="1:118">
      <c r="A7" s="1" t="str">
        <f>+NICE자료!A7</f>
        <v>Code</v>
      </c>
      <c r="B7" s="28" t="str">
        <f>+NICE자료!B7</f>
        <v>Account</v>
      </c>
      <c r="C7" s="28">
        <f>+NICE자료!C7</f>
        <v>20060331</v>
      </c>
      <c r="D7" s="28">
        <f>+NICE자료!D7</f>
        <v>20060630</v>
      </c>
      <c r="E7" s="28">
        <f>+NICE자료!E7</f>
        <v>20060930</v>
      </c>
      <c r="F7" s="28">
        <f>+NICE자료!F7</f>
        <v>20061231</v>
      </c>
      <c r="G7" s="28">
        <f>+NICE자료!G7</f>
        <v>20070331</v>
      </c>
      <c r="H7" s="28">
        <f>+NICE자료!H7</f>
        <v>20070630</v>
      </c>
      <c r="I7" s="28">
        <f>+NICE자료!I7</f>
        <v>20070930</v>
      </c>
      <c r="J7" s="28">
        <f>+NICE자료!J7</f>
        <v>20071231</v>
      </c>
      <c r="K7" s="28">
        <f>+NICE자료!K7</f>
        <v>20080331</v>
      </c>
      <c r="L7" s="28">
        <f>+NICE자료!L7</f>
        <v>20080630</v>
      </c>
      <c r="M7" s="28">
        <f>+NICE자료!M7</f>
        <v>20080930</v>
      </c>
      <c r="N7" s="28">
        <f>+NICE자료!N7</f>
        <v>20081231</v>
      </c>
      <c r="O7" s="28">
        <f>+NICE자료!O7</f>
        <v>20090331</v>
      </c>
      <c r="P7" s="28">
        <f>+NICE자료!P7</f>
        <v>20090630</v>
      </c>
      <c r="Q7" s="28">
        <f>+NICE자료!Q7</f>
        <v>20090930</v>
      </c>
      <c r="R7" s="28">
        <f>+NICE자료!R7</f>
        <v>20091231</v>
      </c>
      <c r="S7" s="28">
        <f>+NICE자료!S7</f>
        <v>20100331</v>
      </c>
      <c r="T7" s="28">
        <f>+NICE자료!T7</f>
        <v>20100630</v>
      </c>
      <c r="U7" s="28">
        <f>+NICE자료!U7</f>
        <v>20100930</v>
      </c>
      <c r="V7" s="28">
        <f>+NICE자료!V7</f>
        <v>20101231</v>
      </c>
      <c r="W7" s="28">
        <f>+NICE자료!W7</f>
        <v>20110331</v>
      </c>
      <c r="X7" s="28">
        <f>+NICE자료!X7</f>
        <v>20110630</v>
      </c>
      <c r="Y7" s="28">
        <f>+NICE자료!Y7</f>
        <v>20110930</v>
      </c>
      <c r="Z7" s="28">
        <f>+NICE자료!Z7</f>
        <v>20111231</v>
      </c>
      <c r="AA7" s="28">
        <f>+NICE자료!AA7</f>
        <v>20120331</v>
      </c>
      <c r="AB7" s="28">
        <f>+NICE자료!AB7</f>
        <v>20120630</v>
      </c>
      <c r="AC7" s="28">
        <f>+NICE자료!AC7</f>
        <v>20120930</v>
      </c>
      <c r="AD7" s="28">
        <f>+NICE자료!AD7</f>
        <v>20121231</v>
      </c>
      <c r="AE7" s="28">
        <f>+NICE자료!AE7</f>
        <v>20130331</v>
      </c>
      <c r="AF7" s="28">
        <f>+NICE자료!AF7</f>
        <v>20130630</v>
      </c>
      <c r="AG7" s="28">
        <f>+NICE자료!AG7</f>
        <v>20130930</v>
      </c>
      <c r="AH7" s="28">
        <f>+NICE자료!AH7</f>
        <v>20131231</v>
      </c>
      <c r="AI7" s="124">
        <f>+NICE자료!AI7</f>
        <v>20140331</v>
      </c>
      <c r="AJ7" s="124">
        <f>+NICE자료!AJ7</f>
        <v>20140630</v>
      </c>
      <c r="AK7" s="124">
        <f>+NICE자료!AK7</f>
        <v>20140930</v>
      </c>
      <c r="AL7" s="124">
        <f>+NICE자료!AL7</f>
        <v>20141231</v>
      </c>
      <c r="AM7" s="28">
        <f>+NICE자료!AM7</f>
        <v>20150331</v>
      </c>
      <c r="AN7" s="28">
        <f>+NICE자료!AN7</f>
        <v>20150630</v>
      </c>
      <c r="AO7" s="28">
        <f>+NICE자료!AO7</f>
        <v>20150930</v>
      </c>
      <c r="AP7" s="28">
        <f>+NICE자료!AP7</f>
        <v>20151231</v>
      </c>
      <c r="AQ7" s="28">
        <f>+NICE자료!AQ7</f>
        <v>20160331</v>
      </c>
      <c r="AR7" s="28">
        <f>+NICE자료!AR7</f>
        <v>20160630</v>
      </c>
      <c r="AS7" s="28">
        <f>+NICE자료!AS7</f>
        <v>20160930</v>
      </c>
    </row>
    <row r="8" spans="1:118">
      <c r="A8" s="1">
        <f>+NICE자료!A8</f>
        <v>102000</v>
      </c>
      <c r="B8" s="28" t="str">
        <f>+NICE자료!B8</f>
        <v>감사의견</v>
      </c>
      <c r="C8" s="28" t="str">
        <f>+NICE자료!C8</f>
        <v>검토-표준</v>
      </c>
      <c r="D8" s="28" t="str">
        <f>+NICE자료!D8</f>
        <v>검토-표준</v>
      </c>
      <c r="E8" s="28" t="str">
        <f>+NICE자료!E8</f>
        <v>검토-표준</v>
      </c>
      <c r="F8" s="28" t="str">
        <f>+NICE자료!F8</f>
        <v>-</v>
      </c>
      <c r="G8" s="28" t="str">
        <f>+NICE자료!G8</f>
        <v>검토-표준</v>
      </c>
      <c r="H8" s="28" t="str">
        <f>+NICE자료!H8</f>
        <v>검토-표준</v>
      </c>
      <c r="I8" s="28" t="str">
        <f>+NICE자료!I8</f>
        <v>검토-표준</v>
      </c>
      <c r="J8" s="28" t="str">
        <f>+NICE자료!J8</f>
        <v>-</v>
      </c>
      <c r="K8" s="28" t="str">
        <f>+NICE자료!K8</f>
        <v>검토-표준</v>
      </c>
      <c r="L8" s="28" t="str">
        <f>+NICE자료!L8</f>
        <v>검토-표준</v>
      </c>
      <c r="M8" s="28" t="str">
        <f>+NICE자료!M8</f>
        <v>검토-표준</v>
      </c>
      <c r="N8" s="28" t="str">
        <f>+NICE자료!N8</f>
        <v>-</v>
      </c>
      <c r="O8" s="28" t="str">
        <f>+NICE자료!O8</f>
        <v>검토-표준</v>
      </c>
      <c r="P8" s="28" t="str">
        <f>+NICE자료!P8</f>
        <v>검토-표준</v>
      </c>
      <c r="Q8" s="28" t="str">
        <f>+NICE자료!Q8</f>
        <v>검토-표준</v>
      </c>
      <c r="R8" s="28" t="str">
        <f>+NICE자료!R8</f>
        <v>-</v>
      </c>
      <c r="S8" s="28" t="str">
        <f>+NICE자료!S8</f>
        <v>검토-표준</v>
      </c>
      <c r="T8" s="28" t="str">
        <f>+NICE자료!T8</f>
        <v>검토-표준</v>
      </c>
      <c r="U8" s="28" t="str">
        <f>+NICE자료!U8</f>
        <v>검토-표준</v>
      </c>
      <c r="V8" s="28" t="str">
        <f>+NICE자료!V8</f>
        <v>-</v>
      </c>
      <c r="W8" s="28" t="str">
        <f>+NICE자료!W8</f>
        <v>검토-표준</v>
      </c>
      <c r="X8" s="28" t="str">
        <f>+NICE자료!X8</f>
        <v>검토-표준</v>
      </c>
      <c r="Y8" s="28" t="str">
        <f>+NICE자료!Y8</f>
        <v>검토-표준</v>
      </c>
      <c r="Z8" s="28" t="str">
        <f>+NICE자료!Z8</f>
        <v>-</v>
      </c>
      <c r="AA8" s="28" t="str">
        <f>+NICE자료!AA8</f>
        <v>검토-표준</v>
      </c>
      <c r="AB8" s="28" t="str">
        <f>+NICE자료!AB8</f>
        <v>검토-표준</v>
      </c>
      <c r="AC8" s="28" t="str">
        <f>+NICE자료!AC8</f>
        <v>검토-표준</v>
      </c>
      <c r="AD8" s="28" t="str">
        <f>+NICE자료!AD8</f>
        <v>-</v>
      </c>
      <c r="AE8" s="28" t="str">
        <f>+NICE자료!AE8</f>
        <v>검토-표준</v>
      </c>
      <c r="AF8" s="28" t="str">
        <f>+NICE자료!AF8</f>
        <v>검토-표준</v>
      </c>
      <c r="AG8" s="28" t="str">
        <f>+NICE자료!AG8</f>
        <v>검토-표준</v>
      </c>
      <c r="AH8" s="28" t="str">
        <f>+NICE자료!AH8</f>
        <v>-</v>
      </c>
      <c r="AI8" s="28" t="str">
        <f>+NICE자료!AI8</f>
        <v>검토-표준</v>
      </c>
      <c r="AJ8" s="28" t="str">
        <f>+NICE자료!AJ8</f>
        <v>검토-표준</v>
      </c>
      <c r="AK8" s="28" t="str">
        <f>+NICE자료!AK8</f>
        <v>검토-표준</v>
      </c>
      <c r="AL8" s="28" t="str">
        <f>+NICE자료!AL8</f>
        <v>-</v>
      </c>
      <c r="AM8" s="28" t="str">
        <f>+NICE자료!AM8</f>
        <v>검토-표준</v>
      </c>
      <c r="AN8" s="28" t="str">
        <f>+NICE자료!AN8</f>
        <v>검토-표준</v>
      </c>
      <c r="AO8" s="28" t="str">
        <f>+NICE자료!AO8</f>
        <v>검토-표준</v>
      </c>
      <c r="AP8" s="28" t="str">
        <f>+NICE자료!AP8</f>
        <v>-</v>
      </c>
      <c r="AQ8" s="28" t="str">
        <f>+NICE자료!AQ8</f>
        <v>검토-표준</v>
      </c>
      <c r="AR8" s="28" t="str">
        <f>+NICE자료!AR8</f>
        <v>검토-표준</v>
      </c>
      <c r="AS8" s="28" t="str">
        <f>+NICE자료!AS8</f>
        <v>검토-표준</v>
      </c>
    </row>
    <row r="9" spans="1:118">
      <c r="A9" s="1">
        <f>+NICE자료!A9</f>
        <v>121000</v>
      </c>
      <c r="B9" s="28" t="str">
        <f>+NICE자료!B9</f>
        <v>매출액</v>
      </c>
      <c r="C9" s="37">
        <f>+NICE자료!C9</f>
        <v>13959257000000</v>
      </c>
      <c r="D9" s="37">
        <f>+NICE자료!D9</f>
        <v>14107860000000</v>
      </c>
      <c r="E9" s="37">
        <f>+NICE자료!E9</f>
        <v>15216475000000</v>
      </c>
      <c r="F9" s="37">
        <f>+NICE자료!F9</f>
        <v>15689173000000</v>
      </c>
      <c r="G9" s="37">
        <f>+NICE자료!G9</f>
        <v>14386012000000</v>
      </c>
      <c r="H9" s="37">
        <f>+NICE자료!H9</f>
        <v>14632873000000</v>
      </c>
      <c r="I9" s="37">
        <f>+NICE자료!I9</f>
        <v>16680570000000</v>
      </c>
      <c r="J9" s="37">
        <f>+NICE자료!J9</f>
        <v>17476513000000</v>
      </c>
      <c r="K9" s="37">
        <f>+NICE자료!K9</f>
        <v>17107345000000</v>
      </c>
      <c r="L9" s="37">
        <f>+NICE자료!L9</f>
        <v>18139099000000</v>
      </c>
      <c r="M9" s="37">
        <f>+NICE자료!M9</f>
        <v>19256170000000</v>
      </c>
      <c r="N9" s="37">
        <f>+NICE자료!N9</f>
        <v>18450377000000</v>
      </c>
      <c r="O9" s="37">
        <f>+NICE자료!O9</f>
        <v>18566217000000</v>
      </c>
      <c r="P9" s="37">
        <f>+NICE자료!P9</f>
        <v>21019644000000</v>
      </c>
      <c r="Q9" s="37">
        <f>+NICE자료!Q9</f>
        <v>24861999000000</v>
      </c>
      <c r="R9" s="37">
        <f>+NICE자료!R9</f>
        <v>25324974000000</v>
      </c>
      <c r="S9" s="37">
        <f>+NICE자료!S9</f>
        <v>24776525000000</v>
      </c>
      <c r="T9" s="37">
        <f>+NICE자료!T9</f>
        <v>26993488000000</v>
      </c>
      <c r="U9" s="37">
        <f>+NICE자료!U9</f>
        <v>30855973000000</v>
      </c>
      <c r="V9" s="37">
        <f>+NICE자료!V9</f>
        <v>29623488000000</v>
      </c>
      <c r="W9" s="37">
        <f>+NICE자료!W9</f>
        <v>26989962000000</v>
      </c>
      <c r="X9" s="37">
        <f>+NICE자료!X9</f>
        <v>28718600000000</v>
      </c>
      <c r="Y9" s="37">
        <f>+NICE자료!Y9</f>
        <v>31612705000000</v>
      </c>
      <c r="Z9" s="37">
        <f>+NICE자료!Z9</f>
        <v>33494710000000</v>
      </c>
      <c r="AA9" s="37">
        <f>+NICE자료!AA9</f>
        <v>35179581000000</v>
      </c>
      <c r="AB9" s="37">
        <f>+NICE자료!AB9</f>
        <v>31305522000000</v>
      </c>
      <c r="AC9" s="37">
        <f>+NICE자료!AC9</f>
        <v>37219789000000</v>
      </c>
      <c r="AD9" s="37">
        <f>+NICE자료!AD9</f>
        <v>37501485000000</v>
      </c>
      <c r="AE9" s="37">
        <f>+NICE자료!AE9</f>
        <v>36586705000000</v>
      </c>
      <c r="AF9" s="37">
        <f>+NICE자료!AF9</f>
        <v>40615603000000</v>
      </c>
      <c r="AG9" s="37">
        <f>+NICE자료!AG9</f>
        <v>40804322000000</v>
      </c>
      <c r="AH9" s="37">
        <f>+NICE자료!AH9</f>
        <v>40365459000000</v>
      </c>
      <c r="AI9" s="37">
        <f>+NICE자료!AI9</f>
        <v>37125668000000</v>
      </c>
      <c r="AJ9" s="37">
        <f>+NICE자료!AJ9</f>
        <v>36048184000000</v>
      </c>
      <c r="AK9" s="37">
        <f>+NICE자료!AK9</f>
        <v>31002404000000</v>
      </c>
      <c r="AL9" s="37">
        <f>+NICE자료!AL9</f>
        <v>33649291000000</v>
      </c>
      <c r="AM9" s="37"/>
      <c r="AN9" s="37"/>
      <c r="AO9" s="37"/>
      <c r="AP9" s="37"/>
      <c r="AQ9" s="37"/>
      <c r="AR9" s="37"/>
      <c r="AS9" s="37"/>
      <c r="AT9" s="38"/>
      <c r="AU9" s="38"/>
      <c r="AV9" s="38"/>
      <c r="AW9" s="38"/>
      <c r="AX9" s="38"/>
      <c r="AY9" s="38"/>
      <c r="AZ9" s="38"/>
      <c r="BA9" s="38"/>
      <c r="BB9" s="38"/>
      <c r="BC9" s="38"/>
      <c r="BD9" s="38"/>
      <c r="BE9" s="38"/>
      <c r="BF9" s="38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8"/>
      <c r="CP9" s="38"/>
      <c r="CQ9" s="38"/>
      <c r="CR9" s="38"/>
      <c r="CS9" s="38"/>
      <c r="CT9" s="38"/>
      <c r="CU9" s="38"/>
      <c r="CV9" s="38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8"/>
      <c r="DK9" s="38"/>
      <c r="DL9" s="38"/>
      <c r="DM9" s="38"/>
      <c r="DN9" s="38"/>
    </row>
    <row r="10" spans="1:118">
      <c r="A10" s="1">
        <f>+NICE자료!A10</f>
        <v>121100</v>
      </c>
      <c r="B10" s="28" t="str">
        <f>+NICE자료!B10</f>
        <v xml:space="preserve">     총매출액</v>
      </c>
      <c r="C10" s="37">
        <f>+NICE자료!C10</f>
        <v>13959257000000</v>
      </c>
      <c r="D10" s="37">
        <f>+NICE자료!D10</f>
        <v>14107860000000</v>
      </c>
      <c r="E10" s="37">
        <f>+NICE자료!E10</f>
        <v>15216475000000</v>
      </c>
      <c r="F10" s="37">
        <f>+NICE자료!F10</f>
        <v>15689173000000</v>
      </c>
      <c r="G10" s="37">
        <f>+NICE자료!G10</f>
        <v>14386012000000</v>
      </c>
      <c r="H10" s="37">
        <f>+NICE자료!H10</f>
        <v>14632873000000</v>
      </c>
      <c r="I10" s="37">
        <f>+NICE자료!I10</f>
        <v>16680570000000</v>
      </c>
      <c r="J10" s="37">
        <f>+NICE자료!J10</f>
        <v>17476513000000</v>
      </c>
      <c r="K10" s="37">
        <f>+NICE자료!K10</f>
        <v>17107345000000</v>
      </c>
      <c r="L10" s="37">
        <f>+NICE자료!L10</f>
        <v>18139099000000</v>
      </c>
      <c r="M10" s="37">
        <f>+NICE자료!M10</f>
        <v>19256170000000</v>
      </c>
      <c r="N10" s="37">
        <f>+NICE자료!N10</f>
        <v>18450377000000</v>
      </c>
      <c r="O10" s="37">
        <f>+NICE자료!O10</f>
        <v>18566217000000</v>
      </c>
      <c r="P10" s="37">
        <f>+NICE자료!P10</f>
        <v>21019644000000</v>
      </c>
      <c r="Q10" s="37">
        <f>+NICE자료!Q10</f>
        <v>24861999000000</v>
      </c>
      <c r="R10" s="37">
        <f>+NICE자료!R10</f>
        <v>25324974000000</v>
      </c>
      <c r="S10" s="37">
        <f>+NICE자료!S10</f>
        <v>24776525000000</v>
      </c>
      <c r="T10" s="37">
        <f>+NICE자료!T10</f>
        <v>26993488000000</v>
      </c>
      <c r="U10" s="37">
        <f>+NICE자료!U10</f>
        <v>30855973000000</v>
      </c>
      <c r="V10" s="37">
        <f>+NICE자료!V10</f>
        <v>29623488000000</v>
      </c>
      <c r="W10" s="37">
        <f>+NICE자료!W10</f>
        <v>26989962000000</v>
      </c>
      <c r="X10" s="37">
        <f>+NICE자료!X10</f>
        <v>28718600000000</v>
      </c>
      <c r="Y10" s="37">
        <f>+NICE자료!Y10</f>
        <v>31612705000000</v>
      </c>
      <c r="Z10" s="37">
        <f>+NICE자료!Z10</f>
        <v>33494710000000</v>
      </c>
      <c r="AA10" s="37">
        <f>+NICE자료!AA10</f>
        <v>35179581000000</v>
      </c>
      <c r="AB10" s="37">
        <f>+NICE자료!AB10</f>
        <v>31305522000000</v>
      </c>
      <c r="AC10" s="37">
        <f>+NICE자료!AC10</f>
        <v>37219789000000</v>
      </c>
      <c r="AD10" s="37">
        <f>+NICE자료!AD10</f>
        <v>37501485000000</v>
      </c>
      <c r="AE10" s="37">
        <f>+NICE자료!AE10</f>
        <v>36586705000000</v>
      </c>
      <c r="AF10" s="37">
        <f>+NICE자료!AF10</f>
        <v>40615603000000</v>
      </c>
      <c r="AG10" s="37">
        <f>+NICE자료!AG10</f>
        <v>40804322000000</v>
      </c>
      <c r="AH10" s="37">
        <f>+NICE자료!AH10</f>
        <v>40365459000000</v>
      </c>
      <c r="AI10" s="37">
        <f>+NICE자료!AI10</f>
        <v>37125668000000</v>
      </c>
      <c r="AJ10" s="37">
        <f>+NICE자료!AJ10</f>
        <v>36048184000000</v>
      </c>
      <c r="AK10" s="37">
        <f>+NICE자료!AK10</f>
        <v>31002404000000</v>
      </c>
      <c r="AL10" s="37">
        <f>+NICE자료!AL10</f>
        <v>33649291000000</v>
      </c>
      <c r="AM10" s="37"/>
      <c r="AN10" s="37"/>
      <c r="AO10" s="37"/>
      <c r="AP10" s="37"/>
      <c r="AQ10" s="37"/>
      <c r="AR10" s="37"/>
      <c r="AS10" s="37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8"/>
      <c r="CP10" s="38"/>
      <c r="CQ10" s="38"/>
      <c r="CR10" s="38"/>
      <c r="CS10" s="38"/>
      <c r="CT10" s="38"/>
      <c r="CU10" s="38"/>
      <c r="CV10" s="38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8"/>
      <c r="DK10" s="38"/>
      <c r="DL10" s="38"/>
      <c r="DM10" s="38"/>
      <c r="DN10" s="38"/>
    </row>
    <row r="11" spans="1:118">
      <c r="A11" s="1">
        <f>+NICE자료!A11</f>
        <v>121190</v>
      </c>
      <c r="B11" s="28" t="str">
        <f>+NICE자료!B11</f>
        <v xml:space="preserve">          [국내]</v>
      </c>
      <c r="C11" s="37">
        <f>+NICE자료!C11</f>
        <v>0</v>
      </c>
      <c r="D11" s="37">
        <f>+NICE자료!D11</f>
        <v>0</v>
      </c>
      <c r="E11" s="37">
        <f>+NICE자료!E11</f>
        <v>0</v>
      </c>
      <c r="F11" s="37">
        <f>+NICE자료!F11</f>
        <v>0</v>
      </c>
      <c r="G11" s="37">
        <f>+NICE자료!G11</f>
        <v>3082409000000</v>
      </c>
      <c r="H11" s="37">
        <f>+NICE자료!H11</f>
        <v>2994701000000</v>
      </c>
      <c r="I11" s="37">
        <f>+NICE자료!I11</f>
        <v>3050471000000</v>
      </c>
      <c r="J11" s="37">
        <f>+NICE자료!J11</f>
        <v>3006560000000</v>
      </c>
      <c r="K11" s="37">
        <f>+NICE자료!K11</f>
        <v>3596671000000</v>
      </c>
      <c r="L11" s="37">
        <f>+NICE자료!L11</f>
        <v>3672570000000</v>
      </c>
      <c r="M11" s="37">
        <f>+NICE자료!M11</f>
        <v>3323781000000</v>
      </c>
      <c r="N11" s="37">
        <f>+NICE자료!N11</f>
        <v>2963716000000</v>
      </c>
      <c r="O11" s="37">
        <f>+NICE자료!O11</f>
        <v>3101717000000</v>
      </c>
      <c r="P11" s="37">
        <f>+NICE자료!P11</f>
        <v>3950644000000</v>
      </c>
      <c r="Q11" s="37">
        <f>+NICE자료!Q11</f>
        <v>4077899000000</v>
      </c>
      <c r="R11" s="37">
        <f>+NICE자료!R11</f>
        <v>3843650000000</v>
      </c>
      <c r="S11" s="37">
        <f>+NICE자료!S11</f>
        <v>0</v>
      </c>
      <c r="T11" s="37">
        <f>+NICE자료!T11</f>
        <v>0</v>
      </c>
      <c r="U11" s="37">
        <f>+NICE자료!U11</f>
        <v>0</v>
      </c>
      <c r="V11" s="37">
        <f>+NICE자료!V11</f>
        <v>0</v>
      </c>
      <c r="W11" s="37">
        <f>+NICE자료!W11</f>
        <v>0</v>
      </c>
      <c r="X11" s="37">
        <f>+NICE자료!X11</f>
        <v>5065850000000</v>
      </c>
      <c r="Y11" s="37">
        <f>+NICE자료!Y11</f>
        <v>4789839000000</v>
      </c>
      <c r="Z11" s="37">
        <f>+NICE자료!Z11</f>
        <v>0</v>
      </c>
      <c r="AA11" s="37">
        <f>+NICE자료!AA11</f>
        <v>0</v>
      </c>
      <c r="AB11" s="37">
        <f>+NICE자료!AB11</f>
        <v>0</v>
      </c>
      <c r="AC11" s="37">
        <f>+NICE자료!AC11</f>
        <v>5488316000000</v>
      </c>
      <c r="AD11" s="37">
        <f>+NICE자료!AD11</f>
        <v>4127252000000</v>
      </c>
      <c r="AE11" s="37">
        <f>+NICE자료!AE11</f>
        <v>5385747000000</v>
      </c>
      <c r="AF11" s="37">
        <f>+NICE자료!AF11</f>
        <v>3979618000000</v>
      </c>
      <c r="AG11" s="37">
        <f>+NICE자료!AG11</f>
        <v>4224008000000</v>
      </c>
      <c r="AH11" s="37">
        <f>+NICE자료!AH11</f>
        <v>3610987000000</v>
      </c>
      <c r="AI11" s="37">
        <f>+NICE자료!AI11</f>
        <v>0</v>
      </c>
      <c r="AJ11" s="37">
        <f>+NICE자료!AJ11</f>
        <v>0</v>
      </c>
      <c r="AK11" s="37">
        <f>+NICE자료!AK11</f>
        <v>0</v>
      </c>
      <c r="AL11" s="37">
        <f>+NICE자료!AL11</f>
        <v>0</v>
      </c>
      <c r="AM11" s="37"/>
      <c r="AN11" s="37"/>
      <c r="AO11" s="37"/>
      <c r="AP11" s="37"/>
      <c r="AQ11" s="37"/>
      <c r="AR11" s="37"/>
      <c r="AS11" s="37"/>
      <c r="AT11" s="38"/>
      <c r="AU11" s="38"/>
      <c r="AV11" s="38"/>
      <c r="AW11" s="38"/>
      <c r="AX11" s="38"/>
      <c r="AY11" s="38"/>
      <c r="AZ11" s="38"/>
      <c r="BA11" s="38"/>
      <c r="BB11" s="38"/>
      <c r="BC11" s="38"/>
      <c r="BD11" s="38"/>
      <c r="BE11" s="38"/>
      <c r="BF11" s="38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8"/>
      <c r="BU11" s="38"/>
      <c r="BV11" s="38"/>
      <c r="BW11" s="38"/>
      <c r="BX11" s="38"/>
      <c r="BY11" s="38"/>
      <c r="BZ11" s="38"/>
      <c r="CA11" s="38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8"/>
      <c r="CP11" s="38"/>
      <c r="CQ11" s="38"/>
      <c r="CR11" s="38"/>
      <c r="CS11" s="38"/>
      <c r="CT11" s="38"/>
      <c r="CU11" s="38"/>
      <c r="CV11" s="38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8"/>
      <c r="DK11" s="38"/>
      <c r="DL11" s="38"/>
      <c r="DM11" s="38"/>
      <c r="DN11" s="38"/>
    </row>
    <row r="12" spans="1:118">
      <c r="A12" s="1">
        <f>+NICE자료!A12</f>
        <v>121195</v>
      </c>
      <c r="B12" s="28" t="str">
        <f>+NICE자료!B12</f>
        <v xml:space="preserve">          [수출]</v>
      </c>
      <c r="C12" s="37">
        <f>+NICE자료!C12</f>
        <v>0</v>
      </c>
      <c r="D12" s="37">
        <f>+NICE자료!D12</f>
        <v>0</v>
      </c>
      <c r="E12" s="37">
        <f>+NICE자료!E12</f>
        <v>0</v>
      </c>
      <c r="F12" s="37">
        <f>+NICE자료!F12</f>
        <v>0</v>
      </c>
      <c r="G12" s="37">
        <f>+NICE자료!G12</f>
        <v>11303603000000</v>
      </c>
      <c r="H12" s="37">
        <f>+NICE자료!H12</f>
        <v>11638172000000</v>
      </c>
      <c r="I12" s="37">
        <f>+NICE자료!I12</f>
        <v>13630099000000</v>
      </c>
      <c r="J12" s="37">
        <f>+NICE자료!J12</f>
        <v>14469953000000</v>
      </c>
      <c r="K12" s="37">
        <f>+NICE자료!K12</f>
        <v>13510674000000</v>
      </c>
      <c r="L12" s="37">
        <f>+NICE자료!L12</f>
        <v>14466529000000</v>
      </c>
      <c r="M12" s="37">
        <f>+NICE자료!M12</f>
        <v>15932389000000</v>
      </c>
      <c r="N12" s="37">
        <f>+NICE자료!N12</f>
        <v>15486661000000</v>
      </c>
      <c r="O12" s="37">
        <f>+NICE자료!O12</f>
        <v>15464500000000</v>
      </c>
      <c r="P12" s="37">
        <f>+NICE자료!P12</f>
        <v>17069000000000</v>
      </c>
      <c r="Q12" s="37">
        <f>+NICE자료!Q12</f>
        <v>20784100000000</v>
      </c>
      <c r="R12" s="37">
        <f>+NICE자료!R12</f>
        <v>21481324000000</v>
      </c>
      <c r="S12" s="37">
        <f>+NICE자료!S12</f>
        <v>0</v>
      </c>
      <c r="T12" s="37">
        <f>+NICE자료!T12</f>
        <v>0</v>
      </c>
      <c r="U12" s="37">
        <f>+NICE자료!U12</f>
        <v>0</v>
      </c>
      <c r="V12" s="37">
        <f>+NICE자료!V12</f>
        <v>0</v>
      </c>
      <c r="W12" s="37">
        <f>+NICE자료!W12</f>
        <v>0</v>
      </c>
      <c r="X12" s="37">
        <f>+NICE자료!X12</f>
        <v>23652750000000</v>
      </c>
      <c r="Y12" s="37">
        <f>+NICE자료!Y12</f>
        <v>26822866000000</v>
      </c>
      <c r="Z12" s="37">
        <f>+NICE자료!Z12</f>
        <v>0</v>
      </c>
      <c r="AA12" s="37">
        <f>+NICE자료!AA12</f>
        <v>0</v>
      </c>
      <c r="AB12" s="37">
        <f>+NICE자료!AB12</f>
        <v>0</v>
      </c>
      <c r="AC12" s="37">
        <f>+NICE자료!AC12</f>
        <v>31731473000000</v>
      </c>
      <c r="AD12" s="37">
        <f>+NICE자료!AD12</f>
        <v>33374233000000</v>
      </c>
      <c r="AE12" s="37">
        <f>+NICE자료!AE12</f>
        <v>31200958000000</v>
      </c>
      <c r="AF12" s="37">
        <f>+NICE자료!AF12</f>
        <v>36635985000000</v>
      </c>
      <c r="AG12" s="37">
        <f>+NICE자료!AG12</f>
        <v>36580314000000</v>
      </c>
      <c r="AH12" s="37">
        <f>+NICE자료!AH12</f>
        <v>36754472000000</v>
      </c>
      <c r="AI12" s="37">
        <f>+NICE자료!AI12</f>
        <v>0</v>
      </c>
      <c r="AJ12" s="37">
        <f>+NICE자료!AJ12</f>
        <v>0</v>
      </c>
      <c r="AK12" s="37">
        <f>+NICE자료!AK12</f>
        <v>0</v>
      </c>
      <c r="AL12" s="37">
        <f>+NICE자료!AL12</f>
        <v>0</v>
      </c>
      <c r="AM12" s="37"/>
      <c r="AN12" s="37"/>
      <c r="AO12" s="37"/>
      <c r="AP12" s="37"/>
      <c r="AQ12" s="37"/>
      <c r="AR12" s="37"/>
      <c r="AS12" s="37"/>
      <c r="AT12" s="38"/>
      <c r="AU12" s="38"/>
      <c r="AV12" s="38"/>
      <c r="AW12" s="38"/>
      <c r="AX12" s="38"/>
      <c r="AY12" s="38"/>
      <c r="AZ12" s="38"/>
      <c r="BA12" s="38"/>
      <c r="BB12" s="38"/>
      <c r="BC12" s="38"/>
      <c r="BD12" s="38"/>
      <c r="BE12" s="38"/>
      <c r="BF12" s="38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8"/>
      <c r="BU12" s="38"/>
      <c r="BV12" s="38"/>
      <c r="BW12" s="38"/>
      <c r="BX12" s="38"/>
      <c r="BY12" s="38"/>
      <c r="BZ12" s="38"/>
      <c r="CA12" s="38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8"/>
      <c r="CP12" s="38"/>
      <c r="CQ12" s="38"/>
      <c r="CR12" s="38"/>
      <c r="CS12" s="38"/>
      <c r="CT12" s="38"/>
      <c r="CU12" s="38"/>
      <c r="CV12" s="38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8"/>
      <c r="DK12" s="38"/>
      <c r="DL12" s="38"/>
      <c r="DM12" s="38"/>
      <c r="DN12" s="38"/>
    </row>
    <row r="13" spans="1:118">
      <c r="A13" s="1">
        <f>+NICE자료!A13</f>
        <v>121198</v>
      </c>
      <c r="B13" s="28" t="str">
        <f>+NICE자료!B13</f>
        <v xml:space="preserve">          [구분불명]</v>
      </c>
      <c r="C13" s="37">
        <f>+NICE자료!C13</f>
        <v>0</v>
      </c>
      <c r="D13" s="37">
        <f>+NICE자료!D13</f>
        <v>0</v>
      </c>
      <c r="E13" s="37">
        <f>+NICE자료!E13</f>
        <v>0</v>
      </c>
      <c r="F13" s="37">
        <f>+NICE자료!F13</f>
        <v>0</v>
      </c>
      <c r="G13" s="37">
        <f>+NICE자료!G13</f>
        <v>0</v>
      </c>
      <c r="H13" s="37">
        <f>+NICE자료!H13</f>
        <v>0</v>
      </c>
      <c r="I13" s="37">
        <f>+NICE자료!I13</f>
        <v>0</v>
      </c>
      <c r="J13" s="37">
        <f>+NICE자료!J13</f>
        <v>0</v>
      </c>
      <c r="K13" s="37">
        <f>+NICE자료!K13</f>
        <v>0</v>
      </c>
      <c r="L13" s="37">
        <f>+NICE자료!L13</f>
        <v>0</v>
      </c>
      <c r="M13" s="37">
        <f>+NICE자료!M13</f>
        <v>0</v>
      </c>
      <c r="N13" s="37">
        <f>+NICE자료!N13</f>
        <v>0</v>
      </c>
      <c r="O13" s="37">
        <f>+NICE자료!O13</f>
        <v>0</v>
      </c>
      <c r="P13" s="37">
        <f>+NICE자료!P13</f>
        <v>0</v>
      </c>
      <c r="Q13" s="37">
        <f>+NICE자료!Q13</f>
        <v>0</v>
      </c>
      <c r="R13" s="37">
        <f>+NICE자료!R13</f>
        <v>0</v>
      </c>
      <c r="S13" s="37">
        <f>+NICE자료!S13</f>
        <v>0</v>
      </c>
      <c r="T13" s="37">
        <f>+NICE자료!T13</f>
        <v>0</v>
      </c>
      <c r="U13" s="37">
        <f>+NICE자료!U13</f>
        <v>0</v>
      </c>
      <c r="V13" s="37">
        <f>+NICE자료!V13</f>
        <v>0</v>
      </c>
      <c r="W13" s="37">
        <f>+NICE자료!W13</f>
        <v>0</v>
      </c>
      <c r="X13" s="37">
        <f>+NICE자료!X13</f>
        <v>0</v>
      </c>
      <c r="Y13" s="37">
        <f>+NICE자료!Y13</f>
        <v>0</v>
      </c>
      <c r="Z13" s="37">
        <f>+NICE자료!Z13</f>
        <v>0</v>
      </c>
      <c r="AA13" s="37">
        <f>+NICE자료!AA13</f>
        <v>0</v>
      </c>
      <c r="AB13" s="37">
        <f>+NICE자료!AB13</f>
        <v>0</v>
      </c>
      <c r="AC13" s="37">
        <f>+NICE자료!AC13</f>
        <v>0</v>
      </c>
      <c r="AD13" s="37">
        <f>+NICE자료!AD13</f>
        <v>0</v>
      </c>
      <c r="AE13" s="37">
        <f>+NICE자료!AE13</f>
        <v>0</v>
      </c>
      <c r="AF13" s="37">
        <f>+NICE자료!AF13</f>
        <v>0</v>
      </c>
      <c r="AG13" s="37">
        <f>+NICE자료!AG13</f>
        <v>0</v>
      </c>
      <c r="AH13" s="37">
        <f>+NICE자료!AH13</f>
        <v>0</v>
      </c>
      <c r="AI13" s="37">
        <f>+NICE자료!AI13</f>
        <v>0</v>
      </c>
      <c r="AJ13" s="37">
        <f>+NICE자료!AJ13</f>
        <v>0</v>
      </c>
      <c r="AK13" s="37">
        <f>+NICE자료!AK13</f>
        <v>0</v>
      </c>
      <c r="AL13" s="37">
        <f>+NICE자료!AL13</f>
        <v>0</v>
      </c>
      <c r="AM13" s="37"/>
      <c r="AN13" s="37"/>
      <c r="AO13" s="37"/>
      <c r="AP13" s="37"/>
      <c r="AQ13" s="37"/>
      <c r="AR13" s="37"/>
      <c r="AS13" s="37"/>
      <c r="AT13" s="38"/>
      <c r="AU13" s="38"/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8"/>
      <c r="BU13" s="38"/>
      <c r="BV13" s="38"/>
      <c r="BW13" s="38"/>
      <c r="BX13" s="38"/>
      <c r="BY13" s="38"/>
      <c r="BZ13" s="38"/>
      <c r="CA13" s="38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8"/>
      <c r="CP13" s="38"/>
      <c r="CQ13" s="38"/>
      <c r="CR13" s="38"/>
      <c r="CS13" s="38"/>
      <c r="CT13" s="38"/>
      <c r="CU13" s="38"/>
      <c r="CV13" s="38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8"/>
      <c r="DK13" s="38"/>
      <c r="DL13" s="38"/>
      <c r="DM13" s="38"/>
      <c r="DN13" s="38"/>
    </row>
    <row r="14" spans="1:118">
      <c r="A14" s="1">
        <f>+NICE자료!A14</f>
        <v>121110</v>
      </c>
      <c r="B14" s="28" t="str">
        <f>+NICE자료!B14</f>
        <v xml:space="preserve">          상품매출액</v>
      </c>
      <c r="C14" s="37">
        <f>+NICE자료!C14</f>
        <v>0</v>
      </c>
      <c r="D14" s="37">
        <f>+NICE자료!D14</f>
        <v>0</v>
      </c>
      <c r="E14" s="37">
        <f>+NICE자료!E14</f>
        <v>0</v>
      </c>
      <c r="F14" s="37">
        <f>+NICE자료!F14</f>
        <v>0</v>
      </c>
      <c r="G14" s="37">
        <f>+NICE자료!G14</f>
        <v>0</v>
      </c>
      <c r="H14" s="37">
        <f>+NICE자료!H14</f>
        <v>0</v>
      </c>
      <c r="I14" s="37">
        <f>+NICE자료!I14</f>
        <v>0</v>
      </c>
      <c r="J14" s="37">
        <f>+NICE자료!J14</f>
        <v>0</v>
      </c>
      <c r="K14" s="37">
        <f>+NICE자료!K14</f>
        <v>0</v>
      </c>
      <c r="L14" s="37">
        <f>+NICE자료!L14</f>
        <v>0</v>
      </c>
      <c r="M14" s="37">
        <f>+NICE자료!M14</f>
        <v>0</v>
      </c>
      <c r="N14" s="37">
        <f>+NICE자료!N14</f>
        <v>0</v>
      </c>
      <c r="O14" s="37">
        <f>+NICE자료!O14</f>
        <v>0</v>
      </c>
      <c r="P14" s="37">
        <f>+NICE자료!P14</f>
        <v>0</v>
      </c>
      <c r="Q14" s="37">
        <f>+NICE자료!Q14</f>
        <v>0</v>
      </c>
      <c r="R14" s="37">
        <f>+NICE자료!R14</f>
        <v>0</v>
      </c>
      <c r="S14" s="37">
        <f>+NICE자료!S14</f>
        <v>0</v>
      </c>
      <c r="T14" s="37">
        <f>+NICE자료!T14</f>
        <v>0</v>
      </c>
      <c r="U14" s="37">
        <f>+NICE자료!U14</f>
        <v>0</v>
      </c>
      <c r="V14" s="37">
        <f>+NICE자료!V14</f>
        <v>0</v>
      </c>
      <c r="W14" s="37">
        <f>+NICE자료!W14</f>
        <v>0</v>
      </c>
      <c r="X14" s="37">
        <f>+NICE자료!X14</f>
        <v>0</v>
      </c>
      <c r="Y14" s="37">
        <f>+NICE자료!Y14</f>
        <v>0</v>
      </c>
      <c r="Z14" s="37">
        <f>+NICE자료!Z14</f>
        <v>0</v>
      </c>
      <c r="AA14" s="37">
        <f>+NICE자료!AA14</f>
        <v>0</v>
      </c>
      <c r="AB14" s="37">
        <f>+NICE자료!AB14</f>
        <v>0</v>
      </c>
      <c r="AC14" s="37">
        <f>+NICE자료!AC14</f>
        <v>0</v>
      </c>
      <c r="AD14" s="37">
        <f>+NICE자료!AD14</f>
        <v>0</v>
      </c>
      <c r="AE14" s="37">
        <f>+NICE자료!AE14</f>
        <v>0</v>
      </c>
      <c r="AF14" s="37">
        <f>+NICE자료!AF14</f>
        <v>0</v>
      </c>
      <c r="AG14" s="37">
        <f>+NICE자료!AG14</f>
        <v>0</v>
      </c>
      <c r="AH14" s="37">
        <f>+NICE자료!AH14</f>
        <v>0</v>
      </c>
      <c r="AI14" s="37">
        <f>+NICE자료!AI14</f>
        <v>0</v>
      </c>
      <c r="AJ14" s="37">
        <f>+NICE자료!AJ14</f>
        <v>0</v>
      </c>
      <c r="AK14" s="37">
        <f>+NICE자료!AK14</f>
        <v>0</v>
      </c>
      <c r="AL14" s="37">
        <f>+NICE자료!AL14</f>
        <v>0</v>
      </c>
      <c r="AM14" s="37"/>
      <c r="AN14" s="37"/>
      <c r="AO14" s="37"/>
      <c r="AP14" s="37"/>
      <c r="AQ14" s="37"/>
      <c r="AR14" s="37"/>
      <c r="AS14" s="37"/>
      <c r="AT14" s="38"/>
      <c r="AU14" s="38"/>
      <c r="AV14" s="38"/>
      <c r="AW14" s="38"/>
      <c r="AX14" s="38"/>
      <c r="AY14" s="38"/>
      <c r="AZ14" s="38"/>
      <c r="BA14" s="38"/>
      <c r="BB14" s="38"/>
      <c r="BC14" s="38"/>
      <c r="BD14" s="38"/>
      <c r="BE14" s="38"/>
      <c r="BF14" s="38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8"/>
      <c r="BU14" s="38"/>
      <c r="BV14" s="38"/>
      <c r="BW14" s="38"/>
      <c r="BX14" s="38"/>
      <c r="BY14" s="38"/>
      <c r="BZ14" s="38"/>
      <c r="CA14" s="38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8"/>
      <c r="CP14" s="38"/>
      <c r="CQ14" s="38"/>
      <c r="CR14" s="38"/>
      <c r="CS14" s="38"/>
      <c r="CT14" s="38"/>
      <c r="CU14" s="38"/>
      <c r="CV14" s="38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8"/>
      <c r="DK14" s="38"/>
      <c r="DL14" s="38"/>
      <c r="DM14" s="38"/>
      <c r="DN14" s="38"/>
    </row>
    <row r="15" spans="1:118">
      <c r="A15" s="1">
        <f>+NICE자료!A15</f>
        <v>121111</v>
      </c>
      <c r="B15" s="28" t="str">
        <f>+NICE자료!B15</f>
        <v xml:space="preserve">               국내</v>
      </c>
      <c r="C15" s="37">
        <f>+NICE자료!C15</f>
        <v>0</v>
      </c>
      <c r="D15" s="37">
        <f>+NICE자료!D15</f>
        <v>0</v>
      </c>
      <c r="E15" s="37">
        <f>+NICE자료!E15</f>
        <v>0</v>
      </c>
      <c r="F15" s="37">
        <f>+NICE자료!F15</f>
        <v>0</v>
      </c>
      <c r="G15" s="37">
        <f>+NICE자료!G15</f>
        <v>0</v>
      </c>
      <c r="H15" s="37">
        <f>+NICE자료!H15</f>
        <v>0</v>
      </c>
      <c r="I15" s="37">
        <f>+NICE자료!I15</f>
        <v>0</v>
      </c>
      <c r="J15" s="37">
        <f>+NICE자료!J15</f>
        <v>0</v>
      </c>
      <c r="K15" s="37">
        <f>+NICE자료!K15</f>
        <v>0</v>
      </c>
      <c r="L15" s="37">
        <f>+NICE자료!L15</f>
        <v>0</v>
      </c>
      <c r="M15" s="37">
        <f>+NICE자료!M15</f>
        <v>0</v>
      </c>
      <c r="N15" s="37">
        <f>+NICE자료!N15</f>
        <v>0</v>
      </c>
      <c r="O15" s="37">
        <f>+NICE자료!O15</f>
        <v>0</v>
      </c>
      <c r="P15" s="37">
        <f>+NICE자료!P15</f>
        <v>0</v>
      </c>
      <c r="Q15" s="37">
        <f>+NICE자료!Q15</f>
        <v>0</v>
      </c>
      <c r="R15" s="37">
        <f>+NICE자료!R15</f>
        <v>0</v>
      </c>
      <c r="S15" s="37">
        <f>+NICE자료!S15</f>
        <v>0</v>
      </c>
      <c r="T15" s="37">
        <f>+NICE자료!T15</f>
        <v>0</v>
      </c>
      <c r="U15" s="37">
        <f>+NICE자료!U15</f>
        <v>0</v>
      </c>
      <c r="V15" s="37">
        <f>+NICE자료!V15</f>
        <v>0</v>
      </c>
      <c r="W15" s="37">
        <f>+NICE자료!W15</f>
        <v>0</v>
      </c>
      <c r="X15" s="37">
        <f>+NICE자료!X15</f>
        <v>0</v>
      </c>
      <c r="Y15" s="37">
        <f>+NICE자료!Y15</f>
        <v>0</v>
      </c>
      <c r="Z15" s="37">
        <f>+NICE자료!Z15</f>
        <v>0</v>
      </c>
      <c r="AA15" s="37">
        <f>+NICE자료!AA15</f>
        <v>0</v>
      </c>
      <c r="AB15" s="37">
        <f>+NICE자료!AB15</f>
        <v>0</v>
      </c>
      <c r="AC15" s="37">
        <f>+NICE자료!AC15</f>
        <v>0</v>
      </c>
      <c r="AD15" s="37">
        <f>+NICE자료!AD15</f>
        <v>0</v>
      </c>
      <c r="AE15" s="37">
        <f>+NICE자료!AE15</f>
        <v>0</v>
      </c>
      <c r="AF15" s="37">
        <f>+NICE자료!AF15</f>
        <v>0</v>
      </c>
      <c r="AG15" s="37">
        <f>+NICE자료!AG15</f>
        <v>0</v>
      </c>
      <c r="AH15" s="37">
        <f>+NICE자료!AH15</f>
        <v>0</v>
      </c>
      <c r="AI15" s="37">
        <f>+NICE자료!AI15</f>
        <v>0</v>
      </c>
      <c r="AJ15" s="37">
        <f>+NICE자료!AJ15</f>
        <v>0</v>
      </c>
      <c r="AK15" s="37">
        <f>+NICE자료!AK15</f>
        <v>0</v>
      </c>
      <c r="AL15" s="37">
        <f>+NICE자료!AL15</f>
        <v>0</v>
      </c>
      <c r="AM15" s="37"/>
      <c r="AN15" s="37"/>
      <c r="AO15" s="37"/>
      <c r="AP15" s="37"/>
      <c r="AQ15" s="37"/>
      <c r="AR15" s="37"/>
      <c r="AS15" s="37"/>
      <c r="AT15" s="38"/>
      <c r="AU15" s="38"/>
      <c r="AV15" s="38"/>
      <c r="AW15" s="38"/>
      <c r="AX15" s="38"/>
      <c r="AY15" s="38"/>
      <c r="AZ15" s="38"/>
      <c r="BA15" s="38"/>
      <c r="BB15" s="38"/>
      <c r="BC15" s="38"/>
      <c r="BD15" s="38"/>
      <c r="BE15" s="38"/>
      <c r="BF15" s="38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8"/>
      <c r="BU15" s="38"/>
      <c r="BV15" s="38"/>
      <c r="BW15" s="38"/>
      <c r="BX15" s="38"/>
      <c r="BY15" s="38"/>
      <c r="BZ15" s="38"/>
      <c r="CA15" s="38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8"/>
      <c r="CP15" s="38"/>
      <c r="CQ15" s="38"/>
      <c r="CR15" s="38"/>
      <c r="CS15" s="38"/>
      <c r="CT15" s="38"/>
      <c r="CU15" s="38"/>
      <c r="CV15" s="38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8"/>
      <c r="DK15" s="38"/>
      <c r="DL15" s="38"/>
      <c r="DM15" s="38"/>
      <c r="DN15" s="38"/>
    </row>
    <row r="16" spans="1:118">
      <c r="A16" s="1">
        <f>+NICE자료!A16</f>
        <v>121112</v>
      </c>
      <c r="B16" s="28" t="str">
        <f>+NICE자료!B16</f>
        <v xml:space="preserve">               수출</v>
      </c>
      <c r="C16" s="37">
        <f>+NICE자료!C16</f>
        <v>0</v>
      </c>
      <c r="D16" s="37">
        <f>+NICE자료!D16</f>
        <v>0</v>
      </c>
      <c r="E16" s="37">
        <f>+NICE자료!E16</f>
        <v>0</v>
      </c>
      <c r="F16" s="37">
        <f>+NICE자료!F16</f>
        <v>0</v>
      </c>
      <c r="G16" s="37">
        <f>+NICE자료!G16</f>
        <v>0</v>
      </c>
      <c r="H16" s="37">
        <f>+NICE자료!H16</f>
        <v>0</v>
      </c>
      <c r="I16" s="37">
        <f>+NICE자료!I16</f>
        <v>0</v>
      </c>
      <c r="J16" s="37">
        <f>+NICE자료!J16</f>
        <v>0</v>
      </c>
      <c r="K16" s="37">
        <f>+NICE자료!K16</f>
        <v>0</v>
      </c>
      <c r="L16" s="37">
        <f>+NICE자료!L16</f>
        <v>0</v>
      </c>
      <c r="M16" s="37">
        <f>+NICE자료!M16</f>
        <v>0</v>
      </c>
      <c r="N16" s="37">
        <f>+NICE자료!N16</f>
        <v>0</v>
      </c>
      <c r="O16" s="37">
        <f>+NICE자료!O16</f>
        <v>0</v>
      </c>
      <c r="P16" s="37">
        <f>+NICE자료!P16</f>
        <v>0</v>
      </c>
      <c r="Q16" s="37">
        <f>+NICE자료!Q16</f>
        <v>0</v>
      </c>
      <c r="R16" s="37">
        <f>+NICE자료!R16</f>
        <v>0</v>
      </c>
      <c r="S16" s="37">
        <f>+NICE자료!S16</f>
        <v>0</v>
      </c>
      <c r="T16" s="37">
        <f>+NICE자료!T16</f>
        <v>0</v>
      </c>
      <c r="U16" s="37">
        <f>+NICE자료!U16</f>
        <v>0</v>
      </c>
      <c r="V16" s="37">
        <f>+NICE자료!V16</f>
        <v>0</v>
      </c>
      <c r="W16" s="37">
        <f>+NICE자료!W16</f>
        <v>0</v>
      </c>
      <c r="X16" s="37">
        <f>+NICE자료!X16</f>
        <v>0</v>
      </c>
      <c r="Y16" s="37">
        <f>+NICE자료!Y16</f>
        <v>0</v>
      </c>
      <c r="Z16" s="37">
        <f>+NICE자료!Z16</f>
        <v>0</v>
      </c>
      <c r="AA16" s="37">
        <f>+NICE자료!AA16</f>
        <v>0</v>
      </c>
      <c r="AB16" s="37">
        <f>+NICE자료!AB16</f>
        <v>0</v>
      </c>
      <c r="AC16" s="37">
        <f>+NICE자료!AC16</f>
        <v>0</v>
      </c>
      <c r="AD16" s="37">
        <f>+NICE자료!AD16</f>
        <v>0</v>
      </c>
      <c r="AE16" s="37">
        <f>+NICE자료!AE16</f>
        <v>0</v>
      </c>
      <c r="AF16" s="37">
        <f>+NICE자료!AF16</f>
        <v>0</v>
      </c>
      <c r="AG16" s="37">
        <f>+NICE자료!AG16</f>
        <v>0</v>
      </c>
      <c r="AH16" s="37">
        <f>+NICE자료!AH16</f>
        <v>0</v>
      </c>
      <c r="AI16" s="37">
        <f>+NICE자료!AI16</f>
        <v>0</v>
      </c>
      <c r="AJ16" s="37">
        <f>+NICE자료!AJ16</f>
        <v>0</v>
      </c>
      <c r="AK16" s="37">
        <f>+NICE자료!AK16</f>
        <v>0</v>
      </c>
      <c r="AL16" s="37">
        <f>+NICE자료!AL16</f>
        <v>0</v>
      </c>
      <c r="AM16" s="37"/>
      <c r="AN16" s="37"/>
      <c r="AO16" s="37"/>
      <c r="AP16" s="37"/>
      <c r="AQ16" s="37"/>
      <c r="AR16" s="37"/>
      <c r="AS16" s="37"/>
      <c r="AT16" s="38"/>
      <c r="AU16" s="38"/>
      <c r="AV16" s="38"/>
      <c r="AW16" s="38"/>
      <c r="AX16" s="38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8"/>
      <c r="BU16" s="38"/>
      <c r="BV16" s="38"/>
      <c r="BW16" s="38"/>
      <c r="BX16" s="38"/>
      <c r="BY16" s="38"/>
      <c r="BZ16" s="38"/>
      <c r="CA16" s="38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8"/>
      <c r="CP16" s="38"/>
      <c r="CQ16" s="38"/>
      <c r="CR16" s="38"/>
      <c r="CS16" s="38"/>
      <c r="CT16" s="38"/>
      <c r="CU16" s="38"/>
      <c r="CV16" s="38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8"/>
      <c r="DK16" s="38"/>
      <c r="DL16" s="38"/>
      <c r="DM16" s="38"/>
      <c r="DN16" s="38"/>
    </row>
    <row r="17" spans="1:118">
      <c r="A17" s="1">
        <f>+NICE자료!A17</f>
        <v>121118</v>
      </c>
      <c r="B17" s="28" t="str">
        <f>+NICE자료!B17</f>
        <v xml:space="preserve">               구분불명</v>
      </c>
      <c r="C17" s="37">
        <f>+NICE자료!C17</f>
        <v>0</v>
      </c>
      <c r="D17" s="37">
        <f>+NICE자료!D17</f>
        <v>0</v>
      </c>
      <c r="E17" s="37">
        <f>+NICE자료!E17</f>
        <v>0</v>
      </c>
      <c r="F17" s="37">
        <f>+NICE자료!F17</f>
        <v>0</v>
      </c>
      <c r="G17" s="37">
        <f>+NICE자료!G17</f>
        <v>0</v>
      </c>
      <c r="H17" s="37">
        <f>+NICE자료!H17</f>
        <v>0</v>
      </c>
      <c r="I17" s="37">
        <f>+NICE자료!I17</f>
        <v>0</v>
      </c>
      <c r="J17" s="37">
        <f>+NICE자료!J17</f>
        <v>0</v>
      </c>
      <c r="K17" s="37">
        <f>+NICE자료!K17</f>
        <v>0</v>
      </c>
      <c r="L17" s="37">
        <f>+NICE자료!L17</f>
        <v>0</v>
      </c>
      <c r="M17" s="37">
        <f>+NICE자료!M17</f>
        <v>0</v>
      </c>
      <c r="N17" s="37">
        <f>+NICE자료!N17</f>
        <v>0</v>
      </c>
      <c r="O17" s="37">
        <f>+NICE자료!O17</f>
        <v>0</v>
      </c>
      <c r="P17" s="37">
        <f>+NICE자료!P17</f>
        <v>0</v>
      </c>
      <c r="Q17" s="37">
        <f>+NICE자료!Q17</f>
        <v>0</v>
      </c>
      <c r="R17" s="37">
        <f>+NICE자료!R17</f>
        <v>0</v>
      </c>
      <c r="S17" s="37">
        <f>+NICE자료!S17</f>
        <v>0</v>
      </c>
      <c r="T17" s="37">
        <f>+NICE자료!T17</f>
        <v>0</v>
      </c>
      <c r="U17" s="37">
        <f>+NICE자료!U17</f>
        <v>0</v>
      </c>
      <c r="V17" s="37">
        <f>+NICE자료!V17</f>
        <v>0</v>
      </c>
      <c r="W17" s="37">
        <f>+NICE자료!W17</f>
        <v>0</v>
      </c>
      <c r="X17" s="37">
        <f>+NICE자료!X17</f>
        <v>0</v>
      </c>
      <c r="Y17" s="37">
        <f>+NICE자료!Y17</f>
        <v>0</v>
      </c>
      <c r="Z17" s="37">
        <f>+NICE자료!Z17</f>
        <v>0</v>
      </c>
      <c r="AA17" s="37">
        <f>+NICE자료!AA17</f>
        <v>0</v>
      </c>
      <c r="AB17" s="37">
        <f>+NICE자료!AB17</f>
        <v>0</v>
      </c>
      <c r="AC17" s="37">
        <f>+NICE자료!AC17</f>
        <v>0</v>
      </c>
      <c r="AD17" s="37">
        <f>+NICE자료!AD17</f>
        <v>0</v>
      </c>
      <c r="AE17" s="37">
        <f>+NICE자료!AE17</f>
        <v>0</v>
      </c>
      <c r="AF17" s="37">
        <f>+NICE자료!AF17</f>
        <v>0</v>
      </c>
      <c r="AG17" s="37">
        <f>+NICE자료!AG17</f>
        <v>0</v>
      </c>
      <c r="AH17" s="37">
        <f>+NICE자료!AH17</f>
        <v>0</v>
      </c>
      <c r="AI17" s="37">
        <f>+NICE자료!AI17</f>
        <v>0</v>
      </c>
      <c r="AJ17" s="37">
        <f>+NICE자료!AJ17</f>
        <v>0</v>
      </c>
      <c r="AK17" s="37">
        <f>+NICE자료!AK17</f>
        <v>0</v>
      </c>
      <c r="AL17" s="37">
        <f>+NICE자료!AL17</f>
        <v>0</v>
      </c>
      <c r="AM17" s="37"/>
      <c r="AN17" s="37"/>
      <c r="AO17" s="37"/>
      <c r="AP17" s="37"/>
      <c r="AQ17" s="37"/>
      <c r="AR17" s="37"/>
      <c r="AS17" s="37"/>
      <c r="AT17" s="38"/>
      <c r="AU17" s="38"/>
      <c r="AV17" s="38"/>
      <c r="AW17" s="38"/>
      <c r="AX17" s="38"/>
      <c r="AY17" s="38"/>
      <c r="AZ17" s="38"/>
      <c r="BA17" s="38"/>
      <c r="BB17" s="38"/>
      <c r="BC17" s="38"/>
      <c r="BD17" s="38"/>
      <c r="BE17" s="38"/>
      <c r="BF17" s="38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8"/>
      <c r="BU17" s="38"/>
      <c r="BV17" s="38"/>
      <c r="BW17" s="38"/>
      <c r="BX17" s="38"/>
      <c r="BY17" s="38"/>
      <c r="BZ17" s="38"/>
      <c r="CA17" s="38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8"/>
      <c r="CP17" s="38"/>
      <c r="CQ17" s="38"/>
      <c r="CR17" s="38"/>
      <c r="CS17" s="38"/>
      <c r="CT17" s="38"/>
      <c r="CU17" s="38"/>
      <c r="CV17" s="38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8"/>
      <c r="DK17" s="38"/>
      <c r="DL17" s="38"/>
      <c r="DM17" s="38"/>
      <c r="DN17" s="38"/>
    </row>
    <row r="18" spans="1:118">
      <c r="A18" s="1">
        <f>+NICE자료!A18</f>
        <v>121120</v>
      </c>
      <c r="B18" s="28" t="str">
        <f>+NICE자료!B18</f>
        <v xml:space="preserve">          제품매출액</v>
      </c>
      <c r="C18" s="37">
        <f>+NICE자료!C18</f>
        <v>0</v>
      </c>
      <c r="D18" s="37">
        <f>+NICE자료!D18</f>
        <v>0</v>
      </c>
      <c r="E18" s="37">
        <f>+NICE자료!E18</f>
        <v>0</v>
      </c>
      <c r="F18" s="37">
        <f>+NICE자료!F18</f>
        <v>0</v>
      </c>
      <c r="G18" s="37">
        <f>+NICE자료!G18</f>
        <v>0</v>
      </c>
      <c r="H18" s="37">
        <f>+NICE자료!H18</f>
        <v>0</v>
      </c>
      <c r="I18" s="37">
        <f>+NICE자료!I18</f>
        <v>0</v>
      </c>
      <c r="J18" s="37">
        <f>+NICE자료!J18</f>
        <v>0</v>
      </c>
      <c r="K18" s="37">
        <f>+NICE자료!K18</f>
        <v>0</v>
      </c>
      <c r="L18" s="37">
        <f>+NICE자료!L18</f>
        <v>0</v>
      </c>
      <c r="M18" s="37">
        <f>+NICE자료!M18</f>
        <v>0</v>
      </c>
      <c r="N18" s="37">
        <f>+NICE자료!N18</f>
        <v>0</v>
      </c>
      <c r="O18" s="37">
        <f>+NICE자료!O18</f>
        <v>0</v>
      </c>
      <c r="P18" s="37">
        <f>+NICE자료!P18</f>
        <v>0</v>
      </c>
      <c r="Q18" s="37">
        <f>+NICE자료!Q18</f>
        <v>0</v>
      </c>
      <c r="R18" s="37">
        <f>+NICE자료!R18</f>
        <v>0</v>
      </c>
      <c r="S18" s="37">
        <f>+NICE자료!S18</f>
        <v>0</v>
      </c>
      <c r="T18" s="37">
        <f>+NICE자료!T18</f>
        <v>0</v>
      </c>
      <c r="U18" s="37">
        <f>+NICE자료!U18</f>
        <v>0</v>
      </c>
      <c r="V18" s="37">
        <f>+NICE자료!V18</f>
        <v>0</v>
      </c>
      <c r="W18" s="37">
        <f>+NICE자료!W18</f>
        <v>0</v>
      </c>
      <c r="X18" s="37">
        <f>+NICE자료!X18</f>
        <v>0</v>
      </c>
      <c r="Y18" s="37">
        <f>+NICE자료!Y18</f>
        <v>0</v>
      </c>
      <c r="Z18" s="37">
        <f>+NICE자료!Z18</f>
        <v>0</v>
      </c>
      <c r="AA18" s="37">
        <f>+NICE자료!AA18</f>
        <v>0</v>
      </c>
      <c r="AB18" s="37">
        <f>+NICE자료!AB18</f>
        <v>0</v>
      </c>
      <c r="AC18" s="37">
        <f>+NICE자료!AC18</f>
        <v>0</v>
      </c>
      <c r="AD18" s="37">
        <f>+NICE자료!AD18</f>
        <v>0</v>
      </c>
      <c r="AE18" s="37">
        <f>+NICE자료!AE18</f>
        <v>0</v>
      </c>
      <c r="AF18" s="37">
        <f>+NICE자료!AF18</f>
        <v>0</v>
      </c>
      <c r="AG18" s="37">
        <f>+NICE자료!AG18</f>
        <v>0</v>
      </c>
      <c r="AH18" s="37">
        <f>+NICE자료!AH18</f>
        <v>0</v>
      </c>
      <c r="AI18" s="37">
        <f>+NICE자료!AI18</f>
        <v>0</v>
      </c>
      <c r="AJ18" s="37">
        <f>+NICE자료!AJ18</f>
        <v>0</v>
      </c>
      <c r="AK18" s="37">
        <f>+NICE자료!AK18</f>
        <v>0</v>
      </c>
      <c r="AL18" s="37">
        <f>+NICE자료!AL18</f>
        <v>0</v>
      </c>
      <c r="AM18" s="37"/>
      <c r="AN18" s="37"/>
      <c r="AO18" s="37"/>
      <c r="AP18" s="37"/>
      <c r="AQ18" s="37"/>
      <c r="AR18" s="37"/>
      <c r="AS18" s="37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38"/>
      <c r="DM18" s="38"/>
      <c r="DN18" s="38"/>
    </row>
    <row r="19" spans="1:118">
      <c r="A19" s="1">
        <f>+NICE자료!A19</f>
        <v>121121</v>
      </c>
      <c r="B19" s="28" t="str">
        <f>+NICE자료!B19</f>
        <v xml:space="preserve">               국내</v>
      </c>
      <c r="C19" s="37">
        <f>+NICE자료!C19</f>
        <v>0</v>
      </c>
      <c r="D19" s="37">
        <f>+NICE자료!D19</f>
        <v>0</v>
      </c>
      <c r="E19" s="37">
        <f>+NICE자료!E19</f>
        <v>0</v>
      </c>
      <c r="F19" s="37">
        <f>+NICE자료!F19</f>
        <v>0</v>
      </c>
      <c r="G19" s="37">
        <f>+NICE자료!G19</f>
        <v>0</v>
      </c>
      <c r="H19" s="37">
        <f>+NICE자료!H19</f>
        <v>0</v>
      </c>
      <c r="I19" s="37">
        <f>+NICE자료!I19</f>
        <v>0</v>
      </c>
      <c r="J19" s="37">
        <f>+NICE자료!J19</f>
        <v>0</v>
      </c>
      <c r="K19" s="37">
        <f>+NICE자료!K19</f>
        <v>0</v>
      </c>
      <c r="L19" s="37">
        <f>+NICE자료!L19</f>
        <v>0</v>
      </c>
      <c r="M19" s="37">
        <f>+NICE자료!M19</f>
        <v>0</v>
      </c>
      <c r="N19" s="37">
        <f>+NICE자료!N19</f>
        <v>0</v>
      </c>
      <c r="O19" s="37">
        <f>+NICE자료!O19</f>
        <v>0</v>
      </c>
      <c r="P19" s="37">
        <f>+NICE자료!P19</f>
        <v>0</v>
      </c>
      <c r="Q19" s="37">
        <f>+NICE자료!Q19</f>
        <v>0</v>
      </c>
      <c r="R19" s="37">
        <f>+NICE자료!R19</f>
        <v>0</v>
      </c>
      <c r="S19" s="37">
        <f>+NICE자료!S19</f>
        <v>0</v>
      </c>
      <c r="T19" s="37">
        <f>+NICE자료!T19</f>
        <v>0</v>
      </c>
      <c r="U19" s="37">
        <f>+NICE자료!U19</f>
        <v>0</v>
      </c>
      <c r="V19" s="37">
        <f>+NICE자료!V19</f>
        <v>0</v>
      </c>
      <c r="W19" s="37">
        <f>+NICE자료!W19</f>
        <v>0</v>
      </c>
      <c r="X19" s="37">
        <f>+NICE자료!X19</f>
        <v>0</v>
      </c>
      <c r="Y19" s="37">
        <f>+NICE자료!Y19</f>
        <v>0</v>
      </c>
      <c r="Z19" s="37">
        <f>+NICE자료!Z19</f>
        <v>0</v>
      </c>
      <c r="AA19" s="37">
        <f>+NICE자료!AA19</f>
        <v>0</v>
      </c>
      <c r="AB19" s="37">
        <f>+NICE자료!AB19</f>
        <v>0</v>
      </c>
      <c r="AC19" s="37">
        <f>+NICE자료!AC19</f>
        <v>0</v>
      </c>
      <c r="AD19" s="37">
        <f>+NICE자료!AD19</f>
        <v>0</v>
      </c>
      <c r="AE19" s="37">
        <f>+NICE자료!AE19</f>
        <v>0</v>
      </c>
      <c r="AF19" s="37">
        <f>+NICE자료!AF19</f>
        <v>0</v>
      </c>
      <c r="AG19" s="37">
        <f>+NICE자료!AG19</f>
        <v>0</v>
      </c>
      <c r="AH19" s="37">
        <f>+NICE자료!AH19</f>
        <v>0</v>
      </c>
      <c r="AI19" s="37">
        <f>+NICE자료!AI19</f>
        <v>0</v>
      </c>
      <c r="AJ19" s="37">
        <f>+NICE자료!AJ19</f>
        <v>0</v>
      </c>
      <c r="AK19" s="37">
        <f>+NICE자료!AK19</f>
        <v>0</v>
      </c>
      <c r="AL19" s="37">
        <f>+NICE자료!AL19</f>
        <v>0</v>
      </c>
      <c r="AM19" s="37"/>
      <c r="AN19" s="37"/>
      <c r="AO19" s="37"/>
      <c r="AP19" s="37"/>
      <c r="AQ19" s="37"/>
      <c r="AR19" s="37"/>
      <c r="AS19" s="37"/>
      <c r="AT19" s="38"/>
      <c r="AU19" s="38"/>
      <c r="AV19" s="38"/>
      <c r="AW19" s="38"/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8"/>
      <c r="BU19" s="38"/>
      <c r="BV19" s="38"/>
      <c r="BW19" s="38"/>
      <c r="BX19" s="38"/>
      <c r="BY19" s="38"/>
      <c r="BZ19" s="38"/>
      <c r="CA19" s="38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8"/>
      <c r="CP19" s="38"/>
      <c r="CQ19" s="38"/>
      <c r="CR19" s="38"/>
      <c r="CS19" s="38"/>
      <c r="CT19" s="38"/>
      <c r="CU19" s="38"/>
      <c r="CV19" s="38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8"/>
      <c r="DK19" s="38"/>
      <c r="DL19" s="38"/>
      <c r="DM19" s="38"/>
      <c r="DN19" s="38"/>
    </row>
    <row r="20" spans="1:118">
      <c r="A20" s="1">
        <f>+NICE자료!A20</f>
        <v>121122</v>
      </c>
      <c r="B20" s="28" t="str">
        <f>+NICE자료!B20</f>
        <v xml:space="preserve">               수출</v>
      </c>
      <c r="C20" s="37">
        <f>+NICE자료!C20</f>
        <v>0</v>
      </c>
      <c r="D20" s="37">
        <f>+NICE자료!D20</f>
        <v>0</v>
      </c>
      <c r="E20" s="37">
        <f>+NICE자료!E20</f>
        <v>0</v>
      </c>
      <c r="F20" s="37">
        <f>+NICE자료!F20</f>
        <v>0</v>
      </c>
      <c r="G20" s="37">
        <f>+NICE자료!G20</f>
        <v>0</v>
      </c>
      <c r="H20" s="37">
        <f>+NICE자료!H20</f>
        <v>0</v>
      </c>
      <c r="I20" s="37">
        <f>+NICE자료!I20</f>
        <v>0</v>
      </c>
      <c r="J20" s="37">
        <f>+NICE자료!J20</f>
        <v>0</v>
      </c>
      <c r="K20" s="37">
        <f>+NICE자료!K20</f>
        <v>0</v>
      </c>
      <c r="L20" s="37">
        <f>+NICE자료!L20</f>
        <v>0</v>
      </c>
      <c r="M20" s="37">
        <f>+NICE자료!M20</f>
        <v>0</v>
      </c>
      <c r="N20" s="37">
        <f>+NICE자료!N20</f>
        <v>0</v>
      </c>
      <c r="O20" s="37">
        <f>+NICE자료!O20</f>
        <v>0</v>
      </c>
      <c r="P20" s="37">
        <f>+NICE자료!P20</f>
        <v>0</v>
      </c>
      <c r="Q20" s="37">
        <f>+NICE자료!Q20</f>
        <v>0</v>
      </c>
      <c r="R20" s="37">
        <f>+NICE자료!R20</f>
        <v>0</v>
      </c>
      <c r="S20" s="37">
        <f>+NICE자료!S20</f>
        <v>0</v>
      </c>
      <c r="T20" s="37">
        <f>+NICE자료!T20</f>
        <v>0</v>
      </c>
      <c r="U20" s="37">
        <f>+NICE자료!U20</f>
        <v>0</v>
      </c>
      <c r="V20" s="37">
        <f>+NICE자료!V20</f>
        <v>0</v>
      </c>
      <c r="W20" s="37">
        <f>+NICE자료!W20</f>
        <v>0</v>
      </c>
      <c r="X20" s="37">
        <f>+NICE자료!X20</f>
        <v>0</v>
      </c>
      <c r="Y20" s="37">
        <f>+NICE자료!Y20</f>
        <v>0</v>
      </c>
      <c r="Z20" s="37">
        <f>+NICE자료!Z20</f>
        <v>0</v>
      </c>
      <c r="AA20" s="37">
        <f>+NICE자료!AA20</f>
        <v>0</v>
      </c>
      <c r="AB20" s="37">
        <f>+NICE자료!AB20</f>
        <v>0</v>
      </c>
      <c r="AC20" s="37">
        <f>+NICE자료!AC20</f>
        <v>0</v>
      </c>
      <c r="AD20" s="37">
        <f>+NICE자료!AD20</f>
        <v>0</v>
      </c>
      <c r="AE20" s="37">
        <f>+NICE자료!AE20</f>
        <v>0</v>
      </c>
      <c r="AF20" s="37">
        <f>+NICE자료!AF20</f>
        <v>0</v>
      </c>
      <c r="AG20" s="37">
        <f>+NICE자료!AG20</f>
        <v>0</v>
      </c>
      <c r="AH20" s="37">
        <f>+NICE자료!AH20</f>
        <v>0</v>
      </c>
      <c r="AI20" s="37">
        <f>+NICE자료!AI20</f>
        <v>0</v>
      </c>
      <c r="AJ20" s="37">
        <f>+NICE자료!AJ20</f>
        <v>0</v>
      </c>
      <c r="AK20" s="37">
        <f>+NICE자료!AK20</f>
        <v>0</v>
      </c>
      <c r="AL20" s="37">
        <f>+NICE자료!AL20</f>
        <v>0</v>
      </c>
      <c r="AM20" s="37"/>
      <c r="AN20" s="37"/>
      <c r="AO20" s="37"/>
      <c r="AP20" s="37"/>
      <c r="AQ20" s="37"/>
      <c r="AR20" s="37"/>
      <c r="AS20" s="37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</row>
    <row r="21" spans="1:118">
      <c r="A21" s="1">
        <f>+NICE자료!A21</f>
        <v>121128</v>
      </c>
      <c r="B21" s="28" t="str">
        <f>+NICE자료!B21</f>
        <v xml:space="preserve">               구분불명</v>
      </c>
      <c r="C21" s="37">
        <f>+NICE자료!C21</f>
        <v>0</v>
      </c>
      <c r="D21" s="37">
        <f>+NICE자료!D21</f>
        <v>0</v>
      </c>
      <c r="E21" s="37">
        <f>+NICE자료!E21</f>
        <v>0</v>
      </c>
      <c r="F21" s="37">
        <f>+NICE자료!F21</f>
        <v>0</v>
      </c>
      <c r="G21" s="37">
        <f>+NICE자료!G21</f>
        <v>0</v>
      </c>
      <c r="H21" s="37">
        <f>+NICE자료!H21</f>
        <v>0</v>
      </c>
      <c r="I21" s="37">
        <f>+NICE자료!I21</f>
        <v>0</v>
      </c>
      <c r="J21" s="37">
        <f>+NICE자료!J21</f>
        <v>0</v>
      </c>
      <c r="K21" s="37">
        <f>+NICE자료!K21</f>
        <v>0</v>
      </c>
      <c r="L21" s="37">
        <f>+NICE자료!L21</f>
        <v>0</v>
      </c>
      <c r="M21" s="37">
        <f>+NICE자료!M21</f>
        <v>0</v>
      </c>
      <c r="N21" s="37">
        <f>+NICE자료!N21</f>
        <v>0</v>
      </c>
      <c r="O21" s="37">
        <f>+NICE자료!O21</f>
        <v>0</v>
      </c>
      <c r="P21" s="37">
        <f>+NICE자료!P21</f>
        <v>0</v>
      </c>
      <c r="Q21" s="37">
        <f>+NICE자료!Q21</f>
        <v>0</v>
      </c>
      <c r="R21" s="37">
        <f>+NICE자료!R21</f>
        <v>0</v>
      </c>
      <c r="S21" s="37">
        <f>+NICE자료!S21</f>
        <v>0</v>
      </c>
      <c r="T21" s="37">
        <f>+NICE자료!T21</f>
        <v>0</v>
      </c>
      <c r="U21" s="37">
        <f>+NICE자료!U21</f>
        <v>0</v>
      </c>
      <c r="V21" s="37">
        <f>+NICE자료!V21</f>
        <v>0</v>
      </c>
      <c r="W21" s="37">
        <f>+NICE자료!W21</f>
        <v>0</v>
      </c>
      <c r="X21" s="37">
        <f>+NICE자료!X21</f>
        <v>0</v>
      </c>
      <c r="Y21" s="37">
        <f>+NICE자료!Y21</f>
        <v>0</v>
      </c>
      <c r="Z21" s="37">
        <f>+NICE자료!Z21</f>
        <v>0</v>
      </c>
      <c r="AA21" s="37">
        <f>+NICE자료!AA21</f>
        <v>0</v>
      </c>
      <c r="AB21" s="37">
        <f>+NICE자료!AB21</f>
        <v>0</v>
      </c>
      <c r="AC21" s="37">
        <f>+NICE자료!AC21</f>
        <v>0</v>
      </c>
      <c r="AD21" s="37">
        <f>+NICE자료!AD21</f>
        <v>0</v>
      </c>
      <c r="AE21" s="37">
        <f>+NICE자료!AE21</f>
        <v>0</v>
      </c>
      <c r="AF21" s="37">
        <f>+NICE자료!AF21</f>
        <v>0</v>
      </c>
      <c r="AG21" s="37">
        <f>+NICE자료!AG21</f>
        <v>0</v>
      </c>
      <c r="AH21" s="37">
        <f>+NICE자료!AH21</f>
        <v>0</v>
      </c>
      <c r="AI21" s="37">
        <f>+NICE자료!AI21</f>
        <v>0</v>
      </c>
      <c r="AJ21" s="37">
        <f>+NICE자료!AJ21</f>
        <v>0</v>
      </c>
      <c r="AK21" s="37">
        <f>+NICE자료!AK21</f>
        <v>0</v>
      </c>
      <c r="AL21" s="37">
        <f>+NICE자료!AL21</f>
        <v>0</v>
      </c>
      <c r="AM21" s="37"/>
      <c r="AN21" s="37"/>
      <c r="AO21" s="37"/>
      <c r="AP21" s="37"/>
      <c r="AQ21" s="37"/>
      <c r="AR21" s="37"/>
      <c r="AS21" s="37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</row>
    <row r="22" spans="1:118">
      <c r="A22" s="1">
        <f>+NICE자료!A22</f>
        <v>121140</v>
      </c>
      <c r="B22" s="28" t="str">
        <f>+NICE자료!B22</f>
        <v xml:space="preserve">          [공사수입]</v>
      </c>
      <c r="C22" s="37">
        <f>+NICE자료!C22</f>
        <v>0</v>
      </c>
      <c r="D22" s="37">
        <f>+NICE자료!D22</f>
        <v>0</v>
      </c>
      <c r="E22" s="37">
        <f>+NICE자료!E22</f>
        <v>0</v>
      </c>
      <c r="F22" s="37">
        <f>+NICE자료!F22</f>
        <v>0</v>
      </c>
      <c r="G22" s="37">
        <f>+NICE자료!G22</f>
        <v>0</v>
      </c>
      <c r="H22" s="37">
        <f>+NICE자료!H22</f>
        <v>0</v>
      </c>
      <c r="I22" s="37">
        <f>+NICE자료!I22</f>
        <v>0</v>
      </c>
      <c r="J22" s="37">
        <f>+NICE자료!J22</f>
        <v>0</v>
      </c>
      <c r="K22" s="37">
        <f>+NICE자료!K22</f>
        <v>0</v>
      </c>
      <c r="L22" s="37">
        <f>+NICE자료!L22</f>
        <v>0</v>
      </c>
      <c r="M22" s="37">
        <f>+NICE자료!M22</f>
        <v>0</v>
      </c>
      <c r="N22" s="37">
        <f>+NICE자료!N22</f>
        <v>0</v>
      </c>
      <c r="O22" s="37">
        <f>+NICE자료!O22</f>
        <v>0</v>
      </c>
      <c r="P22" s="37">
        <f>+NICE자료!P22</f>
        <v>0</v>
      </c>
      <c r="Q22" s="37">
        <f>+NICE자료!Q22</f>
        <v>0</v>
      </c>
      <c r="R22" s="37">
        <f>+NICE자료!R22</f>
        <v>0</v>
      </c>
      <c r="S22" s="37">
        <f>+NICE자료!S22</f>
        <v>0</v>
      </c>
      <c r="T22" s="37">
        <f>+NICE자료!T22</f>
        <v>0</v>
      </c>
      <c r="U22" s="37">
        <f>+NICE자료!U22</f>
        <v>0</v>
      </c>
      <c r="V22" s="37">
        <f>+NICE자료!V22</f>
        <v>0</v>
      </c>
      <c r="W22" s="37">
        <f>+NICE자료!W22</f>
        <v>0</v>
      </c>
      <c r="X22" s="37">
        <f>+NICE자료!X22</f>
        <v>0</v>
      </c>
      <c r="Y22" s="37">
        <f>+NICE자료!Y22</f>
        <v>0</v>
      </c>
      <c r="Z22" s="37">
        <f>+NICE자료!Z22</f>
        <v>0</v>
      </c>
      <c r="AA22" s="37">
        <f>+NICE자료!AA22</f>
        <v>0</v>
      </c>
      <c r="AB22" s="37">
        <f>+NICE자료!AB22</f>
        <v>0</v>
      </c>
      <c r="AC22" s="37">
        <f>+NICE자료!AC22</f>
        <v>0</v>
      </c>
      <c r="AD22" s="37">
        <f>+NICE자료!AD22</f>
        <v>0</v>
      </c>
      <c r="AE22" s="37">
        <f>+NICE자료!AE22</f>
        <v>0</v>
      </c>
      <c r="AF22" s="37">
        <f>+NICE자료!AF22</f>
        <v>0</v>
      </c>
      <c r="AG22" s="37">
        <f>+NICE자료!AG22</f>
        <v>0</v>
      </c>
      <c r="AH22" s="37">
        <f>+NICE자료!AH22</f>
        <v>0</v>
      </c>
      <c r="AI22" s="37">
        <f>+NICE자료!AI22</f>
        <v>0</v>
      </c>
      <c r="AJ22" s="37">
        <f>+NICE자료!AJ22</f>
        <v>0</v>
      </c>
      <c r="AK22" s="37">
        <f>+NICE자료!AK22</f>
        <v>0</v>
      </c>
      <c r="AL22" s="37">
        <f>+NICE자료!AL22</f>
        <v>0</v>
      </c>
      <c r="AM22" s="37"/>
      <c r="AN22" s="37"/>
      <c r="AO22" s="37"/>
      <c r="AP22" s="37"/>
      <c r="AQ22" s="37"/>
      <c r="AR22" s="37"/>
      <c r="AS22" s="37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</row>
    <row r="23" spans="1:118">
      <c r="A23" s="1">
        <f>+NICE자료!A23</f>
        <v>121150</v>
      </c>
      <c r="B23" s="28" t="str">
        <f>+NICE자료!B23</f>
        <v xml:space="preserve">          [분양수입]</v>
      </c>
      <c r="C23" s="37">
        <f>+NICE자료!C23</f>
        <v>0</v>
      </c>
      <c r="D23" s="37">
        <f>+NICE자료!D23</f>
        <v>0</v>
      </c>
      <c r="E23" s="37">
        <f>+NICE자료!E23</f>
        <v>0</v>
      </c>
      <c r="F23" s="37">
        <f>+NICE자료!F23</f>
        <v>0</v>
      </c>
      <c r="G23" s="37">
        <f>+NICE자료!G23</f>
        <v>0</v>
      </c>
      <c r="H23" s="37">
        <f>+NICE자료!H23</f>
        <v>0</v>
      </c>
      <c r="I23" s="37">
        <f>+NICE자료!I23</f>
        <v>0</v>
      </c>
      <c r="J23" s="37">
        <f>+NICE자료!J23</f>
        <v>0</v>
      </c>
      <c r="K23" s="37">
        <f>+NICE자료!K23</f>
        <v>0</v>
      </c>
      <c r="L23" s="37">
        <f>+NICE자료!L23</f>
        <v>0</v>
      </c>
      <c r="M23" s="37">
        <f>+NICE자료!M23</f>
        <v>0</v>
      </c>
      <c r="N23" s="37">
        <f>+NICE자료!N23</f>
        <v>0</v>
      </c>
      <c r="O23" s="37">
        <f>+NICE자료!O23</f>
        <v>0</v>
      </c>
      <c r="P23" s="37">
        <f>+NICE자료!P23</f>
        <v>0</v>
      </c>
      <c r="Q23" s="37">
        <f>+NICE자료!Q23</f>
        <v>0</v>
      </c>
      <c r="R23" s="37">
        <f>+NICE자료!R23</f>
        <v>0</v>
      </c>
      <c r="S23" s="37">
        <f>+NICE자료!S23</f>
        <v>0</v>
      </c>
      <c r="T23" s="37">
        <f>+NICE자료!T23</f>
        <v>0</v>
      </c>
      <c r="U23" s="37">
        <f>+NICE자료!U23</f>
        <v>0</v>
      </c>
      <c r="V23" s="37">
        <f>+NICE자료!V23</f>
        <v>0</v>
      </c>
      <c r="W23" s="37">
        <f>+NICE자료!W23</f>
        <v>0</v>
      </c>
      <c r="X23" s="37">
        <f>+NICE자료!X23</f>
        <v>0</v>
      </c>
      <c r="Y23" s="37">
        <f>+NICE자료!Y23</f>
        <v>0</v>
      </c>
      <c r="Z23" s="37">
        <f>+NICE자료!Z23</f>
        <v>0</v>
      </c>
      <c r="AA23" s="37">
        <f>+NICE자료!AA23</f>
        <v>0</v>
      </c>
      <c r="AB23" s="37">
        <f>+NICE자료!AB23</f>
        <v>0</v>
      </c>
      <c r="AC23" s="37">
        <f>+NICE자료!AC23</f>
        <v>0</v>
      </c>
      <c r="AD23" s="37">
        <f>+NICE자료!AD23</f>
        <v>0</v>
      </c>
      <c r="AE23" s="37">
        <f>+NICE자료!AE23</f>
        <v>0</v>
      </c>
      <c r="AF23" s="37">
        <f>+NICE자료!AF23</f>
        <v>0</v>
      </c>
      <c r="AG23" s="37">
        <f>+NICE자료!AG23</f>
        <v>0</v>
      </c>
      <c r="AH23" s="37">
        <f>+NICE자료!AH23</f>
        <v>0</v>
      </c>
      <c r="AI23" s="37">
        <f>+NICE자료!AI23</f>
        <v>0</v>
      </c>
      <c r="AJ23" s="37">
        <f>+NICE자료!AJ23</f>
        <v>0</v>
      </c>
      <c r="AK23" s="37">
        <f>+NICE자료!AK23</f>
        <v>0</v>
      </c>
      <c r="AL23" s="37">
        <f>+NICE자료!AL23</f>
        <v>0</v>
      </c>
      <c r="AM23" s="37"/>
      <c r="AN23" s="37"/>
      <c r="AO23" s="37"/>
      <c r="AP23" s="37"/>
      <c r="AQ23" s="37"/>
      <c r="AR23" s="37"/>
      <c r="AS23" s="37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</row>
    <row r="24" spans="1:118">
      <c r="A24" s="1">
        <f>+NICE자료!A24</f>
        <v>121160</v>
      </c>
      <c r="B24" s="28" t="str">
        <f>+NICE자료!B24</f>
        <v xml:space="preserve">          [임대수입]</v>
      </c>
      <c r="C24" s="37">
        <f>+NICE자료!C24</f>
        <v>0</v>
      </c>
      <c r="D24" s="37">
        <f>+NICE자료!D24</f>
        <v>0</v>
      </c>
      <c r="E24" s="37">
        <f>+NICE자료!E24</f>
        <v>0</v>
      </c>
      <c r="F24" s="37">
        <f>+NICE자료!F24</f>
        <v>0</v>
      </c>
      <c r="G24" s="37">
        <f>+NICE자료!G24</f>
        <v>0</v>
      </c>
      <c r="H24" s="37">
        <f>+NICE자료!H24</f>
        <v>0</v>
      </c>
      <c r="I24" s="37">
        <f>+NICE자료!I24</f>
        <v>0</v>
      </c>
      <c r="J24" s="37">
        <f>+NICE자료!J24</f>
        <v>0</v>
      </c>
      <c r="K24" s="37">
        <f>+NICE자료!K24</f>
        <v>0</v>
      </c>
      <c r="L24" s="37">
        <f>+NICE자료!L24</f>
        <v>0</v>
      </c>
      <c r="M24" s="37">
        <f>+NICE자료!M24</f>
        <v>0</v>
      </c>
      <c r="N24" s="37">
        <f>+NICE자료!N24</f>
        <v>0</v>
      </c>
      <c r="O24" s="37">
        <f>+NICE자료!O24</f>
        <v>0</v>
      </c>
      <c r="P24" s="37">
        <f>+NICE자료!P24</f>
        <v>0</v>
      </c>
      <c r="Q24" s="37">
        <f>+NICE자료!Q24</f>
        <v>0</v>
      </c>
      <c r="R24" s="37">
        <f>+NICE자료!R24</f>
        <v>0</v>
      </c>
      <c r="S24" s="37">
        <f>+NICE자료!S24</f>
        <v>0</v>
      </c>
      <c r="T24" s="37">
        <f>+NICE자료!T24</f>
        <v>0</v>
      </c>
      <c r="U24" s="37">
        <f>+NICE자료!U24</f>
        <v>0</v>
      </c>
      <c r="V24" s="37">
        <f>+NICE자료!V24</f>
        <v>0</v>
      </c>
      <c r="W24" s="37">
        <f>+NICE자료!W24</f>
        <v>0</v>
      </c>
      <c r="X24" s="37">
        <f>+NICE자료!X24</f>
        <v>0</v>
      </c>
      <c r="Y24" s="37">
        <f>+NICE자료!Y24</f>
        <v>0</v>
      </c>
      <c r="Z24" s="37">
        <f>+NICE자료!Z24</f>
        <v>0</v>
      </c>
      <c r="AA24" s="37">
        <f>+NICE자료!AA24</f>
        <v>0</v>
      </c>
      <c r="AB24" s="37">
        <f>+NICE자료!AB24</f>
        <v>0</v>
      </c>
      <c r="AC24" s="37">
        <f>+NICE자료!AC24</f>
        <v>0</v>
      </c>
      <c r="AD24" s="37">
        <f>+NICE자료!AD24</f>
        <v>0</v>
      </c>
      <c r="AE24" s="37">
        <f>+NICE자료!AE24</f>
        <v>0</v>
      </c>
      <c r="AF24" s="37">
        <f>+NICE자료!AF24</f>
        <v>0</v>
      </c>
      <c r="AG24" s="37">
        <f>+NICE자료!AG24</f>
        <v>0</v>
      </c>
      <c r="AH24" s="37">
        <f>+NICE자료!AH24</f>
        <v>0</v>
      </c>
      <c r="AI24" s="37">
        <f>+NICE자료!AI24</f>
        <v>0</v>
      </c>
      <c r="AJ24" s="37">
        <f>+NICE자료!AJ24</f>
        <v>0</v>
      </c>
      <c r="AK24" s="37">
        <f>+NICE자료!AK24</f>
        <v>0</v>
      </c>
      <c r="AL24" s="37">
        <f>+NICE자료!AL24</f>
        <v>0</v>
      </c>
      <c r="AM24" s="37"/>
      <c r="AN24" s="37"/>
      <c r="AO24" s="37"/>
      <c r="AP24" s="37"/>
      <c r="AQ24" s="37"/>
      <c r="AR24" s="37"/>
      <c r="AS24" s="37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</row>
    <row r="25" spans="1:118">
      <c r="A25" s="1">
        <f>+NICE자료!A25</f>
        <v>121170</v>
      </c>
      <c r="B25" s="28" t="str">
        <f>+NICE자료!B25</f>
        <v xml:space="preserve">          [용역수입]</v>
      </c>
      <c r="C25" s="37">
        <f>+NICE자료!C25</f>
        <v>0</v>
      </c>
      <c r="D25" s="37">
        <f>+NICE자료!D25</f>
        <v>0</v>
      </c>
      <c r="E25" s="37">
        <f>+NICE자료!E25</f>
        <v>0</v>
      </c>
      <c r="F25" s="37">
        <f>+NICE자료!F25</f>
        <v>0</v>
      </c>
      <c r="G25" s="37">
        <f>+NICE자료!G25</f>
        <v>0</v>
      </c>
      <c r="H25" s="37">
        <f>+NICE자료!H25</f>
        <v>0</v>
      </c>
      <c r="I25" s="37">
        <f>+NICE자료!I25</f>
        <v>0</v>
      </c>
      <c r="J25" s="37">
        <f>+NICE자료!J25</f>
        <v>0</v>
      </c>
      <c r="K25" s="37">
        <f>+NICE자료!K25</f>
        <v>0</v>
      </c>
      <c r="L25" s="37">
        <f>+NICE자료!L25</f>
        <v>0</v>
      </c>
      <c r="M25" s="37">
        <f>+NICE자료!M25</f>
        <v>0</v>
      </c>
      <c r="N25" s="37">
        <f>+NICE자료!N25</f>
        <v>0</v>
      </c>
      <c r="O25" s="37">
        <f>+NICE자료!O25</f>
        <v>0</v>
      </c>
      <c r="P25" s="37">
        <f>+NICE자료!P25</f>
        <v>0</v>
      </c>
      <c r="Q25" s="37">
        <f>+NICE자료!Q25</f>
        <v>0</v>
      </c>
      <c r="R25" s="37">
        <f>+NICE자료!R25</f>
        <v>0</v>
      </c>
      <c r="S25" s="37">
        <f>+NICE자료!S25</f>
        <v>0</v>
      </c>
      <c r="T25" s="37">
        <f>+NICE자료!T25</f>
        <v>0</v>
      </c>
      <c r="U25" s="37">
        <f>+NICE자료!U25</f>
        <v>0</v>
      </c>
      <c r="V25" s="37">
        <f>+NICE자료!V25</f>
        <v>0</v>
      </c>
      <c r="W25" s="37">
        <f>+NICE자료!W25</f>
        <v>0</v>
      </c>
      <c r="X25" s="37">
        <f>+NICE자료!X25</f>
        <v>0</v>
      </c>
      <c r="Y25" s="37">
        <f>+NICE자료!Y25</f>
        <v>0</v>
      </c>
      <c r="Z25" s="37">
        <f>+NICE자료!Z25</f>
        <v>0</v>
      </c>
      <c r="AA25" s="37">
        <f>+NICE자료!AA25</f>
        <v>0</v>
      </c>
      <c r="AB25" s="37">
        <f>+NICE자료!AB25</f>
        <v>0</v>
      </c>
      <c r="AC25" s="37">
        <f>+NICE자료!AC25</f>
        <v>0</v>
      </c>
      <c r="AD25" s="37">
        <f>+NICE자료!AD25</f>
        <v>0</v>
      </c>
      <c r="AE25" s="37">
        <f>+NICE자료!AE25</f>
        <v>0</v>
      </c>
      <c r="AF25" s="37">
        <f>+NICE자료!AF25</f>
        <v>0</v>
      </c>
      <c r="AG25" s="37">
        <f>+NICE자료!AG25</f>
        <v>0</v>
      </c>
      <c r="AH25" s="37">
        <f>+NICE자료!AH25</f>
        <v>0</v>
      </c>
      <c r="AI25" s="37">
        <f>+NICE자료!AI25</f>
        <v>0</v>
      </c>
      <c r="AJ25" s="37">
        <f>+NICE자료!AJ25</f>
        <v>0</v>
      </c>
      <c r="AK25" s="37">
        <f>+NICE자료!AK25</f>
        <v>0</v>
      </c>
      <c r="AL25" s="37">
        <f>+NICE자료!AL25</f>
        <v>0</v>
      </c>
      <c r="AM25" s="37"/>
      <c r="AN25" s="37"/>
      <c r="AO25" s="37"/>
      <c r="AP25" s="37"/>
      <c r="AQ25" s="37"/>
      <c r="AR25" s="37"/>
      <c r="AS25" s="37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8"/>
      <c r="BU25" s="38"/>
      <c r="BV25" s="38"/>
      <c r="BW25" s="38"/>
      <c r="BX25" s="38"/>
      <c r="BY25" s="38"/>
      <c r="BZ25" s="38"/>
      <c r="CA25" s="38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8"/>
      <c r="CP25" s="38"/>
      <c r="CQ25" s="38"/>
      <c r="CR25" s="38"/>
      <c r="CS25" s="38"/>
      <c r="CT25" s="38"/>
      <c r="CU25" s="38"/>
      <c r="CV25" s="38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8"/>
      <c r="DK25" s="38"/>
      <c r="DL25" s="38"/>
      <c r="DM25" s="38"/>
      <c r="DN25" s="38"/>
    </row>
    <row r="26" spans="1:118">
      <c r="A26" s="1">
        <f>+NICE자료!A26</f>
        <v>121171</v>
      </c>
      <c r="B26" s="28" t="str">
        <f>+NICE자료!B26</f>
        <v xml:space="preserve">          [지분법이익]</v>
      </c>
      <c r="C26" s="37">
        <f>+NICE자료!C26</f>
        <v>0</v>
      </c>
      <c r="D26" s="37">
        <f>+NICE자료!D26</f>
        <v>0</v>
      </c>
      <c r="E26" s="37">
        <f>+NICE자료!E26</f>
        <v>0</v>
      </c>
      <c r="F26" s="37">
        <f>+NICE자료!F26</f>
        <v>0</v>
      </c>
      <c r="G26" s="37">
        <f>+NICE자료!G26</f>
        <v>0</v>
      </c>
      <c r="H26" s="37">
        <f>+NICE자료!H26</f>
        <v>0</v>
      </c>
      <c r="I26" s="37">
        <f>+NICE자료!I26</f>
        <v>0</v>
      </c>
      <c r="J26" s="37">
        <f>+NICE자료!J26</f>
        <v>0</v>
      </c>
      <c r="K26" s="37">
        <f>+NICE자료!K26</f>
        <v>0</v>
      </c>
      <c r="L26" s="37">
        <f>+NICE자료!L26</f>
        <v>0</v>
      </c>
      <c r="M26" s="37">
        <f>+NICE자료!M26</f>
        <v>0</v>
      </c>
      <c r="N26" s="37">
        <f>+NICE자료!N26</f>
        <v>0</v>
      </c>
      <c r="O26" s="37">
        <f>+NICE자료!O26</f>
        <v>0</v>
      </c>
      <c r="P26" s="37">
        <f>+NICE자료!P26</f>
        <v>0</v>
      </c>
      <c r="Q26" s="37">
        <f>+NICE자료!Q26</f>
        <v>0</v>
      </c>
      <c r="R26" s="37">
        <f>+NICE자료!R26</f>
        <v>0</v>
      </c>
      <c r="S26" s="37">
        <f>+NICE자료!S26</f>
        <v>0</v>
      </c>
      <c r="T26" s="37">
        <f>+NICE자료!T26</f>
        <v>0</v>
      </c>
      <c r="U26" s="37">
        <f>+NICE자료!U26</f>
        <v>0</v>
      </c>
      <c r="V26" s="37">
        <f>+NICE자료!V26</f>
        <v>0</v>
      </c>
      <c r="W26" s="37">
        <f>+NICE자료!W26</f>
        <v>0</v>
      </c>
      <c r="X26" s="37">
        <f>+NICE자료!X26</f>
        <v>0</v>
      </c>
      <c r="Y26" s="37">
        <f>+NICE자료!Y26</f>
        <v>0</v>
      </c>
      <c r="Z26" s="37">
        <f>+NICE자료!Z26</f>
        <v>0</v>
      </c>
      <c r="AA26" s="37">
        <f>+NICE자료!AA26</f>
        <v>0</v>
      </c>
      <c r="AB26" s="37">
        <f>+NICE자료!AB26</f>
        <v>0</v>
      </c>
      <c r="AC26" s="37">
        <f>+NICE자료!AC26</f>
        <v>0</v>
      </c>
      <c r="AD26" s="37">
        <f>+NICE자료!AD26</f>
        <v>0</v>
      </c>
      <c r="AE26" s="37">
        <f>+NICE자료!AE26</f>
        <v>0</v>
      </c>
      <c r="AF26" s="37">
        <f>+NICE자료!AF26</f>
        <v>0</v>
      </c>
      <c r="AG26" s="37">
        <f>+NICE자료!AG26</f>
        <v>0</v>
      </c>
      <c r="AH26" s="37">
        <f>+NICE자료!AH26</f>
        <v>0</v>
      </c>
      <c r="AI26" s="37">
        <f>+NICE자료!AI26</f>
        <v>0</v>
      </c>
      <c r="AJ26" s="37">
        <f>+NICE자료!AJ26</f>
        <v>0</v>
      </c>
      <c r="AK26" s="37">
        <f>+NICE자료!AK26</f>
        <v>0</v>
      </c>
      <c r="AL26" s="37">
        <f>+NICE자료!AL26</f>
        <v>0</v>
      </c>
      <c r="AM26" s="37"/>
      <c r="AN26" s="37"/>
      <c r="AO26" s="37"/>
      <c r="AP26" s="37"/>
      <c r="AQ26" s="37"/>
      <c r="AR26" s="37"/>
      <c r="AS26" s="37"/>
      <c r="AT26" s="38"/>
      <c r="AU26" s="38"/>
      <c r="AV26" s="38"/>
      <c r="AW26" s="38"/>
      <c r="AX26" s="38"/>
      <c r="AY26" s="38"/>
      <c r="AZ26" s="38"/>
      <c r="BA26" s="38"/>
      <c r="BB26" s="38"/>
      <c r="BC26" s="38"/>
      <c r="BD26" s="38"/>
      <c r="BE26" s="38"/>
      <c r="BF26" s="38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8"/>
      <c r="CP26" s="38"/>
      <c r="CQ26" s="38"/>
      <c r="CR26" s="38"/>
      <c r="CS26" s="38"/>
      <c r="CT26" s="38"/>
      <c r="CU26" s="38"/>
      <c r="CV26" s="38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8"/>
      <c r="DK26" s="38"/>
      <c r="DL26" s="38"/>
      <c r="DM26" s="38"/>
      <c r="DN26" s="38"/>
    </row>
    <row r="27" spans="1:118">
      <c r="A27" s="1">
        <f>+NICE자료!A27</f>
        <v>121172</v>
      </c>
      <c r="B27" s="28" t="str">
        <f>+NICE자료!B27</f>
        <v xml:space="preserve">          [배당수익]</v>
      </c>
      <c r="C27" s="37">
        <f>+NICE자료!C27</f>
        <v>0</v>
      </c>
      <c r="D27" s="37">
        <f>+NICE자료!D27</f>
        <v>0</v>
      </c>
      <c r="E27" s="37">
        <f>+NICE자료!E27</f>
        <v>0</v>
      </c>
      <c r="F27" s="37">
        <f>+NICE자료!F27</f>
        <v>0</v>
      </c>
      <c r="G27" s="37">
        <f>+NICE자료!G27</f>
        <v>0</v>
      </c>
      <c r="H27" s="37">
        <f>+NICE자료!H27</f>
        <v>0</v>
      </c>
      <c r="I27" s="37">
        <f>+NICE자료!I27</f>
        <v>0</v>
      </c>
      <c r="J27" s="37">
        <f>+NICE자료!J27</f>
        <v>0</v>
      </c>
      <c r="K27" s="37">
        <f>+NICE자료!K27</f>
        <v>0</v>
      </c>
      <c r="L27" s="37">
        <f>+NICE자료!L27</f>
        <v>0</v>
      </c>
      <c r="M27" s="37">
        <f>+NICE자료!M27</f>
        <v>0</v>
      </c>
      <c r="N27" s="37">
        <f>+NICE자료!N27</f>
        <v>0</v>
      </c>
      <c r="O27" s="37">
        <f>+NICE자료!O27</f>
        <v>0</v>
      </c>
      <c r="P27" s="37">
        <f>+NICE자료!P27</f>
        <v>0</v>
      </c>
      <c r="Q27" s="37">
        <f>+NICE자료!Q27</f>
        <v>0</v>
      </c>
      <c r="R27" s="37">
        <f>+NICE자료!R27</f>
        <v>0</v>
      </c>
      <c r="S27" s="37">
        <f>+NICE자료!S27</f>
        <v>0</v>
      </c>
      <c r="T27" s="37">
        <f>+NICE자료!T27</f>
        <v>0</v>
      </c>
      <c r="U27" s="37">
        <f>+NICE자료!U27</f>
        <v>0</v>
      </c>
      <c r="V27" s="37">
        <f>+NICE자료!V27</f>
        <v>0</v>
      </c>
      <c r="W27" s="37">
        <f>+NICE자료!W27</f>
        <v>0</v>
      </c>
      <c r="X27" s="37">
        <f>+NICE자료!X27</f>
        <v>0</v>
      </c>
      <c r="Y27" s="37">
        <f>+NICE자료!Y27</f>
        <v>0</v>
      </c>
      <c r="Z27" s="37">
        <f>+NICE자료!Z27</f>
        <v>0</v>
      </c>
      <c r="AA27" s="37">
        <f>+NICE자료!AA27</f>
        <v>0</v>
      </c>
      <c r="AB27" s="37">
        <f>+NICE자료!AB27</f>
        <v>0</v>
      </c>
      <c r="AC27" s="37">
        <f>+NICE자료!AC27</f>
        <v>0</v>
      </c>
      <c r="AD27" s="37">
        <f>+NICE자료!AD27</f>
        <v>0</v>
      </c>
      <c r="AE27" s="37">
        <f>+NICE자료!AE27</f>
        <v>0</v>
      </c>
      <c r="AF27" s="37">
        <f>+NICE자료!AF27</f>
        <v>0</v>
      </c>
      <c r="AG27" s="37">
        <f>+NICE자료!AG27</f>
        <v>0</v>
      </c>
      <c r="AH27" s="37">
        <f>+NICE자료!AH27</f>
        <v>0</v>
      </c>
      <c r="AI27" s="37">
        <f>+NICE자료!AI27</f>
        <v>0</v>
      </c>
      <c r="AJ27" s="37">
        <f>+NICE자료!AJ27</f>
        <v>0</v>
      </c>
      <c r="AK27" s="37">
        <f>+NICE자료!AK27</f>
        <v>0</v>
      </c>
      <c r="AL27" s="37">
        <f>+NICE자료!AL27</f>
        <v>0</v>
      </c>
      <c r="AM27" s="37"/>
      <c r="AN27" s="37"/>
      <c r="AO27" s="37"/>
      <c r="AP27" s="37"/>
      <c r="AQ27" s="37"/>
      <c r="AR27" s="37"/>
      <c r="AS27" s="37"/>
      <c r="AT27" s="38"/>
      <c r="AU27" s="38"/>
      <c r="AV27" s="38"/>
      <c r="AW27" s="38"/>
      <c r="AX27" s="38"/>
      <c r="AY27" s="38"/>
      <c r="AZ27" s="38"/>
      <c r="BA27" s="38"/>
      <c r="BB27" s="38"/>
      <c r="BC27" s="38"/>
      <c r="BD27" s="38"/>
      <c r="BE27" s="38"/>
      <c r="BF27" s="38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8"/>
      <c r="CP27" s="38"/>
      <c r="CQ27" s="38"/>
      <c r="CR27" s="38"/>
      <c r="CS27" s="38"/>
      <c r="CT27" s="38"/>
      <c r="CU27" s="38"/>
      <c r="CV27" s="38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8"/>
      <c r="DK27" s="38"/>
      <c r="DL27" s="38"/>
      <c r="DM27" s="38"/>
      <c r="DN27" s="38"/>
    </row>
    <row r="28" spans="1:118">
      <c r="A28" s="1">
        <f>+NICE자료!A28</f>
        <v>121173</v>
      </c>
      <c r="B28" s="28" t="str">
        <f>+NICE자료!B28</f>
        <v xml:space="preserve">          [로열티수입]</v>
      </c>
      <c r="C28" s="37">
        <f>+NICE자료!C28</f>
        <v>0</v>
      </c>
      <c r="D28" s="37">
        <f>+NICE자료!D28</f>
        <v>0</v>
      </c>
      <c r="E28" s="37">
        <f>+NICE자료!E28</f>
        <v>0</v>
      </c>
      <c r="F28" s="37">
        <f>+NICE자료!F28</f>
        <v>0</v>
      </c>
      <c r="G28" s="37">
        <f>+NICE자료!G28</f>
        <v>0</v>
      </c>
      <c r="H28" s="37">
        <f>+NICE자료!H28</f>
        <v>0</v>
      </c>
      <c r="I28" s="37">
        <f>+NICE자료!I28</f>
        <v>0</v>
      </c>
      <c r="J28" s="37">
        <f>+NICE자료!J28</f>
        <v>0</v>
      </c>
      <c r="K28" s="37">
        <f>+NICE자료!K28</f>
        <v>0</v>
      </c>
      <c r="L28" s="37">
        <f>+NICE자료!L28</f>
        <v>0</v>
      </c>
      <c r="M28" s="37">
        <f>+NICE자료!M28</f>
        <v>0</v>
      </c>
      <c r="N28" s="37">
        <f>+NICE자료!N28</f>
        <v>0</v>
      </c>
      <c r="O28" s="37">
        <f>+NICE자료!O28</f>
        <v>0</v>
      </c>
      <c r="P28" s="37">
        <f>+NICE자료!P28</f>
        <v>0</v>
      </c>
      <c r="Q28" s="37">
        <f>+NICE자료!Q28</f>
        <v>0</v>
      </c>
      <c r="R28" s="37">
        <f>+NICE자료!R28</f>
        <v>0</v>
      </c>
      <c r="S28" s="37">
        <f>+NICE자료!S28</f>
        <v>0</v>
      </c>
      <c r="T28" s="37">
        <f>+NICE자료!T28</f>
        <v>0</v>
      </c>
      <c r="U28" s="37">
        <f>+NICE자료!U28</f>
        <v>0</v>
      </c>
      <c r="V28" s="37">
        <f>+NICE자료!V28</f>
        <v>0</v>
      </c>
      <c r="W28" s="37">
        <f>+NICE자료!W28</f>
        <v>0</v>
      </c>
      <c r="X28" s="37">
        <f>+NICE자료!X28</f>
        <v>0</v>
      </c>
      <c r="Y28" s="37">
        <f>+NICE자료!Y28</f>
        <v>0</v>
      </c>
      <c r="Z28" s="37">
        <f>+NICE자료!Z28</f>
        <v>0</v>
      </c>
      <c r="AA28" s="37">
        <f>+NICE자료!AA28</f>
        <v>0</v>
      </c>
      <c r="AB28" s="37">
        <f>+NICE자료!AB28</f>
        <v>0</v>
      </c>
      <c r="AC28" s="37">
        <f>+NICE자료!AC28</f>
        <v>0</v>
      </c>
      <c r="AD28" s="37">
        <f>+NICE자료!AD28</f>
        <v>0</v>
      </c>
      <c r="AE28" s="37">
        <f>+NICE자료!AE28</f>
        <v>0</v>
      </c>
      <c r="AF28" s="37">
        <f>+NICE자료!AF28</f>
        <v>0</v>
      </c>
      <c r="AG28" s="37">
        <f>+NICE자료!AG28</f>
        <v>0</v>
      </c>
      <c r="AH28" s="37">
        <f>+NICE자료!AH28</f>
        <v>0</v>
      </c>
      <c r="AI28" s="37">
        <f>+NICE자료!AI28</f>
        <v>0</v>
      </c>
      <c r="AJ28" s="37">
        <f>+NICE자료!AJ28</f>
        <v>0</v>
      </c>
      <c r="AK28" s="37">
        <f>+NICE자료!AK28</f>
        <v>0</v>
      </c>
      <c r="AL28" s="37">
        <f>+NICE자료!AL28</f>
        <v>0</v>
      </c>
      <c r="AM28" s="37"/>
      <c r="AN28" s="37"/>
      <c r="AO28" s="37"/>
      <c r="AP28" s="37"/>
      <c r="AQ28" s="37"/>
      <c r="AR28" s="37"/>
      <c r="AS28" s="37"/>
      <c r="AT28" s="38"/>
      <c r="AU28" s="38"/>
      <c r="AV28" s="38"/>
      <c r="AW28" s="38"/>
      <c r="AX28" s="38"/>
      <c r="AY28" s="38"/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8"/>
      <c r="CP28" s="38"/>
      <c r="CQ28" s="38"/>
      <c r="CR28" s="38"/>
      <c r="CS28" s="38"/>
      <c r="CT28" s="38"/>
      <c r="CU28" s="38"/>
      <c r="CV28" s="38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8"/>
      <c r="DK28" s="38"/>
      <c r="DL28" s="38"/>
      <c r="DM28" s="38"/>
      <c r="DN28" s="38"/>
    </row>
    <row r="29" spans="1:118">
      <c r="A29" s="1">
        <f>+NICE자료!A29</f>
        <v>121174</v>
      </c>
      <c r="B29" s="28" t="str">
        <f>+NICE자료!B29</f>
        <v xml:space="preserve">          [이자수입]</v>
      </c>
      <c r="C29" s="37">
        <f>+NICE자료!C29</f>
        <v>0</v>
      </c>
      <c r="D29" s="37">
        <f>+NICE자료!D29</f>
        <v>0</v>
      </c>
      <c r="E29" s="37">
        <f>+NICE자료!E29</f>
        <v>0</v>
      </c>
      <c r="F29" s="37">
        <f>+NICE자료!F29</f>
        <v>0</v>
      </c>
      <c r="G29" s="37">
        <f>+NICE자료!G29</f>
        <v>0</v>
      </c>
      <c r="H29" s="37">
        <f>+NICE자료!H29</f>
        <v>0</v>
      </c>
      <c r="I29" s="37">
        <f>+NICE자료!I29</f>
        <v>0</v>
      </c>
      <c r="J29" s="37">
        <f>+NICE자료!J29</f>
        <v>0</v>
      </c>
      <c r="K29" s="37">
        <f>+NICE자료!K29</f>
        <v>0</v>
      </c>
      <c r="L29" s="37">
        <f>+NICE자료!L29</f>
        <v>0</v>
      </c>
      <c r="M29" s="37">
        <f>+NICE자료!M29</f>
        <v>0</v>
      </c>
      <c r="N29" s="37">
        <f>+NICE자료!N29</f>
        <v>0</v>
      </c>
      <c r="O29" s="37">
        <f>+NICE자료!O29</f>
        <v>0</v>
      </c>
      <c r="P29" s="37">
        <f>+NICE자료!P29</f>
        <v>0</v>
      </c>
      <c r="Q29" s="37">
        <f>+NICE자료!Q29</f>
        <v>0</v>
      </c>
      <c r="R29" s="37">
        <f>+NICE자료!R29</f>
        <v>0</v>
      </c>
      <c r="S29" s="37">
        <f>+NICE자료!S29</f>
        <v>0</v>
      </c>
      <c r="T29" s="37">
        <f>+NICE자료!T29</f>
        <v>0</v>
      </c>
      <c r="U29" s="37">
        <f>+NICE자료!U29</f>
        <v>0</v>
      </c>
      <c r="V29" s="37">
        <f>+NICE자료!V29</f>
        <v>0</v>
      </c>
      <c r="W29" s="37">
        <f>+NICE자료!W29</f>
        <v>0</v>
      </c>
      <c r="X29" s="37">
        <f>+NICE자료!X29</f>
        <v>0</v>
      </c>
      <c r="Y29" s="37">
        <f>+NICE자료!Y29</f>
        <v>0</v>
      </c>
      <c r="Z29" s="37">
        <f>+NICE자료!Z29</f>
        <v>0</v>
      </c>
      <c r="AA29" s="37">
        <f>+NICE자료!AA29</f>
        <v>0</v>
      </c>
      <c r="AB29" s="37">
        <f>+NICE자료!AB29</f>
        <v>0</v>
      </c>
      <c r="AC29" s="37">
        <f>+NICE자료!AC29</f>
        <v>0</v>
      </c>
      <c r="AD29" s="37">
        <f>+NICE자료!AD29</f>
        <v>0</v>
      </c>
      <c r="AE29" s="37">
        <f>+NICE자료!AE29</f>
        <v>0</v>
      </c>
      <c r="AF29" s="37">
        <f>+NICE자료!AF29</f>
        <v>0</v>
      </c>
      <c r="AG29" s="37">
        <f>+NICE자료!AG29</f>
        <v>0</v>
      </c>
      <c r="AH29" s="37">
        <f>+NICE자료!AH29</f>
        <v>0</v>
      </c>
      <c r="AI29" s="37">
        <f>+NICE자료!AI29</f>
        <v>0</v>
      </c>
      <c r="AJ29" s="37">
        <f>+NICE자료!AJ29</f>
        <v>0</v>
      </c>
      <c r="AK29" s="37">
        <f>+NICE자료!AK29</f>
        <v>0</v>
      </c>
      <c r="AL29" s="37">
        <f>+NICE자료!AL29</f>
        <v>0</v>
      </c>
      <c r="AM29" s="37"/>
      <c r="AN29" s="37"/>
      <c r="AO29" s="37"/>
      <c r="AP29" s="37"/>
      <c r="AQ29" s="37"/>
      <c r="AR29" s="37"/>
      <c r="AS29" s="37"/>
      <c r="AT29" s="38"/>
      <c r="AU29" s="38"/>
      <c r="AV29" s="38"/>
      <c r="AW29" s="38"/>
      <c r="AX29" s="38"/>
      <c r="AY29" s="38"/>
      <c r="AZ29" s="38"/>
      <c r="BA29" s="38"/>
      <c r="BB29" s="38"/>
      <c r="BC29" s="38"/>
      <c r="BD29" s="38"/>
      <c r="BE29" s="38"/>
      <c r="BF29" s="38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8"/>
      <c r="CP29" s="38"/>
      <c r="CQ29" s="38"/>
      <c r="CR29" s="38"/>
      <c r="CS29" s="38"/>
      <c r="CT29" s="38"/>
      <c r="CU29" s="38"/>
      <c r="CV29" s="38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8"/>
      <c r="DK29" s="38"/>
      <c r="DL29" s="38"/>
      <c r="DM29" s="38"/>
      <c r="DN29" s="38"/>
    </row>
    <row r="30" spans="1:118">
      <c r="A30" s="1">
        <f>+NICE자료!A30</f>
        <v>121175</v>
      </c>
      <c r="B30" s="28" t="str">
        <f>+NICE자료!B30</f>
        <v xml:space="preserve">          [수수료수입]</v>
      </c>
      <c r="C30" s="37">
        <f>+NICE자료!C30</f>
        <v>0</v>
      </c>
      <c r="D30" s="37">
        <f>+NICE자료!D30</f>
        <v>0</v>
      </c>
      <c r="E30" s="37">
        <f>+NICE자료!E30</f>
        <v>0</v>
      </c>
      <c r="F30" s="37">
        <f>+NICE자료!F30</f>
        <v>0</v>
      </c>
      <c r="G30" s="37">
        <f>+NICE자료!G30</f>
        <v>0</v>
      </c>
      <c r="H30" s="37">
        <f>+NICE자료!H30</f>
        <v>0</v>
      </c>
      <c r="I30" s="37">
        <f>+NICE자료!I30</f>
        <v>0</v>
      </c>
      <c r="J30" s="37">
        <f>+NICE자료!J30</f>
        <v>0</v>
      </c>
      <c r="K30" s="37">
        <f>+NICE자료!K30</f>
        <v>0</v>
      </c>
      <c r="L30" s="37">
        <f>+NICE자료!L30</f>
        <v>0</v>
      </c>
      <c r="M30" s="37">
        <f>+NICE자료!M30</f>
        <v>0</v>
      </c>
      <c r="N30" s="37">
        <f>+NICE자료!N30</f>
        <v>0</v>
      </c>
      <c r="O30" s="37">
        <f>+NICE자료!O30</f>
        <v>0</v>
      </c>
      <c r="P30" s="37">
        <f>+NICE자료!P30</f>
        <v>0</v>
      </c>
      <c r="Q30" s="37">
        <f>+NICE자료!Q30</f>
        <v>0</v>
      </c>
      <c r="R30" s="37">
        <f>+NICE자료!R30</f>
        <v>0</v>
      </c>
      <c r="S30" s="37">
        <f>+NICE자료!S30</f>
        <v>0</v>
      </c>
      <c r="T30" s="37">
        <f>+NICE자료!T30</f>
        <v>0</v>
      </c>
      <c r="U30" s="37">
        <f>+NICE자료!U30</f>
        <v>0</v>
      </c>
      <c r="V30" s="37">
        <f>+NICE자료!V30</f>
        <v>0</v>
      </c>
      <c r="W30" s="37">
        <f>+NICE자료!W30</f>
        <v>0</v>
      </c>
      <c r="X30" s="37">
        <f>+NICE자료!X30</f>
        <v>0</v>
      </c>
      <c r="Y30" s="37">
        <f>+NICE자료!Y30</f>
        <v>0</v>
      </c>
      <c r="Z30" s="37">
        <f>+NICE자료!Z30</f>
        <v>0</v>
      </c>
      <c r="AA30" s="37">
        <f>+NICE자료!AA30</f>
        <v>0</v>
      </c>
      <c r="AB30" s="37">
        <f>+NICE자료!AB30</f>
        <v>0</v>
      </c>
      <c r="AC30" s="37">
        <f>+NICE자료!AC30</f>
        <v>0</v>
      </c>
      <c r="AD30" s="37">
        <f>+NICE자료!AD30</f>
        <v>0</v>
      </c>
      <c r="AE30" s="37">
        <f>+NICE자료!AE30</f>
        <v>0</v>
      </c>
      <c r="AF30" s="37">
        <f>+NICE자료!AF30</f>
        <v>0</v>
      </c>
      <c r="AG30" s="37">
        <f>+NICE자료!AG30</f>
        <v>0</v>
      </c>
      <c r="AH30" s="37">
        <f>+NICE자료!AH30</f>
        <v>0</v>
      </c>
      <c r="AI30" s="37">
        <f>+NICE자료!AI30</f>
        <v>0</v>
      </c>
      <c r="AJ30" s="37">
        <f>+NICE자료!AJ30</f>
        <v>0</v>
      </c>
      <c r="AK30" s="37">
        <f>+NICE자료!AK30</f>
        <v>0</v>
      </c>
      <c r="AL30" s="37">
        <f>+NICE자료!AL30</f>
        <v>0</v>
      </c>
      <c r="AM30" s="37"/>
      <c r="AN30" s="37"/>
      <c r="AO30" s="37"/>
      <c r="AP30" s="37"/>
      <c r="AQ30" s="37"/>
      <c r="AR30" s="37"/>
      <c r="AS30" s="37"/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38"/>
      <c r="BE30" s="38"/>
      <c r="BF30" s="38"/>
      <c r="BG30" s="38"/>
      <c r="BH30" s="38"/>
      <c r="BI30" s="38"/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38"/>
      <c r="CD30" s="38"/>
      <c r="CE30" s="38"/>
      <c r="CF30" s="38"/>
      <c r="CG30" s="38"/>
      <c r="CH30" s="38"/>
      <c r="CI30" s="38"/>
      <c r="CJ30" s="38"/>
      <c r="CK30" s="38"/>
      <c r="CL30" s="38"/>
      <c r="CM30" s="38"/>
      <c r="CN30" s="38"/>
      <c r="CO30" s="38"/>
      <c r="CP30" s="38"/>
      <c r="CQ30" s="38"/>
      <c r="CR30" s="38"/>
      <c r="CS30" s="38"/>
      <c r="CT30" s="38"/>
      <c r="CU30" s="38"/>
      <c r="CV30" s="38"/>
      <c r="CW30" s="38"/>
      <c r="CX30" s="38"/>
      <c r="CY30" s="38"/>
      <c r="CZ30" s="38"/>
      <c r="DA30" s="38"/>
      <c r="DB30" s="38"/>
      <c r="DC30" s="38"/>
      <c r="DD30" s="38"/>
      <c r="DE30" s="38"/>
      <c r="DF30" s="38"/>
      <c r="DG30" s="38"/>
      <c r="DH30" s="38"/>
      <c r="DI30" s="38"/>
      <c r="DJ30" s="38"/>
      <c r="DK30" s="38"/>
      <c r="DL30" s="38"/>
      <c r="DM30" s="38"/>
      <c r="DN30" s="38"/>
    </row>
    <row r="31" spans="1:118">
      <c r="A31" s="1">
        <f>+NICE자료!A31</f>
        <v>121176</v>
      </c>
      <c r="B31" s="28" t="str">
        <f>+NICE자료!B31</f>
        <v xml:space="preserve">          [제품매출]</v>
      </c>
      <c r="C31" s="37">
        <f>+NICE자료!C31</f>
        <v>0</v>
      </c>
      <c r="D31" s="37">
        <f>+NICE자료!D31</f>
        <v>0</v>
      </c>
      <c r="E31" s="37">
        <f>+NICE자료!E31</f>
        <v>0</v>
      </c>
      <c r="F31" s="37">
        <f>+NICE자료!F31</f>
        <v>0</v>
      </c>
      <c r="G31" s="37">
        <f>+NICE자료!G31</f>
        <v>0</v>
      </c>
      <c r="H31" s="37">
        <f>+NICE자료!H31</f>
        <v>0</v>
      </c>
      <c r="I31" s="37">
        <f>+NICE자료!I31</f>
        <v>0</v>
      </c>
      <c r="J31" s="37">
        <f>+NICE자료!J31</f>
        <v>0</v>
      </c>
      <c r="K31" s="37">
        <f>+NICE자료!K31</f>
        <v>0</v>
      </c>
      <c r="L31" s="37">
        <f>+NICE자료!L31</f>
        <v>0</v>
      </c>
      <c r="M31" s="37">
        <f>+NICE자료!M31</f>
        <v>0</v>
      </c>
      <c r="N31" s="37">
        <f>+NICE자료!N31</f>
        <v>0</v>
      </c>
      <c r="O31" s="37">
        <f>+NICE자료!O31</f>
        <v>0</v>
      </c>
      <c r="P31" s="37">
        <f>+NICE자료!P31</f>
        <v>0</v>
      </c>
      <c r="Q31" s="37">
        <f>+NICE자료!Q31</f>
        <v>0</v>
      </c>
      <c r="R31" s="37">
        <f>+NICE자료!R31</f>
        <v>0</v>
      </c>
      <c r="S31" s="37">
        <f>+NICE자료!S31</f>
        <v>0</v>
      </c>
      <c r="T31" s="37">
        <f>+NICE자료!T31</f>
        <v>0</v>
      </c>
      <c r="U31" s="37">
        <f>+NICE자료!U31</f>
        <v>0</v>
      </c>
      <c r="V31" s="37">
        <f>+NICE자료!V31</f>
        <v>0</v>
      </c>
      <c r="W31" s="37">
        <f>+NICE자료!W31</f>
        <v>0</v>
      </c>
      <c r="X31" s="37">
        <f>+NICE자료!X31</f>
        <v>0</v>
      </c>
      <c r="Y31" s="37">
        <f>+NICE자료!Y31</f>
        <v>0</v>
      </c>
      <c r="Z31" s="37">
        <f>+NICE자료!Z31</f>
        <v>0</v>
      </c>
      <c r="AA31" s="37">
        <f>+NICE자료!AA31</f>
        <v>0</v>
      </c>
      <c r="AB31" s="37">
        <f>+NICE자료!AB31</f>
        <v>0</v>
      </c>
      <c r="AC31" s="37">
        <f>+NICE자료!AC31</f>
        <v>0</v>
      </c>
      <c r="AD31" s="37">
        <f>+NICE자료!AD31</f>
        <v>0</v>
      </c>
      <c r="AE31" s="37">
        <f>+NICE자료!AE31</f>
        <v>0</v>
      </c>
      <c r="AF31" s="37">
        <f>+NICE자료!AF31</f>
        <v>0</v>
      </c>
      <c r="AG31" s="37">
        <f>+NICE자료!AG31</f>
        <v>0</v>
      </c>
      <c r="AH31" s="37">
        <f>+NICE자료!AH31</f>
        <v>0</v>
      </c>
      <c r="AI31" s="37">
        <f>+NICE자료!AI31</f>
        <v>0</v>
      </c>
      <c r="AJ31" s="37">
        <f>+NICE자료!AJ31</f>
        <v>0</v>
      </c>
      <c r="AK31" s="37">
        <f>+NICE자료!AK31</f>
        <v>0</v>
      </c>
      <c r="AL31" s="37">
        <f>+NICE자료!AL31</f>
        <v>0</v>
      </c>
      <c r="AM31" s="37"/>
      <c r="AN31" s="37"/>
      <c r="AO31" s="37"/>
      <c r="AP31" s="37"/>
      <c r="AQ31" s="37"/>
      <c r="AR31" s="37"/>
      <c r="AS31" s="37"/>
      <c r="AT31" s="38"/>
      <c r="AU31" s="38"/>
      <c r="AV31" s="38"/>
      <c r="AW31" s="38"/>
      <c r="AX31" s="38"/>
      <c r="AY31" s="38"/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38"/>
      <c r="CD31" s="38"/>
      <c r="CE31" s="38"/>
      <c r="CF31" s="38"/>
      <c r="CG31" s="38"/>
      <c r="CH31" s="38"/>
      <c r="CI31" s="38"/>
      <c r="CJ31" s="38"/>
      <c r="CK31" s="38"/>
      <c r="CL31" s="38"/>
      <c r="CM31" s="38"/>
      <c r="CN31" s="38"/>
      <c r="CO31" s="38"/>
      <c r="CP31" s="38"/>
      <c r="CQ31" s="38"/>
      <c r="CR31" s="38"/>
      <c r="CS31" s="38"/>
      <c r="CT31" s="38"/>
      <c r="CU31" s="38"/>
      <c r="CV31" s="38"/>
      <c r="CW31" s="38"/>
      <c r="CX31" s="38"/>
      <c r="CY31" s="38"/>
      <c r="CZ31" s="38"/>
      <c r="DA31" s="38"/>
      <c r="DB31" s="38"/>
      <c r="DC31" s="38"/>
      <c r="DD31" s="38"/>
      <c r="DE31" s="38"/>
      <c r="DF31" s="38"/>
      <c r="DG31" s="38"/>
      <c r="DH31" s="38"/>
      <c r="DI31" s="38"/>
      <c r="DJ31" s="38"/>
      <c r="DK31" s="38"/>
      <c r="DL31" s="38"/>
      <c r="DM31" s="38"/>
      <c r="DN31" s="38"/>
    </row>
    <row r="32" spans="1:118">
      <c r="A32" s="1">
        <f>+NICE자료!A32</f>
        <v>121180</v>
      </c>
      <c r="B32" s="28" t="str">
        <f>+NICE자료!B32</f>
        <v xml:space="preserve">          [기타수입]</v>
      </c>
      <c r="C32" s="37">
        <f>+NICE자료!C32</f>
        <v>0</v>
      </c>
      <c r="D32" s="37">
        <f>+NICE자료!D32</f>
        <v>0</v>
      </c>
      <c r="E32" s="37">
        <f>+NICE자료!E32</f>
        <v>0</v>
      </c>
      <c r="F32" s="37">
        <f>+NICE자료!F32</f>
        <v>0</v>
      </c>
      <c r="G32" s="37">
        <f>+NICE자료!G32</f>
        <v>0</v>
      </c>
      <c r="H32" s="37">
        <f>+NICE자료!H32</f>
        <v>0</v>
      </c>
      <c r="I32" s="37">
        <f>+NICE자료!I32</f>
        <v>0</v>
      </c>
      <c r="J32" s="37">
        <f>+NICE자료!J32</f>
        <v>0</v>
      </c>
      <c r="K32" s="37">
        <f>+NICE자료!K32</f>
        <v>0</v>
      </c>
      <c r="L32" s="37">
        <f>+NICE자료!L32</f>
        <v>0</v>
      </c>
      <c r="M32" s="37">
        <f>+NICE자료!M32</f>
        <v>0</v>
      </c>
      <c r="N32" s="37">
        <f>+NICE자료!N32</f>
        <v>0</v>
      </c>
      <c r="O32" s="37">
        <f>+NICE자료!O32</f>
        <v>0</v>
      </c>
      <c r="P32" s="37">
        <f>+NICE자료!P32</f>
        <v>0</v>
      </c>
      <c r="Q32" s="37">
        <f>+NICE자료!Q32</f>
        <v>0</v>
      </c>
      <c r="R32" s="37">
        <f>+NICE자료!R32</f>
        <v>0</v>
      </c>
      <c r="S32" s="37">
        <f>+NICE자료!S32</f>
        <v>0</v>
      </c>
      <c r="T32" s="37">
        <f>+NICE자료!T32</f>
        <v>0</v>
      </c>
      <c r="U32" s="37">
        <f>+NICE자료!U32</f>
        <v>0</v>
      </c>
      <c r="V32" s="37">
        <f>+NICE자료!V32</f>
        <v>0</v>
      </c>
      <c r="W32" s="37">
        <f>+NICE자료!W32</f>
        <v>0</v>
      </c>
      <c r="X32" s="37">
        <f>+NICE자료!X32</f>
        <v>0</v>
      </c>
      <c r="Y32" s="37">
        <f>+NICE자료!Y32</f>
        <v>0</v>
      </c>
      <c r="Z32" s="37">
        <f>+NICE자료!Z32</f>
        <v>0</v>
      </c>
      <c r="AA32" s="37">
        <f>+NICE자료!AA32</f>
        <v>0</v>
      </c>
      <c r="AB32" s="37">
        <f>+NICE자료!AB32</f>
        <v>0</v>
      </c>
      <c r="AC32" s="37">
        <f>+NICE자료!AC32</f>
        <v>0</v>
      </c>
      <c r="AD32" s="37">
        <f>+NICE자료!AD32</f>
        <v>0</v>
      </c>
      <c r="AE32" s="37">
        <f>+NICE자료!AE32</f>
        <v>0</v>
      </c>
      <c r="AF32" s="37">
        <f>+NICE자료!AF32</f>
        <v>0</v>
      </c>
      <c r="AG32" s="37">
        <f>+NICE자료!AG32</f>
        <v>0</v>
      </c>
      <c r="AH32" s="37">
        <f>+NICE자료!AH32</f>
        <v>0</v>
      </c>
      <c r="AI32" s="37">
        <f>+NICE자료!AI32</f>
        <v>0</v>
      </c>
      <c r="AJ32" s="37">
        <f>+NICE자료!AJ32</f>
        <v>0</v>
      </c>
      <c r="AK32" s="37">
        <f>+NICE자료!AK32</f>
        <v>0</v>
      </c>
      <c r="AL32" s="37">
        <f>+NICE자료!AL32</f>
        <v>0</v>
      </c>
      <c r="AM32" s="37"/>
      <c r="AN32" s="37"/>
      <c r="AO32" s="37"/>
      <c r="AP32" s="37"/>
      <c r="AQ32" s="37"/>
      <c r="AR32" s="37"/>
      <c r="AS32" s="37"/>
      <c r="AT32" s="38"/>
      <c r="AU32" s="38"/>
      <c r="AV32" s="38"/>
      <c r="AW32" s="38"/>
      <c r="AX32" s="38"/>
      <c r="AY32" s="38"/>
      <c r="AZ32" s="38"/>
      <c r="BA32" s="38"/>
      <c r="BB32" s="38"/>
      <c r="BC32" s="38"/>
      <c r="BD32" s="38"/>
      <c r="BE32" s="38"/>
      <c r="BF32" s="38"/>
      <c r="BG32" s="38"/>
      <c r="BH32" s="38"/>
      <c r="BI32" s="38"/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8"/>
      <c r="BZ32" s="38"/>
      <c r="CA32" s="38"/>
      <c r="CB32" s="38"/>
      <c r="CC32" s="38"/>
      <c r="CD32" s="38"/>
      <c r="CE32" s="38"/>
      <c r="CF32" s="38"/>
      <c r="CG32" s="38"/>
      <c r="CH32" s="38"/>
      <c r="CI32" s="38"/>
      <c r="CJ32" s="38"/>
      <c r="CK32" s="38"/>
      <c r="CL32" s="38"/>
      <c r="CM32" s="38"/>
      <c r="CN32" s="38"/>
      <c r="CO32" s="38"/>
      <c r="CP32" s="38"/>
      <c r="CQ32" s="38"/>
      <c r="CR32" s="38"/>
      <c r="CS32" s="38"/>
      <c r="CT32" s="38"/>
      <c r="CU32" s="38"/>
      <c r="CV32" s="38"/>
      <c r="CW32" s="38"/>
      <c r="CX32" s="38"/>
      <c r="CY32" s="38"/>
      <c r="CZ32" s="38"/>
      <c r="DA32" s="38"/>
      <c r="DB32" s="38"/>
      <c r="DC32" s="38"/>
      <c r="DD32" s="38"/>
      <c r="DE32" s="38"/>
      <c r="DF32" s="38"/>
      <c r="DG32" s="38"/>
      <c r="DH32" s="38"/>
      <c r="DI32" s="38"/>
      <c r="DJ32" s="38"/>
      <c r="DK32" s="38"/>
      <c r="DL32" s="38"/>
      <c r="DM32" s="38"/>
      <c r="DN32" s="38"/>
    </row>
    <row r="33" spans="1:118">
      <c r="A33" s="1">
        <f>+NICE자료!A33</f>
        <v>121500</v>
      </c>
      <c r="B33" s="28" t="str">
        <f>+NICE자료!B33</f>
        <v xml:space="preserve">          상품제품매출액</v>
      </c>
      <c r="C33" s="37">
        <f>+NICE자료!C33</f>
        <v>0</v>
      </c>
      <c r="D33" s="37">
        <f>+NICE자료!D33</f>
        <v>0</v>
      </c>
      <c r="E33" s="37">
        <f>+NICE자료!E33</f>
        <v>15216475000000</v>
      </c>
      <c r="F33" s="37">
        <f>+NICE자료!F33</f>
        <v>15689173000000</v>
      </c>
      <c r="G33" s="37">
        <f>+NICE자료!G33</f>
        <v>0</v>
      </c>
      <c r="H33" s="37">
        <f>+NICE자료!H33</f>
        <v>14632873000000</v>
      </c>
      <c r="I33" s="37">
        <f>+NICE자료!I33</f>
        <v>16680570000000</v>
      </c>
      <c r="J33" s="37">
        <f>+NICE자료!J33</f>
        <v>17476513000000</v>
      </c>
      <c r="K33" s="37">
        <f>+NICE자료!K33</f>
        <v>17107345000000</v>
      </c>
      <c r="L33" s="37">
        <f>+NICE자료!L33</f>
        <v>18139099000000</v>
      </c>
      <c r="M33" s="37">
        <f>+NICE자료!M33</f>
        <v>19256170000000</v>
      </c>
      <c r="N33" s="37">
        <f>+NICE자료!N33</f>
        <v>18450377000000</v>
      </c>
      <c r="O33" s="37">
        <f>+NICE자료!O33</f>
        <v>18566217000000</v>
      </c>
      <c r="P33" s="37">
        <f>+NICE자료!P33</f>
        <v>21019644000000</v>
      </c>
      <c r="Q33" s="37">
        <f>+NICE자료!Q33</f>
        <v>24861999000000</v>
      </c>
      <c r="R33" s="37">
        <f>+NICE자료!R33</f>
        <v>25324974000000</v>
      </c>
      <c r="S33" s="37">
        <f>+NICE자료!S33</f>
        <v>24776525000000</v>
      </c>
      <c r="T33" s="37">
        <f>+NICE자료!T33</f>
        <v>26993488000000</v>
      </c>
      <c r="U33" s="37">
        <f>+NICE자료!U33</f>
        <v>30855973000000</v>
      </c>
      <c r="V33" s="37">
        <f>+NICE자료!V33</f>
        <v>29623488000000</v>
      </c>
      <c r="W33" s="37">
        <f>+NICE자료!W33</f>
        <v>26989962000000</v>
      </c>
      <c r="X33" s="37">
        <f>+NICE자료!X33</f>
        <v>28718600000000</v>
      </c>
      <c r="Y33" s="37">
        <f>+NICE자료!Y33</f>
        <v>31612705000000</v>
      </c>
      <c r="Z33" s="37">
        <f>+NICE자료!Z33</f>
        <v>33494710000000</v>
      </c>
      <c r="AA33" s="37">
        <f>+NICE자료!AA33</f>
        <v>35179581000000</v>
      </c>
      <c r="AB33" s="37">
        <f>+NICE자료!AB33</f>
        <v>31305522000000</v>
      </c>
      <c r="AC33" s="37">
        <f>+NICE자료!AC33</f>
        <v>37219789000000</v>
      </c>
      <c r="AD33" s="37">
        <f>+NICE자료!AD33</f>
        <v>37501485000000</v>
      </c>
      <c r="AE33" s="37">
        <f>+NICE자료!AE33</f>
        <v>36586705000000</v>
      </c>
      <c r="AF33" s="37">
        <f>+NICE자료!AF33</f>
        <v>40615603000000</v>
      </c>
      <c r="AG33" s="37">
        <f>+NICE자료!AG33</f>
        <v>40804322000000</v>
      </c>
      <c r="AH33" s="37">
        <f>+NICE자료!AH33</f>
        <v>40365459000000</v>
      </c>
      <c r="AI33" s="37">
        <f>+NICE자료!AI33</f>
        <v>37125668000000</v>
      </c>
      <c r="AJ33" s="37">
        <f>+NICE자료!AJ33</f>
        <v>36048184000000</v>
      </c>
      <c r="AK33" s="37">
        <f>+NICE자료!AK33</f>
        <v>31002404000000</v>
      </c>
      <c r="AL33" s="37">
        <f>+NICE자료!AL33</f>
        <v>33649291000000</v>
      </c>
      <c r="AM33" s="37"/>
      <c r="AN33" s="37"/>
      <c r="AO33" s="37"/>
      <c r="AP33" s="37"/>
      <c r="AQ33" s="37"/>
      <c r="AR33" s="37"/>
      <c r="AS33" s="37"/>
      <c r="AT33" s="38"/>
      <c r="AU33" s="38"/>
      <c r="AV33" s="38"/>
      <c r="AW33" s="38"/>
      <c r="AX33" s="38"/>
      <c r="AY33" s="38"/>
      <c r="AZ33" s="38"/>
      <c r="BA33" s="38"/>
      <c r="BB33" s="38"/>
      <c r="BC33" s="38"/>
      <c r="BD33" s="38"/>
      <c r="BE33" s="38"/>
      <c r="BF33" s="38"/>
      <c r="BG33" s="38"/>
      <c r="BH33" s="38"/>
      <c r="BI33" s="38"/>
      <c r="BJ33" s="38"/>
      <c r="BK33" s="38"/>
      <c r="BL33" s="38"/>
      <c r="BM33" s="38"/>
      <c r="BN33" s="38"/>
      <c r="BO33" s="38"/>
      <c r="BP33" s="38"/>
      <c r="BQ33" s="38"/>
      <c r="BR33" s="38"/>
      <c r="BS33" s="38"/>
      <c r="BT33" s="38"/>
      <c r="BU33" s="38"/>
      <c r="BV33" s="38"/>
      <c r="BW33" s="38"/>
      <c r="BX33" s="38"/>
      <c r="BY33" s="38"/>
      <c r="BZ33" s="38"/>
      <c r="CA33" s="38"/>
      <c r="CB33" s="38"/>
      <c r="CC33" s="38"/>
      <c r="CD33" s="38"/>
      <c r="CE33" s="38"/>
      <c r="CF33" s="38"/>
      <c r="CG33" s="38"/>
      <c r="CH33" s="38"/>
      <c r="CI33" s="38"/>
      <c r="CJ33" s="38"/>
      <c r="CK33" s="38"/>
      <c r="CL33" s="38"/>
      <c r="CM33" s="38"/>
      <c r="CN33" s="38"/>
      <c r="CO33" s="38"/>
      <c r="CP33" s="38"/>
      <c r="CQ33" s="38"/>
      <c r="CR33" s="38"/>
      <c r="CS33" s="38"/>
      <c r="CT33" s="38"/>
      <c r="CU33" s="38"/>
      <c r="CV33" s="38"/>
      <c r="CW33" s="38"/>
      <c r="CX33" s="38"/>
      <c r="CY33" s="38"/>
      <c r="CZ33" s="38"/>
      <c r="DA33" s="38"/>
      <c r="DB33" s="38"/>
      <c r="DC33" s="38"/>
      <c r="DD33" s="38"/>
      <c r="DE33" s="38"/>
      <c r="DF33" s="38"/>
      <c r="DG33" s="38"/>
      <c r="DH33" s="38"/>
      <c r="DI33" s="38"/>
      <c r="DJ33" s="38"/>
      <c r="DK33" s="38"/>
      <c r="DL33" s="38"/>
      <c r="DM33" s="38"/>
      <c r="DN33" s="38"/>
    </row>
    <row r="34" spans="1:118">
      <c r="A34" s="1">
        <f>+NICE자료!A34</f>
        <v>121501</v>
      </c>
      <c r="B34" s="28" t="str">
        <f>+NICE자료!B34</f>
        <v xml:space="preserve">               국내</v>
      </c>
      <c r="C34" s="37">
        <f>+NICE자료!C34</f>
        <v>0</v>
      </c>
      <c r="D34" s="37">
        <f>+NICE자료!D34</f>
        <v>0</v>
      </c>
      <c r="E34" s="37">
        <f>+NICE자료!E34</f>
        <v>0</v>
      </c>
      <c r="F34" s="37">
        <f>+NICE자료!F34</f>
        <v>0</v>
      </c>
      <c r="G34" s="37">
        <f>+NICE자료!G34</f>
        <v>0</v>
      </c>
      <c r="H34" s="37">
        <f>+NICE자료!H34</f>
        <v>2994701000000</v>
      </c>
      <c r="I34" s="37">
        <f>+NICE자료!I34</f>
        <v>3050471000000</v>
      </c>
      <c r="J34" s="37">
        <f>+NICE자료!J34</f>
        <v>3006560000000</v>
      </c>
      <c r="K34" s="37">
        <f>+NICE자료!K34</f>
        <v>3596671000000</v>
      </c>
      <c r="L34" s="37">
        <f>+NICE자료!L34</f>
        <v>3672570000000</v>
      </c>
      <c r="M34" s="37">
        <f>+NICE자료!M34</f>
        <v>3323781000000</v>
      </c>
      <c r="N34" s="37">
        <f>+NICE자료!N34</f>
        <v>2963716000000</v>
      </c>
      <c r="O34" s="37">
        <f>+NICE자료!O34</f>
        <v>3101717000000</v>
      </c>
      <c r="P34" s="37">
        <f>+NICE자료!P34</f>
        <v>3950644000000</v>
      </c>
      <c r="Q34" s="37">
        <f>+NICE자료!Q34</f>
        <v>4077899000000</v>
      </c>
      <c r="R34" s="37">
        <f>+NICE자료!R34</f>
        <v>3843650000000</v>
      </c>
      <c r="S34" s="37">
        <f>+NICE자료!S34</f>
        <v>0</v>
      </c>
      <c r="T34" s="37">
        <f>+NICE자료!T34</f>
        <v>0</v>
      </c>
      <c r="U34" s="37">
        <f>+NICE자료!U34</f>
        <v>0</v>
      </c>
      <c r="V34" s="37">
        <f>+NICE자료!V34</f>
        <v>0</v>
      </c>
      <c r="W34" s="37">
        <f>+NICE자료!W34</f>
        <v>0</v>
      </c>
      <c r="X34" s="37">
        <f>+NICE자료!X34</f>
        <v>5065850000000</v>
      </c>
      <c r="Y34" s="37">
        <f>+NICE자료!Y34</f>
        <v>4789839000000</v>
      </c>
      <c r="Z34" s="37">
        <f>+NICE자료!Z34</f>
        <v>0</v>
      </c>
      <c r="AA34" s="37">
        <f>+NICE자료!AA34</f>
        <v>0</v>
      </c>
      <c r="AB34" s="37">
        <f>+NICE자료!AB34</f>
        <v>0</v>
      </c>
      <c r="AC34" s="37">
        <f>+NICE자료!AC34</f>
        <v>5488316000000</v>
      </c>
      <c r="AD34" s="37">
        <f>+NICE자료!AD34</f>
        <v>4127252000000</v>
      </c>
      <c r="AE34" s="37">
        <f>+NICE자료!AE34</f>
        <v>5385747000000</v>
      </c>
      <c r="AF34" s="37">
        <f>+NICE자료!AF34</f>
        <v>3979618000000</v>
      </c>
      <c r="AG34" s="37">
        <f>+NICE자료!AG34</f>
        <v>4224008000000</v>
      </c>
      <c r="AH34" s="37">
        <f>+NICE자료!AH34</f>
        <v>3610987000000</v>
      </c>
      <c r="AI34" s="37">
        <f>+NICE자료!AI34</f>
        <v>0</v>
      </c>
      <c r="AJ34" s="37">
        <f>+NICE자료!AJ34</f>
        <v>0</v>
      </c>
      <c r="AK34" s="37">
        <f>+NICE자료!AK34</f>
        <v>0</v>
      </c>
      <c r="AL34" s="37">
        <f>+NICE자료!AL34</f>
        <v>0</v>
      </c>
      <c r="AM34" s="37"/>
      <c r="AN34" s="37"/>
      <c r="AO34" s="37"/>
      <c r="AP34" s="37"/>
      <c r="AQ34" s="37"/>
      <c r="AR34" s="37"/>
      <c r="AS34" s="37"/>
      <c r="AT34" s="38"/>
      <c r="AU34" s="38"/>
      <c r="AV34" s="38"/>
      <c r="AW34" s="38"/>
      <c r="AX34" s="38"/>
      <c r="AY34" s="38"/>
      <c r="AZ34" s="38"/>
      <c r="BA34" s="38"/>
      <c r="BB34" s="38"/>
      <c r="BC34" s="38"/>
      <c r="BD34" s="38"/>
      <c r="BE34" s="38"/>
      <c r="BF34" s="38"/>
      <c r="BG34" s="38"/>
      <c r="BH34" s="38"/>
      <c r="BI34" s="38"/>
      <c r="BJ34" s="38"/>
      <c r="BK34" s="38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BY34" s="38"/>
      <c r="BZ34" s="38"/>
      <c r="CA34" s="38"/>
      <c r="CB34" s="38"/>
      <c r="CC34" s="38"/>
      <c r="CD34" s="38"/>
      <c r="CE34" s="38"/>
      <c r="CF34" s="38"/>
      <c r="CG34" s="38"/>
      <c r="CH34" s="38"/>
      <c r="CI34" s="38"/>
      <c r="CJ34" s="38"/>
      <c r="CK34" s="38"/>
      <c r="CL34" s="38"/>
      <c r="CM34" s="38"/>
      <c r="CN34" s="38"/>
      <c r="CO34" s="38"/>
      <c r="CP34" s="38"/>
      <c r="CQ34" s="38"/>
      <c r="CR34" s="38"/>
      <c r="CS34" s="38"/>
      <c r="CT34" s="38"/>
      <c r="CU34" s="38"/>
      <c r="CV34" s="38"/>
      <c r="CW34" s="38"/>
      <c r="CX34" s="38"/>
      <c r="CY34" s="38"/>
      <c r="CZ34" s="38"/>
      <c r="DA34" s="38"/>
      <c r="DB34" s="38"/>
      <c r="DC34" s="38"/>
      <c r="DD34" s="38"/>
      <c r="DE34" s="38"/>
      <c r="DF34" s="38"/>
      <c r="DG34" s="38"/>
      <c r="DH34" s="38"/>
      <c r="DI34" s="38"/>
      <c r="DJ34" s="38"/>
      <c r="DK34" s="38"/>
      <c r="DL34" s="38"/>
      <c r="DM34" s="38"/>
      <c r="DN34" s="38"/>
    </row>
    <row r="35" spans="1:118">
      <c r="A35" s="1">
        <f>+NICE자료!A35</f>
        <v>121502</v>
      </c>
      <c r="B35" s="28" t="str">
        <f>+NICE자료!B35</f>
        <v xml:space="preserve">               수출</v>
      </c>
      <c r="C35" s="37">
        <f>+NICE자료!C35</f>
        <v>0</v>
      </c>
      <c r="D35" s="37">
        <f>+NICE자료!D35</f>
        <v>0</v>
      </c>
      <c r="E35" s="37">
        <f>+NICE자료!E35</f>
        <v>0</v>
      </c>
      <c r="F35" s="37">
        <f>+NICE자료!F35</f>
        <v>0</v>
      </c>
      <c r="G35" s="37">
        <f>+NICE자료!G35</f>
        <v>0</v>
      </c>
      <c r="H35" s="37">
        <f>+NICE자료!H35</f>
        <v>11638172000000</v>
      </c>
      <c r="I35" s="37">
        <f>+NICE자료!I35</f>
        <v>13630099000000</v>
      </c>
      <c r="J35" s="37">
        <f>+NICE자료!J35</f>
        <v>14469953000000</v>
      </c>
      <c r="K35" s="37">
        <f>+NICE자료!K35</f>
        <v>13510674000000</v>
      </c>
      <c r="L35" s="37">
        <f>+NICE자료!L35</f>
        <v>14466529000000</v>
      </c>
      <c r="M35" s="37">
        <f>+NICE자료!M35</f>
        <v>15932389000000</v>
      </c>
      <c r="N35" s="37">
        <f>+NICE자료!N35</f>
        <v>15486661000000</v>
      </c>
      <c r="O35" s="37">
        <f>+NICE자료!O35</f>
        <v>15464500000000</v>
      </c>
      <c r="P35" s="37">
        <f>+NICE자료!P35</f>
        <v>17069000000000</v>
      </c>
      <c r="Q35" s="37">
        <f>+NICE자료!Q35</f>
        <v>20784100000000</v>
      </c>
      <c r="R35" s="37">
        <f>+NICE자료!R35</f>
        <v>21481324000000</v>
      </c>
      <c r="S35" s="37">
        <f>+NICE자료!S35</f>
        <v>0</v>
      </c>
      <c r="T35" s="37">
        <f>+NICE자료!T35</f>
        <v>0</v>
      </c>
      <c r="U35" s="37">
        <f>+NICE자료!U35</f>
        <v>0</v>
      </c>
      <c r="V35" s="37">
        <f>+NICE자료!V35</f>
        <v>0</v>
      </c>
      <c r="W35" s="37">
        <f>+NICE자료!W35</f>
        <v>0</v>
      </c>
      <c r="X35" s="37">
        <f>+NICE자료!X35</f>
        <v>23652750000000</v>
      </c>
      <c r="Y35" s="37">
        <f>+NICE자료!Y35</f>
        <v>26822866000000</v>
      </c>
      <c r="Z35" s="37">
        <f>+NICE자료!Z35</f>
        <v>0</v>
      </c>
      <c r="AA35" s="37">
        <f>+NICE자료!AA35</f>
        <v>0</v>
      </c>
      <c r="AB35" s="37">
        <f>+NICE자료!AB35</f>
        <v>0</v>
      </c>
      <c r="AC35" s="37">
        <f>+NICE자료!AC35</f>
        <v>31731473000000</v>
      </c>
      <c r="AD35" s="37">
        <f>+NICE자료!AD35</f>
        <v>33374233000000</v>
      </c>
      <c r="AE35" s="37">
        <f>+NICE자료!AE35</f>
        <v>31200958000000</v>
      </c>
      <c r="AF35" s="37">
        <f>+NICE자료!AF35</f>
        <v>36635985000000</v>
      </c>
      <c r="AG35" s="37">
        <f>+NICE자료!AG35</f>
        <v>36580314000000</v>
      </c>
      <c r="AH35" s="37">
        <f>+NICE자료!AH35</f>
        <v>36754472000000</v>
      </c>
      <c r="AI35" s="37">
        <f>+NICE자료!AI35</f>
        <v>0</v>
      </c>
      <c r="AJ35" s="37">
        <f>+NICE자료!AJ35</f>
        <v>0</v>
      </c>
      <c r="AK35" s="37">
        <f>+NICE자료!AK35</f>
        <v>0</v>
      </c>
      <c r="AL35" s="37">
        <f>+NICE자료!AL35</f>
        <v>0</v>
      </c>
      <c r="AM35" s="37"/>
      <c r="AN35" s="37"/>
      <c r="AO35" s="37"/>
      <c r="AP35" s="37"/>
      <c r="AQ35" s="37"/>
      <c r="AR35" s="37"/>
      <c r="AS35" s="37"/>
      <c r="AT35" s="38"/>
      <c r="AU35" s="38"/>
      <c r="AV35" s="38"/>
      <c r="AW35" s="38"/>
      <c r="AX35" s="38"/>
      <c r="AY35" s="38"/>
      <c r="AZ35" s="38"/>
      <c r="BA35" s="38"/>
      <c r="BB35" s="38"/>
      <c r="BC35" s="38"/>
      <c r="BD35" s="38"/>
      <c r="BE35" s="38"/>
      <c r="BF35" s="38"/>
      <c r="BG35" s="38"/>
      <c r="BH35" s="38"/>
      <c r="BI35" s="38"/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BY35" s="38"/>
      <c r="BZ35" s="38"/>
      <c r="CA35" s="38"/>
      <c r="CB35" s="38"/>
      <c r="CC35" s="38"/>
      <c r="CD35" s="38"/>
      <c r="CE35" s="38"/>
      <c r="CF35" s="38"/>
      <c r="CG35" s="38"/>
      <c r="CH35" s="38"/>
      <c r="CI35" s="38"/>
      <c r="CJ35" s="38"/>
      <c r="CK35" s="38"/>
      <c r="CL35" s="38"/>
      <c r="CM35" s="38"/>
      <c r="CN35" s="38"/>
      <c r="CO35" s="38"/>
      <c r="CP35" s="38"/>
      <c r="CQ35" s="38"/>
      <c r="CR35" s="38"/>
      <c r="CS35" s="38"/>
      <c r="CT35" s="38"/>
      <c r="CU35" s="38"/>
      <c r="CV35" s="38"/>
      <c r="CW35" s="38"/>
      <c r="CX35" s="38"/>
      <c r="CY35" s="38"/>
      <c r="CZ35" s="38"/>
      <c r="DA35" s="38"/>
      <c r="DB35" s="38"/>
      <c r="DC35" s="38"/>
      <c r="DD35" s="38"/>
      <c r="DE35" s="38"/>
      <c r="DF35" s="38"/>
      <c r="DG35" s="38"/>
      <c r="DH35" s="38"/>
      <c r="DI35" s="38"/>
      <c r="DJ35" s="38"/>
      <c r="DK35" s="38"/>
      <c r="DL35" s="38"/>
      <c r="DM35" s="38"/>
      <c r="DN35" s="38"/>
    </row>
    <row r="36" spans="1:118">
      <c r="A36" s="1">
        <f>+NICE자료!A36</f>
        <v>121503</v>
      </c>
      <c r="B36" s="28" t="str">
        <f>+NICE자료!B36</f>
        <v xml:space="preserve">               구분불명</v>
      </c>
      <c r="C36" s="37">
        <f>+NICE자료!C36</f>
        <v>0</v>
      </c>
      <c r="D36" s="37">
        <f>+NICE자료!D36</f>
        <v>0</v>
      </c>
      <c r="E36" s="37">
        <f>+NICE자료!E36</f>
        <v>0</v>
      </c>
      <c r="F36" s="37">
        <f>+NICE자료!F36</f>
        <v>0</v>
      </c>
      <c r="G36" s="37">
        <f>+NICE자료!G36</f>
        <v>0</v>
      </c>
      <c r="H36" s="37">
        <f>+NICE자료!H36</f>
        <v>0</v>
      </c>
      <c r="I36" s="37">
        <f>+NICE자료!I36</f>
        <v>0</v>
      </c>
      <c r="J36" s="37">
        <f>+NICE자료!J36</f>
        <v>0</v>
      </c>
      <c r="K36" s="37">
        <f>+NICE자료!K36</f>
        <v>0</v>
      </c>
      <c r="L36" s="37">
        <f>+NICE자료!L36</f>
        <v>0</v>
      </c>
      <c r="M36" s="37">
        <f>+NICE자료!M36</f>
        <v>0</v>
      </c>
      <c r="N36" s="37">
        <f>+NICE자료!N36</f>
        <v>0</v>
      </c>
      <c r="O36" s="37">
        <f>+NICE자료!O36</f>
        <v>0</v>
      </c>
      <c r="P36" s="37">
        <f>+NICE자료!P36</f>
        <v>0</v>
      </c>
      <c r="Q36" s="37">
        <f>+NICE자료!Q36</f>
        <v>0</v>
      </c>
      <c r="R36" s="37">
        <f>+NICE자료!R36</f>
        <v>0</v>
      </c>
      <c r="S36" s="37">
        <f>+NICE자료!S36</f>
        <v>0</v>
      </c>
      <c r="T36" s="37">
        <f>+NICE자료!T36</f>
        <v>0</v>
      </c>
      <c r="U36" s="37">
        <f>+NICE자료!U36</f>
        <v>0</v>
      </c>
      <c r="V36" s="37">
        <f>+NICE자료!V36</f>
        <v>0</v>
      </c>
      <c r="W36" s="37">
        <f>+NICE자료!W36</f>
        <v>0</v>
      </c>
      <c r="X36" s="37">
        <f>+NICE자료!X36</f>
        <v>0</v>
      </c>
      <c r="Y36" s="37">
        <f>+NICE자료!Y36</f>
        <v>0</v>
      </c>
      <c r="Z36" s="37">
        <f>+NICE자료!Z36</f>
        <v>0</v>
      </c>
      <c r="AA36" s="37">
        <f>+NICE자료!AA36</f>
        <v>0</v>
      </c>
      <c r="AB36" s="37">
        <f>+NICE자료!AB36</f>
        <v>0</v>
      </c>
      <c r="AC36" s="37">
        <f>+NICE자료!AC36</f>
        <v>0</v>
      </c>
      <c r="AD36" s="37">
        <f>+NICE자료!AD36</f>
        <v>0</v>
      </c>
      <c r="AE36" s="37">
        <f>+NICE자료!AE36</f>
        <v>0</v>
      </c>
      <c r="AF36" s="37">
        <f>+NICE자료!AF36</f>
        <v>0</v>
      </c>
      <c r="AG36" s="37">
        <f>+NICE자료!AG36</f>
        <v>0</v>
      </c>
      <c r="AH36" s="37">
        <f>+NICE자료!AH36</f>
        <v>0</v>
      </c>
      <c r="AI36" s="37">
        <f>+NICE자료!AI36</f>
        <v>0</v>
      </c>
      <c r="AJ36" s="37">
        <f>+NICE자료!AJ36</f>
        <v>0</v>
      </c>
      <c r="AK36" s="37">
        <f>+NICE자료!AK36</f>
        <v>0</v>
      </c>
      <c r="AL36" s="37">
        <f>+NICE자료!AL36</f>
        <v>0</v>
      </c>
      <c r="AM36" s="37"/>
      <c r="AN36" s="37"/>
      <c r="AO36" s="37"/>
      <c r="AP36" s="37"/>
      <c r="AQ36" s="37"/>
      <c r="AR36" s="37"/>
      <c r="AS36" s="37"/>
      <c r="AT36" s="38"/>
      <c r="AU36" s="38"/>
      <c r="AV36" s="38"/>
      <c r="AW36" s="38"/>
      <c r="AX36" s="38"/>
      <c r="AY36" s="38"/>
      <c r="AZ36" s="38"/>
      <c r="BA36" s="38"/>
      <c r="BB36" s="38"/>
      <c r="BC36" s="38"/>
      <c r="BD36" s="38"/>
      <c r="BE36" s="38"/>
      <c r="BF36" s="38"/>
      <c r="BG36" s="38"/>
      <c r="BH36" s="38"/>
      <c r="BI36" s="38"/>
      <c r="BJ36" s="38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BY36" s="38"/>
      <c r="BZ36" s="38"/>
      <c r="CA36" s="38"/>
      <c r="CB36" s="38"/>
      <c r="CC36" s="38"/>
      <c r="CD36" s="38"/>
      <c r="CE36" s="38"/>
      <c r="CF36" s="38"/>
      <c r="CG36" s="38"/>
      <c r="CH36" s="38"/>
      <c r="CI36" s="38"/>
      <c r="CJ36" s="38"/>
      <c r="CK36" s="38"/>
      <c r="CL36" s="38"/>
      <c r="CM36" s="38"/>
      <c r="CN36" s="38"/>
      <c r="CO36" s="38"/>
      <c r="CP36" s="38"/>
      <c r="CQ36" s="38"/>
      <c r="CR36" s="38"/>
      <c r="CS36" s="38"/>
      <c r="CT36" s="38"/>
      <c r="CU36" s="38"/>
      <c r="CV36" s="38"/>
      <c r="CW36" s="38"/>
      <c r="CX36" s="38"/>
      <c r="CY36" s="38"/>
      <c r="CZ36" s="38"/>
      <c r="DA36" s="38"/>
      <c r="DB36" s="38"/>
      <c r="DC36" s="38"/>
      <c r="DD36" s="38"/>
      <c r="DE36" s="38"/>
      <c r="DF36" s="38"/>
      <c r="DG36" s="38"/>
      <c r="DH36" s="38"/>
      <c r="DI36" s="38"/>
      <c r="DJ36" s="38"/>
      <c r="DK36" s="38"/>
      <c r="DL36" s="38"/>
      <c r="DM36" s="38"/>
      <c r="DN36" s="38"/>
    </row>
    <row r="37" spans="1:118">
      <c r="A37" s="1">
        <f>+NICE자료!A37</f>
        <v>121130</v>
      </c>
      <c r="B37" s="28" t="str">
        <f>+NICE자료!B37</f>
        <v xml:space="preserve">          기타매출액</v>
      </c>
      <c r="C37" s="37">
        <f>+NICE자료!C37</f>
        <v>13959257000000</v>
      </c>
      <c r="D37" s="37">
        <f>+NICE자료!D37</f>
        <v>14107860000000</v>
      </c>
      <c r="E37" s="37">
        <f>+NICE자료!E37</f>
        <v>0</v>
      </c>
      <c r="F37" s="37">
        <f>+NICE자료!F37</f>
        <v>0</v>
      </c>
      <c r="G37" s="37">
        <f>+NICE자료!G37</f>
        <v>14386012000000</v>
      </c>
      <c r="H37" s="37">
        <f>+NICE자료!H37</f>
        <v>0</v>
      </c>
      <c r="I37" s="37">
        <f>+NICE자료!I37</f>
        <v>0</v>
      </c>
      <c r="J37" s="37">
        <f>+NICE자료!J37</f>
        <v>0</v>
      </c>
      <c r="K37" s="37">
        <f>+NICE자료!K37</f>
        <v>0</v>
      </c>
      <c r="L37" s="37">
        <f>+NICE자료!L37</f>
        <v>0</v>
      </c>
      <c r="M37" s="37">
        <f>+NICE자료!M37</f>
        <v>0</v>
      </c>
      <c r="N37" s="37">
        <f>+NICE자료!N37</f>
        <v>0</v>
      </c>
      <c r="O37" s="37">
        <f>+NICE자료!O37</f>
        <v>0</v>
      </c>
      <c r="P37" s="37">
        <f>+NICE자료!P37</f>
        <v>0</v>
      </c>
      <c r="Q37" s="37">
        <f>+NICE자료!Q37</f>
        <v>0</v>
      </c>
      <c r="R37" s="37">
        <f>+NICE자료!R37</f>
        <v>0</v>
      </c>
      <c r="S37" s="37">
        <f>+NICE자료!S37</f>
        <v>0</v>
      </c>
      <c r="T37" s="37">
        <f>+NICE자료!T37</f>
        <v>0</v>
      </c>
      <c r="U37" s="37">
        <f>+NICE자료!U37</f>
        <v>0</v>
      </c>
      <c r="V37" s="37">
        <f>+NICE자료!V37</f>
        <v>0</v>
      </c>
      <c r="W37" s="37">
        <f>+NICE자료!W37</f>
        <v>0</v>
      </c>
      <c r="X37" s="37">
        <f>+NICE자료!X37</f>
        <v>0</v>
      </c>
      <c r="Y37" s="37">
        <f>+NICE자료!Y37</f>
        <v>0</v>
      </c>
      <c r="Z37" s="37">
        <f>+NICE자료!Z37</f>
        <v>0</v>
      </c>
      <c r="AA37" s="37">
        <f>+NICE자료!AA37</f>
        <v>0</v>
      </c>
      <c r="AB37" s="37">
        <f>+NICE자료!AB37</f>
        <v>0</v>
      </c>
      <c r="AC37" s="37">
        <f>+NICE자료!AC37</f>
        <v>0</v>
      </c>
      <c r="AD37" s="37">
        <f>+NICE자료!AD37</f>
        <v>0</v>
      </c>
      <c r="AE37" s="37">
        <f>+NICE자료!AE37</f>
        <v>0</v>
      </c>
      <c r="AF37" s="37">
        <f>+NICE자료!AF37</f>
        <v>0</v>
      </c>
      <c r="AG37" s="37">
        <f>+NICE자료!AG37</f>
        <v>0</v>
      </c>
      <c r="AH37" s="37">
        <f>+NICE자료!AH37</f>
        <v>0</v>
      </c>
      <c r="AI37" s="37">
        <f>+NICE자료!AI37</f>
        <v>0</v>
      </c>
      <c r="AJ37" s="37">
        <f>+NICE자료!AJ37</f>
        <v>0</v>
      </c>
      <c r="AK37" s="37">
        <f>+NICE자료!AK37</f>
        <v>0</v>
      </c>
      <c r="AL37" s="37">
        <f>+NICE자료!AL37</f>
        <v>0</v>
      </c>
      <c r="AM37" s="37"/>
      <c r="AN37" s="37"/>
      <c r="AO37" s="37"/>
      <c r="AP37" s="37"/>
      <c r="AQ37" s="37"/>
      <c r="AR37" s="37"/>
      <c r="AS37" s="37"/>
      <c r="AT37" s="38"/>
      <c r="AU37" s="38"/>
      <c r="AV37" s="38"/>
      <c r="AW37" s="38"/>
      <c r="AX37" s="38"/>
      <c r="AY37" s="38"/>
      <c r="AZ37" s="38"/>
      <c r="BA37" s="38"/>
      <c r="BB37" s="38"/>
      <c r="BC37" s="38"/>
      <c r="BD37" s="38"/>
      <c r="BE37" s="38"/>
      <c r="BF37" s="38"/>
      <c r="BG37" s="38"/>
      <c r="BH37" s="38"/>
      <c r="BI37" s="38"/>
      <c r="BJ37" s="38"/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BY37" s="38"/>
      <c r="BZ37" s="38"/>
      <c r="CA37" s="38"/>
      <c r="CB37" s="38"/>
      <c r="CC37" s="38"/>
      <c r="CD37" s="38"/>
      <c r="CE37" s="38"/>
      <c r="CF37" s="38"/>
      <c r="CG37" s="38"/>
      <c r="CH37" s="38"/>
      <c r="CI37" s="38"/>
      <c r="CJ37" s="38"/>
      <c r="CK37" s="38"/>
      <c r="CL37" s="38"/>
      <c r="CM37" s="38"/>
      <c r="CN37" s="38"/>
      <c r="CO37" s="38"/>
      <c r="CP37" s="38"/>
      <c r="CQ37" s="38"/>
      <c r="CR37" s="38"/>
      <c r="CS37" s="38"/>
      <c r="CT37" s="38"/>
      <c r="CU37" s="38"/>
      <c r="CV37" s="38"/>
      <c r="CW37" s="38"/>
      <c r="CX37" s="38"/>
      <c r="CY37" s="38"/>
      <c r="CZ37" s="38"/>
      <c r="DA37" s="38"/>
      <c r="DB37" s="38"/>
      <c r="DC37" s="38"/>
      <c r="DD37" s="38"/>
      <c r="DE37" s="38"/>
      <c r="DF37" s="38"/>
      <c r="DG37" s="38"/>
      <c r="DH37" s="38"/>
      <c r="DI37" s="38"/>
      <c r="DJ37" s="38"/>
      <c r="DK37" s="38"/>
      <c r="DL37" s="38"/>
      <c r="DM37" s="38"/>
      <c r="DN37" s="38"/>
    </row>
    <row r="38" spans="1:118">
      <c r="A38" s="1">
        <f>+NICE자료!A38</f>
        <v>121131</v>
      </c>
      <c r="B38" s="28" t="str">
        <f>+NICE자료!B38</f>
        <v xml:space="preserve">               국내</v>
      </c>
      <c r="C38" s="37">
        <f>+NICE자료!C38</f>
        <v>0</v>
      </c>
      <c r="D38" s="37">
        <f>+NICE자료!D38</f>
        <v>0</v>
      </c>
      <c r="E38" s="37">
        <f>+NICE자료!E38</f>
        <v>0</v>
      </c>
      <c r="F38" s="37">
        <f>+NICE자료!F38</f>
        <v>0</v>
      </c>
      <c r="G38" s="37">
        <f>+NICE자료!G38</f>
        <v>3082409000000</v>
      </c>
      <c r="H38" s="37">
        <f>+NICE자료!H38</f>
        <v>0</v>
      </c>
      <c r="I38" s="37">
        <f>+NICE자료!I38</f>
        <v>0</v>
      </c>
      <c r="J38" s="37">
        <f>+NICE자료!J38</f>
        <v>0</v>
      </c>
      <c r="K38" s="37">
        <f>+NICE자료!K38</f>
        <v>0</v>
      </c>
      <c r="L38" s="37">
        <f>+NICE자료!L38</f>
        <v>0</v>
      </c>
      <c r="M38" s="37">
        <f>+NICE자료!M38</f>
        <v>0</v>
      </c>
      <c r="N38" s="37">
        <f>+NICE자료!N38</f>
        <v>0</v>
      </c>
      <c r="O38" s="37">
        <f>+NICE자료!O38</f>
        <v>0</v>
      </c>
      <c r="P38" s="37">
        <f>+NICE자료!P38</f>
        <v>0</v>
      </c>
      <c r="Q38" s="37">
        <f>+NICE자료!Q38</f>
        <v>0</v>
      </c>
      <c r="R38" s="37">
        <f>+NICE자료!R38</f>
        <v>0</v>
      </c>
      <c r="S38" s="37">
        <f>+NICE자료!S38</f>
        <v>0</v>
      </c>
      <c r="T38" s="37">
        <f>+NICE자료!T38</f>
        <v>0</v>
      </c>
      <c r="U38" s="37">
        <f>+NICE자료!U38</f>
        <v>0</v>
      </c>
      <c r="V38" s="37">
        <f>+NICE자료!V38</f>
        <v>0</v>
      </c>
      <c r="W38" s="37">
        <f>+NICE자료!W38</f>
        <v>0</v>
      </c>
      <c r="X38" s="37">
        <f>+NICE자료!X38</f>
        <v>0</v>
      </c>
      <c r="Y38" s="37">
        <f>+NICE자료!Y38</f>
        <v>0</v>
      </c>
      <c r="Z38" s="37">
        <f>+NICE자료!Z38</f>
        <v>0</v>
      </c>
      <c r="AA38" s="37">
        <f>+NICE자료!AA38</f>
        <v>0</v>
      </c>
      <c r="AB38" s="37">
        <f>+NICE자료!AB38</f>
        <v>0</v>
      </c>
      <c r="AC38" s="37">
        <f>+NICE자료!AC38</f>
        <v>0</v>
      </c>
      <c r="AD38" s="37">
        <f>+NICE자료!AD38</f>
        <v>0</v>
      </c>
      <c r="AE38" s="37">
        <f>+NICE자료!AE38</f>
        <v>0</v>
      </c>
      <c r="AF38" s="37">
        <f>+NICE자료!AF38</f>
        <v>0</v>
      </c>
      <c r="AG38" s="37">
        <f>+NICE자료!AG38</f>
        <v>0</v>
      </c>
      <c r="AH38" s="37">
        <f>+NICE자료!AH38</f>
        <v>0</v>
      </c>
      <c r="AI38" s="37">
        <f>+NICE자료!AI38</f>
        <v>0</v>
      </c>
      <c r="AJ38" s="37">
        <f>+NICE자료!AJ38</f>
        <v>0</v>
      </c>
      <c r="AK38" s="37">
        <f>+NICE자료!AK38</f>
        <v>0</v>
      </c>
      <c r="AL38" s="37">
        <f>+NICE자료!AL38</f>
        <v>0</v>
      </c>
      <c r="AM38" s="37"/>
      <c r="AN38" s="37"/>
      <c r="AO38" s="37"/>
      <c r="AP38" s="37"/>
      <c r="AQ38" s="37"/>
      <c r="AR38" s="37"/>
      <c r="AS38" s="37"/>
      <c r="AT38" s="38"/>
      <c r="AU38" s="38"/>
      <c r="AV38" s="38"/>
      <c r="AW38" s="38"/>
      <c r="AX38" s="38"/>
      <c r="AY38" s="38"/>
      <c r="AZ38" s="38"/>
      <c r="BA38" s="38"/>
      <c r="BB38" s="38"/>
      <c r="BC38" s="38"/>
      <c r="BD38" s="38"/>
      <c r="BE38" s="38"/>
      <c r="BF38" s="38"/>
      <c r="BG38" s="38"/>
      <c r="BH38" s="38"/>
      <c r="BI38" s="38"/>
      <c r="BJ38" s="38"/>
      <c r="BK38" s="38"/>
      <c r="BL38" s="38"/>
      <c r="BM38" s="38"/>
      <c r="BN38" s="38"/>
      <c r="BO38" s="38"/>
      <c r="BP38" s="38"/>
      <c r="BQ38" s="38"/>
      <c r="BR38" s="38"/>
      <c r="BS38" s="38"/>
      <c r="BT38" s="38"/>
      <c r="BU38" s="38"/>
      <c r="BV38" s="38"/>
      <c r="BW38" s="38"/>
      <c r="BX38" s="38"/>
      <c r="BY38" s="38"/>
      <c r="BZ38" s="38"/>
      <c r="CA38" s="38"/>
      <c r="CB38" s="38"/>
      <c r="CC38" s="38"/>
      <c r="CD38" s="38"/>
      <c r="CE38" s="38"/>
      <c r="CF38" s="38"/>
      <c r="CG38" s="38"/>
      <c r="CH38" s="38"/>
      <c r="CI38" s="38"/>
      <c r="CJ38" s="38"/>
      <c r="CK38" s="38"/>
      <c r="CL38" s="38"/>
      <c r="CM38" s="38"/>
      <c r="CN38" s="38"/>
      <c r="CO38" s="38"/>
      <c r="CP38" s="38"/>
      <c r="CQ38" s="38"/>
      <c r="CR38" s="38"/>
      <c r="CS38" s="38"/>
      <c r="CT38" s="38"/>
      <c r="CU38" s="38"/>
      <c r="CV38" s="38"/>
      <c r="CW38" s="38"/>
      <c r="CX38" s="38"/>
      <c r="CY38" s="38"/>
      <c r="CZ38" s="38"/>
      <c r="DA38" s="38"/>
      <c r="DB38" s="38"/>
      <c r="DC38" s="38"/>
      <c r="DD38" s="38"/>
      <c r="DE38" s="38"/>
      <c r="DF38" s="38"/>
      <c r="DG38" s="38"/>
      <c r="DH38" s="38"/>
      <c r="DI38" s="38"/>
      <c r="DJ38" s="38"/>
      <c r="DK38" s="38"/>
      <c r="DL38" s="38"/>
      <c r="DM38" s="38"/>
      <c r="DN38" s="38"/>
    </row>
    <row r="39" spans="1:118">
      <c r="A39" s="1">
        <f>+NICE자료!A39</f>
        <v>121132</v>
      </c>
      <c r="B39" s="28" t="str">
        <f>+NICE자료!B39</f>
        <v xml:space="preserve">               수출</v>
      </c>
      <c r="C39" s="37">
        <f>+NICE자료!C39</f>
        <v>0</v>
      </c>
      <c r="D39" s="37">
        <f>+NICE자료!D39</f>
        <v>0</v>
      </c>
      <c r="E39" s="37">
        <f>+NICE자료!E39</f>
        <v>0</v>
      </c>
      <c r="F39" s="37">
        <f>+NICE자료!F39</f>
        <v>0</v>
      </c>
      <c r="G39" s="37">
        <f>+NICE자료!G39</f>
        <v>11303603000000</v>
      </c>
      <c r="H39" s="37">
        <f>+NICE자료!H39</f>
        <v>0</v>
      </c>
      <c r="I39" s="37">
        <f>+NICE자료!I39</f>
        <v>0</v>
      </c>
      <c r="J39" s="37">
        <f>+NICE자료!J39</f>
        <v>0</v>
      </c>
      <c r="K39" s="37">
        <f>+NICE자료!K39</f>
        <v>0</v>
      </c>
      <c r="L39" s="37">
        <f>+NICE자료!L39</f>
        <v>0</v>
      </c>
      <c r="M39" s="37">
        <f>+NICE자료!M39</f>
        <v>0</v>
      </c>
      <c r="N39" s="37">
        <f>+NICE자료!N39</f>
        <v>0</v>
      </c>
      <c r="O39" s="37">
        <f>+NICE자료!O39</f>
        <v>0</v>
      </c>
      <c r="P39" s="37">
        <f>+NICE자료!P39</f>
        <v>0</v>
      </c>
      <c r="Q39" s="37">
        <f>+NICE자료!Q39</f>
        <v>0</v>
      </c>
      <c r="R39" s="37">
        <f>+NICE자료!R39</f>
        <v>0</v>
      </c>
      <c r="S39" s="37">
        <f>+NICE자료!S39</f>
        <v>0</v>
      </c>
      <c r="T39" s="37">
        <f>+NICE자료!T39</f>
        <v>0</v>
      </c>
      <c r="U39" s="37">
        <f>+NICE자료!U39</f>
        <v>0</v>
      </c>
      <c r="V39" s="37">
        <f>+NICE자료!V39</f>
        <v>0</v>
      </c>
      <c r="W39" s="37">
        <f>+NICE자료!W39</f>
        <v>0</v>
      </c>
      <c r="X39" s="37">
        <f>+NICE자료!X39</f>
        <v>0</v>
      </c>
      <c r="Y39" s="37">
        <f>+NICE자료!Y39</f>
        <v>0</v>
      </c>
      <c r="Z39" s="37">
        <f>+NICE자료!Z39</f>
        <v>0</v>
      </c>
      <c r="AA39" s="37">
        <f>+NICE자료!AA39</f>
        <v>0</v>
      </c>
      <c r="AB39" s="37">
        <f>+NICE자료!AB39</f>
        <v>0</v>
      </c>
      <c r="AC39" s="37">
        <f>+NICE자료!AC39</f>
        <v>0</v>
      </c>
      <c r="AD39" s="37">
        <f>+NICE자료!AD39</f>
        <v>0</v>
      </c>
      <c r="AE39" s="37">
        <f>+NICE자료!AE39</f>
        <v>0</v>
      </c>
      <c r="AF39" s="37">
        <f>+NICE자료!AF39</f>
        <v>0</v>
      </c>
      <c r="AG39" s="37">
        <f>+NICE자료!AG39</f>
        <v>0</v>
      </c>
      <c r="AH39" s="37">
        <f>+NICE자료!AH39</f>
        <v>0</v>
      </c>
      <c r="AI39" s="37">
        <f>+NICE자료!AI39</f>
        <v>0</v>
      </c>
      <c r="AJ39" s="37">
        <f>+NICE자료!AJ39</f>
        <v>0</v>
      </c>
      <c r="AK39" s="37">
        <f>+NICE자료!AK39</f>
        <v>0</v>
      </c>
      <c r="AL39" s="37">
        <f>+NICE자료!AL39</f>
        <v>0</v>
      </c>
      <c r="AM39" s="37"/>
      <c r="AN39" s="37"/>
      <c r="AO39" s="37"/>
      <c r="AP39" s="37"/>
      <c r="AQ39" s="37"/>
      <c r="AR39" s="37"/>
      <c r="AS39" s="37"/>
      <c r="AT39" s="38"/>
      <c r="AU39" s="38"/>
      <c r="AV39" s="38"/>
      <c r="AW39" s="38"/>
      <c r="AX39" s="38"/>
      <c r="AY39" s="38"/>
      <c r="AZ39" s="38"/>
      <c r="BA39" s="38"/>
      <c r="BB39" s="38"/>
      <c r="BC39" s="38"/>
      <c r="BD39" s="38"/>
      <c r="BE39" s="38"/>
      <c r="BF39" s="38"/>
      <c r="BG39" s="38"/>
      <c r="BH39" s="38"/>
      <c r="BI39" s="38"/>
      <c r="BJ39" s="38"/>
      <c r="BK39" s="38"/>
      <c r="BL39" s="38"/>
      <c r="BM39" s="38"/>
      <c r="BN39" s="38"/>
      <c r="BO39" s="38"/>
      <c r="BP39" s="38"/>
      <c r="BQ39" s="38"/>
      <c r="BR39" s="38"/>
      <c r="BS39" s="38"/>
      <c r="BT39" s="38"/>
      <c r="BU39" s="38"/>
      <c r="BV39" s="38"/>
      <c r="BW39" s="38"/>
      <c r="BX39" s="38"/>
      <c r="BY39" s="38"/>
      <c r="BZ39" s="38"/>
      <c r="CA39" s="38"/>
      <c r="CB39" s="38"/>
      <c r="CC39" s="38"/>
      <c r="CD39" s="38"/>
      <c r="CE39" s="38"/>
      <c r="CF39" s="38"/>
      <c r="CG39" s="38"/>
      <c r="CH39" s="38"/>
      <c r="CI39" s="38"/>
      <c r="CJ39" s="38"/>
      <c r="CK39" s="38"/>
      <c r="CL39" s="38"/>
      <c r="CM39" s="38"/>
      <c r="CN39" s="38"/>
      <c r="CO39" s="38"/>
      <c r="CP39" s="38"/>
      <c r="CQ39" s="38"/>
      <c r="CR39" s="38"/>
      <c r="CS39" s="38"/>
      <c r="CT39" s="38"/>
      <c r="CU39" s="38"/>
      <c r="CV39" s="38"/>
      <c r="CW39" s="38"/>
      <c r="CX39" s="38"/>
      <c r="CY39" s="38"/>
      <c r="CZ39" s="38"/>
      <c r="DA39" s="38"/>
      <c r="DB39" s="38"/>
      <c r="DC39" s="38"/>
      <c r="DD39" s="38"/>
      <c r="DE39" s="38"/>
      <c r="DF39" s="38"/>
      <c r="DG39" s="38"/>
      <c r="DH39" s="38"/>
      <c r="DI39" s="38"/>
      <c r="DJ39" s="38"/>
      <c r="DK39" s="38"/>
      <c r="DL39" s="38"/>
      <c r="DM39" s="38"/>
      <c r="DN39" s="38"/>
    </row>
    <row r="40" spans="1:118">
      <c r="A40" s="1">
        <f>+NICE자료!A40</f>
        <v>121138</v>
      </c>
      <c r="B40" s="28" t="str">
        <f>+NICE자료!B40</f>
        <v xml:space="preserve">               구분불명</v>
      </c>
      <c r="C40" s="37">
        <f>+NICE자료!C40</f>
        <v>0</v>
      </c>
      <c r="D40" s="37">
        <f>+NICE자료!D40</f>
        <v>0</v>
      </c>
      <c r="E40" s="37">
        <f>+NICE자료!E40</f>
        <v>0</v>
      </c>
      <c r="F40" s="37">
        <f>+NICE자료!F40</f>
        <v>0</v>
      </c>
      <c r="G40" s="37">
        <f>+NICE자료!G40</f>
        <v>0</v>
      </c>
      <c r="H40" s="37">
        <f>+NICE자료!H40</f>
        <v>0</v>
      </c>
      <c r="I40" s="37">
        <f>+NICE자료!I40</f>
        <v>0</v>
      </c>
      <c r="J40" s="37">
        <f>+NICE자료!J40</f>
        <v>0</v>
      </c>
      <c r="K40" s="37">
        <f>+NICE자료!K40</f>
        <v>0</v>
      </c>
      <c r="L40" s="37">
        <f>+NICE자료!L40</f>
        <v>0</v>
      </c>
      <c r="M40" s="37">
        <f>+NICE자료!M40</f>
        <v>0</v>
      </c>
      <c r="N40" s="37">
        <f>+NICE자료!N40</f>
        <v>0</v>
      </c>
      <c r="O40" s="37">
        <f>+NICE자료!O40</f>
        <v>0</v>
      </c>
      <c r="P40" s="37">
        <f>+NICE자료!P40</f>
        <v>0</v>
      </c>
      <c r="Q40" s="37">
        <f>+NICE자료!Q40</f>
        <v>0</v>
      </c>
      <c r="R40" s="37">
        <f>+NICE자료!R40</f>
        <v>0</v>
      </c>
      <c r="S40" s="37">
        <f>+NICE자료!S40</f>
        <v>0</v>
      </c>
      <c r="T40" s="37">
        <f>+NICE자료!T40</f>
        <v>0</v>
      </c>
      <c r="U40" s="37">
        <f>+NICE자료!U40</f>
        <v>0</v>
      </c>
      <c r="V40" s="37">
        <f>+NICE자료!V40</f>
        <v>0</v>
      </c>
      <c r="W40" s="37">
        <f>+NICE자료!W40</f>
        <v>0</v>
      </c>
      <c r="X40" s="37">
        <f>+NICE자료!X40</f>
        <v>0</v>
      </c>
      <c r="Y40" s="37">
        <f>+NICE자료!Y40</f>
        <v>0</v>
      </c>
      <c r="Z40" s="37">
        <f>+NICE자료!Z40</f>
        <v>0</v>
      </c>
      <c r="AA40" s="37">
        <f>+NICE자료!AA40</f>
        <v>0</v>
      </c>
      <c r="AB40" s="37">
        <f>+NICE자료!AB40</f>
        <v>0</v>
      </c>
      <c r="AC40" s="37">
        <f>+NICE자료!AC40</f>
        <v>0</v>
      </c>
      <c r="AD40" s="37">
        <f>+NICE자료!AD40</f>
        <v>0</v>
      </c>
      <c r="AE40" s="37">
        <f>+NICE자료!AE40</f>
        <v>0</v>
      </c>
      <c r="AF40" s="37">
        <f>+NICE자료!AF40</f>
        <v>0</v>
      </c>
      <c r="AG40" s="37">
        <f>+NICE자료!AG40</f>
        <v>0</v>
      </c>
      <c r="AH40" s="37">
        <f>+NICE자료!AH40</f>
        <v>0</v>
      </c>
      <c r="AI40" s="37">
        <f>+NICE자료!AI40</f>
        <v>0</v>
      </c>
      <c r="AJ40" s="37">
        <f>+NICE자료!AJ40</f>
        <v>0</v>
      </c>
      <c r="AK40" s="37">
        <f>+NICE자료!AK40</f>
        <v>0</v>
      </c>
      <c r="AL40" s="37">
        <f>+NICE자료!AL40</f>
        <v>0</v>
      </c>
      <c r="AM40" s="37"/>
      <c r="AN40" s="37"/>
      <c r="AO40" s="37"/>
      <c r="AP40" s="37"/>
      <c r="AQ40" s="37"/>
      <c r="AR40" s="37"/>
      <c r="AS40" s="37"/>
      <c r="AT40" s="38"/>
      <c r="AU40" s="38"/>
      <c r="AV40" s="38"/>
      <c r="AW40" s="38"/>
      <c r="AX40" s="38"/>
      <c r="AY40" s="38"/>
      <c r="AZ40" s="38"/>
      <c r="BA40" s="38"/>
      <c r="BB40" s="38"/>
      <c r="BC40" s="38"/>
      <c r="BD40" s="38"/>
      <c r="BE40" s="38"/>
      <c r="BF40" s="38"/>
      <c r="BG40" s="38"/>
      <c r="BH40" s="38"/>
      <c r="BI40" s="38"/>
      <c r="BJ40" s="38"/>
      <c r="BK40" s="38"/>
      <c r="BL40" s="38"/>
      <c r="BM40" s="38"/>
      <c r="BN40" s="38"/>
      <c r="BO40" s="38"/>
      <c r="BP40" s="38"/>
      <c r="BQ40" s="38"/>
      <c r="BR40" s="38"/>
      <c r="BS40" s="38"/>
      <c r="BT40" s="38"/>
      <c r="BU40" s="38"/>
      <c r="BV40" s="38"/>
      <c r="BW40" s="38"/>
      <c r="BX40" s="38"/>
      <c r="BY40" s="38"/>
      <c r="BZ40" s="38"/>
      <c r="CA40" s="38"/>
      <c r="CB40" s="38"/>
      <c r="CC40" s="38"/>
      <c r="CD40" s="38"/>
      <c r="CE40" s="38"/>
      <c r="CF40" s="38"/>
      <c r="CG40" s="38"/>
      <c r="CH40" s="38"/>
      <c r="CI40" s="38"/>
      <c r="CJ40" s="38"/>
      <c r="CK40" s="38"/>
      <c r="CL40" s="38"/>
      <c r="CM40" s="38"/>
      <c r="CN40" s="38"/>
      <c r="CO40" s="38"/>
      <c r="CP40" s="38"/>
      <c r="CQ40" s="38"/>
      <c r="CR40" s="38"/>
      <c r="CS40" s="38"/>
      <c r="CT40" s="38"/>
      <c r="CU40" s="38"/>
      <c r="CV40" s="38"/>
      <c r="CW40" s="38"/>
      <c r="CX40" s="38"/>
      <c r="CY40" s="38"/>
      <c r="CZ40" s="38"/>
      <c r="DA40" s="38"/>
      <c r="DB40" s="38"/>
      <c r="DC40" s="38"/>
      <c r="DD40" s="38"/>
      <c r="DE40" s="38"/>
      <c r="DF40" s="38"/>
      <c r="DG40" s="38"/>
      <c r="DH40" s="38"/>
      <c r="DI40" s="38"/>
      <c r="DJ40" s="38"/>
      <c r="DK40" s="38"/>
      <c r="DL40" s="38"/>
      <c r="DM40" s="38"/>
      <c r="DN40" s="38"/>
    </row>
    <row r="41" spans="1:118">
      <c r="A41" s="1">
        <f>+NICE자료!A41</f>
        <v>121200</v>
      </c>
      <c r="B41" s="28" t="str">
        <f>+NICE자료!B41</f>
        <v xml:space="preserve">     매출에누리와환입</v>
      </c>
      <c r="C41" s="37">
        <f>+NICE자료!C41</f>
        <v>0</v>
      </c>
      <c r="D41" s="37">
        <f>+NICE자료!D41</f>
        <v>0</v>
      </c>
      <c r="E41" s="37">
        <f>+NICE자료!E41</f>
        <v>0</v>
      </c>
      <c r="F41" s="37">
        <f>+NICE자료!F41</f>
        <v>0</v>
      </c>
      <c r="G41" s="37">
        <f>+NICE자료!G41</f>
        <v>0</v>
      </c>
      <c r="H41" s="37">
        <f>+NICE자료!H41</f>
        <v>0</v>
      </c>
      <c r="I41" s="37">
        <f>+NICE자료!I41</f>
        <v>0</v>
      </c>
      <c r="J41" s="37">
        <f>+NICE자료!J41</f>
        <v>0</v>
      </c>
      <c r="K41" s="37">
        <f>+NICE자료!K41</f>
        <v>0</v>
      </c>
      <c r="L41" s="37">
        <f>+NICE자료!L41</f>
        <v>0</v>
      </c>
      <c r="M41" s="37">
        <f>+NICE자료!M41</f>
        <v>0</v>
      </c>
      <c r="N41" s="37">
        <f>+NICE자료!N41</f>
        <v>0</v>
      </c>
      <c r="O41" s="37">
        <f>+NICE자료!O41</f>
        <v>0</v>
      </c>
      <c r="P41" s="37">
        <f>+NICE자료!P41</f>
        <v>0</v>
      </c>
      <c r="Q41" s="37">
        <f>+NICE자료!Q41</f>
        <v>0</v>
      </c>
      <c r="R41" s="37">
        <f>+NICE자료!R41</f>
        <v>0</v>
      </c>
      <c r="S41" s="37">
        <f>+NICE자료!S41</f>
        <v>0</v>
      </c>
      <c r="T41" s="37">
        <f>+NICE자료!T41</f>
        <v>0</v>
      </c>
      <c r="U41" s="37">
        <f>+NICE자료!U41</f>
        <v>0</v>
      </c>
      <c r="V41" s="37">
        <f>+NICE자료!V41</f>
        <v>0</v>
      </c>
      <c r="W41" s="37">
        <f>+NICE자료!W41</f>
        <v>0</v>
      </c>
      <c r="X41" s="37">
        <f>+NICE자료!X41</f>
        <v>0</v>
      </c>
      <c r="Y41" s="37">
        <f>+NICE자료!Y41</f>
        <v>0</v>
      </c>
      <c r="Z41" s="37">
        <f>+NICE자료!Z41</f>
        <v>0</v>
      </c>
      <c r="AA41" s="37">
        <f>+NICE자료!AA41</f>
        <v>0</v>
      </c>
      <c r="AB41" s="37">
        <f>+NICE자료!AB41</f>
        <v>0</v>
      </c>
      <c r="AC41" s="37">
        <f>+NICE자료!AC41</f>
        <v>0</v>
      </c>
      <c r="AD41" s="37">
        <f>+NICE자료!AD41</f>
        <v>0</v>
      </c>
      <c r="AE41" s="37">
        <f>+NICE자료!AE41</f>
        <v>0</v>
      </c>
      <c r="AF41" s="37">
        <f>+NICE자료!AF41</f>
        <v>0</v>
      </c>
      <c r="AG41" s="37">
        <f>+NICE자료!AG41</f>
        <v>0</v>
      </c>
      <c r="AH41" s="37">
        <f>+NICE자료!AH41</f>
        <v>0</v>
      </c>
      <c r="AI41" s="37">
        <f>+NICE자료!AI41</f>
        <v>0</v>
      </c>
      <c r="AJ41" s="37">
        <f>+NICE자료!AJ41</f>
        <v>0</v>
      </c>
      <c r="AK41" s="37">
        <f>+NICE자료!AK41</f>
        <v>0</v>
      </c>
      <c r="AL41" s="37">
        <f>+NICE자료!AL41</f>
        <v>0</v>
      </c>
      <c r="AM41" s="37"/>
      <c r="AN41" s="37"/>
      <c r="AO41" s="37"/>
      <c r="AP41" s="37"/>
      <c r="AQ41" s="37"/>
      <c r="AR41" s="37"/>
      <c r="AS41" s="37"/>
      <c r="AT41" s="38"/>
      <c r="AU41" s="38"/>
      <c r="AV41" s="38"/>
      <c r="AW41" s="38"/>
      <c r="AX41" s="38"/>
      <c r="AY41" s="38"/>
      <c r="AZ41" s="38"/>
      <c r="BA41" s="38"/>
      <c r="BB41" s="38"/>
      <c r="BC41" s="38"/>
      <c r="BD41" s="38"/>
      <c r="BE41" s="38"/>
      <c r="BF41" s="38"/>
      <c r="BG41" s="38"/>
      <c r="BH41" s="38"/>
      <c r="BI41" s="38"/>
      <c r="BJ41" s="38"/>
      <c r="BK41" s="38"/>
      <c r="BL41" s="38"/>
      <c r="BM41" s="38"/>
      <c r="BN41" s="38"/>
      <c r="BO41" s="38"/>
      <c r="BP41" s="38"/>
      <c r="BQ41" s="38"/>
      <c r="BR41" s="38"/>
      <c r="BS41" s="38"/>
      <c r="BT41" s="38"/>
      <c r="BU41" s="38"/>
      <c r="BV41" s="38"/>
      <c r="BW41" s="38"/>
      <c r="BX41" s="38"/>
      <c r="BY41" s="38"/>
      <c r="BZ41" s="38"/>
      <c r="CA41" s="38"/>
      <c r="CB41" s="38"/>
      <c r="CC41" s="38"/>
      <c r="CD41" s="38"/>
      <c r="CE41" s="38"/>
      <c r="CF41" s="38"/>
      <c r="CG41" s="38"/>
      <c r="CH41" s="38"/>
      <c r="CI41" s="38"/>
      <c r="CJ41" s="38"/>
      <c r="CK41" s="38"/>
      <c r="CL41" s="38"/>
      <c r="CM41" s="38"/>
      <c r="CN41" s="38"/>
      <c r="CO41" s="38"/>
      <c r="CP41" s="38"/>
      <c r="CQ41" s="38"/>
      <c r="CR41" s="38"/>
      <c r="CS41" s="38"/>
      <c r="CT41" s="38"/>
      <c r="CU41" s="38"/>
      <c r="CV41" s="38"/>
      <c r="CW41" s="38"/>
      <c r="CX41" s="38"/>
      <c r="CY41" s="38"/>
      <c r="CZ41" s="38"/>
      <c r="DA41" s="38"/>
      <c r="DB41" s="38"/>
      <c r="DC41" s="38"/>
      <c r="DD41" s="38"/>
      <c r="DE41" s="38"/>
      <c r="DF41" s="38"/>
      <c r="DG41" s="38"/>
      <c r="DH41" s="38"/>
      <c r="DI41" s="38"/>
      <c r="DJ41" s="38"/>
      <c r="DK41" s="38"/>
      <c r="DL41" s="38"/>
      <c r="DM41" s="38"/>
      <c r="DN41" s="38"/>
    </row>
    <row r="42" spans="1:118">
      <c r="A42" s="1">
        <f>+NICE자료!A42</f>
        <v>121300</v>
      </c>
      <c r="B42" s="28" t="str">
        <f>+NICE자료!B42</f>
        <v xml:space="preserve">     매출장려금등</v>
      </c>
      <c r="C42" s="37">
        <f>+NICE자료!C42</f>
        <v>0</v>
      </c>
      <c r="D42" s="37">
        <f>+NICE자료!D42</f>
        <v>0</v>
      </c>
      <c r="E42" s="37">
        <f>+NICE자료!E42</f>
        <v>0</v>
      </c>
      <c r="F42" s="37">
        <f>+NICE자료!F42</f>
        <v>0</v>
      </c>
      <c r="G42" s="37">
        <f>+NICE자료!G42</f>
        <v>0</v>
      </c>
      <c r="H42" s="37">
        <f>+NICE자료!H42</f>
        <v>0</v>
      </c>
      <c r="I42" s="37">
        <f>+NICE자료!I42</f>
        <v>0</v>
      </c>
      <c r="J42" s="37">
        <f>+NICE자료!J42</f>
        <v>0</v>
      </c>
      <c r="K42" s="37">
        <f>+NICE자료!K42</f>
        <v>0</v>
      </c>
      <c r="L42" s="37">
        <f>+NICE자료!L42</f>
        <v>0</v>
      </c>
      <c r="M42" s="37">
        <f>+NICE자료!M42</f>
        <v>0</v>
      </c>
      <c r="N42" s="37">
        <f>+NICE자료!N42</f>
        <v>0</v>
      </c>
      <c r="O42" s="37">
        <f>+NICE자료!O42</f>
        <v>0</v>
      </c>
      <c r="P42" s="37">
        <f>+NICE자료!P42</f>
        <v>0</v>
      </c>
      <c r="Q42" s="37">
        <f>+NICE자료!Q42</f>
        <v>0</v>
      </c>
      <c r="R42" s="37">
        <f>+NICE자료!R42</f>
        <v>0</v>
      </c>
      <c r="S42" s="37">
        <f>+NICE자료!S42</f>
        <v>0</v>
      </c>
      <c r="T42" s="37">
        <f>+NICE자료!T42</f>
        <v>0</v>
      </c>
      <c r="U42" s="37">
        <f>+NICE자료!U42</f>
        <v>0</v>
      </c>
      <c r="V42" s="37">
        <f>+NICE자료!V42</f>
        <v>0</v>
      </c>
      <c r="W42" s="37">
        <f>+NICE자료!W42</f>
        <v>0</v>
      </c>
      <c r="X42" s="37">
        <f>+NICE자료!X42</f>
        <v>0</v>
      </c>
      <c r="Y42" s="37">
        <f>+NICE자료!Y42</f>
        <v>0</v>
      </c>
      <c r="Z42" s="37">
        <f>+NICE자료!Z42</f>
        <v>0</v>
      </c>
      <c r="AA42" s="37">
        <f>+NICE자료!AA42</f>
        <v>0</v>
      </c>
      <c r="AB42" s="37">
        <f>+NICE자료!AB42</f>
        <v>0</v>
      </c>
      <c r="AC42" s="37">
        <f>+NICE자료!AC42</f>
        <v>0</v>
      </c>
      <c r="AD42" s="37">
        <f>+NICE자료!AD42</f>
        <v>0</v>
      </c>
      <c r="AE42" s="37">
        <f>+NICE자료!AE42</f>
        <v>0</v>
      </c>
      <c r="AF42" s="37">
        <f>+NICE자료!AF42</f>
        <v>0</v>
      </c>
      <c r="AG42" s="37">
        <f>+NICE자료!AG42</f>
        <v>0</v>
      </c>
      <c r="AH42" s="37">
        <f>+NICE자료!AH42</f>
        <v>0</v>
      </c>
      <c r="AI42" s="37">
        <f>+NICE자료!AI42</f>
        <v>0</v>
      </c>
      <c r="AJ42" s="37">
        <f>+NICE자료!AJ42</f>
        <v>0</v>
      </c>
      <c r="AK42" s="37">
        <f>+NICE자료!AK42</f>
        <v>0</v>
      </c>
      <c r="AL42" s="37">
        <f>+NICE자료!AL42</f>
        <v>0</v>
      </c>
      <c r="AM42" s="37"/>
      <c r="AN42" s="37"/>
      <c r="AO42" s="37"/>
      <c r="AP42" s="37"/>
      <c r="AQ42" s="37"/>
      <c r="AR42" s="37"/>
      <c r="AS42" s="37"/>
      <c r="AT42" s="38"/>
      <c r="AU42" s="38"/>
      <c r="AV42" s="38"/>
      <c r="AW42" s="38"/>
      <c r="AX42" s="38"/>
      <c r="AY42" s="38"/>
      <c r="AZ42" s="38"/>
      <c r="BA42" s="38"/>
      <c r="BB42" s="38"/>
      <c r="BC42" s="38"/>
      <c r="BD42" s="38"/>
      <c r="BE42" s="38"/>
      <c r="BF42" s="38"/>
      <c r="BG42" s="38"/>
      <c r="BH42" s="38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BY42" s="38"/>
      <c r="BZ42" s="38"/>
      <c r="CA42" s="38"/>
      <c r="CB42" s="38"/>
      <c r="CC42" s="38"/>
      <c r="CD42" s="38"/>
      <c r="CE42" s="38"/>
      <c r="CF42" s="38"/>
      <c r="CG42" s="38"/>
      <c r="CH42" s="38"/>
      <c r="CI42" s="38"/>
      <c r="CJ42" s="38"/>
      <c r="CK42" s="38"/>
      <c r="CL42" s="38"/>
      <c r="CM42" s="38"/>
      <c r="CN42" s="38"/>
      <c r="CO42" s="38"/>
      <c r="CP42" s="38"/>
      <c r="CQ42" s="38"/>
      <c r="CR42" s="38"/>
      <c r="CS42" s="38"/>
      <c r="CT42" s="38"/>
      <c r="CU42" s="38"/>
      <c r="CV42" s="38"/>
      <c r="CW42" s="38"/>
      <c r="CX42" s="38"/>
      <c r="CY42" s="38"/>
      <c r="CZ42" s="38"/>
      <c r="DA42" s="38"/>
      <c r="DB42" s="38"/>
      <c r="DC42" s="38"/>
      <c r="DD42" s="38"/>
      <c r="DE42" s="38"/>
      <c r="DF42" s="38"/>
      <c r="DG42" s="38"/>
      <c r="DH42" s="38"/>
      <c r="DI42" s="38"/>
      <c r="DJ42" s="38"/>
      <c r="DK42" s="38"/>
      <c r="DL42" s="38"/>
      <c r="DM42" s="38"/>
      <c r="DN42" s="38"/>
    </row>
    <row r="43" spans="1:118">
      <c r="A43" s="1">
        <f>+NICE자료!A43</f>
        <v>121400</v>
      </c>
      <c r="B43" s="28" t="str">
        <f>+NICE자료!B43</f>
        <v xml:space="preserve">     매출할인</v>
      </c>
      <c r="C43" s="37">
        <f>+NICE자료!C43</f>
        <v>0</v>
      </c>
      <c r="D43" s="37">
        <f>+NICE자료!D43</f>
        <v>0</v>
      </c>
      <c r="E43" s="37">
        <f>+NICE자료!E43</f>
        <v>0</v>
      </c>
      <c r="F43" s="37">
        <f>+NICE자료!F43</f>
        <v>0</v>
      </c>
      <c r="G43" s="37">
        <f>+NICE자료!G43</f>
        <v>0</v>
      </c>
      <c r="H43" s="37">
        <f>+NICE자료!H43</f>
        <v>0</v>
      </c>
      <c r="I43" s="37">
        <f>+NICE자료!I43</f>
        <v>0</v>
      </c>
      <c r="J43" s="37">
        <f>+NICE자료!J43</f>
        <v>0</v>
      </c>
      <c r="K43" s="37">
        <f>+NICE자료!K43</f>
        <v>0</v>
      </c>
      <c r="L43" s="37">
        <f>+NICE자료!L43</f>
        <v>0</v>
      </c>
      <c r="M43" s="37">
        <f>+NICE자료!M43</f>
        <v>0</v>
      </c>
      <c r="N43" s="37">
        <f>+NICE자료!N43</f>
        <v>0</v>
      </c>
      <c r="O43" s="37">
        <f>+NICE자료!O43</f>
        <v>0</v>
      </c>
      <c r="P43" s="37">
        <f>+NICE자료!P43</f>
        <v>0</v>
      </c>
      <c r="Q43" s="37">
        <f>+NICE자료!Q43</f>
        <v>0</v>
      </c>
      <c r="R43" s="37">
        <f>+NICE자료!R43</f>
        <v>0</v>
      </c>
      <c r="S43" s="37">
        <f>+NICE자료!S43</f>
        <v>0</v>
      </c>
      <c r="T43" s="37">
        <f>+NICE자료!T43</f>
        <v>0</v>
      </c>
      <c r="U43" s="37">
        <f>+NICE자료!U43</f>
        <v>0</v>
      </c>
      <c r="V43" s="37">
        <f>+NICE자료!V43</f>
        <v>0</v>
      </c>
      <c r="W43" s="37">
        <f>+NICE자료!W43</f>
        <v>0</v>
      </c>
      <c r="X43" s="37">
        <f>+NICE자료!X43</f>
        <v>0</v>
      </c>
      <c r="Y43" s="37">
        <f>+NICE자료!Y43</f>
        <v>0</v>
      </c>
      <c r="Z43" s="37">
        <f>+NICE자료!Z43</f>
        <v>0</v>
      </c>
      <c r="AA43" s="37">
        <f>+NICE자료!AA43</f>
        <v>0</v>
      </c>
      <c r="AB43" s="37">
        <f>+NICE자료!AB43</f>
        <v>0</v>
      </c>
      <c r="AC43" s="37">
        <f>+NICE자료!AC43</f>
        <v>0</v>
      </c>
      <c r="AD43" s="37">
        <f>+NICE자료!AD43</f>
        <v>0</v>
      </c>
      <c r="AE43" s="37">
        <f>+NICE자료!AE43</f>
        <v>0</v>
      </c>
      <c r="AF43" s="37">
        <f>+NICE자료!AF43</f>
        <v>0</v>
      </c>
      <c r="AG43" s="37">
        <f>+NICE자료!AG43</f>
        <v>0</v>
      </c>
      <c r="AH43" s="37">
        <f>+NICE자료!AH43</f>
        <v>0</v>
      </c>
      <c r="AI43" s="37">
        <f>+NICE자료!AI43</f>
        <v>0</v>
      </c>
      <c r="AJ43" s="37">
        <f>+NICE자료!AJ43</f>
        <v>0</v>
      </c>
      <c r="AK43" s="37">
        <f>+NICE자료!AK43</f>
        <v>0</v>
      </c>
      <c r="AL43" s="37">
        <f>+NICE자료!AL43</f>
        <v>0</v>
      </c>
      <c r="AM43" s="37"/>
      <c r="AN43" s="37"/>
      <c r="AO43" s="37"/>
      <c r="AP43" s="37"/>
      <c r="AQ43" s="37"/>
      <c r="AR43" s="37"/>
      <c r="AS43" s="37"/>
      <c r="AT43" s="38"/>
      <c r="AU43" s="38"/>
      <c r="AV43" s="38"/>
      <c r="AW43" s="38"/>
      <c r="AX43" s="38"/>
      <c r="AY43" s="38"/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  <c r="BZ43" s="38"/>
      <c r="CA43" s="38"/>
      <c r="CB43" s="38"/>
      <c r="CC43" s="38"/>
      <c r="CD43" s="38"/>
      <c r="CE43" s="38"/>
      <c r="CF43" s="38"/>
      <c r="CG43" s="38"/>
      <c r="CH43" s="38"/>
      <c r="CI43" s="38"/>
      <c r="CJ43" s="38"/>
      <c r="CK43" s="38"/>
      <c r="CL43" s="38"/>
      <c r="CM43" s="38"/>
      <c r="CN43" s="38"/>
      <c r="CO43" s="38"/>
      <c r="CP43" s="38"/>
      <c r="CQ43" s="38"/>
      <c r="CR43" s="38"/>
      <c r="CS43" s="38"/>
      <c r="CT43" s="38"/>
      <c r="CU43" s="38"/>
      <c r="CV43" s="38"/>
      <c r="CW43" s="38"/>
      <c r="CX43" s="38"/>
      <c r="CY43" s="38"/>
      <c r="CZ43" s="38"/>
      <c r="DA43" s="38"/>
      <c r="DB43" s="38"/>
      <c r="DC43" s="38"/>
      <c r="DD43" s="38"/>
      <c r="DE43" s="38"/>
      <c r="DF43" s="38"/>
      <c r="DG43" s="38"/>
      <c r="DH43" s="38"/>
      <c r="DI43" s="38"/>
      <c r="DJ43" s="38"/>
      <c r="DK43" s="38"/>
      <c r="DL43" s="38"/>
      <c r="DM43" s="38"/>
      <c r="DN43" s="38"/>
    </row>
    <row r="44" spans="1:118">
      <c r="A44" s="1">
        <f>+NICE자료!A44</f>
        <v>121450</v>
      </c>
      <c r="B44" s="28" t="str">
        <f>+NICE자료!B44</f>
        <v xml:space="preserve">     반품추정매출</v>
      </c>
      <c r="C44" s="37">
        <f>+NICE자료!C44</f>
        <v>0</v>
      </c>
      <c r="D44" s="37">
        <f>+NICE자료!D44</f>
        <v>0</v>
      </c>
      <c r="E44" s="37">
        <f>+NICE자료!E44</f>
        <v>0</v>
      </c>
      <c r="F44" s="37">
        <f>+NICE자료!F44</f>
        <v>0</v>
      </c>
      <c r="G44" s="37">
        <f>+NICE자료!G44</f>
        <v>0</v>
      </c>
      <c r="H44" s="37">
        <f>+NICE자료!H44</f>
        <v>0</v>
      </c>
      <c r="I44" s="37">
        <f>+NICE자료!I44</f>
        <v>0</v>
      </c>
      <c r="J44" s="37">
        <f>+NICE자료!J44</f>
        <v>0</v>
      </c>
      <c r="K44" s="37">
        <f>+NICE자료!K44</f>
        <v>0</v>
      </c>
      <c r="L44" s="37">
        <f>+NICE자료!L44</f>
        <v>0</v>
      </c>
      <c r="M44" s="37">
        <f>+NICE자료!M44</f>
        <v>0</v>
      </c>
      <c r="N44" s="37">
        <f>+NICE자료!N44</f>
        <v>0</v>
      </c>
      <c r="O44" s="37">
        <f>+NICE자료!O44</f>
        <v>0</v>
      </c>
      <c r="P44" s="37">
        <f>+NICE자료!P44</f>
        <v>0</v>
      </c>
      <c r="Q44" s="37">
        <f>+NICE자료!Q44</f>
        <v>0</v>
      </c>
      <c r="R44" s="37">
        <f>+NICE자료!R44</f>
        <v>0</v>
      </c>
      <c r="S44" s="37">
        <f>+NICE자료!S44</f>
        <v>0</v>
      </c>
      <c r="T44" s="37">
        <f>+NICE자료!T44</f>
        <v>0</v>
      </c>
      <c r="U44" s="37">
        <f>+NICE자료!U44</f>
        <v>0</v>
      </c>
      <c r="V44" s="37">
        <f>+NICE자료!V44</f>
        <v>0</v>
      </c>
      <c r="W44" s="37">
        <f>+NICE자료!W44</f>
        <v>0</v>
      </c>
      <c r="X44" s="37">
        <f>+NICE자료!X44</f>
        <v>0</v>
      </c>
      <c r="Y44" s="37">
        <f>+NICE자료!Y44</f>
        <v>0</v>
      </c>
      <c r="Z44" s="37">
        <f>+NICE자료!Z44</f>
        <v>0</v>
      </c>
      <c r="AA44" s="37">
        <f>+NICE자료!AA44</f>
        <v>0</v>
      </c>
      <c r="AB44" s="37">
        <f>+NICE자료!AB44</f>
        <v>0</v>
      </c>
      <c r="AC44" s="37">
        <f>+NICE자료!AC44</f>
        <v>0</v>
      </c>
      <c r="AD44" s="37">
        <f>+NICE자료!AD44</f>
        <v>0</v>
      </c>
      <c r="AE44" s="37">
        <f>+NICE자료!AE44</f>
        <v>0</v>
      </c>
      <c r="AF44" s="37">
        <f>+NICE자료!AF44</f>
        <v>0</v>
      </c>
      <c r="AG44" s="37">
        <f>+NICE자료!AG44</f>
        <v>0</v>
      </c>
      <c r="AH44" s="37">
        <f>+NICE자료!AH44</f>
        <v>0</v>
      </c>
      <c r="AI44" s="37">
        <f>+NICE자료!AI44</f>
        <v>0</v>
      </c>
      <c r="AJ44" s="37">
        <f>+NICE자료!AJ44</f>
        <v>0</v>
      </c>
      <c r="AK44" s="37">
        <f>+NICE자료!AK44</f>
        <v>0</v>
      </c>
      <c r="AL44" s="37">
        <f>+NICE자료!AL44</f>
        <v>0</v>
      </c>
      <c r="AM44" s="37"/>
      <c r="AN44" s="37"/>
      <c r="AO44" s="37"/>
      <c r="AP44" s="37"/>
      <c r="AQ44" s="37"/>
      <c r="AR44" s="37"/>
      <c r="AS44" s="37"/>
      <c r="AT44" s="38"/>
      <c r="AU44" s="38"/>
      <c r="AV44" s="38"/>
      <c r="AW44" s="38"/>
      <c r="AX44" s="38"/>
      <c r="AY44" s="38"/>
      <c r="AZ44" s="38"/>
      <c r="BA44" s="38"/>
      <c r="BB44" s="38"/>
      <c r="BC44" s="38"/>
      <c r="BD44" s="38"/>
      <c r="BE44" s="38"/>
      <c r="BF44" s="38"/>
      <c r="BG44" s="38"/>
      <c r="BH44" s="38"/>
      <c r="BI44" s="38"/>
      <c r="BJ44" s="38"/>
      <c r="BK44" s="38"/>
      <c r="BL44" s="38"/>
      <c r="BM44" s="38"/>
      <c r="BN44" s="38"/>
      <c r="BO44" s="38"/>
      <c r="BP44" s="38"/>
      <c r="BQ44" s="38"/>
      <c r="BR44" s="38"/>
      <c r="BS44" s="38"/>
      <c r="BT44" s="38"/>
      <c r="BU44" s="38"/>
      <c r="BV44" s="38"/>
      <c r="BW44" s="38"/>
      <c r="BX44" s="38"/>
      <c r="BY44" s="38"/>
      <c r="BZ44" s="38"/>
      <c r="CA44" s="38"/>
      <c r="CB44" s="38"/>
      <c r="CC44" s="38"/>
      <c r="CD44" s="38"/>
      <c r="CE44" s="38"/>
      <c r="CF44" s="38"/>
      <c r="CG44" s="38"/>
      <c r="CH44" s="38"/>
      <c r="CI44" s="38"/>
      <c r="CJ44" s="38"/>
      <c r="CK44" s="38"/>
      <c r="CL44" s="38"/>
      <c r="CM44" s="38"/>
      <c r="CN44" s="38"/>
      <c r="CO44" s="38"/>
      <c r="CP44" s="38"/>
      <c r="CQ44" s="38"/>
      <c r="CR44" s="38"/>
      <c r="CS44" s="38"/>
      <c r="CT44" s="38"/>
      <c r="CU44" s="38"/>
      <c r="CV44" s="38"/>
      <c r="CW44" s="38"/>
      <c r="CX44" s="38"/>
      <c r="CY44" s="38"/>
      <c r="CZ44" s="38"/>
      <c r="DA44" s="38"/>
      <c r="DB44" s="38"/>
      <c r="DC44" s="38"/>
      <c r="DD44" s="38"/>
      <c r="DE44" s="38"/>
      <c r="DF44" s="38"/>
      <c r="DG44" s="38"/>
      <c r="DH44" s="38"/>
      <c r="DI44" s="38"/>
      <c r="DJ44" s="38"/>
      <c r="DK44" s="38"/>
      <c r="DL44" s="38"/>
      <c r="DM44" s="38"/>
      <c r="DN44" s="38"/>
    </row>
    <row r="45" spans="1:118">
      <c r="A45" s="1">
        <f>+NICE자료!A45</f>
        <v>121451</v>
      </c>
      <c r="B45" s="28" t="str">
        <f>+NICE자료!B45</f>
        <v xml:space="preserve">     특정매입원가</v>
      </c>
      <c r="C45" s="37">
        <f>+NICE자료!C45</f>
        <v>0</v>
      </c>
      <c r="D45" s="37">
        <f>+NICE자료!D45</f>
        <v>0</v>
      </c>
      <c r="E45" s="37">
        <f>+NICE자료!E45</f>
        <v>0</v>
      </c>
      <c r="F45" s="37">
        <f>+NICE자료!F45</f>
        <v>0</v>
      </c>
      <c r="G45" s="37">
        <f>+NICE자료!G45</f>
        <v>0</v>
      </c>
      <c r="H45" s="37">
        <f>+NICE자료!H45</f>
        <v>0</v>
      </c>
      <c r="I45" s="37">
        <f>+NICE자료!I45</f>
        <v>0</v>
      </c>
      <c r="J45" s="37">
        <f>+NICE자료!J45</f>
        <v>0</v>
      </c>
      <c r="K45" s="37">
        <f>+NICE자료!K45</f>
        <v>0</v>
      </c>
      <c r="L45" s="37">
        <f>+NICE자료!L45</f>
        <v>0</v>
      </c>
      <c r="M45" s="37">
        <f>+NICE자료!M45</f>
        <v>0</v>
      </c>
      <c r="N45" s="37">
        <f>+NICE자료!N45</f>
        <v>0</v>
      </c>
      <c r="O45" s="37">
        <f>+NICE자료!O45</f>
        <v>0</v>
      </c>
      <c r="P45" s="37">
        <f>+NICE자료!P45</f>
        <v>0</v>
      </c>
      <c r="Q45" s="37">
        <f>+NICE자료!Q45</f>
        <v>0</v>
      </c>
      <c r="R45" s="37">
        <f>+NICE자료!R45</f>
        <v>0</v>
      </c>
      <c r="S45" s="37">
        <f>+NICE자료!S45</f>
        <v>0</v>
      </c>
      <c r="T45" s="37">
        <f>+NICE자료!T45</f>
        <v>0</v>
      </c>
      <c r="U45" s="37">
        <f>+NICE자료!U45</f>
        <v>0</v>
      </c>
      <c r="V45" s="37">
        <f>+NICE자료!V45</f>
        <v>0</v>
      </c>
      <c r="W45" s="37">
        <f>+NICE자료!W45</f>
        <v>0</v>
      </c>
      <c r="X45" s="37">
        <f>+NICE자료!X45</f>
        <v>0</v>
      </c>
      <c r="Y45" s="37">
        <f>+NICE자료!Y45</f>
        <v>0</v>
      </c>
      <c r="Z45" s="37">
        <f>+NICE자료!Z45</f>
        <v>0</v>
      </c>
      <c r="AA45" s="37">
        <f>+NICE자료!AA45</f>
        <v>0</v>
      </c>
      <c r="AB45" s="37">
        <f>+NICE자료!AB45</f>
        <v>0</v>
      </c>
      <c r="AC45" s="37">
        <f>+NICE자료!AC45</f>
        <v>0</v>
      </c>
      <c r="AD45" s="37">
        <f>+NICE자료!AD45</f>
        <v>0</v>
      </c>
      <c r="AE45" s="37">
        <f>+NICE자료!AE45</f>
        <v>0</v>
      </c>
      <c r="AF45" s="37">
        <f>+NICE자료!AF45</f>
        <v>0</v>
      </c>
      <c r="AG45" s="37">
        <f>+NICE자료!AG45</f>
        <v>0</v>
      </c>
      <c r="AH45" s="37">
        <f>+NICE자료!AH45</f>
        <v>0</v>
      </c>
      <c r="AI45" s="37">
        <f>+NICE자료!AI45</f>
        <v>0</v>
      </c>
      <c r="AJ45" s="37">
        <f>+NICE자료!AJ45</f>
        <v>0</v>
      </c>
      <c r="AK45" s="37">
        <f>+NICE자료!AK45</f>
        <v>0</v>
      </c>
      <c r="AL45" s="37">
        <f>+NICE자료!AL45</f>
        <v>0</v>
      </c>
      <c r="AM45" s="37"/>
      <c r="AN45" s="37"/>
      <c r="AO45" s="37"/>
      <c r="AP45" s="37"/>
      <c r="AQ45" s="37"/>
      <c r="AR45" s="37"/>
      <c r="AS45" s="37"/>
      <c r="AT45" s="38"/>
      <c r="AU45" s="38"/>
      <c r="AV45" s="38"/>
      <c r="AW45" s="38"/>
      <c r="AX45" s="38"/>
      <c r="AY45" s="38"/>
      <c r="AZ45" s="38"/>
      <c r="BA45" s="38"/>
      <c r="BB45" s="38"/>
      <c r="BC45" s="38"/>
      <c r="BD45" s="38"/>
      <c r="BE45" s="38"/>
      <c r="BF45" s="38"/>
      <c r="BG45" s="38"/>
      <c r="BH45" s="38"/>
      <c r="BI45" s="38"/>
      <c r="BJ45" s="38"/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V45" s="38"/>
      <c r="BW45" s="38"/>
      <c r="BX45" s="38"/>
      <c r="BY45" s="38"/>
      <c r="BZ45" s="38"/>
      <c r="CA45" s="38"/>
      <c r="CB45" s="38"/>
      <c r="CC45" s="38"/>
      <c r="CD45" s="38"/>
      <c r="CE45" s="38"/>
      <c r="CF45" s="38"/>
      <c r="CG45" s="38"/>
      <c r="CH45" s="38"/>
      <c r="CI45" s="38"/>
      <c r="CJ45" s="38"/>
      <c r="CK45" s="38"/>
      <c r="CL45" s="38"/>
      <c r="CM45" s="38"/>
      <c r="CN45" s="38"/>
      <c r="CO45" s="38"/>
      <c r="CP45" s="38"/>
      <c r="CQ45" s="38"/>
      <c r="CR45" s="38"/>
      <c r="CS45" s="38"/>
      <c r="CT45" s="38"/>
      <c r="CU45" s="38"/>
      <c r="CV45" s="38"/>
      <c r="CW45" s="38"/>
      <c r="CX45" s="38"/>
      <c r="CY45" s="38"/>
      <c r="CZ45" s="38"/>
      <c r="DA45" s="38"/>
      <c r="DB45" s="38"/>
      <c r="DC45" s="38"/>
      <c r="DD45" s="38"/>
      <c r="DE45" s="38"/>
      <c r="DF45" s="38"/>
      <c r="DG45" s="38"/>
      <c r="DH45" s="38"/>
      <c r="DI45" s="38"/>
      <c r="DJ45" s="38"/>
      <c r="DK45" s="38"/>
      <c r="DL45" s="38"/>
      <c r="DM45" s="38"/>
      <c r="DN45" s="38"/>
    </row>
    <row r="46" spans="1:118">
      <c r="A46" s="1">
        <f>+NICE자료!A46</f>
        <v>121452</v>
      </c>
      <c r="B46" s="28" t="str">
        <f>+NICE자료!B46</f>
        <v xml:space="preserve">     기타매출조정</v>
      </c>
      <c r="C46" s="37">
        <f>+NICE자료!C46</f>
        <v>0</v>
      </c>
      <c r="D46" s="37">
        <f>+NICE자료!D46</f>
        <v>0</v>
      </c>
      <c r="E46" s="37">
        <f>+NICE자료!E46</f>
        <v>0</v>
      </c>
      <c r="F46" s="37">
        <f>+NICE자료!F46</f>
        <v>0</v>
      </c>
      <c r="G46" s="37">
        <f>+NICE자료!G46</f>
        <v>0</v>
      </c>
      <c r="H46" s="37">
        <f>+NICE자료!H46</f>
        <v>0</v>
      </c>
      <c r="I46" s="37">
        <f>+NICE자료!I46</f>
        <v>0</v>
      </c>
      <c r="J46" s="37">
        <f>+NICE자료!J46</f>
        <v>0</v>
      </c>
      <c r="K46" s="37">
        <f>+NICE자료!K46</f>
        <v>0</v>
      </c>
      <c r="L46" s="37">
        <f>+NICE자료!L46</f>
        <v>0</v>
      </c>
      <c r="M46" s="37">
        <f>+NICE자료!M46</f>
        <v>0</v>
      </c>
      <c r="N46" s="37">
        <f>+NICE자료!N46</f>
        <v>0</v>
      </c>
      <c r="O46" s="37">
        <f>+NICE자료!O46</f>
        <v>0</v>
      </c>
      <c r="P46" s="37">
        <f>+NICE자료!P46</f>
        <v>0</v>
      </c>
      <c r="Q46" s="37">
        <f>+NICE자료!Q46</f>
        <v>0</v>
      </c>
      <c r="R46" s="37">
        <f>+NICE자료!R46</f>
        <v>0</v>
      </c>
      <c r="S46" s="37">
        <f>+NICE자료!S46</f>
        <v>0</v>
      </c>
      <c r="T46" s="37">
        <f>+NICE자료!T46</f>
        <v>0</v>
      </c>
      <c r="U46" s="37">
        <f>+NICE자료!U46</f>
        <v>0</v>
      </c>
      <c r="V46" s="37">
        <f>+NICE자료!V46</f>
        <v>0</v>
      </c>
      <c r="W46" s="37">
        <f>+NICE자료!W46</f>
        <v>0</v>
      </c>
      <c r="X46" s="37">
        <f>+NICE자료!X46</f>
        <v>0</v>
      </c>
      <c r="Y46" s="37">
        <f>+NICE자료!Y46</f>
        <v>0</v>
      </c>
      <c r="Z46" s="37">
        <f>+NICE자료!Z46</f>
        <v>0</v>
      </c>
      <c r="AA46" s="37">
        <f>+NICE자료!AA46</f>
        <v>0</v>
      </c>
      <c r="AB46" s="37">
        <f>+NICE자료!AB46</f>
        <v>0</v>
      </c>
      <c r="AC46" s="37">
        <f>+NICE자료!AC46</f>
        <v>0</v>
      </c>
      <c r="AD46" s="37">
        <f>+NICE자료!AD46</f>
        <v>0</v>
      </c>
      <c r="AE46" s="37">
        <f>+NICE자료!AE46</f>
        <v>0</v>
      </c>
      <c r="AF46" s="37">
        <f>+NICE자료!AF46</f>
        <v>0</v>
      </c>
      <c r="AG46" s="37">
        <f>+NICE자료!AG46</f>
        <v>0</v>
      </c>
      <c r="AH46" s="37">
        <f>+NICE자료!AH46</f>
        <v>0</v>
      </c>
      <c r="AI46" s="37">
        <f>+NICE자료!AI46</f>
        <v>0</v>
      </c>
      <c r="AJ46" s="37">
        <f>+NICE자료!AJ46</f>
        <v>0</v>
      </c>
      <c r="AK46" s="37">
        <f>+NICE자료!AK46</f>
        <v>0</v>
      </c>
      <c r="AL46" s="37">
        <f>+NICE자료!AL46</f>
        <v>0</v>
      </c>
      <c r="AM46" s="37"/>
      <c r="AN46" s="37"/>
      <c r="AO46" s="37"/>
      <c r="AP46" s="37"/>
      <c r="AQ46" s="37"/>
      <c r="AR46" s="37"/>
      <c r="AS46" s="37"/>
      <c r="AT46" s="38"/>
      <c r="AU46" s="38"/>
      <c r="AV46" s="38"/>
      <c r="AW46" s="38"/>
      <c r="AX46" s="38"/>
      <c r="AY46" s="38"/>
      <c r="AZ46" s="38"/>
      <c r="BA46" s="38"/>
      <c r="BB46" s="38"/>
      <c r="BC46" s="38"/>
      <c r="BD46" s="38"/>
      <c r="BE46" s="38"/>
      <c r="BF46" s="38"/>
      <c r="BG46" s="38"/>
      <c r="BH46" s="38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C46" s="38"/>
      <c r="CD46" s="38"/>
      <c r="CE46" s="38"/>
      <c r="CF46" s="38"/>
      <c r="CG46" s="38"/>
      <c r="CH46" s="38"/>
      <c r="CI46" s="38"/>
      <c r="CJ46" s="38"/>
      <c r="CK46" s="38"/>
      <c r="CL46" s="38"/>
      <c r="CM46" s="38"/>
      <c r="CN46" s="38"/>
      <c r="CO46" s="38"/>
      <c r="CP46" s="38"/>
      <c r="CQ46" s="38"/>
      <c r="CR46" s="38"/>
      <c r="CS46" s="38"/>
      <c r="CT46" s="38"/>
      <c r="CU46" s="38"/>
      <c r="CV46" s="38"/>
      <c r="CW46" s="38"/>
      <c r="CX46" s="38"/>
      <c r="CY46" s="38"/>
      <c r="CZ46" s="38"/>
      <c r="DA46" s="38"/>
      <c r="DB46" s="38"/>
      <c r="DC46" s="38"/>
      <c r="DD46" s="38"/>
      <c r="DE46" s="38"/>
      <c r="DF46" s="38"/>
      <c r="DG46" s="38"/>
      <c r="DH46" s="38"/>
      <c r="DI46" s="38"/>
      <c r="DJ46" s="38"/>
      <c r="DK46" s="38"/>
      <c r="DL46" s="38"/>
      <c r="DM46" s="38"/>
      <c r="DN46" s="38"/>
    </row>
    <row r="47" spans="1:118">
      <c r="A47" s="1">
        <f>+NICE자료!A47</f>
        <v>122000</v>
      </c>
      <c r="B47" s="28" t="str">
        <f>+NICE자료!B47</f>
        <v>매출원가</v>
      </c>
      <c r="C47" s="37">
        <f>+NICE자료!C47</f>
        <v>10178279000000</v>
      </c>
      <c r="D47" s="37">
        <f>+NICE자료!D47</f>
        <v>10396837000000</v>
      </c>
      <c r="E47" s="37">
        <f>+NICE자료!E47</f>
        <v>10995899000000</v>
      </c>
      <c r="F47" s="37">
        <f>+NICE자료!F47</f>
        <v>10788738000000</v>
      </c>
      <c r="G47" s="37">
        <f>+NICE자료!G47</f>
        <v>10941688000000</v>
      </c>
      <c r="H47" s="37">
        <f>+NICE자료!H47</f>
        <v>11289660000000</v>
      </c>
      <c r="I47" s="37">
        <f>+NICE자료!I47</f>
        <v>11999629000000</v>
      </c>
      <c r="J47" s="37">
        <f>+NICE자료!J47</f>
        <v>12615569000000</v>
      </c>
      <c r="K47" s="37">
        <f>+NICE자료!K47</f>
        <v>12420349000000</v>
      </c>
      <c r="L47" s="37">
        <f>+NICE자료!L47</f>
        <v>13033748000000</v>
      </c>
      <c r="M47" s="37">
        <f>+NICE자료!M47</f>
        <v>14961461000000</v>
      </c>
      <c r="N47" s="37">
        <f>+NICE자료!N47</f>
        <v>14965043000000</v>
      </c>
      <c r="O47" s="37">
        <f>+NICE자료!O47</f>
        <v>15589925000000</v>
      </c>
      <c r="P47" s="37">
        <f>+NICE자료!P47</f>
        <v>16557591000000</v>
      </c>
      <c r="Q47" s="37">
        <f>+NICE자료!Q47</f>
        <v>18156148000000</v>
      </c>
      <c r="R47" s="37">
        <f>+NICE자료!R47</f>
        <v>18098870000000</v>
      </c>
      <c r="S47" s="37">
        <f>+NICE자료!S47</f>
        <v>17205343000000</v>
      </c>
      <c r="T47" s="37">
        <f>+NICE자료!T47</f>
        <v>18287362000000</v>
      </c>
      <c r="U47" s="37">
        <f>+NICE자료!U47</f>
        <v>21085261000000</v>
      </c>
      <c r="V47" s="37">
        <f>+NICE자료!V47</f>
        <v>21402707000000</v>
      </c>
      <c r="W47" s="37">
        <f>+NICE자료!W47</f>
        <v>20259328000000</v>
      </c>
      <c r="X47" s="37">
        <f>+NICE자료!X47</f>
        <v>20863181000000</v>
      </c>
      <c r="Y47" s="37">
        <f>+NICE자료!Y47</f>
        <v>24161080000000</v>
      </c>
      <c r="Z47" s="37">
        <f>+NICE자료!Z47</f>
        <v>25122577000000</v>
      </c>
      <c r="AA47" s="37">
        <f>+NICE자료!AA47</f>
        <v>26964099000000</v>
      </c>
      <c r="AB47" s="37">
        <f>+NICE자료!AB47</f>
        <v>21035003000000</v>
      </c>
      <c r="AC47" s="37">
        <f>+NICE자료!AC47</f>
        <v>25778848000000</v>
      </c>
      <c r="AD47" s="37">
        <f>+NICE자료!AD47</f>
        <v>25654047000000</v>
      </c>
      <c r="AE47" s="37">
        <f>+NICE자료!AE47</f>
        <v>25131437000000</v>
      </c>
      <c r="AF47" s="37">
        <f>+NICE자료!AF47</f>
        <v>28493322000000</v>
      </c>
      <c r="AG47" s="37">
        <f>+NICE자료!AG47</f>
        <v>29117640000000</v>
      </c>
      <c r="AH47" s="37">
        <f>+NICE자료!AH47</f>
        <v>27989129000000</v>
      </c>
      <c r="AI47" s="37">
        <f>+NICE자료!AI47</f>
        <v>24669877000000</v>
      </c>
      <c r="AJ47" s="37">
        <f>+NICE자료!AJ47</f>
        <v>24775362000000</v>
      </c>
      <c r="AK47" s="37">
        <f>+NICE자료!AK47</f>
        <v>23464560000000</v>
      </c>
      <c r="AL47" s="37">
        <f>+NICE자료!AL47</f>
        <v>26278914000000</v>
      </c>
      <c r="AM47" s="37"/>
      <c r="AN47" s="37"/>
      <c r="AO47" s="37"/>
      <c r="AP47" s="37"/>
      <c r="AQ47" s="37"/>
      <c r="AR47" s="37"/>
      <c r="AS47" s="37"/>
      <c r="AT47" s="38"/>
      <c r="AU47" s="38"/>
      <c r="AV47" s="38"/>
      <c r="AW47" s="38"/>
      <c r="AX47" s="38"/>
      <c r="AY47" s="38"/>
      <c r="AZ47" s="38"/>
      <c r="BA47" s="38"/>
      <c r="BB47" s="38"/>
      <c r="BC47" s="38"/>
      <c r="BD47" s="38"/>
      <c r="BE47" s="38"/>
      <c r="BF47" s="38"/>
      <c r="BG47" s="38"/>
      <c r="BH47" s="38"/>
      <c r="BI47" s="38"/>
      <c r="BJ47" s="38"/>
      <c r="BK47" s="38"/>
      <c r="BL47" s="38"/>
      <c r="BM47" s="38"/>
      <c r="BN47" s="38"/>
      <c r="BO47" s="38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  <c r="CN47" s="38"/>
      <c r="CO47" s="38"/>
      <c r="CP47" s="38"/>
      <c r="CQ47" s="38"/>
      <c r="CR47" s="38"/>
      <c r="CS47" s="38"/>
      <c r="CT47" s="38"/>
      <c r="CU47" s="38"/>
      <c r="CV47" s="38"/>
      <c r="CW47" s="38"/>
      <c r="CX47" s="38"/>
      <c r="CY47" s="38"/>
      <c r="CZ47" s="38"/>
      <c r="DA47" s="38"/>
      <c r="DB47" s="38"/>
      <c r="DC47" s="38"/>
      <c r="DD47" s="38"/>
      <c r="DE47" s="38"/>
      <c r="DF47" s="38"/>
      <c r="DG47" s="38"/>
      <c r="DH47" s="38"/>
      <c r="DI47" s="38"/>
      <c r="DJ47" s="38"/>
      <c r="DK47" s="38"/>
      <c r="DL47" s="38"/>
      <c r="DM47" s="38"/>
      <c r="DN47" s="38"/>
    </row>
    <row r="48" spans="1:118">
      <c r="A48" s="1">
        <f>+NICE자료!A48</f>
        <v>122100</v>
      </c>
      <c r="B48" s="28" t="str">
        <f>+NICE자료!B48</f>
        <v xml:space="preserve">     상품매출원가</v>
      </c>
      <c r="C48" s="37">
        <f>+NICE자료!C48</f>
        <v>0</v>
      </c>
      <c r="D48" s="37">
        <f>+NICE자료!D48</f>
        <v>0</v>
      </c>
      <c r="E48" s="37">
        <f>+NICE자료!E48</f>
        <v>0</v>
      </c>
      <c r="F48" s="37">
        <f>+NICE자료!F48</f>
        <v>0</v>
      </c>
      <c r="G48" s="37">
        <f>+NICE자료!G48</f>
        <v>0</v>
      </c>
      <c r="H48" s="37">
        <f>+NICE자료!H48</f>
        <v>0</v>
      </c>
      <c r="I48" s="37">
        <f>+NICE자료!I48</f>
        <v>0</v>
      </c>
      <c r="J48" s="37">
        <f>+NICE자료!J48</f>
        <v>0</v>
      </c>
      <c r="K48" s="37">
        <f>+NICE자료!K48</f>
        <v>0</v>
      </c>
      <c r="L48" s="37">
        <f>+NICE자료!L48</f>
        <v>0</v>
      </c>
      <c r="M48" s="37">
        <f>+NICE자료!M48</f>
        <v>0</v>
      </c>
      <c r="N48" s="37">
        <f>+NICE자료!N48</f>
        <v>0</v>
      </c>
      <c r="O48" s="37">
        <f>+NICE자료!O48</f>
        <v>0</v>
      </c>
      <c r="P48" s="37">
        <f>+NICE자료!P48</f>
        <v>0</v>
      </c>
      <c r="Q48" s="37">
        <f>+NICE자료!Q48</f>
        <v>0</v>
      </c>
      <c r="R48" s="37">
        <f>+NICE자료!R48</f>
        <v>0</v>
      </c>
      <c r="S48" s="37">
        <f>+NICE자료!S48</f>
        <v>0</v>
      </c>
      <c r="T48" s="37">
        <f>+NICE자료!T48</f>
        <v>0</v>
      </c>
      <c r="U48" s="37">
        <f>+NICE자료!U48</f>
        <v>0</v>
      </c>
      <c r="V48" s="37">
        <f>+NICE자료!V48</f>
        <v>0</v>
      </c>
      <c r="W48" s="37">
        <f>+NICE자료!W48</f>
        <v>0</v>
      </c>
      <c r="X48" s="37">
        <f>+NICE자료!X48</f>
        <v>0</v>
      </c>
      <c r="Y48" s="37">
        <f>+NICE자료!Y48</f>
        <v>0</v>
      </c>
      <c r="Z48" s="37">
        <f>+NICE자료!Z48</f>
        <v>0</v>
      </c>
      <c r="AA48" s="37">
        <f>+NICE자료!AA48</f>
        <v>0</v>
      </c>
      <c r="AB48" s="37">
        <f>+NICE자료!AB48</f>
        <v>0</v>
      </c>
      <c r="AC48" s="37">
        <f>+NICE자료!AC48</f>
        <v>0</v>
      </c>
      <c r="AD48" s="37">
        <f>+NICE자료!AD48</f>
        <v>0</v>
      </c>
      <c r="AE48" s="37">
        <f>+NICE자료!AE48</f>
        <v>0</v>
      </c>
      <c r="AF48" s="37">
        <f>+NICE자료!AF48</f>
        <v>0</v>
      </c>
      <c r="AG48" s="37">
        <f>+NICE자료!AG48</f>
        <v>0</v>
      </c>
      <c r="AH48" s="37">
        <f>+NICE자료!AH48</f>
        <v>0</v>
      </c>
      <c r="AI48" s="37">
        <f>+NICE자료!AI48</f>
        <v>0</v>
      </c>
      <c r="AJ48" s="37">
        <f>+NICE자료!AJ48</f>
        <v>0</v>
      </c>
      <c r="AK48" s="37">
        <f>+NICE자료!AK48</f>
        <v>0</v>
      </c>
      <c r="AL48" s="37">
        <f>+NICE자료!AL48</f>
        <v>0</v>
      </c>
      <c r="AM48" s="37"/>
      <c r="AN48" s="37"/>
      <c r="AO48" s="37"/>
      <c r="AP48" s="37"/>
      <c r="AQ48" s="37"/>
      <c r="AR48" s="37"/>
      <c r="AS48" s="37"/>
      <c r="AT48" s="38"/>
      <c r="AU48" s="38"/>
      <c r="AV48" s="38"/>
      <c r="AW48" s="38"/>
      <c r="AX48" s="38"/>
      <c r="AY48" s="38"/>
      <c r="AZ48" s="38"/>
      <c r="BA48" s="38"/>
      <c r="BB48" s="38"/>
      <c r="BC48" s="38"/>
      <c r="BD48" s="38"/>
      <c r="BE48" s="38"/>
      <c r="BF48" s="38"/>
      <c r="BG48" s="38"/>
      <c r="BH48" s="38"/>
      <c r="BI48" s="38"/>
      <c r="BJ48" s="38"/>
      <c r="BK48" s="38"/>
      <c r="BL48" s="38"/>
      <c r="BM48" s="38"/>
      <c r="BN48" s="38"/>
      <c r="BO48" s="38"/>
      <c r="BP48" s="38"/>
      <c r="BQ48" s="38"/>
      <c r="BR48" s="38"/>
      <c r="BS48" s="38"/>
      <c r="BT48" s="38"/>
      <c r="BU48" s="38"/>
      <c r="BV48" s="38"/>
      <c r="BW48" s="38"/>
      <c r="BX48" s="38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38"/>
      <c r="CK48" s="38"/>
      <c r="CL48" s="38"/>
      <c r="CM48" s="38"/>
      <c r="CN48" s="38"/>
      <c r="CO48" s="38"/>
      <c r="CP48" s="38"/>
      <c r="CQ48" s="38"/>
      <c r="CR48" s="38"/>
      <c r="CS48" s="38"/>
      <c r="CT48" s="38"/>
      <c r="CU48" s="38"/>
      <c r="CV48" s="38"/>
      <c r="CW48" s="38"/>
      <c r="CX48" s="38"/>
      <c r="CY48" s="38"/>
      <c r="CZ48" s="38"/>
      <c r="DA48" s="38"/>
      <c r="DB48" s="38"/>
      <c r="DC48" s="38"/>
      <c r="DD48" s="38"/>
      <c r="DE48" s="38"/>
      <c r="DF48" s="38"/>
      <c r="DG48" s="38"/>
      <c r="DH48" s="38"/>
      <c r="DI48" s="38"/>
      <c r="DJ48" s="38"/>
      <c r="DK48" s="38"/>
      <c r="DL48" s="38"/>
      <c r="DM48" s="38"/>
      <c r="DN48" s="38"/>
    </row>
    <row r="49" spans="1:118">
      <c r="A49" s="1">
        <f>+NICE자료!A49</f>
        <v>122110</v>
      </c>
      <c r="B49" s="28" t="str">
        <f>+NICE자료!B49</f>
        <v xml:space="preserve">          기초재고</v>
      </c>
      <c r="C49" s="37">
        <f>+NICE자료!C49</f>
        <v>0</v>
      </c>
      <c r="D49" s="37">
        <f>+NICE자료!D49</f>
        <v>0</v>
      </c>
      <c r="E49" s="37">
        <f>+NICE자료!E49</f>
        <v>0</v>
      </c>
      <c r="F49" s="37">
        <f>+NICE자료!F49</f>
        <v>0</v>
      </c>
      <c r="G49" s="37">
        <f>+NICE자료!G49</f>
        <v>0</v>
      </c>
      <c r="H49" s="37">
        <f>+NICE자료!H49</f>
        <v>0</v>
      </c>
      <c r="I49" s="37">
        <f>+NICE자료!I49</f>
        <v>0</v>
      </c>
      <c r="J49" s="37">
        <f>+NICE자료!J49</f>
        <v>0</v>
      </c>
      <c r="K49" s="37">
        <f>+NICE자료!K49</f>
        <v>0</v>
      </c>
      <c r="L49" s="37">
        <f>+NICE자료!L49</f>
        <v>0</v>
      </c>
      <c r="M49" s="37">
        <f>+NICE자료!M49</f>
        <v>0</v>
      </c>
      <c r="N49" s="37">
        <f>+NICE자료!N49</f>
        <v>0</v>
      </c>
      <c r="O49" s="37">
        <f>+NICE자료!O49</f>
        <v>0</v>
      </c>
      <c r="P49" s="37">
        <f>+NICE자료!P49</f>
        <v>0</v>
      </c>
      <c r="Q49" s="37">
        <f>+NICE자료!Q49</f>
        <v>0</v>
      </c>
      <c r="R49" s="37">
        <f>+NICE자료!R49</f>
        <v>0</v>
      </c>
      <c r="S49" s="37">
        <f>+NICE자료!S49</f>
        <v>0</v>
      </c>
      <c r="T49" s="37">
        <f>+NICE자료!T49</f>
        <v>0</v>
      </c>
      <c r="U49" s="37">
        <f>+NICE자료!U49</f>
        <v>0</v>
      </c>
      <c r="V49" s="37">
        <f>+NICE자료!V49</f>
        <v>0</v>
      </c>
      <c r="W49" s="37">
        <f>+NICE자료!W49</f>
        <v>0</v>
      </c>
      <c r="X49" s="37">
        <f>+NICE자료!X49</f>
        <v>0</v>
      </c>
      <c r="Y49" s="37">
        <f>+NICE자료!Y49</f>
        <v>0</v>
      </c>
      <c r="Z49" s="37">
        <f>+NICE자료!Z49</f>
        <v>0</v>
      </c>
      <c r="AA49" s="37">
        <f>+NICE자료!AA49</f>
        <v>0</v>
      </c>
      <c r="AB49" s="37">
        <f>+NICE자료!AB49</f>
        <v>0</v>
      </c>
      <c r="AC49" s="37">
        <f>+NICE자료!AC49</f>
        <v>0</v>
      </c>
      <c r="AD49" s="37">
        <f>+NICE자료!AD49</f>
        <v>0</v>
      </c>
      <c r="AE49" s="37">
        <f>+NICE자료!AE49</f>
        <v>0</v>
      </c>
      <c r="AF49" s="37">
        <f>+NICE자료!AF49</f>
        <v>0</v>
      </c>
      <c r="AG49" s="37">
        <f>+NICE자료!AG49</f>
        <v>0</v>
      </c>
      <c r="AH49" s="37">
        <f>+NICE자료!AH49</f>
        <v>0</v>
      </c>
      <c r="AI49" s="37">
        <f>+NICE자료!AI49</f>
        <v>0</v>
      </c>
      <c r="AJ49" s="37">
        <f>+NICE자료!AJ49</f>
        <v>0</v>
      </c>
      <c r="AK49" s="37">
        <f>+NICE자료!AK49</f>
        <v>0</v>
      </c>
      <c r="AL49" s="37">
        <f>+NICE자료!AL49</f>
        <v>0</v>
      </c>
      <c r="AM49" s="37"/>
      <c r="AN49" s="37"/>
      <c r="AO49" s="37"/>
      <c r="AP49" s="37"/>
      <c r="AQ49" s="37"/>
      <c r="AR49" s="37"/>
      <c r="AS49" s="37"/>
      <c r="AT49" s="38"/>
      <c r="AU49" s="38"/>
      <c r="AV49" s="38"/>
      <c r="AW49" s="38"/>
      <c r="AX49" s="38"/>
      <c r="AY49" s="38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  <c r="BL49" s="38"/>
      <c r="BM49" s="38"/>
      <c r="BN49" s="38"/>
      <c r="BO49" s="38"/>
      <c r="BP49" s="38"/>
      <c r="BQ49" s="38"/>
      <c r="BR49" s="38"/>
      <c r="BS49" s="38"/>
      <c r="BT49" s="38"/>
      <c r="BU49" s="38"/>
      <c r="BV49" s="38"/>
      <c r="BW49" s="38"/>
      <c r="BX49" s="38"/>
      <c r="BY49" s="38"/>
      <c r="BZ49" s="38"/>
      <c r="CA49" s="38"/>
      <c r="CB49" s="38"/>
      <c r="CC49" s="38"/>
      <c r="CD49" s="38"/>
      <c r="CE49" s="38"/>
      <c r="CF49" s="38"/>
      <c r="CG49" s="38"/>
      <c r="CH49" s="38"/>
      <c r="CI49" s="38"/>
      <c r="CJ49" s="38"/>
      <c r="CK49" s="38"/>
      <c r="CL49" s="38"/>
      <c r="CM49" s="38"/>
      <c r="CN49" s="38"/>
      <c r="CO49" s="38"/>
      <c r="CP49" s="38"/>
      <c r="CQ49" s="38"/>
      <c r="CR49" s="38"/>
      <c r="CS49" s="38"/>
      <c r="CT49" s="38"/>
      <c r="CU49" s="38"/>
      <c r="CV49" s="38"/>
      <c r="CW49" s="38"/>
      <c r="CX49" s="38"/>
      <c r="CY49" s="38"/>
      <c r="CZ49" s="38"/>
      <c r="DA49" s="38"/>
      <c r="DB49" s="38"/>
      <c r="DC49" s="38"/>
      <c r="DD49" s="38"/>
      <c r="DE49" s="38"/>
      <c r="DF49" s="38"/>
      <c r="DG49" s="38"/>
      <c r="DH49" s="38"/>
      <c r="DI49" s="38"/>
      <c r="DJ49" s="38"/>
      <c r="DK49" s="38"/>
      <c r="DL49" s="38"/>
      <c r="DM49" s="38"/>
      <c r="DN49" s="38"/>
    </row>
    <row r="50" spans="1:118">
      <c r="A50" s="1">
        <f>+NICE자료!A50</f>
        <v>122120</v>
      </c>
      <c r="B50" s="28" t="str">
        <f>+NICE자료!B50</f>
        <v xml:space="preserve">          매입</v>
      </c>
      <c r="C50" s="37">
        <f>+NICE자료!C50</f>
        <v>0</v>
      </c>
      <c r="D50" s="37">
        <f>+NICE자료!D50</f>
        <v>0</v>
      </c>
      <c r="E50" s="37">
        <f>+NICE자료!E50</f>
        <v>0</v>
      </c>
      <c r="F50" s="37">
        <f>+NICE자료!F50</f>
        <v>0</v>
      </c>
      <c r="G50" s="37">
        <f>+NICE자료!G50</f>
        <v>0</v>
      </c>
      <c r="H50" s="37">
        <f>+NICE자료!H50</f>
        <v>0</v>
      </c>
      <c r="I50" s="37">
        <f>+NICE자료!I50</f>
        <v>0</v>
      </c>
      <c r="J50" s="37">
        <f>+NICE자료!J50</f>
        <v>0</v>
      </c>
      <c r="K50" s="37">
        <f>+NICE자료!K50</f>
        <v>0</v>
      </c>
      <c r="L50" s="37">
        <f>+NICE자료!L50</f>
        <v>0</v>
      </c>
      <c r="M50" s="37">
        <f>+NICE자료!M50</f>
        <v>0</v>
      </c>
      <c r="N50" s="37">
        <f>+NICE자료!N50</f>
        <v>0</v>
      </c>
      <c r="O50" s="37">
        <f>+NICE자료!O50</f>
        <v>0</v>
      </c>
      <c r="P50" s="37">
        <f>+NICE자료!P50</f>
        <v>0</v>
      </c>
      <c r="Q50" s="37">
        <f>+NICE자료!Q50</f>
        <v>0</v>
      </c>
      <c r="R50" s="37">
        <f>+NICE자료!R50</f>
        <v>0</v>
      </c>
      <c r="S50" s="37">
        <f>+NICE자료!S50</f>
        <v>0</v>
      </c>
      <c r="T50" s="37">
        <f>+NICE자료!T50</f>
        <v>0</v>
      </c>
      <c r="U50" s="37">
        <f>+NICE자료!U50</f>
        <v>0</v>
      </c>
      <c r="V50" s="37">
        <f>+NICE자료!V50</f>
        <v>0</v>
      </c>
      <c r="W50" s="37">
        <f>+NICE자료!W50</f>
        <v>0</v>
      </c>
      <c r="X50" s="37">
        <f>+NICE자료!X50</f>
        <v>0</v>
      </c>
      <c r="Y50" s="37">
        <f>+NICE자료!Y50</f>
        <v>0</v>
      </c>
      <c r="Z50" s="37">
        <f>+NICE자료!Z50</f>
        <v>0</v>
      </c>
      <c r="AA50" s="37">
        <f>+NICE자료!AA50</f>
        <v>0</v>
      </c>
      <c r="AB50" s="37">
        <f>+NICE자료!AB50</f>
        <v>0</v>
      </c>
      <c r="AC50" s="37">
        <f>+NICE자료!AC50</f>
        <v>0</v>
      </c>
      <c r="AD50" s="37">
        <f>+NICE자료!AD50</f>
        <v>0</v>
      </c>
      <c r="AE50" s="37">
        <f>+NICE자료!AE50</f>
        <v>0</v>
      </c>
      <c r="AF50" s="37">
        <f>+NICE자료!AF50</f>
        <v>0</v>
      </c>
      <c r="AG50" s="37">
        <f>+NICE자료!AG50</f>
        <v>0</v>
      </c>
      <c r="AH50" s="37">
        <f>+NICE자료!AH50</f>
        <v>0</v>
      </c>
      <c r="AI50" s="37">
        <f>+NICE자료!AI50</f>
        <v>0</v>
      </c>
      <c r="AJ50" s="37">
        <f>+NICE자료!AJ50</f>
        <v>0</v>
      </c>
      <c r="AK50" s="37">
        <f>+NICE자료!AK50</f>
        <v>0</v>
      </c>
      <c r="AL50" s="37">
        <f>+NICE자료!AL50</f>
        <v>0</v>
      </c>
      <c r="AM50" s="37"/>
      <c r="AN50" s="37"/>
      <c r="AO50" s="37"/>
      <c r="AP50" s="37"/>
      <c r="AQ50" s="37"/>
      <c r="AR50" s="37"/>
      <c r="AS50" s="37"/>
      <c r="AT50" s="38"/>
      <c r="AU50" s="38"/>
      <c r="AV50" s="38"/>
      <c r="AW50" s="38"/>
      <c r="AX50" s="38"/>
      <c r="AY50" s="38"/>
      <c r="AZ50" s="38"/>
      <c r="BA50" s="38"/>
      <c r="BB50" s="38"/>
      <c r="BC50" s="38"/>
      <c r="BD50" s="38"/>
      <c r="BE50" s="38"/>
      <c r="BF50" s="38"/>
      <c r="BG50" s="38"/>
      <c r="BH50" s="38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V50" s="38"/>
      <c r="BW50" s="38"/>
      <c r="BX50" s="38"/>
      <c r="BY50" s="38"/>
      <c r="BZ50" s="38"/>
      <c r="CA50" s="38"/>
      <c r="CB50" s="38"/>
      <c r="CC50" s="38"/>
      <c r="CD50" s="38"/>
      <c r="CE50" s="38"/>
      <c r="CF50" s="38"/>
      <c r="CG50" s="38"/>
      <c r="CH50" s="38"/>
      <c r="CI50" s="38"/>
      <c r="CJ50" s="38"/>
      <c r="CK50" s="38"/>
      <c r="CL50" s="38"/>
      <c r="CM50" s="38"/>
      <c r="CN50" s="38"/>
      <c r="CO50" s="38"/>
      <c r="CP50" s="38"/>
      <c r="CQ50" s="38"/>
      <c r="CR50" s="38"/>
      <c r="CS50" s="38"/>
      <c r="CT50" s="38"/>
      <c r="CU50" s="38"/>
      <c r="CV50" s="38"/>
      <c r="CW50" s="38"/>
      <c r="CX50" s="38"/>
      <c r="CY50" s="38"/>
      <c r="CZ50" s="38"/>
      <c r="DA50" s="38"/>
      <c r="DB50" s="38"/>
      <c r="DC50" s="38"/>
      <c r="DD50" s="38"/>
      <c r="DE50" s="38"/>
      <c r="DF50" s="38"/>
      <c r="DG50" s="38"/>
      <c r="DH50" s="38"/>
      <c r="DI50" s="38"/>
      <c r="DJ50" s="38"/>
      <c r="DK50" s="38"/>
      <c r="DL50" s="38"/>
      <c r="DM50" s="38"/>
      <c r="DN50" s="38"/>
    </row>
    <row r="51" spans="1:118">
      <c r="A51" s="1">
        <f>+NICE자료!A51</f>
        <v>122125</v>
      </c>
      <c r="B51" s="28" t="str">
        <f>+NICE자료!B51</f>
        <v xml:space="preserve">          타계정에서대체</v>
      </c>
      <c r="C51" s="37">
        <f>+NICE자료!C51</f>
        <v>0</v>
      </c>
      <c r="D51" s="37">
        <f>+NICE자료!D51</f>
        <v>0</v>
      </c>
      <c r="E51" s="37">
        <f>+NICE자료!E51</f>
        <v>0</v>
      </c>
      <c r="F51" s="37">
        <f>+NICE자료!F51</f>
        <v>0</v>
      </c>
      <c r="G51" s="37">
        <f>+NICE자료!G51</f>
        <v>0</v>
      </c>
      <c r="H51" s="37">
        <f>+NICE자료!H51</f>
        <v>0</v>
      </c>
      <c r="I51" s="37">
        <f>+NICE자료!I51</f>
        <v>0</v>
      </c>
      <c r="J51" s="37">
        <f>+NICE자료!J51</f>
        <v>0</v>
      </c>
      <c r="K51" s="37">
        <f>+NICE자료!K51</f>
        <v>0</v>
      </c>
      <c r="L51" s="37">
        <f>+NICE자료!L51</f>
        <v>0</v>
      </c>
      <c r="M51" s="37">
        <f>+NICE자료!M51</f>
        <v>0</v>
      </c>
      <c r="N51" s="37">
        <f>+NICE자료!N51</f>
        <v>0</v>
      </c>
      <c r="O51" s="37">
        <f>+NICE자료!O51</f>
        <v>0</v>
      </c>
      <c r="P51" s="37">
        <f>+NICE자료!P51</f>
        <v>0</v>
      </c>
      <c r="Q51" s="37">
        <f>+NICE자료!Q51</f>
        <v>0</v>
      </c>
      <c r="R51" s="37">
        <f>+NICE자료!R51</f>
        <v>0</v>
      </c>
      <c r="S51" s="37">
        <f>+NICE자료!S51</f>
        <v>0</v>
      </c>
      <c r="T51" s="37">
        <f>+NICE자료!T51</f>
        <v>0</v>
      </c>
      <c r="U51" s="37">
        <f>+NICE자료!U51</f>
        <v>0</v>
      </c>
      <c r="V51" s="37">
        <f>+NICE자료!V51</f>
        <v>0</v>
      </c>
      <c r="W51" s="37">
        <f>+NICE자료!W51</f>
        <v>0</v>
      </c>
      <c r="X51" s="37">
        <f>+NICE자료!X51</f>
        <v>0</v>
      </c>
      <c r="Y51" s="37">
        <f>+NICE자료!Y51</f>
        <v>0</v>
      </c>
      <c r="Z51" s="37">
        <f>+NICE자료!Z51</f>
        <v>0</v>
      </c>
      <c r="AA51" s="37">
        <f>+NICE자료!AA51</f>
        <v>0</v>
      </c>
      <c r="AB51" s="37">
        <f>+NICE자료!AB51</f>
        <v>0</v>
      </c>
      <c r="AC51" s="37">
        <f>+NICE자료!AC51</f>
        <v>0</v>
      </c>
      <c r="AD51" s="37">
        <f>+NICE자료!AD51</f>
        <v>0</v>
      </c>
      <c r="AE51" s="37">
        <f>+NICE자료!AE51</f>
        <v>0</v>
      </c>
      <c r="AF51" s="37">
        <f>+NICE자료!AF51</f>
        <v>0</v>
      </c>
      <c r="AG51" s="37">
        <f>+NICE자료!AG51</f>
        <v>0</v>
      </c>
      <c r="AH51" s="37">
        <f>+NICE자료!AH51</f>
        <v>0</v>
      </c>
      <c r="AI51" s="37">
        <f>+NICE자료!AI51</f>
        <v>0</v>
      </c>
      <c r="AJ51" s="37">
        <f>+NICE자료!AJ51</f>
        <v>0</v>
      </c>
      <c r="AK51" s="37">
        <f>+NICE자료!AK51</f>
        <v>0</v>
      </c>
      <c r="AL51" s="37">
        <f>+NICE자료!AL51</f>
        <v>0</v>
      </c>
      <c r="AM51" s="37"/>
      <c r="AN51" s="37"/>
      <c r="AO51" s="37"/>
      <c r="AP51" s="37"/>
      <c r="AQ51" s="37"/>
      <c r="AR51" s="37"/>
      <c r="AS51" s="37"/>
      <c r="AT51" s="38"/>
      <c r="AU51" s="38"/>
      <c r="AV51" s="38"/>
      <c r="AW51" s="38"/>
      <c r="AX51" s="38"/>
      <c r="AY51" s="38"/>
      <c r="AZ51" s="38"/>
      <c r="BA51" s="38"/>
      <c r="BB51" s="38"/>
      <c r="BC51" s="38"/>
      <c r="BD51" s="38"/>
      <c r="BE51" s="38"/>
      <c r="BF51" s="38"/>
      <c r="BG51" s="38"/>
      <c r="BH51" s="38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V51" s="38"/>
      <c r="BW51" s="38"/>
      <c r="BX51" s="38"/>
      <c r="BY51" s="38"/>
      <c r="BZ51" s="38"/>
      <c r="CA51" s="38"/>
      <c r="CB51" s="38"/>
      <c r="CC51" s="38"/>
      <c r="CD51" s="38"/>
      <c r="CE51" s="38"/>
      <c r="CF51" s="38"/>
      <c r="CG51" s="38"/>
      <c r="CH51" s="38"/>
      <c r="CI51" s="38"/>
      <c r="CJ51" s="38"/>
      <c r="CK51" s="38"/>
      <c r="CL51" s="38"/>
      <c r="CM51" s="38"/>
      <c r="CN51" s="38"/>
      <c r="CO51" s="38"/>
      <c r="CP51" s="38"/>
      <c r="CQ51" s="38"/>
      <c r="CR51" s="38"/>
      <c r="CS51" s="38"/>
      <c r="CT51" s="38"/>
      <c r="CU51" s="38"/>
      <c r="CV51" s="38"/>
      <c r="CW51" s="38"/>
      <c r="CX51" s="38"/>
      <c r="CY51" s="38"/>
      <c r="CZ51" s="38"/>
      <c r="DA51" s="38"/>
      <c r="DB51" s="38"/>
      <c r="DC51" s="38"/>
      <c r="DD51" s="38"/>
      <c r="DE51" s="38"/>
      <c r="DF51" s="38"/>
      <c r="DG51" s="38"/>
      <c r="DH51" s="38"/>
      <c r="DI51" s="38"/>
      <c r="DJ51" s="38"/>
      <c r="DK51" s="38"/>
      <c r="DL51" s="38"/>
      <c r="DM51" s="38"/>
      <c r="DN51" s="38"/>
    </row>
    <row r="52" spans="1:118">
      <c r="A52" s="1">
        <f>+NICE자료!A52</f>
        <v>122126</v>
      </c>
      <c r="B52" s="28" t="str">
        <f>+NICE자료!B52</f>
        <v xml:space="preserve">          관세환급금</v>
      </c>
      <c r="C52" s="37">
        <f>+NICE자료!C52</f>
        <v>0</v>
      </c>
      <c r="D52" s="37">
        <f>+NICE자료!D52</f>
        <v>0</v>
      </c>
      <c r="E52" s="37">
        <f>+NICE자료!E52</f>
        <v>0</v>
      </c>
      <c r="F52" s="37">
        <f>+NICE자료!F52</f>
        <v>0</v>
      </c>
      <c r="G52" s="37">
        <f>+NICE자료!G52</f>
        <v>0</v>
      </c>
      <c r="H52" s="37">
        <f>+NICE자료!H52</f>
        <v>0</v>
      </c>
      <c r="I52" s="37">
        <f>+NICE자료!I52</f>
        <v>0</v>
      </c>
      <c r="J52" s="37">
        <f>+NICE자료!J52</f>
        <v>0</v>
      </c>
      <c r="K52" s="37">
        <f>+NICE자료!K52</f>
        <v>0</v>
      </c>
      <c r="L52" s="37">
        <f>+NICE자료!L52</f>
        <v>0</v>
      </c>
      <c r="M52" s="37">
        <f>+NICE자료!M52</f>
        <v>0</v>
      </c>
      <c r="N52" s="37">
        <f>+NICE자료!N52</f>
        <v>0</v>
      </c>
      <c r="O52" s="37">
        <f>+NICE자료!O52</f>
        <v>0</v>
      </c>
      <c r="P52" s="37">
        <f>+NICE자료!P52</f>
        <v>0</v>
      </c>
      <c r="Q52" s="37">
        <f>+NICE자료!Q52</f>
        <v>0</v>
      </c>
      <c r="R52" s="37">
        <f>+NICE자료!R52</f>
        <v>0</v>
      </c>
      <c r="S52" s="37">
        <f>+NICE자료!S52</f>
        <v>0</v>
      </c>
      <c r="T52" s="37">
        <f>+NICE자료!T52</f>
        <v>0</v>
      </c>
      <c r="U52" s="37">
        <f>+NICE자료!U52</f>
        <v>0</v>
      </c>
      <c r="V52" s="37">
        <f>+NICE자료!V52</f>
        <v>0</v>
      </c>
      <c r="W52" s="37">
        <f>+NICE자료!W52</f>
        <v>0</v>
      </c>
      <c r="X52" s="37">
        <f>+NICE자료!X52</f>
        <v>0</v>
      </c>
      <c r="Y52" s="37">
        <f>+NICE자료!Y52</f>
        <v>0</v>
      </c>
      <c r="Z52" s="37">
        <f>+NICE자료!Z52</f>
        <v>0</v>
      </c>
      <c r="AA52" s="37">
        <f>+NICE자료!AA52</f>
        <v>0</v>
      </c>
      <c r="AB52" s="37">
        <f>+NICE자료!AB52</f>
        <v>0</v>
      </c>
      <c r="AC52" s="37">
        <f>+NICE자료!AC52</f>
        <v>0</v>
      </c>
      <c r="AD52" s="37">
        <f>+NICE자료!AD52</f>
        <v>0</v>
      </c>
      <c r="AE52" s="37">
        <f>+NICE자료!AE52</f>
        <v>0</v>
      </c>
      <c r="AF52" s="37">
        <f>+NICE자료!AF52</f>
        <v>0</v>
      </c>
      <c r="AG52" s="37">
        <f>+NICE자료!AG52</f>
        <v>0</v>
      </c>
      <c r="AH52" s="37">
        <f>+NICE자료!AH52</f>
        <v>0</v>
      </c>
      <c r="AI52" s="37">
        <f>+NICE자료!AI52</f>
        <v>0</v>
      </c>
      <c r="AJ52" s="37">
        <f>+NICE자료!AJ52</f>
        <v>0</v>
      </c>
      <c r="AK52" s="37">
        <f>+NICE자료!AK52</f>
        <v>0</v>
      </c>
      <c r="AL52" s="37">
        <f>+NICE자료!AL52</f>
        <v>0</v>
      </c>
      <c r="AM52" s="37"/>
      <c r="AN52" s="37"/>
      <c r="AO52" s="37"/>
      <c r="AP52" s="37"/>
      <c r="AQ52" s="37"/>
      <c r="AR52" s="37"/>
      <c r="AS52" s="37"/>
      <c r="AT52" s="38"/>
      <c r="AU52" s="38"/>
      <c r="AV52" s="38"/>
      <c r="AW52" s="38"/>
      <c r="AX52" s="38"/>
      <c r="AY52" s="38"/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BY52" s="38"/>
      <c r="BZ52" s="38"/>
      <c r="CA52" s="38"/>
      <c r="CB52" s="38"/>
      <c r="CC52" s="38"/>
      <c r="CD52" s="38"/>
      <c r="CE52" s="38"/>
      <c r="CF52" s="38"/>
      <c r="CG52" s="38"/>
      <c r="CH52" s="38"/>
      <c r="CI52" s="38"/>
      <c r="CJ52" s="38"/>
      <c r="CK52" s="38"/>
      <c r="CL52" s="38"/>
      <c r="CM52" s="38"/>
      <c r="CN52" s="38"/>
      <c r="CO52" s="38"/>
      <c r="CP52" s="38"/>
      <c r="CQ52" s="38"/>
      <c r="CR52" s="38"/>
      <c r="CS52" s="38"/>
      <c r="CT52" s="38"/>
      <c r="CU52" s="38"/>
      <c r="CV52" s="38"/>
      <c r="CW52" s="38"/>
      <c r="CX52" s="38"/>
      <c r="CY52" s="38"/>
      <c r="CZ52" s="38"/>
      <c r="DA52" s="38"/>
      <c r="DB52" s="38"/>
      <c r="DC52" s="38"/>
      <c r="DD52" s="38"/>
      <c r="DE52" s="38"/>
      <c r="DF52" s="38"/>
      <c r="DG52" s="38"/>
      <c r="DH52" s="38"/>
      <c r="DI52" s="38"/>
      <c r="DJ52" s="38"/>
      <c r="DK52" s="38"/>
      <c r="DL52" s="38"/>
      <c r="DM52" s="38"/>
      <c r="DN52" s="38"/>
    </row>
    <row r="53" spans="1:118">
      <c r="A53" s="1">
        <f>+NICE자료!A53</f>
        <v>122130</v>
      </c>
      <c r="B53" s="28" t="str">
        <f>+NICE자료!B53</f>
        <v xml:space="preserve">          타계정으로대체</v>
      </c>
      <c r="C53" s="37">
        <f>+NICE자료!C53</f>
        <v>0</v>
      </c>
      <c r="D53" s="37">
        <f>+NICE자료!D53</f>
        <v>0</v>
      </c>
      <c r="E53" s="37">
        <f>+NICE자료!E53</f>
        <v>0</v>
      </c>
      <c r="F53" s="37">
        <f>+NICE자료!F53</f>
        <v>0</v>
      </c>
      <c r="G53" s="37">
        <f>+NICE자료!G53</f>
        <v>0</v>
      </c>
      <c r="H53" s="37">
        <f>+NICE자료!H53</f>
        <v>0</v>
      </c>
      <c r="I53" s="37">
        <f>+NICE자료!I53</f>
        <v>0</v>
      </c>
      <c r="J53" s="37">
        <f>+NICE자료!J53</f>
        <v>0</v>
      </c>
      <c r="K53" s="37">
        <f>+NICE자료!K53</f>
        <v>0</v>
      </c>
      <c r="L53" s="37">
        <f>+NICE자료!L53</f>
        <v>0</v>
      </c>
      <c r="M53" s="37">
        <f>+NICE자료!M53</f>
        <v>0</v>
      </c>
      <c r="N53" s="37">
        <f>+NICE자료!N53</f>
        <v>0</v>
      </c>
      <c r="O53" s="37">
        <f>+NICE자료!O53</f>
        <v>0</v>
      </c>
      <c r="P53" s="37">
        <f>+NICE자료!P53</f>
        <v>0</v>
      </c>
      <c r="Q53" s="37">
        <f>+NICE자료!Q53</f>
        <v>0</v>
      </c>
      <c r="R53" s="37">
        <f>+NICE자료!R53</f>
        <v>0</v>
      </c>
      <c r="S53" s="37">
        <f>+NICE자료!S53</f>
        <v>0</v>
      </c>
      <c r="T53" s="37">
        <f>+NICE자료!T53</f>
        <v>0</v>
      </c>
      <c r="U53" s="37">
        <f>+NICE자료!U53</f>
        <v>0</v>
      </c>
      <c r="V53" s="37">
        <f>+NICE자료!V53</f>
        <v>0</v>
      </c>
      <c r="W53" s="37">
        <f>+NICE자료!W53</f>
        <v>0</v>
      </c>
      <c r="X53" s="37">
        <f>+NICE자료!X53</f>
        <v>0</v>
      </c>
      <c r="Y53" s="37">
        <f>+NICE자료!Y53</f>
        <v>0</v>
      </c>
      <c r="Z53" s="37">
        <f>+NICE자료!Z53</f>
        <v>0</v>
      </c>
      <c r="AA53" s="37">
        <f>+NICE자료!AA53</f>
        <v>0</v>
      </c>
      <c r="AB53" s="37">
        <f>+NICE자료!AB53</f>
        <v>0</v>
      </c>
      <c r="AC53" s="37">
        <f>+NICE자료!AC53</f>
        <v>0</v>
      </c>
      <c r="AD53" s="37">
        <f>+NICE자료!AD53</f>
        <v>0</v>
      </c>
      <c r="AE53" s="37">
        <f>+NICE자료!AE53</f>
        <v>0</v>
      </c>
      <c r="AF53" s="37">
        <f>+NICE자료!AF53</f>
        <v>0</v>
      </c>
      <c r="AG53" s="37">
        <f>+NICE자료!AG53</f>
        <v>0</v>
      </c>
      <c r="AH53" s="37">
        <f>+NICE자료!AH53</f>
        <v>0</v>
      </c>
      <c r="AI53" s="37">
        <f>+NICE자료!AI53</f>
        <v>0</v>
      </c>
      <c r="AJ53" s="37">
        <f>+NICE자료!AJ53</f>
        <v>0</v>
      </c>
      <c r="AK53" s="37">
        <f>+NICE자료!AK53</f>
        <v>0</v>
      </c>
      <c r="AL53" s="37">
        <f>+NICE자료!AL53</f>
        <v>0</v>
      </c>
      <c r="AM53" s="37"/>
      <c r="AN53" s="37"/>
      <c r="AO53" s="37"/>
      <c r="AP53" s="37"/>
      <c r="AQ53" s="37"/>
      <c r="AR53" s="37"/>
      <c r="AS53" s="37"/>
      <c r="AT53" s="38"/>
      <c r="AU53" s="38"/>
      <c r="AV53" s="38"/>
      <c r="AW53" s="38"/>
      <c r="AX53" s="38"/>
      <c r="AY53" s="38"/>
      <c r="AZ53" s="38"/>
      <c r="BA53" s="38"/>
      <c r="BB53" s="38"/>
      <c r="BC53" s="38"/>
      <c r="BD53" s="38"/>
      <c r="BE53" s="38"/>
      <c r="BF53" s="38"/>
      <c r="BG53" s="38"/>
      <c r="BH53" s="38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V53" s="38"/>
      <c r="BW53" s="38"/>
      <c r="BX53" s="38"/>
      <c r="BY53" s="38"/>
      <c r="BZ53" s="38"/>
      <c r="CA53" s="38"/>
      <c r="CB53" s="38"/>
      <c r="CC53" s="38"/>
      <c r="CD53" s="38"/>
      <c r="CE53" s="38"/>
      <c r="CF53" s="38"/>
      <c r="CG53" s="38"/>
      <c r="CH53" s="38"/>
      <c r="CI53" s="38"/>
      <c r="CJ53" s="38"/>
      <c r="CK53" s="38"/>
      <c r="CL53" s="38"/>
      <c r="CM53" s="38"/>
      <c r="CN53" s="38"/>
      <c r="CO53" s="38"/>
      <c r="CP53" s="38"/>
      <c r="CQ53" s="38"/>
      <c r="CR53" s="38"/>
      <c r="CS53" s="38"/>
      <c r="CT53" s="38"/>
      <c r="CU53" s="38"/>
      <c r="CV53" s="38"/>
      <c r="CW53" s="38"/>
      <c r="CX53" s="38"/>
      <c r="CY53" s="38"/>
      <c r="CZ53" s="38"/>
      <c r="DA53" s="38"/>
      <c r="DB53" s="38"/>
      <c r="DC53" s="38"/>
      <c r="DD53" s="38"/>
      <c r="DE53" s="38"/>
      <c r="DF53" s="38"/>
      <c r="DG53" s="38"/>
      <c r="DH53" s="38"/>
      <c r="DI53" s="38"/>
      <c r="DJ53" s="38"/>
      <c r="DK53" s="38"/>
      <c r="DL53" s="38"/>
      <c r="DM53" s="38"/>
      <c r="DN53" s="38"/>
    </row>
    <row r="54" spans="1:118">
      <c r="A54" s="1">
        <f>+NICE자료!A54</f>
        <v>122140</v>
      </c>
      <c r="B54" s="28" t="str">
        <f>+NICE자료!B54</f>
        <v xml:space="preserve">          기말재고</v>
      </c>
      <c r="C54" s="37">
        <f>+NICE자료!C54</f>
        <v>0</v>
      </c>
      <c r="D54" s="37">
        <f>+NICE자료!D54</f>
        <v>0</v>
      </c>
      <c r="E54" s="37">
        <f>+NICE자료!E54</f>
        <v>0</v>
      </c>
      <c r="F54" s="37">
        <f>+NICE자료!F54</f>
        <v>0</v>
      </c>
      <c r="G54" s="37">
        <f>+NICE자료!G54</f>
        <v>0</v>
      </c>
      <c r="H54" s="37">
        <f>+NICE자료!H54</f>
        <v>0</v>
      </c>
      <c r="I54" s="37">
        <f>+NICE자료!I54</f>
        <v>0</v>
      </c>
      <c r="J54" s="37">
        <f>+NICE자료!J54</f>
        <v>0</v>
      </c>
      <c r="K54" s="37">
        <f>+NICE자료!K54</f>
        <v>0</v>
      </c>
      <c r="L54" s="37">
        <f>+NICE자료!L54</f>
        <v>0</v>
      </c>
      <c r="M54" s="37">
        <f>+NICE자료!M54</f>
        <v>0</v>
      </c>
      <c r="N54" s="37">
        <f>+NICE자료!N54</f>
        <v>0</v>
      </c>
      <c r="O54" s="37">
        <f>+NICE자료!O54</f>
        <v>0</v>
      </c>
      <c r="P54" s="37">
        <f>+NICE자료!P54</f>
        <v>0</v>
      </c>
      <c r="Q54" s="37">
        <f>+NICE자료!Q54</f>
        <v>0</v>
      </c>
      <c r="R54" s="37">
        <f>+NICE자료!R54</f>
        <v>0</v>
      </c>
      <c r="S54" s="37">
        <f>+NICE자료!S54</f>
        <v>0</v>
      </c>
      <c r="T54" s="37">
        <f>+NICE자료!T54</f>
        <v>0</v>
      </c>
      <c r="U54" s="37">
        <f>+NICE자료!U54</f>
        <v>0</v>
      </c>
      <c r="V54" s="37">
        <f>+NICE자료!V54</f>
        <v>0</v>
      </c>
      <c r="W54" s="37">
        <f>+NICE자료!W54</f>
        <v>0</v>
      </c>
      <c r="X54" s="37">
        <f>+NICE자료!X54</f>
        <v>0</v>
      </c>
      <c r="Y54" s="37">
        <f>+NICE자료!Y54</f>
        <v>0</v>
      </c>
      <c r="Z54" s="37">
        <f>+NICE자료!Z54</f>
        <v>0</v>
      </c>
      <c r="AA54" s="37">
        <f>+NICE자료!AA54</f>
        <v>0</v>
      </c>
      <c r="AB54" s="37">
        <f>+NICE자료!AB54</f>
        <v>0</v>
      </c>
      <c r="AC54" s="37">
        <f>+NICE자료!AC54</f>
        <v>0</v>
      </c>
      <c r="AD54" s="37">
        <f>+NICE자료!AD54</f>
        <v>0</v>
      </c>
      <c r="AE54" s="37">
        <f>+NICE자료!AE54</f>
        <v>0</v>
      </c>
      <c r="AF54" s="37">
        <f>+NICE자료!AF54</f>
        <v>0</v>
      </c>
      <c r="AG54" s="37">
        <f>+NICE자료!AG54</f>
        <v>0</v>
      </c>
      <c r="AH54" s="37">
        <f>+NICE자료!AH54</f>
        <v>0</v>
      </c>
      <c r="AI54" s="37">
        <f>+NICE자료!AI54</f>
        <v>0</v>
      </c>
      <c r="AJ54" s="37">
        <f>+NICE자료!AJ54</f>
        <v>0</v>
      </c>
      <c r="AK54" s="37">
        <f>+NICE자료!AK54</f>
        <v>0</v>
      </c>
      <c r="AL54" s="37">
        <f>+NICE자료!AL54</f>
        <v>0</v>
      </c>
      <c r="AM54" s="37"/>
      <c r="AN54" s="37"/>
      <c r="AO54" s="37"/>
      <c r="AP54" s="37"/>
      <c r="AQ54" s="37"/>
      <c r="AR54" s="37"/>
      <c r="AS54" s="37"/>
      <c r="AT54" s="38"/>
      <c r="AU54" s="38"/>
      <c r="AV54" s="38"/>
      <c r="AW54" s="38"/>
      <c r="AX54" s="38"/>
      <c r="AY54" s="38"/>
      <c r="AZ54" s="38"/>
      <c r="BA54" s="38"/>
      <c r="BB54" s="38"/>
      <c r="BC54" s="38"/>
      <c r="BD54" s="38"/>
      <c r="BE54" s="38"/>
      <c r="BF54" s="38"/>
      <c r="BG54" s="38"/>
      <c r="BH54" s="38"/>
      <c r="BI54" s="38"/>
      <c r="BJ54" s="38"/>
      <c r="BK54" s="38"/>
      <c r="BL54" s="38"/>
      <c r="BM54" s="38"/>
      <c r="BN54" s="38"/>
      <c r="BO54" s="38"/>
      <c r="BP54" s="38"/>
      <c r="BQ54" s="38"/>
      <c r="BR54" s="38"/>
      <c r="BS54" s="38"/>
      <c r="BT54" s="38"/>
      <c r="BU54" s="38"/>
      <c r="BV54" s="38"/>
      <c r="BW54" s="38"/>
      <c r="BX54" s="38"/>
      <c r="BY54" s="38"/>
      <c r="BZ54" s="38"/>
      <c r="CA54" s="38"/>
      <c r="CB54" s="38"/>
      <c r="CC54" s="38"/>
      <c r="CD54" s="38"/>
      <c r="CE54" s="38"/>
      <c r="CF54" s="38"/>
      <c r="CG54" s="38"/>
      <c r="CH54" s="38"/>
      <c r="CI54" s="38"/>
      <c r="CJ54" s="38"/>
      <c r="CK54" s="38"/>
      <c r="CL54" s="38"/>
      <c r="CM54" s="38"/>
      <c r="CN54" s="38"/>
      <c r="CO54" s="38"/>
      <c r="CP54" s="38"/>
      <c r="CQ54" s="38"/>
      <c r="CR54" s="38"/>
      <c r="CS54" s="38"/>
      <c r="CT54" s="38"/>
      <c r="CU54" s="38"/>
      <c r="CV54" s="38"/>
      <c r="CW54" s="38"/>
      <c r="CX54" s="38"/>
      <c r="CY54" s="38"/>
      <c r="CZ54" s="38"/>
      <c r="DA54" s="38"/>
      <c r="DB54" s="38"/>
      <c r="DC54" s="38"/>
      <c r="DD54" s="38"/>
      <c r="DE54" s="38"/>
      <c r="DF54" s="38"/>
      <c r="DG54" s="38"/>
      <c r="DH54" s="38"/>
      <c r="DI54" s="38"/>
      <c r="DJ54" s="38"/>
      <c r="DK54" s="38"/>
      <c r="DL54" s="38"/>
      <c r="DM54" s="38"/>
      <c r="DN54" s="38"/>
    </row>
    <row r="55" spans="1:118">
      <c r="A55" s="1">
        <f>+NICE자료!A55</f>
        <v>122200</v>
      </c>
      <c r="B55" s="28" t="str">
        <f>+NICE자료!B55</f>
        <v xml:space="preserve">     제품매출원가</v>
      </c>
      <c r="C55" s="37">
        <f>+NICE자료!C55</f>
        <v>0</v>
      </c>
      <c r="D55" s="37">
        <f>+NICE자료!D55</f>
        <v>0</v>
      </c>
      <c r="E55" s="37">
        <f>+NICE자료!E55</f>
        <v>0</v>
      </c>
      <c r="F55" s="37">
        <f>+NICE자료!F55</f>
        <v>0</v>
      </c>
      <c r="G55" s="37">
        <f>+NICE자료!G55</f>
        <v>0</v>
      </c>
      <c r="H55" s="37">
        <f>+NICE자료!H55</f>
        <v>0</v>
      </c>
      <c r="I55" s="37">
        <f>+NICE자료!I55</f>
        <v>0</v>
      </c>
      <c r="J55" s="37">
        <f>+NICE자료!J55</f>
        <v>0</v>
      </c>
      <c r="K55" s="37">
        <f>+NICE자료!K55</f>
        <v>0</v>
      </c>
      <c r="L55" s="37">
        <f>+NICE자료!L55</f>
        <v>0</v>
      </c>
      <c r="M55" s="37">
        <f>+NICE자료!M55</f>
        <v>0</v>
      </c>
      <c r="N55" s="37">
        <f>+NICE자료!N55</f>
        <v>0</v>
      </c>
      <c r="O55" s="37">
        <f>+NICE자료!O55</f>
        <v>0</v>
      </c>
      <c r="P55" s="37">
        <f>+NICE자료!P55</f>
        <v>0</v>
      </c>
      <c r="Q55" s="37">
        <f>+NICE자료!Q55</f>
        <v>0</v>
      </c>
      <c r="R55" s="37">
        <f>+NICE자료!R55</f>
        <v>0</v>
      </c>
      <c r="S55" s="37">
        <f>+NICE자료!S55</f>
        <v>0</v>
      </c>
      <c r="T55" s="37">
        <f>+NICE자료!T55</f>
        <v>0</v>
      </c>
      <c r="U55" s="37">
        <f>+NICE자료!U55</f>
        <v>0</v>
      </c>
      <c r="V55" s="37">
        <f>+NICE자료!V55</f>
        <v>0</v>
      </c>
      <c r="W55" s="37">
        <f>+NICE자료!W55</f>
        <v>0</v>
      </c>
      <c r="X55" s="37">
        <f>+NICE자료!X55</f>
        <v>0</v>
      </c>
      <c r="Y55" s="37">
        <f>+NICE자료!Y55</f>
        <v>0</v>
      </c>
      <c r="Z55" s="37">
        <f>+NICE자료!Z55</f>
        <v>0</v>
      </c>
      <c r="AA55" s="37">
        <f>+NICE자료!AA55</f>
        <v>0</v>
      </c>
      <c r="AB55" s="37">
        <f>+NICE자료!AB55</f>
        <v>0</v>
      </c>
      <c r="AC55" s="37">
        <f>+NICE자료!AC55</f>
        <v>0</v>
      </c>
      <c r="AD55" s="37">
        <f>+NICE자료!AD55</f>
        <v>0</v>
      </c>
      <c r="AE55" s="37">
        <f>+NICE자료!AE55</f>
        <v>0</v>
      </c>
      <c r="AF55" s="37">
        <f>+NICE자료!AF55</f>
        <v>0</v>
      </c>
      <c r="AG55" s="37">
        <f>+NICE자료!AG55</f>
        <v>0</v>
      </c>
      <c r="AH55" s="37">
        <f>+NICE자료!AH55</f>
        <v>0</v>
      </c>
      <c r="AI55" s="37">
        <f>+NICE자료!AI55</f>
        <v>0</v>
      </c>
      <c r="AJ55" s="37">
        <f>+NICE자료!AJ55</f>
        <v>0</v>
      </c>
      <c r="AK55" s="37">
        <f>+NICE자료!AK55</f>
        <v>0</v>
      </c>
      <c r="AL55" s="37">
        <f>+NICE자료!AL55</f>
        <v>0</v>
      </c>
      <c r="AM55" s="37"/>
      <c r="AN55" s="37"/>
      <c r="AO55" s="37"/>
      <c r="AP55" s="37"/>
      <c r="AQ55" s="37"/>
      <c r="AR55" s="37"/>
      <c r="AS55" s="37"/>
      <c r="AT55" s="38"/>
      <c r="AU55" s="38"/>
      <c r="AV55" s="38"/>
      <c r="AW55" s="38"/>
      <c r="AX55" s="38"/>
      <c r="AY55" s="38"/>
      <c r="AZ55" s="38"/>
      <c r="BA55" s="38"/>
      <c r="BB55" s="38"/>
      <c r="BC55" s="38"/>
      <c r="BD55" s="38"/>
      <c r="BE55" s="38"/>
      <c r="BF55" s="38"/>
      <c r="BG55" s="38"/>
      <c r="BH55" s="38"/>
      <c r="BI55" s="38"/>
      <c r="BJ55" s="38"/>
      <c r="BK55" s="38"/>
      <c r="BL55" s="38"/>
      <c r="BM55" s="38"/>
      <c r="BN55" s="38"/>
      <c r="BO55" s="38"/>
      <c r="BP55" s="38"/>
      <c r="BQ55" s="38"/>
      <c r="BR55" s="38"/>
      <c r="BS55" s="38"/>
      <c r="BT55" s="38"/>
      <c r="BU55" s="38"/>
      <c r="BV55" s="38"/>
      <c r="BW55" s="38"/>
      <c r="BX55" s="38"/>
      <c r="BY55" s="38"/>
      <c r="BZ55" s="38"/>
      <c r="CA55" s="38"/>
      <c r="CB55" s="38"/>
      <c r="CC55" s="38"/>
      <c r="CD55" s="38"/>
      <c r="CE55" s="38"/>
      <c r="CF55" s="38"/>
      <c r="CG55" s="38"/>
      <c r="CH55" s="38"/>
      <c r="CI55" s="38"/>
      <c r="CJ55" s="38"/>
      <c r="CK55" s="38"/>
      <c r="CL55" s="38"/>
      <c r="CM55" s="38"/>
      <c r="CN55" s="38"/>
      <c r="CO55" s="38"/>
      <c r="CP55" s="38"/>
      <c r="CQ55" s="38"/>
      <c r="CR55" s="38"/>
      <c r="CS55" s="38"/>
      <c r="CT55" s="38"/>
      <c r="CU55" s="38"/>
      <c r="CV55" s="38"/>
      <c r="CW55" s="38"/>
      <c r="CX55" s="38"/>
      <c r="CY55" s="38"/>
      <c r="CZ55" s="38"/>
      <c r="DA55" s="38"/>
      <c r="DB55" s="38"/>
      <c r="DC55" s="38"/>
      <c r="DD55" s="38"/>
      <c r="DE55" s="38"/>
      <c r="DF55" s="38"/>
      <c r="DG55" s="38"/>
      <c r="DH55" s="38"/>
      <c r="DI55" s="38"/>
      <c r="DJ55" s="38"/>
      <c r="DK55" s="38"/>
      <c r="DL55" s="38"/>
      <c r="DM55" s="38"/>
      <c r="DN55" s="38"/>
    </row>
    <row r="56" spans="1:118">
      <c r="A56" s="1">
        <f>+NICE자료!A56</f>
        <v>122210</v>
      </c>
      <c r="B56" s="28" t="str">
        <f>+NICE자료!B56</f>
        <v xml:space="preserve">          기초재고</v>
      </c>
      <c r="C56" s="37">
        <f>+NICE자료!C56</f>
        <v>0</v>
      </c>
      <c r="D56" s="37">
        <f>+NICE자료!D56</f>
        <v>0</v>
      </c>
      <c r="E56" s="37">
        <f>+NICE자료!E56</f>
        <v>0</v>
      </c>
      <c r="F56" s="37">
        <f>+NICE자료!F56</f>
        <v>0</v>
      </c>
      <c r="G56" s="37">
        <f>+NICE자료!G56</f>
        <v>0</v>
      </c>
      <c r="H56" s="37">
        <f>+NICE자료!H56</f>
        <v>0</v>
      </c>
      <c r="I56" s="37">
        <f>+NICE자료!I56</f>
        <v>0</v>
      </c>
      <c r="J56" s="37">
        <f>+NICE자료!J56</f>
        <v>0</v>
      </c>
      <c r="K56" s="37">
        <f>+NICE자료!K56</f>
        <v>0</v>
      </c>
      <c r="L56" s="37">
        <f>+NICE자료!L56</f>
        <v>0</v>
      </c>
      <c r="M56" s="37">
        <f>+NICE자료!M56</f>
        <v>0</v>
      </c>
      <c r="N56" s="37">
        <f>+NICE자료!N56</f>
        <v>0</v>
      </c>
      <c r="O56" s="37">
        <f>+NICE자료!O56</f>
        <v>0</v>
      </c>
      <c r="P56" s="37">
        <f>+NICE자료!P56</f>
        <v>0</v>
      </c>
      <c r="Q56" s="37">
        <f>+NICE자료!Q56</f>
        <v>0</v>
      </c>
      <c r="R56" s="37">
        <f>+NICE자료!R56</f>
        <v>0</v>
      </c>
      <c r="S56" s="37">
        <f>+NICE자료!S56</f>
        <v>0</v>
      </c>
      <c r="T56" s="37">
        <f>+NICE자료!T56</f>
        <v>0</v>
      </c>
      <c r="U56" s="37">
        <f>+NICE자료!U56</f>
        <v>0</v>
      </c>
      <c r="V56" s="37">
        <f>+NICE자료!V56</f>
        <v>0</v>
      </c>
      <c r="W56" s="37">
        <f>+NICE자료!W56</f>
        <v>0</v>
      </c>
      <c r="X56" s="37">
        <f>+NICE자료!X56</f>
        <v>0</v>
      </c>
      <c r="Y56" s="37">
        <f>+NICE자료!Y56</f>
        <v>0</v>
      </c>
      <c r="Z56" s="37">
        <f>+NICE자료!Z56</f>
        <v>0</v>
      </c>
      <c r="AA56" s="37">
        <f>+NICE자료!AA56</f>
        <v>0</v>
      </c>
      <c r="AB56" s="37">
        <f>+NICE자료!AB56</f>
        <v>0</v>
      </c>
      <c r="AC56" s="37">
        <f>+NICE자료!AC56</f>
        <v>0</v>
      </c>
      <c r="AD56" s="37">
        <f>+NICE자료!AD56</f>
        <v>0</v>
      </c>
      <c r="AE56" s="37">
        <f>+NICE자료!AE56</f>
        <v>0</v>
      </c>
      <c r="AF56" s="37">
        <f>+NICE자료!AF56</f>
        <v>0</v>
      </c>
      <c r="AG56" s="37">
        <f>+NICE자료!AG56</f>
        <v>0</v>
      </c>
      <c r="AH56" s="37">
        <f>+NICE자료!AH56</f>
        <v>0</v>
      </c>
      <c r="AI56" s="37">
        <f>+NICE자료!AI56</f>
        <v>0</v>
      </c>
      <c r="AJ56" s="37">
        <f>+NICE자료!AJ56</f>
        <v>0</v>
      </c>
      <c r="AK56" s="37">
        <f>+NICE자료!AK56</f>
        <v>0</v>
      </c>
      <c r="AL56" s="37">
        <f>+NICE자료!AL56</f>
        <v>0</v>
      </c>
      <c r="AM56" s="37"/>
      <c r="AN56" s="37"/>
      <c r="AO56" s="37"/>
      <c r="AP56" s="37"/>
      <c r="AQ56" s="37"/>
      <c r="AR56" s="37"/>
      <c r="AS56" s="37"/>
      <c r="AT56" s="38"/>
      <c r="AU56" s="38"/>
      <c r="AV56" s="38"/>
      <c r="AW56" s="38"/>
      <c r="AX56" s="38"/>
      <c r="AY56" s="38"/>
      <c r="AZ56" s="38"/>
      <c r="BA56" s="38"/>
      <c r="BB56" s="38"/>
      <c r="BC56" s="38"/>
      <c r="BD56" s="38"/>
      <c r="BE56" s="38"/>
      <c r="BF56" s="38"/>
      <c r="BG56" s="38"/>
      <c r="BH56" s="38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V56" s="38"/>
      <c r="BW56" s="38"/>
      <c r="BX56" s="38"/>
      <c r="BY56" s="38"/>
      <c r="BZ56" s="38"/>
      <c r="CA56" s="38"/>
      <c r="CB56" s="38"/>
      <c r="CC56" s="38"/>
      <c r="CD56" s="38"/>
      <c r="CE56" s="38"/>
      <c r="CF56" s="38"/>
      <c r="CG56" s="38"/>
      <c r="CH56" s="38"/>
      <c r="CI56" s="38"/>
      <c r="CJ56" s="38"/>
      <c r="CK56" s="38"/>
      <c r="CL56" s="38"/>
      <c r="CM56" s="38"/>
      <c r="CN56" s="38"/>
      <c r="CO56" s="38"/>
      <c r="CP56" s="38"/>
      <c r="CQ56" s="38"/>
      <c r="CR56" s="38"/>
      <c r="CS56" s="38"/>
      <c r="CT56" s="38"/>
      <c r="CU56" s="38"/>
      <c r="CV56" s="38"/>
      <c r="CW56" s="38"/>
      <c r="CX56" s="38"/>
      <c r="CY56" s="38"/>
      <c r="CZ56" s="38"/>
      <c r="DA56" s="38"/>
      <c r="DB56" s="38"/>
      <c r="DC56" s="38"/>
      <c r="DD56" s="38"/>
      <c r="DE56" s="38"/>
      <c r="DF56" s="38"/>
      <c r="DG56" s="38"/>
      <c r="DH56" s="38"/>
      <c r="DI56" s="38"/>
      <c r="DJ56" s="38"/>
      <c r="DK56" s="38"/>
      <c r="DL56" s="38"/>
      <c r="DM56" s="38"/>
      <c r="DN56" s="38"/>
    </row>
    <row r="57" spans="1:118">
      <c r="A57" s="1">
        <f>+NICE자료!A57</f>
        <v>122220</v>
      </c>
      <c r="B57" s="28" t="str">
        <f>+NICE자료!B57</f>
        <v xml:space="preserve">          당기제품제조원가</v>
      </c>
      <c r="C57" s="37">
        <f>+NICE자료!C57</f>
        <v>0</v>
      </c>
      <c r="D57" s="37">
        <f>+NICE자료!D57</f>
        <v>0</v>
      </c>
      <c r="E57" s="37">
        <f>+NICE자료!E57</f>
        <v>0</v>
      </c>
      <c r="F57" s="37">
        <f>+NICE자료!F57</f>
        <v>0</v>
      </c>
      <c r="G57" s="37">
        <f>+NICE자료!G57</f>
        <v>0</v>
      </c>
      <c r="H57" s="37">
        <f>+NICE자료!H57</f>
        <v>0</v>
      </c>
      <c r="I57" s="37">
        <f>+NICE자료!I57</f>
        <v>0</v>
      </c>
      <c r="J57" s="37">
        <f>+NICE자료!J57</f>
        <v>0</v>
      </c>
      <c r="K57" s="37">
        <f>+NICE자료!K57</f>
        <v>0</v>
      </c>
      <c r="L57" s="37">
        <f>+NICE자료!L57</f>
        <v>0</v>
      </c>
      <c r="M57" s="37">
        <f>+NICE자료!M57</f>
        <v>0</v>
      </c>
      <c r="N57" s="37">
        <f>+NICE자료!N57</f>
        <v>0</v>
      </c>
      <c r="O57" s="37">
        <f>+NICE자료!O57</f>
        <v>0</v>
      </c>
      <c r="P57" s="37">
        <f>+NICE자료!P57</f>
        <v>0</v>
      </c>
      <c r="Q57" s="37">
        <f>+NICE자료!Q57</f>
        <v>0</v>
      </c>
      <c r="R57" s="37">
        <f>+NICE자료!R57</f>
        <v>0</v>
      </c>
      <c r="S57" s="37">
        <f>+NICE자료!S57</f>
        <v>0</v>
      </c>
      <c r="T57" s="37">
        <f>+NICE자료!T57</f>
        <v>0</v>
      </c>
      <c r="U57" s="37">
        <f>+NICE자료!U57</f>
        <v>0</v>
      </c>
      <c r="V57" s="37">
        <f>+NICE자료!V57</f>
        <v>0</v>
      </c>
      <c r="W57" s="37">
        <f>+NICE자료!W57</f>
        <v>0</v>
      </c>
      <c r="X57" s="37">
        <f>+NICE자료!X57</f>
        <v>0</v>
      </c>
      <c r="Y57" s="37">
        <f>+NICE자료!Y57</f>
        <v>0</v>
      </c>
      <c r="Z57" s="37">
        <f>+NICE자료!Z57</f>
        <v>0</v>
      </c>
      <c r="AA57" s="37">
        <f>+NICE자료!AA57</f>
        <v>0</v>
      </c>
      <c r="AB57" s="37">
        <f>+NICE자료!AB57</f>
        <v>0</v>
      </c>
      <c r="AC57" s="37">
        <f>+NICE자료!AC57</f>
        <v>0</v>
      </c>
      <c r="AD57" s="37">
        <f>+NICE자료!AD57</f>
        <v>0</v>
      </c>
      <c r="AE57" s="37">
        <f>+NICE자료!AE57</f>
        <v>0</v>
      </c>
      <c r="AF57" s="37">
        <f>+NICE자료!AF57</f>
        <v>0</v>
      </c>
      <c r="AG57" s="37">
        <f>+NICE자료!AG57</f>
        <v>0</v>
      </c>
      <c r="AH57" s="37">
        <f>+NICE자료!AH57</f>
        <v>0</v>
      </c>
      <c r="AI57" s="37">
        <f>+NICE자료!AI57</f>
        <v>0</v>
      </c>
      <c r="AJ57" s="37">
        <f>+NICE자료!AJ57</f>
        <v>0</v>
      </c>
      <c r="AK57" s="37">
        <f>+NICE자료!AK57</f>
        <v>0</v>
      </c>
      <c r="AL57" s="37">
        <f>+NICE자료!AL57</f>
        <v>0</v>
      </c>
      <c r="AM57" s="37"/>
      <c r="AN57" s="37"/>
      <c r="AO57" s="37"/>
      <c r="AP57" s="37"/>
      <c r="AQ57" s="37"/>
      <c r="AR57" s="37"/>
      <c r="AS57" s="37"/>
      <c r="AT57" s="38"/>
      <c r="AU57" s="38"/>
      <c r="AV57" s="38"/>
      <c r="AW57" s="38"/>
      <c r="AX57" s="38"/>
      <c r="AY57" s="38"/>
      <c r="AZ57" s="38"/>
      <c r="BA57" s="38"/>
      <c r="BB57" s="38"/>
      <c r="BC57" s="38"/>
      <c r="BD57" s="38"/>
      <c r="BE57" s="38"/>
      <c r="BF57" s="38"/>
      <c r="BG57" s="38"/>
      <c r="BH57" s="38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V57" s="38"/>
      <c r="BW57" s="38"/>
      <c r="BX57" s="38"/>
      <c r="BY57" s="38"/>
      <c r="BZ57" s="38"/>
      <c r="CA57" s="38"/>
      <c r="CB57" s="38"/>
      <c r="CC57" s="38"/>
      <c r="CD57" s="38"/>
      <c r="CE57" s="38"/>
      <c r="CF57" s="38"/>
      <c r="CG57" s="38"/>
      <c r="CH57" s="38"/>
      <c r="CI57" s="38"/>
      <c r="CJ57" s="38"/>
      <c r="CK57" s="38"/>
      <c r="CL57" s="38"/>
      <c r="CM57" s="38"/>
      <c r="CN57" s="38"/>
      <c r="CO57" s="38"/>
      <c r="CP57" s="38"/>
      <c r="CQ57" s="38"/>
      <c r="CR57" s="38"/>
      <c r="CS57" s="38"/>
      <c r="CT57" s="38"/>
      <c r="CU57" s="38"/>
      <c r="CV57" s="38"/>
      <c r="CW57" s="38"/>
      <c r="CX57" s="38"/>
      <c r="CY57" s="38"/>
      <c r="CZ57" s="38"/>
      <c r="DA57" s="38"/>
      <c r="DB57" s="38"/>
      <c r="DC57" s="38"/>
      <c r="DD57" s="38"/>
      <c r="DE57" s="38"/>
      <c r="DF57" s="38"/>
      <c r="DG57" s="38"/>
      <c r="DH57" s="38"/>
      <c r="DI57" s="38"/>
      <c r="DJ57" s="38"/>
      <c r="DK57" s="38"/>
      <c r="DL57" s="38"/>
      <c r="DM57" s="38"/>
      <c r="DN57" s="38"/>
    </row>
    <row r="58" spans="1:118">
      <c r="A58" s="1">
        <f>+NICE자료!A58</f>
        <v>122225</v>
      </c>
      <c r="B58" s="28" t="str">
        <f>+NICE자료!B58</f>
        <v xml:space="preserve">          타계정에서대체</v>
      </c>
      <c r="C58" s="37">
        <f>+NICE자료!C58</f>
        <v>0</v>
      </c>
      <c r="D58" s="37">
        <f>+NICE자료!D58</f>
        <v>0</v>
      </c>
      <c r="E58" s="37">
        <f>+NICE자료!E58</f>
        <v>0</v>
      </c>
      <c r="F58" s="37">
        <f>+NICE자료!F58</f>
        <v>0</v>
      </c>
      <c r="G58" s="37">
        <f>+NICE자료!G58</f>
        <v>0</v>
      </c>
      <c r="H58" s="37">
        <f>+NICE자료!H58</f>
        <v>0</v>
      </c>
      <c r="I58" s="37">
        <f>+NICE자료!I58</f>
        <v>0</v>
      </c>
      <c r="J58" s="37">
        <f>+NICE자료!J58</f>
        <v>0</v>
      </c>
      <c r="K58" s="37">
        <f>+NICE자료!K58</f>
        <v>0</v>
      </c>
      <c r="L58" s="37">
        <f>+NICE자료!L58</f>
        <v>0</v>
      </c>
      <c r="M58" s="37">
        <f>+NICE자료!M58</f>
        <v>0</v>
      </c>
      <c r="N58" s="37">
        <f>+NICE자료!N58</f>
        <v>0</v>
      </c>
      <c r="O58" s="37">
        <f>+NICE자료!O58</f>
        <v>0</v>
      </c>
      <c r="P58" s="37">
        <f>+NICE자료!P58</f>
        <v>0</v>
      </c>
      <c r="Q58" s="37">
        <f>+NICE자료!Q58</f>
        <v>0</v>
      </c>
      <c r="R58" s="37">
        <f>+NICE자료!R58</f>
        <v>0</v>
      </c>
      <c r="S58" s="37">
        <f>+NICE자료!S58</f>
        <v>0</v>
      </c>
      <c r="T58" s="37">
        <f>+NICE자료!T58</f>
        <v>0</v>
      </c>
      <c r="U58" s="37">
        <f>+NICE자료!U58</f>
        <v>0</v>
      </c>
      <c r="V58" s="37">
        <f>+NICE자료!V58</f>
        <v>0</v>
      </c>
      <c r="W58" s="37">
        <f>+NICE자료!W58</f>
        <v>0</v>
      </c>
      <c r="X58" s="37">
        <f>+NICE자료!X58</f>
        <v>0</v>
      </c>
      <c r="Y58" s="37">
        <f>+NICE자료!Y58</f>
        <v>0</v>
      </c>
      <c r="Z58" s="37">
        <f>+NICE자료!Z58</f>
        <v>0</v>
      </c>
      <c r="AA58" s="37">
        <f>+NICE자료!AA58</f>
        <v>0</v>
      </c>
      <c r="AB58" s="37">
        <f>+NICE자료!AB58</f>
        <v>0</v>
      </c>
      <c r="AC58" s="37">
        <f>+NICE자료!AC58</f>
        <v>0</v>
      </c>
      <c r="AD58" s="37">
        <f>+NICE자료!AD58</f>
        <v>0</v>
      </c>
      <c r="AE58" s="37">
        <f>+NICE자료!AE58</f>
        <v>0</v>
      </c>
      <c r="AF58" s="37">
        <f>+NICE자료!AF58</f>
        <v>0</v>
      </c>
      <c r="AG58" s="37">
        <f>+NICE자료!AG58</f>
        <v>0</v>
      </c>
      <c r="AH58" s="37">
        <f>+NICE자료!AH58</f>
        <v>0</v>
      </c>
      <c r="AI58" s="37">
        <f>+NICE자료!AI58</f>
        <v>0</v>
      </c>
      <c r="AJ58" s="37">
        <f>+NICE자료!AJ58</f>
        <v>0</v>
      </c>
      <c r="AK58" s="37">
        <f>+NICE자료!AK58</f>
        <v>0</v>
      </c>
      <c r="AL58" s="37">
        <f>+NICE자료!AL58</f>
        <v>0</v>
      </c>
      <c r="AM58" s="37"/>
      <c r="AN58" s="37"/>
      <c r="AO58" s="37"/>
      <c r="AP58" s="37"/>
      <c r="AQ58" s="37"/>
      <c r="AR58" s="37"/>
      <c r="AS58" s="37"/>
      <c r="AT58" s="38"/>
      <c r="AU58" s="38"/>
      <c r="AV58" s="38"/>
      <c r="AW58" s="38"/>
      <c r="AX58" s="38"/>
      <c r="AY58" s="38"/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8"/>
      <c r="BY58" s="38"/>
      <c r="BZ58" s="38"/>
      <c r="CA58" s="38"/>
      <c r="CB58" s="38"/>
      <c r="CC58" s="38"/>
      <c r="CD58" s="38"/>
      <c r="CE58" s="38"/>
      <c r="CF58" s="38"/>
      <c r="CG58" s="38"/>
      <c r="CH58" s="38"/>
      <c r="CI58" s="38"/>
      <c r="CJ58" s="38"/>
      <c r="CK58" s="38"/>
      <c r="CL58" s="38"/>
      <c r="CM58" s="38"/>
      <c r="CN58" s="38"/>
      <c r="CO58" s="38"/>
      <c r="CP58" s="38"/>
      <c r="CQ58" s="38"/>
      <c r="CR58" s="38"/>
      <c r="CS58" s="38"/>
      <c r="CT58" s="38"/>
      <c r="CU58" s="38"/>
      <c r="CV58" s="38"/>
      <c r="CW58" s="38"/>
      <c r="CX58" s="38"/>
      <c r="CY58" s="38"/>
      <c r="CZ58" s="38"/>
      <c r="DA58" s="38"/>
      <c r="DB58" s="38"/>
      <c r="DC58" s="38"/>
      <c r="DD58" s="38"/>
      <c r="DE58" s="38"/>
      <c r="DF58" s="38"/>
      <c r="DG58" s="38"/>
      <c r="DH58" s="38"/>
      <c r="DI58" s="38"/>
      <c r="DJ58" s="38"/>
      <c r="DK58" s="38"/>
      <c r="DL58" s="38"/>
      <c r="DM58" s="38"/>
      <c r="DN58" s="38"/>
    </row>
    <row r="59" spans="1:118">
      <c r="A59" s="1">
        <f>+NICE자료!A59</f>
        <v>122226</v>
      </c>
      <c r="B59" s="28" t="str">
        <f>+NICE자료!B59</f>
        <v xml:space="preserve">          관세환급금</v>
      </c>
      <c r="C59" s="37">
        <f>+NICE자료!C59</f>
        <v>0</v>
      </c>
      <c r="D59" s="37">
        <f>+NICE자료!D59</f>
        <v>0</v>
      </c>
      <c r="E59" s="37">
        <f>+NICE자료!E59</f>
        <v>0</v>
      </c>
      <c r="F59" s="37">
        <f>+NICE자료!F59</f>
        <v>0</v>
      </c>
      <c r="G59" s="37">
        <f>+NICE자료!G59</f>
        <v>0</v>
      </c>
      <c r="H59" s="37">
        <f>+NICE자료!H59</f>
        <v>0</v>
      </c>
      <c r="I59" s="37">
        <f>+NICE자료!I59</f>
        <v>0</v>
      </c>
      <c r="J59" s="37">
        <f>+NICE자료!J59</f>
        <v>0</v>
      </c>
      <c r="K59" s="37">
        <f>+NICE자료!K59</f>
        <v>0</v>
      </c>
      <c r="L59" s="37">
        <f>+NICE자료!L59</f>
        <v>0</v>
      </c>
      <c r="M59" s="37">
        <f>+NICE자료!M59</f>
        <v>0</v>
      </c>
      <c r="N59" s="37">
        <f>+NICE자료!N59</f>
        <v>0</v>
      </c>
      <c r="O59" s="37">
        <f>+NICE자료!O59</f>
        <v>0</v>
      </c>
      <c r="P59" s="37">
        <f>+NICE자료!P59</f>
        <v>0</v>
      </c>
      <c r="Q59" s="37">
        <f>+NICE자료!Q59</f>
        <v>0</v>
      </c>
      <c r="R59" s="37">
        <f>+NICE자료!R59</f>
        <v>0</v>
      </c>
      <c r="S59" s="37">
        <f>+NICE자료!S59</f>
        <v>0</v>
      </c>
      <c r="T59" s="37">
        <f>+NICE자료!T59</f>
        <v>0</v>
      </c>
      <c r="U59" s="37">
        <f>+NICE자료!U59</f>
        <v>0</v>
      </c>
      <c r="V59" s="37">
        <f>+NICE자료!V59</f>
        <v>0</v>
      </c>
      <c r="W59" s="37">
        <f>+NICE자료!W59</f>
        <v>0</v>
      </c>
      <c r="X59" s="37">
        <f>+NICE자료!X59</f>
        <v>0</v>
      </c>
      <c r="Y59" s="37">
        <f>+NICE자료!Y59</f>
        <v>0</v>
      </c>
      <c r="Z59" s="37">
        <f>+NICE자료!Z59</f>
        <v>0</v>
      </c>
      <c r="AA59" s="37">
        <f>+NICE자료!AA59</f>
        <v>0</v>
      </c>
      <c r="AB59" s="37">
        <f>+NICE자료!AB59</f>
        <v>0</v>
      </c>
      <c r="AC59" s="37">
        <f>+NICE자료!AC59</f>
        <v>0</v>
      </c>
      <c r="AD59" s="37">
        <f>+NICE자료!AD59</f>
        <v>0</v>
      </c>
      <c r="AE59" s="37">
        <f>+NICE자료!AE59</f>
        <v>0</v>
      </c>
      <c r="AF59" s="37">
        <f>+NICE자료!AF59</f>
        <v>0</v>
      </c>
      <c r="AG59" s="37">
        <f>+NICE자료!AG59</f>
        <v>0</v>
      </c>
      <c r="AH59" s="37">
        <f>+NICE자료!AH59</f>
        <v>0</v>
      </c>
      <c r="AI59" s="37">
        <f>+NICE자료!AI59</f>
        <v>0</v>
      </c>
      <c r="AJ59" s="37">
        <f>+NICE자료!AJ59</f>
        <v>0</v>
      </c>
      <c r="AK59" s="37">
        <f>+NICE자료!AK59</f>
        <v>0</v>
      </c>
      <c r="AL59" s="37">
        <f>+NICE자료!AL59</f>
        <v>0</v>
      </c>
      <c r="AM59" s="37"/>
      <c r="AN59" s="37"/>
      <c r="AO59" s="37"/>
      <c r="AP59" s="37"/>
      <c r="AQ59" s="37"/>
      <c r="AR59" s="37"/>
      <c r="AS59" s="37"/>
      <c r="AT59" s="38"/>
      <c r="AU59" s="38"/>
      <c r="AV59" s="38"/>
      <c r="AW59" s="38"/>
      <c r="AX59" s="38"/>
      <c r="AY59" s="38"/>
      <c r="AZ59" s="38"/>
      <c r="BA59" s="38"/>
      <c r="BB59" s="38"/>
      <c r="BC59" s="38"/>
      <c r="BD59" s="38"/>
      <c r="BE59" s="38"/>
      <c r="BF59" s="38"/>
      <c r="BG59" s="38"/>
      <c r="BH59" s="38"/>
      <c r="BI59" s="38"/>
      <c r="BJ59" s="38"/>
      <c r="BK59" s="38"/>
      <c r="BL59" s="38"/>
      <c r="BM59" s="38"/>
      <c r="BN59" s="38"/>
      <c r="BO59" s="38"/>
      <c r="BP59" s="38"/>
      <c r="BQ59" s="38"/>
      <c r="BR59" s="38"/>
      <c r="BS59" s="38"/>
      <c r="BT59" s="38"/>
      <c r="BU59" s="38"/>
      <c r="BV59" s="38"/>
      <c r="BW59" s="38"/>
      <c r="BX59" s="38"/>
      <c r="BY59" s="38"/>
      <c r="BZ59" s="38"/>
      <c r="CA59" s="38"/>
      <c r="CB59" s="38"/>
      <c r="CC59" s="38"/>
      <c r="CD59" s="38"/>
      <c r="CE59" s="38"/>
      <c r="CF59" s="38"/>
      <c r="CG59" s="38"/>
      <c r="CH59" s="38"/>
      <c r="CI59" s="38"/>
      <c r="CJ59" s="38"/>
      <c r="CK59" s="38"/>
      <c r="CL59" s="38"/>
      <c r="CM59" s="38"/>
      <c r="CN59" s="38"/>
      <c r="CO59" s="38"/>
      <c r="CP59" s="38"/>
      <c r="CQ59" s="38"/>
      <c r="CR59" s="38"/>
      <c r="CS59" s="38"/>
      <c r="CT59" s="38"/>
      <c r="CU59" s="38"/>
      <c r="CV59" s="38"/>
      <c r="CW59" s="38"/>
      <c r="CX59" s="38"/>
      <c r="CY59" s="38"/>
      <c r="CZ59" s="38"/>
      <c r="DA59" s="38"/>
      <c r="DB59" s="38"/>
      <c r="DC59" s="38"/>
      <c r="DD59" s="38"/>
      <c r="DE59" s="38"/>
      <c r="DF59" s="38"/>
      <c r="DG59" s="38"/>
      <c r="DH59" s="38"/>
      <c r="DI59" s="38"/>
      <c r="DJ59" s="38"/>
      <c r="DK59" s="38"/>
      <c r="DL59" s="38"/>
      <c r="DM59" s="38"/>
      <c r="DN59" s="38"/>
    </row>
    <row r="60" spans="1:118">
      <c r="A60" s="1">
        <f>+NICE자료!A60</f>
        <v>122230</v>
      </c>
      <c r="B60" s="28" t="str">
        <f>+NICE자료!B60</f>
        <v xml:space="preserve">          타계정으로대체</v>
      </c>
      <c r="C60" s="37">
        <f>+NICE자료!C60</f>
        <v>0</v>
      </c>
      <c r="D60" s="37">
        <f>+NICE자료!D60</f>
        <v>0</v>
      </c>
      <c r="E60" s="37">
        <f>+NICE자료!E60</f>
        <v>0</v>
      </c>
      <c r="F60" s="37">
        <f>+NICE자료!F60</f>
        <v>0</v>
      </c>
      <c r="G60" s="37">
        <f>+NICE자료!G60</f>
        <v>0</v>
      </c>
      <c r="H60" s="37">
        <f>+NICE자료!H60</f>
        <v>0</v>
      </c>
      <c r="I60" s="37">
        <f>+NICE자료!I60</f>
        <v>0</v>
      </c>
      <c r="J60" s="37">
        <f>+NICE자료!J60</f>
        <v>0</v>
      </c>
      <c r="K60" s="37">
        <f>+NICE자료!K60</f>
        <v>0</v>
      </c>
      <c r="L60" s="37">
        <f>+NICE자료!L60</f>
        <v>0</v>
      </c>
      <c r="M60" s="37">
        <f>+NICE자료!M60</f>
        <v>0</v>
      </c>
      <c r="N60" s="37">
        <f>+NICE자료!N60</f>
        <v>0</v>
      </c>
      <c r="O60" s="37">
        <f>+NICE자료!O60</f>
        <v>0</v>
      </c>
      <c r="P60" s="37">
        <f>+NICE자료!P60</f>
        <v>0</v>
      </c>
      <c r="Q60" s="37">
        <f>+NICE자료!Q60</f>
        <v>0</v>
      </c>
      <c r="R60" s="37">
        <f>+NICE자료!R60</f>
        <v>0</v>
      </c>
      <c r="S60" s="37">
        <f>+NICE자료!S60</f>
        <v>0</v>
      </c>
      <c r="T60" s="37">
        <f>+NICE자료!T60</f>
        <v>0</v>
      </c>
      <c r="U60" s="37">
        <f>+NICE자료!U60</f>
        <v>0</v>
      </c>
      <c r="V60" s="37">
        <f>+NICE자료!V60</f>
        <v>0</v>
      </c>
      <c r="W60" s="37">
        <f>+NICE자료!W60</f>
        <v>0</v>
      </c>
      <c r="X60" s="37">
        <f>+NICE자료!X60</f>
        <v>0</v>
      </c>
      <c r="Y60" s="37">
        <f>+NICE자료!Y60</f>
        <v>0</v>
      </c>
      <c r="Z60" s="37">
        <f>+NICE자료!Z60</f>
        <v>0</v>
      </c>
      <c r="AA60" s="37">
        <f>+NICE자료!AA60</f>
        <v>0</v>
      </c>
      <c r="AB60" s="37">
        <f>+NICE자료!AB60</f>
        <v>0</v>
      </c>
      <c r="AC60" s="37">
        <f>+NICE자료!AC60</f>
        <v>0</v>
      </c>
      <c r="AD60" s="37">
        <f>+NICE자료!AD60</f>
        <v>0</v>
      </c>
      <c r="AE60" s="37">
        <f>+NICE자료!AE60</f>
        <v>0</v>
      </c>
      <c r="AF60" s="37">
        <f>+NICE자료!AF60</f>
        <v>0</v>
      </c>
      <c r="AG60" s="37">
        <f>+NICE자료!AG60</f>
        <v>0</v>
      </c>
      <c r="AH60" s="37">
        <f>+NICE자료!AH60</f>
        <v>0</v>
      </c>
      <c r="AI60" s="37">
        <f>+NICE자료!AI60</f>
        <v>0</v>
      </c>
      <c r="AJ60" s="37">
        <f>+NICE자료!AJ60</f>
        <v>0</v>
      </c>
      <c r="AK60" s="37">
        <f>+NICE자료!AK60</f>
        <v>0</v>
      </c>
      <c r="AL60" s="37">
        <f>+NICE자료!AL60</f>
        <v>0</v>
      </c>
      <c r="AM60" s="37"/>
      <c r="AN60" s="37"/>
      <c r="AO60" s="37"/>
      <c r="AP60" s="37"/>
      <c r="AQ60" s="37"/>
      <c r="AR60" s="37"/>
      <c r="AS60" s="37"/>
      <c r="AT60" s="38"/>
      <c r="AU60" s="38"/>
      <c r="AV60" s="38"/>
      <c r="AW60" s="38"/>
      <c r="AX60" s="38"/>
      <c r="AY60" s="38"/>
      <c r="AZ60" s="38"/>
      <c r="BA60" s="38"/>
      <c r="BB60" s="38"/>
      <c r="BC60" s="38"/>
      <c r="BD60" s="38"/>
      <c r="BE60" s="38"/>
      <c r="BF60" s="38"/>
      <c r="BG60" s="38"/>
      <c r="BH60" s="38"/>
      <c r="BI60" s="38"/>
      <c r="BJ60" s="38"/>
      <c r="BK60" s="38"/>
      <c r="BL60" s="38"/>
      <c r="BM60" s="38"/>
      <c r="BN60" s="38"/>
      <c r="BO60" s="38"/>
      <c r="BP60" s="38"/>
      <c r="BQ60" s="38"/>
      <c r="BR60" s="38"/>
      <c r="BS60" s="38"/>
      <c r="BT60" s="38"/>
      <c r="BU60" s="38"/>
      <c r="BV60" s="38"/>
      <c r="BW60" s="38"/>
      <c r="BX60" s="38"/>
      <c r="BY60" s="38"/>
      <c r="BZ60" s="38"/>
      <c r="CA60" s="38"/>
      <c r="CB60" s="38"/>
      <c r="CC60" s="38"/>
      <c r="CD60" s="38"/>
      <c r="CE60" s="38"/>
      <c r="CF60" s="38"/>
      <c r="CG60" s="38"/>
      <c r="CH60" s="38"/>
      <c r="CI60" s="38"/>
      <c r="CJ60" s="38"/>
      <c r="CK60" s="38"/>
      <c r="CL60" s="38"/>
      <c r="CM60" s="38"/>
      <c r="CN60" s="38"/>
      <c r="CO60" s="38"/>
      <c r="CP60" s="38"/>
      <c r="CQ60" s="38"/>
      <c r="CR60" s="38"/>
      <c r="CS60" s="38"/>
      <c r="CT60" s="38"/>
      <c r="CU60" s="38"/>
      <c r="CV60" s="38"/>
      <c r="CW60" s="38"/>
      <c r="CX60" s="38"/>
      <c r="CY60" s="38"/>
      <c r="CZ60" s="38"/>
      <c r="DA60" s="38"/>
      <c r="DB60" s="38"/>
      <c r="DC60" s="38"/>
      <c r="DD60" s="38"/>
      <c r="DE60" s="38"/>
      <c r="DF60" s="38"/>
      <c r="DG60" s="38"/>
      <c r="DH60" s="38"/>
      <c r="DI60" s="38"/>
      <c r="DJ60" s="38"/>
      <c r="DK60" s="38"/>
      <c r="DL60" s="38"/>
      <c r="DM60" s="38"/>
      <c r="DN60" s="38"/>
    </row>
    <row r="61" spans="1:118">
      <c r="A61" s="1">
        <f>+NICE자료!A61</f>
        <v>122240</v>
      </c>
      <c r="B61" s="28" t="str">
        <f>+NICE자료!B61</f>
        <v xml:space="preserve">          기말재고</v>
      </c>
      <c r="C61" s="37">
        <f>+NICE자료!C61</f>
        <v>0</v>
      </c>
      <c r="D61" s="37">
        <f>+NICE자료!D61</f>
        <v>0</v>
      </c>
      <c r="E61" s="37">
        <f>+NICE자료!E61</f>
        <v>0</v>
      </c>
      <c r="F61" s="37">
        <f>+NICE자료!F61</f>
        <v>0</v>
      </c>
      <c r="G61" s="37">
        <f>+NICE자료!G61</f>
        <v>0</v>
      </c>
      <c r="H61" s="37">
        <f>+NICE자료!H61</f>
        <v>0</v>
      </c>
      <c r="I61" s="37">
        <f>+NICE자료!I61</f>
        <v>0</v>
      </c>
      <c r="J61" s="37">
        <f>+NICE자료!J61</f>
        <v>0</v>
      </c>
      <c r="K61" s="37">
        <f>+NICE자료!K61</f>
        <v>0</v>
      </c>
      <c r="L61" s="37">
        <f>+NICE자료!L61</f>
        <v>0</v>
      </c>
      <c r="M61" s="37">
        <f>+NICE자료!M61</f>
        <v>0</v>
      </c>
      <c r="N61" s="37">
        <f>+NICE자료!N61</f>
        <v>0</v>
      </c>
      <c r="O61" s="37">
        <f>+NICE자료!O61</f>
        <v>0</v>
      </c>
      <c r="P61" s="37">
        <f>+NICE자료!P61</f>
        <v>0</v>
      </c>
      <c r="Q61" s="37">
        <f>+NICE자료!Q61</f>
        <v>0</v>
      </c>
      <c r="R61" s="37">
        <f>+NICE자료!R61</f>
        <v>0</v>
      </c>
      <c r="S61" s="37">
        <f>+NICE자료!S61</f>
        <v>0</v>
      </c>
      <c r="T61" s="37">
        <f>+NICE자료!T61</f>
        <v>0</v>
      </c>
      <c r="U61" s="37">
        <f>+NICE자료!U61</f>
        <v>0</v>
      </c>
      <c r="V61" s="37">
        <f>+NICE자료!V61</f>
        <v>0</v>
      </c>
      <c r="W61" s="37">
        <f>+NICE자료!W61</f>
        <v>0</v>
      </c>
      <c r="X61" s="37">
        <f>+NICE자료!X61</f>
        <v>0</v>
      </c>
      <c r="Y61" s="37">
        <f>+NICE자료!Y61</f>
        <v>0</v>
      </c>
      <c r="Z61" s="37">
        <f>+NICE자료!Z61</f>
        <v>0</v>
      </c>
      <c r="AA61" s="37">
        <f>+NICE자료!AA61</f>
        <v>0</v>
      </c>
      <c r="AB61" s="37">
        <f>+NICE자료!AB61</f>
        <v>0</v>
      </c>
      <c r="AC61" s="37">
        <f>+NICE자료!AC61</f>
        <v>0</v>
      </c>
      <c r="AD61" s="37">
        <f>+NICE자료!AD61</f>
        <v>0</v>
      </c>
      <c r="AE61" s="37">
        <f>+NICE자료!AE61</f>
        <v>0</v>
      </c>
      <c r="AF61" s="37">
        <f>+NICE자료!AF61</f>
        <v>0</v>
      </c>
      <c r="AG61" s="37">
        <f>+NICE자료!AG61</f>
        <v>0</v>
      </c>
      <c r="AH61" s="37">
        <f>+NICE자료!AH61</f>
        <v>0</v>
      </c>
      <c r="AI61" s="37">
        <f>+NICE자료!AI61</f>
        <v>0</v>
      </c>
      <c r="AJ61" s="37">
        <f>+NICE자료!AJ61</f>
        <v>0</v>
      </c>
      <c r="AK61" s="37">
        <f>+NICE자료!AK61</f>
        <v>0</v>
      </c>
      <c r="AL61" s="37">
        <f>+NICE자료!AL61</f>
        <v>0</v>
      </c>
      <c r="AM61" s="37"/>
      <c r="AN61" s="37"/>
      <c r="AO61" s="37"/>
      <c r="AP61" s="37"/>
      <c r="AQ61" s="37"/>
      <c r="AR61" s="37"/>
      <c r="AS61" s="37"/>
      <c r="AT61" s="38"/>
      <c r="AU61" s="38"/>
      <c r="AV61" s="38"/>
      <c r="AW61" s="38"/>
      <c r="AX61" s="38"/>
      <c r="AY61" s="38"/>
      <c r="AZ61" s="38"/>
      <c r="BA61" s="38"/>
      <c r="BB61" s="38"/>
      <c r="BC61" s="38"/>
      <c r="BD61" s="38"/>
      <c r="BE61" s="38"/>
      <c r="BF61" s="38"/>
      <c r="BG61" s="38"/>
      <c r="BH61" s="38"/>
      <c r="BI61" s="38"/>
      <c r="BJ61" s="38"/>
      <c r="BK61" s="38"/>
      <c r="BL61" s="38"/>
      <c r="BM61" s="38"/>
      <c r="BN61" s="38"/>
      <c r="BO61" s="38"/>
      <c r="BP61" s="38"/>
      <c r="BQ61" s="38"/>
      <c r="BR61" s="38"/>
      <c r="BS61" s="38"/>
      <c r="BT61" s="38"/>
      <c r="BU61" s="38"/>
      <c r="BV61" s="38"/>
      <c r="BW61" s="38"/>
      <c r="BX61" s="38"/>
      <c r="BY61" s="38"/>
      <c r="BZ61" s="38"/>
      <c r="CA61" s="38"/>
      <c r="CB61" s="38"/>
      <c r="CC61" s="38"/>
      <c r="CD61" s="38"/>
      <c r="CE61" s="38"/>
      <c r="CF61" s="38"/>
      <c r="CG61" s="38"/>
      <c r="CH61" s="38"/>
      <c r="CI61" s="38"/>
      <c r="CJ61" s="38"/>
      <c r="CK61" s="38"/>
      <c r="CL61" s="38"/>
      <c r="CM61" s="38"/>
      <c r="CN61" s="38"/>
      <c r="CO61" s="38"/>
      <c r="CP61" s="38"/>
      <c r="CQ61" s="38"/>
      <c r="CR61" s="38"/>
      <c r="CS61" s="38"/>
      <c r="CT61" s="38"/>
      <c r="CU61" s="38"/>
      <c r="CV61" s="38"/>
      <c r="CW61" s="38"/>
      <c r="CX61" s="38"/>
      <c r="CY61" s="38"/>
      <c r="CZ61" s="38"/>
      <c r="DA61" s="38"/>
      <c r="DB61" s="38"/>
      <c r="DC61" s="38"/>
      <c r="DD61" s="38"/>
      <c r="DE61" s="38"/>
      <c r="DF61" s="38"/>
      <c r="DG61" s="38"/>
      <c r="DH61" s="38"/>
      <c r="DI61" s="38"/>
      <c r="DJ61" s="38"/>
      <c r="DK61" s="38"/>
      <c r="DL61" s="38"/>
      <c r="DM61" s="38"/>
      <c r="DN61" s="38"/>
    </row>
    <row r="62" spans="1:118">
      <c r="A62" s="1">
        <f>+NICE자료!A62</f>
        <v>122300</v>
      </c>
      <c r="B62" s="28" t="str">
        <f>+NICE자료!B62</f>
        <v xml:space="preserve">     [공사원가]</v>
      </c>
      <c r="C62" s="37">
        <f>+NICE자료!C62</f>
        <v>0</v>
      </c>
      <c r="D62" s="37">
        <f>+NICE자료!D62</f>
        <v>0</v>
      </c>
      <c r="E62" s="37">
        <f>+NICE자료!E62</f>
        <v>0</v>
      </c>
      <c r="F62" s="37">
        <f>+NICE자료!F62</f>
        <v>0</v>
      </c>
      <c r="G62" s="37">
        <f>+NICE자료!G62</f>
        <v>0</v>
      </c>
      <c r="H62" s="37">
        <f>+NICE자료!H62</f>
        <v>0</v>
      </c>
      <c r="I62" s="37">
        <f>+NICE자료!I62</f>
        <v>0</v>
      </c>
      <c r="J62" s="37">
        <f>+NICE자료!J62</f>
        <v>0</v>
      </c>
      <c r="K62" s="37">
        <f>+NICE자료!K62</f>
        <v>0</v>
      </c>
      <c r="L62" s="37">
        <f>+NICE자료!L62</f>
        <v>0</v>
      </c>
      <c r="M62" s="37">
        <f>+NICE자료!M62</f>
        <v>0</v>
      </c>
      <c r="N62" s="37">
        <f>+NICE자료!N62</f>
        <v>0</v>
      </c>
      <c r="O62" s="37">
        <f>+NICE자료!O62</f>
        <v>0</v>
      </c>
      <c r="P62" s="37">
        <f>+NICE자료!P62</f>
        <v>0</v>
      </c>
      <c r="Q62" s="37">
        <f>+NICE자료!Q62</f>
        <v>0</v>
      </c>
      <c r="R62" s="37">
        <f>+NICE자료!R62</f>
        <v>0</v>
      </c>
      <c r="S62" s="37">
        <f>+NICE자료!S62</f>
        <v>0</v>
      </c>
      <c r="T62" s="37">
        <f>+NICE자료!T62</f>
        <v>0</v>
      </c>
      <c r="U62" s="37">
        <f>+NICE자료!U62</f>
        <v>0</v>
      </c>
      <c r="V62" s="37">
        <f>+NICE자료!V62</f>
        <v>0</v>
      </c>
      <c r="W62" s="37">
        <f>+NICE자료!W62</f>
        <v>0</v>
      </c>
      <c r="X62" s="37">
        <f>+NICE자료!X62</f>
        <v>0</v>
      </c>
      <c r="Y62" s="37">
        <f>+NICE자료!Y62</f>
        <v>0</v>
      </c>
      <c r="Z62" s="37">
        <f>+NICE자료!Z62</f>
        <v>0</v>
      </c>
      <c r="AA62" s="37">
        <f>+NICE자료!AA62</f>
        <v>0</v>
      </c>
      <c r="AB62" s="37">
        <f>+NICE자료!AB62</f>
        <v>0</v>
      </c>
      <c r="AC62" s="37">
        <f>+NICE자료!AC62</f>
        <v>0</v>
      </c>
      <c r="AD62" s="37">
        <f>+NICE자료!AD62</f>
        <v>0</v>
      </c>
      <c r="AE62" s="37">
        <f>+NICE자료!AE62</f>
        <v>0</v>
      </c>
      <c r="AF62" s="37">
        <f>+NICE자료!AF62</f>
        <v>0</v>
      </c>
      <c r="AG62" s="37">
        <f>+NICE자료!AG62</f>
        <v>0</v>
      </c>
      <c r="AH62" s="37">
        <f>+NICE자료!AH62</f>
        <v>0</v>
      </c>
      <c r="AI62" s="37">
        <f>+NICE자료!AI62</f>
        <v>0</v>
      </c>
      <c r="AJ62" s="37">
        <f>+NICE자료!AJ62</f>
        <v>0</v>
      </c>
      <c r="AK62" s="37">
        <f>+NICE자료!AK62</f>
        <v>0</v>
      </c>
      <c r="AL62" s="37">
        <f>+NICE자료!AL62</f>
        <v>0</v>
      </c>
      <c r="AM62" s="37"/>
      <c r="AN62" s="37"/>
      <c r="AO62" s="37"/>
      <c r="AP62" s="37"/>
      <c r="AQ62" s="37"/>
      <c r="AR62" s="37"/>
      <c r="AS62" s="37"/>
      <c r="AT62" s="38"/>
      <c r="AU62" s="38"/>
      <c r="AV62" s="38"/>
      <c r="AW62" s="38"/>
      <c r="AX62" s="38"/>
      <c r="AY62" s="38"/>
      <c r="AZ62" s="38"/>
      <c r="BA62" s="38"/>
      <c r="BB62" s="38"/>
      <c r="BC62" s="38"/>
      <c r="BD62" s="38"/>
      <c r="BE62" s="38"/>
      <c r="BF62" s="38"/>
      <c r="BG62" s="38"/>
      <c r="BH62" s="38"/>
      <c r="BI62" s="38"/>
      <c r="BJ62" s="38"/>
      <c r="BK62" s="38"/>
      <c r="BL62" s="38"/>
      <c r="BM62" s="38"/>
      <c r="BN62" s="38"/>
      <c r="BO62" s="38"/>
      <c r="BP62" s="38"/>
      <c r="BQ62" s="38"/>
      <c r="BR62" s="38"/>
      <c r="BS62" s="38"/>
      <c r="BT62" s="38"/>
      <c r="BU62" s="38"/>
      <c r="BV62" s="38"/>
      <c r="BW62" s="38"/>
      <c r="BX62" s="38"/>
      <c r="BY62" s="38"/>
      <c r="BZ62" s="38"/>
      <c r="CA62" s="38"/>
      <c r="CB62" s="38"/>
      <c r="CC62" s="38"/>
      <c r="CD62" s="38"/>
      <c r="CE62" s="38"/>
      <c r="CF62" s="38"/>
      <c r="CG62" s="38"/>
      <c r="CH62" s="38"/>
      <c r="CI62" s="38"/>
      <c r="CJ62" s="38"/>
      <c r="CK62" s="38"/>
      <c r="CL62" s="38"/>
      <c r="CM62" s="38"/>
      <c r="CN62" s="38"/>
      <c r="CO62" s="38"/>
      <c r="CP62" s="38"/>
      <c r="CQ62" s="38"/>
      <c r="CR62" s="38"/>
      <c r="CS62" s="38"/>
      <c r="CT62" s="38"/>
      <c r="CU62" s="38"/>
      <c r="CV62" s="38"/>
      <c r="CW62" s="38"/>
      <c r="CX62" s="38"/>
      <c r="CY62" s="38"/>
      <c r="CZ62" s="38"/>
      <c r="DA62" s="38"/>
      <c r="DB62" s="38"/>
      <c r="DC62" s="38"/>
      <c r="DD62" s="38"/>
      <c r="DE62" s="38"/>
      <c r="DF62" s="38"/>
      <c r="DG62" s="38"/>
      <c r="DH62" s="38"/>
      <c r="DI62" s="38"/>
      <c r="DJ62" s="38"/>
      <c r="DK62" s="38"/>
      <c r="DL62" s="38"/>
      <c r="DM62" s="38"/>
      <c r="DN62" s="38"/>
    </row>
    <row r="63" spans="1:118">
      <c r="A63" s="1">
        <f>+NICE자료!A63</f>
        <v>122400</v>
      </c>
      <c r="B63" s="28" t="str">
        <f>+NICE자료!B63</f>
        <v xml:space="preserve">     [분양원가]</v>
      </c>
      <c r="C63" s="37">
        <f>+NICE자료!C63</f>
        <v>0</v>
      </c>
      <c r="D63" s="37">
        <f>+NICE자료!D63</f>
        <v>0</v>
      </c>
      <c r="E63" s="37">
        <f>+NICE자료!E63</f>
        <v>0</v>
      </c>
      <c r="F63" s="37">
        <f>+NICE자료!F63</f>
        <v>0</v>
      </c>
      <c r="G63" s="37">
        <f>+NICE자료!G63</f>
        <v>0</v>
      </c>
      <c r="H63" s="37">
        <f>+NICE자료!H63</f>
        <v>0</v>
      </c>
      <c r="I63" s="37">
        <f>+NICE자료!I63</f>
        <v>0</v>
      </c>
      <c r="J63" s="37">
        <f>+NICE자료!J63</f>
        <v>0</v>
      </c>
      <c r="K63" s="37">
        <f>+NICE자료!K63</f>
        <v>0</v>
      </c>
      <c r="L63" s="37">
        <f>+NICE자료!L63</f>
        <v>0</v>
      </c>
      <c r="M63" s="37">
        <f>+NICE자료!M63</f>
        <v>0</v>
      </c>
      <c r="N63" s="37">
        <f>+NICE자료!N63</f>
        <v>0</v>
      </c>
      <c r="O63" s="37">
        <f>+NICE자료!O63</f>
        <v>0</v>
      </c>
      <c r="P63" s="37">
        <f>+NICE자료!P63</f>
        <v>0</v>
      </c>
      <c r="Q63" s="37">
        <f>+NICE자료!Q63</f>
        <v>0</v>
      </c>
      <c r="R63" s="37">
        <f>+NICE자료!R63</f>
        <v>0</v>
      </c>
      <c r="S63" s="37">
        <f>+NICE자료!S63</f>
        <v>0</v>
      </c>
      <c r="T63" s="37">
        <f>+NICE자료!T63</f>
        <v>0</v>
      </c>
      <c r="U63" s="37">
        <f>+NICE자료!U63</f>
        <v>0</v>
      </c>
      <c r="V63" s="37">
        <f>+NICE자료!V63</f>
        <v>0</v>
      </c>
      <c r="W63" s="37">
        <f>+NICE자료!W63</f>
        <v>0</v>
      </c>
      <c r="X63" s="37">
        <f>+NICE자료!X63</f>
        <v>0</v>
      </c>
      <c r="Y63" s="37">
        <f>+NICE자료!Y63</f>
        <v>0</v>
      </c>
      <c r="Z63" s="37">
        <f>+NICE자료!Z63</f>
        <v>0</v>
      </c>
      <c r="AA63" s="37">
        <f>+NICE자료!AA63</f>
        <v>0</v>
      </c>
      <c r="AB63" s="37">
        <f>+NICE자료!AB63</f>
        <v>0</v>
      </c>
      <c r="AC63" s="37">
        <f>+NICE자료!AC63</f>
        <v>0</v>
      </c>
      <c r="AD63" s="37">
        <f>+NICE자료!AD63</f>
        <v>0</v>
      </c>
      <c r="AE63" s="37">
        <f>+NICE자료!AE63</f>
        <v>0</v>
      </c>
      <c r="AF63" s="37">
        <f>+NICE자료!AF63</f>
        <v>0</v>
      </c>
      <c r="AG63" s="37">
        <f>+NICE자료!AG63</f>
        <v>0</v>
      </c>
      <c r="AH63" s="37">
        <f>+NICE자료!AH63</f>
        <v>0</v>
      </c>
      <c r="AI63" s="37">
        <f>+NICE자료!AI63</f>
        <v>0</v>
      </c>
      <c r="AJ63" s="37">
        <f>+NICE자료!AJ63</f>
        <v>0</v>
      </c>
      <c r="AK63" s="37">
        <f>+NICE자료!AK63</f>
        <v>0</v>
      </c>
      <c r="AL63" s="37">
        <f>+NICE자료!AL63</f>
        <v>0</v>
      </c>
      <c r="AM63" s="37"/>
      <c r="AN63" s="37"/>
      <c r="AO63" s="37"/>
      <c r="AP63" s="37"/>
      <c r="AQ63" s="37"/>
      <c r="AR63" s="37"/>
      <c r="AS63" s="37"/>
      <c r="AT63" s="38"/>
      <c r="AU63" s="38"/>
      <c r="AV63" s="38"/>
      <c r="AW63" s="38"/>
      <c r="AX63" s="38"/>
      <c r="AY63" s="38"/>
      <c r="AZ63" s="38"/>
      <c r="BA63" s="38"/>
      <c r="BB63" s="38"/>
      <c r="BC63" s="38"/>
      <c r="BD63" s="38"/>
      <c r="BE63" s="38"/>
      <c r="BF63" s="38"/>
      <c r="BG63" s="38"/>
      <c r="BH63" s="38"/>
      <c r="BI63" s="38"/>
      <c r="BJ63" s="38"/>
      <c r="BK63" s="38"/>
      <c r="BL63" s="38"/>
      <c r="BM63" s="38"/>
      <c r="BN63" s="38"/>
      <c r="BO63" s="38"/>
      <c r="BP63" s="38"/>
      <c r="BQ63" s="38"/>
      <c r="BR63" s="38"/>
      <c r="BS63" s="38"/>
      <c r="BT63" s="38"/>
      <c r="BU63" s="38"/>
      <c r="BV63" s="38"/>
      <c r="BW63" s="38"/>
      <c r="BX63" s="38"/>
      <c r="BY63" s="38"/>
      <c r="BZ63" s="38"/>
      <c r="CA63" s="38"/>
      <c r="CB63" s="38"/>
      <c r="CC63" s="38"/>
      <c r="CD63" s="38"/>
      <c r="CE63" s="38"/>
      <c r="CF63" s="38"/>
      <c r="CG63" s="38"/>
      <c r="CH63" s="38"/>
      <c r="CI63" s="38"/>
      <c r="CJ63" s="38"/>
      <c r="CK63" s="38"/>
      <c r="CL63" s="38"/>
      <c r="CM63" s="38"/>
      <c r="CN63" s="38"/>
      <c r="CO63" s="38"/>
      <c r="CP63" s="38"/>
      <c r="CQ63" s="38"/>
      <c r="CR63" s="38"/>
      <c r="CS63" s="38"/>
      <c r="CT63" s="38"/>
      <c r="CU63" s="38"/>
      <c r="CV63" s="38"/>
      <c r="CW63" s="38"/>
      <c r="CX63" s="38"/>
      <c r="CY63" s="38"/>
      <c r="CZ63" s="38"/>
      <c r="DA63" s="38"/>
      <c r="DB63" s="38"/>
      <c r="DC63" s="38"/>
      <c r="DD63" s="38"/>
      <c r="DE63" s="38"/>
      <c r="DF63" s="38"/>
      <c r="DG63" s="38"/>
      <c r="DH63" s="38"/>
      <c r="DI63" s="38"/>
      <c r="DJ63" s="38"/>
      <c r="DK63" s="38"/>
      <c r="DL63" s="38"/>
      <c r="DM63" s="38"/>
      <c r="DN63" s="38"/>
    </row>
    <row r="64" spans="1:118">
      <c r="A64" s="1">
        <f>+NICE자료!A64</f>
        <v>122500</v>
      </c>
      <c r="B64" s="28" t="str">
        <f>+NICE자료!B64</f>
        <v xml:space="preserve">     [임대원가]</v>
      </c>
      <c r="C64" s="37">
        <f>+NICE자료!C64</f>
        <v>0</v>
      </c>
      <c r="D64" s="37">
        <f>+NICE자료!D64</f>
        <v>0</v>
      </c>
      <c r="E64" s="37">
        <f>+NICE자료!E64</f>
        <v>0</v>
      </c>
      <c r="F64" s="37">
        <f>+NICE자료!F64</f>
        <v>0</v>
      </c>
      <c r="G64" s="37">
        <f>+NICE자료!G64</f>
        <v>0</v>
      </c>
      <c r="H64" s="37">
        <f>+NICE자료!H64</f>
        <v>0</v>
      </c>
      <c r="I64" s="37">
        <f>+NICE자료!I64</f>
        <v>0</v>
      </c>
      <c r="J64" s="37">
        <f>+NICE자료!J64</f>
        <v>0</v>
      </c>
      <c r="K64" s="37">
        <f>+NICE자료!K64</f>
        <v>0</v>
      </c>
      <c r="L64" s="37">
        <f>+NICE자료!L64</f>
        <v>0</v>
      </c>
      <c r="M64" s="37">
        <f>+NICE자료!M64</f>
        <v>0</v>
      </c>
      <c r="N64" s="37">
        <f>+NICE자료!N64</f>
        <v>0</v>
      </c>
      <c r="O64" s="37">
        <f>+NICE자료!O64</f>
        <v>0</v>
      </c>
      <c r="P64" s="37">
        <f>+NICE자료!P64</f>
        <v>0</v>
      </c>
      <c r="Q64" s="37">
        <f>+NICE자료!Q64</f>
        <v>0</v>
      </c>
      <c r="R64" s="37">
        <f>+NICE자료!R64</f>
        <v>0</v>
      </c>
      <c r="S64" s="37">
        <f>+NICE자료!S64</f>
        <v>0</v>
      </c>
      <c r="T64" s="37">
        <f>+NICE자료!T64</f>
        <v>0</v>
      </c>
      <c r="U64" s="37">
        <f>+NICE자료!U64</f>
        <v>0</v>
      </c>
      <c r="V64" s="37">
        <f>+NICE자료!V64</f>
        <v>0</v>
      </c>
      <c r="W64" s="37">
        <f>+NICE자료!W64</f>
        <v>0</v>
      </c>
      <c r="X64" s="37">
        <f>+NICE자료!X64</f>
        <v>0</v>
      </c>
      <c r="Y64" s="37">
        <f>+NICE자료!Y64</f>
        <v>0</v>
      </c>
      <c r="Z64" s="37">
        <f>+NICE자료!Z64</f>
        <v>0</v>
      </c>
      <c r="AA64" s="37">
        <f>+NICE자료!AA64</f>
        <v>0</v>
      </c>
      <c r="AB64" s="37">
        <f>+NICE자료!AB64</f>
        <v>0</v>
      </c>
      <c r="AC64" s="37">
        <f>+NICE자료!AC64</f>
        <v>0</v>
      </c>
      <c r="AD64" s="37">
        <f>+NICE자료!AD64</f>
        <v>0</v>
      </c>
      <c r="AE64" s="37">
        <f>+NICE자료!AE64</f>
        <v>0</v>
      </c>
      <c r="AF64" s="37">
        <f>+NICE자료!AF64</f>
        <v>0</v>
      </c>
      <c r="AG64" s="37">
        <f>+NICE자료!AG64</f>
        <v>0</v>
      </c>
      <c r="AH64" s="37">
        <f>+NICE자료!AH64</f>
        <v>0</v>
      </c>
      <c r="AI64" s="37">
        <f>+NICE자료!AI64</f>
        <v>0</v>
      </c>
      <c r="AJ64" s="37">
        <f>+NICE자료!AJ64</f>
        <v>0</v>
      </c>
      <c r="AK64" s="37">
        <f>+NICE자료!AK64</f>
        <v>0</v>
      </c>
      <c r="AL64" s="37">
        <f>+NICE자료!AL64</f>
        <v>0</v>
      </c>
      <c r="AM64" s="37"/>
      <c r="AN64" s="37"/>
      <c r="AO64" s="37"/>
      <c r="AP64" s="37"/>
      <c r="AQ64" s="37"/>
      <c r="AR64" s="37"/>
      <c r="AS64" s="37"/>
      <c r="AT64" s="38"/>
      <c r="AU64" s="38"/>
      <c r="AV64" s="38"/>
      <c r="AW64" s="38"/>
      <c r="AX64" s="38"/>
      <c r="AY64" s="38"/>
      <c r="AZ64" s="38"/>
      <c r="BA64" s="38"/>
      <c r="BB64" s="38"/>
      <c r="BC64" s="38"/>
      <c r="BD64" s="38"/>
      <c r="BE64" s="38"/>
      <c r="BF64" s="38"/>
      <c r="BG64" s="38"/>
      <c r="BH64" s="38"/>
      <c r="BI64" s="38"/>
      <c r="BJ64" s="38"/>
      <c r="BK64" s="38"/>
      <c r="BL64" s="38"/>
      <c r="BM64" s="38"/>
      <c r="BN64" s="38"/>
      <c r="BO64" s="38"/>
      <c r="BP64" s="38"/>
      <c r="BQ64" s="38"/>
      <c r="BR64" s="38"/>
      <c r="BS64" s="38"/>
      <c r="BT64" s="38"/>
      <c r="BU64" s="38"/>
      <c r="BV64" s="38"/>
      <c r="BW64" s="38"/>
      <c r="BX64" s="38"/>
      <c r="BY64" s="38"/>
      <c r="BZ64" s="38"/>
      <c r="CA64" s="38"/>
      <c r="CB64" s="38"/>
      <c r="CC64" s="38"/>
      <c r="CD64" s="38"/>
      <c r="CE64" s="38"/>
      <c r="CF64" s="38"/>
      <c r="CG64" s="38"/>
      <c r="CH64" s="38"/>
      <c r="CI64" s="38"/>
      <c r="CJ64" s="38"/>
      <c r="CK64" s="38"/>
      <c r="CL64" s="38"/>
      <c r="CM64" s="38"/>
      <c r="CN64" s="38"/>
      <c r="CO64" s="38"/>
      <c r="CP64" s="38"/>
      <c r="CQ64" s="38"/>
      <c r="CR64" s="38"/>
      <c r="CS64" s="38"/>
      <c r="CT64" s="38"/>
      <c r="CU64" s="38"/>
      <c r="CV64" s="38"/>
      <c r="CW64" s="38"/>
      <c r="CX64" s="38"/>
      <c r="CY64" s="38"/>
      <c r="CZ64" s="38"/>
      <c r="DA64" s="38"/>
      <c r="DB64" s="38"/>
      <c r="DC64" s="38"/>
      <c r="DD64" s="38"/>
      <c r="DE64" s="38"/>
      <c r="DF64" s="38"/>
      <c r="DG64" s="38"/>
      <c r="DH64" s="38"/>
      <c r="DI64" s="38"/>
      <c r="DJ64" s="38"/>
      <c r="DK64" s="38"/>
      <c r="DL64" s="38"/>
      <c r="DM64" s="38"/>
      <c r="DN64" s="38"/>
    </row>
    <row r="65" spans="1:118">
      <c r="A65" s="1">
        <f>+NICE자료!A65</f>
        <v>122600</v>
      </c>
      <c r="B65" s="28" t="str">
        <f>+NICE자료!B65</f>
        <v xml:space="preserve">     [용역원가]</v>
      </c>
      <c r="C65" s="37">
        <f>+NICE자료!C65</f>
        <v>0</v>
      </c>
      <c r="D65" s="37">
        <f>+NICE자료!D65</f>
        <v>0</v>
      </c>
      <c r="E65" s="37">
        <f>+NICE자료!E65</f>
        <v>0</v>
      </c>
      <c r="F65" s="37">
        <f>+NICE자료!F65</f>
        <v>0</v>
      </c>
      <c r="G65" s="37">
        <f>+NICE자료!G65</f>
        <v>0</v>
      </c>
      <c r="H65" s="37">
        <f>+NICE자료!H65</f>
        <v>0</v>
      </c>
      <c r="I65" s="37">
        <f>+NICE자료!I65</f>
        <v>0</v>
      </c>
      <c r="J65" s="37">
        <f>+NICE자료!J65</f>
        <v>0</v>
      </c>
      <c r="K65" s="37">
        <f>+NICE자료!K65</f>
        <v>0</v>
      </c>
      <c r="L65" s="37">
        <f>+NICE자료!L65</f>
        <v>0</v>
      </c>
      <c r="M65" s="37">
        <f>+NICE자료!M65</f>
        <v>0</v>
      </c>
      <c r="N65" s="37">
        <f>+NICE자료!N65</f>
        <v>0</v>
      </c>
      <c r="O65" s="37">
        <f>+NICE자료!O65</f>
        <v>0</v>
      </c>
      <c r="P65" s="37">
        <f>+NICE자료!P65</f>
        <v>0</v>
      </c>
      <c r="Q65" s="37">
        <f>+NICE자료!Q65</f>
        <v>0</v>
      </c>
      <c r="R65" s="37">
        <f>+NICE자료!R65</f>
        <v>0</v>
      </c>
      <c r="S65" s="37">
        <f>+NICE자료!S65</f>
        <v>0</v>
      </c>
      <c r="T65" s="37">
        <f>+NICE자료!T65</f>
        <v>0</v>
      </c>
      <c r="U65" s="37">
        <f>+NICE자료!U65</f>
        <v>0</v>
      </c>
      <c r="V65" s="37">
        <f>+NICE자료!V65</f>
        <v>0</v>
      </c>
      <c r="W65" s="37">
        <f>+NICE자료!W65</f>
        <v>0</v>
      </c>
      <c r="X65" s="37">
        <f>+NICE자료!X65</f>
        <v>0</v>
      </c>
      <c r="Y65" s="37">
        <f>+NICE자료!Y65</f>
        <v>0</v>
      </c>
      <c r="Z65" s="37">
        <f>+NICE자료!Z65</f>
        <v>0</v>
      </c>
      <c r="AA65" s="37">
        <f>+NICE자료!AA65</f>
        <v>0</v>
      </c>
      <c r="AB65" s="37">
        <f>+NICE자료!AB65</f>
        <v>0</v>
      </c>
      <c r="AC65" s="37">
        <f>+NICE자료!AC65</f>
        <v>0</v>
      </c>
      <c r="AD65" s="37">
        <f>+NICE자료!AD65</f>
        <v>0</v>
      </c>
      <c r="AE65" s="37">
        <f>+NICE자료!AE65</f>
        <v>0</v>
      </c>
      <c r="AF65" s="37">
        <f>+NICE자료!AF65</f>
        <v>0</v>
      </c>
      <c r="AG65" s="37">
        <f>+NICE자료!AG65</f>
        <v>0</v>
      </c>
      <c r="AH65" s="37">
        <f>+NICE자료!AH65</f>
        <v>0</v>
      </c>
      <c r="AI65" s="37">
        <f>+NICE자료!AI65</f>
        <v>0</v>
      </c>
      <c r="AJ65" s="37">
        <f>+NICE자료!AJ65</f>
        <v>0</v>
      </c>
      <c r="AK65" s="37">
        <f>+NICE자료!AK65</f>
        <v>0</v>
      </c>
      <c r="AL65" s="37">
        <f>+NICE자료!AL65</f>
        <v>0</v>
      </c>
      <c r="AM65" s="37"/>
      <c r="AN65" s="37"/>
      <c r="AO65" s="37"/>
      <c r="AP65" s="37"/>
      <c r="AQ65" s="37"/>
      <c r="AR65" s="37"/>
      <c r="AS65" s="37"/>
      <c r="AT65" s="38"/>
      <c r="AU65" s="38"/>
      <c r="AV65" s="38"/>
      <c r="AW65" s="38"/>
      <c r="AX65" s="38"/>
      <c r="AY65" s="38"/>
      <c r="AZ65" s="38"/>
      <c r="BA65" s="38"/>
      <c r="BB65" s="38"/>
      <c r="BC65" s="38"/>
      <c r="BD65" s="38"/>
      <c r="BE65" s="38"/>
      <c r="BF65" s="38"/>
      <c r="BG65" s="38"/>
      <c r="BH65" s="38"/>
      <c r="BI65" s="38"/>
      <c r="BJ65" s="38"/>
      <c r="BK65" s="38"/>
      <c r="BL65" s="38"/>
      <c r="BM65" s="38"/>
      <c r="BN65" s="38"/>
      <c r="BO65" s="38"/>
      <c r="BP65" s="38"/>
      <c r="BQ65" s="38"/>
      <c r="BR65" s="38"/>
      <c r="BS65" s="38"/>
      <c r="BT65" s="38"/>
      <c r="BU65" s="38"/>
      <c r="BV65" s="38"/>
      <c r="BW65" s="38"/>
      <c r="BX65" s="38"/>
      <c r="BY65" s="38"/>
      <c r="BZ65" s="38"/>
      <c r="CA65" s="38"/>
      <c r="CB65" s="38"/>
      <c r="CC65" s="38"/>
      <c r="CD65" s="38"/>
      <c r="CE65" s="38"/>
      <c r="CF65" s="38"/>
      <c r="CG65" s="38"/>
      <c r="CH65" s="38"/>
      <c r="CI65" s="38"/>
      <c r="CJ65" s="38"/>
      <c r="CK65" s="38"/>
      <c r="CL65" s="38"/>
      <c r="CM65" s="38"/>
      <c r="CN65" s="38"/>
      <c r="CO65" s="38"/>
      <c r="CP65" s="38"/>
      <c r="CQ65" s="38"/>
      <c r="CR65" s="38"/>
      <c r="CS65" s="38"/>
      <c r="CT65" s="38"/>
      <c r="CU65" s="38"/>
      <c r="CV65" s="38"/>
      <c r="CW65" s="38"/>
      <c r="CX65" s="38"/>
      <c r="CY65" s="38"/>
      <c r="CZ65" s="38"/>
      <c r="DA65" s="38"/>
      <c r="DB65" s="38"/>
      <c r="DC65" s="38"/>
      <c r="DD65" s="38"/>
      <c r="DE65" s="38"/>
      <c r="DF65" s="38"/>
      <c r="DG65" s="38"/>
      <c r="DH65" s="38"/>
      <c r="DI65" s="38"/>
      <c r="DJ65" s="38"/>
      <c r="DK65" s="38"/>
      <c r="DL65" s="38"/>
      <c r="DM65" s="38"/>
      <c r="DN65" s="38"/>
    </row>
    <row r="66" spans="1:118">
      <c r="A66" s="1">
        <f>+NICE자료!A66</f>
        <v>122650</v>
      </c>
      <c r="B66" s="28" t="str">
        <f>+NICE자료!B66</f>
        <v xml:space="preserve">     [제품매출원가]</v>
      </c>
      <c r="C66" s="37">
        <f>+NICE자료!C66</f>
        <v>0</v>
      </c>
      <c r="D66" s="37">
        <f>+NICE자료!D66</f>
        <v>0</v>
      </c>
      <c r="E66" s="37">
        <f>+NICE자료!E66</f>
        <v>0</v>
      </c>
      <c r="F66" s="37">
        <f>+NICE자료!F66</f>
        <v>0</v>
      </c>
      <c r="G66" s="37">
        <f>+NICE자료!G66</f>
        <v>0</v>
      </c>
      <c r="H66" s="37">
        <f>+NICE자료!H66</f>
        <v>0</v>
      </c>
      <c r="I66" s="37">
        <f>+NICE자료!I66</f>
        <v>0</v>
      </c>
      <c r="J66" s="37">
        <f>+NICE자료!J66</f>
        <v>0</v>
      </c>
      <c r="K66" s="37">
        <f>+NICE자료!K66</f>
        <v>0</v>
      </c>
      <c r="L66" s="37">
        <f>+NICE자료!L66</f>
        <v>0</v>
      </c>
      <c r="M66" s="37">
        <f>+NICE자료!M66</f>
        <v>0</v>
      </c>
      <c r="N66" s="37">
        <f>+NICE자료!N66</f>
        <v>0</v>
      </c>
      <c r="O66" s="37">
        <f>+NICE자료!O66</f>
        <v>0</v>
      </c>
      <c r="P66" s="37">
        <f>+NICE자료!P66</f>
        <v>0</v>
      </c>
      <c r="Q66" s="37">
        <f>+NICE자료!Q66</f>
        <v>0</v>
      </c>
      <c r="R66" s="37">
        <f>+NICE자료!R66</f>
        <v>0</v>
      </c>
      <c r="S66" s="37">
        <f>+NICE자료!S66</f>
        <v>0</v>
      </c>
      <c r="T66" s="37">
        <f>+NICE자료!T66</f>
        <v>0</v>
      </c>
      <c r="U66" s="37">
        <f>+NICE자료!U66</f>
        <v>0</v>
      </c>
      <c r="V66" s="37">
        <f>+NICE자료!V66</f>
        <v>0</v>
      </c>
      <c r="W66" s="37">
        <f>+NICE자료!W66</f>
        <v>0</v>
      </c>
      <c r="X66" s="37">
        <f>+NICE자료!X66</f>
        <v>0</v>
      </c>
      <c r="Y66" s="37">
        <f>+NICE자료!Y66</f>
        <v>0</v>
      </c>
      <c r="Z66" s="37">
        <f>+NICE자료!Z66</f>
        <v>0</v>
      </c>
      <c r="AA66" s="37">
        <f>+NICE자료!AA66</f>
        <v>0</v>
      </c>
      <c r="AB66" s="37">
        <f>+NICE자료!AB66</f>
        <v>0</v>
      </c>
      <c r="AC66" s="37">
        <f>+NICE자료!AC66</f>
        <v>0</v>
      </c>
      <c r="AD66" s="37">
        <f>+NICE자료!AD66</f>
        <v>0</v>
      </c>
      <c r="AE66" s="37">
        <f>+NICE자료!AE66</f>
        <v>0</v>
      </c>
      <c r="AF66" s="37">
        <f>+NICE자료!AF66</f>
        <v>0</v>
      </c>
      <c r="AG66" s="37">
        <f>+NICE자료!AG66</f>
        <v>0</v>
      </c>
      <c r="AH66" s="37">
        <f>+NICE자료!AH66</f>
        <v>0</v>
      </c>
      <c r="AI66" s="37">
        <f>+NICE자료!AI66</f>
        <v>0</v>
      </c>
      <c r="AJ66" s="37">
        <f>+NICE자료!AJ66</f>
        <v>0</v>
      </c>
      <c r="AK66" s="37">
        <f>+NICE자료!AK66</f>
        <v>0</v>
      </c>
      <c r="AL66" s="37">
        <f>+NICE자료!AL66</f>
        <v>0</v>
      </c>
      <c r="AM66" s="37"/>
      <c r="AN66" s="37"/>
      <c r="AO66" s="37"/>
      <c r="AP66" s="37"/>
      <c r="AQ66" s="37"/>
      <c r="AR66" s="37"/>
      <c r="AS66" s="37"/>
      <c r="AT66" s="38"/>
      <c r="AU66" s="38"/>
      <c r="AV66" s="38"/>
      <c r="AW66" s="38"/>
      <c r="AX66" s="38"/>
      <c r="AY66" s="38"/>
      <c r="AZ66" s="38"/>
      <c r="BA66" s="38"/>
      <c r="BB66" s="38"/>
      <c r="BC66" s="38"/>
      <c r="BD66" s="38"/>
      <c r="BE66" s="38"/>
      <c r="BF66" s="38"/>
      <c r="BG66" s="38"/>
      <c r="BH66" s="38"/>
      <c r="BI66" s="38"/>
      <c r="BJ66" s="38"/>
      <c r="BK66" s="38"/>
      <c r="BL66" s="38"/>
      <c r="BM66" s="38"/>
      <c r="BN66" s="38"/>
      <c r="BO66" s="38"/>
      <c r="BP66" s="38"/>
      <c r="BQ66" s="38"/>
      <c r="BR66" s="38"/>
      <c r="BS66" s="38"/>
      <c r="BT66" s="38"/>
      <c r="BU66" s="38"/>
      <c r="BV66" s="38"/>
      <c r="BW66" s="38"/>
      <c r="BX66" s="38"/>
      <c r="BY66" s="38"/>
      <c r="BZ66" s="38"/>
      <c r="CA66" s="38"/>
      <c r="CB66" s="38"/>
      <c r="CC66" s="38"/>
      <c r="CD66" s="38"/>
      <c r="CE66" s="38"/>
      <c r="CF66" s="38"/>
      <c r="CG66" s="38"/>
      <c r="CH66" s="38"/>
      <c r="CI66" s="38"/>
      <c r="CJ66" s="38"/>
      <c r="CK66" s="38"/>
      <c r="CL66" s="38"/>
      <c r="CM66" s="38"/>
      <c r="CN66" s="38"/>
      <c r="CO66" s="38"/>
      <c r="CP66" s="38"/>
      <c r="CQ66" s="38"/>
      <c r="CR66" s="38"/>
      <c r="CS66" s="38"/>
      <c r="CT66" s="38"/>
      <c r="CU66" s="38"/>
      <c r="CV66" s="38"/>
      <c r="CW66" s="38"/>
      <c r="CX66" s="38"/>
      <c r="CY66" s="38"/>
      <c r="CZ66" s="38"/>
      <c r="DA66" s="38"/>
      <c r="DB66" s="38"/>
      <c r="DC66" s="38"/>
      <c r="DD66" s="38"/>
      <c r="DE66" s="38"/>
      <c r="DF66" s="38"/>
      <c r="DG66" s="38"/>
      <c r="DH66" s="38"/>
      <c r="DI66" s="38"/>
      <c r="DJ66" s="38"/>
      <c r="DK66" s="38"/>
      <c r="DL66" s="38"/>
      <c r="DM66" s="38"/>
      <c r="DN66" s="38"/>
    </row>
    <row r="67" spans="1:118">
      <c r="A67" s="1">
        <f>+NICE자료!A67</f>
        <v>122651</v>
      </c>
      <c r="B67" s="28" t="str">
        <f>+NICE자료!B67</f>
        <v xml:space="preserve">     [이자비용]</v>
      </c>
      <c r="C67" s="37">
        <f>+NICE자료!C67</f>
        <v>0</v>
      </c>
      <c r="D67" s="37">
        <f>+NICE자료!D67</f>
        <v>0</v>
      </c>
      <c r="E67" s="37">
        <f>+NICE자료!E67</f>
        <v>0</v>
      </c>
      <c r="F67" s="37">
        <f>+NICE자료!F67</f>
        <v>0</v>
      </c>
      <c r="G67" s="37">
        <f>+NICE자료!G67</f>
        <v>0</v>
      </c>
      <c r="H67" s="37">
        <f>+NICE자료!H67</f>
        <v>0</v>
      </c>
      <c r="I67" s="37">
        <f>+NICE자료!I67</f>
        <v>0</v>
      </c>
      <c r="J67" s="37">
        <f>+NICE자료!J67</f>
        <v>0</v>
      </c>
      <c r="K67" s="37">
        <f>+NICE자료!K67</f>
        <v>0</v>
      </c>
      <c r="L67" s="37">
        <f>+NICE자료!L67</f>
        <v>0</v>
      </c>
      <c r="M67" s="37">
        <f>+NICE자료!M67</f>
        <v>0</v>
      </c>
      <c r="N67" s="37">
        <f>+NICE자료!N67</f>
        <v>0</v>
      </c>
      <c r="O67" s="37">
        <f>+NICE자료!O67</f>
        <v>0</v>
      </c>
      <c r="P67" s="37">
        <f>+NICE자료!P67</f>
        <v>0</v>
      </c>
      <c r="Q67" s="37">
        <f>+NICE자료!Q67</f>
        <v>0</v>
      </c>
      <c r="R67" s="37">
        <f>+NICE자료!R67</f>
        <v>0</v>
      </c>
      <c r="S67" s="37">
        <f>+NICE자료!S67</f>
        <v>0</v>
      </c>
      <c r="T67" s="37">
        <f>+NICE자료!T67</f>
        <v>0</v>
      </c>
      <c r="U67" s="37">
        <f>+NICE자료!U67</f>
        <v>0</v>
      </c>
      <c r="V67" s="37">
        <f>+NICE자료!V67</f>
        <v>0</v>
      </c>
      <c r="W67" s="37">
        <f>+NICE자료!W67</f>
        <v>0</v>
      </c>
      <c r="X67" s="37">
        <f>+NICE자료!X67</f>
        <v>0</v>
      </c>
      <c r="Y67" s="37">
        <f>+NICE자료!Y67</f>
        <v>0</v>
      </c>
      <c r="Z67" s="37">
        <f>+NICE자료!Z67</f>
        <v>0</v>
      </c>
      <c r="AA67" s="37">
        <f>+NICE자료!AA67</f>
        <v>0</v>
      </c>
      <c r="AB67" s="37">
        <f>+NICE자료!AB67</f>
        <v>0</v>
      </c>
      <c r="AC67" s="37">
        <f>+NICE자료!AC67</f>
        <v>0</v>
      </c>
      <c r="AD67" s="37">
        <f>+NICE자료!AD67</f>
        <v>0</v>
      </c>
      <c r="AE67" s="37">
        <f>+NICE자료!AE67</f>
        <v>0</v>
      </c>
      <c r="AF67" s="37">
        <f>+NICE자료!AF67</f>
        <v>0</v>
      </c>
      <c r="AG67" s="37">
        <f>+NICE자료!AG67</f>
        <v>0</v>
      </c>
      <c r="AH67" s="37">
        <f>+NICE자료!AH67</f>
        <v>0</v>
      </c>
      <c r="AI67" s="37">
        <f>+NICE자료!AI67</f>
        <v>0</v>
      </c>
      <c r="AJ67" s="37">
        <f>+NICE자료!AJ67</f>
        <v>0</v>
      </c>
      <c r="AK67" s="37">
        <f>+NICE자료!AK67</f>
        <v>0</v>
      </c>
      <c r="AL67" s="37">
        <f>+NICE자료!AL67</f>
        <v>0</v>
      </c>
      <c r="AM67" s="37"/>
      <c r="AN67" s="37"/>
      <c r="AO67" s="37"/>
      <c r="AP67" s="37"/>
      <c r="AQ67" s="37"/>
      <c r="AR67" s="37"/>
      <c r="AS67" s="37"/>
      <c r="AT67" s="38"/>
      <c r="AU67" s="38"/>
      <c r="AV67" s="38"/>
      <c r="AW67" s="38"/>
      <c r="AX67" s="38"/>
      <c r="AY67" s="38"/>
      <c r="AZ67" s="38"/>
      <c r="BA67" s="38"/>
      <c r="BB67" s="38"/>
      <c r="BC67" s="38"/>
      <c r="BD67" s="38"/>
      <c r="BE67" s="38"/>
      <c r="BF67" s="38"/>
      <c r="BG67" s="38"/>
      <c r="BH67" s="38"/>
      <c r="BI67" s="38"/>
      <c r="BJ67" s="38"/>
      <c r="BK67" s="38"/>
      <c r="BL67" s="38"/>
      <c r="BM67" s="38"/>
      <c r="BN67" s="38"/>
      <c r="BO67" s="38"/>
      <c r="BP67" s="38"/>
      <c r="BQ67" s="38"/>
      <c r="BR67" s="38"/>
      <c r="BS67" s="38"/>
      <c r="BT67" s="38"/>
      <c r="BU67" s="38"/>
      <c r="BV67" s="38"/>
      <c r="BW67" s="38"/>
      <c r="BX67" s="38"/>
      <c r="BY67" s="38"/>
      <c r="BZ67" s="38"/>
      <c r="CA67" s="38"/>
      <c r="CB67" s="38"/>
      <c r="CC67" s="38"/>
      <c r="CD67" s="38"/>
      <c r="CE67" s="38"/>
      <c r="CF67" s="38"/>
      <c r="CG67" s="38"/>
      <c r="CH67" s="38"/>
      <c r="CI67" s="38"/>
      <c r="CJ67" s="38"/>
      <c r="CK67" s="38"/>
      <c r="CL67" s="38"/>
      <c r="CM67" s="38"/>
      <c r="CN67" s="38"/>
      <c r="CO67" s="38"/>
      <c r="CP67" s="38"/>
      <c r="CQ67" s="38"/>
      <c r="CR67" s="38"/>
      <c r="CS67" s="38"/>
      <c r="CT67" s="38"/>
      <c r="CU67" s="38"/>
      <c r="CV67" s="38"/>
      <c r="CW67" s="38"/>
      <c r="CX67" s="38"/>
      <c r="CY67" s="38"/>
      <c r="CZ67" s="38"/>
      <c r="DA67" s="38"/>
      <c r="DB67" s="38"/>
      <c r="DC67" s="38"/>
      <c r="DD67" s="38"/>
      <c r="DE67" s="38"/>
      <c r="DF67" s="38"/>
      <c r="DG67" s="38"/>
      <c r="DH67" s="38"/>
      <c r="DI67" s="38"/>
      <c r="DJ67" s="38"/>
      <c r="DK67" s="38"/>
      <c r="DL67" s="38"/>
      <c r="DM67" s="38"/>
      <c r="DN67" s="38"/>
    </row>
    <row r="68" spans="1:118">
      <c r="A68" s="1">
        <f>+NICE자료!A68</f>
        <v>122652</v>
      </c>
      <c r="B68" s="28" t="str">
        <f>+NICE자료!B68</f>
        <v xml:space="preserve">     [지분법손실]</v>
      </c>
      <c r="C68" s="37">
        <f>+NICE자료!C68</f>
        <v>0</v>
      </c>
      <c r="D68" s="37">
        <f>+NICE자료!D68</f>
        <v>0</v>
      </c>
      <c r="E68" s="37">
        <f>+NICE자료!E68</f>
        <v>0</v>
      </c>
      <c r="F68" s="37">
        <f>+NICE자료!F68</f>
        <v>0</v>
      </c>
      <c r="G68" s="37">
        <f>+NICE자료!G68</f>
        <v>0</v>
      </c>
      <c r="H68" s="37">
        <f>+NICE자료!H68</f>
        <v>0</v>
      </c>
      <c r="I68" s="37">
        <f>+NICE자료!I68</f>
        <v>0</v>
      </c>
      <c r="J68" s="37">
        <f>+NICE자료!J68</f>
        <v>0</v>
      </c>
      <c r="K68" s="37">
        <f>+NICE자료!K68</f>
        <v>0</v>
      </c>
      <c r="L68" s="37">
        <f>+NICE자료!L68</f>
        <v>0</v>
      </c>
      <c r="M68" s="37">
        <f>+NICE자료!M68</f>
        <v>0</v>
      </c>
      <c r="N68" s="37">
        <f>+NICE자료!N68</f>
        <v>0</v>
      </c>
      <c r="O68" s="37">
        <f>+NICE자료!O68</f>
        <v>0</v>
      </c>
      <c r="P68" s="37">
        <f>+NICE자료!P68</f>
        <v>0</v>
      </c>
      <c r="Q68" s="37">
        <f>+NICE자료!Q68</f>
        <v>0</v>
      </c>
      <c r="R68" s="37">
        <f>+NICE자료!R68</f>
        <v>0</v>
      </c>
      <c r="S68" s="37">
        <f>+NICE자료!S68</f>
        <v>0</v>
      </c>
      <c r="T68" s="37">
        <f>+NICE자료!T68</f>
        <v>0</v>
      </c>
      <c r="U68" s="37">
        <f>+NICE자료!U68</f>
        <v>0</v>
      </c>
      <c r="V68" s="37">
        <f>+NICE자료!V68</f>
        <v>0</v>
      </c>
      <c r="W68" s="37">
        <f>+NICE자료!W68</f>
        <v>0</v>
      </c>
      <c r="X68" s="37">
        <f>+NICE자료!X68</f>
        <v>0</v>
      </c>
      <c r="Y68" s="37">
        <f>+NICE자료!Y68</f>
        <v>0</v>
      </c>
      <c r="Z68" s="37">
        <f>+NICE자료!Z68</f>
        <v>0</v>
      </c>
      <c r="AA68" s="37">
        <f>+NICE자료!AA68</f>
        <v>0</v>
      </c>
      <c r="AB68" s="37">
        <f>+NICE자료!AB68</f>
        <v>0</v>
      </c>
      <c r="AC68" s="37">
        <f>+NICE자료!AC68</f>
        <v>0</v>
      </c>
      <c r="AD68" s="37">
        <f>+NICE자료!AD68</f>
        <v>0</v>
      </c>
      <c r="AE68" s="37">
        <f>+NICE자료!AE68</f>
        <v>0</v>
      </c>
      <c r="AF68" s="37">
        <f>+NICE자료!AF68</f>
        <v>0</v>
      </c>
      <c r="AG68" s="37">
        <f>+NICE자료!AG68</f>
        <v>0</v>
      </c>
      <c r="AH68" s="37">
        <f>+NICE자료!AH68</f>
        <v>0</v>
      </c>
      <c r="AI68" s="37">
        <f>+NICE자료!AI68</f>
        <v>0</v>
      </c>
      <c r="AJ68" s="37">
        <f>+NICE자료!AJ68</f>
        <v>0</v>
      </c>
      <c r="AK68" s="37">
        <f>+NICE자료!AK68</f>
        <v>0</v>
      </c>
      <c r="AL68" s="37">
        <f>+NICE자료!AL68</f>
        <v>0</v>
      </c>
      <c r="AM68" s="37"/>
      <c r="AN68" s="37"/>
      <c r="AO68" s="37"/>
      <c r="AP68" s="37"/>
      <c r="AQ68" s="37"/>
      <c r="AR68" s="37"/>
      <c r="AS68" s="37"/>
      <c r="AT68" s="38"/>
      <c r="AU68" s="38"/>
      <c r="AV68" s="38"/>
      <c r="AW68" s="38"/>
      <c r="AX68" s="38"/>
      <c r="AY68" s="38"/>
      <c r="AZ68" s="38"/>
      <c r="BA68" s="38"/>
      <c r="BB68" s="38"/>
      <c r="BC68" s="38"/>
      <c r="BD68" s="38"/>
      <c r="BE68" s="38"/>
      <c r="BF68" s="38"/>
      <c r="BG68" s="38"/>
      <c r="BH68" s="38"/>
      <c r="BI68" s="38"/>
      <c r="BJ68" s="38"/>
      <c r="BK68" s="38"/>
      <c r="BL68" s="38"/>
      <c r="BM68" s="38"/>
      <c r="BN68" s="38"/>
      <c r="BO68" s="38"/>
      <c r="BP68" s="38"/>
      <c r="BQ68" s="38"/>
      <c r="BR68" s="38"/>
      <c r="BS68" s="38"/>
      <c r="BT68" s="38"/>
      <c r="BU68" s="38"/>
      <c r="BV68" s="38"/>
      <c r="BW68" s="38"/>
      <c r="BX68" s="38"/>
      <c r="BY68" s="38"/>
      <c r="BZ68" s="38"/>
      <c r="CA68" s="38"/>
      <c r="CB68" s="38"/>
      <c r="CC68" s="38"/>
      <c r="CD68" s="38"/>
      <c r="CE68" s="38"/>
      <c r="CF68" s="38"/>
      <c r="CG68" s="38"/>
      <c r="CH68" s="38"/>
      <c r="CI68" s="38"/>
      <c r="CJ68" s="38"/>
      <c r="CK68" s="38"/>
      <c r="CL68" s="38"/>
      <c r="CM68" s="38"/>
      <c r="CN68" s="38"/>
      <c r="CO68" s="38"/>
      <c r="CP68" s="38"/>
      <c r="CQ68" s="38"/>
      <c r="CR68" s="38"/>
      <c r="CS68" s="38"/>
      <c r="CT68" s="38"/>
      <c r="CU68" s="38"/>
      <c r="CV68" s="38"/>
      <c r="CW68" s="38"/>
      <c r="CX68" s="38"/>
      <c r="CY68" s="38"/>
      <c r="CZ68" s="38"/>
      <c r="DA68" s="38"/>
      <c r="DB68" s="38"/>
      <c r="DC68" s="38"/>
      <c r="DD68" s="38"/>
      <c r="DE68" s="38"/>
      <c r="DF68" s="38"/>
      <c r="DG68" s="38"/>
      <c r="DH68" s="38"/>
      <c r="DI68" s="38"/>
      <c r="DJ68" s="38"/>
      <c r="DK68" s="38"/>
      <c r="DL68" s="38"/>
      <c r="DM68" s="38"/>
      <c r="DN68" s="38"/>
    </row>
    <row r="69" spans="1:118">
      <c r="A69" s="1">
        <f>+NICE자료!A69</f>
        <v>122700</v>
      </c>
      <c r="B69" s="28" t="str">
        <f>+NICE자료!B69</f>
        <v xml:space="preserve">     [기타원가]</v>
      </c>
      <c r="C69" s="37">
        <f>+NICE자료!C69</f>
        <v>0</v>
      </c>
      <c r="D69" s="37">
        <f>+NICE자료!D69</f>
        <v>0</v>
      </c>
      <c r="E69" s="37">
        <f>+NICE자료!E69</f>
        <v>0</v>
      </c>
      <c r="F69" s="37">
        <f>+NICE자료!F69</f>
        <v>0</v>
      </c>
      <c r="G69" s="37">
        <f>+NICE자료!G69</f>
        <v>0</v>
      </c>
      <c r="H69" s="37">
        <f>+NICE자료!H69</f>
        <v>0</v>
      </c>
      <c r="I69" s="37">
        <f>+NICE자료!I69</f>
        <v>0</v>
      </c>
      <c r="J69" s="37">
        <f>+NICE자료!J69</f>
        <v>0</v>
      </c>
      <c r="K69" s="37">
        <f>+NICE자료!K69</f>
        <v>0</v>
      </c>
      <c r="L69" s="37">
        <f>+NICE자료!L69</f>
        <v>0</v>
      </c>
      <c r="M69" s="37">
        <f>+NICE자료!M69</f>
        <v>0</v>
      </c>
      <c r="N69" s="37">
        <f>+NICE자료!N69</f>
        <v>0</v>
      </c>
      <c r="O69" s="37">
        <f>+NICE자료!O69</f>
        <v>0</v>
      </c>
      <c r="P69" s="37">
        <f>+NICE자료!P69</f>
        <v>0</v>
      </c>
      <c r="Q69" s="37">
        <f>+NICE자료!Q69</f>
        <v>0</v>
      </c>
      <c r="R69" s="37">
        <f>+NICE자료!R69</f>
        <v>0</v>
      </c>
      <c r="S69" s="37">
        <f>+NICE자료!S69</f>
        <v>0</v>
      </c>
      <c r="T69" s="37">
        <f>+NICE자료!T69</f>
        <v>0</v>
      </c>
      <c r="U69" s="37">
        <f>+NICE자료!U69</f>
        <v>0</v>
      </c>
      <c r="V69" s="37">
        <f>+NICE자료!V69</f>
        <v>0</v>
      </c>
      <c r="W69" s="37">
        <f>+NICE자료!W69</f>
        <v>0</v>
      </c>
      <c r="X69" s="37">
        <f>+NICE자료!X69</f>
        <v>0</v>
      </c>
      <c r="Y69" s="37">
        <f>+NICE자료!Y69</f>
        <v>0</v>
      </c>
      <c r="Z69" s="37">
        <f>+NICE자료!Z69</f>
        <v>0</v>
      </c>
      <c r="AA69" s="37">
        <f>+NICE자료!AA69</f>
        <v>0</v>
      </c>
      <c r="AB69" s="37">
        <f>+NICE자료!AB69</f>
        <v>0</v>
      </c>
      <c r="AC69" s="37">
        <f>+NICE자료!AC69</f>
        <v>0</v>
      </c>
      <c r="AD69" s="37">
        <f>+NICE자료!AD69</f>
        <v>0</v>
      </c>
      <c r="AE69" s="37">
        <f>+NICE자료!AE69</f>
        <v>0</v>
      </c>
      <c r="AF69" s="37">
        <f>+NICE자료!AF69</f>
        <v>0</v>
      </c>
      <c r="AG69" s="37">
        <f>+NICE자료!AG69</f>
        <v>0</v>
      </c>
      <c r="AH69" s="37">
        <f>+NICE자료!AH69</f>
        <v>0</v>
      </c>
      <c r="AI69" s="37">
        <f>+NICE자료!AI69</f>
        <v>0</v>
      </c>
      <c r="AJ69" s="37">
        <f>+NICE자료!AJ69</f>
        <v>0</v>
      </c>
      <c r="AK69" s="37">
        <f>+NICE자료!AK69</f>
        <v>0</v>
      </c>
      <c r="AL69" s="37">
        <f>+NICE자료!AL69</f>
        <v>0</v>
      </c>
      <c r="AM69" s="37"/>
      <c r="AN69" s="37"/>
      <c r="AO69" s="37"/>
      <c r="AP69" s="37"/>
      <c r="AQ69" s="37"/>
      <c r="AR69" s="37"/>
      <c r="AS69" s="37"/>
      <c r="AT69" s="38"/>
      <c r="AU69" s="38"/>
      <c r="AV69" s="38"/>
      <c r="AW69" s="38"/>
      <c r="AX69" s="38"/>
      <c r="AY69" s="38"/>
      <c r="AZ69" s="38"/>
      <c r="BA69" s="38"/>
      <c r="BB69" s="38"/>
      <c r="BC69" s="38"/>
      <c r="BD69" s="38"/>
      <c r="BE69" s="38"/>
      <c r="BF69" s="38"/>
      <c r="BG69" s="38"/>
      <c r="BH69" s="38"/>
      <c r="BI69" s="38"/>
      <c r="BJ69" s="38"/>
      <c r="BK69" s="38"/>
      <c r="BL69" s="38"/>
      <c r="BM69" s="38"/>
      <c r="BN69" s="38"/>
      <c r="BO69" s="38"/>
      <c r="BP69" s="38"/>
      <c r="BQ69" s="38"/>
      <c r="BR69" s="38"/>
      <c r="BS69" s="38"/>
      <c r="BT69" s="38"/>
      <c r="BU69" s="38"/>
      <c r="BV69" s="38"/>
      <c r="BW69" s="38"/>
      <c r="BX69" s="38"/>
      <c r="BY69" s="38"/>
      <c r="BZ69" s="38"/>
      <c r="CA69" s="38"/>
      <c r="CB69" s="38"/>
      <c r="CC69" s="38"/>
      <c r="CD69" s="38"/>
      <c r="CE69" s="38"/>
      <c r="CF69" s="38"/>
      <c r="CG69" s="38"/>
      <c r="CH69" s="38"/>
      <c r="CI69" s="38"/>
      <c r="CJ69" s="38"/>
      <c r="CK69" s="38"/>
      <c r="CL69" s="38"/>
      <c r="CM69" s="38"/>
      <c r="CN69" s="38"/>
      <c r="CO69" s="38"/>
      <c r="CP69" s="38"/>
      <c r="CQ69" s="38"/>
      <c r="CR69" s="38"/>
      <c r="CS69" s="38"/>
      <c r="CT69" s="38"/>
      <c r="CU69" s="38"/>
      <c r="CV69" s="38"/>
      <c r="CW69" s="38"/>
      <c r="CX69" s="38"/>
      <c r="CY69" s="38"/>
      <c r="CZ69" s="38"/>
      <c r="DA69" s="38"/>
      <c r="DB69" s="38"/>
      <c r="DC69" s="38"/>
      <c r="DD69" s="38"/>
      <c r="DE69" s="38"/>
      <c r="DF69" s="38"/>
      <c r="DG69" s="38"/>
      <c r="DH69" s="38"/>
      <c r="DI69" s="38"/>
      <c r="DJ69" s="38"/>
      <c r="DK69" s="38"/>
      <c r="DL69" s="38"/>
      <c r="DM69" s="38"/>
      <c r="DN69" s="38"/>
    </row>
    <row r="70" spans="1:118">
      <c r="A70" s="1">
        <f>+NICE자료!A70</f>
        <v>122305</v>
      </c>
      <c r="B70" s="28" t="str">
        <f>+NICE자료!B70</f>
        <v xml:space="preserve">     상품제품매출원가</v>
      </c>
      <c r="C70" s="37">
        <f>+NICE자료!C70</f>
        <v>10178279000000</v>
      </c>
      <c r="D70" s="37">
        <f>+NICE자료!D70</f>
        <v>10396837000000</v>
      </c>
      <c r="E70" s="37">
        <f>+NICE자료!E70</f>
        <v>10995899000000</v>
      </c>
      <c r="F70" s="37">
        <f>+NICE자료!F70</f>
        <v>10788738000000</v>
      </c>
      <c r="G70" s="37">
        <f>+NICE자료!G70</f>
        <v>10941688000000</v>
      </c>
      <c r="H70" s="37">
        <f>+NICE자료!H70</f>
        <v>11289660000000</v>
      </c>
      <c r="I70" s="37">
        <f>+NICE자료!I70</f>
        <v>11999629000000</v>
      </c>
      <c r="J70" s="37">
        <f>+NICE자료!J70</f>
        <v>12615569000000</v>
      </c>
      <c r="K70" s="37">
        <f>+NICE자료!K70</f>
        <v>12420349000000</v>
      </c>
      <c r="L70" s="37">
        <f>+NICE자료!L70</f>
        <v>13033748000000</v>
      </c>
      <c r="M70" s="37">
        <f>+NICE자료!M70</f>
        <v>14961461000000</v>
      </c>
      <c r="N70" s="37">
        <f>+NICE자료!N70</f>
        <v>14965043000000</v>
      </c>
      <c r="O70" s="37">
        <f>+NICE자료!O70</f>
        <v>15589925000000</v>
      </c>
      <c r="P70" s="37">
        <f>+NICE자료!P70</f>
        <v>16557591000000</v>
      </c>
      <c r="Q70" s="37">
        <f>+NICE자료!Q70</f>
        <v>18156148000000</v>
      </c>
      <c r="R70" s="37">
        <f>+NICE자료!R70</f>
        <v>18098870000000</v>
      </c>
      <c r="S70" s="37">
        <f>+NICE자료!S70</f>
        <v>17205343000000</v>
      </c>
      <c r="T70" s="37">
        <f>+NICE자료!T70</f>
        <v>18287362000000</v>
      </c>
      <c r="U70" s="37">
        <f>+NICE자료!U70</f>
        <v>21085261000000</v>
      </c>
      <c r="V70" s="37">
        <f>+NICE자료!V70</f>
        <v>21402707000000</v>
      </c>
      <c r="W70" s="37">
        <f>+NICE자료!W70</f>
        <v>20259328000000</v>
      </c>
      <c r="X70" s="37">
        <f>+NICE자료!X70</f>
        <v>20863181000000</v>
      </c>
      <c r="Y70" s="37">
        <f>+NICE자료!Y70</f>
        <v>24161080000000</v>
      </c>
      <c r="Z70" s="37">
        <f>+NICE자료!Z70</f>
        <v>25122577000000</v>
      </c>
      <c r="AA70" s="37">
        <f>+NICE자료!AA70</f>
        <v>26964099000000</v>
      </c>
      <c r="AB70" s="37">
        <f>+NICE자료!AB70</f>
        <v>21035003000000</v>
      </c>
      <c r="AC70" s="37">
        <f>+NICE자료!AC70</f>
        <v>25778848000000</v>
      </c>
      <c r="AD70" s="37">
        <f>+NICE자료!AD70</f>
        <v>25654047000000</v>
      </c>
      <c r="AE70" s="37">
        <f>+NICE자료!AE70</f>
        <v>25131437000000</v>
      </c>
      <c r="AF70" s="37">
        <f>+NICE자료!AF70</f>
        <v>28493322000000</v>
      </c>
      <c r="AG70" s="37">
        <f>+NICE자료!AG70</f>
        <v>29117640000000</v>
      </c>
      <c r="AH70" s="37">
        <f>+NICE자료!AH70</f>
        <v>27989129000000</v>
      </c>
      <c r="AI70" s="37">
        <f>+NICE자료!AI70</f>
        <v>24669877000000</v>
      </c>
      <c r="AJ70" s="37">
        <f>+NICE자료!AJ70</f>
        <v>24775362000000</v>
      </c>
      <c r="AK70" s="37">
        <f>+NICE자료!AK70</f>
        <v>23464560000000</v>
      </c>
      <c r="AL70" s="37">
        <f>+NICE자료!AL70</f>
        <v>26278914000000</v>
      </c>
      <c r="AM70" s="37"/>
      <c r="AN70" s="37"/>
      <c r="AO70" s="37"/>
      <c r="AP70" s="37"/>
      <c r="AQ70" s="37"/>
      <c r="AR70" s="37"/>
      <c r="AS70" s="37"/>
      <c r="AT70" s="38"/>
      <c r="AU70" s="38"/>
      <c r="AV70" s="38"/>
      <c r="AW70" s="38"/>
      <c r="AX70" s="38"/>
      <c r="AY70" s="38"/>
      <c r="AZ70" s="38"/>
      <c r="BA70" s="38"/>
      <c r="BB70" s="38"/>
      <c r="BC70" s="38"/>
      <c r="BD70" s="38"/>
      <c r="BE70" s="38"/>
      <c r="BF70" s="38"/>
      <c r="BG70" s="38"/>
      <c r="BH70" s="38"/>
      <c r="BI70" s="38"/>
      <c r="BJ70" s="38"/>
      <c r="BK70" s="38"/>
      <c r="BL70" s="38"/>
      <c r="BM70" s="38"/>
      <c r="BN70" s="38"/>
      <c r="BO70" s="38"/>
      <c r="BP70" s="38"/>
      <c r="BQ70" s="38"/>
      <c r="BR70" s="38"/>
      <c r="BS70" s="38"/>
      <c r="BT70" s="38"/>
      <c r="BU70" s="38"/>
      <c r="BV70" s="38"/>
      <c r="BW70" s="38"/>
      <c r="BX70" s="38"/>
      <c r="BY70" s="38"/>
      <c r="BZ70" s="38"/>
      <c r="CA70" s="38"/>
      <c r="CB70" s="38"/>
      <c r="CC70" s="38"/>
      <c r="CD70" s="38"/>
      <c r="CE70" s="38"/>
      <c r="CF70" s="38"/>
      <c r="CG70" s="38"/>
      <c r="CH70" s="38"/>
      <c r="CI70" s="38"/>
      <c r="CJ70" s="38"/>
      <c r="CK70" s="38"/>
      <c r="CL70" s="38"/>
      <c r="CM70" s="38"/>
      <c r="CN70" s="38"/>
      <c r="CO70" s="38"/>
      <c r="CP70" s="38"/>
      <c r="CQ70" s="38"/>
      <c r="CR70" s="38"/>
      <c r="CS70" s="38"/>
      <c r="CT70" s="38"/>
      <c r="CU70" s="38"/>
      <c r="CV70" s="38"/>
      <c r="CW70" s="38"/>
      <c r="CX70" s="38"/>
      <c r="CY70" s="38"/>
      <c r="CZ70" s="38"/>
      <c r="DA70" s="38"/>
      <c r="DB70" s="38"/>
      <c r="DC70" s="38"/>
      <c r="DD70" s="38"/>
      <c r="DE70" s="38"/>
      <c r="DF70" s="38"/>
      <c r="DG70" s="38"/>
      <c r="DH70" s="38"/>
      <c r="DI70" s="38"/>
      <c r="DJ70" s="38"/>
      <c r="DK70" s="38"/>
      <c r="DL70" s="38"/>
      <c r="DM70" s="38"/>
      <c r="DN70" s="38"/>
    </row>
    <row r="71" spans="1:118">
      <c r="A71" s="1">
        <f>+NICE자료!A71</f>
        <v>122310</v>
      </c>
      <c r="B71" s="28" t="str">
        <f>+NICE자료!B71</f>
        <v xml:space="preserve">          기초재고</v>
      </c>
      <c r="C71" s="37">
        <f>+NICE자료!C71</f>
        <v>577241000000</v>
      </c>
      <c r="D71" s="37">
        <f>+NICE자료!D71</f>
        <v>589419000000</v>
      </c>
      <c r="E71" s="37">
        <f>+NICE자료!E71</f>
        <v>599430000000</v>
      </c>
      <c r="F71" s="37">
        <f>+NICE자료!F71</f>
        <v>0</v>
      </c>
      <c r="G71" s="37">
        <f>+NICE자료!G71</f>
        <v>611282000000</v>
      </c>
      <c r="H71" s="37">
        <f>+NICE자료!H71</f>
        <v>560112000000</v>
      </c>
      <c r="I71" s="37">
        <f>+NICE자료!I71</f>
        <v>464781000000</v>
      </c>
      <c r="J71" s="37">
        <f>+NICE자료!J71</f>
        <v>0</v>
      </c>
      <c r="K71" s="37">
        <f>+NICE자료!K71</f>
        <v>526232000000</v>
      </c>
      <c r="L71" s="37">
        <f>+NICE자료!L71</f>
        <v>712285000000</v>
      </c>
      <c r="M71" s="37">
        <f>+NICE자료!M71</f>
        <v>878064000000</v>
      </c>
      <c r="N71" s="37">
        <f>+NICE자료!N71</f>
        <v>0</v>
      </c>
      <c r="O71" s="37">
        <f>+NICE자료!O71</f>
        <v>690653000000</v>
      </c>
      <c r="P71" s="37">
        <f>+NICE자료!P71</f>
        <v>786970000000</v>
      </c>
      <c r="Q71" s="37">
        <f>+NICE자료!Q71</f>
        <v>752293000000</v>
      </c>
      <c r="R71" s="37">
        <f>+NICE자료!R71</f>
        <v>0</v>
      </c>
      <c r="S71" s="37">
        <f>+NICE자료!S71</f>
        <v>768810000000</v>
      </c>
      <c r="T71" s="37">
        <f>+NICE자료!T71</f>
        <v>930925000000</v>
      </c>
      <c r="U71" s="37">
        <f>+NICE자료!U71</f>
        <v>987847000000</v>
      </c>
      <c r="V71" s="37">
        <f>+NICE자료!V71</f>
        <v>0</v>
      </c>
      <c r="W71" s="37">
        <f>+NICE자료!W71</f>
        <v>1109799000000</v>
      </c>
      <c r="X71" s="37">
        <f>+NICE자료!X71</f>
        <v>1057184000000</v>
      </c>
      <c r="Y71" s="37">
        <f>+NICE자료!Y71</f>
        <v>1067760000000</v>
      </c>
      <c r="Z71" s="37">
        <f>+NICE자료!Z71</f>
        <v>0</v>
      </c>
      <c r="AA71" s="37">
        <f>+NICE자료!AA71</f>
        <v>1618077000000</v>
      </c>
      <c r="AB71" s="37">
        <f>+NICE자료!AB71</f>
        <v>1268516000000</v>
      </c>
      <c r="AC71" s="37">
        <f>+NICE자료!AC71</f>
        <v>1057544000000</v>
      </c>
      <c r="AD71" s="37">
        <f>+NICE자료!AD71</f>
        <v>0</v>
      </c>
      <c r="AE71" s="37">
        <f>+NICE자료!AE71</f>
        <v>1262367000000</v>
      </c>
      <c r="AF71" s="37">
        <f>+NICE자료!AF71</f>
        <v>1067150000000</v>
      </c>
      <c r="AG71" s="37">
        <f>+NICE자료!AG71</f>
        <v>1207293000000</v>
      </c>
      <c r="AH71" s="37">
        <f>+NICE자료!AH71</f>
        <v>0</v>
      </c>
      <c r="AI71" s="37">
        <f>+NICE자료!AI71</f>
        <v>1241352000000</v>
      </c>
      <c r="AJ71" s="37">
        <f>+NICE자료!AJ71</f>
        <v>1003075000000</v>
      </c>
      <c r="AK71" s="37">
        <f>+NICE자료!AK71</f>
        <v>1024297000000</v>
      </c>
      <c r="AL71" s="37">
        <f>+NICE자료!AL71</f>
        <v>0</v>
      </c>
      <c r="AM71" s="37"/>
      <c r="AN71" s="37"/>
      <c r="AO71" s="37"/>
      <c r="AP71" s="37"/>
      <c r="AQ71" s="37"/>
      <c r="AR71" s="37"/>
      <c r="AS71" s="37"/>
      <c r="AT71" s="38"/>
      <c r="AU71" s="38"/>
      <c r="AV71" s="38"/>
      <c r="AW71" s="38"/>
      <c r="AX71" s="38"/>
      <c r="AY71" s="38"/>
      <c r="AZ71" s="38"/>
      <c r="BA71" s="38"/>
      <c r="BB71" s="38"/>
      <c r="BC71" s="38"/>
      <c r="BD71" s="38"/>
      <c r="BE71" s="38"/>
      <c r="BF71" s="38"/>
      <c r="BG71" s="38"/>
      <c r="BH71" s="38"/>
      <c r="BI71" s="38"/>
      <c r="BJ71" s="38"/>
      <c r="BK71" s="38"/>
      <c r="BL71" s="38"/>
      <c r="BM71" s="38"/>
      <c r="BN71" s="38"/>
      <c r="BO71" s="38"/>
      <c r="BP71" s="38"/>
      <c r="BQ71" s="38"/>
      <c r="BR71" s="38"/>
      <c r="BS71" s="38"/>
      <c r="BT71" s="38"/>
      <c r="BU71" s="38"/>
      <c r="BV71" s="38"/>
      <c r="BW71" s="38"/>
      <c r="BX71" s="38"/>
      <c r="BY71" s="38"/>
      <c r="BZ71" s="38"/>
      <c r="CA71" s="38"/>
      <c r="CB71" s="38"/>
      <c r="CC71" s="38"/>
      <c r="CD71" s="38"/>
      <c r="CE71" s="38"/>
      <c r="CF71" s="38"/>
      <c r="CG71" s="38"/>
      <c r="CH71" s="38"/>
      <c r="CI71" s="38"/>
      <c r="CJ71" s="38"/>
      <c r="CK71" s="38"/>
      <c r="CL71" s="38"/>
      <c r="CM71" s="38"/>
      <c r="CN71" s="38"/>
      <c r="CO71" s="38"/>
      <c r="CP71" s="38"/>
      <c r="CQ71" s="38"/>
      <c r="CR71" s="38"/>
      <c r="CS71" s="38"/>
      <c r="CT71" s="38"/>
      <c r="CU71" s="38"/>
      <c r="CV71" s="38"/>
      <c r="CW71" s="38"/>
      <c r="CX71" s="38"/>
      <c r="CY71" s="38"/>
      <c r="CZ71" s="38"/>
      <c r="DA71" s="38"/>
      <c r="DB71" s="38"/>
      <c r="DC71" s="38"/>
      <c r="DD71" s="38"/>
      <c r="DE71" s="38"/>
      <c r="DF71" s="38"/>
      <c r="DG71" s="38"/>
      <c r="DH71" s="38"/>
      <c r="DI71" s="38"/>
      <c r="DJ71" s="38"/>
      <c r="DK71" s="38"/>
      <c r="DL71" s="38"/>
      <c r="DM71" s="38"/>
      <c r="DN71" s="38"/>
    </row>
    <row r="72" spans="1:118">
      <c r="A72" s="1">
        <f>+NICE자료!A72</f>
        <v>122320</v>
      </c>
      <c r="B72" s="28" t="str">
        <f>+NICE자료!B72</f>
        <v xml:space="preserve">          매입/제조</v>
      </c>
      <c r="C72" s="37">
        <f>+NICE자료!C72</f>
        <v>10179979000000</v>
      </c>
      <c r="D72" s="37">
        <f>+NICE자료!D72</f>
        <v>10399698000000</v>
      </c>
      <c r="E72" s="37">
        <f>+NICE자료!E72</f>
        <v>10958616000000</v>
      </c>
      <c r="F72" s="37">
        <f>+NICE자료!F72</f>
        <v>10648324000000</v>
      </c>
      <c r="G72" s="37">
        <f>+NICE자료!G72</f>
        <v>10744175000000</v>
      </c>
      <c r="H72" s="37">
        <f>+NICE자료!H72</f>
        <v>10986388000000</v>
      </c>
      <c r="I72" s="37">
        <f>+NICE자료!I72</f>
        <v>11785812000000</v>
      </c>
      <c r="J72" s="37">
        <f>+NICE자료!J72</f>
        <v>12368766000000</v>
      </c>
      <c r="K72" s="37">
        <f>+NICE자료!K72</f>
        <v>12192295000000</v>
      </c>
      <c r="L72" s="37">
        <f>+NICE자료!L72</f>
        <v>13199527000000</v>
      </c>
      <c r="M72" s="37">
        <f>+NICE자료!M72</f>
        <v>14070035000000</v>
      </c>
      <c r="N72" s="37">
        <f>+NICE자료!N72</f>
        <v>13755295000000</v>
      </c>
      <c r="O72" s="37">
        <f>+NICE자료!O72</f>
        <v>15944068000000</v>
      </c>
      <c r="P72" s="37">
        <f>+NICE자료!P72</f>
        <v>20168780000000</v>
      </c>
      <c r="Q72" s="37">
        <f>+NICE자료!Q72</f>
        <v>19207380000000</v>
      </c>
      <c r="R72" s="37">
        <f>+NICE자료!R72</f>
        <v>17861674000000</v>
      </c>
      <c r="S72" s="37">
        <f>+NICE자료!S72</f>
        <v>17367458000000</v>
      </c>
      <c r="T72" s="37">
        <f>+NICE자료!T72</f>
        <v>18344284000000</v>
      </c>
      <c r="U72" s="37">
        <f>+NICE자료!U72</f>
        <v>21218085000000</v>
      </c>
      <c r="V72" s="37">
        <f>+NICE자료!V72</f>
        <v>21391835000000</v>
      </c>
      <c r="W72" s="37">
        <f>+NICE자료!W72</f>
        <v>20206713000000</v>
      </c>
      <c r="X72" s="37">
        <f>+NICE자료!X72</f>
        <v>20873757000000</v>
      </c>
      <c r="Y72" s="37">
        <f>+NICE자료!Y72</f>
        <v>24315915000000</v>
      </c>
      <c r="Z72" s="37">
        <f>+NICE자료!Z72</f>
        <v>25518059000000</v>
      </c>
      <c r="AA72" s="37">
        <f>+NICE자료!AA72</f>
        <v>26614538000000</v>
      </c>
      <c r="AB72" s="37">
        <f>+NICE자료!AB72</f>
        <v>20824031000000</v>
      </c>
      <c r="AC72" s="37">
        <f>+NICE자료!AC72</f>
        <v>25731770000000</v>
      </c>
      <c r="AD72" s="37">
        <f>+NICE자료!AD72</f>
        <v>25905948000000</v>
      </c>
      <c r="AE72" s="37">
        <f>+NICE자료!AE72</f>
        <v>24936220000000</v>
      </c>
      <c r="AF72" s="37">
        <f>+NICE자료!AF72</f>
        <v>28633465000000</v>
      </c>
      <c r="AG72" s="37">
        <f>+NICE자료!AG72</f>
        <v>29025814000000</v>
      </c>
      <c r="AH72" s="37">
        <f>+NICE자료!AH72</f>
        <v>28115014000000</v>
      </c>
      <c r="AI72" s="37">
        <f>+NICE자료!AI72</f>
        <v>24431600000000</v>
      </c>
      <c r="AJ72" s="37">
        <f>+NICE자료!AJ72</f>
        <v>24796584000000</v>
      </c>
      <c r="AK72" s="37">
        <f>+NICE자료!AK72</f>
        <v>23320820000000</v>
      </c>
      <c r="AL72" s="37">
        <f>+NICE자료!AL72</f>
        <v>26340614000000</v>
      </c>
      <c r="AM72" s="37"/>
      <c r="AN72" s="37"/>
      <c r="AO72" s="37"/>
      <c r="AP72" s="37"/>
      <c r="AQ72" s="37"/>
      <c r="AR72" s="37"/>
      <c r="AS72" s="37"/>
      <c r="AT72" s="38"/>
      <c r="AU72" s="38"/>
      <c r="AV72" s="38"/>
      <c r="AW72" s="38"/>
      <c r="AX72" s="38"/>
      <c r="AY72" s="38"/>
      <c r="AZ72" s="38"/>
      <c r="BA72" s="38"/>
      <c r="BB72" s="38"/>
      <c r="BC72" s="38"/>
      <c r="BD72" s="38"/>
      <c r="BE72" s="38"/>
      <c r="BF72" s="38"/>
      <c r="BG72" s="38"/>
      <c r="BH72" s="38"/>
      <c r="BI72" s="38"/>
      <c r="BJ72" s="38"/>
      <c r="BK72" s="38"/>
      <c r="BL72" s="38"/>
      <c r="BM72" s="38"/>
      <c r="BN72" s="38"/>
      <c r="BO72" s="38"/>
      <c r="BP72" s="38"/>
      <c r="BQ72" s="38"/>
      <c r="BR72" s="38"/>
      <c r="BS72" s="38"/>
      <c r="BT72" s="38"/>
      <c r="BU72" s="38"/>
      <c r="BV72" s="38"/>
      <c r="BW72" s="38"/>
      <c r="BX72" s="38"/>
      <c r="BY72" s="38"/>
      <c r="BZ72" s="38"/>
      <c r="CA72" s="38"/>
      <c r="CB72" s="38"/>
      <c r="CC72" s="38"/>
      <c r="CD72" s="38"/>
      <c r="CE72" s="38"/>
      <c r="CF72" s="38"/>
      <c r="CG72" s="38"/>
      <c r="CH72" s="38"/>
      <c r="CI72" s="38"/>
      <c r="CJ72" s="38"/>
      <c r="CK72" s="38"/>
      <c r="CL72" s="38"/>
      <c r="CM72" s="38"/>
      <c r="CN72" s="38"/>
      <c r="CO72" s="38"/>
      <c r="CP72" s="38"/>
      <c r="CQ72" s="38"/>
      <c r="CR72" s="38"/>
      <c r="CS72" s="38"/>
      <c r="CT72" s="38"/>
      <c r="CU72" s="38"/>
      <c r="CV72" s="38"/>
      <c r="CW72" s="38"/>
      <c r="CX72" s="38"/>
      <c r="CY72" s="38"/>
      <c r="CZ72" s="38"/>
      <c r="DA72" s="38"/>
      <c r="DB72" s="38"/>
      <c r="DC72" s="38"/>
      <c r="DD72" s="38"/>
      <c r="DE72" s="38"/>
      <c r="DF72" s="38"/>
      <c r="DG72" s="38"/>
      <c r="DH72" s="38"/>
      <c r="DI72" s="38"/>
      <c r="DJ72" s="38"/>
      <c r="DK72" s="38"/>
      <c r="DL72" s="38"/>
      <c r="DM72" s="38"/>
      <c r="DN72" s="38"/>
    </row>
    <row r="73" spans="1:118">
      <c r="A73" s="1">
        <f>+NICE자료!A73</f>
        <v>122325</v>
      </c>
      <c r="B73" s="28" t="str">
        <f>+NICE자료!B73</f>
        <v xml:space="preserve">          타계정에서대체</v>
      </c>
      <c r="C73" s="37">
        <f>+NICE자료!C73</f>
        <v>203024000000</v>
      </c>
      <c r="D73" s="37">
        <f>+NICE자료!D73</f>
        <v>202056000000</v>
      </c>
      <c r="E73" s="37">
        <f>+NICE자료!E73</f>
        <v>23251000000</v>
      </c>
      <c r="F73" s="37">
        <f>+NICE자료!F73</f>
        <v>931057000000</v>
      </c>
      <c r="G73" s="37">
        <f>+NICE자료!G73</f>
        <v>343699000000</v>
      </c>
      <c r="H73" s="37">
        <f>+NICE자료!H73</f>
        <v>382649000000</v>
      </c>
      <c r="I73" s="37">
        <f>+NICE자료!I73</f>
        <v>403182000000</v>
      </c>
      <c r="J73" s="37">
        <f>+NICE자료!J73</f>
        <v>478828000000</v>
      </c>
      <c r="K73" s="37">
        <f>+NICE자료!K73</f>
        <v>580468000000</v>
      </c>
      <c r="L73" s="37">
        <f>+NICE자료!L73</f>
        <v>0</v>
      </c>
      <c r="M73" s="37">
        <f>+NICE자료!M73</f>
        <v>1255052000000</v>
      </c>
      <c r="N73" s="37">
        <f>+NICE자료!N73</f>
        <v>1481042000000</v>
      </c>
      <c r="O73" s="37">
        <f>+NICE자료!O73</f>
        <v>653226000000</v>
      </c>
      <c r="P73" s="37">
        <f>+NICE자료!P73</f>
        <v>692440000000</v>
      </c>
      <c r="Q73" s="37">
        <f>+NICE자료!Q73</f>
        <v>640590000000</v>
      </c>
      <c r="R73" s="37">
        <f>+NICE자료!R73</f>
        <v>852657000000</v>
      </c>
      <c r="S73" s="37">
        <f>+NICE자료!S73</f>
        <v>0</v>
      </c>
      <c r="T73" s="37">
        <f>+NICE자료!T73</f>
        <v>0</v>
      </c>
      <c r="U73" s="37">
        <f>+NICE자료!U73</f>
        <v>0</v>
      </c>
      <c r="V73" s="37">
        <f>+NICE자료!V73</f>
        <v>0</v>
      </c>
      <c r="W73" s="37">
        <f>+NICE자료!W73</f>
        <v>0</v>
      </c>
      <c r="X73" s="37">
        <f>+NICE자료!X73</f>
        <v>0</v>
      </c>
      <c r="Y73" s="37">
        <f>+NICE자료!Y73</f>
        <v>0</v>
      </c>
      <c r="Z73" s="37">
        <f>+NICE자료!Z73</f>
        <v>0</v>
      </c>
      <c r="AA73" s="37">
        <f>+NICE자료!AA73</f>
        <v>0</v>
      </c>
      <c r="AB73" s="37">
        <f>+NICE자료!AB73</f>
        <v>0</v>
      </c>
      <c r="AC73" s="37">
        <f>+NICE자료!AC73</f>
        <v>0</v>
      </c>
      <c r="AD73" s="37">
        <f>+NICE자료!AD73</f>
        <v>0</v>
      </c>
      <c r="AE73" s="37">
        <f>+NICE자료!AE73</f>
        <v>0</v>
      </c>
      <c r="AF73" s="37">
        <f>+NICE자료!AF73</f>
        <v>0</v>
      </c>
      <c r="AG73" s="37">
        <f>+NICE자료!AG73</f>
        <v>0</v>
      </c>
      <c r="AH73" s="37">
        <f>+NICE자료!AH73</f>
        <v>0</v>
      </c>
      <c r="AI73" s="37">
        <f>+NICE자료!AI73</f>
        <v>0</v>
      </c>
      <c r="AJ73" s="37">
        <f>+NICE자료!AJ73</f>
        <v>0</v>
      </c>
      <c r="AK73" s="37">
        <f>+NICE자료!AK73</f>
        <v>0</v>
      </c>
      <c r="AL73" s="37">
        <f>+NICE자료!AL73</f>
        <v>0</v>
      </c>
      <c r="AM73" s="37"/>
      <c r="AN73" s="37"/>
      <c r="AO73" s="37"/>
      <c r="AP73" s="37"/>
      <c r="AQ73" s="37"/>
      <c r="AR73" s="37"/>
      <c r="AS73" s="37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  <c r="CN73" s="38"/>
      <c r="CO73" s="38"/>
      <c r="CP73" s="38"/>
      <c r="CQ73" s="38"/>
      <c r="CR73" s="38"/>
      <c r="CS73" s="38"/>
      <c r="CT73" s="38"/>
      <c r="CU73" s="38"/>
      <c r="CV73" s="38"/>
      <c r="CW73" s="38"/>
      <c r="CX73" s="38"/>
      <c r="CY73" s="38"/>
      <c r="CZ73" s="38"/>
      <c r="DA73" s="38"/>
      <c r="DB73" s="38"/>
      <c r="DC73" s="38"/>
      <c r="DD73" s="38"/>
      <c r="DE73" s="38"/>
      <c r="DF73" s="38"/>
      <c r="DG73" s="38"/>
      <c r="DH73" s="38"/>
      <c r="DI73" s="38"/>
      <c r="DJ73" s="38"/>
      <c r="DK73" s="38"/>
      <c r="DL73" s="38"/>
      <c r="DM73" s="38"/>
      <c r="DN73" s="38"/>
    </row>
    <row r="74" spans="1:118">
      <c r="A74" s="1">
        <f>+NICE자료!A74</f>
        <v>122326</v>
      </c>
      <c r="B74" s="28" t="str">
        <f>+NICE자료!B74</f>
        <v xml:space="preserve">          관세환급금</v>
      </c>
      <c r="C74" s="37">
        <f>+NICE자료!C74</f>
        <v>0</v>
      </c>
      <c r="D74" s="37">
        <f>+NICE자료!D74</f>
        <v>0</v>
      </c>
      <c r="E74" s="37">
        <f>+NICE자료!E74</f>
        <v>0</v>
      </c>
      <c r="F74" s="37">
        <f>+NICE자료!F74</f>
        <v>0</v>
      </c>
      <c r="G74" s="37">
        <f>+NICE자료!G74</f>
        <v>0</v>
      </c>
      <c r="H74" s="37">
        <f>+NICE자료!H74</f>
        <v>0</v>
      </c>
      <c r="I74" s="37">
        <f>+NICE자료!I74</f>
        <v>0</v>
      </c>
      <c r="J74" s="37">
        <f>+NICE자료!J74</f>
        <v>0</v>
      </c>
      <c r="K74" s="37">
        <f>+NICE자료!K74</f>
        <v>0</v>
      </c>
      <c r="L74" s="37">
        <f>+NICE자료!L74</f>
        <v>0</v>
      </c>
      <c r="M74" s="37">
        <f>+NICE자료!M74</f>
        <v>0</v>
      </c>
      <c r="N74" s="37">
        <f>+NICE자료!N74</f>
        <v>0</v>
      </c>
      <c r="O74" s="37">
        <f>+NICE자료!O74</f>
        <v>0</v>
      </c>
      <c r="P74" s="37">
        <f>+NICE자료!P74</f>
        <v>0</v>
      </c>
      <c r="Q74" s="37">
        <f>+NICE자료!Q74</f>
        <v>0</v>
      </c>
      <c r="R74" s="37">
        <f>+NICE자료!R74</f>
        <v>0</v>
      </c>
      <c r="S74" s="37">
        <f>+NICE자료!S74</f>
        <v>0</v>
      </c>
      <c r="T74" s="37">
        <f>+NICE자료!T74</f>
        <v>0</v>
      </c>
      <c r="U74" s="37">
        <f>+NICE자료!U74</f>
        <v>0</v>
      </c>
      <c r="V74" s="37">
        <f>+NICE자료!V74</f>
        <v>0</v>
      </c>
      <c r="W74" s="37">
        <f>+NICE자료!W74</f>
        <v>0</v>
      </c>
      <c r="X74" s="37">
        <f>+NICE자료!X74</f>
        <v>0</v>
      </c>
      <c r="Y74" s="37">
        <f>+NICE자료!Y74</f>
        <v>0</v>
      </c>
      <c r="Z74" s="37">
        <f>+NICE자료!Z74</f>
        <v>0</v>
      </c>
      <c r="AA74" s="37">
        <f>+NICE자료!AA74</f>
        <v>0</v>
      </c>
      <c r="AB74" s="37">
        <f>+NICE자료!AB74</f>
        <v>0</v>
      </c>
      <c r="AC74" s="37">
        <f>+NICE자료!AC74</f>
        <v>0</v>
      </c>
      <c r="AD74" s="37">
        <f>+NICE자료!AD74</f>
        <v>0</v>
      </c>
      <c r="AE74" s="37">
        <f>+NICE자료!AE74</f>
        <v>0</v>
      </c>
      <c r="AF74" s="37">
        <f>+NICE자료!AF74</f>
        <v>0</v>
      </c>
      <c r="AG74" s="37">
        <f>+NICE자료!AG74</f>
        <v>0</v>
      </c>
      <c r="AH74" s="37">
        <f>+NICE자료!AH74</f>
        <v>0</v>
      </c>
      <c r="AI74" s="37">
        <f>+NICE자료!AI74</f>
        <v>0</v>
      </c>
      <c r="AJ74" s="37">
        <f>+NICE자료!AJ74</f>
        <v>0</v>
      </c>
      <c r="AK74" s="37">
        <f>+NICE자료!AK74</f>
        <v>0</v>
      </c>
      <c r="AL74" s="37">
        <f>+NICE자료!AL74</f>
        <v>0</v>
      </c>
      <c r="AM74" s="37"/>
      <c r="AN74" s="37"/>
      <c r="AO74" s="37"/>
      <c r="AP74" s="37"/>
      <c r="AQ74" s="37"/>
      <c r="AR74" s="37"/>
      <c r="AS74" s="37"/>
      <c r="AT74" s="38"/>
      <c r="AU74" s="38"/>
      <c r="AV74" s="38"/>
      <c r="AW74" s="38"/>
      <c r="AX74" s="38"/>
      <c r="AY74" s="38"/>
      <c r="AZ74" s="38"/>
      <c r="BA74" s="38"/>
      <c r="BB74" s="38"/>
      <c r="BC74" s="38"/>
      <c r="BD74" s="38"/>
      <c r="BE74" s="38"/>
      <c r="BF74" s="38"/>
      <c r="BG74" s="38"/>
      <c r="BH74" s="38"/>
      <c r="BI74" s="38"/>
      <c r="BJ74" s="38"/>
      <c r="BK74" s="38"/>
      <c r="BL74" s="38"/>
      <c r="BM74" s="38"/>
      <c r="BN74" s="38"/>
      <c r="BO74" s="38"/>
      <c r="BP74" s="38"/>
      <c r="BQ74" s="38"/>
      <c r="BR74" s="38"/>
      <c r="BS74" s="38"/>
      <c r="BT74" s="38"/>
      <c r="BU74" s="38"/>
      <c r="BV74" s="38"/>
      <c r="BW74" s="38"/>
      <c r="BX74" s="38"/>
      <c r="BY74" s="38"/>
      <c r="BZ74" s="38"/>
      <c r="CA74" s="38"/>
      <c r="CB74" s="38"/>
      <c r="CC74" s="38"/>
      <c r="CD74" s="38"/>
      <c r="CE74" s="38"/>
      <c r="CF74" s="38"/>
      <c r="CG74" s="38"/>
      <c r="CH74" s="38"/>
      <c r="CI74" s="38"/>
      <c r="CJ74" s="38"/>
      <c r="CK74" s="38"/>
      <c r="CL74" s="38"/>
      <c r="CM74" s="38"/>
      <c r="CN74" s="38"/>
      <c r="CO74" s="38"/>
      <c r="CP74" s="38"/>
      <c r="CQ74" s="38"/>
      <c r="CR74" s="38"/>
      <c r="CS74" s="38"/>
      <c r="CT74" s="38"/>
      <c r="CU74" s="38"/>
      <c r="CV74" s="38"/>
      <c r="CW74" s="38"/>
      <c r="CX74" s="38"/>
      <c r="CY74" s="38"/>
      <c r="CZ74" s="38"/>
      <c r="DA74" s="38"/>
      <c r="DB74" s="38"/>
      <c r="DC74" s="38"/>
      <c r="DD74" s="38"/>
      <c r="DE74" s="38"/>
      <c r="DF74" s="38"/>
      <c r="DG74" s="38"/>
      <c r="DH74" s="38"/>
      <c r="DI74" s="38"/>
      <c r="DJ74" s="38"/>
      <c r="DK74" s="38"/>
      <c r="DL74" s="38"/>
      <c r="DM74" s="38"/>
      <c r="DN74" s="38"/>
    </row>
    <row r="75" spans="1:118">
      <c r="A75" s="1">
        <f>+NICE자료!A75</f>
        <v>122330</v>
      </c>
      <c r="B75" s="28" t="str">
        <f>+NICE자료!B75</f>
        <v xml:space="preserve">          타계정으로대체</v>
      </c>
      <c r="C75" s="37">
        <f>+NICE자료!C75</f>
        <v>192546000000</v>
      </c>
      <c r="D75" s="37">
        <f>+NICE자료!D75</f>
        <v>194906000000</v>
      </c>
      <c r="E75" s="37">
        <f>+NICE자료!E75</f>
        <v>25579000000</v>
      </c>
      <c r="F75" s="37">
        <f>+NICE자료!F75</f>
        <v>739180000000</v>
      </c>
      <c r="G75" s="37">
        <f>+NICE자료!G75</f>
        <v>197357000000</v>
      </c>
      <c r="H75" s="37">
        <f>+NICE자료!H75</f>
        <v>174708000000</v>
      </c>
      <c r="I75" s="37">
        <f>+NICE자료!I75</f>
        <v>190436000000</v>
      </c>
      <c r="J75" s="37">
        <f>+NICE자료!J75</f>
        <v>169503000000</v>
      </c>
      <c r="K75" s="37">
        <f>+NICE자료!K75</f>
        <v>166361000000</v>
      </c>
      <c r="L75" s="37">
        <f>+NICE자료!L75</f>
        <v>0</v>
      </c>
      <c r="M75" s="37">
        <f>+NICE자료!M75</f>
        <v>361176000000</v>
      </c>
      <c r="N75" s="37">
        <f>+NICE자료!N75</f>
        <v>461155000000</v>
      </c>
      <c r="O75" s="37">
        <f>+NICE자료!O75</f>
        <v>911052000000</v>
      </c>
      <c r="P75" s="37">
        <f>+NICE자료!P75</f>
        <v>4338306000000</v>
      </c>
      <c r="Q75" s="37">
        <f>+NICE자료!Q75</f>
        <v>1582582000000</v>
      </c>
      <c r="R75" s="37">
        <f>+NICE자료!R75</f>
        <v>708184000000</v>
      </c>
      <c r="S75" s="37">
        <f>+NICE자료!S75</f>
        <v>0</v>
      </c>
      <c r="T75" s="37">
        <f>+NICE자료!T75</f>
        <v>0</v>
      </c>
      <c r="U75" s="37">
        <f>+NICE자료!U75</f>
        <v>0</v>
      </c>
      <c r="V75" s="37">
        <f>+NICE자료!V75</f>
        <v>0</v>
      </c>
      <c r="W75" s="37">
        <f>+NICE자료!W75</f>
        <v>0</v>
      </c>
      <c r="X75" s="37">
        <f>+NICE자료!X75</f>
        <v>0</v>
      </c>
      <c r="Y75" s="37">
        <f>+NICE자료!Y75</f>
        <v>0</v>
      </c>
      <c r="Z75" s="37">
        <f>+NICE자료!Z75</f>
        <v>0</v>
      </c>
      <c r="AA75" s="37">
        <f>+NICE자료!AA75</f>
        <v>0</v>
      </c>
      <c r="AB75" s="37">
        <f>+NICE자료!AB75</f>
        <v>0</v>
      </c>
      <c r="AC75" s="37">
        <f>+NICE자료!AC75</f>
        <v>0</v>
      </c>
      <c r="AD75" s="37">
        <f>+NICE자료!AD75</f>
        <v>0</v>
      </c>
      <c r="AE75" s="37">
        <f>+NICE자료!AE75</f>
        <v>0</v>
      </c>
      <c r="AF75" s="37">
        <f>+NICE자료!AF75</f>
        <v>0</v>
      </c>
      <c r="AG75" s="37">
        <f>+NICE자료!AG75</f>
        <v>0</v>
      </c>
      <c r="AH75" s="37">
        <f>+NICE자료!AH75</f>
        <v>0</v>
      </c>
      <c r="AI75" s="37">
        <f>+NICE자료!AI75</f>
        <v>0</v>
      </c>
      <c r="AJ75" s="37">
        <f>+NICE자료!AJ75</f>
        <v>0</v>
      </c>
      <c r="AK75" s="37">
        <f>+NICE자료!AK75</f>
        <v>0</v>
      </c>
      <c r="AL75" s="37">
        <f>+NICE자료!AL75</f>
        <v>0</v>
      </c>
      <c r="AM75" s="37"/>
      <c r="AN75" s="37"/>
      <c r="AO75" s="37"/>
      <c r="AP75" s="37"/>
      <c r="AQ75" s="37"/>
      <c r="AR75" s="37"/>
      <c r="AS75" s="37"/>
      <c r="AT75" s="38"/>
      <c r="AU75" s="38"/>
      <c r="AV75" s="38"/>
      <c r="AW75" s="38"/>
      <c r="AX75" s="38"/>
      <c r="AY75" s="38"/>
      <c r="AZ75" s="38"/>
      <c r="BA75" s="38"/>
      <c r="BB75" s="38"/>
      <c r="BC75" s="38"/>
      <c r="BD75" s="38"/>
      <c r="BE75" s="38"/>
      <c r="BF75" s="38"/>
      <c r="BG75" s="38"/>
      <c r="BH75" s="38"/>
      <c r="BI75" s="38"/>
      <c r="BJ75" s="38"/>
      <c r="BK75" s="38"/>
      <c r="BL75" s="38"/>
      <c r="BM75" s="38"/>
      <c r="BN75" s="38"/>
      <c r="BO75" s="38"/>
      <c r="BP75" s="38"/>
      <c r="BQ75" s="38"/>
      <c r="BR75" s="38"/>
      <c r="BS75" s="38"/>
      <c r="BT75" s="38"/>
      <c r="BU75" s="38"/>
      <c r="BV75" s="38"/>
      <c r="BW75" s="38"/>
      <c r="BX75" s="38"/>
      <c r="BY75" s="38"/>
      <c r="BZ75" s="38"/>
      <c r="CA75" s="38"/>
      <c r="CB75" s="38"/>
      <c r="CC75" s="38"/>
      <c r="CD75" s="38"/>
      <c r="CE75" s="38"/>
      <c r="CF75" s="38"/>
      <c r="CG75" s="38"/>
      <c r="CH75" s="38"/>
      <c r="CI75" s="38"/>
      <c r="CJ75" s="38"/>
      <c r="CK75" s="38"/>
      <c r="CL75" s="38"/>
      <c r="CM75" s="38"/>
      <c r="CN75" s="38"/>
      <c r="CO75" s="38"/>
      <c r="CP75" s="38"/>
      <c r="CQ75" s="38"/>
      <c r="CR75" s="38"/>
      <c r="CS75" s="38"/>
      <c r="CT75" s="38"/>
      <c r="CU75" s="38"/>
      <c r="CV75" s="38"/>
      <c r="CW75" s="38"/>
      <c r="CX75" s="38"/>
      <c r="CY75" s="38"/>
      <c r="CZ75" s="38"/>
      <c r="DA75" s="38"/>
      <c r="DB75" s="38"/>
      <c r="DC75" s="38"/>
      <c r="DD75" s="38"/>
      <c r="DE75" s="38"/>
      <c r="DF75" s="38"/>
      <c r="DG75" s="38"/>
      <c r="DH75" s="38"/>
      <c r="DI75" s="38"/>
      <c r="DJ75" s="38"/>
      <c r="DK75" s="38"/>
      <c r="DL75" s="38"/>
      <c r="DM75" s="38"/>
      <c r="DN75" s="38"/>
    </row>
    <row r="76" spans="1:118">
      <c r="A76" s="1">
        <f>+NICE자료!A76</f>
        <v>122340</v>
      </c>
      <c r="B76" s="28" t="str">
        <f>+NICE자료!B76</f>
        <v xml:space="preserve">          기말재고</v>
      </c>
      <c r="C76" s="37">
        <f>+NICE자료!C76</f>
        <v>589419000000</v>
      </c>
      <c r="D76" s="37">
        <f>+NICE자료!D76</f>
        <v>599430000000</v>
      </c>
      <c r="E76" s="37">
        <f>+NICE자료!E76</f>
        <v>559819000000</v>
      </c>
      <c r="F76" s="37">
        <f>+NICE자료!F76</f>
        <v>51463000000</v>
      </c>
      <c r="G76" s="37">
        <f>+NICE자료!G76</f>
        <v>560111000000</v>
      </c>
      <c r="H76" s="37">
        <f>+NICE자료!H76</f>
        <v>464781000000</v>
      </c>
      <c r="I76" s="37">
        <f>+NICE자료!I76</f>
        <v>463710000000</v>
      </c>
      <c r="J76" s="37">
        <f>+NICE자료!J76</f>
        <v>62522000000</v>
      </c>
      <c r="K76" s="37">
        <f>+NICE자료!K76</f>
        <v>712285000000</v>
      </c>
      <c r="L76" s="37">
        <f>+NICE자료!L76</f>
        <v>878064000000</v>
      </c>
      <c r="M76" s="37">
        <f>+NICE자료!M76</f>
        <v>880514000000</v>
      </c>
      <c r="N76" s="37">
        <f>+NICE자료!N76</f>
        <v>-189861000000</v>
      </c>
      <c r="O76" s="37">
        <f>+NICE자료!O76</f>
        <v>786970000000</v>
      </c>
      <c r="P76" s="37">
        <f>+NICE자료!P76</f>
        <v>752293000000</v>
      </c>
      <c r="Q76" s="37">
        <f>+NICE자료!Q76</f>
        <v>861533000000</v>
      </c>
      <c r="R76" s="37">
        <f>+NICE자료!R76</f>
        <v>-92723000000</v>
      </c>
      <c r="S76" s="37">
        <f>+NICE자료!S76</f>
        <v>930925000000</v>
      </c>
      <c r="T76" s="37">
        <f>+NICE자료!T76</f>
        <v>987847000000</v>
      </c>
      <c r="U76" s="37">
        <f>+NICE자료!U76</f>
        <v>1120671000000</v>
      </c>
      <c r="V76" s="37">
        <f>+NICE자료!V76</f>
        <v>-10872000000</v>
      </c>
      <c r="W76" s="37">
        <f>+NICE자료!W76</f>
        <v>1057184000000</v>
      </c>
      <c r="X76" s="37">
        <f>+NICE자료!X76</f>
        <v>1067760000000</v>
      </c>
      <c r="Y76" s="37">
        <f>+NICE자료!Y76</f>
        <v>1222595000000</v>
      </c>
      <c r="Z76" s="37">
        <f>+NICE자료!Z76</f>
        <v>395482000000</v>
      </c>
      <c r="AA76" s="37">
        <f>+NICE자료!AA76</f>
        <v>1268516000000</v>
      </c>
      <c r="AB76" s="37">
        <f>+NICE자료!AB76</f>
        <v>1057544000000</v>
      </c>
      <c r="AC76" s="37">
        <f>+NICE자료!AC76</f>
        <v>1010466000000</v>
      </c>
      <c r="AD76" s="37">
        <f>+NICE자료!AD76</f>
        <v>251901000000</v>
      </c>
      <c r="AE76" s="37">
        <f>+NICE자료!AE76</f>
        <v>1067150000000</v>
      </c>
      <c r="AF76" s="37">
        <f>+NICE자료!AF76</f>
        <v>1207293000000</v>
      </c>
      <c r="AG76" s="37">
        <f>+NICE자료!AG76</f>
        <v>1115467000000</v>
      </c>
      <c r="AH76" s="37">
        <f>+NICE자료!AH76</f>
        <v>125885000000</v>
      </c>
      <c r="AI76" s="37">
        <f>+NICE자료!AI76</f>
        <v>1003075000000</v>
      </c>
      <c r="AJ76" s="37">
        <f>+NICE자료!AJ76</f>
        <v>1024297000000</v>
      </c>
      <c r="AK76" s="37">
        <f>+NICE자료!AK76</f>
        <v>880557000000</v>
      </c>
      <c r="AL76" s="37">
        <f>+NICE자료!AL76</f>
        <v>61700000000</v>
      </c>
      <c r="AM76" s="37"/>
      <c r="AN76" s="37"/>
      <c r="AO76" s="37"/>
      <c r="AP76" s="37"/>
      <c r="AQ76" s="37"/>
      <c r="AR76" s="37"/>
      <c r="AS76" s="37"/>
      <c r="AT76" s="38"/>
      <c r="AU76" s="38"/>
      <c r="AV76" s="38"/>
      <c r="AW76" s="38"/>
      <c r="AX76" s="38"/>
      <c r="AY76" s="38"/>
      <c r="AZ76" s="38"/>
      <c r="BA76" s="38"/>
      <c r="BB76" s="38"/>
      <c r="BC76" s="38"/>
      <c r="BD76" s="38"/>
      <c r="BE76" s="38"/>
      <c r="BF76" s="38"/>
      <c r="BG76" s="38"/>
      <c r="BH76" s="38"/>
      <c r="BI76" s="38"/>
      <c r="BJ76" s="38"/>
      <c r="BK76" s="38"/>
      <c r="BL76" s="38"/>
      <c r="BM76" s="38"/>
      <c r="BN76" s="38"/>
      <c r="BO76" s="38"/>
      <c r="BP76" s="38"/>
      <c r="BQ76" s="38"/>
      <c r="BR76" s="38"/>
      <c r="BS76" s="38"/>
      <c r="BT76" s="38"/>
      <c r="BU76" s="38"/>
      <c r="BV76" s="38"/>
      <c r="BW76" s="38"/>
      <c r="BX76" s="38"/>
      <c r="BY76" s="38"/>
      <c r="BZ76" s="38"/>
      <c r="CA76" s="38"/>
      <c r="CB76" s="38"/>
      <c r="CC76" s="38"/>
      <c r="CD76" s="38"/>
      <c r="CE76" s="38"/>
      <c r="CF76" s="38"/>
      <c r="CG76" s="38"/>
      <c r="CH76" s="38"/>
      <c r="CI76" s="38"/>
      <c r="CJ76" s="38"/>
      <c r="CK76" s="38"/>
      <c r="CL76" s="38"/>
      <c r="CM76" s="38"/>
      <c r="CN76" s="38"/>
      <c r="CO76" s="38"/>
      <c r="CP76" s="38"/>
      <c r="CQ76" s="38"/>
      <c r="CR76" s="38"/>
      <c r="CS76" s="38"/>
      <c r="CT76" s="38"/>
      <c r="CU76" s="38"/>
      <c r="CV76" s="38"/>
      <c r="CW76" s="38"/>
      <c r="CX76" s="38"/>
      <c r="CY76" s="38"/>
      <c r="CZ76" s="38"/>
      <c r="DA76" s="38"/>
      <c r="DB76" s="38"/>
      <c r="DC76" s="38"/>
      <c r="DD76" s="38"/>
      <c r="DE76" s="38"/>
      <c r="DF76" s="38"/>
      <c r="DG76" s="38"/>
      <c r="DH76" s="38"/>
      <c r="DI76" s="38"/>
      <c r="DJ76" s="38"/>
      <c r="DK76" s="38"/>
      <c r="DL76" s="38"/>
      <c r="DM76" s="38"/>
      <c r="DN76" s="38"/>
    </row>
    <row r="77" spans="1:118">
      <c r="A77" s="1">
        <f>+NICE자료!A77</f>
        <v>122900</v>
      </c>
      <c r="B77" s="28" t="str">
        <f>+NICE자료!B77</f>
        <v xml:space="preserve">     기타매출원가</v>
      </c>
      <c r="C77" s="37">
        <f>+NICE자료!C77</f>
        <v>0</v>
      </c>
      <c r="D77" s="37">
        <f>+NICE자료!D77</f>
        <v>0</v>
      </c>
      <c r="E77" s="37">
        <f>+NICE자료!E77</f>
        <v>0</v>
      </c>
      <c r="F77" s="37">
        <f>+NICE자료!F77</f>
        <v>0</v>
      </c>
      <c r="G77" s="37">
        <f>+NICE자료!G77</f>
        <v>0</v>
      </c>
      <c r="H77" s="37">
        <f>+NICE자료!H77</f>
        <v>0</v>
      </c>
      <c r="I77" s="37">
        <f>+NICE자료!I77</f>
        <v>0</v>
      </c>
      <c r="J77" s="37">
        <f>+NICE자료!J77</f>
        <v>0</v>
      </c>
      <c r="K77" s="37">
        <f>+NICE자료!K77</f>
        <v>0</v>
      </c>
      <c r="L77" s="37">
        <f>+NICE자료!L77</f>
        <v>0</v>
      </c>
      <c r="M77" s="37">
        <f>+NICE자료!M77</f>
        <v>0</v>
      </c>
      <c r="N77" s="37">
        <f>+NICE자료!N77</f>
        <v>0</v>
      </c>
      <c r="O77" s="37">
        <f>+NICE자료!O77</f>
        <v>0</v>
      </c>
      <c r="P77" s="37">
        <f>+NICE자료!P77</f>
        <v>0</v>
      </c>
      <c r="Q77" s="37">
        <f>+NICE자료!Q77</f>
        <v>0</v>
      </c>
      <c r="R77" s="37">
        <f>+NICE자료!R77</f>
        <v>0</v>
      </c>
      <c r="S77" s="37">
        <f>+NICE자료!S77</f>
        <v>0</v>
      </c>
      <c r="T77" s="37">
        <f>+NICE자료!T77</f>
        <v>0</v>
      </c>
      <c r="U77" s="37">
        <f>+NICE자료!U77</f>
        <v>0</v>
      </c>
      <c r="V77" s="37">
        <f>+NICE자료!V77</f>
        <v>0</v>
      </c>
      <c r="W77" s="37">
        <f>+NICE자료!W77</f>
        <v>0</v>
      </c>
      <c r="X77" s="37">
        <f>+NICE자료!X77</f>
        <v>0</v>
      </c>
      <c r="Y77" s="37">
        <f>+NICE자료!Y77</f>
        <v>0</v>
      </c>
      <c r="Z77" s="37">
        <f>+NICE자료!Z77</f>
        <v>0</v>
      </c>
      <c r="AA77" s="37">
        <f>+NICE자료!AA77</f>
        <v>0</v>
      </c>
      <c r="AB77" s="37">
        <f>+NICE자료!AB77</f>
        <v>0</v>
      </c>
      <c r="AC77" s="37">
        <f>+NICE자료!AC77</f>
        <v>0</v>
      </c>
      <c r="AD77" s="37">
        <f>+NICE자료!AD77</f>
        <v>0</v>
      </c>
      <c r="AE77" s="37">
        <f>+NICE자료!AE77</f>
        <v>0</v>
      </c>
      <c r="AF77" s="37">
        <f>+NICE자료!AF77</f>
        <v>0</v>
      </c>
      <c r="AG77" s="37">
        <f>+NICE자료!AG77</f>
        <v>0</v>
      </c>
      <c r="AH77" s="37">
        <f>+NICE자료!AH77</f>
        <v>0</v>
      </c>
      <c r="AI77" s="37">
        <f>+NICE자료!AI77</f>
        <v>0</v>
      </c>
      <c r="AJ77" s="37">
        <f>+NICE자료!AJ77</f>
        <v>0</v>
      </c>
      <c r="AK77" s="37">
        <f>+NICE자료!AK77</f>
        <v>0</v>
      </c>
      <c r="AL77" s="37">
        <f>+NICE자료!AL77</f>
        <v>0</v>
      </c>
      <c r="AM77" s="37"/>
      <c r="AN77" s="37"/>
      <c r="AO77" s="37"/>
      <c r="AP77" s="37"/>
      <c r="AQ77" s="37"/>
      <c r="AR77" s="37"/>
      <c r="AS77" s="37"/>
      <c r="AT77" s="38"/>
      <c r="AU77" s="38"/>
      <c r="AV77" s="38"/>
      <c r="AW77" s="38"/>
      <c r="AX77" s="38"/>
      <c r="AY77" s="38"/>
      <c r="AZ77" s="38"/>
      <c r="BA77" s="38"/>
      <c r="BB77" s="38"/>
      <c r="BC77" s="38"/>
      <c r="BD77" s="38"/>
      <c r="BE77" s="38"/>
      <c r="BF77" s="38"/>
      <c r="BG77" s="38"/>
      <c r="BH77" s="38"/>
      <c r="BI77" s="38"/>
      <c r="BJ77" s="38"/>
      <c r="BK77" s="38"/>
      <c r="BL77" s="38"/>
      <c r="BM77" s="38"/>
      <c r="BN77" s="38"/>
      <c r="BO77" s="38"/>
      <c r="BP77" s="38"/>
      <c r="BQ77" s="38"/>
      <c r="BR77" s="38"/>
      <c r="BS77" s="38"/>
      <c r="BT77" s="38"/>
      <c r="BU77" s="38"/>
      <c r="BV77" s="38"/>
      <c r="BW77" s="38"/>
      <c r="BX77" s="38"/>
      <c r="BY77" s="38"/>
      <c r="BZ77" s="38"/>
      <c r="CA77" s="38"/>
      <c r="CB77" s="38"/>
      <c r="CC77" s="38"/>
      <c r="CD77" s="38"/>
      <c r="CE77" s="38"/>
      <c r="CF77" s="38"/>
      <c r="CG77" s="38"/>
      <c r="CH77" s="38"/>
      <c r="CI77" s="38"/>
      <c r="CJ77" s="38"/>
      <c r="CK77" s="38"/>
      <c r="CL77" s="38"/>
      <c r="CM77" s="38"/>
      <c r="CN77" s="38"/>
      <c r="CO77" s="38"/>
      <c r="CP77" s="38"/>
      <c r="CQ77" s="38"/>
      <c r="CR77" s="38"/>
      <c r="CS77" s="38"/>
      <c r="CT77" s="38"/>
      <c r="CU77" s="38"/>
      <c r="CV77" s="38"/>
      <c r="CW77" s="38"/>
      <c r="CX77" s="38"/>
      <c r="CY77" s="38"/>
      <c r="CZ77" s="38"/>
      <c r="DA77" s="38"/>
      <c r="DB77" s="38"/>
      <c r="DC77" s="38"/>
      <c r="DD77" s="38"/>
      <c r="DE77" s="38"/>
      <c r="DF77" s="38"/>
      <c r="DG77" s="38"/>
      <c r="DH77" s="38"/>
      <c r="DI77" s="38"/>
      <c r="DJ77" s="38"/>
      <c r="DK77" s="38"/>
      <c r="DL77" s="38"/>
      <c r="DM77" s="38"/>
      <c r="DN77" s="38"/>
    </row>
    <row r="78" spans="1:118">
      <c r="A78" s="1">
        <f>+NICE자료!A78</f>
        <v>122910</v>
      </c>
      <c r="B78" s="28" t="str">
        <f>+NICE자료!B78</f>
        <v xml:space="preserve">          기초재고</v>
      </c>
      <c r="C78" s="37">
        <f>+NICE자료!C78</f>
        <v>0</v>
      </c>
      <c r="D78" s="37">
        <f>+NICE자료!D78</f>
        <v>0</v>
      </c>
      <c r="E78" s="37">
        <f>+NICE자료!E78</f>
        <v>0</v>
      </c>
      <c r="F78" s="37">
        <f>+NICE자료!F78</f>
        <v>0</v>
      </c>
      <c r="G78" s="37">
        <f>+NICE자료!G78</f>
        <v>0</v>
      </c>
      <c r="H78" s="37">
        <f>+NICE자료!H78</f>
        <v>0</v>
      </c>
      <c r="I78" s="37">
        <f>+NICE자료!I78</f>
        <v>0</v>
      </c>
      <c r="J78" s="37">
        <f>+NICE자료!J78</f>
        <v>0</v>
      </c>
      <c r="K78" s="37">
        <f>+NICE자료!K78</f>
        <v>0</v>
      </c>
      <c r="L78" s="37">
        <f>+NICE자료!L78</f>
        <v>0</v>
      </c>
      <c r="M78" s="37">
        <f>+NICE자료!M78</f>
        <v>0</v>
      </c>
      <c r="N78" s="37">
        <f>+NICE자료!N78</f>
        <v>0</v>
      </c>
      <c r="O78" s="37">
        <f>+NICE자료!O78</f>
        <v>0</v>
      </c>
      <c r="P78" s="37">
        <f>+NICE자료!P78</f>
        <v>0</v>
      </c>
      <c r="Q78" s="37">
        <f>+NICE자료!Q78</f>
        <v>0</v>
      </c>
      <c r="R78" s="37">
        <f>+NICE자료!R78</f>
        <v>0</v>
      </c>
      <c r="S78" s="37">
        <f>+NICE자료!S78</f>
        <v>0</v>
      </c>
      <c r="T78" s="37">
        <f>+NICE자료!T78</f>
        <v>0</v>
      </c>
      <c r="U78" s="37">
        <f>+NICE자료!U78</f>
        <v>0</v>
      </c>
      <c r="V78" s="37">
        <f>+NICE자료!V78</f>
        <v>0</v>
      </c>
      <c r="W78" s="37">
        <f>+NICE자료!W78</f>
        <v>0</v>
      </c>
      <c r="X78" s="37">
        <f>+NICE자료!X78</f>
        <v>0</v>
      </c>
      <c r="Y78" s="37">
        <f>+NICE자료!Y78</f>
        <v>0</v>
      </c>
      <c r="Z78" s="37">
        <f>+NICE자료!Z78</f>
        <v>0</v>
      </c>
      <c r="AA78" s="37">
        <f>+NICE자료!AA78</f>
        <v>0</v>
      </c>
      <c r="AB78" s="37">
        <f>+NICE자료!AB78</f>
        <v>0</v>
      </c>
      <c r="AC78" s="37">
        <f>+NICE자료!AC78</f>
        <v>0</v>
      </c>
      <c r="AD78" s="37">
        <f>+NICE자료!AD78</f>
        <v>0</v>
      </c>
      <c r="AE78" s="37">
        <f>+NICE자료!AE78</f>
        <v>0</v>
      </c>
      <c r="AF78" s="37">
        <f>+NICE자료!AF78</f>
        <v>0</v>
      </c>
      <c r="AG78" s="37">
        <f>+NICE자료!AG78</f>
        <v>0</v>
      </c>
      <c r="AH78" s="37">
        <f>+NICE자료!AH78</f>
        <v>0</v>
      </c>
      <c r="AI78" s="37">
        <f>+NICE자료!AI78</f>
        <v>0</v>
      </c>
      <c r="AJ78" s="37">
        <f>+NICE자료!AJ78</f>
        <v>0</v>
      </c>
      <c r="AK78" s="37">
        <f>+NICE자료!AK78</f>
        <v>0</v>
      </c>
      <c r="AL78" s="37">
        <f>+NICE자료!AL78</f>
        <v>0</v>
      </c>
      <c r="AM78" s="37"/>
      <c r="AN78" s="37"/>
      <c r="AO78" s="37"/>
      <c r="AP78" s="37"/>
      <c r="AQ78" s="37"/>
      <c r="AR78" s="37"/>
      <c r="AS78" s="37"/>
      <c r="AT78" s="38"/>
      <c r="AU78" s="38"/>
      <c r="AV78" s="38"/>
      <c r="AW78" s="38"/>
      <c r="AX78" s="38"/>
      <c r="AY78" s="38"/>
      <c r="AZ78" s="38"/>
      <c r="BA78" s="38"/>
      <c r="BB78" s="38"/>
      <c r="BC78" s="38"/>
      <c r="BD78" s="38"/>
      <c r="BE78" s="38"/>
      <c r="BF78" s="38"/>
      <c r="BG78" s="38"/>
      <c r="BH78" s="38"/>
      <c r="BI78" s="38"/>
      <c r="BJ78" s="38"/>
      <c r="BK78" s="38"/>
      <c r="BL78" s="38"/>
      <c r="BM78" s="38"/>
      <c r="BN78" s="38"/>
      <c r="BO78" s="38"/>
      <c r="BP78" s="38"/>
      <c r="BQ78" s="38"/>
      <c r="BR78" s="38"/>
      <c r="BS78" s="38"/>
      <c r="BT78" s="38"/>
      <c r="BU78" s="38"/>
      <c r="BV78" s="38"/>
      <c r="BW78" s="38"/>
      <c r="BX78" s="38"/>
      <c r="BY78" s="38"/>
      <c r="BZ78" s="38"/>
      <c r="CA78" s="38"/>
      <c r="CB78" s="38"/>
      <c r="CC78" s="38"/>
      <c r="CD78" s="38"/>
      <c r="CE78" s="38"/>
      <c r="CF78" s="38"/>
      <c r="CG78" s="38"/>
      <c r="CH78" s="38"/>
      <c r="CI78" s="38"/>
      <c r="CJ78" s="38"/>
      <c r="CK78" s="38"/>
      <c r="CL78" s="38"/>
      <c r="CM78" s="38"/>
      <c r="CN78" s="38"/>
      <c r="CO78" s="38"/>
      <c r="CP78" s="38"/>
      <c r="CQ78" s="38"/>
      <c r="CR78" s="38"/>
      <c r="CS78" s="38"/>
      <c r="CT78" s="38"/>
      <c r="CU78" s="38"/>
      <c r="CV78" s="38"/>
      <c r="CW78" s="38"/>
      <c r="CX78" s="38"/>
      <c r="CY78" s="38"/>
      <c r="CZ78" s="38"/>
      <c r="DA78" s="38"/>
      <c r="DB78" s="38"/>
      <c r="DC78" s="38"/>
      <c r="DD78" s="38"/>
      <c r="DE78" s="38"/>
      <c r="DF78" s="38"/>
      <c r="DG78" s="38"/>
      <c r="DH78" s="38"/>
      <c r="DI78" s="38"/>
      <c r="DJ78" s="38"/>
      <c r="DK78" s="38"/>
      <c r="DL78" s="38"/>
      <c r="DM78" s="38"/>
      <c r="DN78" s="38"/>
    </row>
    <row r="79" spans="1:118">
      <c r="A79" s="1">
        <f>+NICE자료!A79</f>
        <v>122920</v>
      </c>
      <c r="B79" s="28" t="str">
        <f>+NICE자료!B79</f>
        <v xml:space="preserve">          매입/제조</v>
      </c>
      <c r="C79" s="37">
        <f>+NICE자료!C79</f>
        <v>0</v>
      </c>
      <c r="D79" s="37">
        <f>+NICE자료!D79</f>
        <v>0</v>
      </c>
      <c r="E79" s="37">
        <f>+NICE자료!E79</f>
        <v>0</v>
      </c>
      <c r="F79" s="37">
        <f>+NICE자료!F79</f>
        <v>0</v>
      </c>
      <c r="G79" s="37">
        <f>+NICE자료!G79</f>
        <v>0</v>
      </c>
      <c r="H79" s="37">
        <f>+NICE자료!H79</f>
        <v>0</v>
      </c>
      <c r="I79" s="37">
        <f>+NICE자료!I79</f>
        <v>0</v>
      </c>
      <c r="J79" s="37">
        <f>+NICE자료!J79</f>
        <v>0</v>
      </c>
      <c r="K79" s="37">
        <f>+NICE자료!K79</f>
        <v>0</v>
      </c>
      <c r="L79" s="37">
        <f>+NICE자료!L79</f>
        <v>0</v>
      </c>
      <c r="M79" s="37">
        <f>+NICE자료!M79</f>
        <v>0</v>
      </c>
      <c r="N79" s="37">
        <f>+NICE자료!N79</f>
        <v>0</v>
      </c>
      <c r="O79" s="37">
        <f>+NICE자료!O79</f>
        <v>0</v>
      </c>
      <c r="P79" s="37">
        <f>+NICE자료!P79</f>
        <v>0</v>
      </c>
      <c r="Q79" s="37">
        <f>+NICE자료!Q79</f>
        <v>0</v>
      </c>
      <c r="R79" s="37">
        <f>+NICE자료!R79</f>
        <v>0</v>
      </c>
      <c r="S79" s="37">
        <f>+NICE자료!S79</f>
        <v>0</v>
      </c>
      <c r="T79" s="37">
        <f>+NICE자료!T79</f>
        <v>0</v>
      </c>
      <c r="U79" s="37">
        <f>+NICE자료!U79</f>
        <v>0</v>
      </c>
      <c r="V79" s="37">
        <f>+NICE자료!V79</f>
        <v>0</v>
      </c>
      <c r="W79" s="37">
        <f>+NICE자료!W79</f>
        <v>0</v>
      </c>
      <c r="X79" s="37">
        <f>+NICE자료!X79</f>
        <v>0</v>
      </c>
      <c r="Y79" s="37">
        <f>+NICE자료!Y79</f>
        <v>0</v>
      </c>
      <c r="Z79" s="37">
        <f>+NICE자료!Z79</f>
        <v>0</v>
      </c>
      <c r="AA79" s="37">
        <f>+NICE자료!AA79</f>
        <v>0</v>
      </c>
      <c r="AB79" s="37">
        <f>+NICE자료!AB79</f>
        <v>0</v>
      </c>
      <c r="AC79" s="37">
        <f>+NICE자료!AC79</f>
        <v>0</v>
      </c>
      <c r="AD79" s="37">
        <f>+NICE자료!AD79</f>
        <v>0</v>
      </c>
      <c r="AE79" s="37">
        <f>+NICE자료!AE79</f>
        <v>0</v>
      </c>
      <c r="AF79" s="37">
        <f>+NICE자료!AF79</f>
        <v>0</v>
      </c>
      <c r="AG79" s="37">
        <f>+NICE자료!AG79</f>
        <v>0</v>
      </c>
      <c r="AH79" s="37">
        <f>+NICE자료!AH79</f>
        <v>0</v>
      </c>
      <c r="AI79" s="37">
        <f>+NICE자료!AI79</f>
        <v>0</v>
      </c>
      <c r="AJ79" s="37">
        <f>+NICE자료!AJ79</f>
        <v>0</v>
      </c>
      <c r="AK79" s="37">
        <f>+NICE자료!AK79</f>
        <v>0</v>
      </c>
      <c r="AL79" s="37">
        <f>+NICE자료!AL79</f>
        <v>0</v>
      </c>
      <c r="AM79" s="37"/>
      <c r="AN79" s="37"/>
      <c r="AO79" s="37"/>
      <c r="AP79" s="37"/>
      <c r="AQ79" s="37"/>
      <c r="AR79" s="37"/>
      <c r="AS79" s="37"/>
      <c r="AT79" s="38"/>
      <c r="AU79" s="38"/>
      <c r="AV79" s="38"/>
      <c r="AW79" s="38"/>
      <c r="AX79" s="38"/>
      <c r="AY79" s="38"/>
      <c r="AZ79" s="38"/>
      <c r="BA79" s="38"/>
      <c r="BB79" s="38"/>
      <c r="BC79" s="38"/>
      <c r="BD79" s="38"/>
      <c r="BE79" s="38"/>
      <c r="BF79" s="38"/>
      <c r="BG79" s="38"/>
      <c r="BH79" s="38"/>
      <c r="BI79" s="38"/>
      <c r="BJ79" s="38"/>
      <c r="BK79" s="38"/>
      <c r="BL79" s="38"/>
      <c r="BM79" s="38"/>
      <c r="BN79" s="38"/>
      <c r="BO79" s="38"/>
      <c r="BP79" s="38"/>
      <c r="BQ79" s="38"/>
      <c r="BR79" s="38"/>
      <c r="BS79" s="38"/>
      <c r="BT79" s="38"/>
      <c r="BU79" s="38"/>
      <c r="BV79" s="38"/>
      <c r="BW79" s="38"/>
      <c r="BX79" s="38"/>
      <c r="BY79" s="38"/>
      <c r="BZ79" s="38"/>
      <c r="CA79" s="38"/>
      <c r="CB79" s="38"/>
      <c r="CC79" s="38"/>
      <c r="CD79" s="38"/>
      <c r="CE79" s="38"/>
      <c r="CF79" s="38"/>
      <c r="CG79" s="38"/>
      <c r="CH79" s="38"/>
      <c r="CI79" s="38"/>
      <c r="CJ79" s="38"/>
      <c r="CK79" s="38"/>
      <c r="CL79" s="38"/>
      <c r="CM79" s="38"/>
      <c r="CN79" s="38"/>
      <c r="CO79" s="38"/>
      <c r="CP79" s="38"/>
      <c r="CQ79" s="38"/>
      <c r="CR79" s="38"/>
      <c r="CS79" s="38"/>
      <c r="CT79" s="38"/>
      <c r="CU79" s="38"/>
      <c r="CV79" s="38"/>
      <c r="CW79" s="38"/>
      <c r="CX79" s="38"/>
      <c r="CY79" s="38"/>
      <c r="CZ79" s="38"/>
      <c r="DA79" s="38"/>
      <c r="DB79" s="38"/>
      <c r="DC79" s="38"/>
      <c r="DD79" s="38"/>
      <c r="DE79" s="38"/>
      <c r="DF79" s="38"/>
      <c r="DG79" s="38"/>
      <c r="DH79" s="38"/>
      <c r="DI79" s="38"/>
      <c r="DJ79" s="38"/>
      <c r="DK79" s="38"/>
      <c r="DL79" s="38"/>
      <c r="DM79" s="38"/>
      <c r="DN79" s="38"/>
    </row>
    <row r="80" spans="1:118">
      <c r="A80" s="1">
        <f>+NICE자료!A80</f>
        <v>122925</v>
      </c>
      <c r="B80" s="28" t="str">
        <f>+NICE자료!B80</f>
        <v xml:space="preserve">          타계정에서대체</v>
      </c>
      <c r="C80" s="37">
        <f>+NICE자료!C80</f>
        <v>0</v>
      </c>
      <c r="D80" s="37">
        <f>+NICE자료!D80</f>
        <v>0</v>
      </c>
      <c r="E80" s="37">
        <f>+NICE자료!E80</f>
        <v>0</v>
      </c>
      <c r="F80" s="37">
        <f>+NICE자료!F80</f>
        <v>0</v>
      </c>
      <c r="G80" s="37">
        <f>+NICE자료!G80</f>
        <v>0</v>
      </c>
      <c r="H80" s="37">
        <f>+NICE자료!H80</f>
        <v>0</v>
      </c>
      <c r="I80" s="37">
        <f>+NICE자료!I80</f>
        <v>0</v>
      </c>
      <c r="J80" s="37">
        <f>+NICE자료!J80</f>
        <v>0</v>
      </c>
      <c r="K80" s="37">
        <f>+NICE자료!K80</f>
        <v>0</v>
      </c>
      <c r="L80" s="37">
        <f>+NICE자료!L80</f>
        <v>0</v>
      </c>
      <c r="M80" s="37">
        <f>+NICE자료!M80</f>
        <v>0</v>
      </c>
      <c r="N80" s="37">
        <f>+NICE자료!N80</f>
        <v>0</v>
      </c>
      <c r="O80" s="37">
        <f>+NICE자료!O80</f>
        <v>0</v>
      </c>
      <c r="P80" s="37">
        <f>+NICE자료!P80</f>
        <v>0</v>
      </c>
      <c r="Q80" s="37">
        <f>+NICE자료!Q80</f>
        <v>0</v>
      </c>
      <c r="R80" s="37">
        <f>+NICE자료!R80</f>
        <v>0</v>
      </c>
      <c r="S80" s="37">
        <f>+NICE자료!S80</f>
        <v>0</v>
      </c>
      <c r="T80" s="37">
        <f>+NICE자료!T80</f>
        <v>0</v>
      </c>
      <c r="U80" s="37">
        <f>+NICE자료!U80</f>
        <v>0</v>
      </c>
      <c r="V80" s="37">
        <f>+NICE자료!V80</f>
        <v>0</v>
      </c>
      <c r="W80" s="37">
        <f>+NICE자료!W80</f>
        <v>0</v>
      </c>
      <c r="X80" s="37">
        <f>+NICE자료!X80</f>
        <v>0</v>
      </c>
      <c r="Y80" s="37">
        <f>+NICE자료!Y80</f>
        <v>0</v>
      </c>
      <c r="Z80" s="37">
        <f>+NICE자료!Z80</f>
        <v>0</v>
      </c>
      <c r="AA80" s="37">
        <f>+NICE자료!AA80</f>
        <v>0</v>
      </c>
      <c r="AB80" s="37">
        <f>+NICE자료!AB80</f>
        <v>0</v>
      </c>
      <c r="AC80" s="37">
        <f>+NICE자료!AC80</f>
        <v>0</v>
      </c>
      <c r="AD80" s="37">
        <f>+NICE자료!AD80</f>
        <v>0</v>
      </c>
      <c r="AE80" s="37">
        <f>+NICE자료!AE80</f>
        <v>0</v>
      </c>
      <c r="AF80" s="37">
        <f>+NICE자료!AF80</f>
        <v>0</v>
      </c>
      <c r="AG80" s="37">
        <f>+NICE자료!AG80</f>
        <v>0</v>
      </c>
      <c r="AH80" s="37">
        <f>+NICE자료!AH80</f>
        <v>0</v>
      </c>
      <c r="AI80" s="37">
        <f>+NICE자료!AI80</f>
        <v>0</v>
      </c>
      <c r="AJ80" s="37">
        <f>+NICE자료!AJ80</f>
        <v>0</v>
      </c>
      <c r="AK80" s="37">
        <f>+NICE자료!AK80</f>
        <v>0</v>
      </c>
      <c r="AL80" s="37">
        <f>+NICE자료!AL80</f>
        <v>0</v>
      </c>
      <c r="AM80" s="37"/>
      <c r="AN80" s="37"/>
      <c r="AO80" s="37"/>
      <c r="AP80" s="37"/>
      <c r="AQ80" s="37"/>
      <c r="AR80" s="37"/>
      <c r="AS80" s="37"/>
      <c r="AT80" s="38"/>
      <c r="AU80" s="38"/>
      <c r="AV80" s="38"/>
      <c r="AW80" s="38"/>
      <c r="AX80" s="38"/>
      <c r="AY80" s="38"/>
      <c r="AZ80" s="38"/>
      <c r="BA80" s="38"/>
      <c r="BB80" s="38"/>
      <c r="BC80" s="38"/>
      <c r="BD80" s="38"/>
      <c r="BE80" s="38"/>
      <c r="BF80" s="38"/>
      <c r="BG80" s="38"/>
      <c r="BH80" s="38"/>
      <c r="BI80" s="38"/>
      <c r="BJ80" s="38"/>
      <c r="BK80" s="38"/>
      <c r="BL80" s="38"/>
      <c r="BM80" s="38"/>
      <c r="BN80" s="38"/>
      <c r="BO80" s="38"/>
      <c r="BP80" s="38"/>
      <c r="BQ80" s="38"/>
      <c r="BR80" s="38"/>
      <c r="BS80" s="38"/>
      <c r="BT80" s="38"/>
      <c r="BU80" s="38"/>
      <c r="BV80" s="38"/>
      <c r="BW80" s="38"/>
      <c r="BX80" s="38"/>
      <c r="BY80" s="38"/>
      <c r="BZ80" s="38"/>
      <c r="CA80" s="38"/>
      <c r="CB80" s="38"/>
      <c r="CC80" s="38"/>
      <c r="CD80" s="38"/>
      <c r="CE80" s="38"/>
      <c r="CF80" s="38"/>
      <c r="CG80" s="38"/>
      <c r="CH80" s="38"/>
      <c r="CI80" s="38"/>
      <c r="CJ80" s="38"/>
      <c r="CK80" s="38"/>
      <c r="CL80" s="38"/>
      <c r="CM80" s="38"/>
      <c r="CN80" s="38"/>
      <c r="CO80" s="38"/>
      <c r="CP80" s="38"/>
      <c r="CQ80" s="38"/>
      <c r="CR80" s="38"/>
      <c r="CS80" s="38"/>
      <c r="CT80" s="38"/>
      <c r="CU80" s="38"/>
      <c r="CV80" s="38"/>
      <c r="CW80" s="38"/>
      <c r="CX80" s="38"/>
      <c r="CY80" s="38"/>
      <c r="CZ80" s="38"/>
      <c r="DA80" s="38"/>
      <c r="DB80" s="38"/>
      <c r="DC80" s="38"/>
      <c r="DD80" s="38"/>
      <c r="DE80" s="38"/>
      <c r="DF80" s="38"/>
      <c r="DG80" s="38"/>
      <c r="DH80" s="38"/>
      <c r="DI80" s="38"/>
      <c r="DJ80" s="38"/>
      <c r="DK80" s="38"/>
      <c r="DL80" s="38"/>
      <c r="DM80" s="38"/>
      <c r="DN80" s="38"/>
    </row>
    <row r="81" spans="1:118">
      <c r="A81" s="1">
        <f>+NICE자료!A81</f>
        <v>122926</v>
      </c>
      <c r="B81" s="28" t="str">
        <f>+NICE자료!B81</f>
        <v xml:space="preserve">          관세환급금</v>
      </c>
      <c r="C81" s="37">
        <f>+NICE자료!C81</f>
        <v>0</v>
      </c>
      <c r="D81" s="37">
        <f>+NICE자료!D81</f>
        <v>0</v>
      </c>
      <c r="E81" s="37">
        <f>+NICE자료!E81</f>
        <v>0</v>
      </c>
      <c r="F81" s="37">
        <f>+NICE자료!F81</f>
        <v>0</v>
      </c>
      <c r="G81" s="37">
        <f>+NICE자료!G81</f>
        <v>0</v>
      </c>
      <c r="H81" s="37">
        <f>+NICE자료!H81</f>
        <v>0</v>
      </c>
      <c r="I81" s="37">
        <f>+NICE자료!I81</f>
        <v>0</v>
      </c>
      <c r="J81" s="37">
        <f>+NICE자료!J81</f>
        <v>0</v>
      </c>
      <c r="K81" s="37">
        <f>+NICE자료!K81</f>
        <v>0</v>
      </c>
      <c r="L81" s="37">
        <f>+NICE자료!L81</f>
        <v>0</v>
      </c>
      <c r="M81" s="37">
        <f>+NICE자료!M81</f>
        <v>0</v>
      </c>
      <c r="N81" s="37">
        <f>+NICE자료!N81</f>
        <v>0</v>
      </c>
      <c r="O81" s="37">
        <f>+NICE자료!O81</f>
        <v>0</v>
      </c>
      <c r="P81" s="37">
        <f>+NICE자료!P81</f>
        <v>0</v>
      </c>
      <c r="Q81" s="37">
        <f>+NICE자료!Q81</f>
        <v>0</v>
      </c>
      <c r="R81" s="37">
        <f>+NICE자료!R81</f>
        <v>0</v>
      </c>
      <c r="S81" s="37">
        <f>+NICE자료!S81</f>
        <v>0</v>
      </c>
      <c r="T81" s="37">
        <f>+NICE자료!T81</f>
        <v>0</v>
      </c>
      <c r="U81" s="37">
        <f>+NICE자료!U81</f>
        <v>0</v>
      </c>
      <c r="V81" s="37">
        <f>+NICE자료!V81</f>
        <v>0</v>
      </c>
      <c r="W81" s="37">
        <f>+NICE자료!W81</f>
        <v>0</v>
      </c>
      <c r="X81" s="37">
        <f>+NICE자료!X81</f>
        <v>0</v>
      </c>
      <c r="Y81" s="37">
        <f>+NICE자료!Y81</f>
        <v>0</v>
      </c>
      <c r="Z81" s="37">
        <f>+NICE자료!Z81</f>
        <v>0</v>
      </c>
      <c r="AA81" s="37">
        <f>+NICE자료!AA81</f>
        <v>0</v>
      </c>
      <c r="AB81" s="37">
        <f>+NICE자료!AB81</f>
        <v>0</v>
      </c>
      <c r="AC81" s="37">
        <f>+NICE자료!AC81</f>
        <v>0</v>
      </c>
      <c r="AD81" s="37">
        <f>+NICE자료!AD81</f>
        <v>0</v>
      </c>
      <c r="AE81" s="37">
        <f>+NICE자료!AE81</f>
        <v>0</v>
      </c>
      <c r="AF81" s="37">
        <f>+NICE자료!AF81</f>
        <v>0</v>
      </c>
      <c r="AG81" s="37">
        <f>+NICE자료!AG81</f>
        <v>0</v>
      </c>
      <c r="AH81" s="37">
        <f>+NICE자료!AH81</f>
        <v>0</v>
      </c>
      <c r="AI81" s="37">
        <f>+NICE자료!AI81</f>
        <v>0</v>
      </c>
      <c r="AJ81" s="37">
        <f>+NICE자료!AJ81</f>
        <v>0</v>
      </c>
      <c r="AK81" s="37">
        <f>+NICE자료!AK81</f>
        <v>0</v>
      </c>
      <c r="AL81" s="37">
        <f>+NICE자료!AL81</f>
        <v>0</v>
      </c>
      <c r="AM81" s="37"/>
      <c r="AN81" s="37"/>
      <c r="AO81" s="37"/>
      <c r="AP81" s="37"/>
      <c r="AQ81" s="37"/>
      <c r="AR81" s="37"/>
      <c r="AS81" s="37"/>
      <c r="AT81" s="38"/>
      <c r="AU81" s="38"/>
      <c r="AV81" s="38"/>
      <c r="AW81" s="38"/>
      <c r="AX81" s="38"/>
      <c r="AY81" s="38"/>
      <c r="AZ81" s="38"/>
      <c r="BA81" s="38"/>
      <c r="BB81" s="38"/>
      <c r="BC81" s="38"/>
      <c r="BD81" s="38"/>
      <c r="BE81" s="38"/>
      <c r="BF81" s="38"/>
      <c r="BG81" s="38"/>
      <c r="BH81" s="38"/>
      <c r="BI81" s="38"/>
      <c r="BJ81" s="38"/>
      <c r="BK81" s="38"/>
      <c r="BL81" s="38"/>
      <c r="BM81" s="38"/>
      <c r="BN81" s="38"/>
      <c r="BO81" s="38"/>
      <c r="BP81" s="38"/>
      <c r="BQ81" s="38"/>
      <c r="BR81" s="38"/>
      <c r="BS81" s="38"/>
      <c r="BT81" s="38"/>
      <c r="BU81" s="38"/>
      <c r="BV81" s="38"/>
      <c r="BW81" s="38"/>
      <c r="BX81" s="38"/>
      <c r="BY81" s="38"/>
      <c r="BZ81" s="38"/>
      <c r="CA81" s="38"/>
      <c r="CB81" s="38"/>
      <c r="CC81" s="38"/>
      <c r="CD81" s="38"/>
      <c r="CE81" s="38"/>
      <c r="CF81" s="38"/>
      <c r="CG81" s="38"/>
      <c r="CH81" s="38"/>
      <c r="CI81" s="38"/>
      <c r="CJ81" s="38"/>
      <c r="CK81" s="38"/>
      <c r="CL81" s="38"/>
      <c r="CM81" s="38"/>
      <c r="CN81" s="38"/>
      <c r="CO81" s="38"/>
      <c r="CP81" s="38"/>
      <c r="CQ81" s="38"/>
      <c r="CR81" s="38"/>
      <c r="CS81" s="38"/>
      <c r="CT81" s="38"/>
      <c r="CU81" s="38"/>
      <c r="CV81" s="38"/>
      <c r="CW81" s="38"/>
      <c r="CX81" s="38"/>
      <c r="CY81" s="38"/>
      <c r="CZ81" s="38"/>
      <c r="DA81" s="38"/>
      <c r="DB81" s="38"/>
      <c r="DC81" s="38"/>
      <c r="DD81" s="38"/>
      <c r="DE81" s="38"/>
      <c r="DF81" s="38"/>
      <c r="DG81" s="38"/>
      <c r="DH81" s="38"/>
      <c r="DI81" s="38"/>
      <c r="DJ81" s="38"/>
      <c r="DK81" s="38"/>
      <c r="DL81" s="38"/>
      <c r="DM81" s="38"/>
      <c r="DN81" s="38"/>
    </row>
    <row r="82" spans="1:118">
      <c r="A82" s="1">
        <f>+NICE자료!A82</f>
        <v>122930</v>
      </c>
      <c r="B82" s="28" t="str">
        <f>+NICE자료!B82</f>
        <v xml:space="preserve">          타계정으로대체</v>
      </c>
      <c r="C82" s="37">
        <f>+NICE자료!C82</f>
        <v>0</v>
      </c>
      <c r="D82" s="37">
        <f>+NICE자료!D82</f>
        <v>0</v>
      </c>
      <c r="E82" s="37">
        <f>+NICE자료!E82</f>
        <v>0</v>
      </c>
      <c r="F82" s="37">
        <f>+NICE자료!F82</f>
        <v>0</v>
      </c>
      <c r="G82" s="37">
        <f>+NICE자료!G82</f>
        <v>0</v>
      </c>
      <c r="H82" s="37">
        <f>+NICE자료!H82</f>
        <v>0</v>
      </c>
      <c r="I82" s="37">
        <f>+NICE자료!I82</f>
        <v>0</v>
      </c>
      <c r="J82" s="37">
        <f>+NICE자료!J82</f>
        <v>0</v>
      </c>
      <c r="K82" s="37">
        <f>+NICE자료!K82</f>
        <v>0</v>
      </c>
      <c r="L82" s="37">
        <f>+NICE자료!L82</f>
        <v>0</v>
      </c>
      <c r="M82" s="37">
        <f>+NICE자료!M82</f>
        <v>0</v>
      </c>
      <c r="N82" s="37">
        <f>+NICE자료!N82</f>
        <v>0</v>
      </c>
      <c r="O82" s="37">
        <f>+NICE자료!O82</f>
        <v>0</v>
      </c>
      <c r="P82" s="37">
        <f>+NICE자료!P82</f>
        <v>0</v>
      </c>
      <c r="Q82" s="37">
        <f>+NICE자료!Q82</f>
        <v>0</v>
      </c>
      <c r="R82" s="37">
        <f>+NICE자료!R82</f>
        <v>0</v>
      </c>
      <c r="S82" s="37">
        <f>+NICE자료!S82</f>
        <v>0</v>
      </c>
      <c r="T82" s="37">
        <f>+NICE자료!T82</f>
        <v>0</v>
      </c>
      <c r="U82" s="37">
        <f>+NICE자료!U82</f>
        <v>0</v>
      </c>
      <c r="V82" s="37">
        <f>+NICE자료!V82</f>
        <v>0</v>
      </c>
      <c r="W82" s="37">
        <f>+NICE자료!W82</f>
        <v>0</v>
      </c>
      <c r="X82" s="37">
        <f>+NICE자료!X82</f>
        <v>0</v>
      </c>
      <c r="Y82" s="37">
        <f>+NICE자료!Y82</f>
        <v>0</v>
      </c>
      <c r="Z82" s="37">
        <f>+NICE자료!Z82</f>
        <v>0</v>
      </c>
      <c r="AA82" s="37">
        <f>+NICE자료!AA82</f>
        <v>0</v>
      </c>
      <c r="AB82" s="37">
        <f>+NICE자료!AB82</f>
        <v>0</v>
      </c>
      <c r="AC82" s="37">
        <f>+NICE자료!AC82</f>
        <v>0</v>
      </c>
      <c r="AD82" s="37">
        <f>+NICE자료!AD82</f>
        <v>0</v>
      </c>
      <c r="AE82" s="37">
        <f>+NICE자료!AE82</f>
        <v>0</v>
      </c>
      <c r="AF82" s="37">
        <f>+NICE자료!AF82</f>
        <v>0</v>
      </c>
      <c r="AG82" s="37">
        <f>+NICE자료!AG82</f>
        <v>0</v>
      </c>
      <c r="AH82" s="37">
        <f>+NICE자료!AH82</f>
        <v>0</v>
      </c>
      <c r="AI82" s="37">
        <f>+NICE자료!AI82</f>
        <v>0</v>
      </c>
      <c r="AJ82" s="37">
        <f>+NICE자료!AJ82</f>
        <v>0</v>
      </c>
      <c r="AK82" s="37">
        <f>+NICE자료!AK82</f>
        <v>0</v>
      </c>
      <c r="AL82" s="37">
        <f>+NICE자료!AL82</f>
        <v>0</v>
      </c>
      <c r="AM82" s="37"/>
      <c r="AN82" s="37"/>
      <c r="AO82" s="37"/>
      <c r="AP82" s="37"/>
      <c r="AQ82" s="37"/>
      <c r="AR82" s="37"/>
      <c r="AS82" s="37"/>
      <c r="AT82" s="38"/>
      <c r="AU82" s="38"/>
      <c r="AV82" s="38"/>
      <c r="AW82" s="38"/>
      <c r="AX82" s="38"/>
      <c r="AY82" s="38"/>
      <c r="AZ82" s="38"/>
      <c r="BA82" s="38"/>
      <c r="BB82" s="38"/>
      <c r="BC82" s="38"/>
      <c r="BD82" s="38"/>
      <c r="BE82" s="38"/>
      <c r="BF82" s="38"/>
      <c r="BG82" s="38"/>
      <c r="BH82" s="38"/>
      <c r="BI82" s="38"/>
      <c r="BJ82" s="38"/>
      <c r="BK82" s="38"/>
      <c r="BL82" s="38"/>
      <c r="BM82" s="38"/>
      <c r="BN82" s="38"/>
      <c r="BO82" s="38"/>
      <c r="BP82" s="38"/>
      <c r="BQ82" s="38"/>
      <c r="BR82" s="38"/>
      <c r="BS82" s="38"/>
      <c r="BT82" s="38"/>
      <c r="BU82" s="38"/>
      <c r="BV82" s="38"/>
      <c r="BW82" s="38"/>
      <c r="BX82" s="38"/>
      <c r="BY82" s="38"/>
      <c r="BZ82" s="38"/>
      <c r="CA82" s="38"/>
      <c r="CB82" s="38"/>
      <c r="CC82" s="38"/>
      <c r="CD82" s="38"/>
      <c r="CE82" s="38"/>
      <c r="CF82" s="38"/>
      <c r="CG82" s="38"/>
      <c r="CH82" s="38"/>
      <c r="CI82" s="38"/>
      <c r="CJ82" s="38"/>
      <c r="CK82" s="38"/>
      <c r="CL82" s="38"/>
      <c r="CM82" s="38"/>
      <c r="CN82" s="38"/>
      <c r="CO82" s="38"/>
      <c r="CP82" s="38"/>
      <c r="CQ82" s="38"/>
      <c r="CR82" s="38"/>
      <c r="CS82" s="38"/>
      <c r="CT82" s="38"/>
      <c r="CU82" s="38"/>
      <c r="CV82" s="38"/>
      <c r="CW82" s="38"/>
      <c r="CX82" s="38"/>
      <c r="CY82" s="38"/>
      <c r="CZ82" s="38"/>
      <c r="DA82" s="38"/>
      <c r="DB82" s="38"/>
      <c r="DC82" s="38"/>
      <c r="DD82" s="38"/>
      <c r="DE82" s="38"/>
      <c r="DF82" s="38"/>
      <c r="DG82" s="38"/>
      <c r="DH82" s="38"/>
      <c r="DI82" s="38"/>
      <c r="DJ82" s="38"/>
      <c r="DK82" s="38"/>
      <c r="DL82" s="38"/>
      <c r="DM82" s="38"/>
      <c r="DN82" s="38"/>
    </row>
    <row r="83" spans="1:118">
      <c r="A83" s="1">
        <f>+NICE자료!A83</f>
        <v>122940</v>
      </c>
      <c r="B83" s="28" t="str">
        <f>+NICE자료!B83</f>
        <v xml:space="preserve">          기말재고</v>
      </c>
      <c r="C83" s="37">
        <f>+NICE자료!C83</f>
        <v>0</v>
      </c>
      <c r="D83" s="37">
        <f>+NICE자료!D83</f>
        <v>0</v>
      </c>
      <c r="E83" s="37">
        <f>+NICE자료!E83</f>
        <v>0</v>
      </c>
      <c r="F83" s="37">
        <f>+NICE자료!F83</f>
        <v>0</v>
      </c>
      <c r="G83" s="37">
        <f>+NICE자료!G83</f>
        <v>0</v>
      </c>
      <c r="H83" s="37">
        <f>+NICE자료!H83</f>
        <v>0</v>
      </c>
      <c r="I83" s="37">
        <f>+NICE자료!I83</f>
        <v>0</v>
      </c>
      <c r="J83" s="37">
        <f>+NICE자료!J83</f>
        <v>0</v>
      </c>
      <c r="K83" s="37">
        <f>+NICE자료!K83</f>
        <v>0</v>
      </c>
      <c r="L83" s="37">
        <f>+NICE자료!L83</f>
        <v>0</v>
      </c>
      <c r="M83" s="37">
        <f>+NICE자료!M83</f>
        <v>0</v>
      </c>
      <c r="N83" s="37">
        <f>+NICE자료!N83</f>
        <v>0</v>
      </c>
      <c r="O83" s="37">
        <f>+NICE자료!O83</f>
        <v>0</v>
      </c>
      <c r="P83" s="37">
        <f>+NICE자료!P83</f>
        <v>0</v>
      </c>
      <c r="Q83" s="37">
        <f>+NICE자료!Q83</f>
        <v>0</v>
      </c>
      <c r="R83" s="37">
        <f>+NICE자료!R83</f>
        <v>0</v>
      </c>
      <c r="S83" s="37">
        <f>+NICE자료!S83</f>
        <v>0</v>
      </c>
      <c r="T83" s="37">
        <f>+NICE자료!T83</f>
        <v>0</v>
      </c>
      <c r="U83" s="37">
        <f>+NICE자료!U83</f>
        <v>0</v>
      </c>
      <c r="V83" s="37">
        <f>+NICE자료!V83</f>
        <v>0</v>
      </c>
      <c r="W83" s="37">
        <f>+NICE자료!W83</f>
        <v>0</v>
      </c>
      <c r="X83" s="37">
        <f>+NICE자료!X83</f>
        <v>0</v>
      </c>
      <c r="Y83" s="37">
        <f>+NICE자료!Y83</f>
        <v>0</v>
      </c>
      <c r="Z83" s="37">
        <f>+NICE자료!Z83</f>
        <v>0</v>
      </c>
      <c r="AA83" s="37">
        <f>+NICE자료!AA83</f>
        <v>0</v>
      </c>
      <c r="AB83" s="37">
        <f>+NICE자료!AB83</f>
        <v>0</v>
      </c>
      <c r="AC83" s="37">
        <f>+NICE자료!AC83</f>
        <v>0</v>
      </c>
      <c r="AD83" s="37">
        <f>+NICE자료!AD83</f>
        <v>0</v>
      </c>
      <c r="AE83" s="37">
        <f>+NICE자료!AE83</f>
        <v>0</v>
      </c>
      <c r="AF83" s="37">
        <f>+NICE자료!AF83</f>
        <v>0</v>
      </c>
      <c r="AG83" s="37">
        <f>+NICE자료!AG83</f>
        <v>0</v>
      </c>
      <c r="AH83" s="37">
        <f>+NICE자료!AH83</f>
        <v>0</v>
      </c>
      <c r="AI83" s="37">
        <f>+NICE자료!AI83</f>
        <v>0</v>
      </c>
      <c r="AJ83" s="37">
        <f>+NICE자료!AJ83</f>
        <v>0</v>
      </c>
      <c r="AK83" s="37">
        <f>+NICE자료!AK83</f>
        <v>0</v>
      </c>
      <c r="AL83" s="37">
        <f>+NICE자료!AL83</f>
        <v>0</v>
      </c>
      <c r="AM83" s="37"/>
      <c r="AN83" s="37"/>
      <c r="AO83" s="37"/>
      <c r="AP83" s="37"/>
      <c r="AQ83" s="37"/>
      <c r="AR83" s="37"/>
      <c r="AS83" s="37"/>
      <c r="AT83" s="38"/>
      <c r="AU83" s="38"/>
      <c r="AV83" s="38"/>
      <c r="AW83" s="38"/>
      <c r="AX83" s="38"/>
      <c r="AY83" s="38"/>
      <c r="AZ83" s="38"/>
      <c r="BA83" s="38"/>
      <c r="BB83" s="38"/>
      <c r="BC83" s="38"/>
      <c r="BD83" s="38"/>
      <c r="BE83" s="38"/>
      <c r="BF83" s="38"/>
      <c r="BG83" s="38"/>
      <c r="BH83" s="38"/>
      <c r="BI83" s="38"/>
      <c r="BJ83" s="38"/>
      <c r="BK83" s="38"/>
      <c r="BL83" s="38"/>
      <c r="BM83" s="38"/>
      <c r="BN83" s="38"/>
      <c r="BO83" s="38"/>
      <c r="BP83" s="38"/>
      <c r="BQ83" s="38"/>
      <c r="BR83" s="38"/>
      <c r="BS83" s="38"/>
      <c r="BT83" s="38"/>
      <c r="BU83" s="38"/>
      <c r="BV83" s="38"/>
      <c r="BW83" s="38"/>
      <c r="BX83" s="38"/>
      <c r="BY83" s="38"/>
      <c r="BZ83" s="38"/>
      <c r="CA83" s="38"/>
      <c r="CB83" s="38"/>
      <c r="CC83" s="38"/>
      <c r="CD83" s="38"/>
      <c r="CE83" s="38"/>
      <c r="CF83" s="38"/>
      <c r="CG83" s="38"/>
      <c r="CH83" s="38"/>
      <c r="CI83" s="38"/>
      <c r="CJ83" s="38"/>
      <c r="CK83" s="38"/>
      <c r="CL83" s="38"/>
      <c r="CM83" s="38"/>
      <c r="CN83" s="38"/>
      <c r="CO83" s="38"/>
      <c r="CP83" s="38"/>
      <c r="CQ83" s="38"/>
      <c r="CR83" s="38"/>
      <c r="CS83" s="38"/>
      <c r="CT83" s="38"/>
      <c r="CU83" s="38"/>
      <c r="CV83" s="38"/>
      <c r="CW83" s="38"/>
      <c r="CX83" s="38"/>
      <c r="CY83" s="38"/>
      <c r="CZ83" s="38"/>
      <c r="DA83" s="38"/>
      <c r="DB83" s="38"/>
      <c r="DC83" s="38"/>
      <c r="DD83" s="38"/>
      <c r="DE83" s="38"/>
      <c r="DF83" s="38"/>
      <c r="DG83" s="38"/>
      <c r="DH83" s="38"/>
      <c r="DI83" s="38"/>
      <c r="DJ83" s="38"/>
      <c r="DK83" s="38"/>
      <c r="DL83" s="38"/>
      <c r="DM83" s="38"/>
      <c r="DN83" s="38"/>
    </row>
    <row r="84" spans="1:118">
      <c r="A84" s="1">
        <f>+NICE자료!A84</f>
        <v>122050</v>
      </c>
      <c r="B84" s="28" t="str">
        <f>+NICE자료!B84</f>
        <v xml:space="preserve">     재고자산평가손실</v>
      </c>
      <c r="C84" s="37">
        <f>+NICE자료!C84</f>
        <v>0</v>
      </c>
      <c r="D84" s="37">
        <f>+NICE자료!D84</f>
        <v>0</v>
      </c>
      <c r="E84" s="37">
        <f>+NICE자료!E84</f>
        <v>0</v>
      </c>
      <c r="F84" s="37">
        <f>+NICE자료!F84</f>
        <v>0</v>
      </c>
      <c r="G84" s="37">
        <f>+NICE자료!G84</f>
        <v>0</v>
      </c>
      <c r="H84" s="37">
        <f>+NICE자료!H84</f>
        <v>0</v>
      </c>
      <c r="I84" s="37">
        <f>+NICE자료!I84</f>
        <v>0</v>
      </c>
      <c r="J84" s="37">
        <f>+NICE자료!J84</f>
        <v>0</v>
      </c>
      <c r="K84" s="37">
        <f>+NICE자료!K84</f>
        <v>0</v>
      </c>
      <c r="L84" s="37">
        <f>+NICE자료!L84</f>
        <v>0</v>
      </c>
      <c r="M84" s="37">
        <f>+NICE자료!M84</f>
        <v>0</v>
      </c>
      <c r="N84" s="37">
        <f>+NICE자료!N84</f>
        <v>0</v>
      </c>
      <c r="O84" s="37">
        <f>+NICE자료!O84</f>
        <v>0</v>
      </c>
      <c r="P84" s="37">
        <f>+NICE자료!P84</f>
        <v>0</v>
      </c>
      <c r="Q84" s="37">
        <f>+NICE자료!Q84</f>
        <v>0</v>
      </c>
      <c r="R84" s="37">
        <f>+NICE자료!R84</f>
        <v>0</v>
      </c>
      <c r="S84" s="37">
        <f>+NICE자료!S84</f>
        <v>0</v>
      </c>
      <c r="T84" s="37">
        <f>+NICE자료!T84</f>
        <v>0</v>
      </c>
      <c r="U84" s="37">
        <f>+NICE자료!U84</f>
        <v>0</v>
      </c>
      <c r="V84" s="37">
        <f>+NICE자료!V84</f>
        <v>0</v>
      </c>
      <c r="W84" s="37">
        <f>+NICE자료!W84</f>
        <v>0</v>
      </c>
      <c r="X84" s="37">
        <f>+NICE자료!X84</f>
        <v>0</v>
      </c>
      <c r="Y84" s="37">
        <f>+NICE자료!Y84</f>
        <v>0</v>
      </c>
      <c r="Z84" s="37">
        <f>+NICE자료!Z84</f>
        <v>0</v>
      </c>
      <c r="AA84" s="37">
        <f>+NICE자료!AA84</f>
        <v>0</v>
      </c>
      <c r="AB84" s="37">
        <f>+NICE자료!AB84</f>
        <v>0</v>
      </c>
      <c r="AC84" s="37">
        <f>+NICE자료!AC84</f>
        <v>0</v>
      </c>
      <c r="AD84" s="37">
        <f>+NICE자료!AD84</f>
        <v>0</v>
      </c>
      <c r="AE84" s="37">
        <f>+NICE자료!AE84</f>
        <v>0</v>
      </c>
      <c r="AF84" s="37">
        <f>+NICE자료!AF84</f>
        <v>0</v>
      </c>
      <c r="AG84" s="37">
        <f>+NICE자료!AG84</f>
        <v>0</v>
      </c>
      <c r="AH84" s="37">
        <f>+NICE자료!AH84</f>
        <v>0</v>
      </c>
      <c r="AI84" s="37">
        <f>+NICE자료!AI84</f>
        <v>0</v>
      </c>
      <c r="AJ84" s="37">
        <f>+NICE자료!AJ84</f>
        <v>0</v>
      </c>
      <c r="AK84" s="37">
        <f>+NICE자료!AK84</f>
        <v>0</v>
      </c>
      <c r="AL84" s="37">
        <f>+NICE자료!AL84</f>
        <v>0</v>
      </c>
      <c r="AM84" s="37"/>
      <c r="AN84" s="37"/>
      <c r="AO84" s="37"/>
      <c r="AP84" s="37"/>
      <c r="AQ84" s="37"/>
      <c r="AR84" s="37"/>
      <c r="AS84" s="37"/>
      <c r="AT84" s="38"/>
      <c r="AU84" s="38"/>
      <c r="AV84" s="38"/>
      <c r="AW84" s="38"/>
      <c r="AX84" s="38"/>
      <c r="AY84" s="38"/>
      <c r="AZ84" s="38"/>
      <c r="BA84" s="38"/>
      <c r="BB84" s="38"/>
      <c r="BC84" s="38"/>
      <c r="BD84" s="38"/>
      <c r="BE84" s="38"/>
      <c r="BF84" s="38"/>
      <c r="BG84" s="38"/>
      <c r="BH84" s="38"/>
      <c r="BI84" s="38"/>
      <c r="BJ84" s="38"/>
      <c r="BK84" s="38"/>
      <c r="BL84" s="38"/>
      <c r="BM84" s="38"/>
      <c r="BN84" s="38"/>
      <c r="BO84" s="38"/>
      <c r="BP84" s="38"/>
      <c r="BQ84" s="38"/>
      <c r="BR84" s="38"/>
      <c r="BS84" s="38"/>
      <c r="BT84" s="38"/>
      <c r="BU84" s="38"/>
      <c r="BV84" s="38"/>
      <c r="BW84" s="38"/>
      <c r="BX84" s="38"/>
      <c r="BY84" s="38"/>
      <c r="BZ84" s="38"/>
      <c r="CA84" s="38"/>
      <c r="CB84" s="38"/>
      <c r="CC84" s="38"/>
      <c r="CD84" s="38"/>
      <c r="CE84" s="38"/>
      <c r="CF84" s="38"/>
      <c r="CG84" s="38"/>
      <c r="CH84" s="38"/>
      <c r="CI84" s="38"/>
      <c r="CJ84" s="38"/>
      <c r="CK84" s="38"/>
      <c r="CL84" s="38"/>
      <c r="CM84" s="38"/>
      <c r="CN84" s="38"/>
      <c r="CO84" s="38"/>
      <c r="CP84" s="38"/>
      <c r="CQ84" s="38"/>
      <c r="CR84" s="38"/>
      <c r="CS84" s="38"/>
      <c r="CT84" s="38"/>
      <c r="CU84" s="38"/>
      <c r="CV84" s="38"/>
      <c r="CW84" s="38"/>
      <c r="CX84" s="38"/>
      <c r="CY84" s="38"/>
      <c r="CZ84" s="38"/>
      <c r="DA84" s="38"/>
      <c r="DB84" s="38"/>
      <c r="DC84" s="38"/>
      <c r="DD84" s="38"/>
      <c r="DE84" s="38"/>
      <c r="DF84" s="38"/>
      <c r="DG84" s="38"/>
      <c r="DH84" s="38"/>
      <c r="DI84" s="38"/>
      <c r="DJ84" s="38"/>
      <c r="DK84" s="38"/>
      <c r="DL84" s="38"/>
      <c r="DM84" s="38"/>
      <c r="DN84" s="38"/>
    </row>
    <row r="85" spans="1:118">
      <c r="A85" s="1">
        <f>+NICE자료!A85</f>
        <v>122950</v>
      </c>
      <c r="B85" s="28" t="str">
        <f>+NICE자료!B85</f>
        <v xml:space="preserve">     반품추정매출원가</v>
      </c>
      <c r="C85" s="37">
        <f>+NICE자료!C85</f>
        <v>0</v>
      </c>
      <c r="D85" s="37">
        <f>+NICE자료!D85</f>
        <v>0</v>
      </c>
      <c r="E85" s="37">
        <f>+NICE자료!E85</f>
        <v>0</v>
      </c>
      <c r="F85" s="37">
        <f>+NICE자료!F85</f>
        <v>0</v>
      </c>
      <c r="G85" s="37">
        <f>+NICE자료!G85</f>
        <v>0</v>
      </c>
      <c r="H85" s="37">
        <f>+NICE자료!H85</f>
        <v>0</v>
      </c>
      <c r="I85" s="37">
        <f>+NICE자료!I85</f>
        <v>0</v>
      </c>
      <c r="J85" s="37">
        <f>+NICE자료!J85</f>
        <v>0</v>
      </c>
      <c r="K85" s="37">
        <f>+NICE자료!K85</f>
        <v>0</v>
      </c>
      <c r="L85" s="37">
        <f>+NICE자료!L85</f>
        <v>0</v>
      </c>
      <c r="M85" s="37">
        <f>+NICE자료!M85</f>
        <v>0</v>
      </c>
      <c r="N85" s="37">
        <f>+NICE자료!N85</f>
        <v>0</v>
      </c>
      <c r="O85" s="37">
        <f>+NICE자료!O85</f>
        <v>0</v>
      </c>
      <c r="P85" s="37">
        <f>+NICE자료!P85</f>
        <v>0</v>
      </c>
      <c r="Q85" s="37">
        <f>+NICE자료!Q85</f>
        <v>0</v>
      </c>
      <c r="R85" s="37">
        <f>+NICE자료!R85</f>
        <v>0</v>
      </c>
      <c r="S85" s="37">
        <f>+NICE자료!S85</f>
        <v>0</v>
      </c>
      <c r="T85" s="37">
        <f>+NICE자료!T85</f>
        <v>0</v>
      </c>
      <c r="U85" s="37">
        <f>+NICE자료!U85</f>
        <v>0</v>
      </c>
      <c r="V85" s="37">
        <f>+NICE자료!V85</f>
        <v>0</v>
      </c>
      <c r="W85" s="37">
        <f>+NICE자료!W85</f>
        <v>0</v>
      </c>
      <c r="X85" s="37">
        <f>+NICE자료!X85</f>
        <v>0</v>
      </c>
      <c r="Y85" s="37">
        <f>+NICE자료!Y85</f>
        <v>0</v>
      </c>
      <c r="Z85" s="37">
        <f>+NICE자료!Z85</f>
        <v>0</v>
      </c>
      <c r="AA85" s="37">
        <f>+NICE자료!AA85</f>
        <v>0</v>
      </c>
      <c r="AB85" s="37">
        <f>+NICE자료!AB85</f>
        <v>0</v>
      </c>
      <c r="AC85" s="37">
        <f>+NICE자료!AC85</f>
        <v>0</v>
      </c>
      <c r="AD85" s="37">
        <f>+NICE자료!AD85</f>
        <v>0</v>
      </c>
      <c r="AE85" s="37">
        <f>+NICE자료!AE85</f>
        <v>0</v>
      </c>
      <c r="AF85" s="37">
        <f>+NICE자료!AF85</f>
        <v>0</v>
      </c>
      <c r="AG85" s="37">
        <f>+NICE자료!AG85</f>
        <v>0</v>
      </c>
      <c r="AH85" s="37">
        <f>+NICE자료!AH85</f>
        <v>0</v>
      </c>
      <c r="AI85" s="37">
        <f>+NICE자료!AI85</f>
        <v>0</v>
      </c>
      <c r="AJ85" s="37">
        <f>+NICE자료!AJ85</f>
        <v>0</v>
      </c>
      <c r="AK85" s="37">
        <f>+NICE자료!AK85</f>
        <v>0</v>
      </c>
      <c r="AL85" s="37">
        <f>+NICE자료!AL85</f>
        <v>0</v>
      </c>
      <c r="AM85" s="37"/>
      <c r="AN85" s="37"/>
      <c r="AO85" s="37"/>
      <c r="AP85" s="37"/>
      <c r="AQ85" s="37"/>
      <c r="AR85" s="37"/>
      <c r="AS85" s="37"/>
      <c r="AT85" s="38"/>
      <c r="AU85" s="38"/>
      <c r="AV85" s="38"/>
      <c r="AW85" s="38"/>
      <c r="AX85" s="38"/>
      <c r="AY85" s="38"/>
      <c r="AZ85" s="38"/>
      <c r="BA85" s="38"/>
      <c r="BB85" s="38"/>
      <c r="BC85" s="38"/>
      <c r="BD85" s="38"/>
      <c r="BE85" s="38"/>
      <c r="BF85" s="38"/>
      <c r="BG85" s="38"/>
      <c r="BH85" s="38"/>
      <c r="BI85" s="38"/>
      <c r="BJ85" s="38"/>
      <c r="BK85" s="38"/>
      <c r="BL85" s="38"/>
      <c r="BM85" s="38"/>
      <c r="BN85" s="38"/>
      <c r="BO85" s="38"/>
      <c r="BP85" s="38"/>
      <c r="BQ85" s="38"/>
      <c r="BR85" s="38"/>
      <c r="BS85" s="38"/>
      <c r="BT85" s="38"/>
      <c r="BU85" s="38"/>
      <c r="BV85" s="38"/>
      <c r="BW85" s="38"/>
      <c r="BX85" s="38"/>
      <c r="BY85" s="38"/>
      <c r="BZ85" s="38"/>
      <c r="CA85" s="38"/>
      <c r="CB85" s="38"/>
      <c r="CC85" s="38"/>
      <c r="CD85" s="38"/>
      <c r="CE85" s="38"/>
      <c r="CF85" s="38"/>
      <c r="CG85" s="38"/>
      <c r="CH85" s="38"/>
      <c r="CI85" s="38"/>
      <c r="CJ85" s="38"/>
      <c r="CK85" s="38"/>
      <c r="CL85" s="38"/>
      <c r="CM85" s="38"/>
      <c r="CN85" s="38"/>
      <c r="CO85" s="38"/>
      <c r="CP85" s="38"/>
      <c r="CQ85" s="38"/>
      <c r="CR85" s="38"/>
      <c r="CS85" s="38"/>
      <c r="CT85" s="38"/>
      <c r="CU85" s="38"/>
      <c r="CV85" s="38"/>
      <c r="CW85" s="38"/>
      <c r="CX85" s="38"/>
      <c r="CY85" s="38"/>
      <c r="CZ85" s="38"/>
      <c r="DA85" s="38"/>
      <c r="DB85" s="38"/>
      <c r="DC85" s="38"/>
      <c r="DD85" s="38"/>
      <c r="DE85" s="38"/>
      <c r="DF85" s="38"/>
      <c r="DG85" s="38"/>
      <c r="DH85" s="38"/>
      <c r="DI85" s="38"/>
      <c r="DJ85" s="38"/>
      <c r="DK85" s="38"/>
      <c r="DL85" s="38"/>
      <c r="DM85" s="38"/>
      <c r="DN85" s="38"/>
    </row>
    <row r="86" spans="1:118">
      <c r="A86" s="1">
        <f>+NICE자료!A86</f>
        <v>122980</v>
      </c>
      <c r="B86" s="28" t="str">
        <f>+NICE자료!B86</f>
        <v xml:space="preserve">     매입할인</v>
      </c>
      <c r="C86" s="37">
        <f>+NICE자료!C86</f>
        <v>0</v>
      </c>
      <c r="D86" s="37">
        <f>+NICE자료!D86</f>
        <v>0</v>
      </c>
      <c r="E86" s="37">
        <f>+NICE자료!E86</f>
        <v>0</v>
      </c>
      <c r="F86" s="37">
        <f>+NICE자료!F86</f>
        <v>0</v>
      </c>
      <c r="G86" s="37">
        <f>+NICE자료!G86</f>
        <v>0</v>
      </c>
      <c r="H86" s="37">
        <f>+NICE자료!H86</f>
        <v>0</v>
      </c>
      <c r="I86" s="37">
        <f>+NICE자료!I86</f>
        <v>0</v>
      </c>
      <c r="J86" s="37">
        <f>+NICE자료!J86</f>
        <v>0</v>
      </c>
      <c r="K86" s="37">
        <f>+NICE자료!K86</f>
        <v>0</v>
      </c>
      <c r="L86" s="37">
        <f>+NICE자료!L86</f>
        <v>0</v>
      </c>
      <c r="M86" s="37">
        <f>+NICE자료!M86</f>
        <v>0</v>
      </c>
      <c r="N86" s="37">
        <f>+NICE자료!N86</f>
        <v>0</v>
      </c>
      <c r="O86" s="37">
        <f>+NICE자료!O86</f>
        <v>0</v>
      </c>
      <c r="P86" s="37">
        <f>+NICE자료!P86</f>
        <v>0</v>
      </c>
      <c r="Q86" s="37">
        <f>+NICE자료!Q86</f>
        <v>0</v>
      </c>
      <c r="R86" s="37">
        <f>+NICE자료!R86</f>
        <v>0</v>
      </c>
      <c r="S86" s="37">
        <f>+NICE자료!S86</f>
        <v>0</v>
      </c>
      <c r="T86" s="37">
        <f>+NICE자료!T86</f>
        <v>0</v>
      </c>
      <c r="U86" s="37">
        <f>+NICE자료!U86</f>
        <v>0</v>
      </c>
      <c r="V86" s="37">
        <f>+NICE자료!V86</f>
        <v>0</v>
      </c>
      <c r="W86" s="37">
        <f>+NICE자료!W86</f>
        <v>0</v>
      </c>
      <c r="X86" s="37">
        <f>+NICE자료!X86</f>
        <v>0</v>
      </c>
      <c r="Y86" s="37">
        <f>+NICE자료!Y86</f>
        <v>0</v>
      </c>
      <c r="Z86" s="37">
        <f>+NICE자료!Z86</f>
        <v>0</v>
      </c>
      <c r="AA86" s="37">
        <f>+NICE자료!AA86</f>
        <v>0</v>
      </c>
      <c r="AB86" s="37">
        <f>+NICE자료!AB86</f>
        <v>0</v>
      </c>
      <c r="AC86" s="37">
        <f>+NICE자료!AC86</f>
        <v>0</v>
      </c>
      <c r="AD86" s="37">
        <f>+NICE자료!AD86</f>
        <v>0</v>
      </c>
      <c r="AE86" s="37">
        <f>+NICE자료!AE86</f>
        <v>0</v>
      </c>
      <c r="AF86" s="37">
        <f>+NICE자료!AF86</f>
        <v>0</v>
      </c>
      <c r="AG86" s="37">
        <f>+NICE자료!AG86</f>
        <v>0</v>
      </c>
      <c r="AH86" s="37">
        <f>+NICE자료!AH86</f>
        <v>0</v>
      </c>
      <c r="AI86" s="37">
        <f>+NICE자료!AI86</f>
        <v>0</v>
      </c>
      <c r="AJ86" s="37">
        <f>+NICE자료!AJ86</f>
        <v>0</v>
      </c>
      <c r="AK86" s="37">
        <f>+NICE자료!AK86</f>
        <v>0</v>
      </c>
      <c r="AL86" s="37">
        <f>+NICE자료!AL86</f>
        <v>0</v>
      </c>
      <c r="AM86" s="37"/>
      <c r="AN86" s="37"/>
      <c r="AO86" s="37"/>
      <c r="AP86" s="37"/>
      <c r="AQ86" s="37"/>
      <c r="AR86" s="37"/>
      <c r="AS86" s="37"/>
      <c r="AT86" s="38"/>
      <c r="AU86" s="38"/>
      <c r="AV86" s="38"/>
      <c r="AW86" s="38"/>
      <c r="AX86" s="38"/>
      <c r="AY86" s="38"/>
      <c r="AZ86" s="38"/>
      <c r="BA86" s="38"/>
      <c r="BB86" s="38"/>
      <c r="BC86" s="38"/>
      <c r="BD86" s="38"/>
      <c r="BE86" s="38"/>
      <c r="BF86" s="38"/>
      <c r="BG86" s="38"/>
      <c r="BH86" s="38"/>
      <c r="BI86" s="38"/>
      <c r="BJ86" s="38"/>
      <c r="BK86" s="38"/>
      <c r="BL86" s="38"/>
      <c r="BM86" s="38"/>
      <c r="BN86" s="38"/>
      <c r="BO86" s="38"/>
      <c r="BP86" s="38"/>
      <c r="BQ86" s="38"/>
      <c r="BR86" s="38"/>
      <c r="BS86" s="38"/>
      <c r="BT86" s="38"/>
      <c r="BU86" s="38"/>
      <c r="BV86" s="38"/>
      <c r="BW86" s="38"/>
      <c r="BX86" s="38"/>
      <c r="BY86" s="38"/>
      <c r="BZ86" s="38"/>
      <c r="CA86" s="38"/>
      <c r="CB86" s="38"/>
      <c r="CC86" s="38"/>
      <c r="CD86" s="38"/>
      <c r="CE86" s="38"/>
      <c r="CF86" s="38"/>
      <c r="CG86" s="38"/>
      <c r="CH86" s="38"/>
      <c r="CI86" s="38"/>
      <c r="CJ86" s="38"/>
      <c r="CK86" s="38"/>
      <c r="CL86" s="38"/>
      <c r="CM86" s="38"/>
      <c r="CN86" s="38"/>
      <c r="CO86" s="38"/>
      <c r="CP86" s="38"/>
      <c r="CQ86" s="38"/>
      <c r="CR86" s="38"/>
      <c r="CS86" s="38"/>
      <c r="CT86" s="38"/>
      <c r="CU86" s="38"/>
      <c r="CV86" s="38"/>
      <c r="CW86" s="38"/>
      <c r="CX86" s="38"/>
      <c r="CY86" s="38"/>
      <c r="CZ86" s="38"/>
      <c r="DA86" s="38"/>
      <c r="DB86" s="38"/>
      <c r="DC86" s="38"/>
      <c r="DD86" s="38"/>
      <c r="DE86" s="38"/>
      <c r="DF86" s="38"/>
      <c r="DG86" s="38"/>
      <c r="DH86" s="38"/>
      <c r="DI86" s="38"/>
      <c r="DJ86" s="38"/>
      <c r="DK86" s="38"/>
      <c r="DL86" s="38"/>
      <c r="DM86" s="38"/>
      <c r="DN86" s="38"/>
    </row>
    <row r="87" spans="1:118">
      <c r="A87" s="1">
        <f>+NICE자료!A87</f>
        <v>122990</v>
      </c>
      <c r="B87" s="28" t="str">
        <f>+NICE자료!B87</f>
        <v xml:space="preserve">     매출원가조정</v>
      </c>
      <c r="C87" s="37">
        <f>+NICE자료!C87</f>
        <v>0</v>
      </c>
      <c r="D87" s="37">
        <f>+NICE자료!D87</f>
        <v>0</v>
      </c>
      <c r="E87" s="37">
        <f>+NICE자료!E87</f>
        <v>0</v>
      </c>
      <c r="F87" s="37">
        <f>+NICE자료!F87</f>
        <v>0</v>
      </c>
      <c r="G87" s="37">
        <f>+NICE자료!G87</f>
        <v>0</v>
      </c>
      <c r="H87" s="37">
        <f>+NICE자료!H87</f>
        <v>0</v>
      </c>
      <c r="I87" s="37">
        <f>+NICE자료!I87</f>
        <v>0</v>
      </c>
      <c r="J87" s="37">
        <f>+NICE자료!J87</f>
        <v>0</v>
      </c>
      <c r="K87" s="37">
        <f>+NICE자료!K87</f>
        <v>0</v>
      </c>
      <c r="L87" s="37">
        <f>+NICE자료!L87</f>
        <v>0</v>
      </c>
      <c r="M87" s="37">
        <f>+NICE자료!M87</f>
        <v>0</v>
      </c>
      <c r="N87" s="37">
        <f>+NICE자료!N87</f>
        <v>0</v>
      </c>
      <c r="O87" s="37">
        <f>+NICE자료!O87</f>
        <v>0</v>
      </c>
      <c r="P87" s="37">
        <f>+NICE자료!P87</f>
        <v>0</v>
      </c>
      <c r="Q87" s="37">
        <f>+NICE자료!Q87</f>
        <v>0</v>
      </c>
      <c r="R87" s="37">
        <f>+NICE자료!R87</f>
        <v>0</v>
      </c>
      <c r="S87" s="37">
        <f>+NICE자료!S87</f>
        <v>0</v>
      </c>
      <c r="T87" s="37">
        <f>+NICE자료!T87</f>
        <v>0</v>
      </c>
      <c r="U87" s="37">
        <f>+NICE자료!U87</f>
        <v>0</v>
      </c>
      <c r="V87" s="37">
        <f>+NICE자료!V87</f>
        <v>0</v>
      </c>
      <c r="W87" s="37">
        <f>+NICE자료!W87</f>
        <v>0</v>
      </c>
      <c r="X87" s="37">
        <f>+NICE자료!X87</f>
        <v>0</v>
      </c>
      <c r="Y87" s="37">
        <f>+NICE자료!Y87</f>
        <v>0</v>
      </c>
      <c r="Z87" s="37">
        <f>+NICE자료!Z87</f>
        <v>0</v>
      </c>
      <c r="AA87" s="37">
        <f>+NICE자료!AA87</f>
        <v>0</v>
      </c>
      <c r="AB87" s="37">
        <f>+NICE자료!AB87</f>
        <v>0</v>
      </c>
      <c r="AC87" s="37">
        <f>+NICE자료!AC87</f>
        <v>0</v>
      </c>
      <c r="AD87" s="37">
        <f>+NICE자료!AD87</f>
        <v>0</v>
      </c>
      <c r="AE87" s="37">
        <f>+NICE자료!AE87</f>
        <v>0</v>
      </c>
      <c r="AF87" s="37">
        <f>+NICE자료!AF87</f>
        <v>0</v>
      </c>
      <c r="AG87" s="37">
        <f>+NICE자료!AG87</f>
        <v>0</v>
      </c>
      <c r="AH87" s="37">
        <f>+NICE자료!AH87</f>
        <v>0</v>
      </c>
      <c r="AI87" s="37">
        <f>+NICE자료!AI87</f>
        <v>0</v>
      </c>
      <c r="AJ87" s="37">
        <f>+NICE자료!AJ87</f>
        <v>0</v>
      </c>
      <c r="AK87" s="37">
        <f>+NICE자료!AK87</f>
        <v>0</v>
      </c>
      <c r="AL87" s="37">
        <f>+NICE자료!AL87</f>
        <v>0</v>
      </c>
      <c r="AM87" s="37"/>
      <c r="AN87" s="37"/>
      <c r="AO87" s="37"/>
      <c r="AP87" s="37"/>
      <c r="AQ87" s="37"/>
      <c r="AR87" s="37"/>
      <c r="AS87" s="37"/>
      <c r="AT87" s="38"/>
      <c r="AU87" s="38"/>
      <c r="AV87" s="38"/>
      <c r="AW87" s="38"/>
      <c r="AX87" s="38"/>
      <c r="AY87" s="38"/>
      <c r="AZ87" s="38"/>
      <c r="BA87" s="38"/>
      <c r="BB87" s="38"/>
      <c r="BC87" s="38"/>
      <c r="BD87" s="38"/>
      <c r="BE87" s="38"/>
      <c r="BF87" s="38"/>
      <c r="BG87" s="38"/>
      <c r="BH87" s="38"/>
      <c r="BI87" s="38"/>
      <c r="BJ87" s="38"/>
      <c r="BK87" s="38"/>
      <c r="BL87" s="38"/>
      <c r="BM87" s="38"/>
      <c r="BN87" s="38"/>
      <c r="BO87" s="38"/>
      <c r="BP87" s="38"/>
      <c r="BQ87" s="38"/>
      <c r="BR87" s="38"/>
      <c r="BS87" s="38"/>
      <c r="BT87" s="38"/>
      <c r="BU87" s="38"/>
      <c r="BV87" s="38"/>
      <c r="BW87" s="38"/>
      <c r="BX87" s="38"/>
      <c r="BY87" s="38"/>
      <c r="BZ87" s="38"/>
      <c r="CA87" s="38"/>
      <c r="CB87" s="38"/>
      <c r="CC87" s="38"/>
      <c r="CD87" s="38"/>
      <c r="CE87" s="38"/>
      <c r="CF87" s="38"/>
      <c r="CG87" s="38"/>
      <c r="CH87" s="38"/>
      <c r="CI87" s="38"/>
      <c r="CJ87" s="38"/>
      <c r="CK87" s="38"/>
      <c r="CL87" s="38"/>
      <c r="CM87" s="38"/>
      <c r="CN87" s="38"/>
      <c r="CO87" s="38"/>
      <c r="CP87" s="38"/>
      <c r="CQ87" s="38"/>
      <c r="CR87" s="38"/>
      <c r="CS87" s="38"/>
      <c r="CT87" s="38"/>
      <c r="CU87" s="38"/>
      <c r="CV87" s="38"/>
      <c r="CW87" s="38"/>
      <c r="CX87" s="38"/>
      <c r="CY87" s="38"/>
      <c r="CZ87" s="38"/>
      <c r="DA87" s="38"/>
      <c r="DB87" s="38"/>
      <c r="DC87" s="38"/>
      <c r="DD87" s="38"/>
      <c r="DE87" s="38"/>
      <c r="DF87" s="38"/>
      <c r="DG87" s="38"/>
      <c r="DH87" s="38"/>
      <c r="DI87" s="38"/>
      <c r="DJ87" s="38"/>
      <c r="DK87" s="38"/>
      <c r="DL87" s="38"/>
      <c r="DM87" s="38"/>
      <c r="DN87" s="38"/>
    </row>
    <row r="88" spans="1:118">
      <c r="A88" s="1">
        <f>+NICE자료!A88</f>
        <v>123000</v>
      </c>
      <c r="B88" s="28" t="str">
        <f>+NICE자료!B88</f>
        <v>매출총이익(손실)</v>
      </c>
      <c r="C88" s="37">
        <f>+NICE자료!C88</f>
        <v>3780978000000</v>
      </c>
      <c r="D88" s="37">
        <f>+NICE자료!D88</f>
        <v>3711023000000</v>
      </c>
      <c r="E88" s="37">
        <f>+NICE자료!E88</f>
        <v>4220576000000</v>
      </c>
      <c r="F88" s="37">
        <f>+NICE자료!F88</f>
        <v>4900435000000</v>
      </c>
      <c r="G88" s="37">
        <f>+NICE자료!G88</f>
        <v>3444324000000</v>
      </c>
      <c r="H88" s="37">
        <f>+NICE자료!H88</f>
        <v>3343213000000</v>
      </c>
      <c r="I88" s="37">
        <f>+NICE자료!I88</f>
        <v>4680941000000</v>
      </c>
      <c r="J88" s="37">
        <f>+NICE자료!J88</f>
        <v>4860944000000</v>
      </c>
      <c r="K88" s="37">
        <f>+NICE자료!K88</f>
        <v>4686996000000</v>
      </c>
      <c r="L88" s="37">
        <f>+NICE자료!L88</f>
        <v>5105351000000</v>
      </c>
      <c r="M88" s="37">
        <f>+NICE자료!M88</f>
        <v>4294709000000</v>
      </c>
      <c r="N88" s="37">
        <f>+NICE자료!N88</f>
        <v>3485334000000</v>
      </c>
      <c r="O88" s="37">
        <f>+NICE자료!O88</f>
        <v>2976292000000</v>
      </c>
      <c r="P88" s="37">
        <f>+NICE자료!P88</f>
        <v>4462053000000</v>
      </c>
      <c r="Q88" s="37">
        <f>+NICE자료!Q88</f>
        <v>6705851000000</v>
      </c>
      <c r="R88" s="37">
        <f>+NICE자료!R88</f>
        <v>7226104000000</v>
      </c>
      <c r="S88" s="37">
        <f>+NICE자료!S88</f>
        <v>7571182000000</v>
      </c>
      <c r="T88" s="37">
        <f>+NICE자료!T88</f>
        <v>8706126000000</v>
      </c>
      <c r="U88" s="37">
        <f>+NICE자료!U88</f>
        <v>9770712000000</v>
      </c>
      <c r="V88" s="37">
        <f>+NICE자료!V88</f>
        <v>8220781000000</v>
      </c>
      <c r="W88" s="37">
        <f>+NICE자료!W88</f>
        <v>6730634000000</v>
      </c>
      <c r="X88" s="37">
        <f>+NICE자료!X88</f>
        <v>7855419000000</v>
      </c>
      <c r="Y88" s="37">
        <f>+NICE자료!Y88</f>
        <v>7451625000000</v>
      </c>
      <c r="Z88" s="37">
        <f>+NICE자료!Z88</f>
        <v>8372133000000</v>
      </c>
      <c r="AA88" s="37">
        <f>+NICE자료!AA88</f>
        <v>8215482000000</v>
      </c>
      <c r="AB88" s="37">
        <f>+NICE자료!AB88</f>
        <v>10270519000000</v>
      </c>
      <c r="AC88" s="37">
        <f>+NICE자료!AC88</f>
        <v>11440941000000</v>
      </c>
      <c r="AD88" s="37">
        <f>+NICE자료!AD88</f>
        <v>11847438000000</v>
      </c>
      <c r="AE88" s="37">
        <f>+NICE자료!AE88</f>
        <v>11455268000000</v>
      </c>
      <c r="AF88" s="37">
        <f>+NICE자료!AF88</f>
        <v>12122281000000</v>
      </c>
      <c r="AG88" s="37">
        <f>+NICE자료!AG88</f>
        <v>11686682000000</v>
      </c>
      <c r="AH88" s="37">
        <f>+NICE자료!AH88</f>
        <v>12376330000000</v>
      </c>
      <c r="AI88" s="37">
        <f>+NICE자료!AI88</f>
        <v>12455791000000</v>
      </c>
      <c r="AJ88" s="37">
        <f>+NICE자료!AJ88</f>
        <v>11272822000000</v>
      </c>
      <c r="AK88" s="37">
        <f>+NICE자료!AK88</f>
        <v>7537844000000</v>
      </c>
      <c r="AL88" s="37">
        <f>+NICE자료!AL88</f>
        <v>7370377000000</v>
      </c>
      <c r="AM88" s="37"/>
      <c r="AN88" s="37"/>
      <c r="AO88" s="37"/>
      <c r="AP88" s="37"/>
      <c r="AQ88" s="37"/>
      <c r="AR88" s="37"/>
      <c r="AS88" s="37"/>
      <c r="AT88" s="38"/>
      <c r="AU88" s="38"/>
      <c r="AV88" s="38"/>
      <c r="AW88" s="38"/>
      <c r="AX88" s="38"/>
      <c r="AY88" s="38"/>
      <c r="AZ88" s="38"/>
      <c r="BA88" s="38"/>
      <c r="BB88" s="38"/>
      <c r="BC88" s="38"/>
      <c r="BD88" s="38"/>
      <c r="BE88" s="38"/>
      <c r="BF88" s="38"/>
      <c r="BG88" s="38"/>
      <c r="BH88" s="38"/>
      <c r="BI88" s="38"/>
      <c r="BJ88" s="38"/>
      <c r="BK88" s="38"/>
      <c r="BL88" s="38"/>
      <c r="BM88" s="38"/>
      <c r="BN88" s="38"/>
      <c r="BO88" s="38"/>
      <c r="BP88" s="38"/>
      <c r="BQ88" s="38"/>
      <c r="BR88" s="38"/>
      <c r="BS88" s="38"/>
      <c r="BT88" s="38"/>
      <c r="BU88" s="38"/>
      <c r="BV88" s="38"/>
      <c r="BW88" s="38"/>
      <c r="BX88" s="38"/>
      <c r="BY88" s="38"/>
      <c r="BZ88" s="38"/>
      <c r="CA88" s="38"/>
      <c r="CB88" s="38"/>
      <c r="CC88" s="38"/>
      <c r="CD88" s="38"/>
      <c r="CE88" s="38"/>
      <c r="CF88" s="38"/>
      <c r="CG88" s="38"/>
      <c r="CH88" s="38"/>
      <c r="CI88" s="38"/>
      <c r="CJ88" s="38"/>
      <c r="CK88" s="38"/>
      <c r="CL88" s="38"/>
      <c r="CM88" s="38"/>
      <c r="CN88" s="38"/>
      <c r="CO88" s="38"/>
      <c r="CP88" s="38"/>
      <c r="CQ88" s="38"/>
      <c r="CR88" s="38"/>
      <c r="CS88" s="38"/>
      <c r="CT88" s="38"/>
      <c r="CU88" s="38"/>
      <c r="CV88" s="38"/>
      <c r="CW88" s="38"/>
      <c r="CX88" s="38"/>
      <c r="CY88" s="38"/>
      <c r="CZ88" s="38"/>
      <c r="DA88" s="38"/>
      <c r="DB88" s="38"/>
      <c r="DC88" s="38"/>
      <c r="DD88" s="38"/>
      <c r="DE88" s="38"/>
      <c r="DF88" s="38"/>
      <c r="DG88" s="38"/>
      <c r="DH88" s="38"/>
      <c r="DI88" s="38"/>
      <c r="DJ88" s="38"/>
      <c r="DK88" s="38"/>
      <c r="DL88" s="38"/>
      <c r="DM88" s="38"/>
      <c r="DN88" s="38"/>
    </row>
    <row r="89" spans="1:118">
      <c r="A89" s="1">
        <f>+NICE자료!A89</f>
        <v>124000</v>
      </c>
      <c r="B89" s="28" t="str">
        <f>+NICE자료!B89</f>
        <v>판매비와관리비</v>
      </c>
      <c r="C89" s="37">
        <f>+NICE자료!C89</f>
        <v>2166992000000</v>
      </c>
      <c r="D89" s="37">
        <f>+NICE자료!D89</f>
        <v>2292984000000</v>
      </c>
      <c r="E89" s="37">
        <f>+NICE자료!E89</f>
        <v>2371075000000</v>
      </c>
      <c r="F89" s="37">
        <f>+NICE자료!F89</f>
        <v>2848028000000</v>
      </c>
      <c r="G89" s="37">
        <f>+NICE자료!G89</f>
        <v>2261217000000</v>
      </c>
      <c r="H89" s="37">
        <f>+NICE자료!H89</f>
        <v>2432540000000</v>
      </c>
      <c r="I89" s="37">
        <f>+NICE자료!I89</f>
        <v>2614958000000</v>
      </c>
      <c r="J89" s="37">
        <f>+NICE자료!J89</f>
        <v>3077852000000</v>
      </c>
      <c r="K89" s="37">
        <f>+NICE자료!K89</f>
        <v>2532965000000</v>
      </c>
      <c r="L89" s="37">
        <f>+NICE자료!L89</f>
        <v>3211574000000</v>
      </c>
      <c r="M89" s="37">
        <f>+NICE자료!M89</f>
        <v>3271318000000</v>
      </c>
      <c r="N89" s="37">
        <f>+NICE자료!N89</f>
        <v>4422463000000</v>
      </c>
      <c r="O89" s="37">
        <f>+NICE자료!O89</f>
        <v>2828653000000</v>
      </c>
      <c r="P89" s="37">
        <f>+NICE자료!P89</f>
        <v>3398481000000</v>
      </c>
      <c r="Q89" s="37">
        <f>+NICE자료!Q89</f>
        <v>3938457000000</v>
      </c>
      <c r="R89" s="37">
        <f>+NICE자료!R89</f>
        <v>4856182000000</v>
      </c>
      <c r="S89" s="37">
        <f>+NICE자료!S89</f>
        <v>4666151000000</v>
      </c>
      <c r="T89" s="37">
        <f>+NICE자료!T89</f>
        <v>5254072000000</v>
      </c>
      <c r="U89" s="37">
        <f>+NICE자료!U89</f>
        <v>5961385000000</v>
      </c>
      <c r="V89" s="37">
        <f>+NICE자료!V89</f>
        <v>6068652000000</v>
      </c>
      <c r="W89" s="37">
        <f>+NICE자료!W89</f>
        <v>4761087000000</v>
      </c>
      <c r="X89" s="37">
        <f>+NICE자료!X89</f>
        <v>4986166000000</v>
      </c>
      <c r="Y89" s="37">
        <f>+NICE자료!Y89</f>
        <v>5077244000000</v>
      </c>
      <c r="Z89" s="37">
        <f>+NICE자료!Z89</f>
        <v>5827231000000</v>
      </c>
      <c r="AA89" s="37">
        <f>+NICE자료!AA89</f>
        <v>5020014000000</v>
      </c>
      <c r="AB89" s="37">
        <f>+NICE자료!AB89</f>
        <v>5669832000000</v>
      </c>
      <c r="AC89" s="37">
        <f>+NICE자료!AC89</f>
        <v>6275091000000</v>
      </c>
      <c r="AD89" s="37">
        <f>+NICE자료!AD89</f>
        <v>6285569000000</v>
      </c>
      <c r="AE89" s="37">
        <f>+NICE자료!AE89</f>
        <v>6694528000000</v>
      </c>
      <c r="AF89" s="37">
        <f>+NICE자료!AF89</f>
        <v>6074239000000</v>
      </c>
      <c r="AG89" s="37">
        <f>+NICE자료!AG89</f>
        <v>6167403000000</v>
      </c>
      <c r="AH89" s="37">
        <f>+NICE자료!AH89</f>
        <v>6897386000000</v>
      </c>
      <c r="AI89" s="37">
        <f>+NICE자료!AI89</f>
        <v>6579569000000</v>
      </c>
      <c r="AJ89" s="37">
        <f>+NICE자료!AJ89</f>
        <v>6100086000000</v>
      </c>
      <c r="AK89" s="37">
        <f>+NICE자료!AK89</f>
        <v>5777649000000</v>
      </c>
      <c r="AL89" s="37">
        <f>+NICE자료!AL89</f>
        <v>6254536000000</v>
      </c>
      <c r="AM89" s="37"/>
      <c r="AN89" s="37"/>
      <c r="AO89" s="37"/>
      <c r="AP89" s="37"/>
      <c r="AQ89" s="37"/>
      <c r="AR89" s="37"/>
      <c r="AS89" s="37"/>
      <c r="AT89" s="38"/>
      <c r="AU89" s="38"/>
      <c r="AV89" s="38"/>
      <c r="AW89" s="38"/>
      <c r="AX89" s="38"/>
      <c r="AY89" s="38"/>
      <c r="AZ89" s="38"/>
      <c r="BA89" s="38"/>
      <c r="BB89" s="38"/>
      <c r="BC89" s="38"/>
      <c r="BD89" s="38"/>
      <c r="BE89" s="38"/>
      <c r="BF89" s="38"/>
      <c r="BG89" s="38"/>
      <c r="BH89" s="38"/>
      <c r="BI89" s="38"/>
      <c r="BJ89" s="38"/>
      <c r="BK89" s="38"/>
      <c r="BL89" s="38"/>
      <c r="BM89" s="38"/>
      <c r="BN89" s="38"/>
      <c r="BO89" s="38"/>
      <c r="BP89" s="38"/>
      <c r="BQ89" s="38"/>
      <c r="BR89" s="38"/>
      <c r="BS89" s="38"/>
      <c r="BT89" s="38"/>
      <c r="BU89" s="38"/>
      <c r="BV89" s="38"/>
      <c r="BW89" s="38"/>
      <c r="BX89" s="38"/>
      <c r="BY89" s="38"/>
      <c r="BZ89" s="38"/>
      <c r="CA89" s="38"/>
      <c r="CB89" s="38"/>
      <c r="CC89" s="38"/>
      <c r="CD89" s="38"/>
      <c r="CE89" s="38"/>
      <c r="CF89" s="38"/>
      <c r="CG89" s="38"/>
      <c r="CH89" s="38"/>
      <c r="CI89" s="38"/>
      <c r="CJ89" s="38"/>
      <c r="CK89" s="38"/>
      <c r="CL89" s="38"/>
      <c r="CM89" s="38"/>
      <c r="CN89" s="38"/>
      <c r="CO89" s="38"/>
      <c r="CP89" s="38"/>
      <c r="CQ89" s="38"/>
      <c r="CR89" s="38"/>
      <c r="CS89" s="38"/>
      <c r="CT89" s="38"/>
      <c r="CU89" s="38"/>
      <c r="CV89" s="38"/>
      <c r="CW89" s="38"/>
      <c r="CX89" s="38"/>
      <c r="CY89" s="38"/>
      <c r="CZ89" s="38"/>
      <c r="DA89" s="38"/>
      <c r="DB89" s="38"/>
      <c r="DC89" s="38"/>
      <c r="DD89" s="38"/>
      <c r="DE89" s="38"/>
      <c r="DF89" s="38"/>
      <c r="DG89" s="38"/>
      <c r="DH89" s="38"/>
      <c r="DI89" s="38"/>
      <c r="DJ89" s="38"/>
      <c r="DK89" s="38"/>
      <c r="DL89" s="38"/>
      <c r="DM89" s="38"/>
      <c r="DN89" s="38"/>
    </row>
    <row r="90" spans="1:118">
      <c r="A90" s="1">
        <f>+NICE자료!A90</f>
        <v>124100</v>
      </c>
      <c r="B90" s="28" t="str">
        <f>+NICE자료!B90</f>
        <v xml:space="preserve">     인건비</v>
      </c>
      <c r="C90" s="37">
        <f>+NICE자료!C90</f>
        <v>0</v>
      </c>
      <c r="D90" s="37">
        <f>+NICE자료!D90</f>
        <v>0</v>
      </c>
      <c r="E90" s="37">
        <f>+NICE자료!E90</f>
        <v>0</v>
      </c>
      <c r="F90" s="37">
        <f>+NICE자료!F90</f>
        <v>841340000000</v>
      </c>
      <c r="G90" s="37">
        <f>+NICE자료!G90</f>
        <v>0</v>
      </c>
      <c r="H90" s="37">
        <f>+NICE자료!H90</f>
        <v>0</v>
      </c>
      <c r="I90" s="37">
        <f>+NICE자료!I90</f>
        <v>0</v>
      </c>
      <c r="J90" s="37">
        <f>+NICE자료!J90</f>
        <v>918702000000</v>
      </c>
      <c r="K90" s="37">
        <f>+NICE자료!K90</f>
        <v>0</v>
      </c>
      <c r="L90" s="37">
        <f>+NICE자료!L90</f>
        <v>0</v>
      </c>
      <c r="M90" s="37">
        <f>+NICE자료!M90</f>
        <v>0</v>
      </c>
      <c r="N90" s="37">
        <f>+NICE자료!N90</f>
        <v>955181000000</v>
      </c>
      <c r="O90" s="37">
        <f>+NICE자료!O90</f>
        <v>0</v>
      </c>
      <c r="P90" s="37">
        <f>+NICE자료!P90</f>
        <v>0</v>
      </c>
      <c r="Q90" s="37">
        <f>+NICE자료!Q90</f>
        <v>0</v>
      </c>
      <c r="R90" s="37">
        <f>+NICE자료!R90</f>
        <v>979339000000</v>
      </c>
      <c r="S90" s="37">
        <f>+NICE자료!S90</f>
        <v>329553000000</v>
      </c>
      <c r="T90" s="37">
        <f>+NICE자료!T90</f>
        <v>321976000000</v>
      </c>
      <c r="U90" s="37">
        <f>+NICE자료!U90</f>
        <v>520228000000</v>
      </c>
      <c r="V90" s="37">
        <f>+NICE자료!V90</f>
        <v>323686000000</v>
      </c>
      <c r="W90" s="37">
        <f>+NICE자료!W90</f>
        <v>360039000000</v>
      </c>
      <c r="X90" s="37">
        <f>+NICE자료!X90</f>
        <v>297636000000</v>
      </c>
      <c r="Y90" s="37">
        <f>+NICE자료!Y90</f>
        <v>346840000000</v>
      </c>
      <c r="Z90" s="37">
        <f>+NICE자료!Z90</f>
        <v>330108000000</v>
      </c>
      <c r="AA90" s="37">
        <f>+NICE자료!AA90</f>
        <v>420695000000</v>
      </c>
      <c r="AB90" s="37">
        <f>+NICE자료!AB90</f>
        <v>376535000000</v>
      </c>
      <c r="AC90" s="37">
        <f>+NICE자료!AC90</f>
        <v>394678000000</v>
      </c>
      <c r="AD90" s="37">
        <f>+NICE자료!AD90</f>
        <v>248495000000</v>
      </c>
      <c r="AE90" s="37">
        <f>+NICE자료!AE90</f>
        <v>593892000000</v>
      </c>
      <c r="AF90" s="37">
        <f>+NICE자료!AF90</f>
        <v>421943000000</v>
      </c>
      <c r="AG90" s="37">
        <f>+NICE자료!AG90</f>
        <v>531680000000</v>
      </c>
      <c r="AH90" s="37">
        <f>+NICE자료!AH90</f>
        <v>755242000000</v>
      </c>
      <c r="AI90" s="37">
        <f>+NICE자료!AI90</f>
        <v>558328000000</v>
      </c>
      <c r="AJ90" s="37">
        <f>+NICE자료!AJ90</f>
        <v>458475000000</v>
      </c>
      <c r="AK90" s="37">
        <f>+NICE자료!AK90</f>
        <v>496246000000</v>
      </c>
      <c r="AL90" s="37">
        <f>+NICE자료!AL90</f>
        <v>417638000000</v>
      </c>
      <c r="AM90" s="37"/>
      <c r="AN90" s="37"/>
      <c r="AO90" s="37"/>
      <c r="AP90" s="37"/>
      <c r="AQ90" s="37"/>
      <c r="AR90" s="37"/>
      <c r="AS90" s="37"/>
      <c r="AT90" s="38"/>
      <c r="AU90" s="38"/>
      <c r="AV90" s="38"/>
      <c r="AW90" s="38"/>
      <c r="AX90" s="38"/>
      <c r="AY90" s="38"/>
      <c r="AZ90" s="38"/>
      <c r="BA90" s="38"/>
      <c r="BB90" s="38"/>
      <c r="BC90" s="38"/>
      <c r="BD90" s="38"/>
      <c r="BE90" s="38"/>
      <c r="BF90" s="38"/>
      <c r="BG90" s="38"/>
      <c r="BH90" s="38"/>
      <c r="BI90" s="38"/>
      <c r="BJ90" s="38"/>
      <c r="BK90" s="38"/>
      <c r="BL90" s="38"/>
      <c r="BM90" s="38"/>
      <c r="BN90" s="38"/>
      <c r="BO90" s="38"/>
      <c r="BP90" s="38"/>
      <c r="BQ90" s="38"/>
      <c r="BR90" s="38"/>
      <c r="BS90" s="38"/>
      <c r="BT90" s="38"/>
      <c r="BU90" s="38"/>
      <c r="BV90" s="38"/>
      <c r="BW90" s="38"/>
      <c r="BX90" s="38"/>
      <c r="BY90" s="38"/>
      <c r="BZ90" s="38"/>
      <c r="CA90" s="38"/>
      <c r="CB90" s="38"/>
      <c r="CC90" s="38"/>
      <c r="CD90" s="38"/>
      <c r="CE90" s="38"/>
      <c r="CF90" s="38"/>
      <c r="CG90" s="38"/>
      <c r="CH90" s="38"/>
      <c r="CI90" s="38"/>
      <c r="CJ90" s="38"/>
      <c r="CK90" s="38"/>
      <c r="CL90" s="38"/>
      <c r="CM90" s="38"/>
      <c r="CN90" s="38"/>
      <c r="CO90" s="38"/>
      <c r="CP90" s="38"/>
      <c r="CQ90" s="38"/>
      <c r="CR90" s="38"/>
      <c r="CS90" s="38"/>
      <c r="CT90" s="38"/>
      <c r="CU90" s="38"/>
      <c r="CV90" s="38"/>
      <c r="CW90" s="38"/>
      <c r="CX90" s="38"/>
      <c r="CY90" s="38"/>
      <c r="CZ90" s="38"/>
      <c r="DA90" s="38"/>
      <c r="DB90" s="38"/>
      <c r="DC90" s="38"/>
      <c r="DD90" s="38"/>
      <c r="DE90" s="38"/>
      <c r="DF90" s="38"/>
      <c r="DG90" s="38"/>
      <c r="DH90" s="38"/>
      <c r="DI90" s="38"/>
      <c r="DJ90" s="38"/>
      <c r="DK90" s="38"/>
      <c r="DL90" s="38"/>
      <c r="DM90" s="38"/>
      <c r="DN90" s="38"/>
    </row>
    <row r="91" spans="1:118">
      <c r="A91" s="1">
        <f>+NICE자료!A91</f>
        <v>124110</v>
      </c>
      <c r="B91" s="28" t="str">
        <f>+NICE자료!B91</f>
        <v xml:space="preserve">          임원급여</v>
      </c>
      <c r="C91" s="37">
        <f>+NICE자료!C91</f>
        <v>0</v>
      </c>
      <c r="D91" s="37">
        <f>+NICE자료!D91</f>
        <v>0</v>
      </c>
      <c r="E91" s="37">
        <f>+NICE자료!E91</f>
        <v>0</v>
      </c>
      <c r="F91" s="37">
        <f>+NICE자료!F91</f>
        <v>0</v>
      </c>
      <c r="G91" s="37">
        <f>+NICE자료!G91</f>
        <v>0</v>
      </c>
      <c r="H91" s="37">
        <f>+NICE자료!H91</f>
        <v>0</v>
      </c>
      <c r="I91" s="37">
        <f>+NICE자료!I91</f>
        <v>0</v>
      </c>
      <c r="J91" s="37">
        <f>+NICE자료!J91</f>
        <v>0</v>
      </c>
      <c r="K91" s="37">
        <f>+NICE자료!K91</f>
        <v>0</v>
      </c>
      <c r="L91" s="37">
        <f>+NICE자료!L91</f>
        <v>0</v>
      </c>
      <c r="M91" s="37">
        <f>+NICE자료!M91</f>
        <v>0</v>
      </c>
      <c r="N91" s="37">
        <f>+NICE자료!N91</f>
        <v>0</v>
      </c>
      <c r="O91" s="37">
        <f>+NICE자료!O91</f>
        <v>0</v>
      </c>
      <c r="P91" s="37">
        <f>+NICE자료!P91</f>
        <v>0</v>
      </c>
      <c r="Q91" s="37">
        <f>+NICE자료!Q91</f>
        <v>0</v>
      </c>
      <c r="R91" s="37">
        <f>+NICE자료!R91</f>
        <v>0</v>
      </c>
      <c r="S91" s="37">
        <f>+NICE자료!S91</f>
        <v>0</v>
      </c>
      <c r="T91" s="37">
        <f>+NICE자료!T91</f>
        <v>0</v>
      </c>
      <c r="U91" s="37">
        <f>+NICE자료!U91</f>
        <v>0</v>
      </c>
      <c r="V91" s="37">
        <f>+NICE자료!V91</f>
        <v>0</v>
      </c>
      <c r="W91" s="37">
        <f>+NICE자료!W91</f>
        <v>0</v>
      </c>
      <c r="X91" s="37">
        <f>+NICE자료!X91</f>
        <v>0</v>
      </c>
      <c r="Y91" s="37">
        <f>+NICE자료!Y91</f>
        <v>0</v>
      </c>
      <c r="Z91" s="37">
        <f>+NICE자료!Z91</f>
        <v>0</v>
      </c>
      <c r="AA91" s="37">
        <f>+NICE자료!AA91</f>
        <v>0</v>
      </c>
      <c r="AB91" s="37">
        <f>+NICE자료!AB91</f>
        <v>0</v>
      </c>
      <c r="AC91" s="37">
        <f>+NICE자료!AC91</f>
        <v>0</v>
      </c>
      <c r="AD91" s="37">
        <f>+NICE자료!AD91</f>
        <v>0</v>
      </c>
      <c r="AE91" s="37">
        <f>+NICE자료!AE91</f>
        <v>0</v>
      </c>
      <c r="AF91" s="37">
        <f>+NICE자료!AF91</f>
        <v>0</v>
      </c>
      <c r="AG91" s="37">
        <f>+NICE자료!AG91</f>
        <v>0</v>
      </c>
      <c r="AH91" s="37">
        <f>+NICE자료!AH91</f>
        <v>0</v>
      </c>
      <c r="AI91" s="37">
        <f>+NICE자료!AI91</f>
        <v>0</v>
      </c>
      <c r="AJ91" s="37">
        <f>+NICE자료!AJ91</f>
        <v>0</v>
      </c>
      <c r="AK91" s="37">
        <f>+NICE자료!AK91</f>
        <v>0</v>
      </c>
      <c r="AL91" s="37">
        <f>+NICE자료!AL91</f>
        <v>0</v>
      </c>
      <c r="AM91" s="37"/>
      <c r="AN91" s="37"/>
      <c r="AO91" s="37"/>
      <c r="AP91" s="37"/>
      <c r="AQ91" s="37"/>
      <c r="AR91" s="37"/>
      <c r="AS91" s="37"/>
      <c r="AT91" s="38"/>
      <c r="AU91" s="38"/>
      <c r="AV91" s="38"/>
      <c r="AW91" s="38"/>
      <c r="AX91" s="38"/>
      <c r="AY91" s="38"/>
      <c r="AZ91" s="38"/>
      <c r="BA91" s="38"/>
      <c r="BB91" s="38"/>
      <c r="BC91" s="38"/>
      <c r="BD91" s="38"/>
      <c r="BE91" s="38"/>
      <c r="BF91" s="38"/>
      <c r="BG91" s="38"/>
      <c r="BH91" s="38"/>
      <c r="BI91" s="38"/>
      <c r="BJ91" s="38"/>
      <c r="BK91" s="38"/>
      <c r="BL91" s="38"/>
      <c r="BM91" s="38"/>
      <c r="BN91" s="38"/>
      <c r="BO91" s="38"/>
      <c r="BP91" s="38"/>
      <c r="BQ91" s="38"/>
      <c r="BR91" s="38"/>
      <c r="BS91" s="38"/>
      <c r="BT91" s="38"/>
      <c r="BU91" s="38"/>
      <c r="BV91" s="38"/>
      <c r="BW91" s="38"/>
      <c r="BX91" s="38"/>
      <c r="BY91" s="38"/>
      <c r="BZ91" s="38"/>
      <c r="CA91" s="38"/>
      <c r="CB91" s="38"/>
      <c r="CC91" s="38"/>
      <c r="CD91" s="38"/>
      <c r="CE91" s="38"/>
      <c r="CF91" s="38"/>
      <c r="CG91" s="38"/>
      <c r="CH91" s="38"/>
      <c r="CI91" s="38"/>
      <c r="CJ91" s="38"/>
      <c r="CK91" s="38"/>
      <c r="CL91" s="38"/>
      <c r="CM91" s="38"/>
      <c r="CN91" s="38"/>
      <c r="CO91" s="38"/>
      <c r="CP91" s="38"/>
      <c r="CQ91" s="38"/>
      <c r="CR91" s="38"/>
      <c r="CS91" s="38"/>
      <c r="CT91" s="38"/>
      <c r="CU91" s="38"/>
      <c r="CV91" s="38"/>
      <c r="CW91" s="38"/>
      <c r="CX91" s="38"/>
      <c r="CY91" s="38"/>
      <c r="CZ91" s="38"/>
      <c r="DA91" s="38"/>
      <c r="DB91" s="38"/>
      <c r="DC91" s="38"/>
      <c r="DD91" s="38"/>
      <c r="DE91" s="38"/>
      <c r="DF91" s="38"/>
      <c r="DG91" s="38"/>
      <c r="DH91" s="38"/>
      <c r="DI91" s="38"/>
      <c r="DJ91" s="38"/>
      <c r="DK91" s="38"/>
      <c r="DL91" s="38"/>
      <c r="DM91" s="38"/>
      <c r="DN91" s="38"/>
    </row>
    <row r="92" spans="1:118">
      <c r="A92" s="1">
        <f>+NICE자료!A92</f>
        <v>124120</v>
      </c>
      <c r="B92" s="28" t="str">
        <f>+NICE자료!B92</f>
        <v xml:space="preserve">          급료와임금</v>
      </c>
      <c r="C92" s="37">
        <f>+NICE자료!C92</f>
        <v>0</v>
      </c>
      <c r="D92" s="37">
        <f>+NICE자료!D92</f>
        <v>0</v>
      </c>
      <c r="E92" s="37">
        <f>+NICE자료!E92</f>
        <v>0</v>
      </c>
      <c r="F92" s="37">
        <f>+NICE자료!F92</f>
        <v>745413000000</v>
      </c>
      <c r="G92" s="37">
        <f>+NICE자료!G92</f>
        <v>0</v>
      </c>
      <c r="H92" s="37">
        <f>+NICE자료!H92</f>
        <v>0</v>
      </c>
      <c r="I92" s="37">
        <f>+NICE자료!I92</f>
        <v>0</v>
      </c>
      <c r="J92" s="37">
        <f>+NICE자료!J92</f>
        <v>814338000000</v>
      </c>
      <c r="K92" s="37">
        <f>+NICE자료!K92</f>
        <v>0</v>
      </c>
      <c r="L92" s="37">
        <f>+NICE자료!L92</f>
        <v>0</v>
      </c>
      <c r="M92" s="37">
        <f>+NICE자료!M92</f>
        <v>0</v>
      </c>
      <c r="N92" s="37">
        <f>+NICE자료!N92</f>
        <v>866227000000</v>
      </c>
      <c r="O92" s="37">
        <f>+NICE자료!O92</f>
        <v>0</v>
      </c>
      <c r="P92" s="37">
        <f>+NICE자료!P92</f>
        <v>0</v>
      </c>
      <c r="Q92" s="37">
        <f>+NICE자료!Q92</f>
        <v>0</v>
      </c>
      <c r="R92" s="37">
        <f>+NICE자료!R92</f>
        <v>875781000000</v>
      </c>
      <c r="S92" s="37">
        <f>+NICE자료!S92</f>
        <v>309797000000</v>
      </c>
      <c r="T92" s="37">
        <f>+NICE자료!T92</f>
        <v>302175000000</v>
      </c>
      <c r="U92" s="37">
        <f>+NICE자료!U92</f>
        <v>500292000000</v>
      </c>
      <c r="V92" s="37">
        <f>+NICE자료!V92</f>
        <v>302852000000</v>
      </c>
      <c r="W92" s="37">
        <f>+NICE자료!W92</f>
        <v>337883000000</v>
      </c>
      <c r="X92" s="37">
        <f>+NICE자료!X92</f>
        <v>275979000000</v>
      </c>
      <c r="Y92" s="37">
        <f>+NICE자료!Y92</f>
        <v>324968000000</v>
      </c>
      <c r="Z92" s="37">
        <f>+NICE자료!Z92</f>
        <v>314495000000</v>
      </c>
      <c r="AA92" s="37">
        <f>+NICE자료!AA92</f>
        <v>389879000000</v>
      </c>
      <c r="AB92" s="37">
        <f>+NICE자료!AB92</f>
        <v>339373000000</v>
      </c>
      <c r="AC92" s="37">
        <f>+NICE자료!AC92</f>
        <v>361154000000</v>
      </c>
      <c r="AD92" s="37">
        <f>+NICE자료!AD92</f>
        <v>225185000000</v>
      </c>
      <c r="AE92" s="37">
        <f>+NICE자료!AE92</f>
        <v>559075000000</v>
      </c>
      <c r="AF92" s="37">
        <f>+NICE자료!AF92</f>
        <v>386374000000</v>
      </c>
      <c r="AG92" s="37">
        <f>+NICE자료!AG92</f>
        <v>496477000000</v>
      </c>
      <c r="AH92" s="37">
        <f>+NICE자료!AH92</f>
        <v>719845000000</v>
      </c>
      <c r="AI92" s="37">
        <f>+NICE자료!AI92</f>
        <v>497144000000</v>
      </c>
      <c r="AJ92" s="37">
        <f>+NICE자료!AJ92</f>
        <v>416929000000</v>
      </c>
      <c r="AK92" s="37">
        <f>+NICE자료!AK92</f>
        <v>454710000000</v>
      </c>
      <c r="AL92" s="37">
        <f>+NICE자료!AL92</f>
        <v>375277000000</v>
      </c>
      <c r="AM92" s="37"/>
      <c r="AN92" s="37"/>
      <c r="AO92" s="37"/>
      <c r="AP92" s="37"/>
      <c r="AQ92" s="37"/>
      <c r="AR92" s="37"/>
      <c r="AS92" s="37"/>
      <c r="AT92" s="38"/>
      <c r="AU92" s="38"/>
      <c r="AV92" s="38"/>
      <c r="AW92" s="38"/>
      <c r="AX92" s="38"/>
      <c r="AY92" s="38"/>
      <c r="AZ92" s="38"/>
      <c r="BA92" s="38"/>
      <c r="BB92" s="38"/>
      <c r="BC92" s="38"/>
      <c r="BD92" s="38"/>
      <c r="BE92" s="38"/>
      <c r="BF92" s="38"/>
      <c r="BG92" s="38"/>
      <c r="BH92" s="38"/>
      <c r="BI92" s="38"/>
      <c r="BJ92" s="38"/>
      <c r="BK92" s="38"/>
      <c r="BL92" s="38"/>
      <c r="BM92" s="38"/>
      <c r="BN92" s="38"/>
      <c r="BO92" s="38"/>
      <c r="BP92" s="38"/>
      <c r="BQ92" s="38"/>
      <c r="BR92" s="38"/>
      <c r="BS92" s="38"/>
      <c r="BT92" s="38"/>
      <c r="BU92" s="38"/>
      <c r="BV92" s="38"/>
      <c r="BW92" s="38"/>
      <c r="BX92" s="38"/>
      <c r="BY92" s="38"/>
      <c r="BZ92" s="38"/>
      <c r="CA92" s="38"/>
      <c r="CB92" s="38"/>
      <c r="CC92" s="38"/>
      <c r="CD92" s="38"/>
      <c r="CE92" s="38"/>
      <c r="CF92" s="38"/>
      <c r="CG92" s="38"/>
      <c r="CH92" s="38"/>
      <c r="CI92" s="38"/>
      <c r="CJ92" s="38"/>
      <c r="CK92" s="38"/>
      <c r="CL92" s="38"/>
      <c r="CM92" s="38"/>
      <c r="CN92" s="38"/>
      <c r="CO92" s="38"/>
      <c r="CP92" s="38"/>
      <c r="CQ92" s="38"/>
      <c r="CR92" s="38"/>
      <c r="CS92" s="38"/>
      <c r="CT92" s="38"/>
      <c r="CU92" s="38"/>
      <c r="CV92" s="38"/>
      <c r="CW92" s="38"/>
      <c r="CX92" s="38"/>
      <c r="CY92" s="38"/>
      <c r="CZ92" s="38"/>
      <c r="DA92" s="38"/>
      <c r="DB92" s="38"/>
      <c r="DC92" s="38"/>
      <c r="DD92" s="38"/>
      <c r="DE92" s="38"/>
      <c r="DF92" s="38"/>
      <c r="DG92" s="38"/>
      <c r="DH92" s="38"/>
      <c r="DI92" s="38"/>
      <c r="DJ92" s="38"/>
      <c r="DK92" s="38"/>
      <c r="DL92" s="38"/>
      <c r="DM92" s="38"/>
      <c r="DN92" s="38"/>
    </row>
    <row r="93" spans="1:118">
      <c r="A93" s="1">
        <f>+NICE자료!A93</f>
        <v>124130</v>
      </c>
      <c r="B93" s="28" t="str">
        <f>+NICE자료!B93</f>
        <v xml:space="preserve">          제수당</v>
      </c>
      <c r="C93" s="37">
        <f>+NICE자료!C93</f>
        <v>0</v>
      </c>
      <c r="D93" s="37">
        <f>+NICE자료!D93</f>
        <v>0</v>
      </c>
      <c r="E93" s="37">
        <f>+NICE자료!E93</f>
        <v>0</v>
      </c>
      <c r="F93" s="37">
        <f>+NICE자료!F93</f>
        <v>0</v>
      </c>
      <c r="G93" s="37">
        <f>+NICE자료!G93</f>
        <v>0</v>
      </c>
      <c r="H93" s="37">
        <f>+NICE자료!H93</f>
        <v>0</v>
      </c>
      <c r="I93" s="37">
        <f>+NICE자료!I93</f>
        <v>0</v>
      </c>
      <c r="J93" s="37">
        <f>+NICE자료!J93</f>
        <v>0</v>
      </c>
      <c r="K93" s="37">
        <f>+NICE자료!K93</f>
        <v>0</v>
      </c>
      <c r="L93" s="37">
        <f>+NICE자료!L93</f>
        <v>0</v>
      </c>
      <c r="M93" s="37">
        <f>+NICE자료!M93</f>
        <v>0</v>
      </c>
      <c r="N93" s="37">
        <f>+NICE자료!N93</f>
        <v>0</v>
      </c>
      <c r="O93" s="37">
        <f>+NICE자료!O93</f>
        <v>0</v>
      </c>
      <c r="P93" s="37">
        <f>+NICE자료!P93</f>
        <v>0</v>
      </c>
      <c r="Q93" s="37">
        <f>+NICE자료!Q93</f>
        <v>0</v>
      </c>
      <c r="R93" s="37">
        <f>+NICE자료!R93</f>
        <v>0</v>
      </c>
      <c r="S93" s="37">
        <f>+NICE자료!S93</f>
        <v>0</v>
      </c>
      <c r="T93" s="37">
        <f>+NICE자료!T93</f>
        <v>0</v>
      </c>
      <c r="U93" s="37">
        <f>+NICE자료!U93</f>
        <v>0</v>
      </c>
      <c r="V93" s="37">
        <f>+NICE자료!V93</f>
        <v>0</v>
      </c>
      <c r="W93" s="37">
        <f>+NICE자료!W93</f>
        <v>0</v>
      </c>
      <c r="X93" s="37">
        <f>+NICE자료!X93</f>
        <v>0</v>
      </c>
      <c r="Y93" s="37">
        <f>+NICE자료!Y93</f>
        <v>0</v>
      </c>
      <c r="Z93" s="37">
        <f>+NICE자료!Z93</f>
        <v>0</v>
      </c>
      <c r="AA93" s="37">
        <f>+NICE자료!AA93</f>
        <v>0</v>
      </c>
      <c r="AB93" s="37">
        <f>+NICE자료!AB93</f>
        <v>0</v>
      </c>
      <c r="AC93" s="37">
        <f>+NICE자료!AC93</f>
        <v>0</v>
      </c>
      <c r="AD93" s="37">
        <f>+NICE자료!AD93</f>
        <v>0</v>
      </c>
      <c r="AE93" s="37">
        <f>+NICE자료!AE93</f>
        <v>0</v>
      </c>
      <c r="AF93" s="37">
        <f>+NICE자료!AF93</f>
        <v>0</v>
      </c>
      <c r="AG93" s="37">
        <f>+NICE자료!AG93</f>
        <v>0</v>
      </c>
      <c r="AH93" s="37">
        <f>+NICE자료!AH93</f>
        <v>0</v>
      </c>
      <c r="AI93" s="37">
        <f>+NICE자료!AI93</f>
        <v>0</v>
      </c>
      <c r="AJ93" s="37">
        <f>+NICE자료!AJ93</f>
        <v>0</v>
      </c>
      <c r="AK93" s="37">
        <f>+NICE자료!AK93</f>
        <v>0</v>
      </c>
      <c r="AL93" s="37">
        <f>+NICE자료!AL93</f>
        <v>0</v>
      </c>
      <c r="AM93" s="37"/>
      <c r="AN93" s="37"/>
      <c r="AO93" s="37"/>
      <c r="AP93" s="37"/>
      <c r="AQ93" s="37"/>
      <c r="AR93" s="37"/>
      <c r="AS93" s="37"/>
      <c r="AT93" s="38"/>
      <c r="AU93" s="38"/>
      <c r="AV93" s="38"/>
      <c r="AW93" s="38"/>
      <c r="AX93" s="38"/>
      <c r="AY93" s="38"/>
      <c r="AZ93" s="38"/>
      <c r="BA93" s="38"/>
      <c r="BB93" s="38"/>
      <c r="BC93" s="38"/>
      <c r="BD93" s="38"/>
      <c r="BE93" s="38"/>
      <c r="BF93" s="38"/>
      <c r="BG93" s="38"/>
      <c r="BH93" s="38"/>
      <c r="BI93" s="38"/>
      <c r="BJ93" s="38"/>
      <c r="BK93" s="38"/>
      <c r="BL93" s="38"/>
      <c r="BM93" s="38"/>
      <c r="BN93" s="38"/>
      <c r="BO93" s="38"/>
      <c r="BP93" s="38"/>
      <c r="BQ93" s="38"/>
      <c r="BR93" s="38"/>
      <c r="BS93" s="38"/>
      <c r="BT93" s="38"/>
      <c r="BU93" s="38"/>
      <c r="BV93" s="38"/>
      <c r="BW93" s="38"/>
      <c r="BX93" s="38"/>
      <c r="BY93" s="38"/>
      <c r="BZ93" s="38"/>
      <c r="CA93" s="38"/>
      <c r="CB93" s="38"/>
      <c r="CC93" s="38"/>
      <c r="CD93" s="38"/>
      <c r="CE93" s="38"/>
      <c r="CF93" s="38"/>
      <c r="CG93" s="38"/>
      <c r="CH93" s="38"/>
      <c r="CI93" s="38"/>
      <c r="CJ93" s="38"/>
      <c r="CK93" s="38"/>
      <c r="CL93" s="38"/>
      <c r="CM93" s="38"/>
      <c r="CN93" s="38"/>
      <c r="CO93" s="38"/>
      <c r="CP93" s="38"/>
      <c r="CQ93" s="38"/>
      <c r="CR93" s="38"/>
      <c r="CS93" s="38"/>
      <c r="CT93" s="38"/>
      <c r="CU93" s="38"/>
      <c r="CV93" s="38"/>
      <c r="CW93" s="38"/>
      <c r="CX93" s="38"/>
      <c r="CY93" s="38"/>
      <c r="CZ93" s="38"/>
      <c r="DA93" s="38"/>
      <c r="DB93" s="38"/>
      <c r="DC93" s="38"/>
      <c r="DD93" s="38"/>
      <c r="DE93" s="38"/>
      <c r="DF93" s="38"/>
      <c r="DG93" s="38"/>
      <c r="DH93" s="38"/>
      <c r="DI93" s="38"/>
      <c r="DJ93" s="38"/>
      <c r="DK93" s="38"/>
      <c r="DL93" s="38"/>
      <c r="DM93" s="38"/>
      <c r="DN93" s="38"/>
    </row>
    <row r="94" spans="1:118">
      <c r="A94" s="1">
        <f>+NICE자료!A94</f>
        <v>124140</v>
      </c>
      <c r="B94" s="28" t="str">
        <f>+NICE자료!B94</f>
        <v xml:space="preserve">          상여금</v>
      </c>
      <c r="C94" s="37">
        <f>+NICE자료!C94</f>
        <v>0</v>
      </c>
      <c r="D94" s="37">
        <f>+NICE자료!D94</f>
        <v>0</v>
      </c>
      <c r="E94" s="37">
        <f>+NICE자료!E94</f>
        <v>0</v>
      </c>
      <c r="F94" s="37">
        <f>+NICE자료!F94</f>
        <v>0</v>
      </c>
      <c r="G94" s="37">
        <f>+NICE자료!G94</f>
        <v>0</v>
      </c>
      <c r="H94" s="37">
        <f>+NICE자료!H94</f>
        <v>0</v>
      </c>
      <c r="I94" s="37">
        <f>+NICE자료!I94</f>
        <v>0</v>
      </c>
      <c r="J94" s="37">
        <f>+NICE자료!J94</f>
        <v>0</v>
      </c>
      <c r="K94" s="37">
        <f>+NICE자료!K94</f>
        <v>0</v>
      </c>
      <c r="L94" s="37">
        <f>+NICE자료!L94</f>
        <v>0</v>
      </c>
      <c r="M94" s="37">
        <f>+NICE자료!M94</f>
        <v>0</v>
      </c>
      <c r="N94" s="37">
        <f>+NICE자료!N94</f>
        <v>0</v>
      </c>
      <c r="O94" s="37">
        <f>+NICE자료!O94</f>
        <v>0</v>
      </c>
      <c r="P94" s="37">
        <f>+NICE자료!P94</f>
        <v>0</v>
      </c>
      <c r="Q94" s="37">
        <f>+NICE자료!Q94</f>
        <v>0</v>
      </c>
      <c r="R94" s="37">
        <f>+NICE자료!R94</f>
        <v>0</v>
      </c>
      <c r="S94" s="37">
        <f>+NICE자료!S94</f>
        <v>0</v>
      </c>
      <c r="T94" s="37">
        <f>+NICE자료!T94</f>
        <v>0</v>
      </c>
      <c r="U94" s="37">
        <f>+NICE자료!U94</f>
        <v>0</v>
      </c>
      <c r="V94" s="37">
        <f>+NICE자료!V94</f>
        <v>0</v>
      </c>
      <c r="W94" s="37">
        <f>+NICE자료!W94</f>
        <v>0</v>
      </c>
      <c r="X94" s="37">
        <f>+NICE자료!X94</f>
        <v>0</v>
      </c>
      <c r="Y94" s="37">
        <f>+NICE자료!Y94</f>
        <v>0</v>
      </c>
      <c r="Z94" s="37">
        <f>+NICE자료!Z94</f>
        <v>0</v>
      </c>
      <c r="AA94" s="37">
        <f>+NICE자료!AA94</f>
        <v>0</v>
      </c>
      <c r="AB94" s="37">
        <f>+NICE자료!AB94</f>
        <v>0</v>
      </c>
      <c r="AC94" s="37">
        <f>+NICE자료!AC94</f>
        <v>0</v>
      </c>
      <c r="AD94" s="37">
        <f>+NICE자료!AD94</f>
        <v>0</v>
      </c>
      <c r="AE94" s="37">
        <f>+NICE자료!AE94</f>
        <v>0</v>
      </c>
      <c r="AF94" s="37">
        <f>+NICE자료!AF94</f>
        <v>0</v>
      </c>
      <c r="AG94" s="37">
        <f>+NICE자료!AG94</f>
        <v>0</v>
      </c>
      <c r="AH94" s="37">
        <f>+NICE자료!AH94</f>
        <v>0</v>
      </c>
      <c r="AI94" s="37">
        <f>+NICE자료!AI94</f>
        <v>0</v>
      </c>
      <c r="AJ94" s="37">
        <f>+NICE자료!AJ94</f>
        <v>0</v>
      </c>
      <c r="AK94" s="37">
        <f>+NICE자료!AK94</f>
        <v>0</v>
      </c>
      <c r="AL94" s="37">
        <f>+NICE자료!AL94</f>
        <v>0</v>
      </c>
      <c r="AM94" s="37"/>
      <c r="AN94" s="37"/>
      <c r="AO94" s="37"/>
      <c r="AP94" s="37"/>
      <c r="AQ94" s="37"/>
      <c r="AR94" s="37"/>
      <c r="AS94" s="37"/>
      <c r="AT94" s="38"/>
      <c r="AU94" s="38"/>
      <c r="AV94" s="38"/>
      <c r="AW94" s="38"/>
      <c r="AX94" s="38"/>
      <c r="AY94" s="38"/>
      <c r="AZ94" s="38"/>
      <c r="BA94" s="38"/>
      <c r="BB94" s="38"/>
      <c r="BC94" s="38"/>
      <c r="BD94" s="38"/>
      <c r="BE94" s="38"/>
      <c r="BF94" s="38"/>
      <c r="BG94" s="38"/>
      <c r="BH94" s="38"/>
      <c r="BI94" s="38"/>
      <c r="BJ94" s="38"/>
      <c r="BK94" s="38"/>
      <c r="BL94" s="38"/>
      <c r="BM94" s="38"/>
      <c r="BN94" s="38"/>
      <c r="BO94" s="38"/>
      <c r="BP94" s="38"/>
      <c r="BQ94" s="38"/>
      <c r="BR94" s="38"/>
      <c r="BS94" s="38"/>
      <c r="BT94" s="38"/>
      <c r="BU94" s="38"/>
      <c r="BV94" s="38"/>
      <c r="BW94" s="38"/>
      <c r="BX94" s="38"/>
      <c r="BY94" s="38"/>
      <c r="BZ94" s="38"/>
      <c r="CA94" s="38"/>
      <c r="CB94" s="38"/>
      <c r="CC94" s="38"/>
      <c r="CD94" s="38"/>
      <c r="CE94" s="38"/>
      <c r="CF94" s="38"/>
      <c r="CG94" s="38"/>
      <c r="CH94" s="38"/>
      <c r="CI94" s="38"/>
      <c r="CJ94" s="38"/>
      <c r="CK94" s="38"/>
      <c r="CL94" s="38"/>
      <c r="CM94" s="38"/>
      <c r="CN94" s="38"/>
      <c r="CO94" s="38"/>
      <c r="CP94" s="38"/>
      <c r="CQ94" s="38"/>
      <c r="CR94" s="38"/>
      <c r="CS94" s="38"/>
      <c r="CT94" s="38"/>
      <c r="CU94" s="38"/>
      <c r="CV94" s="38"/>
      <c r="CW94" s="38"/>
      <c r="CX94" s="38"/>
      <c r="CY94" s="38"/>
      <c r="CZ94" s="38"/>
      <c r="DA94" s="38"/>
      <c r="DB94" s="38"/>
      <c r="DC94" s="38"/>
      <c r="DD94" s="38"/>
      <c r="DE94" s="38"/>
      <c r="DF94" s="38"/>
      <c r="DG94" s="38"/>
      <c r="DH94" s="38"/>
      <c r="DI94" s="38"/>
      <c r="DJ94" s="38"/>
      <c r="DK94" s="38"/>
      <c r="DL94" s="38"/>
      <c r="DM94" s="38"/>
      <c r="DN94" s="38"/>
    </row>
    <row r="95" spans="1:118">
      <c r="A95" s="1">
        <f>+NICE자료!A95</f>
        <v>124150</v>
      </c>
      <c r="B95" s="28" t="str">
        <f>+NICE자료!B95</f>
        <v xml:space="preserve">          퇴직급여충당금전입액</v>
      </c>
      <c r="C95" s="37">
        <f>+NICE자료!C95</f>
        <v>0</v>
      </c>
      <c r="D95" s="37">
        <f>+NICE자료!D95</f>
        <v>0</v>
      </c>
      <c r="E95" s="37">
        <f>+NICE자료!E95</f>
        <v>0</v>
      </c>
      <c r="F95" s="37">
        <f>+NICE자료!F95</f>
        <v>86522000000</v>
      </c>
      <c r="G95" s="37">
        <f>+NICE자료!G95</f>
        <v>0</v>
      </c>
      <c r="H95" s="37">
        <f>+NICE자료!H95</f>
        <v>0</v>
      </c>
      <c r="I95" s="37">
        <f>+NICE자료!I95</f>
        <v>0</v>
      </c>
      <c r="J95" s="37">
        <f>+NICE자료!J95</f>
        <v>103584000000</v>
      </c>
      <c r="K95" s="37">
        <f>+NICE자료!K95</f>
        <v>0</v>
      </c>
      <c r="L95" s="37">
        <f>+NICE자료!L95</f>
        <v>0</v>
      </c>
      <c r="M95" s="37">
        <f>+NICE자료!M95</f>
        <v>0</v>
      </c>
      <c r="N95" s="37">
        <f>+NICE자료!N95</f>
        <v>88954000000</v>
      </c>
      <c r="O95" s="37">
        <f>+NICE자료!O95</f>
        <v>0</v>
      </c>
      <c r="P95" s="37">
        <f>+NICE자료!P95</f>
        <v>0</v>
      </c>
      <c r="Q95" s="37">
        <f>+NICE자료!Q95</f>
        <v>0</v>
      </c>
      <c r="R95" s="37">
        <f>+NICE자료!R95</f>
        <v>103558000000</v>
      </c>
      <c r="S95" s="37">
        <f>+NICE자료!S95</f>
        <v>19756000000</v>
      </c>
      <c r="T95" s="37">
        <f>+NICE자료!T95</f>
        <v>19801000000</v>
      </c>
      <c r="U95" s="37">
        <f>+NICE자료!U95</f>
        <v>19936000000</v>
      </c>
      <c r="V95" s="37">
        <f>+NICE자료!V95</f>
        <v>20834000000</v>
      </c>
      <c r="W95" s="37">
        <f>+NICE자료!W95</f>
        <v>22156000000</v>
      </c>
      <c r="X95" s="37">
        <f>+NICE자료!X95</f>
        <v>21657000000</v>
      </c>
      <c r="Y95" s="37">
        <f>+NICE자료!Y95</f>
        <v>21872000000</v>
      </c>
      <c r="Z95" s="37">
        <f>+NICE자료!Z95</f>
        <v>15613000000</v>
      </c>
      <c r="AA95" s="37">
        <f>+NICE자료!AA95</f>
        <v>30816000000</v>
      </c>
      <c r="AB95" s="37">
        <f>+NICE자료!AB95</f>
        <v>37162000000</v>
      </c>
      <c r="AC95" s="37">
        <f>+NICE자료!AC95</f>
        <v>33524000000</v>
      </c>
      <c r="AD95" s="37">
        <f>+NICE자료!AD95</f>
        <v>23310000000</v>
      </c>
      <c r="AE95" s="37">
        <f>+NICE자료!AE95</f>
        <v>34817000000</v>
      </c>
      <c r="AF95" s="37">
        <f>+NICE자료!AF95</f>
        <v>35569000000</v>
      </c>
      <c r="AG95" s="37">
        <f>+NICE자료!AG95</f>
        <v>35203000000</v>
      </c>
      <c r="AH95" s="37">
        <f>+NICE자료!AH95</f>
        <v>35397000000</v>
      </c>
      <c r="AI95" s="37">
        <f>+NICE자료!AI95</f>
        <v>61184000000</v>
      </c>
      <c r="AJ95" s="37">
        <f>+NICE자료!AJ95</f>
        <v>41546000000</v>
      </c>
      <c r="AK95" s="37">
        <f>+NICE자료!AK95</f>
        <v>41536000000</v>
      </c>
      <c r="AL95" s="37">
        <f>+NICE자료!AL95</f>
        <v>42361000000</v>
      </c>
      <c r="AM95" s="37"/>
      <c r="AN95" s="37"/>
      <c r="AO95" s="37"/>
      <c r="AP95" s="37"/>
      <c r="AQ95" s="37"/>
      <c r="AR95" s="37"/>
      <c r="AS95" s="37"/>
      <c r="AT95" s="38"/>
      <c r="AU95" s="38"/>
      <c r="AV95" s="38"/>
      <c r="AW95" s="38"/>
      <c r="AX95" s="38"/>
      <c r="AY95" s="38"/>
      <c r="AZ95" s="38"/>
      <c r="BA95" s="38"/>
      <c r="BB95" s="38"/>
      <c r="BC95" s="38"/>
      <c r="BD95" s="38"/>
      <c r="BE95" s="38"/>
      <c r="BF95" s="38"/>
      <c r="BG95" s="38"/>
      <c r="BH95" s="38"/>
      <c r="BI95" s="38"/>
      <c r="BJ95" s="38"/>
      <c r="BK95" s="38"/>
      <c r="BL95" s="38"/>
      <c r="BM95" s="38"/>
      <c r="BN95" s="38"/>
      <c r="BO95" s="38"/>
      <c r="BP95" s="38"/>
      <c r="BQ95" s="38"/>
      <c r="BR95" s="38"/>
      <c r="BS95" s="38"/>
      <c r="BT95" s="38"/>
      <c r="BU95" s="38"/>
      <c r="BV95" s="38"/>
      <c r="BW95" s="38"/>
      <c r="BX95" s="38"/>
      <c r="BY95" s="38"/>
      <c r="BZ95" s="38"/>
      <c r="CA95" s="38"/>
      <c r="CB95" s="38"/>
      <c r="CC95" s="38"/>
      <c r="CD95" s="38"/>
      <c r="CE95" s="38"/>
      <c r="CF95" s="38"/>
      <c r="CG95" s="38"/>
      <c r="CH95" s="38"/>
      <c r="CI95" s="38"/>
      <c r="CJ95" s="38"/>
      <c r="CK95" s="38"/>
      <c r="CL95" s="38"/>
      <c r="CM95" s="38"/>
      <c r="CN95" s="38"/>
      <c r="CO95" s="38"/>
      <c r="CP95" s="38"/>
      <c r="CQ95" s="38"/>
      <c r="CR95" s="38"/>
      <c r="CS95" s="38"/>
      <c r="CT95" s="38"/>
      <c r="CU95" s="38"/>
      <c r="CV95" s="38"/>
      <c r="CW95" s="38"/>
      <c r="CX95" s="38"/>
      <c r="CY95" s="38"/>
      <c r="CZ95" s="38"/>
      <c r="DA95" s="38"/>
      <c r="DB95" s="38"/>
      <c r="DC95" s="38"/>
      <c r="DD95" s="38"/>
      <c r="DE95" s="38"/>
      <c r="DF95" s="38"/>
      <c r="DG95" s="38"/>
      <c r="DH95" s="38"/>
      <c r="DI95" s="38"/>
      <c r="DJ95" s="38"/>
      <c r="DK95" s="38"/>
      <c r="DL95" s="38"/>
      <c r="DM95" s="38"/>
      <c r="DN95" s="38"/>
    </row>
    <row r="96" spans="1:118">
      <c r="A96" s="1">
        <f>+NICE자료!A96</f>
        <v>124160</v>
      </c>
      <c r="B96" s="28" t="str">
        <f>+NICE자료!B96</f>
        <v xml:space="preserve">          퇴직금</v>
      </c>
      <c r="C96" s="37">
        <f>+NICE자료!C96</f>
        <v>0</v>
      </c>
      <c r="D96" s="37">
        <f>+NICE자료!D96</f>
        <v>0</v>
      </c>
      <c r="E96" s="37">
        <f>+NICE자료!E96</f>
        <v>0</v>
      </c>
      <c r="F96" s="37">
        <f>+NICE자료!F96</f>
        <v>0</v>
      </c>
      <c r="G96" s="37">
        <f>+NICE자료!G96</f>
        <v>0</v>
      </c>
      <c r="H96" s="37">
        <f>+NICE자료!H96</f>
        <v>0</v>
      </c>
      <c r="I96" s="37">
        <f>+NICE자료!I96</f>
        <v>0</v>
      </c>
      <c r="J96" s="37">
        <f>+NICE자료!J96</f>
        <v>0</v>
      </c>
      <c r="K96" s="37">
        <f>+NICE자료!K96</f>
        <v>0</v>
      </c>
      <c r="L96" s="37">
        <f>+NICE자료!L96</f>
        <v>0</v>
      </c>
      <c r="M96" s="37">
        <f>+NICE자료!M96</f>
        <v>0</v>
      </c>
      <c r="N96" s="37">
        <f>+NICE자료!N96</f>
        <v>0</v>
      </c>
      <c r="O96" s="37">
        <f>+NICE자료!O96</f>
        <v>0</v>
      </c>
      <c r="P96" s="37">
        <f>+NICE자료!P96</f>
        <v>0</v>
      </c>
      <c r="Q96" s="37">
        <f>+NICE자료!Q96</f>
        <v>0</v>
      </c>
      <c r="R96" s="37">
        <f>+NICE자료!R96</f>
        <v>0</v>
      </c>
      <c r="S96" s="37">
        <f>+NICE자료!S96</f>
        <v>0</v>
      </c>
      <c r="T96" s="37">
        <f>+NICE자료!T96</f>
        <v>0</v>
      </c>
      <c r="U96" s="37">
        <f>+NICE자료!U96</f>
        <v>0</v>
      </c>
      <c r="V96" s="37">
        <f>+NICE자료!V96</f>
        <v>0</v>
      </c>
      <c r="W96" s="37">
        <f>+NICE자료!W96</f>
        <v>0</v>
      </c>
      <c r="X96" s="37">
        <f>+NICE자료!X96</f>
        <v>0</v>
      </c>
      <c r="Y96" s="37">
        <f>+NICE자료!Y96</f>
        <v>0</v>
      </c>
      <c r="Z96" s="37">
        <f>+NICE자료!Z96</f>
        <v>0</v>
      </c>
      <c r="AA96" s="37">
        <f>+NICE자료!AA96</f>
        <v>0</v>
      </c>
      <c r="AB96" s="37">
        <f>+NICE자료!AB96</f>
        <v>0</v>
      </c>
      <c r="AC96" s="37">
        <f>+NICE자료!AC96</f>
        <v>0</v>
      </c>
      <c r="AD96" s="37">
        <f>+NICE자료!AD96</f>
        <v>0</v>
      </c>
      <c r="AE96" s="37">
        <f>+NICE자료!AE96</f>
        <v>0</v>
      </c>
      <c r="AF96" s="37">
        <f>+NICE자료!AF96</f>
        <v>0</v>
      </c>
      <c r="AG96" s="37">
        <f>+NICE자료!AG96</f>
        <v>0</v>
      </c>
      <c r="AH96" s="37">
        <f>+NICE자료!AH96</f>
        <v>0</v>
      </c>
      <c r="AI96" s="37">
        <f>+NICE자료!AI96</f>
        <v>0</v>
      </c>
      <c r="AJ96" s="37">
        <f>+NICE자료!AJ96</f>
        <v>0</v>
      </c>
      <c r="AK96" s="37">
        <f>+NICE자료!AK96</f>
        <v>0</v>
      </c>
      <c r="AL96" s="37">
        <f>+NICE자료!AL96</f>
        <v>0</v>
      </c>
      <c r="AM96" s="37"/>
      <c r="AN96" s="37"/>
      <c r="AO96" s="37"/>
      <c r="AP96" s="37"/>
      <c r="AQ96" s="37"/>
      <c r="AR96" s="37"/>
      <c r="AS96" s="37"/>
      <c r="AT96" s="38"/>
      <c r="AU96" s="38"/>
      <c r="AV96" s="38"/>
      <c r="AW96" s="38"/>
      <c r="AX96" s="38"/>
      <c r="AY96" s="38"/>
      <c r="AZ96" s="38"/>
      <c r="BA96" s="38"/>
      <c r="BB96" s="38"/>
      <c r="BC96" s="38"/>
      <c r="BD96" s="38"/>
      <c r="BE96" s="38"/>
      <c r="BF96" s="38"/>
      <c r="BG96" s="38"/>
      <c r="BH96" s="38"/>
      <c r="BI96" s="38"/>
      <c r="BJ96" s="38"/>
      <c r="BK96" s="38"/>
      <c r="BL96" s="38"/>
      <c r="BM96" s="38"/>
      <c r="BN96" s="38"/>
      <c r="BO96" s="38"/>
      <c r="BP96" s="38"/>
      <c r="BQ96" s="38"/>
      <c r="BR96" s="38"/>
      <c r="BS96" s="38"/>
      <c r="BT96" s="38"/>
      <c r="BU96" s="38"/>
      <c r="BV96" s="38"/>
      <c r="BW96" s="38"/>
      <c r="BX96" s="38"/>
      <c r="BY96" s="38"/>
      <c r="BZ96" s="38"/>
      <c r="CA96" s="38"/>
      <c r="CB96" s="38"/>
      <c r="CC96" s="38"/>
      <c r="CD96" s="38"/>
      <c r="CE96" s="38"/>
      <c r="CF96" s="38"/>
      <c r="CG96" s="38"/>
      <c r="CH96" s="38"/>
      <c r="CI96" s="38"/>
      <c r="CJ96" s="38"/>
      <c r="CK96" s="38"/>
      <c r="CL96" s="38"/>
      <c r="CM96" s="38"/>
      <c r="CN96" s="38"/>
      <c r="CO96" s="38"/>
      <c r="CP96" s="38"/>
      <c r="CQ96" s="38"/>
      <c r="CR96" s="38"/>
      <c r="CS96" s="38"/>
      <c r="CT96" s="38"/>
      <c r="CU96" s="38"/>
      <c r="CV96" s="38"/>
      <c r="CW96" s="38"/>
      <c r="CX96" s="38"/>
      <c r="CY96" s="38"/>
      <c r="CZ96" s="38"/>
      <c r="DA96" s="38"/>
      <c r="DB96" s="38"/>
      <c r="DC96" s="38"/>
      <c r="DD96" s="38"/>
      <c r="DE96" s="38"/>
      <c r="DF96" s="38"/>
      <c r="DG96" s="38"/>
      <c r="DH96" s="38"/>
      <c r="DI96" s="38"/>
      <c r="DJ96" s="38"/>
      <c r="DK96" s="38"/>
      <c r="DL96" s="38"/>
      <c r="DM96" s="38"/>
      <c r="DN96" s="38"/>
    </row>
    <row r="97" spans="1:118">
      <c r="A97" s="1">
        <f>+NICE자료!A97</f>
        <v>124170</v>
      </c>
      <c r="B97" s="28" t="str">
        <f>+NICE자료!B97</f>
        <v xml:space="preserve">          복리후생비</v>
      </c>
      <c r="C97" s="37">
        <f>+NICE자료!C97</f>
        <v>0</v>
      </c>
      <c r="D97" s="37">
        <f>+NICE자료!D97</f>
        <v>0</v>
      </c>
      <c r="E97" s="37">
        <f>+NICE자료!E97</f>
        <v>0</v>
      </c>
      <c r="F97" s="37">
        <f>+NICE자료!F97</f>
        <v>0</v>
      </c>
      <c r="G97" s="37">
        <f>+NICE자료!G97</f>
        <v>0</v>
      </c>
      <c r="H97" s="37">
        <f>+NICE자료!H97</f>
        <v>0</v>
      </c>
      <c r="I97" s="37">
        <f>+NICE자료!I97</f>
        <v>0</v>
      </c>
      <c r="J97" s="37">
        <f>+NICE자료!J97</f>
        <v>0</v>
      </c>
      <c r="K97" s="37">
        <f>+NICE자료!K97</f>
        <v>0</v>
      </c>
      <c r="L97" s="37">
        <f>+NICE자료!L97</f>
        <v>0</v>
      </c>
      <c r="M97" s="37">
        <f>+NICE자료!M97</f>
        <v>0</v>
      </c>
      <c r="N97" s="37">
        <f>+NICE자료!N97</f>
        <v>0</v>
      </c>
      <c r="O97" s="37">
        <f>+NICE자료!O97</f>
        <v>0</v>
      </c>
      <c r="P97" s="37">
        <f>+NICE자료!P97</f>
        <v>0</v>
      </c>
      <c r="Q97" s="37">
        <f>+NICE자료!Q97</f>
        <v>0</v>
      </c>
      <c r="R97" s="37">
        <f>+NICE자료!R97</f>
        <v>0</v>
      </c>
      <c r="S97" s="37">
        <f>+NICE자료!S97</f>
        <v>0</v>
      </c>
      <c r="T97" s="37">
        <f>+NICE자료!T97</f>
        <v>0</v>
      </c>
      <c r="U97" s="37">
        <f>+NICE자료!U97</f>
        <v>0</v>
      </c>
      <c r="V97" s="37">
        <f>+NICE자료!V97</f>
        <v>0</v>
      </c>
      <c r="W97" s="37">
        <f>+NICE자료!W97</f>
        <v>0</v>
      </c>
      <c r="X97" s="37">
        <f>+NICE자료!X97</f>
        <v>0</v>
      </c>
      <c r="Y97" s="37">
        <f>+NICE자료!Y97</f>
        <v>0</v>
      </c>
      <c r="Z97" s="37">
        <f>+NICE자료!Z97</f>
        <v>0</v>
      </c>
      <c r="AA97" s="37">
        <f>+NICE자료!AA97</f>
        <v>0</v>
      </c>
      <c r="AB97" s="37">
        <f>+NICE자료!AB97</f>
        <v>0</v>
      </c>
      <c r="AC97" s="37">
        <f>+NICE자료!AC97</f>
        <v>0</v>
      </c>
      <c r="AD97" s="37">
        <f>+NICE자료!AD97</f>
        <v>0</v>
      </c>
      <c r="AE97" s="37">
        <f>+NICE자료!AE97</f>
        <v>0</v>
      </c>
      <c r="AF97" s="37">
        <f>+NICE자료!AF97</f>
        <v>0</v>
      </c>
      <c r="AG97" s="37">
        <f>+NICE자료!AG97</f>
        <v>0</v>
      </c>
      <c r="AH97" s="37">
        <f>+NICE자료!AH97</f>
        <v>0</v>
      </c>
      <c r="AI97" s="37">
        <f>+NICE자료!AI97</f>
        <v>0</v>
      </c>
      <c r="AJ97" s="37">
        <f>+NICE자료!AJ97</f>
        <v>0</v>
      </c>
      <c r="AK97" s="37">
        <f>+NICE자료!AK97</f>
        <v>0</v>
      </c>
      <c r="AL97" s="37">
        <f>+NICE자료!AL97</f>
        <v>0</v>
      </c>
      <c r="AM97" s="37"/>
      <c r="AN97" s="37"/>
      <c r="AO97" s="37"/>
      <c r="AP97" s="37"/>
      <c r="AQ97" s="37"/>
      <c r="AR97" s="37"/>
      <c r="AS97" s="37"/>
      <c r="AT97" s="38"/>
      <c r="AU97" s="38"/>
      <c r="AV97" s="38"/>
      <c r="AW97" s="38"/>
      <c r="AX97" s="38"/>
      <c r="AY97" s="38"/>
      <c r="AZ97" s="38"/>
      <c r="BA97" s="38"/>
      <c r="BB97" s="38"/>
      <c r="BC97" s="38"/>
      <c r="BD97" s="38"/>
      <c r="BE97" s="38"/>
      <c r="BF97" s="38"/>
      <c r="BG97" s="38"/>
      <c r="BH97" s="38"/>
      <c r="BI97" s="38"/>
      <c r="BJ97" s="38"/>
      <c r="BK97" s="38"/>
      <c r="BL97" s="38"/>
      <c r="BM97" s="38"/>
      <c r="BN97" s="38"/>
      <c r="BO97" s="38"/>
      <c r="BP97" s="38"/>
      <c r="BQ97" s="38"/>
      <c r="BR97" s="38"/>
      <c r="BS97" s="38"/>
      <c r="BT97" s="38"/>
      <c r="BU97" s="38"/>
      <c r="BV97" s="38"/>
      <c r="BW97" s="38"/>
      <c r="BX97" s="38"/>
      <c r="BY97" s="38"/>
      <c r="BZ97" s="38"/>
      <c r="CA97" s="38"/>
      <c r="CB97" s="38"/>
      <c r="CC97" s="38"/>
      <c r="CD97" s="38"/>
      <c r="CE97" s="38"/>
      <c r="CF97" s="38"/>
      <c r="CG97" s="38"/>
      <c r="CH97" s="38"/>
      <c r="CI97" s="38"/>
      <c r="CJ97" s="38"/>
      <c r="CK97" s="38"/>
      <c r="CL97" s="38"/>
      <c r="CM97" s="38"/>
      <c r="CN97" s="38"/>
      <c r="CO97" s="38"/>
      <c r="CP97" s="38"/>
      <c r="CQ97" s="38"/>
      <c r="CR97" s="38"/>
      <c r="CS97" s="38"/>
      <c r="CT97" s="38"/>
      <c r="CU97" s="38"/>
      <c r="CV97" s="38"/>
      <c r="CW97" s="38"/>
      <c r="CX97" s="38"/>
      <c r="CY97" s="38"/>
      <c r="CZ97" s="38"/>
      <c r="DA97" s="38"/>
      <c r="DB97" s="38"/>
      <c r="DC97" s="38"/>
      <c r="DD97" s="38"/>
      <c r="DE97" s="38"/>
      <c r="DF97" s="38"/>
      <c r="DG97" s="38"/>
      <c r="DH97" s="38"/>
      <c r="DI97" s="38"/>
      <c r="DJ97" s="38"/>
      <c r="DK97" s="38"/>
      <c r="DL97" s="38"/>
      <c r="DM97" s="38"/>
      <c r="DN97" s="38"/>
    </row>
    <row r="98" spans="1:118">
      <c r="A98" s="1">
        <f>+NICE자료!A98</f>
        <v>124180</v>
      </c>
      <c r="B98" s="28" t="str">
        <f>+NICE자료!B98</f>
        <v xml:space="preserve">          주식보상비용</v>
      </c>
      <c r="C98" s="37">
        <f>+NICE자료!C98</f>
        <v>0</v>
      </c>
      <c r="D98" s="37">
        <f>+NICE자료!D98</f>
        <v>0</v>
      </c>
      <c r="E98" s="37">
        <f>+NICE자료!E98</f>
        <v>0</v>
      </c>
      <c r="F98" s="37">
        <f>+NICE자료!F98</f>
        <v>9405000000</v>
      </c>
      <c r="G98" s="37">
        <f>+NICE자료!G98</f>
        <v>0</v>
      </c>
      <c r="H98" s="37">
        <f>+NICE자료!H98</f>
        <v>0</v>
      </c>
      <c r="I98" s="37">
        <f>+NICE자료!I98</f>
        <v>0</v>
      </c>
      <c r="J98" s="37">
        <f>+NICE자료!J98</f>
        <v>780000000</v>
      </c>
      <c r="K98" s="37">
        <f>+NICE자료!K98</f>
        <v>0</v>
      </c>
      <c r="L98" s="37">
        <f>+NICE자료!L98</f>
        <v>0</v>
      </c>
      <c r="M98" s="37">
        <f>+NICE자료!M98</f>
        <v>0</v>
      </c>
      <c r="N98" s="37">
        <f>+NICE자료!N98</f>
        <v>0</v>
      </c>
      <c r="O98" s="37">
        <f>+NICE자료!O98</f>
        <v>0</v>
      </c>
      <c r="P98" s="37">
        <f>+NICE자료!P98</f>
        <v>0</v>
      </c>
      <c r="Q98" s="37">
        <f>+NICE자료!Q98</f>
        <v>0</v>
      </c>
      <c r="R98" s="37">
        <f>+NICE자료!R98</f>
        <v>0</v>
      </c>
      <c r="S98" s="37">
        <f>+NICE자료!S98</f>
        <v>0</v>
      </c>
      <c r="T98" s="37">
        <f>+NICE자료!T98</f>
        <v>0</v>
      </c>
      <c r="U98" s="37">
        <f>+NICE자료!U98</f>
        <v>0</v>
      </c>
      <c r="V98" s="37">
        <f>+NICE자료!V98</f>
        <v>0</v>
      </c>
      <c r="W98" s="37">
        <f>+NICE자료!W98</f>
        <v>0</v>
      </c>
      <c r="X98" s="37">
        <f>+NICE자료!X98</f>
        <v>0</v>
      </c>
      <c r="Y98" s="37">
        <f>+NICE자료!Y98</f>
        <v>0</v>
      </c>
      <c r="Z98" s="37">
        <f>+NICE자료!Z98</f>
        <v>0</v>
      </c>
      <c r="AA98" s="37">
        <f>+NICE자료!AA98</f>
        <v>0</v>
      </c>
      <c r="AB98" s="37">
        <f>+NICE자료!AB98</f>
        <v>0</v>
      </c>
      <c r="AC98" s="37">
        <f>+NICE자료!AC98</f>
        <v>0</v>
      </c>
      <c r="AD98" s="37">
        <f>+NICE자료!AD98</f>
        <v>0</v>
      </c>
      <c r="AE98" s="37">
        <f>+NICE자료!AE98</f>
        <v>0</v>
      </c>
      <c r="AF98" s="37">
        <f>+NICE자료!AF98</f>
        <v>0</v>
      </c>
      <c r="AG98" s="37">
        <f>+NICE자료!AG98</f>
        <v>0</v>
      </c>
      <c r="AH98" s="37">
        <f>+NICE자료!AH98</f>
        <v>0</v>
      </c>
      <c r="AI98" s="37">
        <f>+NICE자료!AI98</f>
        <v>0</v>
      </c>
      <c r="AJ98" s="37">
        <f>+NICE자료!AJ98</f>
        <v>0</v>
      </c>
      <c r="AK98" s="37">
        <f>+NICE자료!AK98</f>
        <v>0</v>
      </c>
      <c r="AL98" s="37">
        <f>+NICE자료!AL98</f>
        <v>0</v>
      </c>
      <c r="AM98" s="37"/>
      <c r="AN98" s="37"/>
      <c r="AO98" s="37"/>
      <c r="AP98" s="37"/>
      <c r="AQ98" s="37"/>
      <c r="AR98" s="37"/>
      <c r="AS98" s="37"/>
      <c r="AT98" s="38"/>
      <c r="AU98" s="38"/>
      <c r="AV98" s="38"/>
      <c r="AW98" s="38"/>
      <c r="AX98" s="38"/>
      <c r="AY98" s="38"/>
      <c r="AZ98" s="38"/>
      <c r="BA98" s="38"/>
      <c r="BB98" s="38"/>
      <c r="BC98" s="38"/>
      <c r="BD98" s="38"/>
      <c r="BE98" s="38"/>
      <c r="BF98" s="38"/>
      <c r="BG98" s="38"/>
      <c r="BH98" s="38"/>
      <c r="BI98" s="38"/>
      <c r="BJ98" s="38"/>
      <c r="BK98" s="38"/>
      <c r="BL98" s="38"/>
      <c r="BM98" s="38"/>
      <c r="BN98" s="38"/>
      <c r="BO98" s="38"/>
      <c r="BP98" s="38"/>
      <c r="BQ98" s="38"/>
      <c r="BR98" s="38"/>
      <c r="BS98" s="38"/>
      <c r="BT98" s="38"/>
      <c r="BU98" s="38"/>
      <c r="BV98" s="38"/>
      <c r="BW98" s="38"/>
      <c r="BX98" s="38"/>
      <c r="BY98" s="38"/>
      <c r="BZ98" s="38"/>
      <c r="CA98" s="38"/>
      <c r="CB98" s="38"/>
      <c r="CC98" s="38"/>
      <c r="CD98" s="38"/>
      <c r="CE98" s="38"/>
      <c r="CF98" s="38"/>
      <c r="CG98" s="38"/>
      <c r="CH98" s="38"/>
      <c r="CI98" s="38"/>
      <c r="CJ98" s="38"/>
      <c r="CK98" s="38"/>
      <c r="CL98" s="38"/>
      <c r="CM98" s="38"/>
      <c r="CN98" s="38"/>
      <c r="CO98" s="38"/>
      <c r="CP98" s="38"/>
      <c r="CQ98" s="38"/>
      <c r="CR98" s="38"/>
      <c r="CS98" s="38"/>
      <c r="CT98" s="38"/>
      <c r="CU98" s="38"/>
      <c r="CV98" s="38"/>
      <c r="CW98" s="38"/>
      <c r="CX98" s="38"/>
      <c r="CY98" s="38"/>
      <c r="CZ98" s="38"/>
      <c r="DA98" s="38"/>
      <c r="DB98" s="38"/>
      <c r="DC98" s="38"/>
      <c r="DD98" s="38"/>
      <c r="DE98" s="38"/>
      <c r="DF98" s="38"/>
      <c r="DG98" s="38"/>
      <c r="DH98" s="38"/>
      <c r="DI98" s="38"/>
      <c r="DJ98" s="38"/>
      <c r="DK98" s="38"/>
      <c r="DL98" s="38"/>
      <c r="DM98" s="38"/>
      <c r="DN98" s="38"/>
    </row>
    <row r="99" spans="1:118">
      <c r="A99" s="1">
        <f>+NICE자료!A99</f>
        <v>124199</v>
      </c>
      <c r="B99" s="28" t="str">
        <f>+NICE자료!B99</f>
        <v xml:space="preserve">          기타인건비</v>
      </c>
      <c r="C99" s="37">
        <f>+NICE자료!C99</f>
        <v>0</v>
      </c>
      <c r="D99" s="37">
        <f>+NICE자료!D99</f>
        <v>0</v>
      </c>
      <c r="E99" s="37">
        <f>+NICE자료!E99</f>
        <v>0</v>
      </c>
      <c r="F99" s="37">
        <f>+NICE자료!F99</f>
        <v>0</v>
      </c>
      <c r="G99" s="37">
        <f>+NICE자료!G99</f>
        <v>0</v>
      </c>
      <c r="H99" s="37">
        <f>+NICE자료!H99</f>
        <v>0</v>
      </c>
      <c r="I99" s="37">
        <f>+NICE자료!I99</f>
        <v>0</v>
      </c>
      <c r="J99" s="37">
        <f>+NICE자료!J99</f>
        <v>0</v>
      </c>
      <c r="K99" s="37">
        <f>+NICE자료!K99</f>
        <v>0</v>
      </c>
      <c r="L99" s="37">
        <f>+NICE자료!L99</f>
        <v>0</v>
      </c>
      <c r="M99" s="37">
        <f>+NICE자료!M99</f>
        <v>0</v>
      </c>
      <c r="N99" s="37">
        <f>+NICE자료!N99</f>
        <v>0</v>
      </c>
      <c r="O99" s="37">
        <f>+NICE자료!O99</f>
        <v>0</v>
      </c>
      <c r="P99" s="37">
        <f>+NICE자료!P99</f>
        <v>0</v>
      </c>
      <c r="Q99" s="37">
        <f>+NICE자료!Q99</f>
        <v>0</v>
      </c>
      <c r="R99" s="37">
        <f>+NICE자료!R99</f>
        <v>0</v>
      </c>
      <c r="S99" s="37">
        <f>+NICE자료!S99</f>
        <v>0</v>
      </c>
      <c r="T99" s="37">
        <f>+NICE자료!T99</f>
        <v>0</v>
      </c>
      <c r="U99" s="37">
        <f>+NICE자료!U99</f>
        <v>0</v>
      </c>
      <c r="V99" s="37">
        <f>+NICE자료!V99</f>
        <v>0</v>
      </c>
      <c r="W99" s="37">
        <f>+NICE자료!W99</f>
        <v>0</v>
      </c>
      <c r="X99" s="37">
        <f>+NICE자료!X99</f>
        <v>0</v>
      </c>
      <c r="Y99" s="37">
        <f>+NICE자료!Y99</f>
        <v>0</v>
      </c>
      <c r="Z99" s="37">
        <f>+NICE자료!Z99</f>
        <v>0</v>
      </c>
      <c r="AA99" s="37">
        <f>+NICE자료!AA99</f>
        <v>0</v>
      </c>
      <c r="AB99" s="37">
        <f>+NICE자료!AB99</f>
        <v>0</v>
      </c>
      <c r="AC99" s="37">
        <f>+NICE자료!AC99</f>
        <v>0</v>
      </c>
      <c r="AD99" s="37">
        <f>+NICE자료!AD99</f>
        <v>0</v>
      </c>
      <c r="AE99" s="37">
        <f>+NICE자료!AE99</f>
        <v>0</v>
      </c>
      <c r="AF99" s="37">
        <f>+NICE자료!AF99</f>
        <v>0</v>
      </c>
      <c r="AG99" s="37">
        <f>+NICE자료!AG99</f>
        <v>0</v>
      </c>
      <c r="AH99" s="37">
        <f>+NICE자료!AH99</f>
        <v>0</v>
      </c>
      <c r="AI99" s="37">
        <f>+NICE자료!AI99</f>
        <v>0</v>
      </c>
      <c r="AJ99" s="37">
        <f>+NICE자료!AJ99</f>
        <v>0</v>
      </c>
      <c r="AK99" s="37">
        <f>+NICE자료!AK99</f>
        <v>0</v>
      </c>
      <c r="AL99" s="37">
        <f>+NICE자료!AL99</f>
        <v>0</v>
      </c>
      <c r="AM99" s="37"/>
      <c r="AN99" s="37"/>
      <c r="AO99" s="37"/>
      <c r="AP99" s="37"/>
      <c r="AQ99" s="37"/>
      <c r="AR99" s="37"/>
      <c r="AS99" s="37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38"/>
      <c r="CR99" s="38"/>
      <c r="CS99" s="38"/>
      <c r="CT99" s="38"/>
      <c r="CU99" s="38"/>
      <c r="CV99" s="38"/>
      <c r="CW99" s="38"/>
      <c r="CX99" s="38"/>
      <c r="CY99" s="38"/>
      <c r="CZ99" s="38"/>
      <c r="DA99" s="38"/>
      <c r="DB99" s="38"/>
      <c r="DC99" s="38"/>
      <c r="DD99" s="38"/>
      <c r="DE99" s="38"/>
      <c r="DF99" s="38"/>
      <c r="DG99" s="38"/>
      <c r="DH99" s="38"/>
      <c r="DI99" s="38"/>
      <c r="DJ99" s="38"/>
      <c r="DK99" s="38"/>
      <c r="DL99" s="38"/>
      <c r="DM99" s="38"/>
      <c r="DN99" s="38"/>
    </row>
    <row r="100" spans="1:118">
      <c r="A100" s="1">
        <f>+NICE자료!A100</f>
        <v>124200</v>
      </c>
      <c r="B100" s="28" t="str">
        <f>+NICE자료!B100</f>
        <v xml:space="preserve">     일반관리비</v>
      </c>
      <c r="C100" s="37">
        <f>+NICE자료!C100</f>
        <v>0</v>
      </c>
      <c r="D100" s="37">
        <f>+NICE자료!D100</f>
        <v>0</v>
      </c>
      <c r="E100" s="37">
        <f>+NICE자료!E100</f>
        <v>0</v>
      </c>
      <c r="F100" s="37">
        <f>+NICE자료!F100</f>
        <v>1739223000000</v>
      </c>
      <c r="G100" s="37">
        <f>+NICE자료!G100</f>
        <v>0</v>
      </c>
      <c r="H100" s="37">
        <f>+NICE자료!H100</f>
        <v>0</v>
      </c>
      <c r="I100" s="37">
        <f>+NICE자료!I100</f>
        <v>0</v>
      </c>
      <c r="J100" s="37">
        <f>+NICE자료!J100</f>
        <v>1993929000000</v>
      </c>
      <c r="K100" s="37">
        <f>+NICE자료!K100</f>
        <v>0</v>
      </c>
      <c r="L100" s="37">
        <f>+NICE자료!L100</f>
        <v>0</v>
      </c>
      <c r="M100" s="37">
        <f>+NICE자료!M100</f>
        <v>0</v>
      </c>
      <c r="N100" s="37">
        <f>+NICE자료!N100</f>
        <v>2442396000000</v>
      </c>
      <c r="O100" s="37">
        <f>+NICE자료!O100</f>
        <v>0</v>
      </c>
      <c r="P100" s="37">
        <f>+NICE자료!P100</f>
        <v>0</v>
      </c>
      <c r="Q100" s="37">
        <f>+NICE자료!Q100</f>
        <v>0</v>
      </c>
      <c r="R100" s="37">
        <f>+NICE자료!R100</f>
        <v>3914580000000</v>
      </c>
      <c r="S100" s="37">
        <f>+NICE자료!S100</f>
        <v>1069422000000</v>
      </c>
      <c r="T100" s="37">
        <f>+NICE자료!T100</f>
        <v>1173695000000</v>
      </c>
      <c r="U100" s="37">
        <f>+NICE자료!U100</f>
        <v>1458344000000</v>
      </c>
      <c r="V100" s="37">
        <f>+NICE자료!V100</f>
        <v>968344000000</v>
      </c>
      <c r="W100" s="37">
        <f>+NICE자료!W100</f>
        <v>1011118000000</v>
      </c>
      <c r="X100" s="37">
        <f>+NICE자료!X100</f>
        <v>930920000000</v>
      </c>
      <c r="Y100" s="37">
        <f>+NICE자료!Y100</f>
        <v>835828000000</v>
      </c>
      <c r="Z100" s="37">
        <f>+NICE자료!Z100</f>
        <v>805022000000</v>
      </c>
      <c r="AA100" s="37">
        <f>+NICE자료!AA100</f>
        <v>719665000000</v>
      </c>
      <c r="AB100" s="37">
        <f>+NICE자료!AB100</f>
        <v>1041812000000</v>
      </c>
      <c r="AC100" s="37">
        <f>+NICE자료!AC100</f>
        <v>1209954000000</v>
      </c>
      <c r="AD100" s="37">
        <f>+NICE자료!AD100</f>
        <v>967799000000</v>
      </c>
      <c r="AE100" s="37">
        <f>+NICE자료!AE100</f>
        <v>1872321000000</v>
      </c>
      <c r="AF100" s="37">
        <f>+NICE자료!AF100</f>
        <v>934274000000</v>
      </c>
      <c r="AG100" s="37">
        <f>+NICE자료!AG100</f>
        <v>990587000000</v>
      </c>
      <c r="AH100" s="37">
        <f>+NICE자료!AH100</f>
        <v>1148864000000</v>
      </c>
      <c r="AI100" s="37">
        <f>+NICE자료!AI100</f>
        <v>1411907000000</v>
      </c>
      <c r="AJ100" s="37">
        <f>+NICE자료!AJ100</f>
        <v>824447000000</v>
      </c>
      <c r="AK100" s="37">
        <f>+NICE자료!AK100</f>
        <v>900561000000</v>
      </c>
      <c r="AL100" s="37">
        <f>+NICE자료!AL100</f>
        <v>1114384000000</v>
      </c>
      <c r="AM100" s="37"/>
      <c r="AN100" s="37"/>
      <c r="AO100" s="37"/>
      <c r="AP100" s="37"/>
      <c r="AQ100" s="37"/>
      <c r="AR100" s="37"/>
      <c r="AS100" s="37"/>
      <c r="AT100" s="38"/>
      <c r="AU100" s="38"/>
      <c r="AV100" s="38"/>
      <c r="AW100" s="38"/>
      <c r="AX100" s="38"/>
      <c r="AY100" s="38"/>
      <c r="AZ100" s="38"/>
      <c r="BA100" s="38"/>
      <c r="BB100" s="38"/>
      <c r="BC100" s="38"/>
      <c r="BD100" s="38"/>
      <c r="BE100" s="38"/>
      <c r="BF100" s="38"/>
      <c r="BG100" s="38"/>
      <c r="BH100" s="38"/>
      <c r="BI100" s="38"/>
      <c r="BJ100" s="38"/>
      <c r="BK100" s="38"/>
      <c r="BL100" s="38"/>
      <c r="BM100" s="38"/>
      <c r="BN100" s="38"/>
      <c r="BO100" s="38"/>
      <c r="BP100" s="38"/>
      <c r="BQ100" s="38"/>
      <c r="BR100" s="38"/>
      <c r="BS100" s="38"/>
      <c r="BT100" s="38"/>
      <c r="BU100" s="38"/>
      <c r="BV100" s="38"/>
      <c r="BW100" s="38"/>
      <c r="BX100" s="38"/>
      <c r="BY100" s="38"/>
      <c r="BZ100" s="38"/>
      <c r="CA100" s="38"/>
      <c r="CB100" s="38"/>
      <c r="CC100" s="38"/>
      <c r="CD100" s="38"/>
      <c r="CE100" s="38"/>
      <c r="CF100" s="38"/>
      <c r="CG100" s="38"/>
      <c r="CH100" s="38"/>
      <c r="CI100" s="38"/>
      <c r="CJ100" s="38"/>
      <c r="CK100" s="38"/>
      <c r="CL100" s="38"/>
      <c r="CM100" s="38"/>
      <c r="CN100" s="38"/>
      <c r="CO100" s="38"/>
      <c r="CP100" s="38"/>
      <c r="CQ100" s="38"/>
      <c r="CR100" s="38"/>
      <c r="CS100" s="38"/>
      <c r="CT100" s="38"/>
      <c r="CU100" s="38"/>
      <c r="CV100" s="38"/>
      <c r="CW100" s="38"/>
      <c r="CX100" s="38"/>
      <c r="CY100" s="38"/>
      <c r="CZ100" s="38"/>
      <c r="DA100" s="38"/>
      <c r="DB100" s="38"/>
      <c r="DC100" s="38"/>
      <c r="DD100" s="38"/>
      <c r="DE100" s="38"/>
      <c r="DF100" s="38"/>
      <c r="DG100" s="38"/>
      <c r="DH100" s="38"/>
      <c r="DI100" s="38"/>
      <c r="DJ100" s="38"/>
      <c r="DK100" s="38"/>
      <c r="DL100" s="38"/>
      <c r="DM100" s="38"/>
      <c r="DN100" s="38"/>
    </row>
    <row r="101" spans="1:118">
      <c r="A101" s="1">
        <f>+NICE자료!A101</f>
        <v>124211</v>
      </c>
      <c r="B101" s="28" t="str">
        <f>+NICE자료!B101</f>
        <v xml:space="preserve">          여비교통비</v>
      </c>
      <c r="C101" s="37">
        <f>+NICE자료!C101</f>
        <v>0</v>
      </c>
      <c r="D101" s="37">
        <f>+NICE자료!D101</f>
        <v>0</v>
      </c>
      <c r="E101" s="37">
        <f>+NICE자료!E101</f>
        <v>0</v>
      </c>
      <c r="F101" s="37">
        <f>+NICE자료!F101</f>
        <v>0</v>
      </c>
      <c r="G101" s="37">
        <f>+NICE자료!G101</f>
        <v>0</v>
      </c>
      <c r="H101" s="37">
        <f>+NICE자료!H101</f>
        <v>0</v>
      </c>
      <c r="I101" s="37">
        <f>+NICE자료!I101</f>
        <v>0</v>
      </c>
      <c r="J101" s="37">
        <f>+NICE자료!J101</f>
        <v>0</v>
      </c>
      <c r="K101" s="37">
        <f>+NICE자료!K101</f>
        <v>0</v>
      </c>
      <c r="L101" s="37">
        <f>+NICE자료!L101</f>
        <v>0</v>
      </c>
      <c r="M101" s="37">
        <f>+NICE자료!M101</f>
        <v>0</v>
      </c>
      <c r="N101" s="37">
        <f>+NICE자료!N101</f>
        <v>0</v>
      </c>
      <c r="O101" s="37">
        <f>+NICE자료!O101</f>
        <v>0</v>
      </c>
      <c r="P101" s="37">
        <f>+NICE자료!P101</f>
        <v>0</v>
      </c>
      <c r="Q101" s="37">
        <f>+NICE자료!Q101</f>
        <v>0</v>
      </c>
      <c r="R101" s="37">
        <f>+NICE자료!R101</f>
        <v>0</v>
      </c>
      <c r="S101" s="37">
        <f>+NICE자료!S101</f>
        <v>0</v>
      </c>
      <c r="T101" s="37">
        <f>+NICE자료!T101</f>
        <v>0</v>
      </c>
      <c r="U101" s="37">
        <f>+NICE자료!U101</f>
        <v>0</v>
      </c>
      <c r="V101" s="37">
        <f>+NICE자료!V101</f>
        <v>0</v>
      </c>
      <c r="W101" s="37">
        <f>+NICE자료!W101</f>
        <v>0</v>
      </c>
      <c r="X101" s="37">
        <f>+NICE자료!X101</f>
        <v>0</v>
      </c>
      <c r="Y101" s="37">
        <f>+NICE자료!Y101</f>
        <v>0</v>
      </c>
      <c r="Z101" s="37">
        <f>+NICE자료!Z101</f>
        <v>0</v>
      </c>
      <c r="AA101" s="37">
        <f>+NICE자료!AA101</f>
        <v>0</v>
      </c>
      <c r="AB101" s="37">
        <f>+NICE자료!AB101</f>
        <v>0</v>
      </c>
      <c r="AC101" s="37">
        <f>+NICE자료!AC101</f>
        <v>0</v>
      </c>
      <c r="AD101" s="37">
        <f>+NICE자료!AD101</f>
        <v>0</v>
      </c>
      <c r="AE101" s="37">
        <f>+NICE자료!AE101</f>
        <v>0</v>
      </c>
      <c r="AF101" s="37">
        <f>+NICE자료!AF101</f>
        <v>0</v>
      </c>
      <c r="AG101" s="37">
        <f>+NICE자료!AG101</f>
        <v>0</v>
      </c>
      <c r="AH101" s="37">
        <f>+NICE자료!AH101</f>
        <v>0</v>
      </c>
      <c r="AI101" s="37">
        <f>+NICE자료!AI101</f>
        <v>0</v>
      </c>
      <c r="AJ101" s="37">
        <f>+NICE자료!AJ101</f>
        <v>0</v>
      </c>
      <c r="AK101" s="37">
        <f>+NICE자료!AK101</f>
        <v>0</v>
      </c>
      <c r="AL101" s="37">
        <f>+NICE자료!AL101</f>
        <v>0</v>
      </c>
      <c r="AM101" s="37"/>
      <c r="AN101" s="37"/>
      <c r="AO101" s="37"/>
      <c r="AP101" s="37"/>
      <c r="AQ101" s="37"/>
      <c r="AR101" s="37"/>
      <c r="AS101" s="37"/>
      <c r="AT101" s="38"/>
      <c r="AU101" s="38"/>
      <c r="AV101" s="38"/>
      <c r="AW101" s="38"/>
      <c r="AX101" s="38"/>
      <c r="AY101" s="38"/>
      <c r="AZ101" s="38"/>
      <c r="BA101" s="38"/>
      <c r="BB101" s="38"/>
      <c r="BC101" s="38"/>
      <c r="BD101" s="38"/>
      <c r="BE101" s="38"/>
      <c r="BF101" s="38"/>
      <c r="BG101" s="38"/>
      <c r="BH101" s="38"/>
      <c r="BI101" s="38"/>
      <c r="BJ101" s="38"/>
      <c r="BK101" s="38"/>
      <c r="BL101" s="38"/>
      <c r="BM101" s="38"/>
      <c r="BN101" s="38"/>
      <c r="BO101" s="38"/>
      <c r="BP101" s="38"/>
      <c r="BQ101" s="38"/>
      <c r="BR101" s="38"/>
      <c r="BS101" s="38"/>
      <c r="BT101" s="38"/>
      <c r="BU101" s="38"/>
      <c r="BV101" s="38"/>
      <c r="BW101" s="38"/>
      <c r="BX101" s="38"/>
      <c r="BY101" s="38"/>
      <c r="BZ101" s="38"/>
      <c r="CA101" s="38"/>
      <c r="CB101" s="38"/>
      <c r="CC101" s="38"/>
      <c r="CD101" s="38"/>
      <c r="CE101" s="38"/>
      <c r="CF101" s="38"/>
      <c r="CG101" s="38"/>
      <c r="CH101" s="38"/>
      <c r="CI101" s="38"/>
      <c r="CJ101" s="38"/>
      <c r="CK101" s="38"/>
      <c r="CL101" s="38"/>
      <c r="CM101" s="38"/>
      <c r="CN101" s="38"/>
      <c r="CO101" s="38"/>
      <c r="CP101" s="38"/>
      <c r="CQ101" s="38"/>
      <c r="CR101" s="38"/>
      <c r="CS101" s="38"/>
      <c r="CT101" s="38"/>
      <c r="CU101" s="38"/>
      <c r="CV101" s="38"/>
      <c r="CW101" s="38"/>
      <c r="CX101" s="38"/>
      <c r="CY101" s="38"/>
      <c r="CZ101" s="38"/>
      <c r="DA101" s="38"/>
      <c r="DB101" s="38"/>
      <c r="DC101" s="38"/>
      <c r="DD101" s="38"/>
      <c r="DE101" s="38"/>
      <c r="DF101" s="38"/>
      <c r="DG101" s="38"/>
      <c r="DH101" s="38"/>
      <c r="DI101" s="38"/>
      <c r="DJ101" s="38"/>
      <c r="DK101" s="38"/>
      <c r="DL101" s="38"/>
      <c r="DM101" s="38"/>
      <c r="DN101" s="38"/>
    </row>
    <row r="102" spans="1:118">
      <c r="A102" s="1">
        <f>+NICE자료!A102</f>
        <v>124212</v>
      </c>
      <c r="B102" s="28" t="str">
        <f>+NICE자료!B102</f>
        <v xml:space="preserve">          통신비</v>
      </c>
      <c r="C102" s="37">
        <f>+NICE자료!C102</f>
        <v>0</v>
      </c>
      <c r="D102" s="37">
        <f>+NICE자료!D102</f>
        <v>0</v>
      </c>
      <c r="E102" s="37">
        <f>+NICE자료!E102</f>
        <v>0</v>
      </c>
      <c r="F102" s="37">
        <f>+NICE자료!F102</f>
        <v>0</v>
      </c>
      <c r="G102" s="37">
        <f>+NICE자료!G102</f>
        <v>0</v>
      </c>
      <c r="H102" s="37">
        <f>+NICE자료!H102</f>
        <v>0</v>
      </c>
      <c r="I102" s="37">
        <f>+NICE자료!I102</f>
        <v>0</v>
      </c>
      <c r="J102" s="37">
        <f>+NICE자료!J102</f>
        <v>0</v>
      </c>
      <c r="K102" s="37">
        <f>+NICE자료!K102</f>
        <v>0</v>
      </c>
      <c r="L102" s="37">
        <f>+NICE자료!L102</f>
        <v>0</v>
      </c>
      <c r="M102" s="37">
        <f>+NICE자료!M102</f>
        <v>0</v>
      </c>
      <c r="N102" s="37">
        <f>+NICE자료!N102</f>
        <v>0</v>
      </c>
      <c r="O102" s="37">
        <f>+NICE자료!O102</f>
        <v>0</v>
      </c>
      <c r="P102" s="37">
        <f>+NICE자료!P102</f>
        <v>0</v>
      </c>
      <c r="Q102" s="37">
        <f>+NICE자료!Q102</f>
        <v>0</v>
      </c>
      <c r="R102" s="37">
        <f>+NICE자료!R102</f>
        <v>0</v>
      </c>
      <c r="S102" s="37">
        <f>+NICE자료!S102</f>
        <v>0</v>
      </c>
      <c r="T102" s="37">
        <f>+NICE자료!T102</f>
        <v>0</v>
      </c>
      <c r="U102" s="37">
        <f>+NICE자료!U102</f>
        <v>0</v>
      </c>
      <c r="V102" s="37">
        <f>+NICE자료!V102</f>
        <v>0</v>
      </c>
      <c r="W102" s="37">
        <f>+NICE자료!W102</f>
        <v>0</v>
      </c>
      <c r="X102" s="37">
        <f>+NICE자료!X102</f>
        <v>0</v>
      </c>
      <c r="Y102" s="37">
        <f>+NICE자료!Y102</f>
        <v>0</v>
      </c>
      <c r="Z102" s="37">
        <f>+NICE자료!Z102</f>
        <v>0</v>
      </c>
      <c r="AA102" s="37">
        <f>+NICE자료!AA102</f>
        <v>0</v>
      </c>
      <c r="AB102" s="37">
        <f>+NICE자료!AB102</f>
        <v>0</v>
      </c>
      <c r="AC102" s="37">
        <f>+NICE자료!AC102</f>
        <v>0</v>
      </c>
      <c r="AD102" s="37">
        <f>+NICE자료!AD102</f>
        <v>0</v>
      </c>
      <c r="AE102" s="37">
        <f>+NICE자료!AE102</f>
        <v>0</v>
      </c>
      <c r="AF102" s="37">
        <f>+NICE자료!AF102</f>
        <v>0</v>
      </c>
      <c r="AG102" s="37">
        <f>+NICE자료!AG102</f>
        <v>0</v>
      </c>
      <c r="AH102" s="37">
        <f>+NICE자료!AH102</f>
        <v>0</v>
      </c>
      <c r="AI102" s="37">
        <f>+NICE자료!AI102</f>
        <v>0</v>
      </c>
      <c r="AJ102" s="37">
        <f>+NICE자료!AJ102</f>
        <v>0</v>
      </c>
      <c r="AK102" s="37">
        <f>+NICE자료!AK102</f>
        <v>0</v>
      </c>
      <c r="AL102" s="37">
        <f>+NICE자료!AL102</f>
        <v>0</v>
      </c>
      <c r="AM102" s="37"/>
      <c r="AN102" s="37"/>
      <c r="AO102" s="37"/>
      <c r="AP102" s="37"/>
      <c r="AQ102" s="37"/>
      <c r="AR102" s="37"/>
      <c r="AS102" s="37"/>
      <c r="AT102" s="38"/>
      <c r="AU102" s="38"/>
      <c r="AV102" s="38"/>
      <c r="AW102" s="38"/>
      <c r="AX102" s="38"/>
      <c r="AY102" s="38"/>
      <c r="AZ102" s="38"/>
      <c r="BA102" s="38"/>
      <c r="BB102" s="38"/>
      <c r="BC102" s="38"/>
      <c r="BD102" s="38"/>
      <c r="BE102" s="38"/>
      <c r="BF102" s="38"/>
      <c r="BG102" s="38"/>
      <c r="BH102" s="38"/>
      <c r="BI102" s="38"/>
      <c r="BJ102" s="38"/>
      <c r="BK102" s="38"/>
      <c r="BL102" s="38"/>
      <c r="BM102" s="38"/>
      <c r="BN102" s="38"/>
      <c r="BO102" s="38"/>
      <c r="BP102" s="38"/>
      <c r="BQ102" s="38"/>
      <c r="BR102" s="38"/>
      <c r="BS102" s="38"/>
      <c r="BT102" s="38"/>
      <c r="BU102" s="38"/>
      <c r="BV102" s="38"/>
      <c r="BW102" s="38"/>
      <c r="BX102" s="38"/>
      <c r="BY102" s="38"/>
      <c r="BZ102" s="38"/>
      <c r="CA102" s="38"/>
      <c r="CB102" s="38"/>
      <c r="CC102" s="38"/>
      <c r="CD102" s="38"/>
      <c r="CE102" s="38"/>
      <c r="CF102" s="38"/>
      <c r="CG102" s="38"/>
      <c r="CH102" s="38"/>
      <c r="CI102" s="38"/>
      <c r="CJ102" s="38"/>
      <c r="CK102" s="38"/>
      <c r="CL102" s="38"/>
      <c r="CM102" s="38"/>
      <c r="CN102" s="38"/>
      <c r="CO102" s="38"/>
      <c r="CP102" s="38"/>
      <c r="CQ102" s="38"/>
      <c r="CR102" s="38"/>
      <c r="CS102" s="38"/>
      <c r="CT102" s="38"/>
      <c r="CU102" s="38"/>
      <c r="CV102" s="38"/>
      <c r="CW102" s="38"/>
      <c r="CX102" s="38"/>
      <c r="CY102" s="38"/>
      <c r="CZ102" s="38"/>
      <c r="DA102" s="38"/>
      <c r="DB102" s="38"/>
      <c r="DC102" s="38"/>
      <c r="DD102" s="38"/>
      <c r="DE102" s="38"/>
      <c r="DF102" s="38"/>
      <c r="DG102" s="38"/>
      <c r="DH102" s="38"/>
      <c r="DI102" s="38"/>
      <c r="DJ102" s="38"/>
      <c r="DK102" s="38"/>
      <c r="DL102" s="38"/>
      <c r="DM102" s="38"/>
      <c r="DN102" s="38"/>
    </row>
    <row r="103" spans="1:118">
      <c r="A103" s="1">
        <f>+NICE자료!A103</f>
        <v>124213</v>
      </c>
      <c r="B103" s="28" t="str">
        <f>+NICE자료!B103</f>
        <v xml:space="preserve">          수도광열비</v>
      </c>
      <c r="C103" s="37">
        <f>+NICE자료!C103</f>
        <v>0</v>
      </c>
      <c r="D103" s="37">
        <f>+NICE자료!D103</f>
        <v>0</v>
      </c>
      <c r="E103" s="37">
        <f>+NICE자료!E103</f>
        <v>0</v>
      </c>
      <c r="F103" s="37">
        <f>+NICE자료!F103</f>
        <v>0</v>
      </c>
      <c r="G103" s="37">
        <f>+NICE자료!G103</f>
        <v>0</v>
      </c>
      <c r="H103" s="37">
        <f>+NICE자료!H103</f>
        <v>0</v>
      </c>
      <c r="I103" s="37">
        <f>+NICE자료!I103</f>
        <v>0</v>
      </c>
      <c r="J103" s="37">
        <f>+NICE자료!J103</f>
        <v>0</v>
      </c>
      <c r="K103" s="37">
        <f>+NICE자료!K103</f>
        <v>0</v>
      </c>
      <c r="L103" s="37">
        <f>+NICE자료!L103</f>
        <v>0</v>
      </c>
      <c r="M103" s="37">
        <f>+NICE자료!M103</f>
        <v>0</v>
      </c>
      <c r="N103" s="37">
        <f>+NICE자료!N103</f>
        <v>0</v>
      </c>
      <c r="O103" s="37">
        <f>+NICE자료!O103</f>
        <v>0</v>
      </c>
      <c r="P103" s="37">
        <f>+NICE자료!P103</f>
        <v>0</v>
      </c>
      <c r="Q103" s="37">
        <f>+NICE자료!Q103</f>
        <v>0</v>
      </c>
      <c r="R103" s="37">
        <f>+NICE자료!R103</f>
        <v>0</v>
      </c>
      <c r="S103" s="37">
        <f>+NICE자료!S103</f>
        <v>0</v>
      </c>
      <c r="T103" s="37">
        <f>+NICE자료!T103</f>
        <v>0</v>
      </c>
      <c r="U103" s="37">
        <f>+NICE자료!U103</f>
        <v>0</v>
      </c>
      <c r="V103" s="37">
        <f>+NICE자료!V103</f>
        <v>0</v>
      </c>
      <c r="W103" s="37">
        <f>+NICE자료!W103</f>
        <v>0</v>
      </c>
      <c r="X103" s="37">
        <f>+NICE자료!X103</f>
        <v>0</v>
      </c>
      <c r="Y103" s="37">
        <f>+NICE자료!Y103</f>
        <v>0</v>
      </c>
      <c r="Z103" s="37">
        <f>+NICE자료!Z103</f>
        <v>0</v>
      </c>
      <c r="AA103" s="37">
        <f>+NICE자료!AA103</f>
        <v>0</v>
      </c>
      <c r="AB103" s="37">
        <f>+NICE자료!AB103</f>
        <v>0</v>
      </c>
      <c r="AC103" s="37">
        <f>+NICE자료!AC103</f>
        <v>0</v>
      </c>
      <c r="AD103" s="37">
        <f>+NICE자료!AD103</f>
        <v>0</v>
      </c>
      <c r="AE103" s="37">
        <f>+NICE자료!AE103</f>
        <v>0</v>
      </c>
      <c r="AF103" s="37">
        <f>+NICE자료!AF103</f>
        <v>0</v>
      </c>
      <c r="AG103" s="37">
        <f>+NICE자료!AG103</f>
        <v>0</v>
      </c>
      <c r="AH103" s="37">
        <f>+NICE자료!AH103</f>
        <v>0</v>
      </c>
      <c r="AI103" s="37">
        <f>+NICE자료!AI103</f>
        <v>0</v>
      </c>
      <c r="AJ103" s="37">
        <f>+NICE자료!AJ103</f>
        <v>0</v>
      </c>
      <c r="AK103" s="37">
        <f>+NICE자료!AK103</f>
        <v>0</v>
      </c>
      <c r="AL103" s="37">
        <f>+NICE자료!AL103</f>
        <v>0</v>
      </c>
      <c r="AM103" s="37"/>
      <c r="AN103" s="37"/>
      <c r="AO103" s="37"/>
      <c r="AP103" s="37"/>
      <c r="AQ103" s="37"/>
      <c r="AR103" s="37"/>
      <c r="AS103" s="37"/>
      <c r="AT103" s="38"/>
      <c r="AU103" s="38"/>
      <c r="AV103" s="38"/>
      <c r="AW103" s="38"/>
      <c r="AX103" s="38"/>
      <c r="AY103" s="38"/>
      <c r="AZ103" s="38"/>
      <c r="BA103" s="38"/>
      <c r="BB103" s="38"/>
      <c r="BC103" s="38"/>
      <c r="BD103" s="38"/>
      <c r="BE103" s="38"/>
      <c r="BF103" s="38"/>
      <c r="BG103" s="38"/>
      <c r="BH103" s="38"/>
      <c r="BI103" s="38"/>
      <c r="BJ103" s="38"/>
      <c r="BK103" s="38"/>
      <c r="BL103" s="38"/>
      <c r="BM103" s="38"/>
      <c r="BN103" s="38"/>
      <c r="BO103" s="38"/>
      <c r="BP103" s="38"/>
      <c r="BQ103" s="38"/>
      <c r="BR103" s="38"/>
      <c r="BS103" s="38"/>
      <c r="BT103" s="38"/>
      <c r="BU103" s="38"/>
      <c r="BV103" s="38"/>
      <c r="BW103" s="38"/>
      <c r="BX103" s="38"/>
      <c r="BY103" s="38"/>
      <c r="BZ103" s="38"/>
      <c r="CA103" s="38"/>
      <c r="CB103" s="38"/>
      <c r="CC103" s="38"/>
      <c r="CD103" s="38"/>
      <c r="CE103" s="38"/>
      <c r="CF103" s="38"/>
      <c r="CG103" s="38"/>
      <c r="CH103" s="38"/>
      <c r="CI103" s="38"/>
      <c r="CJ103" s="38"/>
      <c r="CK103" s="38"/>
      <c r="CL103" s="38"/>
      <c r="CM103" s="38"/>
      <c r="CN103" s="38"/>
      <c r="CO103" s="38"/>
      <c r="CP103" s="38"/>
      <c r="CQ103" s="38"/>
      <c r="CR103" s="38"/>
      <c r="CS103" s="38"/>
      <c r="CT103" s="38"/>
      <c r="CU103" s="38"/>
      <c r="CV103" s="38"/>
      <c r="CW103" s="38"/>
      <c r="CX103" s="38"/>
      <c r="CY103" s="38"/>
      <c r="CZ103" s="38"/>
      <c r="DA103" s="38"/>
      <c r="DB103" s="38"/>
      <c r="DC103" s="38"/>
      <c r="DD103" s="38"/>
      <c r="DE103" s="38"/>
      <c r="DF103" s="38"/>
      <c r="DG103" s="38"/>
      <c r="DH103" s="38"/>
      <c r="DI103" s="38"/>
      <c r="DJ103" s="38"/>
      <c r="DK103" s="38"/>
      <c r="DL103" s="38"/>
      <c r="DM103" s="38"/>
      <c r="DN103" s="38"/>
    </row>
    <row r="104" spans="1:118">
      <c r="A104" s="1">
        <f>+NICE자료!A104</f>
        <v>124214</v>
      </c>
      <c r="B104" s="28" t="str">
        <f>+NICE자료!B104</f>
        <v xml:space="preserve">          세금과공과</v>
      </c>
      <c r="C104" s="37">
        <f>+NICE자료!C104</f>
        <v>0</v>
      </c>
      <c r="D104" s="37">
        <f>+NICE자료!D104</f>
        <v>0</v>
      </c>
      <c r="E104" s="37">
        <f>+NICE자료!E104</f>
        <v>0</v>
      </c>
      <c r="F104" s="37">
        <f>+NICE자료!F104</f>
        <v>0</v>
      </c>
      <c r="G104" s="37">
        <f>+NICE자료!G104</f>
        <v>0</v>
      </c>
      <c r="H104" s="37">
        <f>+NICE자료!H104</f>
        <v>0</v>
      </c>
      <c r="I104" s="37">
        <f>+NICE자료!I104</f>
        <v>0</v>
      </c>
      <c r="J104" s="37">
        <f>+NICE자료!J104</f>
        <v>0</v>
      </c>
      <c r="K104" s="37">
        <f>+NICE자료!K104</f>
        <v>0</v>
      </c>
      <c r="L104" s="37">
        <f>+NICE자료!L104</f>
        <v>0</v>
      </c>
      <c r="M104" s="37">
        <f>+NICE자료!M104</f>
        <v>0</v>
      </c>
      <c r="N104" s="37">
        <f>+NICE자료!N104</f>
        <v>0</v>
      </c>
      <c r="O104" s="37">
        <f>+NICE자료!O104</f>
        <v>0</v>
      </c>
      <c r="P104" s="37">
        <f>+NICE자료!P104</f>
        <v>0</v>
      </c>
      <c r="Q104" s="37">
        <f>+NICE자료!Q104</f>
        <v>0</v>
      </c>
      <c r="R104" s="37">
        <f>+NICE자료!R104</f>
        <v>0</v>
      </c>
      <c r="S104" s="37">
        <f>+NICE자료!S104</f>
        <v>0</v>
      </c>
      <c r="T104" s="37">
        <f>+NICE자료!T104</f>
        <v>0</v>
      </c>
      <c r="U104" s="37">
        <f>+NICE자료!U104</f>
        <v>0</v>
      </c>
      <c r="V104" s="37">
        <f>+NICE자료!V104</f>
        <v>0</v>
      </c>
      <c r="W104" s="37">
        <f>+NICE자료!W104</f>
        <v>0</v>
      </c>
      <c r="X104" s="37">
        <f>+NICE자료!X104</f>
        <v>0</v>
      </c>
      <c r="Y104" s="37">
        <f>+NICE자료!Y104</f>
        <v>0</v>
      </c>
      <c r="Z104" s="37">
        <f>+NICE자료!Z104</f>
        <v>0</v>
      </c>
      <c r="AA104" s="37">
        <f>+NICE자료!AA104</f>
        <v>0</v>
      </c>
      <c r="AB104" s="37">
        <f>+NICE자료!AB104</f>
        <v>0</v>
      </c>
      <c r="AC104" s="37">
        <f>+NICE자료!AC104</f>
        <v>0</v>
      </c>
      <c r="AD104" s="37">
        <f>+NICE자료!AD104</f>
        <v>0</v>
      </c>
      <c r="AE104" s="37">
        <f>+NICE자료!AE104</f>
        <v>0</v>
      </c>
      <c r="AF104" s="37">
        <f>+NICE자료!AF104</f>
        <v>0</v>
      </c>
      <c r="AG104" s="37">
        <f>+NICE자료!AG104</f>
        <v>0</v>
      </c>
      <c r="AH104" s="37">
        <f>+NICE자료!AH104</f>
        <v>0</v>
      </c>
      <c r="AI104" s="37">
        <f>+NICE자료!AI104</f>
        <v>0</v>
      </c>
      <c r="AJ104" s="37">
        <f>+NICE자료!AJ104</f>
        <v>0</v>
      </c>
      <c r="AK104" s="37">
        <f>+NICE자료!AK104</f>
        <v>0</v>
      </c>
      <c r="AL104" s="37">
        <f>+NICE자료!AL104</f>
        <v>0</v>
      </c>
      <c r="AM104" s="37"/>
      <c r="AN104" s="37"/>
      <c r="AO104" s="37"/>
      <c r="AP104" s="37"/>
      <c r="AQ104" s="37"/>
      <c r="AR104" s="37"/>
      <c r="AS104" s="37"/>
      <c r="AT104" s="38"/>
      <c r="AU104" s="38"/>
      <c r="AV104" s="38"/>
      <c r="AW104" s="38"/>
      <c r="AX104" s="38"/>
      <c r="AY104" s="38"/>
      <c r="AZ104" s="38"/>
      <c r="BA104" s="38"/>
      <c r="BB104" s="38"/>
      <c r="BC104" s="38"/>
      <c r="BD104" s="38"/>
      <c r="BE104" s="38"/>
      <c r="BF104" s="38"/>
      <c r="BG104" s="38"/>
      <c r="BH104" s="38"/>
      <c r="BI104" s="38"/>
      <c r="BJ104" s="38"/>
      <c r="BK104" s="38"/>
      <c r="BL104" s="38"/>
      <c r="BM104" s="38"/>
      <c r="BN104" s="38"/>
      <c r="BO104" s="38"/>
      <c r="BP104" s="38"/>
      <c r="BQ104" s="38"/>
      <c r="BR104" s="38"/>
      <c r="BS104" s="38"/>
      <c r="BT104" s="38"/>
      <c r="BU104" s="38"/>
      <c r="BV104" s="38"/>
      <c r="BW104" s="38"/>
      <c r="BX104" s="38"/>
      <c r="BY104" s="38"/>
      <c r="BZ104" s="38"/>
      <c r="CA104" s="38"/>
      <c r="CB104" s="38"/>
      <c r="CC104" s="38"/>
      <c r="CD104" s="38"/>
      <c r="CE104" s="38"/>
      <c r="CF104" s="38"/>
      <c r="CG104" s="38"/>
      <c r="CH104" s="38"/>
      <c r="CI104" s="38"/>
      <c r="CJ104" s="38"/>
      <c r="CK104" s="38"/>
      <c r="CL104" s="38"/>
      <c r="CM104" s="38"/>
      <c r="CN104" s="38"/>
      <c r="CO104" s="38"/>
      <c r="CP104" s="38"/>
      <c r="CQ104" s="38"/>
      <c r="CR104" s="38"/>
      <c r="CS104" s="38"/>
      <c r="CT104" s="38"/>
      <c r="CU104" s="38"/>
      <c r="CV104" s="38"/>
      <c r="CW104" s="38"/>
      <c r="CX104" s="38"/>
      <c r="CY104" s="38"/>
      <c r="CZ104" s="38"/>
      <c r="DA104" s="38"/>
      <c r="DB104" s="38"/>
      <c r="DC104" s="38"/>
      <c r="DD104" s="38"/>
      <c r="DE104" s="38"/>
      <c r="DF104" s="38"/>
      <c r="DG104" s="38"/>
      <c r="DH104" s="38"/>
      <c r="DI104" s="38"/>
      <c r="DJ104" s="38"/>
      <c r="DK104" s="38"/>
      <c r="DL104" s="38"/>
      <c r="DM104" s="38"/>
      <c r="DN104" s="38"/>
    </row>
    <row r="105" spans="1:118">
      <c r="A105" s="1">
        <f>+NICE자료!A105</f>
        <v>124215</v>
      </c>
      <c r="B105" s="28" t="str">
        <f>+NICE자료!B105</f>
        <v xml:space="preserve">          임차료비용</v>
      </c>
      <c r="C105" s="37">
        <f>+NICE자료!C105</f>
        <v>0</v>
      </c>
      <c r="D105" s="37">
        <f>+NICE자료!D105</f>
        <v>0</v>
      </c>
      <c r="E105" s="37">
        <f>+NICE자료!E105</f>
        <v>0</v>
      </c>
      <c r="F105" s="37">
        <f>+NICE자료!F105</f>
        <v>0</v>
      </c>
      <c r="G105" s="37">
        <f>+NICE자료!G105</f>
        <v>0</v>
      </c>
      <c r="H105" s="37">
        <f>+NICE자료!H105</f>
        <v>0</v>
      </c>
      <c r="I105" s="37">
        <f>+NICE자료!I105</f>
        <v>0</v>
      </c>
      <c r="J105" s="37">
        <f>+NICE자료!J105</f>
        <v>0</v>
      </c>
      <c r="K105" s="37">
        <f>+NICE자료!K105</f>
        <v>0</v>
      </c>
      <c r="L105" s="37">
        <f>+NICE자료!L105</f>
        <v>0</v>
      </c>
      <c r="M105" s="37">
        <f>+NICE자료!M105</f>
        <v>0</v>
      </c>
      <c r="N105" s="37">
        <f>+NICE자료!N105</f>
        <v>0</v>
      </c>
      <c r="O105" s="37">
        <f>+NICE자료!O105</f>
        <v>0</v>
      </c>
      <c r="P105" s="37">
        <f>+NICE자료!P105</f>
        <v>0</v>
      </c>
      <c r="Q105" s="37">
        <f>+NICE자료!Q105</f>
        <v>0</v>
      </c>
      <c r="R105" s="37">
        <f>+NICE자료!R105</f>
        <v>0</v>
      </c>
      <c r="S105" s="37">
        <f>+NICE자료!S105</f>
        <v>0</v>
      </c>
      <c r="T105" s="37">
        <f>+NICE자료!T105</f>
        <v>0</v>
      </c>
      <c r="U105" s="37">
        <f>+NICE자료!U105</f>
        <v>0</v>
      </c>
      <c r="V105" s="37">
        <f>+NICE자료!V105</f>
        <v>0</v>
      </c>
      <c r="W105" s="37">
        <f>+NICE자료!W105</f>
        <v>0</v>
      </c>
      <c r="X105" s="37">
        <f>+NICE자료!X105</f>
        <v>0</v>
      </c>
      <c r="Y105" s="37">
        <f>+NICE자료!Y105</f>
        <v>0</v>
      </c>
      <c r="Z105" s="37">
        <f>+NICE자료!Z105</f>
        <v>0</v>
      </c>
      <c r="AA105" s="37">
        <f>+NICE자료!AA105</f>
        <v>0</v>
      </c>
      <c r="AB105" s="37">
        <f>+NICE자료!AB105</f>
        <v>0</v>
      </c>
      <c r="AC105" s="37">
        <f>+NICE자료!AC105</f>
        <v>0</v>
      </c>
      <c r="AD105" s="37">
        <f>+NICE자료!AD105</f>
        <v>0</v>
      </c>
      <c r="AE105" s="37">
        <f>+NICE자료!AE105</f>
        <v>0</v>
      </c>
      <c r="AF105" s="37">
        <f>+NICE자료!AF105</f>
        <v>0</v>
      </c>
      <c r="AG105" s="37">
        <f>+NICE자료!AG105</f>
        <v>0</v>
      </c>
      <c r="AH105" s="37">
        <f>+NICE자료!AH105</f>
        <v>0</v>
      </c>
      <c r="AI105" s="37">
        <f>+NICE자료!AI105</f>
        <v>0</v>
      </c>
      <c r="AJ105" s="37">
        <f>+NICE자료!AJ105</f>
        <v>0</v>
      </c>
      <c r="AK105" s="37">
        <f>+NICE자료!AK105</f>
        <v>0</v>
      </c>
      <c r="AL105" s="37">
        <f>+NICE자료!AL105</f>
        <v>0</v>
      </c>
      <c r="AM105" s="37"/>
      <c r="AN105" s="37"/>
      <c r="AO105" s="37"/>
      <c r="AP105" s="37"/>
      <c r="AQ105" s="37"/>
      <c r="AR105" s="37"/>
      <c r="AS105" s="37"/>
      <c r="AT105" s="38"/>
      <c r="AU105" s="38"/>
      <c r="AV105" s="38"/>
      <c r="AW105" s="38"/>
      <c r="AX105" s="38"/>
      <c r="AY105" s="38"/>
      <c r="AZ105" s="38"/>
      <c r="BA105" s="38"/>
      <c r="BB105" s="38"/>
      <c r="BC105" s="38"/>
      <c r="BD105" s="38"/>
      <c r="BE105" s="38"/>
      <c r="BF105" s="38"/>
      <c r="BG105" s="38"/>
      <c r="BH105" s="38"/>
      <c r="BI105" s="38"/>
      <c r="BJ105" s="38"/>
      <c r="BK105" s="38"/>
      <c r="BL105" s="38"/>
      <c r="BM105" s="38"/>
      <c r="BN105" s="38"/>
      <c r="BO105" s="38"/>
      <c r="BP105" s="38"/>
      <c r="BQ105" s="38"/>
      <c r="BR105" s="38"/>
      <c r="BS105" s="38"/>
      <c r="BT105" s="38"/>
      <c r="BU105" s="38"/>
      <c r="BV105" s="38"/>
      <c r="BW105" s="38"/>
      <c r="BX105" s="38"/>
      <c r="BY105" s="38"/>
      <c r="BZ105" s="38"/>
      <c r="CA105" s="38"/>
      <c r="CB105" s="38"/>
      <c r="CC105" s="38"/>
      <c r="CD105" s="38"/>
      <c r="CE105" s="38"/>
      <c r="CF105" s="38"/>
      <c r="CG105" s="38"/>
      <c r="CH105" s="38"/>
      <c r="CI105" s="38"/>
      <c r="CJ105" s="38"/>
      <c r="CK105" s="38"/>
      <c r="CL105" s="38"/>
      <c r="CM105" s="38"/>
      <c r="CN105" s="38"/>
      <c r="CO105" s="38"/>
      <c r="CP105" s="38"/>
      <c r="CQ105" s="38"/>
      <c r="CR105" s="38"/>
      <c r="CS105" s="38"/>
      <c r="CT105" s="38"/>
      <c r="CU105" s="38"/>
      <c r="CV105" s="38"/>
      <c r="CW105" s="38"/>
      <c r="CX105" s="38"/>
      <c r="CY105" s="38"/>
      <c r="CZ105" s="38"/>
      <c r="DA105" s="38"/>
      <c r="DB105" s="38"/>
      <c r="DC105" s="38"/>
      <c r="DD105" s="38"/>
      <c r="DE105" s="38"/>
      <c r="DF105" s="38"/>
      <c r="DG105" s="38"/>
      <c r="DH105" s="38"/>
      <c r="DI105" s="38"/>
      <c r="DJ105" s="38"/>
      <c r="DK105" s="38"/>
      <c r="DL105" s="38"/>
      <c r="DM105" s="38"/>
      <c r="DN105" s="38"/>
    </row>
    <row r="106" spans="1:118">
      <c r="A106" s="1">
        <f>+NICE자료!A106</f>
        <v>124216</v>
      </c>
      <c r="B106" s="28" t="str">
        <f>+NICE자료!B106</f>
        <v xml:space="preserve">          감가상각비</v>
      </c>
      <c r="C106" s="37">
        <f>+NICE자료!C106</f>
        <v>0</v>
      </c>
      <c r="D106" s="37">
        <f>+NICE자료!D106</f>
        <v>0</v>
      </c>
      <c r="E106" s="37">
        <f>+NICE자료!E106</f>
        <v>0</v>
      </c>
      <c r="F106" s="37">
        <f>+NICE자료!F106</f>
        <v>144455000000</v>
      </c>
      <c r="G106" s="37">
        <f>+NICE자료!G106</f>
        <v>0</v>
      </c>
      <c r="H106" s="37">
        <f>+NICE자료!H106</f>
        <v>0</v>
      </c>
      <c r="I106" s="37">
        <f>+NICE자료!I106</f>
        <v>0</v>
      </c>
      <c r="J106" s="37">
        <f>+NICE자료!J106</f>
        <v>124430000000</v>
      </c>
      <c r="K106" s="37">
        <f>+NICE자료!K106</f>
        <v>0</v>
      </c>
      <c r="L106" s="37">
        <f>+NICE자료!L106</f>
        <v>0</v>
      </c>
      <c r="M106" s="37">
        <f>+NICE자료!M106</f>
        <v>0</v>
      </c>
      <c r="N106" s="37">
        <f>+NICE자료!N106</f>
        <v>131700000000</v>
      </c>
      <c r="O106" s="37">
        <f>+NICE자료!O106</f>
        <v>0</v>
      </c>
      <c r="P106" s="37">
        <f>+NICE자료!P106</f>
        <v>0</v>
      </c>
      <c r="Q106" s="37">
        <f>+NICE자료!Q106</f>
        <v>0</v>
      </c>
      <c r="R106" s="37">
        <f>+NICE자료!R106</f>
        <v>185364000000</v>
      </c>
      <c r="S106" s="37">
        <f>+NICE자료!S106</f>
        <v>47473000000</v>
      </c>
      <c r="T106" s="37">
        <f>+NICE자료!T106</f>
        <v>46132000000</v>
      </c>
      <c r="U106" s="37">
        <f>+NICE자료!U106</f>
        <v>46978000000</v>
      </c>
      <c r="V106" s="37">
        <f>+NICE자료!V106</f>
        <v>51702000000</v>
      </c>
      <c r="W106" s="37">
        <f>+NICE자료!W106</f>
        <v>47730000000</v>
      </c>
      <c r="X106" s="37">
        <f>+NICE자료!X106</f>
        <v>48160000000</v>
      </c>
      <c r="Y106" s="37">
        <f>+NICE자료!Y106</f>
        <v>50261000000</v>
      </c>
      <c r="Z106" s="37">
        <f>+NICE자료!Z106</f>
        <v>45506000000</v>
      </c>
      <c r="AA106" s="37">
        <f>+NICE자료!AA106</f>
        <v>51316000000</v>
      </c>
      <c r="AB106" s="37">
        <f>+NICE자료!AB106</f>
        <v>43315000000</v>
      </c>
      <c r="AC106" s="37">
        <f>+NICE자료!AC106</f>
        <v>44791000000</v>
      </c>
      <c r="AD106" s="37">
        <f>+NICE자료!AD106</f>
        <v>45633000000</v>
      </c>
      <c r="AE106" s="37">
        <f>+NICE자료!AE106</f>
        <v>46194000000</v>
      </c>
      <c r="AF106" s="37">
        <f>+NICE자료!AF106</f>
        <v>47093000000</v>
      </c>
      <c r="AG106" s="37">
        <f>+NICE자료!AG106</f>
        <v>52456000000</v>
      </c>
      <c r="AH106" s="37">
        <f>+NICE자료!AH106</f>
        <v>56486000000</v>
      </c>
      <c r="AI106" s="37">
        <f>+NICE자료!AI106</f>
        <v>65246000000</v>
      </c>
      <c r="AJ106" s="37">
        <f>+NICE자료!AJ106</f>
        <v>68305000000</v>
      </c>
      <c r="AK106" s="37">
        <f>+NICE자료!AK106</f>
        <v>71868000000</v>
      </c>
      <c r="AL106" s="37">
        <f>+NICE자료!AL106</f>
        <v>72342000000</v>
      </c>
      <c r="AM106" s="37"/>
      <c r="AN106" s="37"/>
      <c r="AO106" s="37"/>
      <c r="AP106" s="37"/>
      <c r="AQ106" s="37"/>
      <c r="AR106" s="37"/>
      <c r="AS106" s="37"/>
      <c r="AT106" s="38"/>
      <c r="AU106" s="38"/>
      <c r="AV106" s="38"/>
      <c r="AW106" s="38"/>
      <c r="AX106" s="38"/>
      <c r="AY106" s="38"/>
      <c r="AZ106" s="38"/>
      <c r="BA106" s="38"/>
      <c r="BB106" s="38"/>
      <c r="BC106" s="38"/>
      <c r="BD106" s="38"/>
      <c r="BE106" s="38"/>
      <c r="BF106" s="38"/>
      <c r="BG106" s="38"/>
      <c r="BH106" s="38"/>
      <c r="BI106" s="38"/>
      <c r="BJ106" s="38"/>
      <c r="BK106" s="38"/>
      <c r="BL106" s="38"/>
      <c r="BM106" s="38"/>
      <c r="BN106" s="38"/>
      <c r="BO106" s="38"/>
      <c r="BP106" s="38"/>
      <c r="BQ106" s="38"/>
      <c r="BR106" s="38"/>
      <c r="BS106" s="38"/>
      <c r="BT106" s="38"/>
      <c r="BU106" s="38"/>
      <c r="BV106" s="38"/>
      <c r="BW106" s="38"/>
      <c r="BX106" s="38"/>
      <c r="BY106" s="38"/>
      <c r="BZ106" s="38"/>
      <c r="CA106" s="38"/>
      <c r="CB106" s="38"/>
      <c r="CC106" s="38"/>
      <c r="CD106" s="38"/>
      <c r="CE106" s="38"/>
      <c r="CF106" s="38"/>
      <c r="CG106" s="38"/>
      <c r="CH106" s="38"/>
      <c r="CI106" s="38"/>
      <c r="CJ106" s="38"/>
      <c r="CK106" s="38"/>
      <c r="CL106" s="38"/>
      <c r="CM106" s="38"/>
      <c r="CN106" s="38"/>
      <c r="CO106" s="38"/>
      <c r="CP106" s="38"/>
      <c r="CQ106" s="38"/>
      <c r="CR106" s="38"/>
      <c r="CS106" s="38"/>
      <c r="CT106" s="38"/>
      <c r="CU106" s="38"/>
      <c r="CV106" s="38"/>
      <c r="CW106" s="38"/>
      <c r="CX106" s="38"/>
      <c r="CY106" s="38"/>
      <c r="CZ106" s="38"/>
      <c r="DA106" s="38"/>
      <c r="DB106" s="38"/>
      <c r="DC106" s="38"/>
      <c r="DD106" s="38"/>
      <c r="DE106" s="38"/>
      <c r="DF106" s="38"/>
      <c r="DG106" s="38"/>
      <c r="DH106" s="38"/>
      <c r="DI106" s="38"/>
      <c r="DJ106" s="38"/>
      <c r="DK106" s="38"/>
      <c r="DL106" s="38"/>
      <c r="DM106" s="38"/>
      <c r="DN106" s="38"/>
    </row>
    <row r="107" spans="1:118">
      <c r="A107" s="1">
        <f>+NICE자료!A107</f>
        <v>124217</v>
      </c>
      <c r="B107" s="28" t="str">
        <f>+NICE자료!B107</f>
        <v xml:space="preserve">          수선비</v>
      </c>
      <c r="C107" s="37">
        <f>+NICE자료!C107</f>
        <v>0</v>
      </c>
      <c r="D107" s="37">
        <f>+NICE자료!D107</f>
        <v>0</v>
      </c>
      <c r="E107" s="37">
        <f>+NICE자료!E107</f>
        <v>0</v>
      </c>
      <c r="F107" s="37">
        <f>+NICE자료!F107</f>
        <v>0</v>
      </c>
      <c r="G107" s="37">
        <f>+NICE자료!G107</f>
        <v>0</v>
      </c>
      <c r="H107" s="37">
        <f>+NICE자료!H107</f>
        <v>0</v>
      </c>
      <c r="I107" s="37">
        <f>+NICE자료!I107</f>
        <v>0</v>
      </c>
      <c r="J107" s="37">
        <f>+NICE자료!J107</f>
        <v>0</v>
      </c>
      <c r="K107" s="37">
        <f>+NICE자료!K107</f>
        <v>0</v>
      </c>
      <c r="L107" s="37">
        <f>+NICE자료!L107</f>
        <v>0</v>
      </c>
      <c r="M107" s="37">
        <f>+NICE자료!M107</f>
        <v>0</v>
      </c>
      <c r="N107" s="37">
        <f>+NICE자료!N107</f>
        <v>0</v>
      </c>
      <c r="O107" s="37">
        <f>+NICE자료!O107</f>
        <v>0</v>
      </c>
      <c r="P107" s="37">
        <f>+NICE자료!P107</f>
        <v>0</v>
      </c>
      <c r="Q107" s="37">
        <f>+NICE자료!Q107</f>
        <v>0</v>
      </c>
      <c r="R107" s="37">
        <f>+NICE자료!R107</f>
        <v>0</v>
      </c>
      <c r="S107" s="37">
        <f>+NICE자료!S107</f>
        <v>0</v>
      </c>
      <c r="T107" s="37">
        <f>+NICE자료!T107</f>
        <v>0</v>
      </c>
      <c r="U107" s="37">
        <f>+NICE자료!U107</f>
        <v>0</v>
      </c>
      <c r="V107" s="37">
        <f>+NICE자료!V107</f>
        <v>0</v>
      </c>
      <c r="W107" s="37">
        <f>+NICE자료!W107</f>
        <v>0</v>
      </c>
      <c r="X107" s="37">
        <f>+NICE자료!X107</f>
        <v>0</v>
      </c>
      <c r="Y107" s="37">
        <f>+NICE자료!Y107</f>
        <v>0</v>
      </c>
      <c r="Z107" s="37">
        <f>+NICE자료!Z107</f>
        <v>0</v>
      </c>
      <c r="AA107" s="37">
        <f>+NICE자료!AA107</f>
        <v>0</v>
      </c>
      <c r="AB107" s="37">
        <f>+NICE자료!AB107</f>
        <v>0</v>
      </c>
      <c r="AC107" s="37">
        <f>+NICE자료!AC107</f>
        <v>0</v>
      </c>
      <c r="AD107" s="37">
        <f>+NICE자료!AD107</f>
        <v>0</v>
      </c>
      <c r="AE107" s="37">
        <f>+NICE자료!AE107</f>
        <v>0</v>
      </c>
      <c r="AF107" s="37">
        <f>+NICE자료!AF107</f>
        <v>0</v>
      </c>
      <c r="AG107" s="37">
        <f>+NICE자료!AG107</f>
        <v>0</v>
      </c>
      <c r="AH107" s="37">
        <f>+NICE자료!AH107</f>
        <v>0</v>
      </c>
      <c r="AI107" s="37">
        <f>+NICE자료!AI107</f>
        <v>0</v>
      </c>
      <c r="AJ107" s="37">
        <f>+NICE자료!AJ107</f>
        <v>0</v>
      </c>
      <c r="AK107" s="37">
        <f>+NICE자료!AK107</f>
        <v>0</v>
      </c>
      <c r="AL107" s="37">
        <f>+NICE자료!AL107</f>
        <v>0</v>
      </c>
      <c r="AM107" s="37"/>
      <c r="AN107" s="37"/>
      <c r="AO107" s="37"/>
      <c r="AP107" s="37"/>
      <c r="AQ107" s="37"/>
      <c r="AR107" s="37"/>
      <c r="AS107" s="37"/>
      <c r="AT107" s="38"/>
      <c r="AU107" s="38"/>
      <c r="AV107" s="38"/>
      <c r="AW107" s="38"/>
      <c r="AX107" s="38"/>
      <c r="AY107" s="38"/>
      <c r="AZ107" s="38"/>
      <c r="BA107" s="38"/>
      <c r="BB107" s="38"/>
      <c r="BC107" s="38"/>
      <c r="BD107" s="38"/>
      <c r="BE107" s="38"/>
      <c r="BF107" s="38"/>
      <c r="BG107" s="38"/>
      <c r="BH107" s="38"/>
      <c r="BI107" s="38"/>
      <c r="BJ107" s="38"/>
      <c r="BK107" s="38"/>
      <c r="BL107" s="38"/>
      <c r="BM107" s="38"/>
      <c r="BN107" s="38"/>
      <c r="BO107" s="38"/>
      <c r="BP107" s="38"/>
      <c r="BQ107" s="38"/>
      <c r="BR107" s="38"/>
      <c r="BS107" s="38"/>
      <c r="BT107" s="38"/>
      <c r="BU107" s="38"/>
      <c r="BV107" s="38"/>
      <c r="BW107" s="38"/>
      <c r="BX107" s="38"/>
      <c r="BY107" s="38"/>
      <c r="BZ107" s="38"/>
      <c r="CA107" s="38"/>
      <c r="CB107" s="38"/>
      <c r="CC107" s="38"/>
      <c r="CD107" s="38"/>
      <c r="CE107" s="38"/>
      <c r="CF107" s="38"/>
      <c r="CG107" s="38"/>
      <c r="CH107" s="38"/>
      <c r="CI107" s="38"/>
      <c r="CJ107" s="38"/>
      <c r="CK107" s="38"/>
      <c r="CL107" s="38"/>
      <c r="CM107" s="38"/>
      <c r="CN107" s="38"/>
      <c r="CO107" s="38"/>
      <c r="CP107" s="38"/>
      <c r="CQ107" s="38"/>
      <c r="CR107" s="38"/>
      <c r="CS107" s="38"/>
      <c r="CT107" s="38"/>
      <c r="CU107" s="38"/>
      <c r="CV107" s="38"/>
      <c r="CW107" s="38"/>
      <c r="CX107" s="38"/>
      <c r="CY107" s="38"/>
      <c r="CZ107" s="38"/>
      <c r="DA107" s="38"/>
      <c r="DB107" s="38"/>
      <c r="DC107" s="38"/>
      <c r="DD107" s="38"/>
      <c r="DE107" s="38"/>
      <c r="DF107" s="38"/>
      <c r="DG107" s="38"/>
      <c r="DH107" s="38"/>
      <c r="DI107" s="38"/>
      <c r="DJ107" s="38"/>
      <c r="DK107" s="38"/>
      <c r="DL107" s="38"/>
      <c r="DM107" s="38"/>
      <c r="DN107" s="38"/>
    </row>
    <row r="108" spans="1:118">
      <c r="A108" s="1">
        <f>+NICE자료!A108</f>
        <v>124218</v>
      </c>
      <c r="B108" s="28" t="str">
        <f>+NICE자료!B108</f>
        <v xml:space="preserve">          보험료</v>
      </c>
      <c r="C108" s="37">
        <f>+NICE자료!C108</f>
        <v>0</v>
      </c>
      <c r="D108" s="37">
        <f>+NICE자료!D108</f>
        <v>0</v>
      </c>
      <c r="E108" s="37">
        <f>+NICE자료!E108</f>
        <v>0</v>
      </c>
      <c r="F108" s="37">
        <f>+NICE자료!F108</f>
        <v>0</v>
      </c>
      <c r="G108" s="37">
        <f>+NICE자료!G108</f>
        <v>0</v>
      </c>
      <c r="H108" s="37">
        <f>+NICE자료!H108</f>
        <v>0</v>
      </c>
      <c r="I108" s="37">
        <f>+NICE자료!I108</f>
        <v>0</v>
      </c>
      <c r="J108" s="37">
        <f>+NICE자료!J108</f>
        <v>0</v>
      </c>
      <c r="K108" s="37">
        <f>+NICE자료!K108</f>
        <v>0</v>
      </c>
      <c r="L108" s="37">
        <f>+NICE자료!L108</f>
        <v>0</v>
      </c>
      <c r="M108" s="37">
        <f>+NICE자료!M108</f>
        <v>0</v>
      </c>
      <c r="N108" s="37">
        <f>+NICE자료!N108</f>
        <v>0</v>
      </c>
      <c r="O108" s="37">
        <f>+NICE자료!O108</f>
        <v>0</v>
      </c>
      <c r="P108" s="37">
        <f>+NICE자료!P108</f>
        <v>0</v>
      </c>
      <c r="Q108" s="37">
        <f>+NICE자료!Q108</f>
        <v>0</v>
      </c>
      <c r="R108" s="37">
        <f>+NICE자료!R108</f>
        <v>0</v>
      </c>
      <c r="S108" s="37">
        <f>+NICE자료!S108</f>
        <v>0</v>
      </c>
      <c r="T108" s="37">
        <f>+NICE자료!T108</f>
        <v>0</v>
      </c>
      <c r="U108" s="37">
        <f>+NICE자료!U108</f>
        <v>0</v>
      </c>
      <c r="V108" s="37">
        <f>+NICE자료!V108</f>
        <v>0</v>
      </c>
      <c r="W108" s="37">
        <f>+NICE자료!W108</f>
        <v>0</v>
      </c>
      <c r="X108" s="37">
        <f>+NICE자료!X108</f>
        <v>0</v>
      </c>
      <c r="Y108" s="37">
        <f>+NICE자료!Y108</f>
        <v>0</v>
      </c>
      <c r="Z108" s="37">
        <f>+NICE자료!Z108</f>
        <v>0</v>
      </c>
      <c r="AA108" s="37">
        <f>+NICE자료!AA108</f>
        <v>0</v>
      </c>
      <c r="AB108" s="37">
        <f>+NICE자료!AB108</f>
        <v>0</v>
      </c>
      <c r="AC108" s="37">
        <f>+NICE자료!AC108</f>
        <v>0</v>
      </c>
      <c r="AD108" s="37">
        <f>+NICE자료!AD108</f>
        <v>0</v>
      </c>
      <c r="AE108" s="37">
        <f>+NICE자료!AE108</f>
        <v>0</v>
      </c>
      <c r="AF108" s="37">
        <f>+NICE자료!AF108</f>
        <v>0</v>
      </c>
      <c r="AG108" s="37">
        <f>+NICE자료!AG108</f>
        <v>0</v>
      </c>
      <c r="AH108" s="37">
        <f>+NICE자료!AH108</f>
        <v>0</v>
      </c>
      <c r="AI108" s="37">
        <f>+NICE자료!AI108</f>
        <v>0</v>
      </c>
      <c r="AJ108" s="37">
        <f>+NICE자료!AJ108</f>
        <v>0</v>
      </c>
      <c r="AK108" s="37">
        <f>+NICE자료!AK108</f>
        <v>0</v>
      </c>
      <c r="AL108" s="37">
        <f>+NICE자료!AL108</f>
        <v>0</v>
      </c>
      <c r="AM108" s="37"/>
      <c r="AN108" s="37"/>
      <c r="AO108" s="37"/>
      <c r="AP108" s="37"/>
      <c r="AQ108" s="37"/>
      <c r="AR108" s="37"/>
      <c r="AS108" s="37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38"/>
      <c r="BI108" s="38"/>
      <c r="BJ108" s="38"/>
      <c r="BK108" s="38"/>
      <c r="BL108" s="38"/>
      <c r="BM108" s="38"/>
      <c r="BN108" s="38"/>
      <c r="BO108" s="38"/>
      <c r="BP108" s="38"/>
      <c r="BQ108" s="38"/>
      <c r="BR108" s="38"/>
      <c r="BS108" s="38"/>
      <c r="BT108" s="38"/>
      <c r="BU108" s="38"/>
      <c r="BV108" s="38"/>
      <c r="BW108" s="38"/>
      <c r="BX108" s="38"/>
      <c r="BY108" s="38"/>
      <c r="BZ108" s="38"/>
      <c r="CA108" s="38"/>
      <c r="CB108" s="38"/>
      <c r="CC108" s="38"/>
      <c r="CD108" s="38"/>
      <c r="CE108" s="38"/>
      <c r="CF108" s="38"/>
      <c r="CG108" s="38"/>
      <c r="CH108" s="38"/>
      <c r="CI108" s="38"/>
      <c r="CJ108" s="38"/>
      <c r="CK108" s="38"/>
      <c r="CL108" s="38"/>
      <c r="CM108" s="38"/>
      <c r="CN108" s="38"/>
      <c r="CO108" s="38"/>
      <c r="CP108" s="38"/>
      <c r="CQ108" s="38"/>
      <c r="CR108" s="38"/>
      <c r="CS108" s="38"/>
      <c r="CT108" s="38"/>
      <c r="CU108" s="38"/>
      <c r="CV108" s="38"/>
      <c r="CW108" s="38"/>
      <c r="CX108" s="38"/>
      <c r="CY108" s="38"/>
      <c r="CZ108" s="38"/>
      <c r="DA108" s="38"/>
      <c r="DB108" s="38"/>
      <c r="DC108" s="38"/>
      <c r="DD108" s="38"/>
      <c r="DE108" s="38"/>
      <c r="DF108" s="38"/>
      <c r="DG108" s="38"/>
      <c r="DH108" s="38"/>
      <c r="DI108" s="38"/>
      <c r="DJ108" s="38"/>
      <c r="DK108" s="38"/>
      <c r="DL108" s="38"/>
      <c r="DM108" s="38"/>
      <c r="DN108" s="38"/>
    </row>
    <row r="109" spans="1:118">
      <c r="A109" s="1">
        <f>+NICE자료!A109</f>
        <v>124219</v>
      </c>
      <c r="B109" s="28" t="str">
        <f>+NICE자료!B109</f>
        <v xml:space="preserve">          도서구입비</v>
      </c>
      <c r="C109" s="37">
        <f>+NICE자료!C109</f>
        <v>0</v>
      </c>
      <c r="D109" s="37">
        <f>+NICE자료!D109</f>
        <v>0</v>
      </c>
      <c r="E109" s="37">
        <f>+NICE자료!E109</f>
        <v>0</v>
      </c>
      <c r="F109" s="37">
        <f>+NICE자료!F109</f>
        <v>0</v>
      </c>
      <c r="G109" s="37">
        <f>+NICE자료!G109</f>
        <v>0</v>
      </c>
      <c r="H109" s="37">
        <f>+NICE자료!H109</f>
        <v>0</v>
      </c>
      <c r="I109" s="37">
        <f>+NICE자료!I109</f>
        <v>0</v>
      </c>
      <c r="J109" s="37">
        <f>+NICE자료!J109</f>
        <v>0</v>
      </c>
      <c r="K109" s="37">
        <f>+NICE자료!K109</f>
        <v>0</v>
      </c>
      <c r="L109" s="37">
        <f>+NICE자료!L109</f>
        <v>0</v>
      </c>
      <c r="M109" s="37">
        <f>+NICE자료!M109</f>
        <v>0</v>
      </c>
      <c r="N109" s="37">
        <f>+NICE자료!N109</f>
        <v>0</v>
      </c>
      <c r="O109" s="37">
        <f>+NICE자료!O109</f>
        <v>0</v>
      </c>
      <c r="P109" s="37">
        <f>+NICE자료!P109</f>
        <v>0</v>
      </c>
      <c r="Q109" s="37">
        <f>+NICE자료!Q109</f>
        <v>0</v>
      </c>
      <c r="R109" s="37">
        <f>+NICE자료!R109</f>
        <v>0</v>
      </c>
      <c r="S109" s="37">
        <f>+NICE자료!S109</f>
        <v>0</v>
      </c>
      <c r="T109" s="37">
        <f>+NICE자료!T109</f>
        <v>0</v>
      </c>
      <c r="U109" s="37">
        <f>+NICE자료!U109</f>
        <v>0</v>
      </c>
      <c r="V109" s="37">
        <f>+NICE자료!V109</f>
        <v>0</v>
      </c>
      <c r="W109" s="37">
        <f>+NICE자료!W109</f>
        <v>0</v>
      </c>
      <c r="X109" s="37">
        <f>+NICE자료!X109</f>
        <v>0</v>
      </c>
      <c r="Y109" s="37">
        <f>+NICE자료!Y109</f>
        <v>0</v>
      </c>
      <c r="Z109" s="37">
        <f>+NICE자료!Z109</f>
        <v>0</v>
      </c>
      <c r="AA109" s="37">
        <f>+NICE자료!AA109</f>
        <v>0</v>
      </c>
      <c r="AB109" s="37">
        <f>+NICE자료!AB109</f>
        <v>0</v>
      </c>
      <c r="AC109" s="37">
        <f>+NICE자료!AC109</f>
        <v>0</v>
      </c>
      <c r="AD109" s="37">
        <f>+NICE자료!AD109</f>
        <v>0</v>
      </c>
      <c r="AE109" s="37">
        <f>+NICE자료!AE109</f>
        <v>0</v>
      </c>
      <c r="AF109" s="37">
        <f>+NICE자료!AF109</f>
        <v>0</v>
      </c>
      <c r="AG109" s="37">
        <f>+NICE자료!AG109</f>
        <v>0</v>
      </c>
      <c r="AH109" s="37">
        <f>+NICE자료!AH109</f>
        <v>0</v>
      </c>
      <c r="AI109" s="37">
        <f>+NICE자료!AI109</f>
        <v>0</v>
      </c>
      <c r="AJ109" s="37">
        <f>+NICE자료!AJ109</f>
        <v>0</v>
      </c>
      <c r="AK109" s="37">
        <f>+NICE자료!AK109</f>
        <v>0</v>
      </c>
      <c r="AL109" s="37">
        <f>+NICE자료!AL109</f>
        <v>0</v>
      </c>
      <c r="AM109" s="37"/>
      <c r="AN109" s="37"/>
      <c r="AO109" s="37"/>
      <c r="AP109" s="37"/>
      <c r="AQ109" s="37"/>
      <c r="AR109" s="37"/>
      <c r="AS109" s="37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38"/>
      <c r="BI109" s="38"/>
      <c r="BJ109" s="38"/>
      <c r="BK109" s="38"/>
      <c r="BL109" s="38"/>
      <c r="BM109" s="38"/>
      <c r="BN109" s="38"/>
      <c r="BO109" s="38"/>
      <c r="BP109" s="38"/>
      <c r="BQ109" s="38"/>
      <c r="BR109" s="38"/>
      <c r="BS109" s="38"/>
      <c r="BT109" s="38"/>
      <c r="BU109" s="38"/>
      <c r="BV109" s="38"/>
      <c r="BW109" s="38"/>
      <c r="BX109" s="38"/>
      <c r="BY109" s="38"/>
      <c r="BZ109" s="38"/>
      <c r="CA109" s="38"/>
      <c r="CB109" s="38"/>
      <c r="CC109" s="38"/>
      <c r="CD109" s="38"/>
      <c r="CE109" s="38"/>
      <c r="CF109" s="38"/>
      <c r="CG109" s="38"/>
      <c r="CH109" s="38"/>
      <c r="CI109" s="38"/>
      <c r="CJ109" s="38"/>
      <c r="CK109" s="38"/>
      <c r="CL109" s="38"/>
      <c r="CM109" s="38"/>
      <c r="CN109" s="38"/>
      <c r="CO109" s="38"/>
      <c r="CP109" s="38"/>
      <c r="CQ109" s="38"/>
      <c r="CR109" s="38"/>
      <c r="CS109" s="38"/>
      <c r="CT109" s="38"/>
      <c r="CU109" s="38"/>
      <c r="CV109" s="38"/>
      <c r="CW109" s="38"/>
      <c r="CX109" s="38"/>
      <c r="CY109" s="38"/>
      <c r="CZ109" s="38"/>
      <c r="DA109" s="38"/>
      <c r="DB109" s="38"/>
      <c r="DC109" s="38"/>
      <c r="DD109" s="38"/>
      <c r="DE109" s="38"/>
      <c r="DF109" s="38"/>
      <c r="DG109" s="38"/>
      <c r="DH109" s="38"/>
      <c r="DI109" s="38"/>
      <c r="DJ109" s="38"/>
      <c r="DK109" s="38"/>
      <c r="DL109" s="38"/>
      <c r="DM109" s="38"/>
      <c r="DN109" s="38"/>
    </row>
    <row r="110" spans="1:118">
      <c r="A110" s="1">
        <f>+NICE자료!A110</f>
        <v>124220</v>
      </c>
      <c r="B110" s="28" t="str">
        <f>+NICE자료!B110</f>
        <v xml:space="preserve">          소모품비</v>
      </c>
      <c r="C110" s="37">
        <f>+NICE자료!C110</f>
        <v>0</v>
      </c>
      <c r="D110" s="37">
        <f>+NICE자료!D110</f>
        <v>0</v>
      </c>
      <c r="E110" s="37">
        <f>+NICE자료!E110</f>
        <v>0</v>
      </c>
      <c r="F110" s="37">
        <f>+NICE자료!F110</f>
        <v>0</v>
      </c>
      <c r="G110" s="37">
        <f>+NICE자료!G110</f>
        <v>0</v>
      </c>
      <c r="H110" s="37">
        <f>+NICE자료!H110</f>
        <v>0</v>
      </c>
      <c r="I110" s="37">
        <f>+NICE자료!I110</f>
        <v>0</v>
      </c>
      <c r="J110" s="37">
        <f>+NICE자료!J110</f>
        <v>0</v>
      </c>
      <c r="K110" s="37">
        <f>+NICE자료!K110</f>
        <v>0</v>
      </c>
      <c r="L110" s="37">
        <f>+NICE자료!L110</f>
        <v>0</v>
      </c>
      <c r="M110" s="37">
        <f>+NICE자료!M110</f>
        <v>0</v>
      </c>
      <c r="N110" s="37">
        <f>+NICE자료!N110</f>
        <v>0</v>
      </c>
      <c r="O110" s="37">
        <f>+NICE자료!O110</f>
        <v>0</v>
      </c>
      <c r="P110" s="37">
        <f>+NICE자료!P110</f>
        <v>0</v>
      </c>
      <c r="Q110" s="37">
        <f>+NICE자료!Q110</f>
        <v>0</v>
      </c>
      <c r="R110" s="37">
        <f>+NICE자료!R110</f>
        <v>0</v>
      </c>
      <c r="S110" s="37">
        <f>+NICE자료!S110</f>
        <v>0</v>
      </c>
      <c r="T110" s="37">
        <f>+NICE자료!T110</f>
        <v>0</v>
      </c>
      <c r="U110" s="37">
        <f>+NICE자료!U110</f>
        <v>0</v>
      </c>
      <c r="V110" s="37">
        <f>+NICE자료!V110</f>
        <v>0</v>
      </c>
      <c r="W110" s="37">
        <f>+NICE자료!W110</f>
        <v>0</v>
      </c>
      <c r="X110" s="37">
        <f>+NICE자료!X110</f>
        <v>0</v>
      </c>
      <c r="Y110" s="37">
        <f>+NICE자료!Y110</f>
        <v>0</v>
      </c>
      <c r="Z110" s="37">
        <f>+NICE자료!Z110</f>
        <v>0</v>
      </c>
      <c r="AA110" s="37">
        <f>+NICE자료!AA110</f>
        <v>0</v>
      </c>
      <c r="AB110" s="37">
        <f>+NICE자료!AB110</f>
        <v>0</v>
      </c>
      <c r="AC110" s="37">
        <f>+NICE자료!AC110</f>
        <v>0</v>
      </c>
      <c r="AD110" s="37">
        <f>+NICE자료!AD110</f>
        <v>0</v>
      </c>
      <c r="AE110" s="37">
        <f>+NICE자료!AE110</f>
        <v>0</v>
      </c>
      <c r="AF110" s="37">
        <f>+NICE자료!AF110</f>
        <v>0</v>
      </c>
      <c r="AG110" s="37">
        <f>+NICE자료!AG110</f>
        <v>0</v>
      </c>
      <c r="AH110" s="37">
        <f>+NICE자료!AH110</f>
        <v>0</v>
      </c>
      <c r="AI110" s="37">
        <f>+NICE자료!AI110</f>
        <v>0</v>
      </c>
      <c r="AJ110" s="37">
        <f>+NICE자료!AJ110</f>
        <v>0</v>
      </c>
      <c r="AK110" s="37">
        <f>+NICE자료!AK110</f>
        <v>0</v>
      </c>
      <c r="AL110" s="37">
        <f>+NICE자료!AL110</f>
        <v>0</v>
      </c>
      <c r="AM110" s="37"/>
      <c r="AN110" s="37"/>
      <c r="AO110" s="37"/>
      <c r="AP110" s="37"/>
      <c r="AQ110" s="37"/>
      <c r="AR110" s="37"/>
      <c r="AS110" s="37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38"/>
      <c r="BI110" s="38"/>
      <c r="BJ110" s="38"/>
      <c r="BK110" s="38"/>
      <c r="BL110" s="38"/>
      <c r="BM110" s="38"/>
      <c r="BN110" s="38"/>
      <c r="BO110" s="38"/>
      <c r="BP110" s="38"/>
      <c r="BQ110" s="38"/>
      <c r="BR110" s="38"/>
      <c r="BS110" s="38"/>
      <c r="BT110" s="38"/>
      <c r="BU110" s="38"/>
      <c r="BV110" s="38"/>
      <c r="BW110" s="38"/>
      <c r="BX110" s="38"/>
      <c r="BY110" s="38"/>
      <c r="BZ110" s="38"/>
      <c r="CA110" s="38"/>
      <c r="CB110" s="38"/>
      <c r="CC110" s="38"/>
      <c r="CD110" s="38"/>
      <c r="CE110" s="38"/>
      <c r="CF110" s="38"/>
      <c r="CG110" s="38"/>
      <c r="CH110" s="38"/>
      <c r="CI110" s="38"/>
      <c r="CJ110" s="38"/>
      <c r="CK110" s="38"/>
      <c r="CL110" s="38"/>
      <c r="CM110" s="38"/>
      <c r="CN110" s="38"/>
      <c r="CO110" s="38"/>
      <c r="CP110" s="38"/>
      <c r="CQ110" s="38"/>
      <c r="CR110" s="38"/>
      <c r="CS110" s="38"/>
      <c r="CT110" s="38"/>
      <c r="CU110" s="38"/>
      <c r="CV110" s="38"/>
      <c r="CW110" s="38"/>
      <c r="CX110" s="38"/>
      <c r="CY110" s="38"/>
      <c r="CZ110" s="38"/>
      <c r="DA110" s="38"/>
      <c r="DB110" s="38"/>
      <c r="DC110" s="38"/>
      <c r="DD110" s="38"/>
      <c r="DE110" s="38"/>
      <c r="DF110" s="38"/>
      <c r="DG110" s="38"/>
      <c r="DH110" s="38"/>
      <c r="DI110" s="38"/>
      <c r="DJ110" s="38"/>
      <c r="DK110" s="38"/>
      <c r="DL110" s="38"/>
      <c r="DM110" s="38"/>
      <c r="DN110" s="38"/>
    </row>
    <row r="111" spans="1:118">
      <c r="A111" s="1">
        <f>+NICE자료!A111</f>
        <v>124221</v>
      </c>
      <c r="B111" s="28" t="str">
        <f>+NICE자료!B111</f>
        <v xml:space="preserve">          도서인쇄비</v>
      </c>
      <c r="C111" s="37">
        <f>+NICE자료!C111</f>
        <v>0</v>
      </c>
      <c r="D111" s="37">
        <f>+NICE자료!D111</f>
        <v>0</v>
      </c>
      <c r="E111" s="37">
        <f>+NICE자료!E111</f>
        <v>0</v>
      </c>
      <c r="F111" s="37">
        <f>+NICE자료!F111</f>
        <v>0</v>
      </c>
      <c r="G111" s="37">
        <f>+NICE자료!G111</f>
        <v>0</v>
      </c>
      <c r="H111" s="37">
        <f>+NICE자료!H111</f>
        <v>0</v>
      </c>
      <c r="I111" s="37">
        <f>+NICE자료!I111</f>
        <v>0</v>
      </c>
      <c r="J111" s="37">
        <f>+NICE자료!J111</f>
        <v>0</v>
      </c>
      <c r="K111" s="37">
        <f>+NICE자료!K111</f>
        <v>0</v>
      </c>
      <c r="L111" s="37">
        <f>+NICE자료!L111</f>
        <v>0</v>
      </c>
      <c r="M111" s="37">
        <f>+NICE자료!M111</f>
        <v>0</v>
      </c>
      <c r="N111" s="37">
        <f>+NICE자료!N111</f>
        <v>0</v>
      </c>
      <c r="O111" s="37">
        <f>+NICE자료!O111</f>
        <v>0</v>
      </c>
      <c r="P111" s="37">
        <f>+NICE자료!P111</f>
        <v>0</v>
      </c>
      <c r="Q111" s="37">
        <f>+NICE자료!Q111</f>
        <v>0</v>
      </c>
      <c r="R111" s="37">
        <f>+NICE자료!R111</f>
        <v>0</v>
      </c>
      <c r="S111" s="37">
        <f>+NICE자료!S111</f>
        <v>0</v>
      </c>
      <c r="T111" s="37">
        <f>+NICE자료!T111</f>
        <v>0</v>
      </c>
      <c r="U111" s="37">
        <f>+NICE자료!U111</f>
        <v>0</v>
      </c>
      <c r="V111" s="37">
        <f>+NICE자료!V111</f>
        <v>0</v>
      </c>
      <c r="W111" s="37">
        <f>+NICE자료!W111</f>
        <v>0</v>
      </c>
      <c r="X111" s="37">
        <f>+NICE자료!X111</f>
        <v>0</v>
      </c>
      <c r="Y111" s="37">
        <f>+NICE자료!Y111</f>
        <v>0</v>
      </c>
      <c r="Z111" s="37">
        <f>+NICE자료!Z111</f>
        <v>0</v>
      </c>
      <c r="AA111" s="37">
        <f>+NICE자료!AA111</f>
        <v>0</v>
      </c>
      <c r="AB111" s="37">
        <f>+NICE자료!AB111</f>
        <v>0</v>
      </c>
      <c r="AC111" s="37">
        <f>+NICE자료!AC111</f>
        <v>0</v>
      </c>
      <c r="AD111" s="37">
        <f>+NICE자료!AD111</f>
        <v>0</v>
      </c>
      <c r="AE111" s="37">
        <f>+NICE자료!AE111</f>
        <v>0</v>
      </c>
      <c r="AF111" s="37">
        <f>+NICE자료!AF111</f>
        <v>0</v>
      </c>
      <c r="AG111" s="37">
        <f>+NICE자료!AG111</f>
        <v>0</v>
      </c>
      <c r="AH111" s="37">
        <f>+NICE자료!AH111</f>
        <v>0</v>
      </c>
      <c r="AI111" s="37">
        <f>+NICE자료!AI111</f>
        <v>0</v>
      </c>
      <c r="AJ111" s="37">
        <f>+NICE자료!AJ111</f>
        <v>0</v>
      </c>
      <c r="AK111" s="37">
        <f>+NICE자료!AK111</f>
        <v>0</v>
      </c>
      <c r="AL111" s="37">
        <f>+NICE자료!AL111</f>
        <v>0</v>
      </c>
      <c r="AM111" s="37"/>
      <c r="AN111" s="37"/>
      <c r="AO111" s="37"/>
      <c r="AP111" s="37"/>
      <c r="AQ111" s="37"/>
      <c r="AR111" s="37"/>
      <c r="AS111" s="37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38"/>
      <c r="BI111" s="38"/>
      <c r="BJ111" s="38"/>
      <c r="BK111" s="38"/>
      <c r="BL111" s="38"/>
      <c r="BM111" s="38"/>
      <c r="BN111" s="38"/>
      <c r="BO111" s="38"/>
      <c r="BP111" s="38"/>
      <c r="BQ111" s="38"/>
      <c r="BR111" s="38"/>
      <c r="BS111" s="38"/>
      <c r="BT111" s="38"/>
      <c r="BU111" s="38"/>
      <c r="BV111" s="38"/>
      <c r="BW111" s="38"/>
      <c r="BX111" s="38"/>
      <c r="BY111" s="38"/>
      <c r="BZ111" s="38"/>
      <c r="CA111" s="38"/>
      <c r="CB111" s="38"/>
      <c r="CC111" s="38"/>
      <c r="CD111" s="38"/>
      <c r="CE111" s="38"/>
      <c r="CF111" s="38"/>
      <c r="CG111" s="38"/>
      <c r="CH111" s="38"/>
      <c r="CI111" s="38"/>
      <c r="CJ111" s="38"/>
      <c r="CK111" s="38"/>
      <c r="CL111" s="38"/>
      <c r="CM111" s="38"/>
      <c r="CN111" s="38"/>
      <c r="CO111" s="38"/>
      <c r="CP111" s="38"/>
      <c r="CQ111" s="38"/>
      <c r="CR111" s="38"/>
      <c r="CS111" s="38"/>
      <c r="CT111" s="38"/>
      <c r="CU111" s="38"/>
      <c r="CV111" s="38"/>
      <c r="CW111" s="38"/>
      <c r="CX111" s="38"/>
      <c r="CY111" s="38"/>
      <c r="CZ111" s="38"/>
      <c r="DA111" s="38"/>
      <c r="DB111" s="38"/>
      <c r="DC111" s="38"/>
      <c r="DD111" s="38"/>
      <c r="DE111" s="38"/>
      <c r="DF111" s="38"/>
      <c r="DG111" s="38"/>
      <c r="DH111" s="38"/>
      <c r="DI111" s="38"/>
      <c r="DJ111" s="38"/>
      <c r="DK111" s="38"/>
      <c r="DL111" s="38"/>
      <c r="DM111" s="38"/>
      <c r="DN111" s="38"/>
    </row>
    <row r="112" spans="1:118">
      <c r="A112" s="1">
        <f>+NICE자료!A112</f>
        <v>124222</v>
      </c>
      <c r="B112" s="28" t="str">
        <f>+NICE자료!B112</f>
        <v xml:space="preserve">          차량유지비</v>
      </c>
      <c r="C112" s="37">
        <f>+NICE자료!C112</f>
        <v>0</v>
      </c>
      <c r="D112" s="37">
        <f>+NICE자료!D112</f>
        <v>0</v>
      </c>
      <c r="E112" s="37">
        <f>+NICE자료!E112</f>
        <v>0</v>
      </c>
      <c r="F112" s="37">
        <f>+NICE자료!F112</f>
        <v>0</v>
      </c>
      <c r="G112" s="37">
        <f>+NICE자료!G112</f>
        <v>0</v>
      </c>
      <c r="H112" s="37">
        <f>+NICE자료!H112</f>
        <v>0</v>
      </c>
      <c r="I112" s="37">
        <f>+NICE자료!I112</f>
        <v>0</v>
      </c>
      <c r="J112" s="37">
        <f>+NICE자료!J112</f>
        <v>0</v>
      </c>
      <c r="K112" s="37">
        <f>+NICE자료!K112</f>
        <v>0</v>
      </c>
      <c r="L112" s="37">
        <f>+NICE자료!L112</f>
        <v>0</v>
      </c>
      <c r="M112" s="37">
        <f>+NICE자료!M112</f>
        <v>0</v>
      </c>
      <c r="N112" s="37">
        <f>+NICE자료!N112</f>
        <v>0</v>
      </c>
      <c r="O112" s="37">
        <f>+NICE자료!O112</f>
        <v>0</v>
      </c>
      <c r="P112" s="37">
        <f>+NICE자료!P112</f>
        <v>0</v>
      </c>
      <c r="Q112" s="37">
        <f>+NICE자료!Q112</f>
        <v>0</v>
      </c>
      <c r="R112" s="37">
        <f>+NICE자료!R112</f>
        <v>0</v>
      </c>
      <c r="S112" s="37">
        <f>+NICE자료!S112</f>
        <v>0</v>
      </c>
      <c r="T112" s="37">
        <f>+NICE자료!T112</f>
        <v>0</v>
      </c>
      <c r="U112" s="37">
        <f>+NICE자료!U112</f>
        <v>0</v>
      </c>
      <c r="V112" s="37">
        <f>+NICE자료!V112</f>
        <v>0</v>
      </c>
      <c r="W112" s="37">
        <f>+NICE자료!W112</f>
        <v>0</v>
      </c>
      <c r="X112" s="37">
        <f>+NICE자료!X112</f>
        <v>0</v>
      </c>
      <c r="Y112" s="37">
        <f>+NICE자료!Y112</f>
        <v>0</v>
      </c>
      <c r="Z112" s="37">
        <f>+NICE자료!Z112</f>
        <v>0</v>
      </c>
      <c r="AA112" s="37">
        <f>+NICE자료!AA112</f>
        <v>0</v>
      </c>
      <c r="AB112" s="37">
        <f>+NICE자료!AB112</f>
        <v>0</v>
      </c>
      <c r="AC112" s="37">
        <f>+NICE자료!AC112</f>
        <v>0</v>
      </c>
      <c r="AD112" s="37">
        <f>+NICE자료!AD112</f>
        <v>0</v>
      </c>
      <c r="AE112" s="37">
        <f>+NICE자료!AE112</f>
        <v>0</v>
      </c>
      <c r="AF112" s="37">
        <f>+NICE자료!AF112</f>
        <v>0</v>
      </c>
      <c r="AG112" s="37">
        <f>+NICE자료!AG112</f>
        <v>0</v>
      </c>
      <c r="AH112" s="37">
        <f>+NICE자료!AH112</f>
        <v>0</v>
      </c>
      <c r="AI112" s="37">
        <f>+NICE자료!AI112</f>
        <v>0</v>
      </c>
      <c r="AJ112" s="37">
        <f>+NICE자료!AJ112</f>
        <v>0</v>
      </c>
      <c r="AK112" s="37">
        <f>+NICE자료!AK112</f>
        <v>0</v>
      </c>
      <c r="AL112" s="37">
        <f>+NICE자료!AL112</f>
        <v>0</v>
      </c>
      <c r="AM112" s="37"/>
      <c r="AN112" s="37"/>
      <c r="AO112" s="37"/>
      <c r="AP112" s="37"/>
      <c r="AQ112" s="37"/>
      <c r="AR112" s="37"/>
      <c r="AS112" s="37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38"/>
      <c r="BI112" s="38"/>
      <c r="BJ112" s="38"/>
      <c r="BK112" s="38"/>
      <c r="BL112" s="38"/>
      <c r="BM112" s="38"/>
      <c r="BN112" s="38"/>
      <c r="BO112" s="38"/>
      <c r="BP112" s="38"/>
      <c r="BQ112" s="38"/>
      <c r="BR112" s="38"/>
      <c r="BS112" s="38"/>
      <c r="BT112" s="38"/>
      <c r="BU112" s="38"/>
      <c r="BV112" s="38"/>
      <c r="BW112" s="38"/>
      <c r="BX112" s="38"/>
      <c r="BY112" s="38"/>
      <c r="BZ112" s="38"/>
      <c r="CA112" s="38"/>
      <c r="CB112" s="38"/>
      <c r="CC112" s="38"/>
      <c r="CD112" s="38"/>
      <c r="CE112" s="38"/>
      <c r="CF112" s="38"/>
      <c r="CG112" s="38"/>
      <c r="CH112" s="38"/>
      <c r="CI112" s="38"/>
      <c r="CJ112" s="38"/>
      <c r="CK112" s="38"/>
      <c r="CL112" s="38"/>
      <c r="CM112" s="38"/>
      <c r="CN112" s="38"/>
      <c r="CO112" s="38"/>
      <c r="CP112" s="38"/>
      <c r="CQ112" s="38"/>
      <c r="CR112" s="38"/>
      <c r="CS112" s="38"/>
      <c r="CT112" s="38"/>
      <c r="CU112" s="38"/>
      <c r="CV112" s="38"/>
      <c r="CW112" s="38"/>
      <c r="CX112" s="38"/>
      <c r="CY112" s="38"/>
      <c r="CZ112" s="38"/>
      <c r="DA112" s="38"/>
      <c r="DB112" s="38"/>
      <c r="DC112" s="38"/>
      <c r="DD112" s="38"/>
      <c r="DE112" s="38"/>
      <c r="DF112" s="38"/>
      <c r="DG112" s="38"/>
      <c r="DH112" s="38"/>
      <c r="DI112" s="38"/>
      <c r="DJ112" s="38"/>
      <c r="DK112" s="38"/>
      <c r="DL112" s="38"/>
      <c r="DM112" s="38"/>
      <c r="DN112" s="38"/>
    </row>
    <row r="113" spans="1:118">
      <c r="A113" s="1">
        <f>+NICE자료!A113</f>
        <v>124223</v>
      </c>
      <c r="B113" s="28" t="str">
        <f>+NICE자료!B113</f>
        <v xml:space="preserve">          교육훈련비</v>
      </c>
      <c r="C113" s="37">
        <f>+NICE자료!C113</f>
        <v>0</v>
      </c>
      <c r="D113" s="37">
        <f>+NICE자료!D113</f>
        <v>0</v>
      </c>
      <c r="E113" s="37">
        <f>+NICE자료!E113</f>
        <v>0</v>
      </c>
      <c r="F113" s="37">
        <f>+NICE자료!F113</f>
        <v>0</v>
      </c>
      <c r="G113" s="37">
        <f>+NICE자료!G113</f>
        <v>0</v>
      </c>
      <c r="H113" s="37">
        <f>+NICE자료!H113</f>
        <v>0</v>
      </c>
      <c r="I113" s="37">
        <f>+NICE자료!I113</f>
        <v>0</v>
      </c>
      <c r="J113" s="37">
        <f>+NICE자료!J113</f>
        <v>0</v>
      </c>
      <c r="K113" s="37">
        <f>+NICE자료!K113</f>
        <v>0</v>
      </c>
      <c r="L113" s="37">
        <f>+NICE자료!L113</f>
        <v>0</v>
      </c>
      <c r="M113" s="37">
        <f>+NICE자료!M113</f>
        <v>0</v>
      </c>
      <c r="N113" s="37">
        <f>+NICE자료!N113</f>
        <v>0</v>
      </c>
      <c r="O113" s="37">
        <f>+NICE자료!O113</f>
        <v>0</v>
      </c>
      <c r="P113" s="37">
        <f>+NICE자료!P113</f>
        <v>0</v>
      </c>
      <c r="Q113" s="37">
        <f>+NICE자료!Q113</f>
        <v>0</v>
      </c>
      <c r="R113" s="37">
        <f>+NICE자료!R113</f>
        <v>0</v>
      </c>
      <c r="S113" s="37">
        <f>+NICE자료!S113</f>
        <v>0</v>
      </c>
      <c r="T113" s="37">
        <f>+NICE자료!T113</f>
        <v>0</v>
      </c>
      <c r="U113" s="37">
        <f>+NICE자료!U113</f>
        <v>0</v>
      </c>
      <c r="V113" s="37">
        <f>+NICE자료!V113</f>
        <v>0</v>
      </c>
      <c r="W113" s="37">
        <f>+NICE자료!W113</f>
        <v>0</v>
      </c>
      <c r="X113" s="37">
        <f>+NICE자료!X113</f>
        <v>0</v>
      </c>
      <c r="Y113" s="37">
        <f>+NICE자료!Y113</f>
        <v>0</v>
      </c>
      <c r="Z113" s="37">
        <f>+NICE자료!Z113</f>
        <v>0</v>
      </c>
      <c r="AA113" s="37">
        <f>+NICE자료!AA113</f>
        <v>0</v>
      </c>
      <c r="AB113" s="37">
        <f>+NICE자료!AB113</f>
        <v>0</v>
      </c>
      <c r="AC113" s="37">
        <f>+NICE자료!AC113</f>
        <v>0</v>
      </c>
      <c r="AD113" s="37">
        <f>+NICE자료!AD113</f>
        <v>0</v>
      </c>
      <c r="AE113" s="37">
        <f>+NICE자료!AE113</f>
        <v>0</v>
      </c>
      <c r="AF113" s="37">
        <f>+NICE자료!AF113</f>
        <v>0</v>
      </c>
      <c r="AG113" s="37">
        <f>+NICE자료!AG113</f>
        <v>0</v>
      </c>
      <c r="AH113" s="37">
        <f>+NICE자료!AH113</f>
        <v>0</v>
      </c>
      <c r="AI113" s="37">
        <f>+NICE자료!AI113</f>
        <v>0</v>
      </c>
      <c r="AJ113" s="37">
        <f>+NICE자료!AJ113</f>
        <v>0</v>
      </c>
      <c r="AK113" s="37">
        <f>+NICE자료!AK113</f>
        <v>0</v>
      </c>
      <c r="AL113" s="37">
        <f>+NICE자료!AL113</f>
        <v>0</v>
      </c>
      <c r="AM113" s="37"/>
      <c r="AN113" s="37"/>
      <c r="AO113" s="37"/>
      <c r="AP113" s="37"/>
      <c r="AQ113" s="37"/>
      <c r="AR113" s="37"/>
      <c r="AS113" s="37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38"/>
      <c r="BI113" s="38"/>
      <c r="BJ113" s="38"/>
      <c r="BK113" s="38"/>
      <c r="BL113" s="38"/>
      <c r="BM113" s="38"/>
      <c r="BN113" s="38"/>
      <c r="BO113" s="38"/>
      <c r="BP113" s="38"/>
      <c r="BQ113" s="38"/>
      <c r="BR113" s="38"/>
      <c r="BS113" s="38"/>
      <c r="BT113" s="38"/>
      <c r="BU113" s="38"/>
      <c r="BV113" s="38"/>
      <c r="BW113" s="38"/>
      <c r="BX113" s="38"/>
      <c r="BY113" s="38"/>
      <c r="BZ113" s="38"/>
      <c r="CA113" s="38"/>
      <c r="CB113" s="38"/>
      <c r="CC113" s="38"/>
      <c r="CD113" s="38"/>
      <c r="CE113" s="38"/>
      <c r="CF113" s="38"/>
      <c r="CG113" s="38"/>
      <c r="CH113" s="38"/>
      <c r="CI113" s="38"/>
      <c r="CJ113" s="38"/>
      <c r="CK113" s="38"/>
      <c r="CL113" s="38"/>
      <c r="CM113" s="38"/>
      <c r="CN113" s="38"/>
      <c r="CO113" s="38"/>
      <c r="CP113" s="38"/>
      <c r="CQ113" s="38"/>
      <c r="CR113" s="38"/>
      <c r="CS113" s="38"/>
      <c r="CT113" s="38"/>
      <c r="CU113" s="38"/>
      <c r="CV113" s="38"/>
      <c r="CW113" s="38"/>
      <c r="CX113" s="38"/>
      <c r="CY113" s="38"/>
      <c r="CZ113" s="38"/>
      <c r="DA113" s="38"/>
      <c r="DB113" s="38"/>
      <c r="DC113" s="38"/>
      <c r="DD113" s="38"/>
      <c r="DE113" s="38"/>
      <c r="DF113" s="38"/>
      <c r="DG113" s="38"/>
      <c r="DH113" s="38"/>
      <c r="DI113" s="38"/>
      <c r="DJ113" s="38"/>
      <c r="DK113" s="38"/>
      <c r="DL113" s="38"/>
      <c r="DM113" s="38"/>
      <c r="DN113" s="38"/>
    </row>
    <row r="114" spans="1:118">
      <c r="A114" s="1">
        <f>+NICE자료!A114</f>
        <v>124224</v>
      </c>
      <c r="B114" s="28" t="str">
        <f>+NICE자료!B114</f>
        <v xml:space="preserve">          수수료비용</v>
      </c>
      <c r="C114" s="37">
        <f>+NICE자료!C114</f>
        <v>0</v>
      </c>
      <c r="D114" s="37">
        <f>+NICE자료!D114</f>
        <v>0</v>
      </c>
      <c r="E114" s="37">
        <f>+NICE자료!E114</f>
        <v>0</v>
      </c>
      <c r="F114" s="37">
        <f>+NICE자료!F114</f>
        <v>1594768000000</v>
      </c>
      <c r="G114" s="37">
        <f>+NICE자료!G114</f>
        <v>0</v>
      </c>
      <c r="H114" s="37">
        <f>+NICE자료!H114</f>
        <v>0</v>
      </c>
      <c r="I114" s="37">
        <f>+NICE자료!I114</f>
        <v>0</v>
      </c>
      <c r="J114" s="37">
        <f>+NICE자료!J114</f>
        <v>1869499000000</v>
      </c>
      <c r="K114" s="37">
        <f>+NICE자료!K114</f>
        <v>0</v>
      </c>
      <c r="L114" s="37">
        <f>+NICE자료!L114</f>
        <v>0</v>
      </c>
      <c r="M114" s="37">
        <f>+NICE자료!M114</f>
        <v>0</v>
      </c>
      <c r="N114" s="37">
        <f>+NICE자료!N114</f>
        <v>2310696000000</v>
      </c>
      <c r="O114" s="37">
        <f>+NICE자료!O114</f>
        <v>0</v>
      </c>
      <c r="P114" s="37">
        <f>+NICE자료!P114</f>
        <v>0</v>
      </c>
      <c r="Q114" s="37">
        <f>+NICE자료!Q114</f>
        <v>0</v>
      </c>
      <c r="R114" s="37">
        <f>+NICE자료!R114</f>
        <v>3729216000000</v>
      </c>
      <c r="S114" s="37">
        <f>+NICE자료!S114</f>
        <v>1021949000000</v>
      </c>
      <c r="T114" s="37">
        <f>+NICE자료!T114</f>
        <v>1127563000000</v>
      </c>
      <c r="U114" s="37">
        <f>+NICE자료!U114</f>
        <v>1411366000000</v>
      </c>
      <c r="V114" s="37">
        <f>+NICE자료!V114</f>
        <v>916642000000</v>
      </c>
      <c r="W114" s="37">
        <f>+NICE자료!W114</f>
        <v>963388000000</v>
      </c>
      <c r="X114" s="37">
        <f>+NICE자료!X114</f>
        <v>882760000000</v>
      </c>
      <c r="Y114" s="37">
        <f>+NICE자료!Y114</f>
        <v>785567000000</v>
      </c>
      <c r="Z114" s="37">
        <f>+NICE자료!Z114</f>
        <v>759516000000</v>
      </c>
      <c r="AA114" s="37">
        <f>+NICE자료!AA114</f>
        <v>668349000000</v>
      </c>
      <c r="AB114" s="37">
        <f>+NICE자료!AB114</f>
        <v>998497000000</v>
      </c>
      <c r="AC114" s="37">
        <f>+NICE자료!AC114</f>
        <v>1165163000000</v>
      </c>
      <c r="AD114" s="37">
        <f>+NICE자료!AD114</f>
        <v>922166000000</v>
      </c>
      <c r="AE114" s="37">
        <f>+NICE자료!AE114</f>
        <v>1826127000000</v>
      </c>
      <c r="AF114" s="37">
        <f>+NICE자료!AF114</f>
        <v>887181000000</v>
      </c>
      <c r="AG114" s="37">
        <f>+NICE자료!AG114</f>
        <v>938131000000</v>
      </c>
      <c r="AH114" s="37">
        <f>+NICE자료!AH114</f>
        <v>1092378000000</v>
      </c>
      <c r="AI114" s="37">
        <f>+NICE자료!AI114</f>
        <v>1346661000000</v>
      </c>
      <c r="AJ114" s="37">
        <f>+NICE자료!AJ114</f>
        <v>756142000000</v>
      </c>
      <c r="AK114" s="37">
        <f>+NICE자료!AK114</f>
        <v>828693000000</v>
      </c>
      <c r="AL114" s="37">
        <f>+NICE자료!AL114</f>
        <v>1042042000000</v>
      </c>
      <c r="AM114" s="37"/>
      <c r="AN114" s="37"/>
      <c r="AO114" s="37"/>
      <c r="AP114" s="37"/>
      <c r="AQ114" s="37"/>
      <c r="AR114" s="37"/>
      <c r="AS114" s="37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38"/>
      <c r="BI114" s="38"/>
      <c r="BJ114" s="38"/>
      <c r="BK114" s="38"/>
      <c r="BL114" s="38"/>
      <c r="BM114" s="38"/>
      <c r="BN114" s="38"/>
      <c r="BO114" s="38"/>
      <c r="BP114" s="38"/>
      <c r="BQ114" s="38"/>
      <c r="BR114" s="38"/>
      <c r="BS114" s="38"/>
      <c r="BT114" s="38"/>
      <c r="BU114" s="38"/>
      <c r="BV114" s="38"/>
      <c r="BW114" s="38"/>
      <c r="BX114" s="38"/>
      <c r="BY114" s="38"/>
      <c r="BZ114" s="38"/>
      <c r="CA114" s="38"/>
      <c r="CB114" s="38"/>
      <c r="CC114" s="38"/>
      <c r="CD114" s="38"/>
      <c r="CE114" s="38"/>
      <c r="CF114" s="38"/>
      <c r="CG114" s="38"/>
      <c r="CH114" s="38"/>
      <c r="CI114" s="38"/>
      <c r="CJ114" s="38"/>
      <c r="CK114" s="38"/>
      <c r="CL114" s="38"/>
      <c r="CM114" s="38"/>
      <c r="CN114" s="38"/>
      <c r="CO114" s="38"/>
      <c r="CP114" s="38"/>
      <c r="CQ114" s="38"/>
      <c r="CR114" s="38"/>
      <c r="CS114" s="38"/>
      <c r="CT114" s="38"/>
      <c r="CU114" s="38"/>
      <c r="CV114" s="38"/>
      <c r="CW114" s="38"/>
      <c r="CX114" s="38"/>
      <c r="CY114" s="38"/>
      <c r="CZ114" s="38"/>
      <c r="DA114" s="38"/>
      <c r="DB114" s="38"/>
      <c r="DC114" s="38"/>
      <c r="DD114" s="38"/>
      <c r="DE114" s="38"/>
      <c r="DF114" s="38"/>
      <c r="DG114" s="38"/>
      <c r="DH114" s="38"/>
      <c r="DI114" s="38"/>
      <c r="DJ114" s="38"/>
      <c r="DK114" s="38"/>
      <c r="DL114" s="38"/>
      <c r="DM114" s="38"/>
      <c r="DN114" s="38"/>
    </row>
    <row r="115" spans="1:118">
      <c r="A115" s="1">
        <f>+NICE자료!A115</f>
        <v>124226</v>
      </c>
      <c r="B115" s="28" t="str">
        <f>+NICE자료!B115</f>
        <v xml:space="preserve">          리스료</v>
      </c>
      <c r="C115" s="37">
        <f>+NICE자료!C115</f>
        <v>0</v>
      </c>
      <c r="D115" s="37">
        <f>+NICE자료!D115</f>
        <v>0</v>
      </c>
      <c r="E115" s="37">
        <f>+NICE자료!E115</f>
        <v>0</v>
      </c>
      <c r="F115" s="37">
        <f>+NICE자료!F115</f>
        <v>0</v>
      </c>
      <c r="G115" s="37">
        <f>+NICE자료!G115</f>
        <v>0</v>
      </c>
      <c r="H115" s="37">
        <f>+NICE자료!H115</f>
        <v>0</v>
      </c>
      <c r="I115" s="37">
        <f>+NICE자료!I115</f>
        <v>0</v>
      </c>
      <c r="J115" s="37">
        <f>+NICE자료!J115</f>
        <v>0</v>
      </c>
      <c r="K115" s="37">
        <f>+NICE자료!K115</f>
        <v>0</v>
      </c>
      <c r="L115" s="37">
        <f>+NICE자료!L115</f>
        <v>0</v>
      </c>
      <c r="M115" s="37">
        <f>+NICE자료!M115</f>
        <v>0</v>
      </c>
      <c r="N115" s="37">
        <f>+NICE자료!N115</f>
        <v>0</v>
      </c>
      <c r="O115" s="37">
        <f>+NICE자료!O115</f>
        <v>0</v>
      </c>
      <c r="P115" s="37">
        <f>+NICE자료!P115</f>
        <v>0</v>
      </c>
      <c r="Q115" s="37">
        <f>+NICE자료!Q115</f>
        <v>0</v>
      </c>
      <c r="R115" s="37">
        <f>+NICE자료!R115</f>
        <v>0</v>
      </c>
      <c r="S115" s="37">
        <f>+NICE자료!S115</f>
        <v>0</v>
      </c>
      <c r="T115" s="37">
        <f>+NICE자료!T115</f>
        <v>0</v>
      </c>
      <c r="U115" s="37">
        <f>+NICE자료!U115</f>
        <v>0</v>
      </c>
      <c r="V115" s="37">
        <f>+NICE자료!V115</f>
        <v>0</v>
      </c>
      <c r="W115" s="37">
        <f>+NICE자료!W115</f>
        <v>0</v>
      </c>
      <c r="X115" s="37">
        <f>+NICE자료!X115</f>
        <v>0</v>
      </c>
      <c r="Y115" s="37">
        <f>+NICE자료!Y115</f>
        <v>0</v>
      </c>
      <c r="Z115" s="37">
        <f>+NICE자료!Z115</f>
        <v>0</v>
      </c>
      <c r="AA115" s="37">
        <f>+NICE자료!AA115</f>
        <v>0</v>
      </c>
      <c r="AB115" s="37">
        <f>+NICE자료!AB115</f>
        <v>0</v>
      </c>
      <c r="AC115" s="37">
        <f>+NICE자료!AC115</f>
        <v>0</v>
      </c>
      <c r="AD115" s="37">
        <f>+NICE자료!AD115</f>
        <v>0</v>
      </c>
      <c r="AE115" s="37">
        <f>+NICE자료!AE115</f>
        <v>0</v>
      </c>
      <c r="AF115" s="37">
        <f>+NICE자료!AF115</f>
        <v>0</v>
      </c>
      <c r="AG115" s="37">
        <f>+NICE자료!AG115</f>
        <v>0</v>
      </c>
      <c r="AH115" s="37">
        <f>+NICE자료!AH115</f>
        <v>0</v>
      </c>
      <c r="AI115" s="37">
        <f>+NICE자료!AI115</f>
        <v>0</v>
      </c>
      <c r="AJ115" s="37">
        <f>+NICE자료!AJ115</f>
        <v>0</v>
      </c>
      <c r="AK115" s="37">
        <f>+NICE자료!AK115</f>
        <v>0</v>
      </c>
      <c r="AL115" s="37">
        <f>+NICE자료!AL115</f>
        <v>0</v>
      </c>
      <c r="AM115" s="37"/>
      <c r="AN115" s="37"/>
      <c r="AO115" s="37"/>
      <c r="AP115" s="37"/>
      <c r="AQ115" s="37"/>
      <c r="AR115" s="37"/>
      <c r="AS115" s="37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38"/>
      <c r="BI115" s="38"/>
      <c r="BJ115" s="38"/>
      <c r="BK115" s="38"/>
      <c r="BL115" s="38"/>
      <c r="BM115" s="38"/>
      <c r="BN115" s="38"/>
      <c r="BO115" s="38"/>
      <c r="BP115" s="38"/>
      <c r="BQ115" s="38"/>
      <c r="BR115" s="38"/>
      <c r="BS115" s="38"/>
      <c r="BT115" s="38"/>
      <c r="BU115" s="38"/>
      <c r="BV115" s="38"/>
      <c r="BW115" s="38"/>
      <c r="BX115" s="38"/>
      <c r="BY115" s="38"/>
      <c r="BZ115" s="38"/>
      <c r="CA115" s="38"/>
      <c r="CB115" s="38"/>
      <c r="CC115" s="38"/>
      <c r="CD115" s="38"/>
      <c r="CE115" s="38"/>
      <c r="CF115" s="38"/>
      <c r="CG115" s="38"/>
      <c r="CH115" s="38"/>
      <c r="CI115" s="38"/>
      <c r="CJ115" s="38"/>
      <c r="CK115" s="38"/>
      <c r="CL115" s="38"/>
      <c r="CM115" s="38"/>
      <c r="CN115" s="38"/>
      <c r="CO115" s="38"/>
      <c r="CP115" s="38"/>
      <c r="CQ115" s="38"/>
      <c r="CR115" s="38"/>
      <c r="CS115" s="38"/>
      <c r="CT115" s="38"/>
      <c r="CU115" s="38"/>
      <c r="CV115" s="38"/>
      <c r="CW115" s="38"/>
      <c r="CX115" s="38"/>
      <c r="CY115" s="38"/>
      <c r="CZ115" s="38"/>
      <c r="DA115" s="38"/>
      <c r="DB115" s="38"/>
      <c r="DC115" s="38"/>
      <c r="DD115" s="38"/>
      <c r="DE115" s="38"/>
      <c r="DF115" s="38"/>
      <c r="DG115" s="38"/>
      <c r="DH115" s="38"/>
      <c r="DI115" s="38"/>
      <c r="DJ115" s="38"/>
      <c r="DK115" s="38"/>
      <c r="DL115" s="38"/>
      <c r="DM115" s="38"/>
      <c r="DN115" s="38"/>
    </row>
    <row r="116" spans="1:118">
      <c r="A116" s="1">
        <f>+NICE자료!A116</f>
        <v>124227</v>
      </c>
      <c r="B116" s="28" t="str">
        <f>+NICE자료!B116</f>
        <v xml:space="preserve">          전산처리비</v>
      </c>
      <c r="C116" s="37">
        <f>+NICE자료!C116</f>
        <v>0</v>
      </c>
      <c r="D116" s="37">
        <f>+NICE자료!D116</f>
        <v>0</v>
      </c>
      <c r="E116" s="37">
        <f>+NICE자료!E116</f>
        <v>0</v>
      </c>
      <c r="F116" s="37">
        <f>+NICE자료!F116</f>
        <v>0</v>
      </c>
      <c r="G116" s="37">
        <f>+NICE자료!G116</f>
        <v>0</v>
      </c>
      <c r="H116" s="37">
        <f>+NICE자료!H116</f>
        <v>0</v>
      </c>
      <c r="I116" s="37">
        <f>+NICE자료!I116</f>
        <v>0</v>
      </c>
      <c r="J116" s="37">
        <f>+NICE자료!J116</f>
        <v>0</v>
      </c>
      <c r="K116" s="37">
        <f>+NICE자료!K116</f>
        <v>0</v>
      </c>
      <c r="L116" s="37">
        <f>+NICE자료!L116</f>
        <v>0</v>
      </c>
      <c r="M116" s="37">
        <f>+NICE자료!M116</f>
        <v>0</v>
      </c>
      <c r="N116" s="37">
        <f>+NICE자료!N116</f>
        <v>0</v>
      </c>
      <c r="O116" s="37">
        <f>+NICE자료!O116</f>
        <v>0</v>
      </c>
      <c r="P116" s="37">
        <f>+NICE자료!P116</f>
        <v>0</v>
      </c>
      <c r="Q116" s="37">
        <f>+NICE자료!Q116</f>
        <v>0</v>
      </c>
      <c r="R116" s="37">
        <f>+NICE자료!R116</f>
        <v>0</v>
      </c>
      <c r="S116" s="37">
        <f>+NICE자료!S116</f>
        <v>0</v>
      </c>
      <c r="T116" s="37">
        <f>+NICE자료!T116</f>
        <v>0</v>
      </c>
      <c r="U116" s="37">
        <f>+NICE자료!U116</f>
        <v>0</v>
      </c>
      <c r="V116" s="37">
        <f>+NICE자료!V116</f>
        <v>0</v>
      </c>
      <c r="W116" s="37">
        <f>+NICE자료!W116</f>
        <v>0</v>
      </c>
      <c r="X116" s="37">
        <f>+NICE자료!X116</f>
        <v>0</v>
      </c>
      <c r="Y116" s="37">
        <f>+NICE자료!Y116</f>
        <v>0</v>
      </c>
      <c r="Z116" s="37">
        <f>+NICE자료!Z116</f>
        <v>0</v>
      </c>
      <c r="AA116" s="37">
        <f>+NICE자료!AA116</f>
        <v>0</v>
      </c>
      <c r="AB116" s="37">
        <f>+NICE자료!AB116</f>
        <v>0</v>
      </c>
      <c r="AC116" s="37">
        <f>+NICE자료!AC116</f>
        <v>0</v>
      </c>
      <c r="AD116" s="37">
        <f>+NICE자료!AD116</f>
        <v>0</v>
      </c>
      <c r="AE116" s="37">
        <f>+NICE자료!AE116</f>
        <v>0</v>
      </c>
      <c r="AF116" s="37">
        <f>+NICE자료!AF116</f>
        <v>0</v>
      </c>
      <c r="AG116" s="37">
        <f>+NICE자료!AG116</f>
        <v>0</v>
      </c>
      <c r="AH116" s="37">
        <f>+NICE자료!AH116</f>
        <v>0</v>
      </c>
      <c r="AI116" s="37">
        <f>+NICE자료!AI116</f>
        <v>0</v>
      </c>
      <c r="AJ116" s="37">
        <f>+NICE자료!AJ116</f>
        <v>0</v>
      </c>
      <c r="AK116" s="37">
        <f>+NICE자료!AK116</f>
        <v>0</v>
      </c>
      <c r="AL116" s="37">
        <f>+NICE자료!AL116</f>
        <v>0</v>
      </c>
      <c r="AM116" s="37"/>
      <c r="AN116" s="37"/>
      <c r="AO116" s="37"/>
      <c r="AP116" s="37"/>
      <c r="AQ116" s="37"/>
      <c r="AR116" s="37"/>
      <c r="AS116" s="37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38"/>
      <c r="BI116" s="38"/>
      <c r="BJ116" s="38"/>
      <c r="BK116" s="38"/>
      <c r="BL116" s="38"/>
      <c r="BM116" s="38"/>
      <c r="BN116" s="38"/>
      <c r="BO116" s="38"/>
      <c r="BP116" s="38"/>
      <c r="BQ116" s="38"/>
      <c r="BR116" s="38"/>
      <c r="BS116" s="38"/>
      <c r="BT116" s="38"/>
      <c r="BU116" s="38"/>
      <c r="BV116" s="38"/>
      <c r="BW116" s="38"/>
      <c r="BX116" s="38"/>
      <c r="BY116" s="38"/>
      <c r="BZ116" s="38"/>
      <c r="CA116" s="38"/>
      <c r="CB116" s="38"/>
      <c r="CC116" s="38"/>
      <c r="CD116" s="38"/>
      <c r="CE116" s="38"/>
      <c r="CF116" s="38"/>
      <c r="CG116" s="38"/>
      <c r="CH116" s="38"/>
      <c r="CI116" s="38"/>
      <c r="CJ116" s="38"/>
      <c r="CK116" s="38"/>
      <c r="CL116" s="38"/>
      <c r="CM116" s="38"/>
      <c r="CN116" s="38"/>
      <c r="CO116" s="38"/>
      <c r="CP116" s="38"/>
      <c r="CQ116" s="38"/>
      <c r="CR116" s="38"/>
      <c r="CS116" s="38"/>
      <c r="CT116" s="38"/>
      <c r="CU116" s="38"/>
      <c r="CV116" s="38"/>
      <c r="CW116" s="38"/>
      <c r="CX116" s="38"/>
      <c r="CY116" s="38"/>
      <c r="CZ116" s="38"/>
      <c r="DA116" s="38"/>
      <c r="DB116" s="38"/>
      <c r="DC116" s="38"/>
      <c r="DD116" s="38"/>
      <c r="DE116" s="38"/>
      <c r="DF116" s="38"/>
      <c r="DG116" s="38"/>
      <c r="DH116" s="38"/>
      <c r="DI116" s="38"/>
      <c r="DJ116" s="38"/>
      <c r="DK116" s="38"/>
      <c r="DL116" s="38"/>
      <c r="DM116" s="38"/>
      <c r="DN116" s="38"/>
    </row>
    <row r="117" spans="1:118">
      <c r="A117" s="1">
        <f>+NICE자료!A117</f>
        <v>124228</v>
      </c>
      <c r="B117" s="28" t="str">
        <f>+NICE자료!B117</f>
        <v xml:space="preserve">          하자보수비</v>
      </c>
      <c r="C117" s="37">
        <f>+NICE자료!C117</f>
        <v>0</v>
      </c>
      <c r="D117" s="37">
        <f>+NICE자료!D117</f>
        <v>0</v>
      </c>
      <c r="E117" s="37">
        <f>+NICE자료!E117</f>
        <v>0</v>
      </c>
      <c r="F117" s="37">
        <f>+NICE자료!F117</f>
        <v>0</v>
      </c>
      <c r="G117" s="37">
        <f>+NICE자료!G117</f>
        <v>0</v>
      </c>
      <c r="H117" s="37">
        <f>+NICE자료!H117</f>
        <v>0</v>
      </c>
      <c r="I117" s="37">
        <f>+NICE자료!I117</f>
        <v>0</v>
      </c>
      <c r="J117" s="37">
        <f>+NICE자료!J117</f>
        <v>0</v>
      </c>
      <c r="K117" s="37">
        <f>+NICE자료!K117</f>
        <v>0</v>
      </c>
      <c r="L117" s="37">
        <f>+NICE자료!L117</f>
        <v>0</v>
      </c>
      <c r="M117" s="37">
        <f>+NICE자료!M117</f>
        <v>0</v>
      </c>
      <c r="N117" s="37">
        <f>+NICE자료!N117</f>
        <v>0</v>
      </c>
      <c r="O117" s="37">
        <f>+NICE자료!O117</f>
        <v>0</v>
      </c>
      <c r="P117" s="37">
        <f>+NICE자료!P117</f>
        <v>0</v>
      </c>
      <c r="Q117" s="37">
        <f>+NICE자료!Q117</f>
        <v>0</v>
      </c>
      <c r="R117" s="37">
        <f>+NICE자료!R117</f>
        <v>0</v>
      </c>
      <c r="S117" s="37">
        <f>+NICE자료!S117</f>
        <v>0</v>
      </c>
      <c r="T117" s="37">
        <f>+NICE자료!T117</f>
        <v>0</v>
      </c>
      <c r="U117" s="37">
        <f>+NICE자료!U117</f>
        <v>0</v>
      </c>
      <c r="V117" s="37">
        <f>+NICE자료!V117</f>
        <v>0</v>
      </c>
      <c r="W117" s="37">
        <f>+NICE자료!W117</f>
        <v>0</v>
      </c>
      <c r="X117" s="37">
        <f>+NICE자료!X117</f>
        <v>0</v>
      </c>
      <c r="Y117" s="37">
        <f>+NICE자료!Y117</f>
        <v>0</v>
      </c>
      <c r="Z117" s="37">
        <f>+NICE자료!Z117</f>
        <v>0</v>
      </c>
      <c r="AA117" s="37">
        <f>+NICE자료!AA117</f>
        <v>0</v>
      </c>
      <c r="AB117" s="37">
        <f>+NICE자료!AB117</f>
        <v>0</v>
      </c>
      <c r="AC117" s="37">
        <f>+NICE자료!AC117</f>
        <v>0</v>
      </c>
      <c r="AD117" s="37">
        <f>+NICE자료!AD117</f>
        <v>0</v>
      </c>
      <c r="AE117" s="37">
        <f>+NICE자료!AE117</f>
        <v>0</v>
      </c>
      <c r="AF117" s="37">
        <f>+NICE자료!AF117</f>
        <v>0</v>
      </c>
      <c r="AG117" s="37">
        <f>+NICE자료!AG117</f>
        <v>0</v>
      </c>
      <c r="AH117" s="37">
        <f>+NICE자료!AH117</f>
        <v>0</v>
      </c>
      <c r="AI117" s="37">
        <f>+NICE자료!AI117</f>
        <v>0</v>
      </c>
      <c r="AJ117" s="37">
        <f>+NICE자료!AJ117</f>
        <v>0</v>
      </c>
      <c r="AK117" s="37">
        <f>+NICE자료!AK117</f>
        <v>0</v>
      </c>
      <c r="AL117" s="37">
        <f>+NICE자료!AL117</f>
        <v>0</v>
      </c>
      <c r="AM117" s="37"/>
      <c r="AN117" s="37"/>
      <c r="AO117" s="37"/>
      <c r="AP117" s="37"/>
      <c r="AQ117" s="37"/>
      <c r="AR117" s="37"/>
      <c r="AS117" s="37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38"/>
      <c r="BI117" s="38"/>
      <c r="BJ117" s="38"/>
      <c r="BK117" s="38"/>
      <c r="BL117" s="38"/>
      <c r="BM117" s="38"/>
      <c r="BN117" s="38"/>
      <c r="BO117" s="38"/>
      <c r="BP117" s="38"/>
      <c r="BQ117" s="38"/>
      <c r="BR117" s="38"/>
      <c r="BS117" s="38"/>
      <c r="BT117" s="38"/>
      <c r="BU117" s="38"/>
      <c r="BV117" s="38"/>
      <c r="BW117" s="38"/>
      <c r="BX117" s="38"/>
      <c r="BY117" s="38"/>
      <c r="BZ117" s="38"/>
      <c r="CA117" s="38"/>
      <c r="CB117" s="38"/>
      <c r="CC117" s="38"/>
      <c r="CD117" s="38"/>
      <c r="CE117" s="38"/>
      <c r="CF117" s="38"/>
      <c r="CG117" s="38"/>
      <c r="CH117" s="38"/>
      <c r="CI117" s="38"/>
      <c r="CJ117" s="38"/>
      <c r="CK117" s="38"/>
      <c r="CL117" s="38"/>
      <c r="CM117" s="38"/>
      <c r="CN117" s="38"/>
      <c r="CO117" s="38"/>
      <c r="CP117" s="38"/>
      <c r="CQ117" s="38"/>
      <c r="CR117" s="38"/>
      <c r="CS117" s="38"/>
      <c r="CT117" s="38"/>
      <c r="CU117" s="38"/>
      <c r="CV117" s="38"/>
      <c r="CW117" s="38"/>
      <c r="CX117" s="38"/>
      <c r="CY117" s="38"/>
      <c r="CZ117" s="38"/>
      <c r="DA117" s="38"/>
      <c r="DB117" s="38"/>
      <c r="DC117" s="38"/>
      <c r="DD117" s="38"/>
      <c r="DE117" s="38"/>
      <c r="DF117" s="38"/>
      <c r="DG117" s="38"/>
      <c r="DH117" s="38"/>
      <c r="DI117" s="38"/>
      <c r="DJ117" s="38"/>
      <c r="DK117" s="38"/>
      <c r="DL117" s="38"/>
      <c r="DM117" s="38"/>
      <c r="DN117" s="38"/>
    </row>
    <row r="118" spans="1:118">
      <c r="A118" s="1">
        <f>+NICE자료!A118</f>
        <v>124225</v>
      </c>
      <c r="B118" s="28" t="str">
        <f>+NICE자료!B118</f>
        <v xml:space="preserve">          기타관리비</v>
      </c>
      <c r="C118" s="37">
        <f>+NICE자료!C118</f>
        <v>0</v>
      </c>
      <c r="D118" s="37">
        <f>+NICE자료!D118</f>
        <v>0</v>
      </c>
      <c r="E118" s="37">
        <f>+NICE자료!E118</f>
        <v>0</v>
      </c>
      <c r="F118" s="37">
        <f>+NICE자료!F118</f>
        <v>0</v>
      </c>
      <c r="G118" s="37">
        <f>+NICE자료!G118</f>
        <v>0</v>
      </c>
      <c r="H118" s="37">
        <f>+NICE자료!H118</f>
        <v>0</v>
      </c>
      <c r="I118" s="37">
        <f>+NICE자료!I118</f>
        <v>0</v>
      </c>
      <c r="J118" s="37">
        <f>+NICE자료!J118</f>
        <v>0</v>
      </c>
      <c r="K118" s="37">
        <f>+NICE자료!K118</f>
        <v>0</v>
      </c>
      <c r="L118" s="37">
        <f>+NICE자료!L118</f>
        <v>0</v>
      </c>
      <c r="M118" s="37">
        <f>+NICE자료!M118</f>
        <v>0</v>
      </c>
      <c r="N118" s="37">
        <f>+NICE자료!N118</f>
        <v>0</v>
      </c>
      <c r="O118" s="37">
        <f>+NICE자료!O118</f>
        <v>0</v>
      </c>
      <c r="P118" s="37">
        <f>+NICE자료!P118</f>
        <v>0</v>
      </c>
      <c r="Q118" s="37">
        <f>+NICE자료!Q118</f>
        <v>0</v>
      </c>
      <c r="R118" s="37">
        <f>+NICE자료!R118</f>
        <v>0</v>
      </c>
      <c r="S118" s="37">
        <f>+NICE자료!S118</f>
        <v>0</v>
      </c>
      <c r="T118" s="37">
        <f>+NICE자료!T118</f>
        <v>0</v>
      </c>
      <c r="U118" s="37">
        <f>+NICE자료!U118</f>
        <v>0</v>
      </c>
      <c r="V118" s="37">
        <f>+NICE자료!V118</f>
        <v>0</v>
      </c>
      <c r="W118" s="37">
        <f>+NICE자료!W118</f>
        <v>0</v>
      </c>
      <c r="X118" s="37">
        <f>+NICE자료!X118</f>
        <v>0</v>
      </c>
      <c r="Y118" s="37">
        <f>+NICE자료!Y118</f>
        <v>0</v>
      </c>
      <c r="Z118" s="37">
        <f>+NICE자료!Z118</f>
        <v>0</v>
      </c>
      <c r="AA118" s="37">
        <f>+NICE자료!AA118</f>
        <v>0</v>
      </c>
      <c r="AB118" s="37">
        <f>+NICE자료!AB118</f>
        <v>0</v>
      </c>
      <c r="AC118" s="37">
        <f>+NICE자료!AC118</f>
        <v>0</v>
      </c>
      <c r="AD118" s="37">
        <f>+NICE자료!AD118</f>
        <v>0</v>
      </c>
      <c r="AE118" s="37">
        <f>+NICE자료!AE118</f>
        <v>0</v>
      </c>
      <c r="AF118" s="37">
        <f>+NICE자료!AF118</f>
        <v>0</v>
      </c>
      <c r="AG118" s="37">
        <f>+NICE자료!AG118</f>
        <v>0</v>
      </c>
      <c r="AH118" s="37">
        <f>+NICE자료!AH118</f>
        <v>0</v>
      </c>
      <c r="AI118" s="37">
        <f>+NICE자료!AI118</f>
        <v>0</v>
      </c>
      <c r="AJ118" s="37">
        <f>+NICE자료!AJ118</f>
        <v>0</v>
      </c>
      <c r="AK118" s="37">
        <f>+NICE자료!AK118</f>
        <v>0</v>
      </c>
      <c r="AL118" s="37">
        <f>+NICE자료!AL118</f>
        <v>0</v>
      </c>
      <c r="AM118" s="37"/>
      <c r="AN118" s="37"/>
      <c r="AO118" s="37"/>
      <c r="AP118" s="37"/>
      <c r="AQ118" s="37"/>
      <c r="AR118" s="37"/>
      <c r="AS118" s="37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38"/>
      <c r="BI118" s="38"/>
      <c r="BJ118" s="38"/>
      <c r="BK118" s="38"/>
      <c r="BL118" s="38"/>
      <c r="BM118" s="38"/>
      <c r="BN118" s="38"/>
      <c r="BO118" s="38"/>
      <c r="BP118" s="38"/>
      <c r="BQ118" s="38"/>
      <c r="BR118" s="38"/>
      <c r="BS118" s="38"/>
      <c r="BT118" s="38"/>
      <c r="BU118" s="38"/>
      <c r="BV118" s="38"/>
      <c r="BW118" s="38"/>
      <c r="BX118" s="38"/>
      <c r="BY118" s="38"/>
      <c r="BZ118" s="38"/>
      <c r="CA118" s="38"/>
      <c r="CB118" s="38"/>
      <c r="CC118" s="38"/>
      <c r="CD118" s="38"/>
      <c r="CE118" s="38"/>
      <c r="CF118" s="38"/>
      <c r="CG118" s="38"/>
      <c r="CH118" s="38"/>
      <c r="CI118" s="38"/>
      <c r="CJ118" s="38"/>
      <c r="CK118" s="38"/>
      <c r="CL118" s="38"/>
      <c r="CM118" s="38"/>
      <c r="CN118" s="38"/>
      <c r="CO118" s="38"/>
      <c r="CP118" s="38"/>
      <c r="CQ118" s="38"/>
      <c r="CR118" s="38"/>
      <c r="CS118" s="38"/>
      <c r="CT118" s="38"/>
      <c r="CU118" s="38"/>
      <c r="CV118" s="38"/>
      <c r="CW118" s="38"/>
      <c r="CX118" s="38"/>
      <c r="CY118" s="38"/>
      <c r="CZ118" s="38"/>
      <c r="DA118" s="38"/>
      <c r="DB118" s="38"/>
      <c r="DC118" s="38"/>
      <c r="DD118" s="38"/>
      <c r="DE118" s="38"/>
      <c r="DF118" s="38"/>
      <c r="DG118" s="38"/>
      <c r="DH118" s="38"/>
      <c r="DI118" s="38"/>
      <c r="DJ118" s="38"/>
      <c r="DK118" s="38"/>
      <c r="DL118" s="38"/>
      <c r="DM118" s="38"/>
      <c r="DN118" s="38"/>
    </row>
    <row r="119" spans="1:118">
      <c r="A119" s="1">
        <f>+NICE자료!A119</f>
        <v>124300</v>
      </c>
      <c r="B119" s="28" t="str">
        <f>+NICE자료!B119</f>
        <v xml:space="preserve">     판매비</v>
      </c>
      <c r="C119" s="37">
        <f>+NICE자료!C119</f>
        <v>0</v>
      </c>
      <c r="D119" s="37">
        <f>+NICE자료!D119</f>
        <v>0</v>
      </c>
      <c r="E119" s="37">
        <f>+NICE자료!E119</f>
        <v>0</v>
      </c>
      <c r="F119" s="37">
        <f>+NICE자료!F119</f>
        <v>3047326000000</v>
      </c>
      <c r="G119" s="37">
        <f>+NICE자료!G119</f>
        <v>0</v>
      </c>
      <c r="H119" s="37">
        <f>+NICE자료!H119</f>
        <v>0</v>
      </c>
      <c r="I119" s="37">
        <f>+NICE자료!I119</f>
        <v>0</v>
      </c>
      <c r="J119" s="37">
        <f>+NICE자료!J119</f>
        <v>3210501000000</v>
      </c>
      <c r="K119" s="37">
        <f>+NICE자료!K119</f>
        <v>0</v>
      </c>
      <c r="L119" s="37">
        <f>+NICE자료!L119</f>
        <v>0</v>
      </c>
      <c r="M119" s="37">
        <f>+NICE자료!M119</f>
        <v>0</v>
      </c>
      <c r="N119" s="37">
        <f>+NICE자료!N119</f>
        <v>5362525000000</v>
      </c>
      <c r="O119" s="37">
        <f>+NICE자료!O119</f>
        <v>0</v>
      </c>
      <c r="P119" s="37">
        <f>+NICE자료!P119</f>
        <v>0</v>
      </c>
      <c r="Q119" s="37">
        <f>+NICE자료!Q119</f>
        <v>0</v>
      </c>
      <c r="R119" s="37">
        <f>+NICE자료!R119</f>
        <v>5266007000000</v>
      </c>
      <c r="S119" s="37">
        <f>+NICE자료!S119</f>
        <v>995926000000</v>
      </c>
      <c r="T119" s="37">
        <f>+NICE자료!T119</f>
        <v>1270095000000</v>
      </c>
      <c r="U119" s="37">
        <f>+NICE자료!U119</f>
        <v>1435728000000</v>
      </c>
      <c r="V119" s="37">
        <f>+NICE자료!V119</f>
        <v>2158139000000</v>
      </c>
      <c r="W119" s="37">
        <f>+NICE자료!W119</f>
        <v>875838000000</v>
      </c>
      <c r="X119" s="37">
        <f>+NICE자료!X119</f>
        <v>1051329000000</v>
      </c>
      <c r="Y119" s="37">
        <f>+NICE자료!Y119</f>
        <v>1251196000000</v>
      </c>
      <c r="Z119" s="37">
        <f>+NICE자료!Z119</f>
        <v>1836747000000</v>
      </c>
      <c r="AA119" s="37">
        <f>+NICE자료!AA119</f>
        <v>921404000000</v>
      </c>
      <c r="AB119" s="37">
        <f>+NICE자료!AB119</f>
        <v>1317422000000</v>
      </c>
      <c r="AC119" s="37">
        <f>+NICE자료!AC119</f>
        <v>1644281000000</v>
      </c>
      <c r="AD119" s="37">
        <f>+NICE자료!AD119</f>
        <v>2062949000000</v>
      </c>
      <c r="AE119" s="37">
        <f>+NICE자료!AE119</f>
        <v>803354000000</v>
      </c>
      <c r="AF119" s="37">
        <f>+NICE자료!AF119</f>
        <v>963801000000</v>
      </c>
      <c r="AG119" s="37">
        <f>+NICE자료!AG119</f>
        <v>856363000000</v>
      </c>
      <c r="AH119" s="37">
        <f>+NICE자료!AH119</f>
        <v>928945000000</v>
      </c>
      <c r="AI119" s="37">
        <f>+NICE자료!AI119</f>
        <v>727543000000</v>
      </c>
      <c r="AJ119" s="37">
        <f>+NICE자료!AJ119</f>
        <v>863294000000</v>
      </c>
      <c r="AK119" s="37">
        <f>+NICE자료!AK119</f>
        <v>817979000000</v>
      </c>
      <c r="AL119" s="37">
        <f>+NICE자료!AL119</f>
        <v>993023000000</v>
      </c>
      <c r="AM119" s="37"/>
      <c r="AN119" s="37"/>
      <c r="AO119" s="37"/>
      <c r="AP119" s="37"/>
      <c r="AQ119" s="37"/>
      <c r="AR119" s="37"/>
      <c r="AS119" s="37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38"/>
      <c r="BI119" s="38"/>
      <c r="BJ119" s="38"/>
      <c r="BK119" s="38"/>
      <c r="BL119" s="38"/>
      <c r="BM119" s="38"/>
      <c r="BN119" s="38"/>
      <c r="BO119" s="38"/>
      <c r="BP119" s="38"/>
      <c r="BQ119" s="38"/>
      <c r="BR119" s="38"/>
      <c r="BS119" s="38"/>
      <c r="BT119" s="38"/>
      <c r="BU119" s="38"/>
      <c r="BV119" s="38"/>
      <c r="BW119" s="38"/>
      <c r="BX119" s="38"/>
      <c r="BY119" s="38"/>
      <c r="BZ119" s="38"/>
      <c r="CA119" s="38"/>
      <c r="CB119" s="38"/>
      <c r="CC119" s="38"/>
      <c r="CD119" s="38"/>
      <c r="CE119" s="38"/>
      <c r="CF119" s="38"/>
      <c r="CG119" s="38"/>
      <c r="CH119" s="38"/>
      <c r="CI119" s="38"/>
      <c r="CJ119" s="38"/>
      <c r="CK119" s="38"/>
      <c r="CL119" s="38"/>
      <c r="CM119" s="38"/>
      <c r="CN119" s="38"/>
      <c r="CO119" s="38"/>
      <c r="CP119" s="38"/>
      <c r="CQ119" s="38"/>
      <c r="CR119" s="38"/>
      <c r="CS119" s="38"/>
      <c r="CT119" s="38"/>
      <c r="CU119" s="38"/>
      <c r="CV119" s="38"/>
      <c r="CW119" s="38"/>
      <c r="CX119" s="38"/>
      <c r="CY119" s="38"/>
      <c r="CZ119" s="38"/>
      <c r="DA119" s="38"/>
      <c r="DB119" s="38"/>
      <c r="DC119" s="38"/>
      <c r="DD119" s="38"/>
      <c r="DE119" s="38"/>
      <c r="DF119" s="38"/>
      <c r="DG119" s="38"/>
      <c r="DH119" s="38"/>
      <c r="DI119" s="38"/>
      <c r="DJ119" s="38"/>
      <c r="DK119" s="38"/>
      <c r="DL119" s="38"/>
      <c r="DM119" s="38"/>
      <c r="DN119" s="38"/>
    </row>
    <row r="120" spans="1:118">
      <c r="A120" s="1">
        <f>+NICE자료!A120</f>
        <v>124311</v>
      </c>
      <c r="B120" s="28" t="str">
        <f>+NICE자료!B120</f>
        <v xml:space="preserve">          접대비</v>
      </c>
      <c r="C120" s="37">
        <f>+NICE자료!C120</f>
        <v>0</v>
      </c>
      <c r="D120" s="37">
        <f>+NICE자료!D120</f>
        <v>0</v>
      </c>
      <c r="E120" s="37">
        <f>+NICE자료!E120</f>
        <v>0</v>
      </c>
      <c r="F120" s="37">
        <f>+NICE자료!F120</f>
        <v>0</v>
      </c>
      <c r="G120" s="37">
        <f>+NICE자료!G120</f>
        <v>0</v>
      </c>
      <c r="H120" s="37">
        <f>+NICE자료!H120</f>
        <v>0</v>
      </c>
      <c r="I120" s="37">
        <f>+NICE자료!I120</f>
        <v>0</v>
      </c>
      <c r="J120" s="37">
        <f>+NICE자료!J120</f>
        <v>0</v>
      </c>
      <c r="K120" s="37">
        <f>+NICE자료!K120</f>
        <v>0</v>
      </c>
      <c r="L120" s="37">
        <f>+NICE자료!L120</f>
        <v>0</v>
      </c>
      <c r="M120" s="37">
        <f>+NICE자료!M120</f>
        <v>0</v>
      </c>
      <c r="N120" s="37">
        <f>+NICE자료!N120</f>
        <v>0</v>
      </c>
      <c r="O120" s="37">
        <f>+NICE자료!O120</f>
        <v>0</v>
      </c>
      <c r="P120" s="37">
        <f>+NICE자료!P120</f>
        <v>0</v>
      </c>
      <c r="Q120" s="37">
        <f>+NICE자료!Q120</f>
        <v>0</v>
      </c>
      <c r="R120" s="37">
        <f>+NICE자료!R120</f>
        <v>0</v>
      </c>
      <c r="S120" s="37">
        <f>+NICE자료!S120</f>
        <v>0</v>
      </c>
      <c r="T120" s="37">
        <f>+NICE자료!T120</f>
        <v>0</v>
      </c>
      <c r="U120" s="37">
        <f>+NICE자료!U120</f>
        <v>0</v>
      </c>
      <c r="V120" s="37">
        <f>+NICE자료!V120</f>
        <v>0</v>
      </c>
      <c r="W120" s="37">
        <f>+NICE자료!W120</f>
        <v>0</v>
      </c>
      <c r="X120" s="37">
        <f>+NICE자료!X120</f>
        <v>0</v>
      </c>
      <c r="Y120" s="37">
        <f>+NICE자료!Y120</f>
        <v>0</v>
      </c>
      <c r="Z120" s="37">
        <f>+NICE자료!Z120</f>
        <v>0</v>
      </c>
      <c r="AA120" s="37">
        <f>+NICE자료!AA120</f>
        <v>0</v>
      </c>
      <c r="AB120" s="37">
        <f>+NICE자료!AB120</f>
        <v>0</v>
      </c>
      <c r="AC120" s="37">
        <f>+NICE자료!AC120</f>
        <v>0</v>
      </c>
      <c r="AD120" s="37">
        <f>+NICE자료!AD120</f>
        <v>0</v>
      </c>
      <c r="AE120" s="37">
        <f>+NICE자료!AE120</f>
        <v>0</v>
      </c>
      <c r="AF120" s="37">
        <f>+NICE자료!AF120</f>
        <v>0</v>
      </c>
      <c r="AG120" s="37">
        <f>+NICE자료!AG120</f>
        <v>0</v>
      </c>
      <c r="AH120" s="37">
        <f>+NICE자료!AH120</f>
        <v>0</v>
      </c>
      <c r="AI120" s="37">
        <f>+NICE자료!AI120</f>
        <v>0</v>
      </c>
      <c r="AJ120" s="37">
        <f>+NICE자료!AJ120</f>
        <v>0</v>
      </c>
      <c r="AK120" s="37">
        <f>+NICE자료!AK120</f>
        <v>0</v>
      </c>
      <c r="AL120" s="37">
        <f>+NICE자료!AL120</f>
        <v>0</v>
      </c>
      <c r="AM120" s="37"/>
      <c r="AN120" s="37"/>
      <c r="AO120" s="37"/>
      <c r="AP120" s="37"/>
      <c r="AQ120" s="37"/>
      <c r="AR120" s="37"/>
      <c r="AS120" s="37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38"/>
      <c r="BI120" s="38"/>
      <c r="BJ120" s="38"/>
      <c r="BK120" s="38"/>
      <c r="BL120" s="38"/>
      <c r="BM120" s="38"/>
      <c r="BN120" s="38"/>
      <c r="BO120" s="38"/>
      <c r="BP120" s="38"/>
      <c r="BQ120" s="38"/>
      <c r="BR120" s="38"/>
      <c r="BS120" s="38"/>
      <c r="BT120" s="38"/>
      <c r="BU120" s="38"/>
      <c r="BV120" s="38"/>
      <c r="BW120" s="38"/>
      <c r="BX120" s="38"/>
      <c r="BY120" s="38"/>
      <c r="BZ120" s="38"/>
      <c r="CA120" s="38"/>
      <c r="CB120" s="38"/>
      <c r="CC120" s="38"/>
      <c r="CD120" s="38"/>
      <c r="CE120" s="38"/>
      <c r="CF120" s="38"/>
      <c r="CG120" s="38"/>
      <c r="CH120" s="38"/>
      <c r="CI120" s="38"/>
      <c r="CJ120" s="38"/>
      <c r="CK120" s="38"/>
      <c r="CL120" s="38"/>
      <c r="CM120" s="38"/>
      <c r="CN120" s="38"/>
      <c r="CO120" s="38"/>
      <c r="CP120" s="38"/>
      <c r="CQ120" s="38"/>
      <c r="CR120" s="38"/>
      <c r="CS120" s="38"/>
      <c r="CT120" s="38"/>
      <c r="CU120" s="38"/>
      <c r="CV120" s="38"/>
      <c r="CW120" s="38"/>
      <c r="CX120" s="38"/>
      <c r="CY120" s="38"/>
      <c r="CZ120" s="38"/>
      <c r="DA120" s="38"/>
      <c r="DB120" s="38"/>
      <c r="DC120" s="38"/>
      <c r="DD120" s="38"/>
      <c r="DE120" s="38"/>
      <c r="DF120" s="38"/>
      <c r="DG120" s="38"/>
      <c r="DH120" s="38"/>
      <c r="DI120" s="38"/>
      <c r="DJ120" s="38"/>
      <c r="DK120" s="38"/>
      <c r="DL120" s="38"/>
      <c r="DM120" s="38"/>
      <c r="DN120" s="38"/>
    </row>
    <row r="121" spans="1:118">
      <c r="A121" s="1">
        <f>+NICE자료!A121</f>
        <v>124312</v>
      </c>
      <c r="B121" s="28" t="str">
        <f>+NICE자료!B121</f>
        <v xml:space="preserve">          광고선전비</v>
      </c>
      <c r="C121" s="37">
        <f>+NICE자료!C121</f>
        <v>0</v>
      </c>
      <c r="D121" s="37">
        <f>+NICE자료!D121</f>
        <v>0</v>
      </c>
      <c r="E121" s="37">
        <f>+NICE자료!E121</f>
        <v>0</v>
      </c>
      <c r="F121" s="37">
        <f>+NICE자료!F121</f>
        <v>1515037000000</v>
      </c>
      <c r="G121" s="37">
        <f>+NICE자료!G121</f>
        <v>0</v>
      </c>
      <c r="H121" s="37">
        <f>+NICE자료!H121</f>
        <v>0</v>
      </c>
      <c r="I121" s="37">
        <f>+NICE자료!I121</f>
        <v>0</v>
      </c>
      <c r="J121" s="37">
        <f>+NICE자료!J121</f>
        <v>1446819000000</v>
      </c>
      <c r="K121" s="37">
        <f>+NICE자료!K121</f>
        <v>0</v>
      </c>
      <c r="L121" s="37">
        <f>+NICE자료!L121</f>
        <v>0</v>
      </c>
      <c r="M121" s="37">
        <f>+NICE자료!M121</f>
        <v>0</v>
      </c>
      <c r="N121" s="37">
        <f>+NICE자료!N121</f>
        <v>2574215000000</v>
      </c>
      <c r="O121" s="37">
        <f>+NICE자료!O121</f>
        <v>0</v>
      </c>
      <c r="P121" s="37">
        <f>+NICE자료!P121</f>
        <v>0</v>
      </c>
      <c r="Q121" s="37">
        <f>+NICE자료!Q121</f>
        <v>0</v>
      </c>
      <c r="R121" s="37">
        <f>+NICE자료!R121</f>
        <v>2237530000000</v>
      </c>
      <c r="S121" s="37">
        <f>+NICE자료!S121</f>
        <v>416899000000</v>
      </c>
      <c r="T121" s="37">
        <f>+NICE자료!T121</f>
        <v>530615000000</v>
      </c>
      <c r="U121" s="37">
        <f>+NICE자료!U121</f>
        <v>600009000000</v>
      </c>
      <c r="V121" s="37">
        <f>+NICE자료!V121</f>
        <v>1257237000000</v>
      </c>
      <c r="W121" s="37">
        <f>+NICE자료!W121</f>
        <v>244630000000</v>
      </c>
      <c r="X121" s="37">
        <f>+NICE자료!X121</f>
        <v>384202000000</v>
      </c>
      <c r="Y121" s="37">
        <f>+NICE자료!Y121</f>
        <v>480009000000</v>
      </c>
      <c r="Z121" s="37">
        <f>+NICE자료!Z121</f>
        <v>738318000000</v>
      </c>
      <c r="AA121" s="37">
        <f>+NICE자료!AA121</f>
        <v>341819000000</v>
      </c>
      <c r="AB121" s="37">
        <f>+NICE자료!AB121</f>
        <v>702007000000</v>
      </c>
      <c r="AC121" s="37">
        <f>+NICE자료!AC121</f>
        <v>929899000000</v>
      </c>
      <c r="AD121" s="37">
        <f>+NICE자료!AD121</f>
        <v>1210547000000</v>
      </c>
      <c r="AE121" s="37">
        <f>+NICE자료!AE121</f>
        <v>289543000000</v>
      </c>
      <c r="AF121" s="37">
        <f>+NICE자료!AF121</f>
        <v>235190000000</v>
      </c>
      <c r="AG121" s="37">
        <f>+NICE자료!AG121</f>
        <v>169885000000</v>
      </c>
      <c r="AH121" s="37">
        <f>+NICE자료!AH121</f>
        <v>299673000000</v>
      </c>
      <c r="AI121" s="37">
        <f>+NICE자료!AI121</f>
        <v>114123000000</v>
      </c>
      <c r="AJ121" s="37">
        <f>+NICE자료!AJ121</f>
        <v>212962000000</v>
      </c>
      <c r="AK121" s="37">
        <f>+NICE자료!AK121</f>
        <v>137196000000</v>
      </c>
      <c r="AL121" s="37">
        <f>+NICE자료!AL121</f>
        <v>270534000000</v>
      </c>
      <c r="AM121" s="37"/>
      <c r="AN121" s="37"/>
      <c r="AO121" s="37"/>
      <c r="AP121" s="37"/>
      <c r="AQ121" s="37"/>
      <c r="AR121" s="37"/>
      <c r="AS121" s="37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38"/>
      <c r="BI121" s="38"/>
      <c r="BJ121" s="38"/>
      <c r="BK121" s="38"/>
      <c r="BL121" s="38"/>
      <c r="BM121" s="38"/>
      <c r="BN121" s="38"/>
      <c r="BO121" s="38"/>
      <c r="BP121" s="38"/>
      <c r="BQ121" s="38"/>
      <c r="BR121" s="38"/>
      <c r="BS121" s="38"/>
      <c r="BT121" s="38"/>
      <c r="BU121" s="38"/>
      <c r="BV121" s="38"/>
      <c r="BW121" s="38"/>
      <c r="BX121" s="38"/>
      <c r="BY121" s="38"/>
      <c r="BZ121" s="38"/>
      <c r="CA121" s="38"/>
      <c r="CB121" s="38"/>
      <c r="CC121" s="38"/>
      <c r="CD121" s="38"/>
      <c r="CE121" s="38"/>
      <c r="CF121" s="38"/>
      <c r="CG121" s="38"/>
      <c r="CH121" s="38"/>
      <c r="CI121" s="38"/>
      <c r="CJ121" s="38"/>
      <c r="CK121" s="38"/>
      <c r="CL121" s="38"/>
      <c r="CM121" s="38"/>
      <c r="CN121" s="38"/>
      <c r="CO121" s="38"/>
      <c r="CP121" s="38"/>
      <c r="CQ121" s="38"/>
      <c r="CR121" s="38"/>
      <c r="CS121" s="38"/>
      <c r="CT121" s="38"/>
      <c r="CU121" s="38"/>
      <c r="CV121" s="38"/>
      <c r="CW121" s="38"/>
      <c r="CX121" s="38"/>
      <c r="CY121" s="38"/>
      <c r="CZ121" s="38"/>
      <c r="DA121" s="38"/>
      <c r="DB121" s="38"/>
      <c r="DC121" s="38"/>
      <c r="DD121" s="38"/>
      <c r="DE121" s="38"/>
      <c r="DF121" s="38"/>
      <c r="DG121" s="38"/>
      <c r="DH121" s="38"/>
      <c r="DI121" s="38"/>
      <c r="DJ121" s="38"/>
      <c r="DK121" s="38"/>
      <c r="DL121" s="38"/>
      <c r="DM121" s="38"/>
      <c r="DN121" s="38"/>
    </row>
    <row r="122" spans="1:118">
      <c r="A122" s="1">
        <f>+NICE자료!A122</f>
        <v>124313</v>
      </c>
      <c r="B122" s="28" t="str">
        <f>+NICE자료!B122</f>
        <v xml:space="preserve">          보관료</v>
      </c>
      <c r="C122" s="37">
        <f>+NICE자료!C122</f>
        <v>0</v>
      </c>
      <c r="D122" s="37">
        <f>+NICE자료!D122</f>
        <v>0</v>
      </c>
      <c r="E122" s="37">
        <f>+NICE자료!E122</f>
        <v>0</v>
      </c>
      <c r="F122" s="37">
        <f>+NICE자료!F122</f>
        <v>0</v>
      </c>
      <c r="G122" s="37">
        <f>+NICE자료!G122</f>
        <v>0</v>
      </c>
      <c r="H122" s="37">
        <f>+NICE자료!H122</f>
        <v>0</v>
      </c>
      <c r="I122" s="37">
        <f>+NICE자료!I122</f>
        <v>0</v>
      </c>
      <c r="J122" s="37">
        <f>+NICE자료!J122</f>
        <v>0</v>
      </c>
      <c r="K122" s="37">
        <f>+NICE자료!K122</f>
        <v>0</v>
      </c>
      <c r="L122" s="37">
        <f>+NICE자료!L122</f>
        <v>0</v>
      </c>
      <c r="M122" s="37">
        <f>+NICE자료!M122</f>
        <v>0</v>
      </c>
      <c r="N122" s="37">
        <f>+NICE자료!N122</f>
        <v>0</v>
      </c>
      <c r="O122" s="37">
        <f>+NICE자료!O122</f>
        <v>0</v>
      </c>
      <c r="P122" s="37">
        <f>+NICE자료!P122</f>
        <v>0</v>
      </c>
      <c r="Q122" s="37">
        <f>+NICE자료!Q122</f>
        <v>0</v>
      </c>
      <c r="R122" s="37">
        <f>+NICE자료!R122</f>
        <v>0</v>
      </c>
      <c r="S122" s="37">
        <f>+NICE자료!S122</f>
        <v>0</v>
      </c>
      <c r="T122" s="37">
        <f>+NICE자료!T122</f>
        <v>0</v>
      </c>
      <c r="U122" s="37">
        <f>+NICE자료!U122</f>
        <v>0</v>
      </c>
      <c r="V122" s="37">
        <f>+NICE자료!V122</f>
        <v>0</v>
      </c>
      <c r="W122" s="37">
        <f>+NICE자료!W122</f>
        <v>0</v>
      </c>
      <c r="X122" s="37">
        <f>+NICE자료!X122</f>
        <v>0</v>
      </c>
      <c r="Y122" s="37">
        <f>+NICE자료!Y122</f>
        <v>0</v>
      </c>
      <c r="Z122" s="37">
        <f>+NICE자료!Z122</f>
        <v>0</v>
      </c>
      <c r="AA122" s="37">
        <f>+NICE자료!AA122</f>
        <v>0</v>
      </c>
      <c r="AB122" s="37">
        <f>+NICE자료!AB122</f>
        <v>0</v>
      </c>
      <c r="AC122" s="37">
        <f>+NICE자료!AC122</f>
        <v>0</v>
      </c>
      <c r="AD122" s="37">
        <f>+NICE자료!AD122</f>
        <v>0</v>
      </c>
      <c r="AE122" s="37">
        <f>+NICE자료!AE122</f>
        <v>0</v>
      </c>
      <c r="AF122" s="37">
        <f>+NICE자료!AF122</f>
        <v>0</v>
      </c>
      <c r="AG122" s="37">
        <f>+NICE자료!AG122</f>
        <v>0</v>
      </c>
      <c r="AH122" s="37">
        <f>+NICE자료!AH122</f>
        <v>0</v>
      </c>
      <c r="AI122" s="37">
        <f>+NICE자료!AI122</f>
        <v>0</v>
      </c>
      <c r="AJ122" s="37">
        <f>+NICE자료!AJ122</f>
        <v>0</v>
      </c>
      <c r="AK122" s="37">
        <f>+NICE자료!AK122</f>
        <v>0</v>
      </c>
      <c r="AL122" s="37">
        <f>+NICE자료!AL122</f>
        <v>0</v>
      </c>
      <c r="AM122" s="37"/>
      <c r="AN122" s="37"/>
      <c r="AO122" s="37"/>
      <c r="AP122" s="37"/>
      <c r="AQ122" s="37"/>
      <c r="AR122" s="37"/>
      <c r="AS122" s="37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38"/>
      <c r="BI122" s="38"/>
      <c r="BJ122" s="38"/>
      <c r="BK122" s="38"/>
      <c r="BL122" s="38"/>
      <c r="BM122" s="38"/>
      <c r="BN122" s="38"/>
      <c r="BO122" s="38"/>
      <c r="BP122" s="38"/>
      <c r="BQ122" s="38"/>
      <c r="BR122" s="38"/>
      <c r="BS122" s="38"/>
      <c r="BT122" s="38"/>
      <c r="BU122" s="38"/>
      <c r="BV122" s="38"/>
      <c r="BW122" s="38"/>
      <c r="BX122" s="38"/>
      <c r="BY122" s="38"/>
      <c r="BZ122" s="38"/>
      <c r="CA122" s="38"/>
      <c r="CB122" s="38"/>
      <c r="CC122" s="38"/>
      <c r="CD122" s="38"/>
      <c r="CE122" s="38"/>
      <c r="CF122" s="38"/>
      <c r="CG122" s="38"/>
      <c r="CH122" s="38"/>
      <c r="CI122" s="38"/>
      <c r="CJ122" s="38"/>
      <c r="CK122" s="38"/>
      <c r="CL122" s="38"/>
      <c r="CM122" s="38"/>
      <c r="CN122" s="38"/>
      <c r="CO122" s="38"/>
      <c r="CP122" s="38"/>
      <c r="CQ122" s="38"/>
      <c r="CR122" s="38"/>
      <c r="CS122" s="38"/>
      <c r="CT122" s="38"/>
      <c r="CU122" s="38"/>
      <c r="CV122" s="38"/>
      <c r="CW122" s="38"/>
      <c r="CX122" s="38"/>
      <c r="CY122" s="38"/>
      <c r="CZ122" s="38"/>
      <c r="DA122" s="38"/>
      <c r="DB122" s="38"/>
      <c r="DC122" s="38"/>
      <c r="DD122" s="38"/>
      <c r="DE122" s="38"/>
      <c r="DF122" s="38"/>
      <c r="DG122" s="38"/>
      <c r="DH122" s="38"/>
      <c r="DI122" s="38"/>
      <c r="DJ122" s="38"/>
      <c r="DK122" s="38"/>
      <c r="DL122" s="38"/>
      <c r="DM122" s="38"/>
      <c r="DN122" s="38"/>
    </row>
    <row r="123" spans="1:118">
      <c r="A123" s="1">
        <f>+NICE자료!A123</f>
        <v>124314</v>
      </c>
      <c r="B123" s="28" t="str">
        <f>+NICE자료!B123</f>
        <v xml:space="preserve">          견본비</v>
      </c>
      <c r="C123" s="37">
        <f>+NICE자료!C123</f>
        <v>0</v>
      </c>
      <c r="D123" s="37">
        <f>+NICE자료!D123</f>
        <v>0</v>
      </c>
      <c r="E123" s="37">
        <f>+NICE자료!E123</f>
        <v>0</v>
      </c>
      <c r="F123" s="37">
        <f>+NICE자료!F123</f>
        <v>0</v>
      </c>
      <c r="G123" s="37">
        <f>+NICE자료!G123</f>
        <v>0</v>
      </c>
      <c r="H123" s="37">
        <f>+NICE자료!H123</f>
        <v>0</v>
      </c>
      <c r="I123" s="37">
        <f>+NICE자료!I123</f>
        <v>0</v>
      </c>
      <c r="J123" s="37">
        <f>+NICE자료!J123</f>
        <v>0</v>
      </c>
      <c r="K123" s="37">
        <f>+NICE자료!K123</f>
        <v>0</v>
      </c>
      <c r="L123" s="37">
        <f>+NICE자료!L123</f>
        <v>0</v>
      </c>
      <c r="M123" s="37">
        <f>+NICE자료!M123</f>
        <v>0</v>
      </c>
      <c r="N123" s="37">
        <f>+NICE자료!N123</f>
        <v>0</v>
      </c>
      <c r="O123" s="37">
        <f>+NICE자료!O123</f>
        <v>0</v>
      </c>
      <c r="P123" s="37">
        <f>+NICE자료!P123</f>
        <v>0</v>
      </c>
      <c r="Q123" s="37">
        <f>+NICE자료!Q123</f>
        <v>0</v>
      </c>
      <c r="R123" s="37">
        <f>+NICE자료!R123</f>
        <v>0</v>
      </c>
      <c r="S123" s="37">
        <f>+NICE자료!S123</f>
        <v>0</v>
      </c>
      <c r="T123" s="37">
        <f>+NICE자료!T123</f>
        <v>0</v>
      </c>
      <c r="U123" s="37">
        <f>+NICE자료!U123</f>
        <v>0</v>
      </c>
      <c r="V123" s="37">
        <f>+NICE자료!V123</f>
        <v>0</v>
      </c>
      <c r="W123" s="37">
        <f>+NICE자료!W123</f>
        <v>0</v>
      </c>
      <c r="X123" s="37">
        <f>+NICE자료!X123</f>
        <v>0</v>
      </c>
      <c r="Y123" s="37">
        <f>+NICE자료!Y123</f>
        <v>0</v>
      </c>
      <c r="Z123" s="37">
        <f>+NICE자료!Z123</f>
        <v>0</v>
      </c>
      <c r="AA123" s="37">
        <f>+NICE자료!AA123</f>
        <v>0</v>
      </c>
      <c r="AB123" s="37">
        <f>+NICE자료!AB123</f>
        <v>0</v>
      </c>
      <c r="AC123" s="37">
        <f>+NICE자료!AC123</f>
        <v>0</v>
      </c>
      <c r="AD123" s="37">
        <f>+NICE자료!AD123</f>
        <v>0</v>
      </c>
      <c r="AE123" s="37">
        <f>+NICE자료!AE123</f>
        <v>0</v>
      </c>
      <c r="AF123" s="37">
        <f>+NICE자료!AF123</f>
        <v>0</v>
      </c>
      <c r="AG123" s="37">
        <f>+NICE자료!AG123</f>
        <v>0</v>
      </c>
      <c r="AH123" s="37">
        <f>+NICE자료!AH123</f>
        <v>0</v>
      </c>
      <c r="AI123" s="37">
        <f>+NICE자료!AI123</f>
        <v>0</v>
      </c>
      <c r="AJ123" s="37">
        <f>+NICE자료!AJ123</f>
        <v>0</v>
      </c>
      <c r="AK123" s="37">
        <f>+NICE자료!AK123</f>
        <v>0</v>
      </c>
      <c r="AL123" s="37">
        <f>+NICE자료!AL123</f>
        <v>0</v>
      </c>
      <c r="AM123" s="37"/>
      <c r="AN123" s="37"/>
      <c r="AO123" s="37"/>
      <c r="AP123" s="37"/>
      <c r="AQ123" s="37"/>
      <c r="AR123" s="37"/>
      <c r="AS123" s="37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38"/>
      <c r="BI123" s="38"/>
      <c r="BJ123" s="38"/>
      <c r="BK123" s="38"/>
      <c r="BL123" s="38"/>
      <c r="BM123" s="38"/>
      <c r="BN123" s="38"/>
      <c r="BO123" s="38"/>
      <c r="BP123" s="38"/>
      <c r="BQ123" s="38"/>
      <c r="BR123" s="38"/>
      <c r="BS123" s="38"/>
      <c r="BT123" s="38"/>
      <c r="BU123" s="38"/>
      <c r="BV123" s="38"/>
      <c r="BW123" s="38"/>
      <c r="BX123" s="38"/>
      <c r="BY123" s="38"/>
      <c r="BZ123" s="38"/>
      <c r="CA123" s="38"/>
      <c r="CB123" s="38"/>
      <c r="CC123" s="38"/>
      <c r="CD123" s="38"/>
      <c r="CE123" s="38"/>
      <c r="CF123" s="38"/>
      <c r="CG123" s="38"/>
      <c r="CH123" s="38"/>
      <c r="CI123" s="38"/>
      <c r="CJ123" s="38"/>
      <c r="CK123" s="38"/>
      <c r="CL123" s="38"/>
      <c r="CM123" s="38"/>
      <c r="CN123" s="38"/>
      <c r="CO123" s="38"/>
      <c r="CP123" s="38"/>
      <c r="CQ123" s="38"/>
      <c r="CR123" s="38"/>
      <c r="CS123" s="38"/>
      <c r="CT123" s="38"/>
      <c r="CU123" s="38"/>
      <c r="CV123" s="38"/>
      <c r="CW123" s="38"/>
      <c r="CX123" s="38"/>
      <c r="CY123" s="38"/>
      <c r="CZ123" s="38"/>
      <c r="DA123" s="38"/>
      <c r="DB123" s="38"/>
      <c r="DC123" s="38"/>
      <c r="DD123" s="38"/>
      <c r="DE123" s="38"/>
      <c r="DF123" s="38"/>
      <c r="DG123" s="38"/>
      <c r="DH123" s="38"/>
      <c r="DI123" s="38"/>
      <c r="DJ123" s="38"/>
      <c r="DK123" s="38"/>
      <c r="DL123" s="38"/>
      <c r="DM123" s="38"/>
      <c r="DN123" s="38"/>
    </row>
    <row r="124" spans="1:118">
      <c r="A124" s="1">
        <f>+NICE자료!A124</f>
        <v>124315</v>
      </c>
      <c r="B124" s="28" t="str">
        <f>+NICE자료!B124</f>
        <v xml:space="preserve">          포장비</v>
      </c>
      <c r="C124" s="37">
        <f>+NICE자료!C124</f>
        <v>0</v>
      </c>
      <c r="D124" s="37">
        <f>+NICE자료!D124</f>
        <v>0</v>
      </c>
      <c r="E124" s="37">
        <f>+NICE자료!E124</f>
        <v>0</v>
      </c>
      <c r="F124" s="37">
        <f>+NICE자료!F124</f>
        <v>0</v>
      </c>
      <c r="G124" s="37">
        <f>+NICE자료!G124</f>
        <v>0</v>
      </c>
      <c r="H124" s="37">
        <f>+NICE자료!H124</f>
        <v>0</v>
      </c>
      <c r="I124" s="37">
        <f>+NICE자료!I124</f>
        <v>0</v>
      </c>
      <c r="J124" s="37">
        <f>+NICE자료!J124</f>
        <v>0</v>
      </c>
      <c r="K124" s="37">
        <f>+NICE자료!K124</f>
        <v>0</v>
      </c>
      <c r="L124" s="37">
        <f>+NICE자료!L124</f>
        <v>0</v>
      </c>
      <c r="M124" s="37">
        <f>+NICE자료!M124</f>
        <v>0</v>
      </c>
      <c r="N124" s="37">
        <f>+NICE자료!N124</f>
        <v>0</v>
      </c>
      <c r="O124" s="37">
        <f>+NICE자료!O124</f>
        <v>0</v>
      </c>
      <c r="P124" s="37">
        <f>+NICE자료!P124</f>
        <v>0</v>
      </c>
      <c r="Q124" s="37">
        <f>+NICE자료!Q124</f>
        <v>0</v>
      </c>
      <c r="R124" s="37">
        <f>+NICE자료!R124</f>
        <v>0</v>
      </c>
      <c r="S124" s="37">
        <f>+NICE자료!S124</f>
        <v>0</v>
      </c>
      <c r="T124" s="37">
        <f>+NICE자료!T124</f>
        <v>0</v>
      </c>
      <c r="U124" s="37">
        <f>+NICE자료!U124</f>
        <v>0</v>
      </c>
      <c r="V124" s="37">
        <f>+NICE자료!V124</f>
        <v>0</v>
      </c>
      <c r="W124" s="37">
        <f>+NICE자료!W124</f>
        <v>0</v>
      </c>
      <c r="X124" s="37">
        <f>+NICE자료!X124</f>
        <v>0</v>
      </c>
      <c r="Y124" s="37">
        <f>+NICE자료!Y124</f>
        <v>0</v>
      </c>
      <c r="Z124" s="37">
        <f>+NICE자료!Z124</f>
        <v>0</v>
      </c>
      <c r="AA124" s="37">
        <f>+NICE자료!AA124</f>
        <v>0</v>
      </c>
      <c r="AB124" s="37">
        <f>+NICE자료!AB124</f>
        <v>0</v>
      </c>
      <c r="AC124" s="37">
        <f>+NICE자료!AC124</f>
        <v>0</v>
      </c>
      <c r="AD124" s="37">
        <f>+NICE자료!AD124</f>
        <v>0</v>
      </c>
      <c r="AE124" s="37">
        <f>+NICE자료!AE124</f>
        <v>0</v>
      </c>
      <c r="AF124" s="37">
        <f>+NICE자료!AF124</f>
        <v>0</v>
      </c>
      <c r="AG124" s="37">
        <f>+NICE자료!AG124</f>
        <v>0</v>
      </c>
      <c r="AH124" s="37">
        <f>+NICE자료!AH124</f>
        <v>0</v>
      </c>
      <c r="AI124" s="37">
        <f>+NICE자료!AI124</f>
        <v>0</v>
      </c>
      <c r="AJ124" s="37">
        <f>+NICE자료!AJ124</f>
        <v>0</v>
      </c>
      <c r="AK124" s="37">
        <f>+NICE자료!AK124</f>
        <v>0</v>
      </c>
      <c r="AL124" s="37">
        <f>+NICE자료!AL124</f>
        <v>0</v>
      </c>
      <c r="AM124" s="37"/>
      <c r="AN124" s="37"/>
      <c r="AO124" s="37"/>
      <c r="AP124" s="37"/>
      <c r="AQ124" s="37"/>
      <c r="AR124" s="37"/>
      <c r="AS124" s="37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38"/>
      <c r="BI124" s="38"/>
      <c r="BJ124" s="38"/>
      <c r="BK124" s="38"/>
      <c r="BL124" s="38"/>
      <c r="BM124" s="38"/>
      <c r="BN124" s="38"/>
      <c r="BO124" s="38"/>
      <c r="BP124" s="38"/>
      <c r="BQ124" s="38"/>
      <c r="BR124" s="38"/>
      <c r="BS124" s="38"/>
      <c r="BT124" s="38"/>
      <c r="BU124" s="38"/>
      <c r="BV124" s="38"/>
      <c r="BW124" s="38"/>
      <c r="BX124" s="38"/>
      <c r="BY124" s="38"/>
      <c r="BZ124" s="38"/>
      <c r="CA124" s="38"/>
      <c r="CB124" s="38"/>
      <c r="CC124" s="38"/>
      <c r="CD124" s="38"/>
      <c r="CE124" s="38"/>
      <c r="CF124" s="38"/>
      <c r="CG124" s="38"/>
      <c r="CH124" s="38"/>
      <c r="CI124" s="38"/>
      <c r="CJ124" s="38"/>
      <c r="CK124" s="38"/>
      <c r="CL124" s="38"/>
      <c r="CM124" s="38"/>
      <c r="CN124" s="38"/>
      <c r="CO124" s="38"/>
      <c r="CP124" s="38"/>
      <c r="CQ124" s="38"/>
      <c r="CR124" s="38"/>
      <c r="CS124" s="38"/>
      <c r="CT124" s="38"/>
      <c r="CU124" s="38"/>
      <c r="CV124" s="38"/>
      <c r="CW124" s="38"/>
      <c r="CX124" s="38"/>
      <c r="CY124" s="38"/>
      <c r="CZ124" s="38"/>
      <c r="DA124" s="38"/>
      <c r="DB124" s="38"/>
      <c r="DC124" s="38"/>
      <c r="DD124" s="38"/>
      <c r="DE124" s="38"/>
      <c r="DF124" s="38"/>
      <c r="DG124" s="38"/>
      <c r="DH124" s="38"/>
      <c r="DI124" s="38"/>
      <c r="DJ124" s="38"/>
      <c r="DK124" s="38"/>
      <c r="DL124" s="38"/>
      <c r="DM124" s="38"/>
      <c r="DN124" s="38"/>
    </row>
    <row r="125" spans="1:118">
      <c r="A125" s="1">
        <f>+NICE자료!A125</f>
        <v>124316</v>
      </c>
      <c r="B125" s="28" t="str">
        <f>+NICE자료!B125</f>
        <v xml:space="preserve">          운반비</v>
      </c>
      <c r="C125" s="37">
        <f>+NICE자료!C125</f>
        <v>0</v>
      </c>
      <c r="D125" s="37">
        <f>+NICE자료!D125</f>
        <v>0</v>
      </c>
      <c r="E125" s="37">
        <f>+NICE자료!E125</f>
        <v>0</v>
      </c>
      <c r="F125" s="37">
        <f>+NICE자료!F125</f>
        <v>664989000000</v>
      </c>
      <c r="G125" s="37">
        <f>+NICE자료!G125</f>
        <v>0</v>
      </c>
      <c r="H125" s="37">
        <f>+NICE자료!H125</f>
        <v>0</v>
      </c>
      <c r="I125" s="37">
        <f>+NICE자료!I125</f>
        <v>0</v>
      </c>
      <c r="J125" s="37">
        <f>+NICE자료!J125</f>
        <v>691890000000</v>
      </c>
      <c r="K125" s="37">
        <f>+NICE자료!K125</f>
        <v>0</v>
      </c>
      <c r="L125" s="37">
        <f>+NICE자료!L125</f>
        <v>0</v>
      </c>
      <c r="M125" s="37">
        <f>+NICE자료!M125</f>
        <v>0</v>
      </c>
      <c r="N125" s="37">
        <f>+NICE자료!N125</f>
        <v>826900000000</v>
      </c>
      <c r="O125" s="37">
        <f>+NICE자료!O125</f>
        <v>0</v>
      </c>
      <c r="P125" s="37">
        <f>+NICE자료!P125</f>
        <v>0</v>
      </c>
      <c r="Q125" s="37">
        <f>+NICE자료!Q125</f>
        <v>0</v>
      </c>
      <c r="R125" s="37">
        <f>+NICE자료!R125</f>
        <v>807399000000</v>
      </c>
      <c r="S125" s="37">
        <f>+NICE자료!S125</f>
        <v>230689000000</v>
      </c>
      <c r="T125" s="37">
        <f>+NICE자료!T125</f>
        <v>258311000000</v>
      </c>
      <c r="U125" s="37">
        <f>+NICE자료!U125</f>
        <v>257764000000</v>
      </c>
      <c r="V125" s="37">
        <f>+NICE자료!V125</f>
        <v>257160000000</v>
      </c>
      <c r="W125" s="37">
        <f>+NICE자료!W125</f>
        <v>200993000000</v>
      </c>
      <c r="X125" s="37">
        <f>+NICE자료!X125</f>
        <v>218408000000</v>
      </c>
      <c r="Y125" s="37">
        <f>+NICE자료!Y125</f>
        <v>192996000000</v>
      </c>
      <c r="Z125" s="37">
        <f>+NICE자료!Z125</f>
        <v>197271000000</v>
      </c>
      <c r="AA125" s="37">
        <f>+NICE자료!AA125</f>
        <v>154366000000</v>
      </c>
      <c r="AB125" s="37">
        <f>+NICE자료!AB125</f>
        <v>175531000000</v>
      </c>
      <c r="AC125" s="37">
        <f>+NICE자료!AC125</f>
        <v>183305000000</v>
      </c>
      <c r="AD125" s="37">
        <f>+NICE자료!AD125</f>
        <v>170021000000</v>
      </c>
      <c r="AE125" s="37">
        <f>+NICE자료!AE125</f>
        <v>143158000000</v>
      </c>
      <c r="AF125" s="37">
        <f>+NICE자료!AF125</f>
        <v>172322000000</v>
      </c>
      <c r="AG125" s="37">
        <f>+NICE자료!AG125</f>
        <v>164781000000</v>
      </c>
      <c r="AH125" s="37">
        <f>+NICE자료!AH125</f>
        <v>179063000000</v>
      </c>
      <c r="AI125" s="37">
        <f>+NICE자료!AI125</f>
        <v>148342000000</v>
      </c>
      <c r="AJ125" s="37">
        <f>+NICE자료!AJ125</f>
        <v>195707000000</v>
      </c>
      <c r="AK125" s="37">
        <f>+NICE자료!AK125</f>
        <v>181954000000</v>
      </c>
      <c r="AL125" s="37">
        <f>+NICE자료!AL125</f>
        <v>168512000000</v>
      </c>
      <c r="AM125" s="37"/>
      <c r="AN125" s="37"/>
      <c r="AO125" s="37"/>
      <c r="AP125" s="37"/>
      <c r="AQ125" s="37"/>
      <c r="AR125" s="37"/>
      <c r="AS125" s="37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38"/>
      <c r="BI125" s="38"/>
      <c r="BJ125" s="38"/>
      <c r="BK125" s="38"/>
      <c r="BL125" s="38"/>
      <c r="BM125" s="38"/>
      <c r="BN125" s="38"/>
      <c r="BO125" s="38"/>
      <c r="BP125" s="38"/>
      <c r="BQ125" s="38"/>
      <c r="BR125" s="38"/>
      <c r="BS125" s="38"/>
      <c r="BT125" s="38"/>
      <c r="BU125" s="38"/>
      <c r="BV125" s="38"/>
      <c r="BW125" s="38"/>
      <c r="BX125" s="38"/>
      <c r="BY125" s="38"/>
      <c r="BZ125" s="38"/>
      <c r="CA125" s="38"/>
      <c r="CB125" s="38"/>
      <c r="CC125" s="38"/>
      <c r="CD125" s="38"/>
      <c r="CE125" s="38"/>
      <c r="CF125" s="38"/>
      <c r="CG125" s="38"/>
      <c r="CH125" s="38"/>
      <c r="CI125" s="38"/>
      <c r="CJ125" s="38"/>
      <c r="CK125" s="38"/>
      <c r="CL125" s="38"/>
      <c r="CM125" s="38"/>
      <c r="CN125" s="38"/>
      <c r="CO125" s="38"/>
      <c r="CP125" s="38"/>
      <c r="CQ125" s="38"/>
      <c r="CR125" s="38"/>
      <c r="CS125" s="38"/>
      <c r="CT125" s="38"/>
      <c r="CU125" s="38"/>
      <c r="CV125" s="38"/>
      <c r="CW125" s="38"/>
      <c r="CX125" s="38"/>
      <c r="CY125" s="38"/>
      <c r="CZ125" s="38"/>
      <c r="DA125" s="38"/>
      <c r="DB125" s="38"/>
      <c r="DC125" s="38"/>
      <c r="DD125" s="38"/>
      <c r="DE125" s="38"/>
      <c r="DF125" s="38"/>
      <c r="DG125" s="38"/>
      <c r="DH125" s="38"/>
      <c r="DI125" s="38"/>
      <c r="DJ125" s="38"/>
      <c r="DK125" s="38"/>
      <c r="DL125" s="38"/>
      <c r="DM125" s="38"/>
      <c r="DN125" s="38"/>
    </row>
    <row r="126" spans="1:118">
      <c r="A126" s="1">
        <f>+NICE자료!A126</f>
        <v>124317</v>
      </c>
      <c r="B126" s="28" t="str">
        <f>+NICE자료!B126</f>
        <v xml:space="preserve">          판매수수료</v>
      </c>
      <c r="C126" s="37">
        <f>+NICE자료!C126</f>
        <v>0</v>
      </c>
      <c r="D126" s="37">
        <f>+NICE자료!D126</f>
        <v>0</v>
      </c>
      <c r="E126" s="37">
        <f>+NICE자료!E126</f>
        <v>0</v>
      </c>
      <c r="F126" s="37">
        <f>+NICE자료!F126</f>
        <v>0</v>
      </c>
      <c r="G126" s="37">
        <f>+NICE자료!G126</f>
        <v>0</v>
      </c>
      <c r="H126" s="37">
        <f>+NICE자료!H126</f>
        <v>0</v>
      </c>
      <c r="I126" s="37">
        <f>+NICE자료!I126</f>
        <v>0</v>
      </c>
      <c r="J126" s="37">
        <f>+NICE자료!J126</f>
        <v>0</v>
      </c>
      <c r="K126" s="37">
        <f>+NICE자료!K126</f>
        <v>0</v>
      </c>
      <c r="L126" s="37">
        <f>+NICE자료!L126</f>
        <v>0</v>
      </c>
      <c r="M126" s="37">
        <f>+NICE자료!M126</f>
        <v>0</v>
      </c>
      <c r="N126" s="37">
        <f>+NICE자료!N126</f>
        <v>0</v>
      </c>
      <c r="O126" s="37">
        <f>+NICE자료!O126</f>
        <v>0</v>
      </c>
      <c r="P126" s="37">
        <f>+NICE자료!P126</f>
        <v>0</v>
      </c>
      <c r="Q126" s="37">
        <f>+NICE자료!Q126</f>
        <v>0</v>
      </c>
      <c r="R126" s="37">
        <f>+NICE자료!R126</f>
        <v>0</v>
      </c>
      <c r="S126" s="37">
        <f>+NICE자료!S126</f>
        <v>0</v>
      </c>
      <c r="T126" s="37">
        <f>+NICE자료!T126</f>
        <v>0</v>
      </c>
      <c r="U126" s="37">
        <f>+NICE자료!U126</f>
        <v>0</v>
      </c>
      <c r="V126" s="37">
        <f>+NICE자료!V126</f>
        <v>0</v>
      </c>
      <c r="W126" s="37">
        <f>+NICE자료!W126</f>
        <v>0</v>
      </c>
      <c r="X126" s="37">
        <f>+NICE자료!X126</f>
        <v>0</v>
      </c>
      <c r="Y126" s="37">
        <f>+NICE자료!Y126</f>
        <v>0</v>
      </c>
      <c r="Z126" s="37">
        <f>+NICE자료!Z126</f>
        <v>0</v>
      </c>
      <c r="AA126" s="37">
        <f>+NICE자료!AA126</f>
        <v>0</v>
      </c>
      <c r="AB126" s="37">
        <f>+NICE자료!AB126</f>
        <v>0</v>
      </c>
      <c r="AC126" s="37">
        <f>+NICE자료!AC126</f>
        <v>0</v>
      </c>
      <c r="AD126" s="37">
        <f>+NICE자료!AD126</f>
        <v>0</v>
      </c>
      <c r="AE126" s="37">
        <f>+NICE자료!AE126</f>
        <v>0</v>
      </c>
      <c r="AF126" s="37">
        <f>+NICE자료!AF126</f>
        <v>0</v>
      </c>
      <c r="AG126" s="37">
        <f>+NICE자료!AG126</f>
        <v>0</v>
      </c>
      <c r="AH126" s="37">
        <f>+NICE자료!AH126</f>
        <v>0</v>
      </c>
      <c r="AI126" s="37">
        <f>+NICE자료!AI126</f>
        <v>0</v>
      </c>
      <c r="AJ126" s="37">
        <f>+NICE자료!AJ126</f>
        <v>0</v>
      </c>
      <c r="AK126" s="37">
        <f>+NICE자료!AK126</f>
        <v>0</v>
      </c>
      <c r="AL126" s="37">
        <f>+NICE자료!AL126</f>
        <v>0</v>
      </c>
      <c r="AM126" s="37"/>
      <c r="AN126" s="37"/>
      <c r="AO126" s="37"/>
      <c r="AP126" s="37"/>
      <c r="AQ126" s="37"/>
      <c r="AR126" s="37"/>
      <c r="AS126" s="37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38"/>
      <c r="BI126" s="38"/>
      <c r="BJ126" s="38"/>
      <c r="BK126" s="38"/>
      <c r="BL126" s="38"/>
      <c r="BM126" s="38"/>
      <c r="BN126" s="38"/>
      <c r="BO126" s="38"/>
      <c r="BP126" s="38"/>
      <c r="BQ126" s="38"/>
      <c r="BR126" s="38"/>
      <c r="BS126" s="38"/>
      <c r="BT126" s="38"/>
      <c r="BU126" s="38"/>
      <c r="BV126" s="38"/>
      <c r="BW126" s="38"/>
      <c r="BX126" s="38"/>
      <c r="BY126" s="38"/>
      <c r="BZ126" s="38"/>
      <c r="CA126" s="38"/>
      <c r="CB126" s="38"/>
      <c r="CC126" s="38"/>
      <c r="CD126" s="38"/>
      <c r="CE126" s="38"/>
      <c r="CF126" s="38"/>
      <c r="CG126" s="38"/>
      <c r="CH126" s="38"/>
      <c r="CI126" s="38"/>
      <c r="CJ126" s="38"/>
      <c r="CK126" s="38"/>
      <c r="CL126" s="38"/>
      <c r="CM126" s="38"/>
      <c r="CN126" s="38"/>
      <c r="CO126" s="38"/>
      <c r="CP126" s="38"/>
      <c r="CQ126" s="38"/>
      <c r="CR126" s="38"/>
      <c r="CS126" s="38"/>
      <c r="CT126" s="38"/>
      <c r="CU126" s="38"/>
      <c r="CV126" s="38"/>
      <c r="CW126" s="38"/>
      <c r="CX126" s="38"/>
      <c r="CY126" s="38"/>
      <c r="CZ126" s="38"/>
      <c r="DA126" s="38"/>
      <c r="DB126" s="38"/>
      <c r="DC126" s="38"/>
      <c r="DD126" s="38"/>
      <c r="DE126" s="38"/>
      <c r="DF126" s="38"/>
      <c r="DG126" s="38"/>
      <c r="DH126" s="38"/>
      <c r="DI126" s="38"/>
      <c r="DJ126" s="38"/>
      <c r="DK126" s="38"/>
      <c r="DL126" s="38"/>
      <c r="DM126" s="38"/>
      <c r="DN126" s="38"/>
    </row>
    <row r="127" spans="1:118">
      <c r="A127" s="1">
        <f>+NICE자료!A127</f>
        <v>124319</v>
      </c>
      <c r="B127" s="28" t="str">
        <f>+NICE자료!B127</f>
        <v xml:space="preserve">          판매촉진비</v>
      </c>
      <c r="C127" s="37">
        <f>+NICE자료!C127</f>
        <v>0</v>
      </c>
      <c r="D127" s="37">
        <f>+NICE자료!D127</f>
        <v>0</v>
      </c>
      <c r="E127" s="37">
        <f>+NICE자료!E127</f>
        <v>0</v>
      </c>
      <c r="F127" s="37">
        <f>+NICE자료!F127</f>
        <v>465034000000</v>
      </c>
      <c r="G127" s="37">
        <f>+NICE자료!G127</f>
        <v>0</v>
      </c>
      <c r="H127" s="37">
        <f>+NICE자료!H127</f>
        <v>0</v>
      </c>
      <c r="I127" s="37">
        <f>+NICE자료!I127</f>
        <v>0</v>
      </c>
      <c r="J127" s="37">
        <f>+NICE자료!J127</f>
        <v>616000000000</v>
      </c>
      <c r="K127" s="37">
        <f>+NICE자료!K127</f>
        <v>0</v>
      </c>
      <c r="L127" s="37">
        <f>+NICE자료!L127</f>
        <v>0</v>
      </c>
      <c r="M127" s="37">
        <f>+NICE자료!M127</f>
        <v>0</v>
      </c>
      <c r="N127" s="37">
        <f>+NICE자료!N127</f>
        <v>1339172000000</v>
      </c>
      <c r="O127" s="37">
        <f>+NICE자료!O127</f>
        <v>0</v>
      </c>
      <c r="P127" s="37">
        <f>+NICE자료!P127</f>
        <v>0</v>
      </c>
      <c r="Q127" s="37">
        <f>+NICE자료!Q127</f>
        <v>0</v>
      </c>
      <c r="R127" s="37">
        <f>+NICE자료!R127</f>
        <v>1508672000000</v>
      </c>
      <c r="S127" s="37">
        <f>+NICE자료!S127</f>
        <v>225264000000</v>
      </c>
      <c r="T127" s="37">
        <f>+NICE자료!T127</f>
        <v>322798000000</v>
      </c>
      <c r="U127" s="37">
        <f>+NICE자료!U127</f>
        <v>351226000000</v>
      </c>
      <c r="V127" s="37">
        <f>+NICE자료!V127</f>
        <v>341007000000</v>
      </c>
      <c r="W127" s="37">
        <f>+NICE자료!W127</f>
        <v>232912000000</v>
      </c>
      <c r="X127" s="37">
        <f>+NICE자료!X127</f>
        <v>252099000000</v>
      </c>
      <c r="Y127" s="37">
        <f>+NICE자료!Y127</f>
        <v>293969000000</v>
      </c>
      <c r="Z127" s="37">
        <f>+NICE자료!Z127</f>
        <v>477744000000</v>
      </c>
      <c r="AA127" s="37">
        <f>+NICE자료!AA127</f>
        <v>161231000000</v>
      </c>
      <c r="AB127" s="37">
        <f>+NICE자료!AB127</f>
        <v>236847000000</v>
      </c>
      <c r="AC127" s="37">
        <f>+NICE자료!AC127</f>
        <v>284237000000</v>
      </c>
      <c r="AD127" s="37">
        <f>+NICE자료!AD127</f>
        <v>458200000000</v>
      </c>
      <c r="AE127" s="37">
        <f>+NICE자료!AE127</f>
        <v>218000000000</v>
      </c>
      <c r="AF127" s="37">
        <f>+NICE자료!AF127</f>
        <v>385433000000</v>
      </c>
      <c r="AG127" s="37">
        <f>+NICE자료!AG127</f>
        <v>330418000000</v>
      </c>
      <c r="AH127" s="37">
        <f>+NICE자료!AH127</f>
        <v>346198000000</v>
      </c>
      <c r="AI127" s="37">
        <f>+NICE자료!AI127</f>
        <v>260600000000</v>
      </c>
      <c r="AJ127" s="37">
        <f>+NICE자료!AJ127</f>
        <v>293480000000</v>
      </c>
      <c r="AK127" s="37">
        <f>+NICE자료!AK127</f>
        <v>324028000000</v>
      </c>
      <c r="AL127" s="37">
        <f>+NICE자료!AL127</f>
        <v>394838000000</v>
      </c>
      <c r="AM127" s="37"/>
      <c r="AN127" s="37"/>
      <c r="AO127" s="37"/>
      <c r="AP127" s="37"/>
      <c r="AQ127" s="37"/>
      <c r="AR127" s="37"/>
      <c r="AS127" s="37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38"/>
      <c r="BI127" s="38"/>
      <c r="BJ127" s="38"/>
      <c r="BK127" s="38"/>
      <c r="BL127" s="38"/>
      <c r="BM127" s="38"/>
      <c r="BN127" s="38"/>
      <c r="BO127" s="38"/>
      <c r="BP127" s="38"/>
      <c r="BQ127" s="38"/>
      <c r="BR127" s="38"/>
      <c r="BS127" s="38"/>
      <c r="BT127" s="38"/>
      <c r="BU127" s="38"/>
      <c r="BV127" s="38"/>
      <c r="BW127" s="38"/>
      <c r="BX127" s="38"/>
      <c r="BY127" s="38"/>
      <c r="BZ127" s="38"/>
      <c r="CA127" s="38"/>
      <c r="CB127" s="38"/>
      <c r="CC127" s="38"/>
      <c r="CD127" s="38"/>
      <c r="CE127" s="38"/>
      <c r="CF127" s="38"/>
      <c r="CG127" s="38"/>
      <c r="CH127" s="38"/>
      <c r="CI127" s="38"/>
      <c r="CJ127" s="38"/>
      <c r="CK127" s="38"/>
      <c r="CL127" s="38"/>
      <c r="CM127" s="38"/>
      <c r="CN127" s="38"/>
      <c r="CO127" s="38"/>
      <c r="CP127" s="38"/>
      <c r="CQ127" s="38"/>
      <c r="CR127" s="38"/>
      <c r="CS127" s="38"/>
      <c r="CT127" s="38"/>
      <c r="CU127" s="38"/>
      <c r="CV127" s="38"/>
      <c r="CW127" s="38"/>
      <c r="CX127" s="38"/>
      <c r="CY127" s="38"/>
      <c r="CZ127" s="38"/>
      <c r="DA127" s="38"/>
      <c r="DB127" s="38"/>
      <c r="DC127" s="38"/>
      <c r="DD127" s="38"/>
      <c r="DE127" s="38"/>
      <c r="DF127" s="38"/>
      <c r="DG127" s="38"/>
      <c r="DH127" s="38"/>
      <c r="DI127" s="38"/>
      <c r="DJ127" s="38"/>
      <c r="DK127" s="38"/>
      <c r="DL127" s="38"/>
      <c r="DM127" s="38"/>
      <c r="DN127" s="38"/>
    </row>
    <row r="128" spans="1:118">
      <c r="A128" s="1">
        <f>+NICE자료!A128</f>
        <v>124318</v>
      </c>
      <c r="B128" s="28" t="str">
        <f>+NICE자료!B128</f>
        <v xml:space="preserve">          해외시장개척비</v>
      </c>
      <c r="C128" s="37">
        <f>+NICE자료!C128</f>
        <v>0</v>
      </c>
      <c r="D128" s="37">
        <f>+NICE자료!D128</f>
        <v>0</v>
      </c>
      <c r="E128" s="37">
        <f>+NICE자료!E128</f>
        <v>0</v>
      </c>
      <c r="F128" s="37">
        <f>+NICE자료!F128</f>
        <v>0</v>
      </c>
      <c r="G128" s="37">
        <f>+NICE자료!G128</f>
        <v>0</v>
      </c>
      <c r="H128" s="37">
        <f>+NICE자료!H128</f>
        <v>0</v>
      </c>
      <c r="I128" s="37">
        <f>+NICE자료!I128</f>
        <v>0</v>
      </c>
      <c r="J128" s="37">
        <f>+NICE자료!J128</f>
        <v>0</v>
      </c>
      <c r="K128" s="37">
        <f>+NICE자료!K128</f>
        <v>0</v>
      </c>
      <c r="L128" s="37">
        <f>+NICE자료!L128</f>
        <v>0</v>
      </c>
      <c r="M128" s="37">
        <f>+NICE자료!M128</f>
        <v>0</v>
      </c>
      <c r="N128" s="37">
        <f>+NICE자료!N128</f>
        <v>0</v>
      </c>
      <c r="O128" s="37">
        <f>+NICE자료!O128</f>
        <v>0</v>
      </c>
      <c r="P128" s="37">
        <f>+NICE자료!P128</f>
        <v>0</v>
      </c>
      <c r="Q128" s="37">
        <f>+NICE자료!Q128</f>
        <v>0</v>
      </c>
      <c r="R128" s="37">
        <f>+NICE자료!R128</f>
        <v>0</v>
      </c>
      <c r="S128" s="37">
        <f>+NICE자료!S128</f>
        <v>0</v>
      </c>
      <c r="T128" s="37">
        <f>+NICE자료!T128</f>
        <v>0</v>
      </c>
      <c r="U128" s="37">
        <f>+NICE자료!U128</f>
        <v>0</v>
      </c>
      <c r="V128" s="37">
        <f>+NICE자료!V128</f>
        <v>0</v>
      </c>
      <c r="W128" s="37">
        <f>+NICE자료!W128</f>
        <v>0</v>
      </c>
      <c r="X128" s="37">
        <f>+NICE자료!X128</f>
        <v>0</v>
      </c>
      <c r="Y128" s="37">
        <f>+NICE자료!Y128</f>
        <v>0</v>
      </c>
      <c r="Z128" s="37">
        <f>+NICE자료!Z128</f>
        <v>0</v>
      </c>
      <c r="AA128" s="37">
        <f>+NICE자료!AA128</f>
        <v>0</v>
      </c>
      <c r="AB128" s="37">
        <f>+NICE자료!AB128</f>
        <v>0</v>
      </c>
      <c r="AC128" s="37">
        <f>+NICE자료!AC128</f>
        <v>0</v>
      </c>
      <c r="AD128" s="37">
        <f>+NICE자료!AD128</f>
        <v>0</v>
      </c>
      <c r="AE128" s="37">
        <f>+NICE자료!AE128</f>
        <v>0</v>
      </c>
      <c r="AF128" s="37">
        <f>+NICE자료!AF128</f>
        <v>0</v>
      </c>
      <c r="AG128" s="37">
        <f>+NICE자료!AG128</f>
        <v>0</v>
      </c>
      <c r="AH128" s="37">
        <f>+NICE자료!AH128</f>
        <v>0</v>
      </c>
      <c r="AI128" s="37">
        <f>+NICE자료!AI128</f>
        <v>0</v>
      </c>
      <c r="AJ128" s="37">
        <f>+NICE자료!AJ128</f>
        <v>0</v>
      </c>
      <c r="AK128" s="37">
        <f>+NICE자료!AK128</f>
        <v>0</v>
      </c>
      <c r="AL128" s="37">
        <f>+NICE자료!AL128</f>
        <v>0</v>
      </c>
      <c r="AM128" s="37"/>
      <c r="AN128" s="37"/>
      <c r="AO128" s="37"/>
      <c r="AP128" s="37"/>
      <c r="AQ128" s="37"/>
      <c r="AR128" s="37"/>
      <c r="AS128" s="37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38"/>
      <c r="BI128" s="38"/>
      <c r="BJ128" s="38"/>
      <c r="BK128" s="38"/>
      <c r="BL128" s="38"/>
      <c r="BM128" s="38"/>
      <c r="BN128" s="38"/>
      <c r="BO128" s="38"/>
      <c r="BP128" s="38"/>
      <c r="BQ128" s="38"/>
      <c r="BR128" s="38"/>
      <c r="BS128" s="38"/>
      <c r="BT128" s="38"/>
      <c r="BU128" s="38"/>
      <c r="BV128" s="38"/>
      <c r="BW128" s="38"/>
      <c r="BX128" s="38"/>
      <c r="BY128" s="38"/>
      <c r="BZ128" s="38"/>
      <c r="CA128" s="38"/>
      <c r="CB128" s="38"/>
      <c r="CC128" s="38"/>
      <c r="CD128" s="38"/>
      <c r="CE128" s="38"/>
      <c r="CF128" s="38"/>
      <c r="CG128" s="38"/>
      <c r="CH128" s="38"/>
      <c r="CI128" s="38"/>
      <c r="CJ128" s="38"/>
      <c r="CK128" s="38"/>
      <c r="CL128" s="38"/>
      <c r="CM128" s="38"/>
      <c r="CN128" s="38"/>
      <c r="CO128" s="38"/>
      <c r="CP128" s="38"/>
      <c r="CQ128" s="38"/>
      <c r="CR128" s="38"/>
      <c r="CS128" s="38"/>
      <c r="CT128" s="38"/>
      <c r="CU128" s="38"/>
      <c r="CV128" s="38"/>
      <c r="CW128" s="38"/>
      <c r="CX128" s="38"/>
      <c r="CY128" s="38"/>
      <c r="CZ128" s="38"/>
      <c r="DA128" s="38"/>
      <c r="DB128" s="38"/>
      <c r="DC128" s="38"/>
      <c r="DD128" s="38"/>
      <c r="DE128" s="38"/>
      <c r="DF128" s="38"/>
      <c r="DG128" s="38"/>
      <c r="DH128" s="38"/>
      <c r="DI128" s="38"/>
      <c r="DJ128" s="38"/>
      <c r="DK128" s="38"/>
      <c r="DL128" s="38"/>
      <c r="DM128" s="38"/>
      <c r="DN128" s="38"/>
    </row>
    <row r="129" spans="1:118">
      <c r="A129" s="1">
        <f>+NICE자료!A129</f>
        <v>124320</v>
      </c>
      <c r="B129" s="28" t="str">
        <f>+NICE자료!B129</f>
        <v xml:space="preserve">          수출비용</v>
      </c>
      <c r="C129" s="37">
        <f>+NICE자료!C129</f>
        <v>0</v>
      </c>
      <c r="D129" s="37">
        <f>+NICE자료!D129</f>
        <v>0</v>
      </c>
      <c r="E129" s="37">
        <f>+NICE자료!E129</f>
        <v>0</v>
      </c>
      <c r="F129" s="37">
        <f>+NICE자료!F129</f>
        <v>0</v>
      </c>
      <c r="G129" s="37">
        <f>+NICE자료!G129</f>
        <v>0</v>
      </c>
      <c r="H129" s="37">
        <f>+NICE자료!H129</f>
        <v>0</v>
      </c>
      <c r="I129" s="37">
        <f>+NICE자료!I129</f>
        <v>0</v>
      </c>
      <c r="J129" s="37">
        <f>+NICE자료!J129</f>
        <v>0</v>
      </c>
      <c r="K129" s="37">
        <f>+NICE자료!K129</f>
        <v>0</v>
      </c>
      <c r="L129" s="37">
        <f>+NICE자료!L129</f>
        <v>0</v>
      </c>
      <c r="M129" s="37">
        <f>+NICE자료!M129</f>
        <v>0</v>
      </c>
      <c r="N129" s="37">
        <f>+NICE자료!N129</f>
        <v>0</v>
      </c>
      <c r="O129" s="37">
        <f>+NICE자료!O129</f>
        <v>0</v>
      </c>
      <c r="P129" s="37">
        <f>+NICE자료!P129</f>
        <v>0</v>
      </c>
      <c r="Q129" s="37">
        <f>+NICE자료!Q129</f>
        <v>0</v>
      </c>
      <c r="R129" s="37">
        <f>+NICE자료!R129</f>
        <v>0</v>
      </c>
      <c r="S129" s="37">
        <f>+NICE자료!S129</f>
        <v>0</v>
      </c>
      <c r="T129" s="37">
        <f>+NICE자료!T129</f>
        <v>0</v>
      </c>
      <c r="U129" s="37">
        <f>+NICE자료!U129</f>
        <v>0</v>
      </c>
      <c r="V129" s="37">
        <f>+NICE자료!V129</f>
        <v>0</v>
      </c>
      <c r="W129" s="37">
        <f>+NICE자료!W129</f>
        <v>0</v>
      </c>
      <c r="X129" s="37">
        <f>+NICE자료!X129</f>
        <v>0</v>
      </c>
      <c r="Y129" s="37">
        <f>+NICE자료!Y129</f>
        <v>0</v>
      </c>
      <c r="Z129" s="37">
        <f>+NICE자료!Z129</f>
        <v>0</v>
      </c>
      <c r="AA129" s="37">
        <f>+NICE자료!AA129</f>
        <v>0</v>
      </c>
      <c r="AB129" s="37">
        <f>+NICE자료!AB129</f>
        <v>0</v>
      </c>
      <c r="AC129" s="37">
        <f>+NICE자료!AC129</f>
        <v>0</v>
      </c>
      <c r="AD129" s="37">
        <f>+NICE자료!AD129</f>
        <v>0</v>
      </c>
      <c r="AE129" s="37">
        <f>+NICE자료!AE129</f>
        <v>0</v>
      </c>
      <c r="AF129" s="37">
        <f>+NICE자료!AF129</f>
        <v>0</v>
      </c>
      <c r="AG129" s="37">
        <f>+NICE자료!AG129</f>
        <v>0</v>
      </c>
      <c r="AH129" s="37">
        <f>+NICE자료!AH129</f>
        <v>0</v>
      </c>
      <c r="AI129" s="37">
        <f>+NICE자료!AI129</f>
        <v>0</v>
      </c>
      <c r="AJ129" s="37">
        <f>+NICE자료!AJ129</f>
        <v>0</v>
      </c>
      <c r="AK129" s="37">
        <f>+NICE자료!AK129</f>
        <v>0</v>
      </c>
      <c r="AL129" s="37">
        <f>+NICE자료!AL129</f>
        <v>0</v>
      </c>
      <c r="AM129" s="37"/>
      <c r="AN129" s="37"/>
      <c r="AO129" s="37"/>
      <c r="AP129" s="37"/>
      <c r="AQ129" s="37"/>
      <c r="AR129" s="37"/>
      <c r="AS129" s="37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38"/>
      <c r="BI129" s="38"/>
      <c r="BJ129" s="38"/>
      <c r="BK129" s="38"/>
      <c r="BL129" s="38"/>
      <c r="BM129" s="38"/>
      <c r="BN129" s="38"/>
      <c r="BO129" s="38"/>
      <c r="BP129" s="38"/>
      <c r="BQ129" s="38"/>
      <c r="BR129" s="38"/>
      <c r="BS129" s="38"/>
      <c r="BT129" s="38"/>
      <c r="BU129" s="38"/>
      <c r="BV129" s="38"/>
      <c r="BW129" s="38"/>
      <c r="BX129" s="38"/>
      <c r="BY129" s="38"/>
      <c r="BZ129" s="38"/>
      <c r="CA129" s="38"/>
      <c r="CB129" s="38"/>
      <c r="CC129" s="38"/>
      <c r="CD129" s="38"/>
      <c r="CE129" s="38"/>
      <c r="CF129" s="38"/>
      <c r="CG129" s="38"/>
      <c r="CH129" s="38"/>
      <c r="CI129" s="38"/>
      <c r="CJ129" s="38"/>
      <c r="CK129" s="38"/>
      <c r="CL129" s="38"/>
      <c r="CM129" s="38"/>
      <c r="CN129" s="38"/>
      <c r="CO129" s="38"/>
      <c r="CP129" s="38"/>
      <c r="CQ129" s="38"/>
      <c r="CR129" s="38"/>
      <c r="CS129" s="38"/>
      <c r="CT129" s="38"/>
      <c r="CU129" s="38"/>
      <c r="CV129" s="38"/>
      <c r="CW129" s="38"/>
      <c r="CX129" s="38"/>
      <c r="CY129" s="38"/>
      <c r="CZ129" s="38"/>
      <c r="DA129" s="38"/>
      <c r="DB129" s="38"/>
      <c r="DC129" s="38"/>
      <c r="DD129" s="38"/>
      <c r="DE129" s="38"/>
      <c r="DF129" s="38"/>
      <c r="DG129" s="38"/>
      <c r="DH129" s="38"/>
      <c r="DI129" s="38"/>
      <c r="DJ129" s="38"/>
      <c r="DK129" s="38"/>
      <c r="DL129" s="38"/>
      <c r="DM129" s="38"/>
      <c r="DN129" s="38"/>
    </row>
    <row r="130" spans="1:118">
      <c r="A130" s="1">
        <f>+NICE자료!A130</f>
        <v>124322</v>
      </c>
      <c r="B130" s="28" t="str">
        <f>+NICE자료!B130</f>
        <v xml:space="preserve">          A/S비</v>
      </c>
      <c r="C130" s="37">
        <f>+NICE자료!C130</f>
        <v>0</v>
      </c>
      <c r="D130" s="37">
        <f>+NICE자료!D130</f>
        <v>0</v>
      </c>
      <c r="E130" s="37">
        <f>+NICE자료!E130</f>
        <v>0</v>
      </c>
      <c r="F130" s="37">
        <f>+NICE자료!F130</f>
        <v>402266000000</v>
      </c>
      <c r="G130" s="37">
        <f>+NICE자료!G130</f>
        <v>0</v>
      </c>
      <c r="H130" s="37">
        <f>+NICE자료!H130</f>
        <v>0</v>
      </c>
      <c r="I130" s="37">
        <f>+NICE자료!I130</f>
        <v>0</v>
      </c>
      <c r="J130" s="37">
        <f>+NICE자료!J130</f>
        <v>455792000000</v>
      </c>
      <c r="K130" s="37">
        <f>+NICE자료!K130</f>
        <v>0</v>
      </c>
      <c r="L130" s="37">
        <f>+NICE자료!L130</f>
        <v>0</v>
      </c>
      <c r="M130" s="37">
        <f>+NICE자료!M130</f>
        <v>0</v>
      </c>
      <c r="N130" s="37">
        <f>+NICE자료!N130</f>
        <v>622238000000</v>
      </c>
      <c r="O130" s="37">
        <f>+NICE자료!O130</f>
        <v>0</v>
      </c>
      <c r="P130" s="37">
        <f>+NICE자료!P130</f>
        <v>0</v>
      </c>
      <c r="Q130" s="37">
        <f>+NICE자료!Q130</f>
        <v>0</v>
      </c>
      <c r="R130" s="37">
        <f>+NICE자료!R130</f>
        <v>712406000000</v>
      </c>
      <c r="S130" s="37">
        <f>+NICE자료!S130</f>
        <v>123074000000</v>
      </c>
      <c r="T130" s="37">
        <f>+NICE자료!T130</f>
        <v>158371000000</v>
      </c>
      <c r="U130" s="37">
        <f>+NICE자료!U130</f>
        <v>226729000000</v>
      </c>
      <c r="V130" s="37">
        <f>+NICE자료!V130</f>
        <v>302735000000</v>
      </c>
      <c r="W130" s="37">
        <f>+NICE자료!W130</f>
        <v>197303000000</v>
      </c>
      <c r="X130" s="37">
        <f>+NICE자료!X130</f>
        <v>196620000000</v>
      </c>
      <c r="Y130" s="37">
        <f>+NICE자료!Y130</f>
        <v>284222000000</v>
      </c>
      <c r="Z130" s="37">
        <f>+NICE자료!Z130</f>
        <v>423414000000</v>
      </c>
      <c r="AA130" s="37">
        <f>+NICE자료!AA130</f>
        <v>263988000000</v>
      </c>
      <c r="AB130" s="37">
        <f>+NICE자료!AB130</f>
        <v>203037000000</v>
      </c>
      <c r="AC130" s="37">
        <f>+NICE자료!AC130</f>
        <v>246840000000</v>
      </c>
      <c r="AD130" s="37">
        <f>+NICE자료!AD130</f>
        <v>224181000000</v>
      </c>
      <c r="AE130" s="37">
        <f>+NICE자료!AE130</f>
        <v>152653000000</v>
      </c>
      <c r="AF130" s="37">
        <f>+NICE자료!AF130</f>
        <v>170856000000</v>
      </c>
      <c r="AG130" s="37">
        <f>+NICE자료!AG130</f>
        <v>191279000000</v>
      </c>
      <c r="AH130" s="37">
        <f>+NICE자료!AH130</f>
        <v>104011000000</v>
      </c>
      <c r="AI130" s="37">
        <f>+NICE자료!AI130</f>
        <v>204478000000</v>
      </c>
      <c r="AJ130" s="37">
        <f>+NICE자료!AJ130</f>
        <v>161145000000</v>
      </c>
      <c r="AK130" s="37">
        <f>+NICE자료!AK130</f>
        <v>174801000000</v>
      </c>
      <c r="AL130" s="37">
        <f>+NICE자료!AL130</f>
        <v>159139000000</v>
      </c>
      <c r="AM130" s="37"/>
      <c r="AN130" s="37"/>
      <c r="AO130" s="37"/>
      <c r="AP130" s="37"/>
      <c r="AQ130" s="37"/>
      <c r="AR130" s="37"/>
      <c r="AS130" s="37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38"/>
      <c r="BI130" s="38"/>
      <c r="BJ130" s="38"/>
      <c r="BK130" s="38"/>
      <c r="BL130" s="38"/>
      <c r="BM130" s="38"/>
      <c r="BN130" s="38"/>
      <c r="BO130" s="38"/>
      <c r="BP130" s="38"/>
      <c r="BQ130" s="38"/>
      <c r="BR130" s="38"/>
      <c r="BS130" s="38"/>
      <c r="BT130" s="38"/>
      <c r="BU130" s="38"/>
      <c r="BV130" s="38"/>
      <c r="BW130" s="38"/>
      <c r="BX130" s="38"/>
      <c r="BY130" s="38"/>
      <c r="BZ130" s="38"/>
      <c r="CA130" s="38"/>
      <c r="CB130" s="38"/>
      <c r="CC130" s="38"/>
      <c r="CD130" s="38"/>
      <c r="CE130" s="38"/>
      <c r="CF130" s="38"/>
      <c r="CG130" s="38"/>
      <c r="CH130" s="38"/>
      <c r="CI130" s="38"/>
      <c r="CJ130" s="38"/>
      <c r="CK130" s="38"/>
      <c r="CL130" s="38"/>
      <c r="CM130" s="38"/>
      <c r="CN130" s="38"/>
      <c r="CO130" s="38"/>
      <c r="CP130" s="38"/>
      <c r="CQ130" s="38"/>
      <c r="CR130" s="38"/>
      <c r="CS130" s="38"/>
      <c r="CT130" s="38"/>
      <c r="CU130" s="38"/>
      <c r="CV130" s="38"/>
      <c r="CW130" s="38"/>
      <c r="CX130" s="38"/>
      <c r="CY130" s="38"/>
      <c r="CZ130" s="38"/>
      <c r="DA130" s="38"/>
      <c r="DB130" s="38"/>
      <c r="DC130" s="38"/>
      <c r="DD130" s="38"/>
      <c r="DE130" s="38"/>
      <c r="DF130" s="38"/>
      <c r="DG130" s="38"/>
      <c r="DH130" s="38"/>
      <c r="DI130" s="38"/>
      <c r="DJ130" s="38"/>
      <c r="DK130" s="38"/>
      <c r="DL130" s="38"/>
      <c r="DM130" s="38"/>
      <c r="DN130" s="38"/>
    </row>
    <row r="131" spans="1:118">
      <c r="A131" s="1">
        <f>+NICE자료!A131</f>
        <v>124323</v>
      </c>
      <c r="B131" s="28" t="str">
        <f>+NICE자료!B131</f>
        <v xml:space="preserve">          반품충당부채전입액</v>
      </c>
      <c r="C131" s="37">
        <f>+NICE자료!C131</f>
        <v>0</v>
      </c>
      <c r="D131" s="37">
        <f>+NICE자료!D131</f>
        <v>0</v>
      </c>
      <c r="E131" s="37">
        <f>+NICE자료!E131</f>
        <v>0</v>
      </c>
      <c r="F131" s="37">
        <f>+NICE자료!F131</f>
        <v>0</v>
      </c>
      <c r="G131" s="37">
        <f>+NICE자료!G131</f>
        <v>0</v>
      </c>
      <c r="H131" s="37">
        <f>+NICE자료!H131</f>
        <v>0</v>
      </c>
      <c r="I131" s="37">
        <f>+NICE자료!I131</f>
        <v>0</v>
      </c>
      <c r="J131" s="37">
        <f>+NICE자료!J131</f>
        <v>0</v>
      </c>
      <c r="K131" s="37">
        <f>+NICE자료!K131</f>
        <v>0</v>
      </c>
      <c r="L131" s="37">
        <f>+NICE자료!L131</f>
        <v>0</v>
      </c>
      <c r="M131" s="37">
        <f>+NICE자료!M131</f>
        <v>0</v>
      </c>
      <c r="N131" s="37">
        <f>+NICE자료!N131</f>
        <v>0</v>
      </c>
      <c r="O131" s="37">
        <f>+NICE자료!O131</f>
        <v>0</v>
      </c>
      <c r="P131" s="37">
        <f>+NICE자료!P131</f>
        <v>0</v>
      </c>
      <c r="Q131" s="37">
        <f>+NICE자료!Q131</f>
        <v>0</v>
      </c>
      <c r="R131" s="37">
        <f>+NICE자료!R131</f>
        <v>0</v>
      </c>
      <c r="S131" s="37">
        <f>+NICE자료!S131</f>
        <v>0</v>
      </c>
      <c r="T131" s="37">
        <f>+NICE자료!T131</f>
        <v>0</v>
      </c>
      <c r="U131" s="37">
        <f>+NICE자료!U131</f>
        <v>0</v>
      </c>
      <c r="V131" s="37">
        <f>+NICE자료!V131</f>
        <v>0</v>
      </c>
      <c r="W131" s="37">
        <f>+NICE자료!W131</f>
        <v>0</v>
      </c>
      <c r="X131" s="37">
        <f>+NICE자료!X131</f>
        <v>0</v>
      </c>
      <c r="Y131" s="37">
        <f>+NICE자료!Y131</f>
        <v>0</v>
      </c>
      <c r="Z131" s="37">
        <f>+NICE자료!Z131</f>
        <v>0</v>
      </c>
      <c r="AA131" s="37">
        <f>+NICE자료!AA131</f>
        <v>0</v>
      </c>
      <c r="AB131" s="37">
        <f>+NICE자료!AB131</f>
        <v>0</v>
      </c>
      <c r="AC131" s="37">
        <f>+NICE자료!AC131</f>
        <v>0</v>
      </c>
      <c r="AD131" s="37">
        <f>+NICE자료!AD131</f>
        <v>0</v>
      </c>
      <c r="AE131" s="37">
        <f>+NICE자료!AE131</f>
        <v>0</v>
      </c>
      <c r="AF131" s="37">
        <f>+NICE자료!AF131</f>
        <v>0</v>
      </c>
      <c r="AG131" s="37">
        <f>+NICE자료!AG131</f>
        <v>0</v>
      </c>
      <c r="AH131" s="37">
        <f>+NICE자료!AH131</f>
        <v>0</v>
      </c>
      <c r="AI131" s="37">
        <f>+NICE자료!AI131</f>
        <v>0</v>
      </c>
      <c r="AJ131" s="37">
        <f>+NICE자료!AJ131</f>
        <v>0</v>
      </c>
      <c r="AK131" s="37">
        <f>+NICE자료!AK131</f>
        <v>0</v>
      </c>
      <c r="AL131" s="37">
        <f>+NICE자료!AL131</f>
        <v>0</v>
      </c>
      <c r="AM131" s="37"/>
      <c r="AN131" s="37"/>
      <c r="AO131" s="37"/>
      <c r="AP131" s="37"/>
      <c r="AQ131" s="37"/>
      <c r="AR131" s="37"/>
      <c r="AS131" s="37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38"/>
      <c r="BI131" s="38"/>
      <c r="BJ131" s="38"/>
      <c r="BK131" s="38"/>
      <c r="BL131" s="38"/>
      <c r="BM131" s="38"/>
      <c r="BN131" s="38"/>
      <c r="BO131" s="38"/>
      <c r="BP131" s="38"/>
      <c r="BQ131" s="38"/>
      <c r="BR131" s="38"/>
      <c r="BS131" s="38"/>
      <c r="BT131" s="38"/>
      <c r="BU131" s="38"/>
      <c r="BV131" s="38"/>
      <c r="BW131" s="38"/>
      <c r="BX131" s="38"/>
      <c r="BY131" s="38"/>
      <c r="BZ131" s="38"/>
      <c r="CA131" s="38"/>
      <c r="CB131" s="38"/>
      <c r="CC131" s="38"/>
      <c r="CD131" s="38"/>
      <c r="CE131" s="38"/>
      <c r="CF131" s="38"/>
      <c r="CG131" s="38"/>
      <c r="CH131" s="38"/>
      <c r="CI131" s="38"/>
      <c r="CJ131" s="38"/>
      <c r="CK131" s="38"/>
      <c r="CL131" s="38"/>
      <c r="CM131" s="38"/>
      <c r="CN131" s="38"/>
      <c r="CO131" s="38"/>
      <c r="CP131" s="38"/>
      <c r="CQ131" s="38"/>
      <c r="CR131" s="38"/>
      <c r="CS131" s="38"/>
      <c r="CT131" s="38"/>
      <c r="CU131" s="38"/>
      <c r="CV131" s="38"/>
      <c r="CW131" s="38"/>
      <c r="CX131" s="38"/>
      <c r="CY131" s="38"/>
      <c r="CZ131" s="38"/>
      <c r="DA131" s="38"/>
      <c r="DB131" s="38"/>
      <c r="DC131" s="38"/>
      <c r="DD131" s="38"/>
      <c r="DE131" s="38"/>
      <c r="DF131" s="38"/>
      <c r="DG131" s="38"/>
      <c r="DH131" s="38"/>
      <c r="DI131" s="38"/>
      <c r="DJ131" s="38"/>
      <c r="DK131" s="38"/>
      <c r="DL131" s="38"/>
      <c r="DM131" s="38"/>
      <c r="DN131" s="38"/>
    </row>
    <row r="132" spans="1:118">
      <c r="A132" s="1">
        <f>+NICE자료!A132</f>
        <v>124321</v>
      </c>
      <c r="B132" s="28" t="str">
        <f>+NICE자료!B132</f>
        <v xml:space="preserve">          기타판매비</v>
      </c>
      <c r="C132" s="37">
        <f>+NICE자료!C132</f>
        <v>0</v>
      </c>
      <c r="D132" s="37">
        <f>+NICE자료!D132</f>
        <v>0</v>
      </c>
      <c r="E132" s="37">
        <f>+NICE자료!E132</f>
        <v>0</v>
      </c>
      <c r="F132" s="37">
        <f>+NICE자료!F132</f>
        <v>0</v>
      </c>
      <c r="G132" s="37">
        <f>+NICE자료!G132</f>
        <v>0</v>
      </c>
      <c r="H132" s="37">
        <f>+NICE자료!H132</f>
        <v>0</v>
      </c>
      <c r="I132" s="37">
        <f>+NICE자료!I132</f>
        <v>0</v>
      </c>
      <c r="J132" s="37">
        <f>+NICE자료!J132</f>
        <v>0</v>
      </c>
      <c r="K132" s="37">
        <f>+NICE자료!K132</f>
        <v>0</v>
      </c>
      <c r="L132" s="37">
        <f>+NICE자료!L132</f>
        <v>0</v>
      </c>
      <c r="M132" s="37">
        <f>+NICE자료!M132</f>
        <v>0</v>
      </c>
      <c r="N132" s="37">
        <f>+NICE자료!N132</f>
        <v>0</v>
      </c>
      <c r="O132" s="37">
        <f>+NICE자료!O132</f>
        <v>0</v>
      </c>
      <c r="P132" s="37">
        <f>+NICE자료!P132</f>
        <v>0</v>
      </c>
      <c r="Q132" s="37">
        <f>+NICE자료!Q132</f>
        <v>0</v>
      </c>
      <c r="R132" s="37">
        <f>+NICE자료!R132</f>
        <v>0</v>
      </c>
      <c r="S132" s="37">
        <f>+NICE자료!S132</f>
        <v>0</v>
      </c>
      <c r="T132" s="37">
        <f>+NICE자료!T132</f>
        <v>0</v>
      </c>
      <c r="U132" s="37">
        <f>+NICE자료!U132</f>
        <v>0</v>
      </c>
      <c r="V132" s="37">
        <f>+NICE자료!V132</f>
        <v>0</v>
      </c>
      <c r="W132" s="37">
        <f>+NICE자료!W132</f>
        <v>0</v>
      </c>
      <c r="X132" s="37">
        <f>+NICE자료!X132</f>
        <v>0</v>
      </c>
      <c r="Y132" s="37">
        <f>+NICE자료!Y132</f>
        <v>0</v>
      </c>
      <c r="Z132" s="37">
        <f>+NICE자료!Z132</f>
        <v>0</v>
      </c>
      <c r="AA132" s="37">
        <f>+NICE자료!AA132</f>
        <v>0</v>
      </c>
      <c r="AB132" s="37">
        <f>+NICE자료!AB132</f>
        <v>0</v>
      </c>
      <c r="AC132" s="37">
        <f>+NICE자료!AC132</f>
        <v>0</v>
      </c>
      <c r="AD132" s="37">
        <f>+NICE자료!AD132</f>
        <v>0</v>
      </c>
      <c r="AE132" s="37">
        <f>+NICE자료!AE132</f>
        <v>0</v>
      </c>
      <c r="AF132" s="37">
        <f>+NICE자료!AF132</f>
        <v>0</v>
      </c>
      <c r="AG132" s="37">
        <f>+NICE자료!AG132</f>
        <v>0</v>
      </c>
      <c r="AH132" s="37">
        <f>+NICE자료!AH132</f>
        <v>0</v>
      </c>
      <c r="AI132" s="37">
        <f>+NICE자료!AI132</f>
        <v>0</v>
      </c>
      <c r="AJ132" s="37">
        <f>+NICE자료!AJ132</f>
        <v>0</v>
      </c>
      <c r="AK132" s="37">
        <f>+NICE자료!AK132</f>
        <v>0</v>
      </c>
      <c r="AL132" s="37">
        <f>+NICE자료!AL132</f>
        <v>0</v>
      </c>
      <c r="AM132" s="37"/>
      <c r="AN132" s="37"/>
      <c r="AO132" s="37"/>
      <c r="AP132" s="37"/>
      <c r="AQ132" s="37"/>
      <c r="AR132" s="37"/>
      <c r="AS132" s="37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38"/>
      <c r="BI132" s="38"/>
      <c r="BJ132" s="38"/>
      <c r="BK132" s="38"/>
      <c r="BL132" s="38"/>
      <c r="BM132" s="38"/>
      <c r="BN132" s="38"/>
      <c r="BO132" s="38"/>
      <c r="BP132" s="38"/>
      <c r="BQ132" s="38"/>
      <c r="BR132" s="38"/>
      <c r="BS132" s="38"/>
      <c r="BT132" s="38"/>
      <c r="BU132" s="38"/>
      <c r="BV132" s="38"/>
      <c r="BW132" s="38"/>
      <c r="BX132" s="38"/>
      <c r="BY132" s="38"/>
      <c r="BZ132" s="38"/>
      <c r="CA132" s="38"/>
      <c r="CB132" s="38"/>
      <c r="CC132" s="38"/>
      <c r="CD132" s="38"/>
      <c r="CE132" s="38"/>
      <c r="CF132" s="38"/>
      <c r="CG132" s="38"/>
      <c r="CH132" s="38"/>
      <c r="CI132" s="38"/>
      <c r="CJ132" s="38"/>
      <c r="CK132" s="38"/>
      <c r="CL132" s="38"/>
      <c r="CM132" s="38"/>
      <c r="CN132" s="38"/>
      <c r="CO132" s="38"/>
      <c r="CP132" s="38"/>
      <c r="CQ132" s="38"/>
      <c r="CR132" s="38"/>
      <c r="CS132" s="38"/>
      <c r="CT132" s="38"/>
      <c r="CU132" s="38"/>
      <c r="CV132" s="38"/>
      <c r="CW132" s="38"/>
      <c r="CX132" s="38"/>
      <c r="CY132" s="38"/>
      <c r="CZ132" s="38"/>
      <c r="DA132" s="38"/>
      <c r="DB132" s="38"/>
      <c r="DC132" s="38"/>
      <c r="DD132" s="38"/>
      <c r="DE132" s="38"/>
      <c r="DF132" s="38"/>
      <c r="DG132" s="38"/>
      <c r="DH132" s="38"/>
      <c r="DI132" s="38"/>
      <c r="DJ132" s="38"/>
      <c r="DK132" s="38"/>
      <c r="DL132" s="38"/>
      <c r="DM132" s="38"/>
      <c r="DN132" s="38"/>
    </row>
    <row r="133" spans="1:118">
      <c r="A133" s="1">
        <f>+NICE자료!A133</f>
        <v>124400</v>
      </c>
      <c r="B133" s="28" t="str">
        <f>+NICE자료!B133</f>
        <v xml:space="preserve">     기타판매비와관리비</v>
      </c>
      <c r="C133" s="37">
        <f>+NICE자료!C133</f>
        <v>2166992000000</v>
      </c>
      <c r="D133" s="37">
        <f>+NICE자료!D133</f>
        <v>2292984000000</v>
      </c>
      <c r="E133" s="37">
        <f>+NICE자료!E133</f>
        <v>2371075000000</v>
      </c>
      <c r="F133" s="37">
        <f>+NICE자료!F133</f>
        <v>-2779861000000</v>
      </c>
      <c r="G133" s="37">
        <f>+NICE자료!G133</f>
        <v>2261217000000</v>
      </c>
      <c r="H133" s="37">
        <f>+NICE자료!H133</f>
        <v>2432540000000</v>
      </c>
      <c r="I133" s="37">
        <f>+NICE자료!I133</f>
        <v>2614958000000</v>
      </c>
      <c r="J133" s="37">
        <f>+NICE자료!J133</f>
        <v>-3045280000000</v>
      </c>
      <c r="K133" s="37">
        <f>+NICE자료!K133</f>
        <v>2532965000000</v>
      </c>
      <c r="L133" s="37">
        <f>+NICE자료!L133</f>
        <v>3211574000000</v>
      </c>
      <c r="M133" s="37">
        <f>+NICE자료!M133</f>
        <v>3271318000000</v>
      </c>
      <c r="N133" s="37">
        <f>+NICE자료!N133</f>
        <v>-4337639000000</v>
      </c>
      <c r="O133" s="37">
        <f>+NICE자료!O133</f>
        <v>2828653000000</v>
      </c>
      <c r="P133" s="37">
        <f>+NICE자료!P133</f>
        <v>3398481000000</v>
      </c>
      <c r="Q133" s="37">
        <f>+NICE자료!Q133</f>
        <v>3938457000000</v>
      </c>
      <c r="R133" s="37">
        <f>+NICE자료!R133</f>
        <v>-5303744000000</v>
      </c>
      <c r="S133" s="37">
        <f>+NICE자료!S133</f>
        <v>2271250000000</v>
      </c>
      <c r="T133" s="37">
        <f>+NICE자료!T133</f>
        <v>2488306000000</v>
      </c>
      <c r="U133" s="37">
        <f>+NICE자료!U133</f>
        <v>2547085000000</v>
      </c>
      <c r="V133" s="37">
        <f>+NICE자료!V133</f>
        <v>2618483000000</v>
      </c>
      <c r="W133" s="37">
        <f>+NICE자료!W133</f>
        <v>2514092000000</v>
      </c>
      <c r="X133" s="37">
        <f>+NICE자료!X133</f>
        <v>2706281000000</v>
      </c>
      <c r="Y133" s="37">
        <f>+NICE자료!Y133</f>
        <v>2643380000000</v>
      </c>
      <c r="Z133" s="37">
        <f>+NICE자료!Z133</f>
        <v>2855354000000</v>
      </c>
      <c r="AA133" s="37">
        <f>+NICE자료!AA133</f>
        <v>2958250000000</v>
      </c>
      <c r="AB133" s="37">
        <f>+NICE자료!AB133</f>
        <v>2934063000000</v>
      </c>
      <c r="AC133" s="37">
        <f>+NICE자료!AC133</f>
        <v>3026178000000</v>
      </c>
      <c r="AD133" s="37">
        <f>+NICE자료!AD133</f>
        <v>3006326000000</v>
      </c>
      <c r="AE133" s="37">
        <f>+NICE자료!AE133</f>
        <v>3424961000000</v>
      </c>
      <c r="AF133" s="37">
        <f>+NICE자료!AF133</f>
        <v>3754221000000</v>
      </c>
      <c r="AG133" s="37">
        <f>+NICE자료!AG133</f>
        <v>3788773000000</v>
      </c>
      <c r="AH133" s="37">
        <f>+NICE자료!AH133</f>
        <v>4064335000000</v>
      </c>
      <c r="AI133" s="37">
        <f>+NICE자료!AI133</f>
        <v>3881791000000</v>
      </c>
      <c r="AJ133" s="37">
        <f>+NICE자료!AJ133</f>
        <v>3953870000000</v>
      </c>
      <c r="AK133" s="37">
        <f>+NICE자료!AK133</f>
        <v>3562863000000</v>
      </c>
      <c r="AL133" s="37">
        <f>+NICE자료!AL133</f>
        <v>3729491000000</v>
      </c>
      <c r="AM133" s="37"/>
      <c r="AN133" s="37"/>
      <c r="AO133" s="37"/>
      <c r="AP133" s="37"/>
      <c r="AQ133" s="37"/>
      <c r="AR133" s="37"/>
      <c r="AS133" s="37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38"/>
      <c r="BI133" s="38"/>
      <c r="BJ133" s="38"/>
      <c r="BK133" s="38"/>
      <c r="BL133" s="38"/>
      <c r="BM133" s="38"/>
      <c r="BN133" s="38"/>
      <c r="BO133" s="38"/>
      <c r="BP133" s="38"/>
      <c r="BQ133" s="38"/>
      <c r="BR133" s="38"/>
      <c r="BS133" s="38"/>
      <c r="BT133" s="38"/>
      <c r="BU133" s="38"/>
      <c r="BV133" s="38"/>
      <c r="BW133" s="38"/>
      <c r="BX133" s="38"/>
      <c r="BY133" s="38"/>
      <c r="BZ133" s="38"/>
      <c r="CA133" s="38"/>
      <c r="CB133" s="38"/>
      <c r="CC133" s="38"/>
      <c r="CD133" s="38"/>
      <c r="CE133" s="38"/>
      <c r="CF133" s="38"/>
      <c r="CG133" s="38"/>
      <c r="CH133" s="38"/>
      <c r="CI133" s="38"/>
      <c r="CJ133" s="38"/>
      <c r="CK133" s="38"/>
      <c r="CL133" s="38"/>
      <c r="CM133" s="38"/>
      <c r="CN133" s="38"/>
      <c r="CO133" s="38"/>
      <c r="CP133" s="38"/>
      <c r="CQ133" s="38"/>
      <c r="CR133" s="38"/>
      <c r="CS133" s="38"/>
      <c r="CT133" s="38"/>
      <c r="CU133" s="38"/>
      <c r="CV133" s="38"/>
      <c r="CW133" s="38"/>
      <c r="CX133" s="38"/>
      <c r="CY133" s="38"/>
      <c r="CZ133" s="38"/>
      <c r="DA133" s="38"/>
      <c r="DB133" s="38"/>
      <c r="DC133" s="38"/>
      <c r="DD133" s="38"/>
      <c r="DE133" s="38"/>
      <c r="DF133" s="38"/>
      <c r="DG133" s="38"/>
      <c r="DH133" s="38"/>
      <c r="DI133" s="38"/>
      <c r="DJ133" s="38"/>
      <c r="DK133" s="38"/>
      <c r="DL133" s="38"/>
      <c r="DM133" s="38"/>
      <c r="DN133" s="38"/>
    </row>
    <row r="134" spans="1:118">
      <c r="A134" s="1">
        <f>+NICE자료!A134</f>
        <v>124406</v>
      </c>
      <c r="B134" s="28" t="str">
        <f>+NICE자료!B134</f>
        <v xml:space="preserve">          연구비</v>
      </c>
      <c r="C134" s="37">
        <f>+NICE자료!C134</f>
        <v>0</v>
      </c>
      <c r="D134" s="37">
        <f>+NICE자료!D134</f>
        <v>0</v>
      </c>
      <c r="E134" s="37">
        <f>+NICE자료!E134</f>
        <v>0</v>
      </c>
      <c r="F134" s="37">
        <f>+NICE자료!F134</f>
        <v>2249733000000</v>
      </c>
      <c r="G134" s="37">
        <f>+NICE자료!G134</f>
        <v>0</v>
      </c>
      <c r="H134" s="37">
        <f>+NICE자료!H134</f>
        <v>0</v>
      </c>
      <c r="I134" s="37">
        <f>+NICE자료!I134</f>
        <v>0</v>
      </c>
      <c r="J134" s="37">
        <f>+NICE자료!J134</f>
        <v>2351744000000</v>
      </c>
      <c r="K134" s="37">
        <f>+NICE자료!K134</f>
        <v>0</v>
      </c>
      <c r="L134" s="37">
        <f>+NICE자료!L134</f>
        <v>0</v>
      </c>
      <c r="M134" s="37">
        <f>+NICE자료!M134</f>
        <v>0</v>
      </c>
      <c r="N134" s="37">
        <f>+NICE자료!N134</f>
        <v>2673466000000</v>
      </c>
      <c r="O134" s="37">
        <f>+NICE자료!O134</f>
        <v>0</v>
      </c>
      <c r="P134" s="37">
        <f>+NICE자료!P134</f>
        <v>0</v>
      </c>
      <c r="Q134" s="37">
        <f>+NICE자료!Q134</f>
        <v>0</v>
      </c>
      <c r="R134" s="37">
        <f>+NICE자료!R134</f>
        <v>2645195000000</v>
      </c>
      <c r="S134" s="37">
        <f>+NICE자료!S134</f>
        <v>0</v>
      </c>
      <c r="T134" s="37">
        <f>+NICE자료!T134</f>
        <v>0</v>
      </c>
      <c r="U134" s="37">
        <f>+NICE자료!U134</f>
        <v>0</v>
      </c>
      <c r="V134" s="37">
        <f>+NICE자료!V134</f>
        <v>0</v>
      </c>
      <c r="W134" s="37">
        <f>+NICE자료!W134</f>
        <v>0</v>
      </c>
      <c r="X134" s="37">
        <f>+NICE자료!X134</f>
        <v>0</v>
      </c>
      <c r="Y134" s="37">
        <f>+NICE자료!Y134</f>
        <v>0</v>
      </c>
      <c r="Z134" s="37">
        <f>+NICE자료!Z134</f>
        <v>0</v>
      </c>
      <c r="AA134" s="37">
        <f>+NICE자료!AA134</f>
        <v>0</v>
      </c>
      <c r="AB134" s="37">
        <f>+NICE자료!AB134</f>
        <v>0</v>
      </c>
      <c r="AC134" s="37">
        <f>+NICE자료!AC134</f>
        <v>0</v>
      </c>
      <c r="AD134" s="37">
        <f>+NICE자료!AD134</f>
        <v>0</v>
      </c>
      <c r="AE134" s="37">
        <f>+NICE자료!AE134</f>
        <v>0</v>
      </c>
      <c r="AF134" s="37">
        <f>+NICE자료!AF134</f>
        <v>0</v>
      </c>
      <c r="AG134" s="37">
        <f>+NICE자료!AG134</f>
        <v>0</v>
      </c>
      <c r="AH134" s="37">
        <f>+NICE자료!AH134</f>
        <v>0</v>
      </c>
      <c r="AI134" s="37">
        <f>+NICE자료!AI134</f>
        <v>0</v>
      </c>
      <c r="AJ134" s="37">
        <f>+NICE자료!AJ134</f>
        <v>0</v>
      </c>
      <c r="AK134" s="37">
        <f>+NICE자료!AK134</f>
        <v>0</v>
      </c>
      <c r="AL134" s="37">
        <f>+NICE자료!AL134</f>
        <v>0</v>
      </c>
      <c r="AM134" s="37"/>
      <c r="AN134" s="37"/>
      <c r="AO134" s="37"/>
      <c r="AP134" s="37"/>
      <c r="AQ134" s="37"/>
      <c r="AR134" s="37"/>
      <c r="AS134" s="37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38"/>
      <c r="BI134" s="38"/>
      <c r="BJ134" s="38"/>
      <c r="BK134" s="38"/>
      <c r="BL134" s="38"/>
      <c r="BM134" s="38"/>
      <c r="BN134" s="38"/>
      <c r="BO134" s="38"/>
      <c r="BP134" s="38"/>
      <c r="BQ134" s="38"/>
      <c r="BR134" s="38"/>
      <c r="BS134" s="38"/>
      <c r="BT134" s="38"/>
      <c r="BU134" s="38"/>
      <c r="BV134" s="38"/>
      <c r="BW134" s="38"/>
      <c r="BX134" s="38"/>
      <c r="BY134" s="38"/>
      <c r="BZ134" s="38"/>
      <c r="CA134" s="38"/>
      <c r="CB134" s="38"/>
      <c r="CC134" s="38"/>
      <c r="CD134" s="38"/>
      <c r="CE134" s="38"/>
      <c r="CF134" s="38"/>
      <c r="CG134" s="38"/>
      <c r="CH134" s="38"/>
      <c r="CI134" s="38"/>
      <c r="CJ134" s="38"/>
      <c r="CK134" s="38"/>
      <c r="CL134" s="38"/>
      <c r="CM134" s="38"/>
      <c r="CN134" s="38"/>
      <c r="CO134" s="38"/>
      <c r="CP134" s="38"/>
      <c r="CQ134" s="38"/>
      <c r="CR134" s="38"/>
      <c r="CS134" s="38"/>
      <c r="CT134" s="38"/>
      <c r="CU134" s="38"/>
      <c r="CV134" s="38"/>
      <c r="CW134" s="38"/>
      <c r="CX134" s="38"/>
      <c r="CY134" s="38"/>
      <c r="CZ134" s="38"/>
      <c r="DA134" s="38"/>
      <c r="DB134" s="38"/>
      <c r="DC134" s="38"/>
      <c r="DD134" s="38"/>
      <c r="DE134" s="38"/>
      <c r="DF134" s="38"/>
      <c r="DG134" s="38"/>
      <c r="DH134" s="38"/>
      <c r="DI134" s="38"/>
      <c r="DJ134" s="38"/>
      <c r="DK134" s="38"/>
      <c r="DL134" s="38"/>
      <c r="DM134" s="38"/>
      <c r="DN134" s="38"/>
    </row>
    <row r="135" spans="1:118">
      <c r="A135" s="1">
        <f>+NICE자료!A135</f>
        <v>124410</v>
      </c>
      <c r="B135" s="28" t="str">
        <f>+NICE자료!B135</f>
        <v xml:space="preserve">          경상연구개발비</v>
      </c>
      <c r="C135" s="37">
        <f>+NICE자료!C135</f>
        <v>0</v>
      </c>
      <c r="D135" s="37">
        <f>+NICE자료!D135</f>
        <v>0</v>
      </c>
      <c r="E135" s="37">
        <f>+NICE자료!E135</f>
        <v>0</v>
      </c>
      <c r="F135" s="37">
        <f>+NICE자료!F135</f>
        <v>0</v>
      </c>
      <c r="G135" s="37">
        <f>+NICE자료!G135</f>
        <v>0</v>
      </c>
      <c r="H135" s="37">
        <f>+NICE자료!H135</f>
        <v>0</v>
      </c>
      <c r="I135" s="37">
        <f>+NICE자료!I135</f>
        <v>0</v>
      </c>
      <c r="J135" s="37">
        <f>+NICE자료!J135</f>
        <v>0</v>
      </c>
      <c r="K135" s="37">
        <f>+NICE자료!K135</f>
        <v>0</v>
      </c>
      <c r="L135" s="37">
        <f>+NICE자료!L135</f>
        <v>0</v>
      </c>
      <c r="M135" s="37">
        <f>+NICE자료!M135</f>
        <v>0</v>
      </c>
      <c r="N135" s="37">
        <f>+NICE자료!N135</f>
        <v>0</v>
      </c>
      <c r="O135" s="37">
        <f>+NICE자료!O135</f>
        <v>0</v>
      </c>
      <c r="P135" s="37">
        <f>+NICE자료!P135</f>
        <v>0</v>
      </c>
      <c r="Q135" s="37">
        <f>+NICE자료!Q135</f>
        <v>0</v>
      </c>
      <c r="R135" s="37">
        <f>+NICE자료!R135</f>
        <v>0</v>
      </c>
      <c r="S135" s="37">
        <f>+NICE자료!S135</f>
        <v>1936932000000</v>
      </c>
      <c r="T135" s="37">
        <f>+NICE자료!T135</f>
        <v>2169115000000</v>
      </c>
      <c r="U135" s="37">
        <f>+NICE자료!U135</f>
        <v>2193422000000</v>
      </c>
      <c r="V135" s="37">
        <f>+NICE자료!V135</f>
        <v>2290113000000</v>
      </c>
      <c r="W135" s="37">
        <f>+NICE자료!W135</f>
        <v>2208265000000</v>
      </c>
      <c r="X135" s="37">
        <f>+NICE자료!X135</f>
        <v>2336301000000</v>
      </c>
      <c r="Y135" s="37">
        <f>+NICE자료!Y135</f>
        <v>2240936000000</v>
      </c>
      <c r="Z135" s="37">
        <f>+NICE자료!Z135</f>
        <v>2548009000000</v>
      </c>
      <c r="AA135" s="37">
        <f>+NICE자료!AA135</f>
        <v>2524952000000</v>
      </c>
      <c r="AB135" s="37">
        <f>+NICE자료!AB135</f>
        <v>2466776000000</v>
      </c>
      <c r="AC135" s="37">
        <f>+NICE자료!AC135</f>
        <v>2602372000000</v>
      </c>
      <c r="AD135" s="37">
        <f>+NICE자료!AD135</f>
        <v>2645120000000</v>
      </c>
      <c r="AE135" s="37">
        <f>+NICE자료!AE135</f>
        <v>2963139000000</v>
      </c>
      <c r="AF135" s="37">
        <f>+NICE자료!AF135</f>
        <v>3157176000000</v>
      </c>
      <c r="AG135" s="37">
        <f>+NICE자료!AG135</f>
        <v>0</v>
      </c>
      <c r="AH135" s="37">
        <f>+NICE자료!AH135</f>
        <v>12795562000000</v>
      </c>
      <c r="AI135" s="37">
        <f>+NICE자료!AI135</f>
        <v>3357472000000</v>
      </c>
      <c r="AJ135" s="37">
        <f>+NICE자료!AJ135</f>
        <v>3374583000000</v>
      </c>
      <c r="AK135" s="37">
        <f>+NICE자료!AK135</f>
        <v>2981833000000</v>
      </c>
      <c r="AL135" s="37">
        <f>+NICE자료!AL135</f>
        <v>3102048000000</v>
      </c>
      <c r="AM135" s="37"/>
      <c r="AN135" s="37"/>
      <c r="AO135" s="37"/>
      <c r="AP135" s="37"/>
      <c r="AQ135" s="37"/>
      <c r="AR135" s="37"/>
      <c r="AS135" s="37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38"/>
      <c r="BI135" s="38"/>
      <c r="BJ135" s="38"/>
      <c r="BK135" s="38"/>
      <c r="BL135" s="38"/>
      <c r="BM135" s="38"/>
      <c r="BN135" s="38"/>
      <c r="BO135" s="38"/>
      <c r="BP135" s="38"/>
      <c r="BQ135" s="38"/>
      <c r="BR135" s="38"/>
      <c r="BS135" s="38"/>
      <c r="BT135" s="38"/>
      <c r="BU135" s="38"/>
      <c r="BV135" s="38"/>
      <c r="BW135" s="38"/>
      <c r="BX135" s="38"/>
      <c r="BY135" s="38"/>
      <c r="BZ135" s="38"/>
      <c r="CA135" s="38"/>
      <c r="CB135" s="38"/>
      <c r="CC135" s="38"/>
      <c r="CD135" s="38"/>
      <c r="CE135" s="38"/>
      <c r="CF135" s="38"/>
      <c r="CG135" s="38"/>
      <c r="CH135" s="38"/>
      <c r="CI135" s="38"/>
      <c r="CJ135" s="38"/>
      <c r="CK135" s="38"/>
      <c r="CL135" s="38"/>
      <c r="CM135" s="38"/>
      <c r="CN135" s="38"/>
      <c r="CO135" s="38"/>
      <c r="CP135" s="38"/>
      <c r="CQ135" s="38"/>
      <c r="CR135" s="38"/>
      <c r="CS135" s="38"/>
      <c r="CT135" s="38"/>
      <c r="CU135" s="38"/>
      <c r="CV135" s="38"/>
      <c r="CW135" s="38"/>
      <c r="CX135" s="38"/>
      <c r="CY135" s="38"/>
      <c r="CZ135" s="38"/>
      <c r="DA135" s="38"/>
      <c r="DB135" s="38"/>
      <c r="DC135" s="38"/>
      <c r="DD135" s="38"/>
      <c r="DE135" s="38"/>
      <c r="DF135" s="38"/>
      <c r="DG135" s="38"/>
      <c r="DH135" s="38"/>
      <c r="DI135" s="38"/>
      <c r="DJ135" s="38"/>
      <c r="DK135" s="38"/>
      <c r="DL135" s="38"/>
      <c r="DM135" s="38"/>
      <c r="DN135" s="38"/>
    </row>
    <row r="136" spans="1:118">
      <c r="A136" s="1">
        <f>+NICE자료!A136</f>
        <v>124420</v>
      </c>
      <c r="B136" s="28" t="str">
        <f>+NICE자료!B136</f>
        <v xml:space="preserve">          경상개발비</v>
      </c>
      <c r="C136" s="37">
        <f>+NICE자료!C136</f>
        <v>0</v>
      </c>
      <c r="D136" s="37">
        <f>+NICE자료!D136</f>
        <v>0</v>
      </c>
      <c r="E136" s="37">
        <f>+NICE자료!E136</f>
        <v>0</v>
      </c>
      <c r="F136" s="37">
        <f>+NICE자료!F136</f>
        <v>1052604000000</v>
      </c>
      <c r="G136" s="37">
        <f>+NICE자료!G136</f>
        <v>0</v>
      </c>
      <c r="H136" s="37">
        <f>+NICE자료!H136</f>
        <v>0</v>
      </c>
      <c r="I136" s="37">
        <f>+NICE자료!I136</f>
        <v>0</v>
      </c>
      <c r="J136" s="37">
        <f>+NICE자료!J136</f>
        <v>1059841000000</v>
      </c>
      <c r="K136" s="37">
        <f>+NICE자료!K136</f>
        <v>0</v>
      </c>
      <c r="L136" s="37">
        <f>+NICE자료!L136</f>
        <v>0</v>
      </c>
      <c r="M136" s="37">
        <f>+NICE자료!M136</f>
        <v>0</v>
      </c>
      <c r="N136" s="37">
        <f>+NICE자료!N136</f>
        <v>1110492000000</v>
      </c>
      <c r="O136" s="37">
        <f>+NICE자료!O136</f>
        <v>0</v>
      </c>
      <c r="P136" s="37">
        <f>+NICE자료!P136</f>
        <v>0</v>
      </c>
      <c r="Q136" s="37">
        <f>+NICE자료!Q136</f>
        <v>0</v>
      </c>
      <c r="R136" s="37">
        <f>+NICE자료!R136</f>
        <v>1271634000000</v>
      </c>
      <c r="S136" s="37">
        <f>+NICE자료!S136</f>
        <v>0</v>
      </c>
      <c r="T136" s="37">
        <f>+NICE자료!T136</f>
        <v>0</v>
      </c>
      <c r="U136" s="37">
        <f>+NICE자료!U136</f>
        <v>0</v>
      </c>
      <c r="V136" s="37">
        <f>+NICE자료!V136</f>
        <v>0</v>
      </c>
      <c r="W136" s="37">
        <f>+NICE자료!W136</f>
        <v>0</v>
      </c>
      <c r="X136" s="37">
        <f>+NICE자료!X136</f>
        <v>0</v>
      </c>
      <c r="Y136" s="37">
        <f>+NICE자료!Y136</f>
        <v>0</v>
      </c>
      <c r="Z136" s="37">
        <f>+NICE자료!Z136</f>
        <v>0</v>
      </c>
      <c r="AA136" s="37">
        <f>+NICE자료!AA136</f>
        <v>0</v>
      </c>
      <c r="AB136" s="37">
        <f>+NICE자료!AB136</f>
        <v>0</v>
      </c>
      <c r="AC136" s="37">
        <f>+NICE자료!AC136</f>
        <v>0</v>
      </c>
      <c r="AD136" s="37">
        <f>+NICE자료!AD136</f>
        <v>0</v>
      </c>
      <c r="AE136" s="37">
        <f>+NICE자료!AE136</f>
        <v>0</v>
      </c>
      <c r="AF136" s="37">
        <f>+NICE자료!AF136</f>
        <v>0</v>
      </c>
      <c r="AG136" s="37">
        <f>+NICE자료!AG136</f>
        <v>3238963000000</v>
      </c>
      <c r="AH136" s="37">
        <f>+NICE자료!AH136</f>
        <v>-9359278000000</v>
      </c>
      <c r="AI136" s="37">
        <f>+NICE자료!AI136</f>
        <v>0</v>
      </c>
      <c r="AJ136" s="37">
        <f>+NICE자료!AJ136</f>
        <v>0</v>
      </c>
      <c r="AK136" s="37">
        <f>+NICE자료!AK136</f>
        <v>0</v>
      </c>
      <c r="AL136" s="37">
        <f>+NICE자료!AL136</f>
        <v>0</v>
      </c>
      <c r="AM136" s="37"/>
      <c r="AN136" s="37"/>
      <c r="AO136" s="37"/>
      <c r="AP136" s="37"/>
      <c r="AQ136" s="37"/>
      <c r="AR136" s="37"/>
      <c r="AS136" s="37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38"/>
      <c r="BI136" s="38"/>
      <c r="BJ136" s="38"/>
      <c r="BK136" s="38"/>
      <c r="BL136" s="38"/>
      <c r="BM136" s="38"/>
      <c r="BN136" s="38"/>
      <c r="BO136" s="38"/>
      <c r="BP136" s="38"/>
      <c r="BQ136" s="38"/>
      <c r="BR136" s="38"/>
      <c r="BS136" s="38"/>
      <c r="BT136" s="38"/>
      <c r="BU136" s="38"/>
      <c r="BV136" s="38"/>
      <c r="BW136" s="38"/>
      <c r="BX136" s="38"/>
      <c r="BY136" s="38"/>
      <c r="BZ136" s="38"/>
      <c r="CA136" s="38"/>
      <c r="CB136" s="38"/>
      <c r="CC136" s="38"/>
      <c r="CD136" s="38"/>
      <c r="CE136" s="38"/>
      <c r="CF136" s="38"/>
      <c r="CG136" s="38"/>
      <c r="CH136" s="38"/>
      <c r="CI136" s="38"/>
      <c r="CJ136" s="38"/>
      <c r="CK136" s="38"/>
      <c r="CL136" s="38"/>
      <c r="CM136" s="38"/>
      <c r="CN136" s="38"/>
      <c r="CO136" s="38"/>
      <c r="CP136" s="38"/>
      <c r="CQ136" s="38"/>
      <c r="CR136" s="38"/>
      <c r="CS136" s="38"/>
      <c r="CT136" s="38"/>
      <c r="CU136" s="38"/>
      <c r="CV136" s="38"/>
      <c r="CW136" s="38"/>
      <c r="CX136" s="38"/>
      <c r="CY136" s="38"/>
      <c r="CZ136" s="38"/>
      <c r="DA136" s="38"/>
      <c r="DB136" s="38"/>
      <c r="DC136" s="38"/>
      <c r="DD136" s="38"/>
      <c r="DE136" s="38"/>
      <c r="DF136" s="38"/>
      <c r="DG136" s="38"/>
      <c r="DH136" s="38"/>
      <c r="DI136" s="38"/>
      <c r="DJ136" s="38"/>
      <c r="DK136" s="38"/>
      <c r="DL136" s="38"/>
      <c r="DM136" s="38"/>
      <c r="DN136" s="38"/>
    </row>
    <row r="137" spans="1:118">
      <c r="A137" s="1">
        <f>+NICE자료!A137</f>
        <v>124421</v>
      </c>
      <c r="B137" s="28" t="str">
        <f>+NICE자료!B137</f>
        <v xml:space="preserve">          로얄티</v>
      </c>
      <c r="C137" s="37">
        <f>+NICE자료!C137</f>
        <v>0</v>
      </c>
      <c r="D137" s="37">
        <f>+NICE자료!D137</f>
        <v>0</v>
      </c>
      <c r="E137" s="37">
        <f>+NICE자료!E137</f>
        <v>0</v>
      </c>
      <c r="F137" s="37">
        <f>+NICE자료!F137</f>
        <v>0</v>
      </c>
      <c r="G137" s="37">
        <f>+NICE자료!G137</f>
        <v>0</v>
      </c>
      <c r="H137" s="37">
        <f>+NICE자료!H137</f>
        <v>0</v>
      </c>
      <c r="I137" s="37">
        <f>+NICE자료!I137</f>
        <v>0</v>
      </c>
      <c r="J137" s="37">
        <f>+NICE자료!J137</f>
        <v>0</v>
      </c>
      <c r="K137" s="37">
        <f>+NICE자료!K137</f>
        <v>0</v>
      </c>
      <c r="L137" s="37">
        <f>+NICE자료!L137</f>
        <v>0</v>
      </c>
      <c r="M137" s="37">
        <f>+NICE자료!M137</f>
        <v>0</v>
      </c>
      <c r="N137" s="37">
        <f>+NICE자료!N137</f>
        <v>0</v>
      </c>
      <c r="O137" s="37">
        <f>+NICE자료!O137</f>
        <v>0</v>
      </c>
      <c r="P137" s="37">
        <f>+NICE자료!P137</f>
        <v>0</v>
      </c>
      <c r="Q137" s="37">
        <f>+NICE자료!Q137</f>
        <v>0</v>
      </c>
      <c r="R137" s="37">
        <f>+NICE자료!R137</f>
        <v>0</v>
      </c>
      <c r="S137" s="37">
        <f>+NICE자료!S137</f>
        <v>0</v>
      </c>
      <c r="T137" s="37">
        <f>+NICE자료!T137</f>
        <v>0</v>
      </c>
      <c r="U137" s="37">
        <f>+NICE자료!U137</f>
        <v>0</v>
      </c>
      <c r="V137" s="37">
        <f>+NICE자료!V137</f>
        <v>0</v>
      </c>
      <c r="W137" s="37">
        <f>+NICE자료!W137</f>
        <v>0</v>
      </c>
      <c r="X137" s="37">
        <f>+NICE자료!X137</f>
        <v>0</v>
      </c>
      <c r="Y137" s="37">
        <f>+NICE자료!Y137</f>
        <v>0</v>
      </c>
      <c r="Z137" s="37">
        <f>+NICE자료!Z137</f>
        <v>0</v>
      </c>
      <c r="AA137" s="37">
        <f>+NICE자료!AA137</f>
        <v>0</v>
      </c>
      <c r="AB137" s="37">
        <f>+NICE자료!AB137</f>
        <v>0</v>
      </c>
      <c r="AC137" s="37">
        <f>+NICE자료!AC137</f>
        <v>0</v>
      </c>
      <c r="AD137" s="37">
        <f>+NICE자료!AD137</f>
        <v>0</v>
      </c>
      <c r="AE137" s="37">
        <f>+NICE자료!AE137</f>
        <v>0</v>
      </c>
      <c r="AF137" s="37">
        <f>+NICE자료!AF137</f>
        <v>0</v>
      </c>
      <c r="AG137" s="37">
        <f>+NICE자료!AG137</f>
        <v>0</v>
      </c>
      <c r="AH137" s="37">
        <f>+NICE자료!AH137</f>
        <v>0</v>
      </c>
      <c r="AI137" s="37">
        <f>+NICE자료!AI137</f>
        <v>0</v>
      </c>
      <c r="AJ137" s="37">
        <f>+NICE자료!AJ137</f>
        <v>0</v>
      </c>
      <c r="AK137" s="37">
        <f>+NICE자료!AK137</f>
        <v>0</v>
      </c>
      <c r="AL137" s="37">
        <f>+NICE자료!AL137</f>
        <v>0</v>
      </c>
      <c r="AM137" s="37"/>
      <c r="AN137" s="37"/>
      <c r="AO137" s="37"/>
      <c r="AP137" s="37"/>
      <c r="AQ137" s="37"/>
      <c r="AR137" s="37"/>
      <c r="AS137" s="37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38"/>
      <c r="BI137" s="38"/>
      <c r="BJ137" s="38"/>
      <c r="BK137" s="38"/>
      <c r="BL137" s="38"/>
      <c r="BM137" s="38"/>
      <c r="BN137" s="38"/>
      <c r="BO137" s="38"/>
      <c r="BP137" s="38"/>
      <c r="BQ137" s="38"/>
      <c r="BR137" s="38"/>
      <c r="BS137" s="38"/>
      <c r="BT137" s="38"/>
      <c r="BU137" s="38"/>
      <c r="BV137" s="38"/>
      <c r="BW137" s="38"/>
      <c r="BX137" s="38"/>
      <c r="BY137" s="38"/>
      <c r="BZ137" s="38"/>
      <c r="CA137" s="38"/>
      <c r="CB137" s="38"/>
      <c r="CC137" s="38"/>
      <c r="CD137" s="38"/>
      <c r="CE137" s="38"/>
      <c r="CF137" s="38"/>
      <c r="CG137" s="38"/>
      <c r="CH137" s="38"/>
      <c r="CI137" s="38"/>
      <c r="CJ137" s="38"/>
      <c r="CK137" s="38"/>
      <c r="CL137" s="38"/>
      <c r="CM137" s="38"/>
      <c r="CN137" s="38"/>
      <c r="CO137" s="38"/>
      <c r="CP137" s="38"/>
      <c r="CQ137" s="38"/>
      <c r="CR137" s="38"/>
      <c r="CS137" s="38"/>
      <c r="CT137" s="38"/>
      <c r="CU137" s="38"/>
      <c r="CV137" s="38"/>
      <c r="CW137" s="38"/>
      <c r="CX137" s="38"/>
      <c r="CY137" s="38"/>
      <c r="CZ137" s="38"/>
      <c r="DA137" s="38"/>
      <c r="DB137" s="38"/>
      <c r="DC137" s="38"/>
      <c r="DD137" s="38"/>
      <c r="DE137" s="38"/>
      <c r="DF137" s="38"/>
      <c r="DG137" s="38"/>
      <c r="DH137" s="38"/>
      <c r="DI137" s="38"/>
      <c r="DJ137" s="38"/>
      <c r="DK137" s="38"/>
      <c r="DL137" s="38"/>
      <c r="DM137" s="38"/>
      <c r="DN137" s="38"/>
    </row>
    <row r="138" spans="1:118">
      <c r="A138" s="1">
        <f>+NICE자료!A138</f>
        <v>124440</v>
      </c>
      <c r="B138" s="28" t="str">
        <f>+NICE자료!B138</f>
        <v xml:space="preserve">          대손상각비</v>
      </c>
      <c r="C138" s="37">
        <f>+NICE자료!C138</f>
        <v>0</v>
      </c>
      <c r="D138" s="37">
        <f>+NICE자료!D138</f>
        <v>0</v>
      </c>
      <c r="E138" s="37">
        <f>+NICE자료!E138</f>
        <v>0</v>
      </c>
      <c r="F138" s="37">
        <f>+NICE자료!F138</f>
        <v>0</v>
      </c>
      <c r="G138" s="37">
        <f>+NICE자료!G138</f>
        <v>0</v>
      </c>
      <c r="H138" s="37">
        <f>+NICE자료!H138</f>
        <v>0</v>
      </c>
      <c r="I138" s="37">
        <f>+NICE자료!I138</f>
        <v>0</v>
      </c>
      <c r="J138" s="37">
        <f>+NICE자료!J138</f>
        <v>0</v>
      </c>
      <c r="K138" s="37">
        <f>+NICE자료!K138</f>
        <v>0</v>
      </c>
      <c r="L138" s="37">
        <f>+NICE자료!L138</f>
        <v>0</v>
      </c>
      <c r="M138" s="37">
        <f>+NICE자료!M138</f>
        <v>0</v>
      </c>
      <c r="N138" s="37">
        <f>+NICE자료!N138</f>
        <v>0</v>
      </c>
      <c r="O138" s="37">
        <f>+NICE자료!O138</f>
        <v>0</v>
      </c>
      <c r="P138" s="37">
        <f>+NICE자료!P138</f>
        <v>0</v>
      </c>
      <c r="Q138" s="37">
        <f>+NICE자료!Q138</f>
        <v>0</v>
      </c>
      <c r="R138" s="37">
        <f>+NICE자료!R138</f>
        <v>0</v>
      </c>
      <c r="S138" s="37">
        <f>+NICE자료!S138</f>
        <v>50171000000</v>
      </c>
      <c r="T138" s="37">
        <f>+NICE자료!T138</f>
        <v>19599000000</v>
      </c>
      <c r="U138" s="37">
        <f>+NICE자료!U138</f>
        <v>20487000000</v>
      </c>
      <c r="V138" s="37">
        <f>+NICE자료!V138</f>
        <v>9184000000</v>
      </c>
      <c r="W138" s="37">
        <f>+NICE자료!W138</f>
        <v>0</v>
      </c>
      <c r="X138" s="37">
        <f>+NICE자료!X138</f>
        <v>0</v>
      </c>
      <c r="Y138" s="37">
        <f>+NICE자료!Y138</f>
        <v>0</v>
      </c>
      <c r="Z138" s="37">
        <f>+NICE자료!Z138</f>
        <v>0</v>
      </c>
      <c r="AA138" s="37">
        <f>+NICE자료!AA138</f>
        <v>0</v>
      </c>
      <c r="AB138" s="37">
        <f>+NICE자료!AB138</f>
        <v>0</v>
      </c>
      <c r="AC138" s="37">
        <f>+NICE자료!AC138</f>
        <v>0</v>
      </c>
      <c r="AD138" s="37">
        <f>+NICE자료!AD138</f>
        <v>0</v>
      </c>
      <c r="AE138" s="37">
        <f>+NICE자료!AE138</f>
        <v>0</v>
      </c>
      <c r="AF138" s="37">
        <f>+NICE자료!AF138</f>
        <v>0</v>
      </c>
      <c r="AG138" s="37">
        <f>+NICE자료!AG138</f>
        <v>0</v>
      </c>
      <c r="AH138" s="37">
        <f>+NICE자료!AH138</f>
        <v>0</v>
      </c>
      <c r="AI138" s="37">
        <f>+NICE자료!AI138</f>
        <v>0</v>
      </c>
      <c r="AJ138" s="37">
        <f>+NICE자료!AJ138</f>
        <v>0</v>
      </c>
      <c r="AK138" s="37">
        <f>+NICE자료!AK138</f>
        <v>0</v>
      </c>
      <c r="AL138" s="37">
        <f>+NICE자료!AL138</f>
        <v>0</v>
      </c>
      <c r="AM138" s="37"/>
      <c r="AN138" s="37"/>
      <c r="AO138" s="37"/>
      <c r="AP138" s="37"/>
      <c r="AQ138" s="37"/>
      <c r="AR138" s="37"/>
      <c r="AS138" s="37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38"/>
      <c r="BI138" s="38"/>
      <c r="BJ138" s="38"/>
      <c r="BK138" s="38"/>
      <c r="BL138" s="38"/>
      <c r="BM138" s="38"/>
      <c r="BN138" s="38"/>
      <c r="BO138" s="38"/>
      <c r="BP138" s="38"/>
      <c r="BQ138" s="38"/>
      <c r="BR138" s="38"/>
      <c r="BS138" s="38"/>
      <c r="BT138" s="38"/>
      <c r="BU138" s="38"/>
      <c r="BV138" s="38"/>
      <c r="BW138" s="38"/>
      <c r="BX138" s="38"/>
      <c r="BY138" s="38"/>
      <c r="BZ138" s="38"/>
      <c r="CA138" s="38"/>
      <c r="CB138" s="38"/>
      <c r="CC138" s="38"/>
      <c r="CD138" s="38"/>
      <c r="CE138" s="38"/>
      <c r="CF138" s="38"/>
      <c r="CG138" s="38"/>
      <c r="CH138" s="38"/>
      <c r="CI138" s="38"/>
      <c r="CJ138" s="38"/>
      <c r="CK138" s="38"/>
      <c r="CL138" s="38"/>
      <c r="CM138" s="38"/>
      <c r="CN138" s="38"/>
      <c r="CO138" s="38"/>
      <c r="CP138" s="38"/>
      <c r="CQ138" s="38"/>
      <c r="CR138" s="38"/>
      <c r="CS138" s="38"/>
      <c r="CT138" s="38"/>
      <c r="CU138" s="38"/>
      <c r="CV138" s="38"/>
      <c r="CW138" s="38"/>
      <c r="CX138" s="38"/>
      <c r="CY138" s="38"/>
      <c r="CZ138" s="38"/>
      <c r="DA138" s="38"/>
      <c r="DB138" s="38"/>
      <c r="DC138" s="38"/>
      <c r="DD138" s="38"/>
      <c r="DE138" s="38"/>
      <c r="DF138" s="38"/>
      <c r="DG138" s="38"/>
      <c r="DH138" s="38"/>
      <c r="DI138" s="38"/>
      <c r="DJ138" s="38"/>
      <c r="DK138" s="38"/>
      <c r="DL138" s="38"/>
      <c r="DM138" s="38"/>
      <c r="DN138" s="38"/>
    </row>
    <row r="139" spans="1:118">
      <c r="A139" s="1">
        <f>+NICE자료!A139</f>
        <v>124450</v>
      </c>
      <c r="B139" s="28" t="str">
        <f>+NICE자료!B139</f>
        <v xml:space="preserve">          무형자산상각비</v>
      </c>
      <c r="C139" s="37">
        <f>+NICE자료!C139</f>
        <v>0</v>
      </c>
      <c r="D139" s="37">
        <f>+NICE자료!D139</f>
        <v>0</v>
      </c>
      <c r="E139" s="37">
        <f>+NICE자료!E139</f>
        <v>0</v>
      </c>
      <c r="F139" s="37">
        <f>+NICE자료!F139</f>
        <v>0</v>
      </c>
      <c r="G139" s="37">
        <f>+NICE자료!G139</f>
        <v>0</v>
      </c>
      <c r="H139" s="37">
        <f>+NICE자료!H139</f>
        <v>0</v>
      </c>
      <c r="I139" s="37">
        <f>+NICE자료!I139</f>
        <v>0</v>
      </c>
      <c r="J139" s="37">
        <f>+NICE자료!J139</f>
        <v>43472000000</v>
      </c>
      <c r="K139" s="37">
        <f>+NICE자료!K139</f>
        <v>0</v>
      </c>
      <c r="L139" s="37">
        <f>+NICE자료!L139</f>
        <v>0</v>
      </c>
      <c r="M139" s="37">
        <f>+NICE자료!M139</f>
        <v>0</v>
      </c>
      <c r="N139" s="37">
        <f>+NICE자료!N139</f>
        <v>47023000000</v>
      </c>
      <c r="O139" s="37">
        <f>+NICE자료!O139</f>
        <v>0</v>
      </c>
      <c r="P139" s="37">
        <f>+NICE자료!P139</f>
        <v>0</v>
      </c>
      <c r="Q139" s="37">
        <f>+NICE자료!Q139</f>
        <v>0</v>
      </c>
      <c r="R139" s="37">
        <f>+NICE자료!R139</f>
        <v>49147000000</v>
      </c>
      <c r="S139" s="37">
        <f>+NICE자료!S139</f>
        <v>37014000000</v>
      </c>
      <c r="T139" s="37">
        <f>+NICE자료!T139</f>
        <v>52188000000</v>
      </c>
      <c r="U139" s="37">
        <f>+NICE자료!U139</f>
        <v>54573000000</v>
      </c>
      <c r="V139" s="37">
        <f>+NICE자료!V139</f>
        <v>53385000000</v>
      </c>
      <c r="W139" s="37">
        <f>+NICE자료!W139</f>
        <v>53876000000</v>
      </c>
      <c r="X139" s="37">
        <f>+NICE자료!X139</f>
        <v>54586000000</v>
      </c>
      <c r="Y139" s="37">
        <f>+NICE자료!Y139</f>
        <v>54354000000</v>
      </c>
      <c r="Z139" s="37">
        <f>+NICE자료!Z139</f>
        <v>55173000000</v>
      </c>
      <c r="AA139" s="37">
        <f>+NICE자료!AA139</f>
        <v>55711000000</v>
      </c>
      <c r="AB139" s="37">
        <f>+NICE자료!AB139</f>
        <v>58852000000</v>
      </c>
      <c r="AC139" s="37">
        <f>+NICE자료!AC139</f>
        <v>62079000000</v>
      </c>
      <c r="AD139" s="37">
        <f>+NICE자료!AD139</f>
        <v>67620000000</v>
      </c>
      <c r="AE139" s="37">
        <f>+NICE자료!AE139</f>
        <v>68722000000</v>
      </c>
      <c r="AF139" s="37">
        <f>+NICE자료!AF139</f>
        <v>67599000000</v>
      </c>
      <c r="AG139" s="37">
        <f>+NICE자료!AG139</f>
        <v>66622000000</v>
      </c>
      <c r="AH139" s="37">
        <f>+NICE자료!AH139</f>
        <v>64120000000</v>
      </c>
      <c r="AI139" s="37">
        <f>+NICE자료!AI139</f>
        <v>66108000000</v>
      </c>
      <c r="AJ139" s="37">
        <f>+NICE자료!AJ139</f>
        <v>67337000000</v>
      </c>
      <c r="AK139" s="37">
        <f>+NICE자료!AK139</f>
        <v>67753000000</v>
      </c>
      <c r="AL139" s="37">
        <f>+NICE자료!AL139</f>
        <v>69041000000</v>
      </c>
      <c r="AM139" s="37"/>
      <c r="AN139" s="37"/>
      <c r="AO139" s="37"/>
      <c r="AP139" s="37"/>
      <c r="AQ139" s="37"/>
      <c r="AR139" s="37"/>
      <c r="AS139" s="37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38"/>
      <c r="BI139" s="38"/>
      <c r="BJ139" s="38"/>
      <c r="BK139" s="38"/>
      <c r="BL139" s="38"/>
      <c r="BM139" s="38"/>
      <c r="BN139" s="38"/>
      <c r="BO139" s="38"/>
      <c r="BP139" s="38"/>
      <c r="BQ139" s="38"/>
      <c r="BR139" s="38"/>
      <c r="BS139" s="38"/>
      <c r="BT139" s="38"/>
      <c r="BU139" s="38"/>
      <c r="BV139" s="38"/>
      <c r="BW139" s="38"/>
      <c r="BX139" s="38"/>
      <c r="BY139" s="38"/>
      <c r="BZ139" s="38"/>
      <c r="CA139" s="38"/>
      <c r="CB139" s="38"/>
      <c r="CC139" s="38"/>
      <c r="CD139" s="38"/>
      <c r="CE139" s="38"/>
      <c r="CF139" s="38"/>
      <c r="CG139" s="38"/>
      <c r="CH139" s="38"/>
      <c r="CI139" s="38"/>
      <c r="CJ139" s="38"/>
      <c r="CK139" s="38"/>
      <c r="CL139" s="38"/>
      <c r="CM139" s="38"/>
      <c r="CN139" s="38"/>
      <c r="CO139" s="38"/>
      <c r="CP139" s="38"/>
      <c r="CQ139" s="38"/>
      <c r="CR139" s="38"/>
      <c r="CS139" s="38"/>
      <c r="CT139" s="38"/>
      <c r="CU139" s="38"/>
      <c r="CV139" s="38"/>
      <c r="CW139" s="38"/>
      <c r="CX139" s="38"/>
      <c r="CY139" s="38"/>
      <c r="CZ139" s="38"/>
      <c r="DA139" s="38"/>
      <c r="DB139" s="38"/>
      <c r="DC139" s="38"/>
      <c r="DD139" s="38"/>
      <c r="DE139" s="38"/>
      <c r="DF139" s="38"/>
      <c r="DG139" s="38"/>
      <c r="DH139" s="38"/>
      <c r="DI139" s="38"/>
      <c r="DJ139" s="38"/>
      <c r="DK139" s="38"/>
      <c r="DL139" s="38"/>
      <c r="DM139" s="38"/>
      <c r="DN139" s="38"/>
    </row>
    <row r="140" spans="1:118">
      <c r="A140" s="1">
        <f>+NICE자료!A140</f>
        <v>124451</v>
      </c>
      <c r="B140" s="28" t="str">
        <f>+NICE자료!B140</f>
        <v xml:space="preserve">               영업권상각</v>
      </c>
      <c r="C140" s="37">
        <f>+NICE자료!C140</f>
        <v>0</v>
      </c>
      <c r="D140" s="37">
        <f>+NICE자료!D140</f>
        <v>0</v>
      </c>
      <c r="E140" s="37">
        <f>+NICE자료!E140</f>
        <v>0</v>
      </c>
      <c r="F140" s="37">
        <f>+NICE자료!F140</f>
        <v>0</v>
      </c>
      <c r="G140" s="37">
        <f>+NICE자료!G140</f>
        <v>0</v>
      </c>
      <c r="H140" s="37">
        <f>+NICE자료!H140</f>
        <v>0</v>
      </c>
      <c r="I140" s="37">
        <f>+NICE자료!I140</f>
        <v>0</v>
      </c>
      <c r="J140" s="37">
        <f>+NICE자료!J140</f>
        <v>0</v>
      </c>
      <c r="K140" s="37">
        <f>+NICE자료!K140</f>
        <v>0</v>
      </c>
      <c r="L140" s="37">
        <f>+NICE자료!L140</f>
        <v>0</v>
      </c>
      <c r="M140" s="37">
        <f>+NICE자료!M140</f>
        <v>0</v>
      </c>
      <c r="N140" s="37">
        <f>+NICE자료!N140</f>
        <v>0</v>
      </c>
      <c r="O140" s="37">
        <f>+NICE자료!O140</f>
        <v>0</v>
      </c>
      <c r="P140" s="37">
        <f>+NICE자료!P140</f>
        <v>0</v>
      </c>
      <c r="Q140" s="37">
        <f>+NICE자료!Q140</f>
        <v>0</v>
      </c>
      <c r="R140" s="37">
        <f>+NICE자료!R140</f>
        <v>0</v>
      </c>
      <c r="S140" s="37">
        <f>+NICE자료!S140</f>
        <v>0</v>
      </c>
      <c r="T140" s="37">
        <f>+NICE자료!T140</f>
        <v>0</v>
      </c>
      <c r="U140" s="37">
        <f>+NICE자료!U140</f>
        <v>0</v>
      </c>
      <c r="V140" s="37">
        <f>+NICE자료!V140</f>
        <v>0</v>
      </c>
      <c r="W140" s="37">
        <f>+NICE자료!W140</f>
        <v>0</v>
      </c>
      <c r="X140" s="37">
        <f>+NICE자료!X140</f>
        <v>0</v>
      </c>
      <c r="Y140" s="37">
        <f>+NICE자료!Y140</f>
        <v>0</v>
      </c>
      <c r="Z140" s="37">
        <f>+NICE자료!Z140</f>
        <v>0</v>
      </c>
      <c r="AA140" s="37">
        <f>+NICE자료!AA140</f>
        <v>0</v>
      </c>
      <c r="AB140" s="37">
        <f>+NICE자료!AB140</f>
        <v>0</v>
      </c>
      <c r="AC140" s="37">
        <f>+NICE자료!AC140</f>
        <v>0</v>
      </c>
      <c r="AD140" s="37">
        <f>+NICE자료!AD140</f>
        <v>0</v>
      </c>
      <c r="AE140" s="37">
        <f>+NICE자료!AE140</f>
        <v>0</v>
      </c>
      <c r="AF140" s="37">
        <f>+NICE자료!AF140</f>
        <v>0</v>
      </c>
      <c r="AG140" s="37">
        <f>+NICE자료!AG140</f>
        <v>0</v>
      </c>
      <c r="AH140" s="37">
        <f>+NICE자료!AH140</f>
        <v>0</v>
      </c>
      <c r="AI140" s="37">
        <f>+NICE자료!AI140</f>
        <v>0</v>
      </c>
      <c r="AJ140" s="37">
        <f>+NICE자료!AJ140</f>
        <v>0</v>
      </c>
      <c r="AK140" s="37">
        <f>+NICE자료!AK140</f>
        <v>0</v>
      </c>
      <c r="AL140" s="37">
        <f>+NICE자료!AL140</f>
        <v>0</v>
      </c>
      <c r="AM140" s="37"/>
      <c r="AN140" s="37"/>
      <c r="AO140" s="37"/>
      <c r="AP140" s="37"/>
      <c r="AQ140" s="37"/>
      <c r="AR140" s="37"/>
      <c r="AS140" s="37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38"/>
      <c r="BI140" s="38"/>
      <c r="BJ140" s="38"/>
      <c r="BK140" s="38"/>
      <c r="BL140" s="38"/>
      <c r="BM140" s="38"/>
      <c r="BN140" s="38"/>
      <c r="BO140" s="38"/>
      <c r="BP140" s="38"/>
      <c r="BQ140" s="38"/>
      <c r="BR140" s="38"/>
      <c r="BS140" s="38"/>
      <c r="BT140" s="38"/>
      <c r="BU140" s="38"/>
      <c r="BV140" s="38"/>
      <c r="BW140" s="38"/>
      <c r="BX140" s="38"/>
      <c r="BY140" s="38"/>
      <c r="BZ140" s="38"/>
      <c r="CA140" s="38"/>
      <c r="CB140" s="38"/>
      <c r="CC140" s="38"/>
      <c r="CD140" s="38"/>
      <c r="CE140" s="38"/>
      <c r="CF140" s="38"/>
      <c r="CG140" s="38"/>
      <c r="CH140" s="38"/>
      <c r="CI140" s="38"/>
      <c r="CJ140" s="38"/>
      <c r="CK140" s="38"/>
      <c r="CL140" s="38"/>
      <c r="CM140" s="38"/>
      <c r="CN140" s="38"/>
      <c r="CO140" s="38"/>
      <c r="CP140" s="38"/>
      <c r="CQ140" s="38"/>
      <c r="CR140" s="38"/>
      <c r="CS140" s="38"/>
      <c r="CT140" s="38"/>
      <c r="CU140" s="38"/>
      <c r="CV140" s="38"/>
      <c r="CW140" s="38"/>
      <c r="CX140" s="38"/>
      <c r="CY140" s="38"/>
      <c r="CZ140" s="38"/>
      <c r="DA140" s="38"/>
      <c r="DB140" s="38"/>
      <c r="DC140" s="38"/>
      <c r="DD140" s="38"/>
      <c r="DE140" s="38"/>
      <c r="DF140" s="38"/>
      <c r="DG140" s="38"/>
      <c r="DH140" s="38"/>
      <c r="DI140" s="38"/>
      <c r="DJ140" s="38"/>
      <c r="DK140" s="38"/>
      <c r="DL140" s="38"/>
      <c r="DM140" s="38"/>
      <c r="DN140" s="38"/>
    </row>
    <row r="141" spans="1:118">
      <c r="A141" s="1">
        <f>+NICE자료!A141</f>
        <v>124452</v>
      </c>
      <c r="B141" s="28" t="str">
        <f>+NICE자료!B141</f>
        <v xml:space="preserve">               부의영업권환입(-)</v>
      </c>
      <c r="C141" s="37">
        <f>+NICE자료!C141</f>
        <v>0</v>
      </c>
      <c r="D141" s="37">
        <f>+NICE자료!D141</f>
        <v>0</v>
      </c>
      <c r="E141" s="37">
        <f>+NICE자료!E141</f>
        <v>0</v>
      </c>
      <c r="F141" s="37">
        <f>+NICE자료!F141</f>
        <v>0</v>
      </c>
      <c r="G141" s="37">
        <f>+NICE자료!G141</f>
        <v>0</v>
      </c>
      <c r="H141" s="37">
        <f>+NICE자료!H141</f>
        <v>0</v>
      </c>
      <c r="I141" s="37">
        <f>+NICE자료!I141</f>
        <v>0</v>
      </c>
      <c r="J141" s="37">
        <f>+NICE자료!J141</f>
        <v>0</v>
      </c>
      <c r="K141" s="37">
        <f>+NICE자료!K141</f>
        <v>0</v>
      </c>
      <c r="L141" s="37">
        <f>+NICE자료!L141</f>
        <v>0</v>
      </c>
      <c r="M141" s="37">
        <f>+NICE자료!M141</f>
        <v>0</v>
      </c>
      <c r="N141" s="37">
        <f>+NICE자료!N141</f>
        <v>0</v>
      </c>
      <c r="O141" s="37">
        <f>+NICE자료!O141</f>
        <v>0</v>
      </c>
      <c r="P141" s="37">
        <f>+NICE자료!P141</f>
        <v>0</v>
      </c>
      <c r="Q141" s="37">
        <f>+NICE자료!Q141</f>
        <v>0</v>
      </c>
      <c r="R141" s="37">
        <f>+NICE자료!R141</f>
        <v>0</v>
      </c>
      <c r="S141" s="37">
        <f>+NICE자료!S141</f>
        <v>0</v>
      </c>
      <c r="T141" s="37">
        <f>+NICE자료!T141</f>
        <v>0</v>
      </c>
      <c r="U141" s="37">
        <f>+NICE자료!U141</f>
        <v>0</v>
      </c>
      <c r="V141" s="37">
        <f>+NICE자료!V141</f>
        <v>0</v>
      </c>
      <c r="W141" s="37">
        <f>+NICE자료!W141</f>
        <v>0</v>
      </c>
      <c r="X141" s="37">
        <f>+NICE자료!X141</f>
        <v>0</v>
      </c>
      <c r="Y141" s="37">
        <f>+NICE자료!Y141</f>
        <v>0</v>
      </c>
      <c r="Z141" s="37">
        <f>+NICE자료!Z141</f>
        <v>0</v>
      </c>
      <c r="AA141" s="37">
        <f>+NICE자료!AA141</f>
        <v>0</v>
      </c>
      <c r="AB141" s="37">
        <f>+NICE자료!AB141</f>
        <v>0</v>
      </c>
      <c r="AC141" s="37">
        <f>+NICE자료!AC141</f>
        <v>0</v>
      </c>
      <c r="AD141" s="37">
        <f>+NICE자료!AD141</f>
        <v>0</v>
      </c>
      <c r="AE141" s="37">
        <f>+NICE자료!AE141</f>
        <v>0</v>
      </c>
      <c r="AF141" s="37">
        <f>+NICE자료!AF141</f>
        <v>0</v>
      </c>
      <c r="AG141" s="37">
        <f>+NICE자료!AG141</f>
        <v>0</v>
      </c>
      <c r="AH141" s="37">
        <f>+NICE자료!AH141</f>
        <v>0</v>
      </c>
      <c r="AI141" s="37">
        <f>+NICE자료!AI141</f>
        <v>0</v>
      </c>
      <c r="AJ141" s="37">
        <f>+NICE자료!AJ141</f>
        <v>0</v>
      </c>
      <c r="AK141" s="37">
        <f>+NICE자료!AK141</f>
        <v>0</v>
      </c>
      <c r="AL141" s="37">
        <f>+NICE자료!AL141</f>
        <v>0</v>
      </c>
      <c r="AM141" s="37"/>
      <c r="AN141" s="37"/>
      <c r="AO141" s="37"/>
      <c r="AP141" s="37"/>
      <c r="AQ141" s="37"/>
      <c r="AR141" s="37"/>
      <c r="AS141" s="37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38"/>
      <c r="BI141" s="38"/>
      <c r="BJ141" s="38"/>
      <c r="BK141" s="38"/>
      <c r="BL141" s="38"/>
      <c r="BM141" s="38"/>
      <c r="BN141" s="38"/>
      <c r="BO141" s="38"/>
      <c r="BP141" s="38"/>
      <c r="BQ141" s="38"/>
      <c r="BR141" s="38"/>
      <c r="BS141" s="38"/>
      <c r="BT141" s="38"/>
      <c r="BU141" s="38"/>
      <c r="BV141" s="38"/>
      <c r="BW141" s="38"/>
      <c r="BX141" s="38"/>
      <c r="BY141" s="38"/>
      <c r="BZ141" s="38"/>
      <c r="CA141" s="38"/>
      <c r="CB141" s="38"/>
      <c r="CC141" s="38"/>
      <c r="CD141" s="38"/>
      <c r="CE141" s="38"/>
      <c r="CF141" s="38"/>
      <c r="CG141" s="38"/>
      <c r="CH141" s="38"/>
      <c r="CI141" s="38"/>
      <c r="CJ141" s="38"/>
      <c r="CK141" s="38"/>
      <c r="CL141" s="38"/>
      <c r="CM141" s="38"/>
      <c r="CN141" s="38"/>
      <c r="CO141" s="38"/>
      <c r="CP141" s="38"/>
      <c r="CQ141" s="38"/>
      <c r="CR141" s="38"/>
      <c r="CS141" s="38"/>
      <c r="CT141" s="38"/>
      <c r="CU141" s="38"/>
      <c r="CV141" s="38"/>
      <c r="CW141" s="38"/>
      <c r="CX141" s="38"/>
      <c r="CY141" s="38"/>
      <c r="CZ141" s="38"/>
      <c r="DA141" s="38"/>
      <c r="DB141" s="38"/>
      <c r="DC141" s="38"/>
      <c r="DD141" s="38"/>
      <c r="DE141" s="38"/>
      <c r="DF141" s="38"/>
      <c r="DG141" s="38"/>
      <c r="DH141" s="38"/>
      <c r="DI141" s="38"/>
      <c r="DJ141" s="38"/>
      <c r="DK141" s="38"/>
      <c r="DL141" s="38"/>
      <c r="DM141" s="38"/>
      <c r="DN141" s="38"/>
    </row>
    <row r="142" spans="1:118">
      <c r="A142" s="1">
        <f>+NICE자료!A142</f>
        <v>124461</v>
      </c>
      <c r="B142" s="28" t="str">
        <f>+NICE자료!B142</f>
        <v xml:space="preserve">               라이선스와프랜차이즈상각</v>
      </c>
      <c r="C142" s="37">
        <f>+NICE자료!C142</f>
        <v>0</v>
      </c>
      <c r="D142" s="37">
        <f>+NICE자료!D142</f>
        <v>0</v>
      </c>
      <c r="E142" s="37">
        <f>+NICE자료!E142</f>
        <v>0</v>
      </c>
      <c r="F142" s="37">
        <f>+NICE자료!F142</f>
        <v>0</v>
      </c>
      <c r="G142" s="37">
        <f>+NICE자료!G142</f>
        <v>0</v>
      </c>
      <c r="H142" s="37">
        <f>+NICE자료!H142</f>
        <v>0</v>
      </c>
      <c r="I142" s="37">
        <f>+NICE자료!I142</f>
        <v>0</v>
      </c>
      <c r="J142" s="37">
        <f>+NICE자료!J142</f>
        <v>0</v>
      </c>
      <c r="K142" s="37">
        <f>+NICE자료!K142</f>
        <v>0</v>
      </c>
      <c r="L142" s="37">
        <f>+NICE자료!L142</f>
        <v>0</v>
      </c>
      <c r="M142" s="37">
        <f>+NICE자료!M142</f>
        <v>0</v>
      </c>
      <c r="N142" s="37">
        <f>+NICE자료!N142</f>
        <v>0</v>
      </c>
      <c r="O142" s="37">
        <f>+NICE자료!O142</f>
        <v>0</v>
      </c>
      <c r="P142" s="37">
        <f>+NICE자료!P142</f>
        <v>0</v>
      </c>
      <c r="Q142" s="37">
        <f>+NICE자료!Q142</f>
        <v>0</v>
      </c>
      <c r="R142" s="37">
        <f>+NICE자료!R142</f>
        <v>0</v>
      </c>
      <c r="S142" s="37">
        <f>+NICE자료!S142</f>
        <v>0</v>
      </c>
      <c r="T142" s="37">
        <f>+NICE자료!T142</f>
        <v>0</v>
      </c>
      <c r="U142" s="37">
        <f>+NICE자료!U142</f>
        <v>0</v>
      </c>
      <c r="V142" s="37">
        <f>+NICE자료!V142</f>
        <v>0</v>
      </c>
      <c r="W142" s="37">
        <f>+NICE자료!W142</f>
        <v>0</v>
      </c>
      <c r="X142" s="37">
        <f>+NICE자료!X142</f>
        <v>0</v>
      </c>
      <c r="Y142" s="37">
        <f>+NICE자료!Y142</f>
        <v>0</v>
      </c>
      <c r="Z142" s="37">
        <f>+NICE자료!Z142</f>
        <v>0</v>
      </c>
      <c r="AA142" s="37">
        <f>+NICE자료!AA142</f>
        <v>0</v>
      </c>
      <c r="AB142" s="37">
        <f>+NICE자료!AB142</f>
        <v>0</v>
      </c>
      <c r="AC142" s="37">
        <f>+NICE자료!AC142</f>
        <v>0</v>
      </c>
      <c r="AD142" s="37">
        <f>+NICE자료!AD142</f>
        <v>0</v>
      </c>
      <c r="AE142" s="37">
        <f>+NICE자료!AE142</f>
        <v>0</v>
      </c>
      <c r="AF142" s="37">
        <f>+NICE자료!AF142</f>
        <v>0</v>
      </c>
      <c r="AG142" s="37">
        <f>+NICE자료!AG142</f>
        <v>0</v>
      </c>
      <c r="AH142" s="37">
        <f>+NICE자료!AH142</f>
        <v>0</v>
      </c>
      <c r="AI142" s="37">
        <f>+NICE자료!AI142</f>
        <v>0</v>
      </c>
      <c r="AJ142" s="37">
        <f>+NICE자료!AJ142</f>
        <v>0</v>
      </c>
      <c r="AK142" s="37">
        <f>+NICE자료!AK142</f>
        <v>0</v>
      </c>
      <c r="AL142" s="37">
        <f>+NICE자료!AL142</f>
        <v>0</v>
      </c>
      <c r="AM142" s="37"/>
      <c r="AN142" s="37"/>
      <c r="AO142" s="37"/>
      <c r="AP142" s="37"/>
      <c r="AQ142" s="37"/>
      <c r="AR142" s="37"/>
      <c r="AS142" s="37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38"/>
      <c r="BI142" s="38"/>
      <c r="BJ142" s="38"/>
      <c r="BK142" s="38"/>
      <c r="BL142" s="38"/>
      <c r="BM142" s="38"/>
      <c r="BN142" s="38"/>
      <c r="BO142" s="38"/>
      <c r="BP142" s="38"/>
      <c r="BQ142" s="38"/>
      <c r="BR142" s="38"/>
      <c r="BS142" s="38"/>
      <c r="BT142" s="38"/>
      <c r="BU142" s="38"/>
      <c r="BV142" s="38"/>
      <c r="BW142" s="38"/>
      <c r="BX142" s="38"/>
      <c r="BY142" s="38"/>
      <c r="BZ142" s="38"/>
      <c r="CA142" s="38"/>
      <c r="CB142" s="38"/>
      <c r="CC142" s="38"/>
      <c r="CD142" s="38"/>
      <c r="CE142" s="38"/>
      <c r="CF142" s="38"/>
      <c r="CG142" s="38"/>
      <c r="CH142" s="38"/>
      <c r="CI142" s="38"/>
      <c r="CJ142" s="38"/>
      <c r="CK142" s="38"/>
      <c r="CL142" s="38"/>
      <c r="CM142" s="38"/>
      <c r="CN142" s="38"/>
      <c r="CO142" s="38"/>
      <c r="CP142" s="38"/>
      <c r="CQ142" s="38"/>
      <c r="CR142" s="38"/>
      <c r="CS142" s="38"/>
      <c r="CT142" s="38"/>
      <c r="CU142" s="38"/>
      <c r="CV142" s="38"/>
      <c r="CW142" s="38"/>
      <c r="CX142" s="38"/>
      <c r="CY142" s="38"/>
      <c r="CZ142" s="38"/>
      <c r="DA142" s="38"/>
      <c r="DB142" s="38"/>
      <c r="DC142" s="38"/>
      <c r="DD142" s="38"/>
      <c r="DE142" s="38"/>
      <c r="DF142" s="38"/>
      <c r="DG142" s="38"/>
      <c r="DH142" s="38"/>
      <c r="DI142" s="38"/>
      <c r="DJ142" s="38"/>
      <c r="DK142" s="38"/>
      <c r="DL142" s="38"/>
      <c r="DM142" s="38"/>
      <c r="DN142" s="38"/>
    </row>
    <row r="143" spans="1:118">
      <c r="A143" s="1">
        <f>+NICE자료!A143</f>
        <v>124453</v>
      </c>
      <c r="B143" s="28" t="str">
        <f>+NICE자료!B143</f>
        <v xml:space="preserve">               산업재산권상각</v>
      </c>
      <c r="C143" s="37">
        <f>+NICE자료!C143</f>
        <v>0</v>
      </c>
      <c r="D143" s="37">
        <f>+NICE자료!D143</f>
        <v>0</v>
      </c>
      <c r="E143" s="37">
        <f>+NICE자료!E143</f>
        <v>0</v>
      </c>
      <c r="F143" s="37">
        <f>+NICE자료!F143</f>
        <v>0</v>
      </c>
      <c r="G143" s="37">
        <f>+NICE자료!G143</f>
        <v>0</v>
      </c>
      <c r="H143" s="37">
        <f>+NICE자료!H143</f>
        <v>0</v>
      </c>
      <c r="I143" s="37">
        <f>+NICE자료!I143</f>
        <v>0</v>
      </c>
      <c r="J143" s="37">
        <f>+NICE자료!J143</f>
        <v>0</v>
      </c>
      <c r="K143" s="37">
        <f>+NICE자료!K143</f>
        <v>0</v>
      </c>
      <c r="L143" s="37">
        <f>+NICE자료!L143</f>
        <v>0</v>
      </c>
      <c r="M143" s="37">
        <f>+NICE자료!M143</f>
        <v>0</v>
      </c>
      <c r="N143" s="37">
        <f>+NICE자료!N143</f>
        <v>0</v>
      </c>
      <c r="O143" s="37">
        <f>+NICE자료!O143</f>
        <v>0</v>
      </c>
      <c r="P143" s="37">
        <f>+NICE자료!P143</f>
        <v>0</v>
      </c>
      <c r="Q143" s="37">
        <f>+NICE자료!Q143</f>
        <v>0</v>
      </c>
      <c r="R143" s="37">
        <f>+NICE자료!R143</f>
        <v>0</v>
      </c>
      <c r="S143" s="37">
        <f>+NICE자료!S143</f>
        <v>0</v>
      </c>
      <c r="T143" s="37">
        <f>+NICE자료!T143</f>
        <v>0</v>
      </c>
      <c r="U143" s="37">
        <f>+NICE자료!U143</f>
        <v>0</v>
      </c>
      <c r="V143" s="37">
        <f>+NICE자료!V143</f>
        <v>0</v>
      </c>
      <c r="W143" s="37">
        <f>+NICE자료!W143</f>
        <v>0</v>
      </c>
      <c r="X143" s="37">
        <f>+NICE자료!X143</f>
        <v>0</v>
      </c>
      <c r="Y143" s="37">
        <f>+NICE자료!Y143</f>
        <v>0</v>
      </c>
      <c r="Z143" s="37">
        <f>+NICE자료!Z143</f>
        <v>0</v>
      </c>
      <c r="AA143" s="37">
        <f>+NICE자료!AA143</f>
        <v>0</v>
      </c>
      <c r="AB143" s="37">
        <f>+NICE자료!AB143</f>
        <v>0</v>
      </c>
      <c r="AC143" s="37">
        <f>+NICE자료!AC143</f>
        <v>0</v>
      </c>
      <c r="AD143" s="37">
        <f>+NICE자료!AD143</f>
        <v>0</v>
      </c>
      <c r="AE143" s="37">
        <f>+NICE자료!AE143</f>
        <v>0</v>
      </c>
      <c r="AF143" s="37">
        <f>+NICE자료!AF143</f>
        <v>0</v>
      </c>
      <c r="AG143" s="37">
        <f>+NICE자료!AG143</f>
        <v>0</v>
      </c>
      <c r="AH143" s="37">
        <f>+NICE자료!AH143</f>
        <v>0</v>
      </c>
      <c r="AI143" s="37">
        <f>+NICE자료!AI143</f>
        <v>0</v>
      </c>
      <c r="AJ143" s="37">
        <f>+NICE자료!AJ143</f>
        <v>0</v>
      </c>
      <c r="AK143" s="37">
        <f>+NICE자료!AK143</f>
        <v>0</v>
      </c>
      <c r="AL143" s="37">
        <f>+NICE자료!AL143</f>
        <v>0</v>
      </c>
      <c r="AM143" s="37"/>
      <c r="AN143" s="37"/>
      <c r="AO143" s="37"/>
      <c r="AP143" s="37"/>
      <c r="AQ143" s="37"/>
      <c r="AR143" s="37"/>
      <c r="AS143" s="37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38"/>
      <c r="BI143" s="38"/>
      <c r="BJ143" s="38"/>
      <c r="BK143" s="38"/>
      <c r="BL143" s="38"/>
      <c r="BM143" s="38"/>
      <c r="BN143" s="38"/>
      <c r="BO143" s="38"/>
      <c r="BP143" s="38"/>
      <c r="BQ143" s="38"/>
      <c r="BR143" s="38"/>
      <c r="BS143" s="38"/>
      <c r="BT143" s="38"/>
      <c r="BU143" s="38"/>
      <c r="BV143" s="38"/>
      <c r="BW143" s="38"/>
      <c r="BX143" s="38"/>
      <c r="BY143" s="38"/>
      <c r="BZ143" s="38"/>
      <c r="CA143" s="38"/>
      <c r="CB143" s="38"/>
      <c r="CC143" s="38"/>
      <c r="CD143" s="38"/>
      <c r="CE143" s="38"/>
      <c r="CF143" s="38"/>
      <c r="CG143" s="38"/>
      <c r="CH143" s="38"/>
      <c r="CI143" s="38"/>
      <c r="CJ143" s="38"/>
      <c r="CK143" s="38"/>
      <c r="CL143" s="38"/>
      <c r="CM143" s="38"/>
      <c r="CN143" s="38"/>
      <c r="CO143" s="38"/>
      <c r="CP143" s="38"/>
      <c r="CQ143" s="38"/>
      <c r="CR143" s="38"/>
      <c r="CS143" s="38"/>
      <c r="CT143" s="38"/>
      <c r="CU143" s="38"/>
      <c r="CV143" s="38"/>
      <c r="CW143" s="38"/>
      <c r="CX143" s="38"/>
      <c r="CY143" s="38"/>
      <c r="CZ143" s="38"/>
      <c r="DA143" s="38"/>
      <c r="DB143" s="38"/>
      <c r="DC143" s="38"/>
      <c r="DD143" s="38"/>
      <c r="DE143" s="38"/>
      <c r="DF143" s="38"/>
      <c r="DG143" s="38"/>
      <c r="DH143" s="38"/>
      <c r="DI143" s="38"/>
      <c r="DJ143" s="38"/>
      <c r="DK143" s="38"/>
      <c r="DL143" s="38"/>
      <c r="DM143" s="38"/>
      <c r="DN143" s="38"/>
    </row>
    <row r="144" spans="1:118">
      <c r="A144" s="1">
        <f>+NICE자료!A144</f>
        <v>124462</v>
      </c>
      <c r="B144" s="28" t="str">
        <f>+NICE자료!B144</f>
        <v xml:space="preserve">               저작권상각</v>
      </c>
      <c r="C144" s="37">
        <f>+NICE자료!C144</f>
        <v>0</v>
      </c>
      <c r="D144" s="37">
        <f>+NICE자료!D144</f>
        <v>0</v>
      </c>
      <c r="E144" s="37">
        <f>+NICE자료!E144</f>
        <v>0</v>
      </c>
      <c r="F144" s="37">
        <f>+NICE자료!F144</f>
        <v>0</v>
      </c>
      <c r="G144" s="37">
        <f>+NICE자료!G144</f>
        <v>0</v>
      </c>
      <c r="H144" s="37">
        <f>+NICE자료!H144</f>
        <v>0</v>
      </c>
      <c r="I144" s="37">
        <f>+NICE자료!I144</f>
        <v>0</v>
      </c>
      <c r="J144" s="37">
        <f>+NICE자료!J144</f>
        <v>0</v>
      </c>
      <c r="K144" s="37">
        <f>+NICE자료!K144</f>
        <v>0</v>
      </c>
      <c r="L144" s="37">
        <f>+NICE자료!L144</f>
        <v>0</v>
      </c>
      <c r="M144" s="37">
        <f>+NICE자료!M144</f>
        <v>0</v>
      </c>
      <c r="N144" s="37">
        <f>+NICE자료!N144</f>
        <v>0</v>
      </c>
      <c r="O144" s="37">
        <f>+NICE자료!O144</f>
        <v>0</v>
      </c>
      <c r="P144" s="37">
        <f>+NICE자료!P144</f>
        <v>0</v>
      </c>
      <c r="Q144" s="37">
        <f>+NICE자료!Q144</f>
        <v>0</v>
      </c>
      <c r="R144" s="37">
        <f>+NICE자료!R144</f>
        <v>0</v>
      </c>
      <c r="S144" s="37">
        <f>+NICE자료!S144</f>
        <v>0</v>
      </c>
      <c r="T144" s="37">
        <f>+NICE자료!T144</f>
        <v>0</v>
      </c>
      <c r="U144" s="37">
        <f>+NICE자료!U144</f>
        <v>0</v>
      </c>
      <c r="V144" s="37">
        <f>+NICE자료!V144</f>
        <v>0</v>
      </c>
      <c r="W144" s="37">
        <f>+NICE자료!W144</f>
        <v>0</v>
      </c>
      <c r="X144" s="37">
        <f>+NICE자료!X144</f>
        <v>0</v>
      </c>
      <c r="Y144" s="37">
        <f>+NICE자료!Y144</f>
        <v>0</v>
      </c>
      <c r="Z144" s="37">
        <f>+NICE자료!Z144</f>
        <v>0</v>
      </c>
      <c r="AA144" s="37">
        <f>+NICE자료!AA144</f>
        <v>0</v>
      </c>
      <c r="AB144" s="37">
        <f>+NICE자료!AB144</f>
        <v>0</v>
      </c>
      <c r="AC144" s="37">
        <f>+NICE자료!AC144</f>
        <v>0</v>
      </c>
      <c r="AD144" s="37">
        <f>+NICE자료!AD144</f>
        <v>0</v>
      </c>
      <c r="AE144" s="37">
        <f>+NICE자료!AE144</f>
        <v>0</v>
      </c>
      <c r="AF144" s="37">
        <f>+NICE자료!AF144</f>
        <v>0</v>
      </c>
      <c r="AG144" s="37">
        <f>+NICE자료!AG144</f>
        <v>0</v>
      </c>
      <c r="AH144" s="37">
        <f>+NICE자료!AH144</f>
        <v>0</v>
      </c>
      <c r="AI144" s="37">
        <f>+NICE자료!AI144</f>
        <v>0</v>
      </c>
      <c r="AJ144" s="37">
        <f>+NICE자료!AJ144</f>
        <v>0</v>
      </c>
      <c r="AK144" s="37">
        <f>+NICE자료!AK144</f>
        <v>0</v>
      </c>
      <c r="AL144" s="37">
        <f>+NICE자료!AL144</f>
        <v>0</v>
      </c>
      <c r="AM144" s="37"/>
      <c r="AN144" s="37"/>
      <c r="AO144" s="37"/>
      <c r="AP144" s="37"/>
      <c r="AQ144" s="37"/>
      <c r="AR144" s="37"/>
      <c r="AS144" s="37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38"/>
      <c r="BI144" s="38"/>
      <c r="BJ144" s="38"/>
      <c r="BK144" s="38"/>
      <c r="BL144" s="38"/>
      <c r="BM144" s="38"/>
      <c r="BN144" s="38"/>
      <c r="BO144" s="38"/>
      <c r="BP144" s="38"/>
      <c r="BQ144" s="38"/>
      <c r="BR144" s="38"/>
      <c r="BS144" s="38"/>
      <c r="BT144" s="38"/>
      <c r="BU144" s="38"/>
      <c r="BV144" s="38"/>
      <c r="BW144" s="38"/>
      <c r="BX144" s="38"/>
      <c r="BY144" s="38"/>
      <c r="BZ144" s="38"/>
      <c r="CA144" s="38"/>
      <c r="CB144" s="38"/>
      <c r="CC144" s="38"/>
      <c r="CD144" s="38"/>
      <c r="CE144" s="38"/>
      <c r="CF144" s="38"/>
      <c r="CG144" s="38"/>
      <c r="CH144" s="38"/>
      <c r="CI144" s="38"/>
      <c r="CJ144" s="38"/>
      <c r="CK144" s="38"/>
      <c r="CL144" s="38"/>
      <c r="CM144" s="38"/>
      <c r="CN144" s="38"/>
      <c r="CO144" s="38"/>
      <c r="CP144" s="38"/>
      <c r="CQ144" s="38"/>
      <c r="CR144" s="38"/>
      <c r="CS144" s="38"/>
      <c r="CT144" s="38"/>
      <c r="CU144" s="38"/>
      <c r="CV144" s="38"/>
      <c r="CW144" s="38"/>
      <c r="CX144" s="38"/>
      <c r="CY144" s="38"/>
      <c r="CZ144" s="38"/>
      <c r="DA144" s="38"/>
      <c r="DB144" s="38"/>
      <c r="DC144" s="38"/>
      <c r="DD144" s="38"/>
      <c r="DE144" s="38"/>
      <c r="DF144" s="38"/>
      <c r="DG144" s="38"/>
      <c r="DH144" s="38"/>
      <c r="DI144" s="38"/>
      <c r="DJ144" s="38"/>
      <c r="DK144" s="38"/>
      <c r="DL144" s="38"/>
      <c r="DM144" s="38"/>
      <c r="DN144" s="38"/>
    </row>
    <row r="145" spans="1:118">
      <c r="A145" s="1">
        <f>+NICE자료!A145</f>
        <v>124463</v>
      </c>
      <c r="B145" s="28" t="str">
        <f>+NICE자료!B145</f>
        <v xml:space="preserve">               임차권리금상각</v>
      </c>
      <c r="C145" s="37">
        <f>+NICE자료!C145</f>
        <v>0</v>
      </c>
      <c r="D145" s="37">
        <f>+NICE자료!D145</f>
        <v>0</v>
      </c>
      <c r="E145" s="37">
        <f>+NICE자료!E145</f>
        <v>0</v>
      </c>
      <c r="F145" s="37">
        <f>+NICE자료!F145</f>
        <v>0</v>
      </c>
      <c r="G145" s="37">
        <f>+NICE자료!G145</f>
        <v>0</v>
      </c>
      <c r="H145" s="37">
        <f>+NICE자료!H145</f>
        <v>0</v>
      </c>
      <c r="I145" s="37">
        <f>+NICE자료!I145</f>
        <v>0</v>
      </c>
      <c r="J145" s="37">
        <f>+NICE자료!J145</f>
        <v>0</v>
      </c>
      <c r="K145" s="37">
        <f>+NICE자료!K145</f>
        <v>0</v>
      </c>
      <c r="L145" s="37">
        <f>+NICE자료!L145</f>
        <v>0</v>
      </c>
      <c r="M145" s="37">
        <f>+NICE자료!M145</f>
        <v>0</v>
      </c>
      <c r="N145" s="37">
        <f>+NICE자료!N145</f>
        <v>0</v>
      </c>
      <c r="O145" s="37">
        <f>+NICE자료!O145</f>
        <v>0</v>
      </c>
      <c r="P145" s="37">
        <f>+NICE자료!P145</f>
        <v>0</v>
      </c>
      <c r="Q145" s="37">
        <f>+NICE자료!Q145</f>
        <v>0</v>
      </c>
      <c r="R145" s="37">
        <f>+NICE자료!R145</f>
        <v>0</v>
      </c>
      <c r="S145" s="37">
        <f>+NICE자료!S145</f>
        <v>0</v>
      </c>
      <c r="T145" s="37">
        <f>+NICE자료!T145</f>
        <v>0</v>
      </c>
      <c r="U145" s="37">
        <f>+NICE자료!U145</f>
        <v>0</v>
      </c>
      <c r="V145" s="37">
        <f>+NICE자료!V145</f>
        <v>0</v>
      </c>
      <c r="W145" s="37">
        <f>+NICE자료!W145</f>
        <v>0</v>
      </c>
      <c r="X145" s="37">
        <f>+NICE자료!X145</f>
        <v>0</v>
      </c>
      <c r="Y145" s="37">
        <f>+NICE자료!Y145</f>
        <v>0</v>
      </c>
      <c r="Z145" s="37">
        <f>+NICE자료!Z145</f>
        <v>0</v>
      </c>
      <c r="AA145" s="37">
        <f>+NICE자료!AA145</f>
        <v>0</v>
      </c>
      <c r="AB145" s="37">
        <f>+NICE자료!AB145</f>
        <v>0</v>
      </c>
      <c r="AC145" s="37">
        <f>+NICE자료!AC145</f>
        <v>0</v>
      </c>
      <c r="AD145" s="37">
        <f>+NICE자료!AD145</f>
        <v>0</v>
      </c>
      <c r="AE145" s="37">
        <f>+NICE자료!AE145</f>
        <v>0</v>
      </c>
      <c r="AF145" s="37">
        <f>+NICE자료!AF145</f>
        <v>0</v>
      </c>
      <c r="AG145" s="37">
        <f>+NICE자료!AG145</f>
        <v>0</v>
      </c>
      <c r="AH145" s="37">
        <f>+NICE자료!AH145</f>
        <v>0</v>
      </c>
      <c r="AI145" s="37">
        <f>+NICE자료!AI145</f>
        <v>0</v>
      </c>
      <c r="AJ145" s="37">
        <f>+NICE자료!AJ145</f>
        <v>0</v>
      </c>
      <c r="AK145" s="37">
        <f>+NICE자료!AK145</f>
        <v>0</v>
      </c>
      <c r="AL145" s="37">
        <f>+NICE자료!AL145</f>
        <v>0</v>
      </c>
      <c r="AM145" s="37"/>
      <c r="AN145" s="37"/>
      <c r="AO145" s="37"/>
      <c r="AP145" s="37"/>
      <c r="AQ145" s="37"/>
      <c r="AR145" s="37"/>
      <c r="AS145" s="37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38"/>
      <c r="BI145" s="38"/>
      <c r="BJ145" s="38"/>
      <c r="BK145" s="38"/>
      <c r="BL145" s="38"/>
      <c r="BM145" s="38"/>
      <c r="BN145" s="38"/>
      <c r="BO145" s="38"/>
      <c r="BP145" s="38"/>
      <c r="BQ145" s="38"/>
      <c r="BR145" s="38"/>
      <c r="BS145" s="38"/>
      <c r="BT145" s="38"/>
      <c r="BU145" s="38"/>
      <c r="BV145" s="38"/>
      <c r="BW145" s="38"/>
      <c r="BX145" s="38"/>
      <c r="BY145" s="38"/>
      <c r="BZ145" s="38"/>
      <c r="CA145" s="38"/>
      <c r="CB145" s="38"/>
      <c r="CC145" s="38"/>
      <c r="CD145" s="38"/>
      <c r="CE145" s="38"/>
      <c r="CF145" s="38"/>
      <c r="CG145" s="38"/>
      <c r="CH145" s="38"/>
      <c r="CI145" s="38"/>
      <c r="CJ145" s="38"/>
      <c r="CK145" s="38"/>
      <c r="CL145" s="38"/>
      <c r="CM145" s="38"/>
      <c r="CN145" s="38"/>
      <c r="CO145" s="38"/>
      <c r="CP145" s="38"/>
      <c r="CQ145" s="38"/>
      <c r="CR145" s="38"/>
      <c r="CS145" s="38"/>
      <c r="CT145" s="38"/>
      <c r="CU145" s="38"/>
      <c r="CV145" s="38"/>
      <c r="CW145" s="38"/>
      <c r="CX145" s="38"/>
      <c r="CY145" s="38"/>
      <c r="CZ145" s="38"/>
      <c r="DA145" s="38"/>
      <c r="DB145" s="38"/>
      <c r="DC145" s="38"/>
      <c r="DD145" s="38"/>
      <c r="DE145" s="38"/>
      <c r="DF145" s="38"/>
      <c r="DG145" s="38"/>
      <c r="DH145" s="38"/>
      <c r="DI145" s="38"/>
      <c r="DJ145" s="38"/>
      <c r="DK145" s="38"/>
      <c r="DL145" s="38"/>
      <c r="DM145" s="38"/>
      <c r="DN145" s="38"/>
    </row>
    <row r="146" spans="1:118">
      <c r="A146" s="1">
        <f>+NICE자료!A146</f>
        <v>124454</v>
      </c>
      <c r="B146" s="28" t="str">
        <f>+NICE자료!B146</f>
        <v xml:space="preserve">               광업권상각</v>
      </c>
      <c r="C146" s="37">
        <f>+NICE자료!C146</f>
        <v>0</v>
      </c>
      <c r="D146" s="37">
        <f>+NICE자료!D146</f>
        <v>0</v>
      </c>
      <c r="E146" s="37">
        <f>+NICE자료!E146</f>
        <v>0</v>
      </c>
      <c r="F146" s="37">
        <f>+NICE자료!F146</f>
        <v>0</v>
      </c>
      <c r="G146" s="37">
        <f>+NICE자료!G146</f>
        <v>0</v>
      </c>
      <c r="H146" s="37">
        <f>+NICE자료!H146</f>
        <v>0</v>
      </c>
      <c r="I146" s="37">
        <f>+NICE자료!I146</f>
        <v>0</v>
      </c>
      <c r="J146" s="37">
        <f>+NICE자료!J146</f>
        <v>0</v>
      </c>
      <c r="K146" s="37">
        <f>+NICE자료!K146</f>
        <v>0</v>
      </c>
      <c r="L146" s="37">
        <f>+NICE자료!L146</f>
        <v>0</v>
      </c>
      <c r="M146" s="37">
        <f>+NICE자료!M146</f>
        <v>0</v>
      </c>
      <c r="N146" s="37">
        <f>+NICE자료!N146</f>
        <v>0</v>
      </c>
      <c r="O146" s="37">
        <f>+NICE자료!O146</f>
        <v>0</v>
      </c>
      <c r="P146" s="37">
        <f>+NICE자료!P146</f>
        <v>0</v>
      </c>
      <c r="Q146" s="37">
        <f>+NICE자료!Q146</f>
        <v>0</v>
      </c>
      <c r="R146" s="37">
        <f>+NICE자료!R146</f>
        <v>0</v>
      </c>
      <c r="S146" s="37">
        <f>+NICE자료!S146</f>
        <v>0</v>
      </c>
      <c r="T146" s="37">
        <f>+NICE자료!T146</f>
        <v>0</v>
      </c>
      <c r="U146" s="37">
        <f>+NICE자료!U146</f>
        <v>0</v>
      </c>
      <c r="V146" s="37">
        <f>+NICE자료!V146</f>
        <v>0</v>
      </c>
      <c r="W146" s="37">
        <f>+NICE자료!W146</f>
        <v>0</v>
      </c>
      <c r="X146" s="37">
        <f>+NICE자료!X146</f>
        <v>0</v>
      </c>
      <c r="Y146" s="37">
        <f>+NICE자료!Y146</f>
        <v>0</v>
      </c>
      <c r="Z146" s="37">
        <f>+NICE자료!Z146</f>
        <v>0</v>
      </c>
      <c r="AA146" s="37">
        <f>+NICE자료!AA146</f>
        <v>0</v>
      </c>
      <c r="AB146" s="37">
        <f>+NICE자료!AB146</f>
        <v>0</v>
      </c>
      <c r="AC146" s="37">
        <f>+NICE자료!AC146</f>
        <v>0</v>
      </c>
      <c r="AD146" s="37">
        <f>+NICE자료!AD146</f>
        <v>0</v>
      </c>
      <c r="AE146" s="37">
        <f>+NICE자료!AE146</f>
        <v>0</v>
      </c>
      <c r="AF146" s="37">
        <f>+NICE자료!AF146</f>
        <v>0</v>
      </c>
      <c r="AG146" s="37">
        <f>+NICE자료!AG146</f>
        <v>0</v>
      </c>
      <c r="AH146" s="37">
        <f>+NICE자료!AH146</f>
        <v>0</v>
      </c>
      <c r="AI146" s="37">
        <f>+NICE자료!AI146</f>
        <v>0</v>
      </c>
      <c r="AJ146" s="37">
        <f>+NICE자료!AJ146</f>
        <v>0</v>
      </c>
      <c r="AK146" s="37">
        <f>+NICE자료!AK146</f>
        <v>0</v>
      </c>
      <c r="AL146" s="37">
        <f>+NICE자료!AL146</f>
        <v>0</v>
      </c>
      <c r="AM146" s="37"/>
      <c r="AN146" s="37"/>
      <c r="AO146" s="37"/>
      <c r="AP146" s="37"/>
      <c r="AQ146" s="37"/>
      <c r="AR146" s="37"/>
      <c r="AS146" s="37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38"/>
      <c r="BI146" s="38"/>
      <c r="BJ146" s="38"/>
      <c r="BK146" s="38"/>
      <c r="BL146" s="38"/>
      <c r="BM146" s="38"/>
      <c r="BN146" s="38"/>
      <c r="BO146" s="38"/>
      <c r="BP146" s="38"/>
      <c r="BQ146" s="38"/>
      <c r="BR146" s="38"/>
      <c r="BS146" s="38"/>
      <c r="BT146" s="38"/>
      <c r="BU146" s="38"/>
      <c r="BV146" s="38"/>
      <c r="BW146" s="38"/>
      <c r="BX146" s="38"/>
      <c r="BY146" s="38"/>
      <c r="BZ146" s="38"/>
      <c r="CA146" s="38"/>
      <c r="CB146" s="38"/>
      <c r="CC146" s="38"/>
      <c r="CD146" s="38"/>
      <c r="CE146" s="38"/>
      <c r="CF146" s="38"/>
      <c r="CG146" s="38"/>
      <c r="CH146" s="38"/>
      <c r="CI146" s="38"/>
      <c r="CJ146" s="38"/>
      <c r="CK146" s="38"/>
      <c r="CL146" s="38"/>
      <c r="CM146" s="38"/>
      <c r="CN146" s="38"/>
      <c r="CO146" s="38"/>
      <c r="CP146" s="38"/>
      <c r="CQ146" s="38"/>
      <c r="CR146" s="38"/>
      <c r="CS146" s="38"/>
      <c r="CT146" s="38"/>
      <c r="CU146" s="38"/>
      <c r="CV146" s="38"/>
      <c r="CW146" s="38"/>
      <c r="CX146" s="38"/>
      <c r="CY146" s="38"/>
      <c r="CZ146" s="38"/>
      <c r="DA146" s="38"/>
      <c r="DB146" s="38"/>
      <c r="DC146" s="38"/>
      <c r="DD146" s="38"/>
      <c r="DE146" s="38"/>
      <c r="DF146" s="38"/>
      <c r="DG146" s="38"/>
      <c r="DH146" s="38"/>
      <c r="DI146" s="38"/>
      <c r="DJ146" s="38"/>
      <c r="DK146" s="38"/>
      <c r="DL146" s="38"/>
      <c r="DM146" s="38"/>
      <c r="DN146" s="38"/>
    </row>
    <row r="147" spans="1:118">
      <c r="A147" s="1">
        <f>+NICE자료!A147</f>
        <v>124455</v>
      </c>
      <c r="B147" s="28" t="str">
        <f>+NICE자료!B147</f>
        <v xml:space="preserve">               어업권상각</v>
      </c>
      <c r="C147" s="37">
        <f>+NICE자료!C147</f>
        <v>0</v>
      </c>
      <c r="D147" s="37">
        <f>+NICE자료!D147</f>
        <v>0</v>
      </c>
      <c r="E147" s="37">
        <f>+NICE자료!E147</f>
        <v>0</v>
      </c>
      <c r="F147" s="37">
        <f>+NICE자료!F147</f>
        <v>0</v>
      </c>
      <c r="G147" s="37">
        <f>+NICE자료!G147</f>
        <v>0</v>
      </c>
      <c r="H147" s="37">
        <f>+NICE자료!H147</f>
        <v>0</v>
      </c>
      <c r="I147" s="37">
        <f>+NICE자료!I147</f>
        <v>0</v>
      </c>
      <c r="J147" s="37">
        <f>+NICE자료!J147</f>
        <v>0</v>
      </c>
      <c r="K147" s="37">
        <f>+NICE자료!K147</f>
        <v>0</v>
      </c>
      <c r="L147" s="37">
        <f>+NICE자료!L147</f>
        <v>0</v>
      </c>
      <c r="M147" s="37">
        <f>+NICE자료!M147</f>
        <v>0</v>
      </c>
      <c r="N147" s="37">
        <f>+NICE자료!N147</f>
        <v>0</v>
      </c>
      <c r="O147" s="37">
        <f>+NICE자료!O147</f>
        <v>0</v>
      </c>
      <c r="P147" s="37">
        <f>+NICE자료!P147</f>
        <v>0</v>
      </c>
      <c r="Q147" s="37">
        <f>+NICE자료!Q147</f>
        <v>0</v>
      </c>
      <c r="R147" s="37">
        <f>+NICE자료!R147</f>
        <v>0</v>
      </c>
      <c r="S147" s="37">
        <f>+NICE자료!S147</f>
        <v>0</v>
      </c>
      <c r="T147" s="37">
        <f>+NICE자료!T147</f>
        <v>0</v>
      </c>
      <c r="U147" s="37">
        <f>+NICE자료!U147</f>
        <v>0</v>
      </c>
      <c r="V147" s="37">
        <f>+NICE자료!V147</f>
        <v>0</v>
      </c>
      <c r="W147" s="37">
        <f>+NICE자료!W147</f>
        <v>0</v>
      </c>
      <c r="X147" s="37">
        <f>+NICE자료!X147</f>
        <v>0</v>
      </c>
      <c r="Y147" s="37">
        <f>+NICE자료!Y147</f>
        <v>0</v>
      </c>
      <c r="Z147" s="37">
        <f>+NICE자료!Z147</f>
        <v>0</v>
      </c>
      <c r="AA147" s="37">
        <f>+NICE자료!AA147</f>
        <v>0</v>
      </c>
      <c r="AB147" s="37">
        <f>+NICE자료!AB147</f>
        <v>0</v>
      </c>
      <c r="AC147" s="37">
        <f>+NICE자료!AC147</f>
        <v>0</v>
      </c>
      <c r="AD147" s="37">
        <f>+NICE자료!AD147</f>
        <v>0</v>
      </c>
      <c r="AE147" s="37">
        <f>+NICE자료!AE147</f>
        <v>0</v>
      </c>
      <c r="AF147" s="37">
        <f>+NICE자료!AF147</f>
        <v>0</v>
      </c>
      <c r="AG147" s="37">
        <f>+NICE자료!AG147</f>
        <v>0</v>
      </c>
      <c r="AH147" s="37">
        <f>+NICE자료!AH147</f>
        <v>0</v>
      </c>
      <c r="AI147" s="37">
        <f>+NICE자료!AI147</f>
        <v>0</v>
      </c>
      <c r="AJ147" s="37">
        <f>+NICE자료!AJ147</f>
        <v>0</v>
      </c>
      <c r="AK147" s="37">
        <f>+NICE자료!AK147</f>
        <v>0</v>
      </c>
      <c r="AL147" s="37">
        <f>+NICE자료!AL147</f>
        <v>0</v>
      </c>
      <c r="AM147" s="37"/>
      <c r="AN147" s="37"/>
      <c r="AO147" s="37"/>
      <c r="AP147" s="37"/>
      <c r="AQ147" s="37"/>
      <c r="AR147" s="37"/>
      <c r="AS147" s="37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38"/>
      <c r="BI147" s="38"/>
      <c r="BJ147" s="38"/>
      <c r="BK147" s="38"/>
      <c r="BL147" s="38"/>
      <c r="BM147" s="38"/>
      <c r="BN147" s="38"/>
      <c r="BO147" s="38"/>
      <c r="BP147" s="38"/>
      <c r="BQ147" s="38"/>
      <c r="BR147" s="38"/>
      <c r="BS147" s="38"/>
      <c r="BT147" s="38"/>
      <c r="BU147" s="38"/>
      <c r="BV147" s="38"/>
      <c r="BW147" s="38"/>
      <c r="BX147" s="38"/>
      <c r="BY147" s="38"/>
      <c r="BZ147" s="38"/>
      <c r="CA147" s="38"/>
      <c r="CB147" s="38"/>
      <c r="CC147" s="38"/>
      <c r="CD147" s="38"/>
      <c r="CE147" s="38"/>
      <c r="CF147" s="38"/>
      <c r="CG147" s="38"/>
      <c r="CH147" s="38"/>
      <c r="CI147" s="38"/>
      <c r="CJ147" s="38"/>
      <c r="CK147" s="38"/>
      <c r="CL147" s="38"/>
      <c r="CM147" s="38"/>
      <c r="CN147" s="38"/>
      <c r="CO147" s="38"/>
      <c r="CP147" s="38"/>
      <c r="CQ147" s="38"/>
      <c r="CR147" s="38"/>
      <c r="CS147" s="38"/>
      <c r="CT147" s="38"/>
      <c r="CU147" s="38"/>
      <c r="CV147" s="38"/>
      <c r="CW147" s="38"/>
      <c r="CX147" s="38"/>
      <c r="CY147" s="38"/>
      <c r="CZ147" s="38"/>
      <c r="DA147" s="38"/>
      <c r="DB147" s="38"/>
      <c r="DC147" s="38"/>
      <c r="DD147" s="38"/>
      <c r="DE147" s="38"/>
      <c r="DF147" s="38"/>
      <c r="DG147" s="38"/>
      <c r="DH147" s="38"/>
      <c r="DI147" s="38"/>
      <c r="DJ147" s="38"/>
      <c r="DK147" s="38"/>
      <c r="DL147" s="38"/>
      <c r="DM147" s="38"/>
      <c r="DN147" s="38"/>
    </row>
    <row r="148" spans="1:118">
      <c r="A148" s="1">
        <f>+NICE자료!A148</f>
        <v>124456</v>
      </c>
      <c r="B148" s="28" t="str">
        <f>+NICE자료!B148</f>
        <v xml:space="preserve">               차지권상각</v>
      </c>
      <c r="C148" s="37">
        <f>+NICE자료!C148</f>
        <v>0</v>
      </c>
      <c r="D148" s="37">
        <f>+NICE자료!D148</f>
        <v>0</v>
      </c>
      <c r="E148" s="37">
        <f>+NICE자료!E148</f>
        <v>0</v>
      </c>
      <c r="F148" s="37">
        <f>+NICE자료!F148</f>
        <v>0</v>
      </c>
      <c r="G148" s="37">
        <f>+NICE자료!G148</f>
        <v>0</v>
      </c>
      <c r="H148" s="37">
        <f>+NICE자료!H148</f>
        <v>0</v>
      </c>
      <c r="I148" s="37">
        <f>+NICE자료!I148</f>
        <v>0</v>
      </c>
      <c r="J148" s="37">
        <f>+NICE자료!J148</f>
        <v>0</v>
      </c>
      <c r="K148" s="37">
        <f>+NICE자료!K148</f>
        <v>0</v>
      </c>
      <c r="L148" s="37">
        <f>+NICE자료!L148</f>
        <v>0</v>
      </c>
      <c r="M148" s="37">
        <f>+NICE자료!M148</f>
        <v>0</v>
      </c>
      <c r="N148" s="37">
        <f>+NICE자료!N148</f>
        <v>0</v>
      </c>
      <c r="O148" s="37">
        <f>+NICE자료!O148</f>
        <v>0</v>
      </c>
      <c r="P148" s="37">
        <f>+NICE자료!P148</f>
        <v>0</v>
      </c>
      <c r="Q148" s="37">
        <f>+NICE자료!Q148</f>
        <v>0</v>
      </c>
      <c r="R148" s="37">
        <f>+NICE자료!R148</f>
        <v>0</v>
      </c>
      <c r="S148" s="37">
        <f>+NICE자료!S148</f>
        <v>0</v>
      </c>
      <c r="T148" s="37">
        <f>+NICE자료!T148</f>
        <v>0</v>
      </c>
      <c r="U148" s="37">
        <f>+NICE자료!U148</f>
        <v>0</v>
      </c>
      <c r="V148" s="37">
        <f>+NICE자료!V148</f>
        <v>0</v>
      </c>
      <c r="W148" s="37">
        <f>+NICE자료!W148</f>
        <v>0</v>
      </c>
      <c r="X148" s="37">
        <f>+NICE자료!X148</f>
        <v>0</v>
      </c>
      <c r="Y148" s="37">
        <f>+NICE자료!Y148</f>
        <v>0</v>
      </c>
      <c r="Z148" s="37">
        <f>+NICE자료!Z148</f>
        <v>0</v>
      </c>
      <c r="AA148" s="37">
        <f>+NICE자료!AA148</f>
        <v>0</v>
      </c>
      <c r="AB148" s="37">
        <f>+NICE자료!AB148</f>
        <v>0</v>
      </c>
      <c r="AC148" s="37">
        <f>+NICE자료!AC148</f>
        <v>0</v>
      </c>
      <c r="AD148" s="37">
        <f>+NICE자료!AD148</f>
        <v>0</v>
      </c>
      <c r="AE148" s="37">
        <f>+NICE자료!AE148</f>
        <v>0</v>
      </c>
      <c r="AF148" s="37">
        <f>+NICE자료!AF148</f>
        <v>0</v>
      </c>
      <c r="AG148" s="37">
        <f>+NICE자료!AG148</f>
        <v>0</v>
      </c>
      <c r="AH148" s="37">
        <f>+NICE자료!AH148</f>
        <v>0</v>
      </c>
      <c r="AI148" s="37">
        <f>+NICE자료!AI148</f>
        <v>0</v>
      </c>
      <c r="AJ148" s="37">
        <f>+NICE자료!AJ148</f>
        <v>0</v>
      </c>
      <c r="AK148" s="37">
        <f>+NICE자료!AK148</f>
        <v>0</v>
      </c>
      <c r="AL148" s="37">
        <f>+NICE자료!AL148</f>
        <v>0</v>
      </c>
      <c r="AM148" s="37"/>
      <c r="AN148" s="37"/>
      <c r="AO148" s="37"/>
      <c r="AP148" s="37"/>
      <c r="AQ148" s="37"/>
      <c r="AR148" s="37"/>
      <c r="AS148" s="37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38"/>
      <c r="BI148" s="38"/>
      <c r="BJ148" s="38"/>
      <c r="BK148" s="38"/>
      <c r="BL148" s="38"/>
      <c r="BM148" s="38"/>
      <c r="BN148" s="38"/>
      <c r="BO148" s="38"/>
      <c r="BP148" s="38"/>
      <c r="BQ148" s="38"/>
      <c r="BR148" s="38"/>
      <c r="BS148" s="38"/>
      <c r="BT148" s="38"/>
      <c r="BU148" s="38"/>
      <c r="BV148" s="38"/>
      <c r="BW148" s="38"/>
      <c r="BX148" s="38"/>
      <c r="BY148" s="38"/>
      <c r="BZ148" s="38"/>
      <c r="CA148" s="38"/>
      <c r="CB148" s="38"/>
      <c r="CC148" s="38"/>
      <c r="CD148" s="38"/>
      <c r="CE148" s="38"/>
      <c r="CF148" s="38"/>
      <c r="CG148" s="38"/>
      <c r="CH148" s="38"/>
      <c r="CI148" s="38"/>
      <c r="CJ148" s="38"/>
      <c r="CK148" s="38"/>
      <c r="CL148" s="38"/>
      <c r="CM148" s="38"/>
      <c r="CN148" s="38"/>
      <c r="CO148" s="38"/>
      <c r="CP148" s="38"/>
      <c r="CQ148" s="38"/>
      <c r="CR148" s="38"/>
      <c r="CS148" s="38"/>
      <c r="CT148" s="38"/>
      <c r="CU148" s="38"/>
      <c r="CV148" s="38"/>
      <c r="CW148" s="38"/>
      <c r="CX148" s="38"/>
      <c r="CY148" s="38"/>
      <c r="CZ148" s="38"/>
      <c r="DA148" s="38"/>
      <c r="DB148" s="38"/>
      <c r="DC148" s="38"/>
      <c r="DD148" s="38"/>
      <c r="DE148" s="38"/>
      <c r="DF148" s="38"/>
      <c r="DG148" s="38"/>
      <c r="DH148" s="38"/>
      <c r="DI148" s="38"/>
      <c r="DJ148" s="38"/>
      <c r="DK148" s="38"/>
      <c r="DL148" s="38"/>
      <c r="DM148" s="38"/>
      <c r="DN148" s="38"/>
    </row>
    <row r="149" spans="1:118">
      <c r="A149" s="1">
        <f>+NICE자료!A149</f>
        <v>124457</v>
      </c>
      <c r="B149" s="28" t="str">
        <f>+NICE자료!B149</f>
        <v xml:space="preserve">               전용시설이용권상각</v>
      </c>
      <c r="C149" s="37">
        <f>+NICE자료!C149</f>
        <v>0</v>
      </c>
      <c r="D149" s="37">
        <f>+NICE자료!D149</f>
        <v>0</v>
      </c>
      <c r="E149" s="37">
        <f>+NICE자료!E149</f>
        <v>0</v>
      </c>
      <c r="F149" s="37">
        <f>+NICE자료!F149</f>
        <v>0</v>
      </c>
      <c r="G149" s="37">
        <f>+NICE자료!G149</f>
        <v>0</v>
      </c>
      <c r="H149" s="37">
        <f>+NICE자료!H149</f>
        <v>0</v>
      </c>
      <c r="I149" s="37">
        <f>+NICE자료!I149</f>
        <v>0</v>
      </c>
      <c r="J149" s="37">
        <f>+NICE자료!J149</f>
        <v>0</v>
      </c>
      <c r="K149" s="37">
        <f>+NICE자료!K149</f>
        <v>0</v>
      </c>
      <c r="L149" s="37">
        <f>+NICE자료!L149</f>
        <v>0</v>
      </c>
      <c r="M149" s="37">
        <f>+NICE자료!M149</f>
        <v>0</v>
      </c>
      <c r="N149" s="37">
        <f>+NICE자료!N149</f>
        <v>0</v>
      </c>
      <c r="O149" s="37">
        <f>+NICE자료!O149</f>
        <v>0</v>
      </c>
      <c r="P149" s="37">
        <f>+NICE자료!P149</f>
        <v>0</v>
      </c>
      <c r="Q149" s="37">
        <f>+NICE자료!Q149</f>
        <v>0</v>
      </c>
      <c r="R149" s="37">
        <f>+NICE자료!R149</f>
        <v>0</v>
      </c>
      <c r="S149" s="37">
        <f>+NICE자료!S149</f>
        <v>0</v>
      </c>
      <c r="T149" s="37">
        <f>+NICE자료!T149</f>
        <v>0</v>
      </c>
      <c r="U149" s="37">
        <f>+NICE자료!U149</f>
        <v>0</v>
      </c>
      <c r="V149" s="37">
        <f>+NICE자료!V149</f>
        <v>0</v>
      </c>
      <c r="W149" s="37">
        <f>+NICE자료!W149</f>
        <v>0</v>
      </c>
      <c r="X149" s="37">
        <f>+NICE자료!X149</f>
        <v>0</v>
      </c>
      <c r="Y149" s="37">
        <f>+NICE자료!Y149</f>
        <v>0</v>
      </c>
      <c r="Z149" s="37">
        <f>+NICE자료!Z149</f>
        <v>0</v>
      </c>
      <c r="AA149" s="37">
        <f>+NICE자료!AA149</f>
        <v>0</v>
      </c>
      <c r="AB149" s="37">
        <f>+NICE자료!AB149</f>
        <v>0</v>
      </c>
      <c r="AC149" s="37">
        <f>+NICE자료!AC149</f>
        <v>0</v>
      </c>
      <c r="AD149" s="37">
        <f>+NICE자료!AD149</f>
        <v>0</v>
      </c>
      <c r="AE149" s="37">
        <f>+NICE자료!AE149</f>
        <v>0</v>
      </c>
      <c r="AF149" s="37">
        <f>+NICE자료!AF149</f>
        <v>0</v>
      </c>
      <c r="AG149" s="37">
        <f>+NICE자료!AG149</f>
        <v>0</v>
      </c>
      <c r="AH149" s="37">
        <f>+NICE자료!AH149</f>
        <v>0</v>
      </c>
      <c r="AI149" s="37">
        <f>+NICE자료!AI149</f>
        <v>0</v>
      </c>
      <c r="AJ149" s="37">
        <f>+NICE자료!AJ149</f>
        <v>0</v>
      </c>
      <c r="AK149" s="37">
        <f>+NICE자료!AK149</f>
        <v>0</v>
      </c>
      <c r="AL149" s="37">
        <f>+NICE자료!AL149</f>
        <v>0</v>
      </c>
      <c r="AM149" s="37"/>
      <c r="AN149" s="37"/>
      <c r="AO149" s="37"/>
      <c r="AP149" s="37"/>
      <c r="AQ149" s="37"/>
      <c r="AR149" s="37"/>
      <c r="AS149" s="37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38"/>
      <c r="BI149" s="38"/>
      <c r="BJ149" s="38"/>
      <c r="BK149" s="38"/>
      <c r="BL149" s="38"/>
      <c r="BM149" s="38"/>
      <c r="BN149" s="38"/>
      <c r="BO149" s="38"/>
      <c r="BP149" s="38"/>
      <c r="BQ149" s="38"/>
      <c r="BR149" s="38"/>
      <c r="BS149" s="38"/>
      <c r="BT149" s="38"/>
      <c r="BU149" s="38"/>
      <c r="BV149" s="38"/>
      <c r="BW149" s="38"/>
      <c r="BX149" s="38"/>
      <c r="BY149" s="38"/>
      <c r="BZ149" s="38"/>
      <c r="CA149" s="38"/>
      <c r="CB149" s="38"/>
      <c r="CC149" s="38"/>
      <c r="CD149" s="38"/>
      <c r="CE149" s="38"/>
      <c r="CF149" s="38"/>
      <c r="CG149" s="38"/>
      <c r="CH149" s="38"/>
      <c r="CI149" s="38"/>
      <c r="CJ149" s="38"/>
      <c r="CK149" s="38"/>
      <c r="CL149" s="38"/>
      <c r="CM149" s="38"/>
      <c r="CN149" s="38"/>
      <c r="CO149" s="38"/>
      <c r="CP149" s="38"/>
      <c r="CQ149" s="38"/>
      <c r="CR149" s="38"/>
      <c r="CS149" s="38"/>
      <c r="CT149" s="38"/>
      <c r="CU149" s="38"/>
      <c r="CV149" s="38"/>
      <c r="CW149" s="38"/>
      <c r="CX149" s="38"/>
      <c r="CY149" s="38"/>
      <c r="CZ149" s="38"/>
      <c r="DA149" s="38"/>
      <c r="DB149" s="38"/>
      <c r="DC149" s="38"/>
      <c r="DD149" s="38"/>
      <c r="DE149" s="38"/>
      <c r="DF149" s="38"/>
      <c r="DG149" s="38"/>
      <c r="DH149" s="38"/>
      <c r="DI149" s="38"/>
      <c r="DJ149" s="38"/>
      <c r="DK149" s="38"/>
      <c r="DL149" s="38"/>
      <c r="DM149" s="38"/>
      <c r="DN149" s="38"/>
    </row>
    <row r="150" spans="1:118">
      <c r="A150" s="1">
        <f>+NICE자료!A150</f>
        <v>124458</v>
      </c>
      <c r="B150" s="28" t="str">
        <f>+NICE자료!B150</f>
        <v xml:space="preserve">               창업비상각</v>
      </c>
      <c r="C150" s="37">
        <f>+NICE자료!C150</f>
        <v>0</v>
      </c>
      <c r="D150" s="37">
        <f>+NICE자료!D150</f>
        <v>0</v>
      </c>
      <c r="E150" s="37">
        <f>+NICE자료!E150</f>
        <v>0</v>
      </c>
      <c r="F150" s="37">
        <f>+NICE자료!F150</f>
        <v>0</v>
      </c>
      <c r="G150" s="37">
        <f>+NICE자료!G150</f>
        <v>0</v>
      </c>
      <c r="H150" s="37">
        <f>+NICE자료!H150</f>
        <v>0</v>
      </c>
      <c r="I150" s="37">
        <f>+NICE자료!I150</f>
        <v>0</v>
      </c>
      <c r="J150" s="37">
        <f>+NICE자료!J150</f>
        <v>0</v>
      </c>
      <c r="K150" s="37">
        <f>+NICE자료!K150</f>
        <v>0</v>
      </c>
      <c r="L150" s="37">
        <f>+NICE자료!L150</f>
        <v>0</v>
      </c>
      <c r="M150" s="37">
        <f>+NICE자료!M150</f>
        <v>0</v>
      </c>
      <c r="N150" s="37">
        <f>+NICE자료!N150</f>
        <v>0</v>
      </c>
      <c r="O150" s="37">
        <f>+NICE자료!O150</f>
        <v>0</v>
      </c>
      <c r="P150" s="37">
        <f>+NICE자료!P150</f>
        <v>0</v>
      </c>
      <c r="Q150" s="37">
        <f>+NICE자료!Q150</f>
        <v>0</v>
      </c>
      <c r="R150" s="37">
        <f>+NICE자료!R150</f>
        <v>0</v>
      </c>
      <c r="S150" s="37">
        <f>+NICE자료!S150</f>
        <v>0</v>
      </c>
      <c r="T150" s="37">
        <f>+NICE자료!T150</f>
        <v>0</v>
      </c>
      <c r="U150" s="37">
        <f>+NICE자료!U150</f>
        <v>0</v>
      </c>
      <c r="V150" s="37">
        <f>+NICE자료!V150</f>
        <v>0</v>
      </c>
      <c r="W150" s="37">
        <f>+NICE자료!W150</f>
        <v>0</v>
      </c>
      <c r="X150" s="37">
        <f>+NICE자료!X150</f>
        <v>0</v>
      </c>
      <c r="Y150" s="37">
        <f>+NICE자료!Y150</f>
        <v>0</v>
      </c>
      <c r="Z150" s="37">
        <f>+NICE자료!Z150</f>
        <v>0</v>
      </c>
      <c r="AA150" s="37">
        <f>+NICE자료!AA150</f>
        <v>0</v>
      </c>
      <c r="AB150" s="37">
        <f>+NICE자료!AB150</f>
        <v>0</v>
      </c>
      <c r="AC150" s="37">
        <f>+NICE자료!AC150</f>
        <v>0</v>
      </c>
      <c r="AD150" s="37">
        <f>+NICE자료!AD150</f>
        <v>0</v>
      </c>
      <c r="AE150" s="37">
        <f>+NICE자료!AE150</f>
        <v>0</v>
      </c>
      <c r="AF150" s="37">
        <f>+NICE자료!AF150</f>
        <v>0</v>
      </c>
      <c r="AG150" s="37">
        <f>+NICE자료!AG150</f>
        <v>0</v>
      </c>
      <c r="AH150" s="37">
        <f>+NICE자료!AH150</f>
        <v>0</v>
      </c>
      <c r="AI150" s="37">
        <f>+NICE자료!AI150</f>
        <v>0</v>
      </c>
      <c r="AJ150" s="37">
        <f>+NICE자료!AJ150</f>
        <v>0</v>
      </c>
      <c r="AK150" s="37">
        <f>+NICE자료!AK150</f>
        <v>0</v>
      </c>
      <c r="AL150" s="37">
        <f>+NICE자료!AL150</f>
        <v>0</v>
      </c>
      <c r="AM150" s="37"/>
      <c r="AN150" s="37"/>
      <c r="AO150" s="37"/>
      <c r="AP150" s="37"/>
      <c r="AQ150" s="37"/>
      <c r="AR150" s="37"/>
      <c r="AS150" s="37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38"/>
      <c r="BI150" s="38"/>
      <c r="BJ150" s="38"/>
      <c r="BK150" s="38"/>
      <c r="BL150" s="38"/>
      <c r="BM150" s="38"/>
      <c r="BN150" s="38"/>
      <c r="BO150" s="38"/>
      <c r="BP150" s="38"/>
      <c r="BQ150" s="38"/>
      <c r="BR150" s="38"/>
      <c r="BS150" s="38"/>
      <c r="BT150" s="38"/>
      <c r="BU150" s="38"/>
      <c r="BV150" s="38"/>
      <c r="BW150" s="38"/>
      <c r="BX150" s="38"/>
      <c r="BY150" s="38"/>
      <c r="BZ150" s="38"/>
      <c r="CA150" s="38"/>
      <c r="CB150" s="38"/>
      <c r="CC150" s="38"/>
      <c r="CD150" s="38"/>
      <c r="CE150" s="38"/>
      <c r="CF150" s="38"/>
      <c r="CG150" s="38"/>
      <c r="CH150" s="38"/>
      <c r="CI150" s="38"/>
      <c r="CJ150" s="38"/>
      <c r="CK150" s="38"/>
      <c r="CL150" s="38"/>
      <c r="CM150" s="38"/>
      <c r="CN150" s="38"/>
      <c r="CO150" s="38"/>
      <c r="CP150" s="38"/>
      <c r="CQ150" s="38"/>
      <c r="CR150" s="38"/>
      <c r="CS150" s="38"/>
      <c r="CT150" s="38"/>
      <c r="CU150" s="38"/>
      <c r="CV150" s="38"/>
      <c r="CW150" s="38"/>
      <c r="CX150" s="38"/>
      <c r="CY150" s="38"/>
      <c r="CZ150" s="38"/>
      <c r="DA150" s="38"/>
      <c r="DB150" s="38"/>
      <c r="DC150" s="38"/>
      <c r="DD150" s="38"/>
      <c r="DE150" s="38"/>
      <c r="DF150" s="38"/>
      <c r="DG150" s="38"/>
      <c r="DH150" s="38"/>
      <c r="DI150" s="38"/>
      <c r="DJ150" s="38"/>
      <c r="DK150" s="38"/>
      <c r="DL150" s="38"/>
      <c r="DM150" s="38"/>
      <c r="DN150" s="38"/>
    </row>
    <row r="151" spans="1:118">
      <c r="A151" s="1">
        <f>+NICE자료!A151</f>
        <v>124459</v>
      </c>
      <c r="B151" s="28" t="str">
        <f>+NICE자료!B151</f>
        <v xml:space="preserve">               개발비상각</v>
      </c>
      <c r="C151" s="37">
        <f>+NICE자료!C151</f>
        <v>0</v>
      </c>
      <c r="D151" s="37">
        <f>+NICE자료!D151</f>
        <v>0</v>
      </c>
      <c r="E151" s="37">
        <f>+NICE자료!E151</f>
        <v>0</v>
      </c>
      <c r="F151" s="37">
        <f>+NICE자료!F151</f>
        <v>0</v>
      </c>
      <c r="G151" s="37">
        <f>+NICE자료!G151</f>
        <v>0</v>
      </c>
      <c r="H151" s="37">
        <f>+NICE자료!H151</f>
        <v>0</v>
      </c>
      <c r="I151" s="37">
        <f>+NICE자료!I151</f>
        <v>0</v>
      </c>
      <c r="J151" s="37">
        <f>+NICE자료!J151</f>
        <v>0</v>
      </c>
      <c r="K151" s="37">
        <f>+NICE자료!K151</f>
        <v>0</v>
      </c>
      <c r="L151" s="37">
        <f>+NICE자료!L151</f>
        <v>0</v>
      </c>
      <c r="M151" s="37">
        <f>+NICE자료!M151</f>
        <v>0</v>
      </c>
      <c r="N151" s="37">
        <f>+NICE자료!N151</f>
        <v>0</v>
      </c>
      <c r="O151" s="37">
        <f>+NICE자료!O151</f>
        <v>0</v>
      </c>
      <c r="P151" s="37">
        <f>+NICE자료!P151</f>
        <v>0</v>
      </c>
      <c r="Q151" s="37">
        <f>+NICE자료!Q151</f>
        <v>0</v>
      </c>
      <c r="R151" s="37">
        <f>+NICE자료!R151</f>
        <v>0</v>
      </c>
      <c r="S151" s="37">
        <f>+NICE자료!S151</f>
        <v>0</v>
      </c>
      <c r="T151" s="37">
        <f>+NICE자료!T151</f>
        <v>0</v>
      </c>
      <c r="U151" s="37">
        <f>+NICE자료!U151</f>
        <v>0</v>
      </c>
      <c r="V151" s="37">
        <f>+NICE자료!V151</f>
        <v>191344000000</v>
      </c>
      <c r="W151" s="37">
        <f>+NICE자료!W151</f>
        <v>0</v>
      </c>
      <c r="X151" s="37">
        <f>+NICE자료!X151</f>
        <v>0</v>
      </c>
      <c r="Y151" s="37">
        <f>+NICE자료!Y151</f>
        <v>0</v>
      </c>
      <c r="Z151" s="37">
        <f>+NICE자료!Z151</f>
        <v>193169000000</v>
      </c>
      <c r="AA151" s="37">
        <f>+NICE자료!AA151</f>
        <v>0</v>
      </c>
      <c r="AB151" s="37">
        <f>+NICE자료!AB151</f>
        <v>0</v>
      </c>
      <c r="AC151" s="37">
        <f>+NICE자료!AC151</f>
        <v>0</v>
      </c>
      <c r="AD151" s="37">
        <f>+NICE자료!AD151</f>
        <v>229186000000</v>
      </c>
      <c r="AE151" s="37">
        <f>+NICE자료!AE151</f>
        <v>0</v>
      </c>
      <c r="AF151" s="37">
        <f>+NICE자료!AF151</f>
        <v>0</v>
      </c>
      <c r="AG151" s="37">
        <f>+NICE자료!AG151</f>
        <v>0</v>
      </c>
      <c r="AH151" s="37">
        <f>+NICE자료!AH151</f>
        <v>0</v>
      </c>
      <c r="AI151" s="37">
        <f>+NICE자료!AI151</f>
        <v>0</v>
      </c>
      <c r="AJ151" s="37">
        <f>+NICE자료!AJ151</f>
        <v>0</v>
      </c>
      <c r="AK151" s="37">
        <f>+NICE자료!AK151</f>
        <v>0</v>
      </c>
      <c r="AL151" s="37">
        <f>+NICE자료!AL151</f>
        <v>0</v>
      </c>
      <c r="AM151" s="37"/>
      <c r="AN151" s="37"/>
      <c r="AO151" s="37"/>
      <c r="AP151" s="37"/>
      <c r="AQ151" s="37"/>
      <c r="AR151" s="37"/>
      <c r="AS151" s="37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38"/>
      <c r="BI151" s="38"/>
      <c r="BJ151" s="38"/>
      <c r="BK151" s="38"/>
      <c r="BL151" s="38"/>
      <c r="BM151" s="38"/>
      <c r="BN151" s="38"/>
      <c r="BO151" s="38"/>
      <c r="BP151" s="38"/>
      <c r="BQ151" s="38"/>
      <c r="BR151" s="38"/>
      <c r="BS151" s="38"/>
      <c r="BT151" s="38"/>
      <c r="BU151" s="38"/>
      <c r="BV151" s="38"/>
      <c r="BW151" s="38"/>
      <c r="BX151" s="38"/>
      <c r="BY151" s="38"/>
      <c r="BZ151" s="38"/>
      <c r="CA151" s="38"/>
      <c r="CB151" s="38"/>
      <c r="CC151" s="38"/>
      <c r="CD151" s="38"/>
      <c r="CE151" s="38"/>
      <c r="CF151" s="38"/>
      <c r="CG151" s="38"/>
      <c r="CH151" s="38"/>
      <c r="CI151" s="38"/>
      <c r="CJ151" s="38"/>
      <c r="CK151" s="38"/>
      <c r="CL151" s="38"/>
      <c r="CM151" s="38"/>
      <c r="CN151" s="38"/>
      <c r="CO151" s="38"/>
      <c r="CP151" s="38"/>
      <c r="CQ151" s="38"/>
      <c r="CR151" s="38"/>
      <c r="CS151" s="38"/>
      <c r="CT151" s="38"/>
      <c r="CU151" s="38"/>
      <c r="CV151" s="38"/>
      <c r="CW151" s="38"/>
      <c r="CX151" s="38"/>
      <c r="CY151" s="38"/>
      <c r="CZ151" s="38"/>
      <c r="DA151" s="38"/>
      <c r="DB151" s="38"/>
      <c r="DC151" s="38"/>
      <c r="DD151" s="38"/>
      <c r="DE151" s="38"/>
      <c r="DF151" s="38"/>
      <c r="DG151" s="38"/>
      <c r="DH151" s="38"/>
      <c r="DI151" s="38"/>
      <c r="DJ151" s="38"/>
      <c r="DK151" s="38"/>
      <c r="DL151" s="38"/>
      <c r="DM151" s="38"/>
      <c r="DN151" s="38"/>
    </row>
    <row r="152" spans="1:118">
      <c r="A152" s="1">
        <f>+NICE자료!A152</f>
        <v>124470</v>
      </c>
      <c r="B152" s="28" t="str">
        <f>+NICE자료!B152</f>
        <v xml:space="preserve">               소프트웨어상각</v>
      </c>
      <c r="C152" s="37">
        <f>+NICE자료!C152</f>
        <v>0</v>
      </c>
      <c r="D152" s="37">
        <f>+NICE자료!D152</f>
        <v>0</v>
      </c>
      <c r="E152" s="37">
        <f>+NICE자료!E152</f>
        <v>0</v>
      </c>
      <c r="F152" s="37">
        <f>+NICE자료!F152</f>
        <v>0</v>
      </c>
      <c r="G152" s="37">
        <f>+NICE자료!G152</f>
        <v>0</v>
      </c>
      <c r="H152" s="37">
        <f>+NICE자료!H152</f>
        <v>0</v>
      </c>
      <c r="I152" s="37">
        <f>+NICE자료!I152</f>
        <v>0</v>
      </c>
      <c r="J152" s="37">
        <f>+NICE자료!J152</f>
        <v>0</v>
      </c>
      <c r="K152" s="37">
        <f>+NICE자료!K152</f>
        <v>0</v>
      </c>
      <c r="L152" s="37">
        <f>+NICE자료!L152</f>
        <v>0</v>
      </c>
      <c r="M152" s="37">
        <f>+NICE자료!M152</f>
        <v>0</v>
      </c>
      <c r="N152" s="37">
        <f>+NICE자료!N152</f>
        <v>0</v>
      </c>
      <c r="O152" s="37">
        <f>+NICE자료!O152</f>
        <v>0</v>
      </c>
      <c r="P152" s="37">
        <f>+NICE자료!P152</f>
        <v>0</v>
      </c>
      <c r="Q152" s="37">
        <f>+NICE자료!Q152</f>
        <v>0</v>
      </c>
      <c r="R152" s="37">
        <f>+NICE자료!R152</f>
        <v>0</v>
      </c>
      <c r="S152" s="37">
        <f>+NICE자료!S152</f>
        <v>0</v>
      </c>
      <c r="T152" s="37">
        <f>+NICE자료!T152</f>
        <v>0</v>
      </c>
      <c r="U152" s="37">
        <f>+NICE자료!U152</f>
        <v>0</v>
      </c>
      <c r="V152" s="37">
        <f>+NICE자료!V152</f>
        <v>0</v>
      </c>
      <c r="W152" s="37">
        <f>+NICE자료!W152</f>
        <v>0</v>
      </c>
      <c r="X152" s="37">
        <f>+NICE자료!X152</f>
        <v>0</v>
      </c>
      <c r="Y152" s="37">
        <f>+NICE자료!Y152</f>
        <v>0</v>
      </c>
      <c r="Z152" s="37">
        <f>+NICE자료!Z152</f>
        <v>0</v>
      </c>
      <c r="AA152" s="37">
        <f>+NICE자료!AA152</f>
        <v>0</v>
      </c>
      <c r="AB152" s="37">
        <f>+NICE자료!AB152</f>
        <v>0</v>
      </c>
      <c r="AC152" s="37">
        <f>+NICE자료!AC152</f>
        <v>0</v>
      </c>
      <c r="AD152" s="37">
        <f>+NICE자료!AD152</f>
        <v>0</v>
      </c>
      <c r="AE152" s="37">
        <f>+NICE자료!AE152</f>
        <v>0</v>
      </c>
      <c r="AF152" s="37">
        <f>+NICE자료!AF152</f>
        <v>0</v>
      </c>
      <c r="AG152" s="37">
        <f>+NICE자료!AG152</f>
        <v>0</v>
      </c>
      <c r="AH152" s="37">
        <f>+NICE자료!AH152</f>
        <v>0</v>
      </c>
      <c r="AI152" s="37">
        <f>+NICE자료!AI152</f>
        <v>0</v>
      </c>
      <c r="AJ152" s="37">
        <f>+NICE자료!AJ152</f>
        <v>0</v>
      </c>
      <c r="AK152" s="37">
        <f>+NICE자료!AK152</f>
        <v>0</v>
      </c>
      <c r="AL152" s="37">
        <f>+NICE자료!AL152</f>
        <v>0</v>
      </c>
      <c r="AM152" s="37"/>
      <c r="AN152" s="37"/>
      <c r="AO152" s="37"/>
      <c r="AP152" s="37"/>
      <c r="AQ152" s="37"/>
      <c r="AR152" s="37"/>
      <c r="AS152" s="37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38"/>
      <c r="BI152" s="38"/>
      <c r="BJ152" s="38"/>
      <c r="BK152" s="38"/>
      <c r="BL152" s="38"/>
      <c r="BM152" s="38"/>
      <c r="BN152" s="38"/>
      <c r="BO152" s="38"/>
      <c r="BP152" s="38"/>
      <c r="BQ152" s="38"/>
      <c r="BR152" s="38"/>
      <c r="BS152" s="38"/>
      <c r="BT152" s="38"/>
      <c r="BU152" s="38"/>
      <c r="BV152" s="38"/>
      <c r="BW152" s="38"/>
      <c r="BX152" s="38"/>
      <c r="BY152" s="38"/>
      <c r="BZ152" s="38"/>
      <c r="CA152" s="38"/>
      <c r="CB152" s="38"/>
      <c r="CC152" s="38"/>
      <c r="CD152" s="38"/>
      <c r="CE152" s="38"/>
      <c r="CF152" s="38"/>
      <c r="CG152" s="38"/>
      <c r="CH152" s="38"/>
      <c r="CI152" s="38"/>
      <c r="CJ152" s="38"/>
      <c r="CK152" s="38"/>
      <c r="CL152" s="38"/>
      <c r="CM152" s="38"/>
      <c r="CN152" s="38"/>
      <c r="CO152" s="38"/>
      <c r="CP152" s="38"/>
      <c r="CQ152" s="38"/>
      <c r="CR152" s="38"/>
      <c r="CS152" s="38"/>
      <c r="CT152" s="38"/>
      <c r="CU152" s="38"/>
      <c r="CV152" s="38"/>
      <c r="CW152" s="38"/>
      <c r="CX152" s="38"/>
      <c r="CY152" s="38"/>
      <c r="CZ152" s="38"/>
      <c r="DA152" s="38"/>
      <c r="DB152" s="38"/>
      <c r="DC152" s="38"/>
      <c r="DD152" s="38"/>
      <c r="DE152" s="38"/>
      <c r="DF152" s="38"/>
      <c r="DG152" s="38"/>
      <c r="DH152" s="38"/>
      <c r="DI152" s="38"/>
      <c r="DJ152" s="38"/>
      <c r="DK152" s="38"/>
      <c r="DL152" s="38"/>
      <c r="DM152" s="38"/>
      <c r="DN152" s="38"/>
    </row>
    <row r="153" spans="1:118">
      <c r="A153" s="1">
        <f>+NICE자료!A153</f>
        <v>124471</v>
      </c>
      <c r="B153" s="28" t="str">
        <f>+NICE자료!B153</f>
        <v xml:space="preserve">               기타무형자산상각</v>
      </c>
      <c r="C153" s="37">
        <f>+NICE자료!C153</f>
        <v>0</v>
      </c>
      <c r="D153" s="37">
        <f>+NICE자료!D153</f>
        <v>0</v>
      </c>
      <c r="E153" s="37">
        <f>+NICE자료!E153</f>
        <v>0</v>
      </c>
      <c r="F153" s="37">
        <f>+NICE자료!F153</f>
        <v>0</v>
      </c>
      <c r="G153" s="37">
        <f>+NICE자료!G153</f>
        <v>0</v>
      </c>
      <c r="H153" s="37">
        <f>+NICE자료!H153</f>
        <v>0</v>
      </c>
      <c r="I153" s="37">
        <f>+NICE자료!I153</f>
        <v>0</v>
      </c>
      <c r="J153" s="37">
        <f>+NICE자료!J153</f>
        <v>43472000000</v>
      </c>
      <c r="K153" s="37">
        <f>+NICE자료!K153</f>
        <v>0</v>
      </c>
      <c r="L153" s="37">
        <f>+NICE자료!L153</f>
        <v>0</v>
      </c>
      <c r="M153" s="37">
        <f>+NICE자료!M153</f>
        <v>0</v>
      </c>
      <c r="N153" s="37">
        <f>+NICE자료!N153</f>
        <v>47023000000</v>
      </c>
      <c r="O153" s="37">
        <f>+NICE자료!O153</f>
        <v>0</v>
      </c>
      <c r="P153" s="37">
        <f>+NICE자료!P153</f>
        <v>0</v>
      </c>
      <c r="Q153" s="37">
        <f>+NICE자료!Q153</f>
        <v>0</v>
      </c>
      <c r="R153" s="37">
        <f>+NICE자료!R153</f>
        <v>49147000000</v>
      </c>
      <c r="S153" s="37">
        <f>+NICE자료!S153</f>
        <v>37014000000</v>
      </c>
      <c r="T153" s="37">
        <f>+NICE자료!T153</f>
        <v>52188000000</v>
      </c>
      <c r="U153" s="37">
        <f>+NICE자료!U153</f>
        <v>54573000000</v>
      </c>
      <c r="V153" s="37">
        <f>+NICE자료!V153</f>
        <v>-137959000000</v>
      </c>
      <c r="W153" s="37">
        <f>+NICE자료!W153</f>
        <v>53876000000</v>
      </c>
      <c r="X153" s="37">
        <f>+NICE자료!X153</f>
        <v>54586000000</v>
      </c>
      <c r="Y153" s="37">
        <f>+NICE자료!Y153</f>
        <v>54354000000</v>
      </c>
      <c r="Z153" s="37">
        <f>+NICE자료!Z153</f>
        <v>-137996000000</v>
      </c>
      <c r="AA153" s="37">
        <f>+NICE자료!AA153</f>
        <v>55711000000</v>
      </c>
      <c r="AB153" s="37">
        <f>+NICE자료!AB153</f>
        <v>58852000000</v>
      </c>
      <c r="AC153" s="37">
        <f>+NICE자료!AC153</f>
        <v>62079000000</v>
      </c>
      <c r="AD153" s="37">
        <f>+NICE자료!AD153</f>
        <v>-161566000000</v>
      </c>
      <c r="AE153" s="37">
        <f>+NICE자료!AE153</f>
        <v>68722000000</v>
      </c>
      <c r="AF153" s="37">
        <f>+NICE자료!AF153</f>
        <v>67599000000</v>
      </c>
      <c r="AG153" s="37">
        <f>+NICE자료!AG153</f>
        <v>66622000000</v>
      </c>
      <c r="AH153" s="37">
        <f>+NICE자료!AH153</f>
        <v>64120000000</v>
      </c>
      <c r="AI153" s="37">
        <f>+NICE자료!AI153</f>
        <v>66108000000</v>
      </c>
      <c r="AJ153" s="37">
        <f>+NICE자료!AJ153</f>
        <v>67337000000</v>
      </c>
      <c r="AK153" s="37">
        <f>+NICE자료!AK153</f>
        <v>67753000000</v>
      </c>
      <c r="AL153" s="37">
        <f>+NICE자료!AL153</f>
        <v>69041000000</v>
      </c>
      <c r="AM153" s="37"/>
      <c r="AN153" s="37"/>
      <c r="AO153" s="37"/>
      <c r="AP153" s="37"/>
      <c r="AQ153" s="37"/>
      <c r="AR153" s="37"/>
      <c r="AS153" s="37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38"/>
      <c r="BI153" s="38"/>
      <c r="BJ153" s="38"/>
      <c r="BK153" s="38"/>
      <c r="BL153" s="38"/>
      <c r="BM153" s="38"/>
      <c r="BN153" s="38"/>
      <c r="BO153" s="38"/>
      <c r="BP153" s="38"/>
      <c r="BQ153" s="38"/>
      <c r="BR153" s="38"/>
      <c r="BS153" s="38"/>
      <c r="BT153" s="38"/>
      <c r="BU153" s="38"/>
      <c r="BV153" s="38"/>
      <c r="BW153" s="38"/>
      <c r="BX153" s="38"/>
      <c r="BY153" s="38"/>
      <c r="BZ153" s="38"/>
      <c r="CA153" s="38"/>
      <c r="CB153" s="38"/>
      <c r="CC153" s="38"/>
      <c r="CD153" s="38"/>
      <c r="CE153" s="38"/>
      <c r="CF153" s="38"/>
      <c r="CG153" s="38"/>
      <c r="CH153" s="38"/>
      <c r="CI153" s="38"/>
      <c r="CJ153" s="38"/>
      <c r="CK153" s="38"/>
      <c r="CL153" s="38"/>
      <c r="CM153" s="38"/>
      <c r="CN153" s="38"/>
      <c r="CO153" s="38"/>
      <c r="CP153" s="38"/>
      <c r="CQ153" s="38"/>
      <c r="CR153" s="38"/>
      <c r="CS153" s="38"/>
      <c r="CT153" s="38"/>
      <c r="CU153" s="38"/>
      <c r="CV153" s="38"/>
      <c r="CW153" s="38"/>
      <c r="CX153" s="38"/>
      <c r="CY153" s="38"/>
      <c r="CZ153" s="38"/>
      <c r="DA153" s="38"/>
      <c r="DB153" s="38"/>
      <c r="DC153" s="38"/>
      <c r="DD153" s="38"/>
      <c r="DE153" s="38"/>
      <c r="DF153" s="38"/>
      <c r="DG153" s="38"/>
      <c r="DH153" s="38"/>
      <c r="DI153" s="38"/>
      <c r="DJ153" s="38"/>
      <c r="DK153" s="38"/>
      <c r="DL153" s="38"/>
      <c r="DM153" s="38"/>
      <c r="DN153" s="38"/>
    </row>
    <row r="154" spans="1:118">
      <c r="A154" s="1">
        <f>+NICE자료!A154</f>
        <v>124472</v>
      </c>
      <c r="B154" s="28" t="str">
        <f>+NICE자료!B154</f>
        <v xml:space="preserve">          중간기간판매비와관리비조정</v>
      </c>
      <c r="C154" s="37">
        <f>+NICE자료!C154</f>
        <v>0</v>
      </c>
      <c r="D154" s="37">
        <f>+NICE자료!D154</f>
        <v>0</v>
      </c>
      <c r="E154" s="37">
        <f>+NICE자료!E154</f>
        <v>0</v>
      </c>
      <c r="F154" s="37">
        <f>+NICE자료!F154</f>
        <v>0</v>
      </c>
      <c r="G154" s="37">
        <f>+NICE자료!G154</f>
        <v>0</v>
      </c>
      <c r="H154" s="37">
        <f>+NICE자료!H154</f>
        <v>0</v>
      </c>
      <c r="I154" s="37">
        <f>+NICE자료!I154</f>
        <v>0</v>
      </c>
      <c r="J154" s="37">
        <f>+NICE자료!J154</f>
        <v>0</v>
      </c>
      <c r="K154" s="37">
        <f>+NICE자료!K154</f>
        <v>0</v>
      </c>
      <c r="L154" s="37">
        <f>+NICE자료!L154</f>
        <v>0</v>
      </c>
      <c r="M154" s="37">
        <f>+NICE자료!M154</f>
        <v>0</v>
      </c>
      <c r="N154" s="37">
        <f>+NICE자료!N154</f>
        <v>0</v>
      </c>
      <c r="O154" s="37">
        <f>+NICE자료!O154</f>
        <v>0</v>
      </c>
      <c r="P154" s="37">
        <f>+NICE자료!P154</f>
        <v>0</v>
      </c>
      <c r="Q154" s="37">
        <f>+NICE자료!Q154</f>
        <v>0</v>
      </c>
      <c r="R154" s="37">
        <f>+NICE자료!R154</f>
        <v>0</v>
      </c>
      <c r="S154" s="37">
        <f>+NICE자료!S154</f>
        <v>0</v>
      </c>
      <c r="T154" s="37">
        <f>+NICE자료!T154</f>
        <v>0</v>
      </c>
      <c r="U154" s="37">
        <f>+NICE자료!U154</f>
        <v>0</v>
      </c>
      <c r="V154" s="37">
        <f>+NICE자료!V154</f>
        <v>0</v>
      </c>
      <c r="W154" s="37">
        <f>+NICE자료!W154</f>
        <v>0</v>
      </c>
      <c r="X154" s="37">
        <f>+NICE자료!X154</f>
        <v>0</v>
      </c>
      <c r="Y154" s="37">
        <f>+NICE자료!Y154</f>
        <v>0</v>
      </c>
      <c r="Z154" s="37">
        <f>+NICE자료!Z154</f>
        <v>0</v>
      </c>
      <c r="AA154" s="37">
        <f>+NICE자료!AA154</f>
        <v>0</v>
      </c>
      <c r="AB154" s="37">
        <f>+NICE자료!AB154</f>
        <v>0</v>
      </c>
      <c r="AC154" s="37">
        <f>+NICE자료!AC154</f>
        <v>0</v>
      </c>
      <c r="AD154" s="37">
        <f>+NICE자료!AD154</f>
        <v>0</v>
      </c>
      <c r="AE154" s="37">
        <f>+NICE자료!AE154</f>
        <v>0</v>
      </c>
      <c r="AF154" s="37">
        <f>+NICE자료!AF154</f>
        <v>0</v>
      </c>
      <c r="AG154" s="37">
        <f>+NICE자료!AG154</f>
        <v>0</v>
      </c>
      <c r="AH154" s="37">
        <f>+NICE자료!AH154</f>
        <v>0</v>
      </c>
      <c r="AI154" s="37">
        <f>+NICE자료!AI154</f>
        <v>0</v>
      </c>
      <c r="AJ154" s="37">
        <f>+NICE자료!AJ154</f>
        <v>0</v>
      </c>
      <c r="AK154" s="37">
        <f>+NICE자료!AK154</f>
        <v>0</v>
      </c>
      <c r="AL154" s="37">
        <f>+NICE자료!AL154</f>
        <v>0</v>
      </c>
      <c r="AM154" s="37"/>
      <c r="AN154" s="37"/>
      <c r="AO154" s="37"/>
      <c r="AP154" s="37"/>
      <c r="AQ154" s="37"/>
      <c r="AR154" s="37"/>
      <c r="AS154" s="37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38"/>
      <c r="BI154" s="38"/>
      <c r="BJ154" s="38"/>
      <c r="BK154" s="38"/>
      <c r="BL154" s="38"/>
      <c r="BM154" s="38"/>
      <c r="BN154" s="38"/>
      <c r="BO154" s="38"/>
      <c r="BP154" s="38"/>
      <c r="BQ154" s="38"/>
      <c r="BR154" s="38"/>
      <c r="BS154" s="38"/>
      <c r="BT154" s="38"/>
      <c r="BU154" s="38"/>
      <c r="BV154" s="38"/>
      <c r="BW154" s="38"/>
      <c r="BX154" s="38"/>
      <c r="BY154" s="38"/>
      <c r="BZ154" s="38"/>
      <c r="CA154" s="38"/>
      <c r="CB154" s="38"/>
      <c r="CC154" s="38"/>
      <c r="CD154" s="38"/>
      <c r="CE154" s="38"/>
      <c r="CF154" s="38"/>
      <c r="CG154" s="38"/>
      <c r="CH154" s="38"/>
      <c r="CI154" s="38"/>
      <c r="CJ154" s="38"/>
      <c r="CK154" s="38"/>
      <c r="CL154" s="38"/>
      <c r="CM154" s="38"/>
      <c r="CN154" s="38"/>
      <c r="CO154" s="38"/>
      <c r="CP154" s="38"/>
      <c r="CQ154" s="38"/>
      <c r="CR154" s="38"/>
      <c r="CS154" s="38"/>
      <c r="CT154" s="38"/>
      <c r="CU154" s="38"/>
      <c r="CV154" s="38"/>
      <c r="CW154" s="38"/>
      <c r="CX154" s="38"/>
      <c r="CY154" s="38"/>
      <c r="CZ154" s="38"/>
      <c r="DA154" s="38"/>
      <c r="DB154" s="38"/>
      <c r="DC154" s="38"/>
      <c r="DD154" s="38"/>
      <c r="DE154" s="38"/>
      <c r="DF154" s="38"/>
      <c r="DG154" s="38"/>
      <c r="DH154" s="38"/>
      <c r="DI154" s="38"/>
      <c r="DJ154" s="38"/>
      <c r="DK154" s="38"/>
      <c r="DL154" s="38"/>
      <c r="DM154" s="38"/>
      <c r="DN154" s="38"/>
    </row>
    <row r="155" spans="1:118">
      <c r="A155" s="1">
        <f>+NICE자료!A155</f>
        <v>124460</v>
      </c>
      <c r="B155" s="28" t="str">
        <f>+NICE자료!B155</f>
        <v xml:space="preserve">          기타</v>
      </c>
      <c r="C155" s="37">
        <f>+NICE자료!C155</f>
        <v>0</v>
      </c>
      <c r="D155" s="37">
        <f>+NICE자료!D155</f>
        <v>0</v>
      </c>
      <c r="E155" s="37">
        <f>+NICE자료!E155</f>
        <v>2371075000000</v>
      </c>
      <c r="F155" s="37">
        <f>+NICE자료!F155</f>
        <v>-6082198000000</v>
      </c>
      <c r="G155" s="37">
        <f>+NICE자료!G155</f>
        <v>2261217000000</v>
      </c>
      <c r="H155" s="37">
        <f>+NICE자료!H155</f>
        <v>2432540000000</v>
      </c>
      <c r="I155" s="37">
        <f>+NICE자료!I155</f>
        <v>2614958000000</v>
      </c>
      <c r="J155" s="37">
        <f>+NICE자료!J155</f>
        <v>-6500337000000</v>
      </c>
      <c r="K155" s="37">
        <f>+NICE자료!K155</f>
        <v>2532965000000</v>
      </c>
      <c r="L155" s="37">
        <f>+NICE자료!L155</f>
        <v>3211574000000</v>
      </c>
      <c r="M155" s="37">
        <f>+NICE자료!M155</f>
        <v>3271318000000</v>
      </c>
      <c r="N155" s="37">
        <f>+NICE자료!N155</f>
        <v>-8168620000000</v>
      </c>
      <c r="O155" s="37">
        <f>+NICE자료!O155</f>
        <v>2828653000000</v>
      </c>
      <c r="P155" s="37">
        <f>+NICE자료!P155</f>
        <v>3398481000000</v>
      </c>
      <c r="Q155" s="37">
        <f>+NICE자료!Q155</f>
        <v>3938457000000</v>
      </c>
      <c r="R155" s="37">
        <f>+NICE자료!R155</f>
        <v>-9269720000000</v>
      </c>
      <c r="S155" s="37">
        <f>+NICE자료!S155</f>
        <v>247133000000</v>
      </c>
      <c r="T155" s="37">
        <f>+NICE자료!T155</f>
        <v>247404000000</v>
      </c>
      <c r="U155" s="37">
        <f>+NICE자료!U155</f>
        <v>278603000000</v>
      </c>
      <c r="V155" s="37">
        <f>+NICE자료!V155</f>
        <v>265801000000</v>
      </c>
      <c r="W155" s="37">
        <f>+NICE자료!W155</f>
        <v>251951000000</v>
      </c>
      <c r="X155" s="37">
        <f>+NICE자료!X155</f>
        <v>315394000000</v>
      </c>
      <c r="Y155" s="37">
        <f>+NICE자료!Y155</f>
        <v>348090000000</v>
      </c>
      <c r="Z155" s="37">
        <f>+NICE자료!Z155</f>
        <v>252172000000</v>
      </c>
      <c r="AA155" s="37">
        <f>+NICE자료!AA155</f>
        <v>377587000000</v>
      </c>
      <c r="AB155" s="37">
        <f>+NICE자료!AB155</f>
        <v>408435000000</v>
      </c>
      <c r="AC155" s="37">
        <f>+NICE자료!AC155</f>
        <v>361727000000</v>
      </c>
      <c r="AD155" s="37">
        <f>+NICE자료!AD155</f>
        <v>293586000000</v>
      </c>
      <c r="AE155" s="37">
        <f>+NICE자료!AE155</f>
        <v>393100000000</v>
      </c>
      <c r="AF155" s="37">
        <f>+NICE자료!AF155</f>
        <v>529446000000</v>
      </c>
      <c r="AG155" s="37">
        <f>+NICE자료!AG155</f>
        <v>483188000000</v>
      </c>
      <c r="AH155" s="37">
        <f>+NICE자료!AH155</f>
        <v>563931000000</v>
      </c>
      <c r="AI155" s="37">
        <f>+NICE자료!AI155</f>
        <v>458211000000</v>
      </c>
      <c r="AJ155" s="37">
        <f>+NICE자료!AJ155</f>
        <v>511950000000</v>
      </c>
      <c r="AK155" s="37">
        <f>+NICE자료!AK155</f>
        <v>513277000000</v>
      </c>
      <c r="AL155" s="37">
        <f>+NICE자료!AL155</f>
        <v>558402000000</v>
      </c>
      <c r="AM155" s="37"/>
      <c r="AN155" s="37"/>
      <c r="AO155" s="37"/>
      <c r="AP155" s="37"/>
      <c r="AQ155" s="37"/>
      <c r="AR155" s="37"/>
      <c r="AS155" s="37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38"/>
      <c r="BI155" s="38"/>
      <c r="BJ155" s="38"/>
      <c r="BK155" s="38"/>
      <c r="BL155" s="38"/>
      <c r="BM155" s="38"/>
      <c r="BN155" s="38"/>
      <c r="BO155" s="38"/>
      <c r="BP155" s="38"/>
      <c r="BQ155" s="38"/>
      <c r="BR155" s="38"/>
      <c r="BS155" s="38"/>
      <c r="BT155" s="38"/>
      <c r="BU155" s="38"/>
      <c r="BV155" s="38"/>
      <c r="BW155" s="38"/>
      <c r="BX155" s="38"/>
      <c r="BY155" s="38"/>
      <c r="BZ155" s="38"/>
      <c r="CA155" s="38"/>
      <c r="CB155" s="38"/>
      <c r="CC155" s="38"/>
      <c r="CD155" s="38"/>
      <c r="CE155" s="38"/>
      <c r="CF155" s="38"/>
      <c r="CG155" s="38"/>
      <c r="CH155" s="38"/>
      <c r="CI155" s="38"/>
      <c r="CJ155" s="38"/>
      <c r="CK155" s="38"/>
      <c r="CL155" s="38"/>
      <c r="CM155" s="38"/>
      <c r="CN155" s="38"/>
      <c r="CO155" s="38"/>
      <c r="CP155" s="38"/>
      <c r="CQ155" s="38"/>
      <c r="CR155" s="38"/>
      <c r="CS155" s="38"/>
      <c r="CT155" s="38"/>
      <c r="CU155" s="38"/>
      <c r="CV155" s="38"/>
      <c r="CW155" s="38"/>
      <c r="CX155" s="38"/>
      <c r="CY155" s="38"/>
      <c r="CZ155" s="38"/>
      <c r="DA155" s="38"/>
      <c r="DB155" s="38"/>
      <c r="DC155" s="38"/>
      <c r="DD155" s="38"/>
      <c r="DE155" s="38"/>
      <c r="DF155" s="38"/>
      <c r="DG155" s="38"/>
      <c r="DH155" s="38"/>
      <c r="DI155" s="38"/>
      <c r="DJ155" s="38"/>
      <c r="DK155" s="38"/>
      <c r="DL155" s="38"/>
      <c r="DM155" s="38"/>
      <c r="DN155" s="38"/>
    </row>
    <row r="156" spans="1:118">
      <c r="A156" s="1">
        <f>+NICE자료!A156</f>
        <v>125000</v>
      </c>
      <c r="B156" s="28" t="str">
        <f>+NICE자료!B156</f>
        <v>영업이익(손실)</v>
      </c>
      <c r="C156" s="37">
        <f>+NICE자료!C156</f>
        <v>1613986000000</v>
      </c>
      <c r="D156" s="37">
        <f>+NICE자료!D156</f>
        <v>1418039000000</v>
      </c>
      <c r="E156" s="37">
        <f>+NICE자료!E156</f>
        <v>1849501000000</v>
      </c>
      <c r="F156" s="37">
        <f>+NICE자료!F156</f>
        <v>2052407000000</v>
      </c>
      <c r="G156" s="37">
        <f>+NICE자료!G156</f>
        <v>1183107000000</v>
      </c>
      <c r="H156" s="37">
        <f>+NICE자료!H156</f>
        <v>910673000000</v>
      </c>
      <c r="I156" s="37">
        <f>+NICE자료!I156</f>
        <v>2065983000000</v>
      </c>
      <c r="J156" s="37">
        <f>+NICE자료!J156</f>
        <v>1783092000000</v>
      </c>
      <c r="K156" s="37">
        <f>+NICE자료!K156</f>
        <v>2154031000000</v>
      </c>
      <c r="L156" s="37">
        <f>+NICE자료!L156</f>
        <v>1893777000000</v>
      </c>
      <c r="M156" s="37">
        <f>+NICE자료!M156</f>
        <v>1023391000000</v>
      </c>
      <c r="N156" s="37">
        <f>+NICE자료!N156</f>
        <v>-937129000000</v>
      </c>
      <c r="O156" s="37">
        <f>+NICE자료!O156</f>
        <v>147639000000</v>
      </c>
      <c r="P156" s="37">
        <f>+NICE자료!P156</f>
        <v>1063572000000</v>
      </c>
      <c r="Q156" s="37">
        <f>+NICE자료!Q156</f>
        <v>2767394000000</v>
      </c>
      <c r="R156" s="37">
        <f>+NICE자료!R156</f>
        <v>2369922000000</v>
      </c>
      <c r="S156" s="37">
        <f>+NICE자료!S156</f>
        <v>2905031000000</v>
      </c>
      <c r="T156" s="37">
        <f>+NICE자료!T156</f>
        <v>3452054000000</v>
      </c>
      <c r="U156" s="37">
        <f>+NICE자료!U156</f>
        <v>3809327000000</v>
      </c>
      <c r="V156" s="37">
        <f>+NICE자료!V156</f>
        <v>2152129000000</v>
      </c>
      <c r="W156" s="37">
        <f>+NICE자료!W156</f>
        <v>1969547000000</v>
      </c>
      <c r="X156" s="37">
        <f>+NICE자료!X156</f>
        <v>2869253000000</v>
      </c>
      <c r="Y156" s="37">
        <f>+NICE자료!Y156</f>
        <v>2374381000000</v>
      </c>
      <c r="Z156" s="37">
        <f>+NICE자료!Z156</f>
        <v>2544902000000</v>
      </c>
      <c r="AA156" s="37">
        <f>+NICE자료!AA156</f>
        <v>3195468000000</v>
      </c>
      <c r="AB156" s="37">
        <f>+NICE자료!AB156</f>
        <v>4600687000000</v>
      </c>
      <c r="AC156" s="37">
        <f>+NICE자료!AC156</f>
        <v>5165850000000</v>
      </c>
      <c r="AD156" s="37">
        <f>+NICE자료!AD156</f>
        <v>5561869000000</v>
      </c>
      <c r="AE156" s="37">
        <f>+NICE자료!AE156</f>
        <v>4760740000000</v>
      </c>
      <c r="AF156" s="37">
        <f>+NICE자료!AF156</f>
        <v>6048042000000</v>
      </c>
      <c r="AG156" s="37">
        <f>+NICE자료!AG156</f>
        <v>5519279000000</v>
      </c>
      <c r="AH156" s="37">
        <f>+NICE자료!AH156</f>
        <v>5478944000000</v>
      </c>
      <c r="AI156" s="37">
        <f>+NICE자료!AI156</f>
        <v>5876222000000</v>
      </c>
      <c r="AJ156" s="37">
        <f>+NICE자료!AJ156</f>
        <v>5172736000000</v>
      </c>
      <c r="AK156" s="37">
        <f>+NICE자료!AK156</f>
        <v>1760195000000</v>
      </c>
      <c r="AL156" s="37">
        <f>+NICE자료!AL156</f>
        <v>1115841000000</v>
      </c>
      <c r="AM156" s="37"/>
      <c r="AN156" s="37"/>
      <c r="AO156" s="37"/>
      <c r="AP156" s="37"/>
      <c r="AQ156" s="37"/>
      <c r="AR156" s="37"/>
      <c r="AS156" s="37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38"/>
      <c r="BI156" s="38"/>
      <c r="BJ156" s="38"/>
      <c r="BK156" s="38"/>
      <c r="BL156" s="38"/>
      <c r="BM156" s="38"/>
      <c r="BN156" s="38"/>
      <c r="BO156" s="38"/>
      <c r="BP156" s="38"/>
      <c r="BQ156" s="38"/>
      <c r="BR156" s="38"/>
      <c r="BS156" s="38"/>
      <c r="BT156" s="38"/>
      <c r="BU156" s="38"/>
      <c r="BV156" s="38"/>
      <c r="BW156" s="38"/>
      <c r="BX156" s="38"/>
      <c r="BY156" s="38"/>
      <c r="BZ156" s="38"/>
      <c r="CA156" s="38"/>
      <c r="CB156" s="38"/>
      <c r="CC156" s="38"/>
      <c r="CD156" s="38"/>
      <c r="CE156" s="38"/>
      <c r="CF156" s="38"/>
      <c r="CG156" s="38"/>
      <c r="CH156" s="38"/>
      <c r="CI156" s="38"/>
      <c r="CJ156" s="38"/>
      <c r="CK156" s="38"/>
      <c r="CL156" s="38"/>
      <c r="CM156" s="38"/>
      <c r="CN156" s="38"/>
      <c r="CO156" s="38"/>
      <c r="CP156" s="38"/>
      <c r="CQ156" s="38"/>
      <c r="CR156" s="38"/>
      <c r="CS156" s="38"/>
      <c r="CT156" s="38"/>
      <c r="CU156" s="38"/>
      <c r="CV156" s="38"/>
      <c r="CW156" s="38"/>
      <c r="CX156" s="38"/>
      <c r="CY156" s="38"/>
      <c r="CZ156" s="38"/>
      <c r="DA156" s="38"/>
      <c r="DB156" s="38"/>
      <c r="DC156" s="38"/>
      <c r="DD156" s="38"/>
      <c r="DE156" s="38"/>
      <c r="DF156" s="38"/>
      <c r="DG156" s="38"/>
      <c r="DH156" s="38"/>
      <c r="DI156" s="38"/>
      <c r="DJ156" s="38"/>
      <c r="DK156" s="38"/>
      <c r="DL156" s="38"/>
      <c r="DM156" s="38"/>
      <c r="DN156" s="38"/>
    </row>
    <row r="157" spans="1:118">
      <c r="A157" s="1">
        <f>+NICE자료!A157</f>
        <v>125100</v>
      </c>
      <c r="B157" s="28" t="str">
        <f>+NICE자료!B157</f>
        <v>영업외수익</v>
      </c>
      <c r="C157" s="37">
        <f>+NICE자료!C157</f>
        <v>881713000000</v>
      </c>
      <c r="D157" s="37">
        <f>+NICE자료!D157</f>
        <v>664162000000</v>
      </c>
      <c r="E157" s="37">
        <f>+NICE자료!E157</f>
        <v>915405000000</v>
      </c>
      <c r="F157" s="37">
        <f>+NICE자료!F157</f>
        <v>949742000000</v>
      </c>
      <c r="G157" s="37">
        <f>+NICE자료!G157</f>
        <v>984936000000</v>
      </c>
      <c r="H157" s="37">
        <f>+NICE자료!H157</f>
        <v>926315000000</v>
      </c>
      <c r="I157" s="37">
        <f>+NICE자료!I157</f>
        <v>964517000000</v>
      </c>
      <c r="J157" s="37">
        <f>+NICE자료!J157</f>
        <v>1304656000000</v>
      </c>
      <c r="K157" s="37">
        <f>+NICE자료!K157</f>
        <v>1217944000000</v>
      </c>
      <c r="L157" s="37">
        <f>+NICE자료!L157</f>
        <v>1239043000000</v>
      </c>
      <c r="M157" s="37">
        <f>+NICE자료!M157</f>
        <v>1781236000000</v>
      </c>
      <c r="N157" s="37">
        <f>+NICE자료!N157</f>
        <v>3390442000000</v>
      </c>
      <c r="O157" s="37">
        <f>+NICE자료!O157</f>
        <v>3523236000000</v>
      </c>
      <c r="P157" s="37">
        <f>+NICE자료!P157</f>
        <v>3636354000000</v>
      </c>
      <c r="Q157" s="37">
        <f>+NICE자료!Q157</f>
        <v>3254736000000</v>
      </c>
      <c r="R157" s="37">
        <f>+NICE자료!R157</f>
        <v>2050709000000</v>
      </c>
      <c r="S157" s="37">
        <f>+NICE자료!S157</f>
        <v>1860522000000</v>
      </c>
      <c r="T157" s="37">
        <f>+NICE자료!T157</f>
        <v>2056517000000</v>
      </c>
      <c r="U157" s="37">
        <f>+NICE자료!U157</f>
        <v>1522368000000</v>
      </c>
      <c r="V157" s="37">
        <f>+NICE자료!V157</f>
        <v>2431704000000</v>
      </c>
      <c r="W157" s="37">
        <f>+NICE자료!W157</f>
        <v>1334966000000</v>
      </c>
      <c r="X157" s="37">
        <f>+NICE자료!X157</f>
        <v>1090881000000</v>
      </c>
      <c r="Y157" s="37">
        <f>+NICE자료!Y157</f>
        <v>2200286000000</v>
      </c>
      <c r="Z157" s="37">
        <f>+NICE자료!Z157</f>
        <v>2722375000000</v>
      </c>
      <c r="AA157" s="37">
        <f>+NICE자료!AA157</f>
        <v>2316303000000</v>
      </c>
      <c r="AB157" s="37">
        <f>+NICE자료!AB157</f>
        <v>1151753000000</v>
      </c>
      <c r="AC157" s="37">
        <f>+NICE자료!AC157</f>
        <v>1044234000000</v>
      </c>
      <c r="AD157" s="37">
        <f>+NICE자료!AD157</f>
        <v>1531758000000</v>
      </c>
      <c r="AE157" s="37">
        <f>+NICE자료!AE157</f>
        <v>1171714000000</v>
      </c>
      <c r="AF157" s="37">
        <f>+NICE자료!AF157</f>
        <v>1385969000000</v>
      </c>
      <c r="AG157" s="37">
        <f>+NICE자료!AG157</f>
        <v>1247962000000</v>
      </c>
      <c r="AH157" s="37">
        <f>+NICE자료!AH157</f>
        <v>3243563000000</v>
      </c>
      <c r="AI157" s="37">
        <f>+NICE자료!AI157</f>
        <v>957430000000</v>
      </c>
      <c r="AJ157" s="37">
        <f>+NICE자료!AJ157</f>
        <v>1767544000000</v>
      </c>
      <c r="AK157" s="37">
        <f>+NICE자료!AK157</f>
        <v>927701000000</v>
      </c>
      <c r="AL157" s="37">
        <f>+NICE자료!AL157</f>
        <v>4143746000000</v>
      </c>
      <c r="AM157" s="37"/>
      <c r="AN157" s="37"/>
      <c r="AO157" s="37"/>
      <c r="AP157" s="37"/>
      <c r="AQ157" s="37"/>
      <c r="AR157" s="37"/>
      <c r="AS157" s="37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38"/>
      <c r="BI157" s="38"/>
      <c r="BJ157" s="38"/>
      <c r="BK157" s="38"/>
      <c r="BL157" s="38"/>
      <c r="BM157" s="38"/>
      <c r="BN157" s="38"/>
      <c r="BO157" s="38"/>
      <c r="BP157" s="38"/>
      <c r="BQ157" s="38"/>
      <c r="BR157" s="38"/>
      <c r="BS157" s="38"/>
      <c r="BT157" s="38"/>
      <c r="BU157" s="38"/>
      <c r="BV157" s="38"/>
      <c r="BW157" s="38"/>
      <c r="BX157" s="38"/>
      <c r="BY157" s="38"/>
      <c r="BZ157" s="38"/>
      <c r="CA157" s="38"/>
      <c r="CB157" s="38"/>
      <c r="CC157" s="38"/>
      <c r="CD157" s="38"/>
      <c r="CE157" s="38"/>
      <c r="CF157" s="38"/>
      <c r="CG157" s="38"/>
      <c r="CH157" s="38"/>
      <c r="CI157" s="38"/>
      <c r="CJ157" s="38"/>
      <c r="CK157" s="38"/>
      <c r="CL157" s="38"/>
      <c r="CM157" s="38"/>
      <c r="CN157" s="38"/>
      <c r="CO157" s="38"/>
      <c r="CP157" s="38"/>
      <c r="CQ157" s="38"/>
      <c r="CR157" s="38"/>
      <c r="CS157" s="38"/>
      <c r="CT157" s="38"/>
      <c r="CU157" s="38"/>
      <c r="CV157" s="38"/>
      <c r="CW157" s="38"/>
      <c r="CX157" s="38"/>
      <c r="CY157" s="38"/>
      <c r="CZ157" s="38"/>
      <c r="DA157" s="38"/>
      <c r="DB157" s="38"/>
      <c r="DC157" s="38"/>
      <c r="DD157" s="38"/>
      <c r="DE157" s="38"/>
      <c r="DF157" s="38"/>
      <c r="DG157" s="38"/>
      <c r="DH157" s="38"/>
      <c r="DI157" s="38"/>
      <c r="DJ157" s="38"/>
      <c r="DK157" s="38"/>
      <c r="DL157" s="38"/>
      <c r="DM157" s="38"/>
      <c r="DN157" s="38"/>
    </row>
    <row r="158" spans="1:118">
      <c r="A158" s="1">
        <f>+NICE자료!A158</f>
        <v>125101</v>
      </c>
      <c r="B158" s="28" t="str">
        <f>+NICE자료!B158</f>
        <v xml:space="preserve">     이자수익</v>
      </c>
      <c r="C158" s="37">
        <f>+NICE자료!C158</f>
        <v>63405000000</v>
      </c>
      <c r="D158" s="37">
        <f>+NICE자료!D158</f>
        <v>51514000000</v>
      </c>
      <c r="E158" s="37">
        <f>+NICE자료!E158</f>
        <v>49406000000</v>
      </c>
      <c r="F158" s="37">
        <f>+NICE자료!F158</f>
        <v>74397000000</v>
      </c>
      <c r="G158" s="37">
        <f>+NICE자료!G158</f>
        <v>57896000000</v>
      </c>
      <c r="H158" s="37">
        <f>+NICE자료!H158</f>
        <v>42343000000</v>
      </c>
      <c r="I158" s="37">
        <f>+NICE자료!I158</f>
        <v>64218000000</v>
      </c>
      <c r="J158" s="37">
        <f>+NICE자료!J158</f>
        <v>114274000000</v>
      </c>
      <c r="K158" s="37">
        <f>+NICE자료!K158</f>
        <v>104490000000</v>
      </c>
      <c r="L158" s="37">
        <f>+NICE자료!L158</f>
        <v>85993000000</v>
      </c>
      <c r="M158" s="37">
        <f>+NICE자료!M158</f>
        <v>94604000000</v>
      </c>
      <c r="N158" s="37">
        <f>+NICE자료!N158</f>
        <v>115898000000</v>
      </c>
      <c r="O158" s="37">
        <f>+NICE자료!O158</f>
        <v>48955000000</v>
      </c>
      <c r="P158" s="37">
        <f>+NICE자료!P158</f>
        <v>48283000000</v>
      </c>
      <c r="Q158" s="37">
        <f>+NICE자료!Q158</f>
        <v>65999000000</v>
      </c>
      <c r="R158" s="37">
        <f>+NICE자료!R158</f>
        <v>105902000000</v>
      </c>
      <c r="S158" s="37">
        <f>+NICE자료!S158</f>
        <v>107029000000</v>
      </c>
      <c r="T158" s="37">
        <f>+NICE자료!T158</f>
        <v>87390000000</v>
      </c>
      <c r="U158" s="37">
        <f>+NICE자료!U158</f>
        <v>105553000000</v>
      </c>
      <c r="V158" s="37">
        <f>+NICE자료!V158</f>
        <v>111705000000</v>
      </c>
      <c r="W158" s="37">
        <f>+NICE자료!W158</f>
        <v>0</v>
      </c>
      <c r="X158" s="37">
        <f>+NICE자료!X158</f>
        <v>90991000000</v>
      </c>
      <c r="Y158" s="37">
        <f>+NICE자료!Y158</f>
        <v>91748000000</v>
      </c>
      <c r="Z158" s="37">
        <f>+NICE자료!Z158</f>
        <v>116065000000</v>
      </c>
      <c r="AA158" s="37">
        <f>+NICE자료!AA158</f>
        <v>97093000000</v>
      </c>
      <c r="AB158" s="37">
        <f>+NICE자료!AB158</f>
        <v>69533000000</v>
      </c>
      <c r="AC158" s="37">
        <f>+NICE자료!AC158</f>
        <v>83432000000</v>
      </c>
      <c r="AD158" s="37">
        <f>+NICE자료!AD158</f>
        <v>99694000000</v>
      </c>
      <c r="AE158" s="37">
        <f>+NICE자료!AE158</f>
        <v>128844000000</v>
      </c>
      <c r="AF158" s="37">
        <f>+NICE자료!AF158</f>
        <v>141459000000</v>
      </c>
      <c r="AG158" s="37">
        <f>+NICE자료!AG158</f>
        <v>168271000000</v>
      </c>
      <c r="AH158" s="37">
        <f>+NICE자료!AH158</f>
        <v>205976000000</v>
      </c>
      <c r="AI158" s="37">
        <f>+NICE자료!AI158</f>
        <v>207109000000</v>
      </c>
      <c r="AJ158" s="37">
        <f>+NICE자료!AJ158</f>
        <v>213857000000</v>
      </c>
      <c r="AK158" s="37">
        <f>+NICE자료!AK158</f>
        <v>226245000000</v>
      </c>
      <c r="AL158" s="37">
        <f>+NICE자료!AL158</f>
        <v>213959000000</v>
      </c>
      <c r="AM158" s="37"/>
      <c r="AN158" s="37"/>
      <c r="AO158" s="37"/>
      <c r="AP158" s="37"/>
      <c r="AQ158" s="37"/>
      <c r="AR158" s="37"/>
      <c r="AS158" s="37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38"/>
      <c r="BI158" s="38"/>
      <c r="BJ158" s="38"/>
      <c r="BK158" s="38"/>
      <c r="BL158" s="38"/>
      <c r="BM158" s="38"/>
      <c r="BN158" s="38"/>
      <c r="BO158" s="38"/>
      <c r="BP158" s="38"/>
      <c r="BQ158" s="38"/>
      <c r="BR158" s="38"/>
      <c r="BS158" s="38"/>
      <c r="BT158" s="38"/>
      <c r="BU158" s="38"/>
      <c r="BV158" s="38"/>
      <c r="BW158" s="38"/>
      <c r="BX158" s="38"/>
      <c r="BY158" s="38"/>
      <c r="BZ158" s="38"/>
      <c r="CA158" s="38"/>
      <c r="CB158" s="38"/>
      <c r="CC158" s="38"/>
      <c r="CD158" s="38"/>
      <c r="CE158" s="38"/>
      <c r="CF158" s="38"/>
      <c r="CG158" s="38"/>
      <c r="CH158" s="38"/>
      <c r="CI158" s="38"/>
      <c r="CJ158" s="38"/>
      <c r="CK158" s="38"/>
      <c r="CL158" s="38"/>
      <c r="CM158" s="38"/>
      <c r="CN158" s="38"/>
      <c r="CO158" s="38"/>
      <c r="CP158" s="38"/>
      <c r="CQ158" s="38"/>
      <c r="CR158" s="38"/>
      <c r="CS158" s="38"/>
      <c r="CT158" s="38"/>
      <c r="CU158" s="38"/>
      <c r="CV158" s="38"/>
      <c r="CW158" s="38"/>
      <c r="CX158" s="38"/>
      <c r="CY158" s="38"/>
      <c r="CZ158" s="38"/>
      <c r="DA158" s="38"/>
      <c r="DB158" s="38"/>
      <c r="DC158" s="38"/>
      <c r="DD158" s="38"/>
      <c r="DE158" s="38"/>
      <c r="DF158" s="38"/>
      <c r="DG158" s="38"/>
      <c r="DH158" s="38"/>
      <c r="DI158" s="38"/>
      <c r="DJ158" s="38"/>
      <c r="DK158" s="38"/>
      <c r="DL158" s="38"/>
      <c r="DM158" s="38"/>
      <c r="DN158" s="38"/>
    </row>
    <row r="159" spans="1:118">
      <c r="A159" s="1">
        <f>+NICE자료!A159</f>
        <v>125102</v>
      </c>
      <c r="B159" s="28" t="str">
        <f>+NICE자료!B159</f>
        <v xml:space="preserve">     장단기투자증권이자수익</v>
      </c>
      <c r="C159" s="37">
        <f>+NICE자료!C159</f>
        <v>0</v>
      </c>
      <c r="D159" s="37">
        <f>+NICE자료!D159</f>
        <v>0</v>
      </c>
      <c r="E159" s="37">
        <f>+NICE자료!E159</f>
        <v>0</v>
      </c>
      <c r="F159" s="37">
        <f>+NICE자료!F159</f>
        <v>0</v>
      </c>
      <c r="G159" s="37">
        <f>+NICE자료!G159</f>
        <v>0</v>
      </c>
      <c r="H159" s="37">
        <f>+NICE자료!H159</f>
        <v>0</v>
      </c>
      <c r="I159" s="37">
        <f>+NICE자료!I159</f>
        <v>0</v>
      </c>
      <c r="J159" s="37">
        <f>+NICE자료!J159</f>
        <v>0</v>
      </c>
      <c r="K159" s="37">
        <f>+NICE자료!K159</f>
        <v>0</v>
      </c>
      <c r="L159" s="37">
        <f>+NICE자료!L159</f>
        <v>0</v>
      </c>
      <c r="M159" s="37">
        <f>+NICE자료!M159</f>
        <v>0</v>
      </c>
      <c r="N159" s="37">
        <f>+NICE자료!N159</f>
        <v>0</v>
      </c>
      <c r="O159" s="37">
        <f>+NICE자료!O159</f>
        <v>0</v>
      </c>
      <c r="P159" s="37">
        <f>+NICE자료!P159</f>
        <v>0</v>
      </c>
      <c r="Q159" s="37">
        <f>+NICE자료!Q159</f>
        <v>0</v>
      </c>
      <c r="R159" s="37">
        <f>+NICE자료!R159</f>
        <v>0</v>
      </c>
      <c r="S159" s="37">
        <f>+NICE자료!S159</f>
        <v>0</v>
      </c>
      <c r="T159" s="37">
        <f>+NICE자료!T159</f>
        <v>0</v>
      </c>
      <c r="U159" s="37">
        <f>+NICE자료!U159</f>
        <v>0</v>
      </c>
      <c r="V159" s="37">
        <f>+NICE자료!V159</f>
        <v>0</v>
      </c>
      <c r="W159" s="37">
        <f>+NICE자료!W159</f>
        <v>95033000000</v>
      </c>
      <c r="X159" s="37">
        <f>+NICE자료!X159</f>
        <v>0</v>
      </c>
      <c r="Y159" s="37">
        <f>+NICE자료!Y159</f>
        <v>1080000000</v>
      </c>
      <c r="Z159" s="37">
        <f>+NICE자료!Z159</f>
        <v>-86000000</v>
      </c>
      <c r="AA159" s="37">
        <f>+NICE자료!AA159</f>
        <v>815000000</v>
      </c>
      <c r="AB159" s="37">
        <f>+NICE자료!AB159</f>
        <v>270000000</v>
      </c>
      <c r="AC159" s="37">
        <f>+NICE자료!AC159</f>
        <v>576000000</v>
      </c>
      <c r="AD159" s="37">
        <f>+NICE자료!AD159</f>
        <v>282000000</v>
      </c>
      <c r="AE159" s="37">
        <f>+NICE자료!AE159</f>
        <v>294000000</v>
      </c>
      <c r="AF159" s="37">
        <f>+NICE자료!AF159</f>
        <v>296000000</v>
      </c>
      <c r="AG159" s="37">
        <f>+NICE자료!AG159</f>
        <v>301000000</v>
      </c>
      <c r="AH159" s="37">
        <f>+NICE자료!AH159</f>
        <v>4167000000</v>
      </c>
      <c r="AI159" s="37">
        <f>+NICE자료!AI159</f>
        <v>8093000000</v>
      </c>
      <c r="AJ159" s="37">
        <f>+NICE자료!AJ159</f>
        <v>19448000000</v>
      </c>
      <c r="AK159" s="37">
        <f>+NICE자료!AK159</f>
        <v>29534000000</v>
      </c>
      <c r="AL159" s="37">
        <f>+NICE자료!AL159</f>
        <v>30016000000</v>
      </c>
      <c r="AM159" s="37"/>
      <c r="AN159" s="37"/>
      <c r="AO159" s="37"/>
      <c r="AP159" s="37"/>
      <c r="AQ159" s="37"/>
      <c r="AR159" s="37"/>
      <c r="AS159" s="37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38"/>
      <c r="BI159" s="38"/>
      <c r="BJ159" s="38"/>
      <c r="BK159" s="38"/>
      <c r="BL159" s="38"/>
      <c r="BM159" s="38"/>
      <c r="BN159" s="38"/>
      <c r="BO159" s="38"/>
      <c r="BP159" s="38"/>
      <c r="BQ159" s="38"/>
      <c r="BR159" s="38"/>
      <c r="BS159" s="38"/>
      <c r="BT159" s="38"/>
      <c r="BU159" s="38"/>
      <c r="BV159" s="38"/>
      <c r="BW159" s="38"/>
      <c r="BX159" s="38"/>
      <c r="BY159" s="38"/>
      <c r="BZ159" s="38"/>
      <c r="CA159" s="38"/>
      <c r="CB159" s="38"/>
      <c r="CC159" s="38"/>
      <c r="CD159" s="38"/>
      <c r="CE159" s="38"/>
      <c r="CF159" s="38"/>
      <c r="CG159" s="38"/>
      <c r="CH159" s="38"/>
      <c r="CI159" s="38"/>
      <c r="CJ159" s="38"/>
      <c r="CK159" s="38"/>
      <c r="CL159" s="38"/>
      <c r="CM159" s="38"/>
      <c r="CN159" s="38"/>
      <c r="CO159" s="38"/>
      <c r="CP159" s="38"/>
      <c r="CQ159" s="38"/>
      <c r="CR159" s="38"/>
      <c r="CS159" s="38"/>
      <c r="CT159" s="38"/>
      <c r="CU159" s="38"/>
      <c r="CV159" s="38"/>
      <c r="CW159" s="38"/>
      <c r="CX159" s="38"/>
      <c r="CY159" s="38"/>
      <c r="CZ159" s="38"/>
      <c r="DA159" s="38"/>
      <c r="DB159" s="38"/>
      <c r="DC159" s="38"/>
      <c r="DD159" s="38"/>
      <c r="DE159" s="38"/>
      <c r="DF159" s="38"/>
      <c r="DG159" s="38"/>
      <c r="DH159" s="38"/>
      <c r="DI159" s="38"/>
      <c r="DJ159" s="38"/>
      <c r="DK159" s="38"/>
      <c r="DL159" s="38"/>
      <c r="DM159" s="38"/>
      <c r="DN159" s="38"/>
    </row>
    <row r="160" spans="1:118">
      <c r="A160" s="1">
        <f>+NICE자료!A160</f>
        <v>125103</v>
      </c>
      <c r="B160" s="28" t="str">
        <f>+NICE자료!B160</f>
        <v xml:space="preserve">     배당금수익</v>
      </c>
      <c r="C160" s="37">
        <f>+NICE자료!C160</f>
        <v>16865000000</v>
      </c>
      <c r="D160" s="37">
        <f>+NICE자료!D160</f>
        <v>0</v>
      </c>
      <c r="E160" s="37">
        <f>+NICE자료!E160</f>
        <v>13000000</v>
      </c>
      <c r="F160" s="37">
        <f>+NICE자료!F160</f>
        <v>1817000000</v>
      </c>
      <c r="G160" s="37">
        <f>+NICE자료!G160</f>
        <v>13062000000</v>
      </c>
      <c r="H160" s="37">
        <f>+NICE자료!H160</f>
        <v>1190000000</v>
      </c>
      <c r="I160" s="37">
        <f>+NICE자료!I160</f>
        <v>0</v>
      </c>
      <c r="J160" s="37">
        <f>+NICE자료!J160</f>
        <v>0</v>
      </c>
      <c r="K160" s="37">
        <f>+NICE자료!K160</f>
        <v>23694000000</v>
      </c>
      <c r="L160" s="37">
        <f>+NICE자료!L160</f>
        <v>0</v>
      </c>
      <c r="M160" s="37">
        <f>+NICE자료!M160</f>
        <v>0</v>
      </c>
      <c r="N160" s="37">
        <f>+NICE자료!N160</f>
        <v>0</v>
      </c>
      <c r="O160" s="37">
        <f>+NICE자료!O160</f>
        <v>23466000000</v>
      </c>
      <c r="P160" s="37">
        <f>+NICE자료!P160</f>
        <v>0</v>
      </c>
      <c r="Q160" s="37">
        <f>+NICE자료!Q160</f>
        <v>0</v>
      </c>
      <c r="R160" s="37">
        <f>+NICE자료!R160</f>
        <v>1312000000</v>
      </c>
      <c r="S160" s="37">
        <f>+NICE자료!S160</f>
        <v>288071000000</v>
      </c>
      <c r="T160" s="37">
        <f>+NICE자료!T160</f>
        <v>112282000000</v>
      </c>
      <c r="U160" s="37">
        <f>+NICE자료!U160</f>
        <v>51630000000</v>
      </c>
      <c r="V160" s="37">
        <f>+NICE자료!V160</f>
        <v>1373414000000</v>
      </c>
      <c r="W160" s="37">
        <f>+NICE자료!W160</f>
        <v>353272000000</v>
      </c>
      <c r="X160" s="37">
        <f>+NICE자료!X160</f>
        <v>71186000000</v>
      </c>
      <c r="Y160" s="37">
        <f>+NICE자료!Y160</f>
        <v>214612000000</v>
      </c>
      <c r="Z160" s="37">
        <f>+NICE자료!Z160</f>
        <v>591768000000</v>
      </c>
      <c r="AA160" s="37">
        <f>+NICE자료!AA160</f>
        <v>1134807000000</v>
      </c>
      <c r="AB160" s="37">
        <f>+NICE자료!AB160</f>
        <v>39067000000</v>
      </c>
      <c r="AC160" s="37">
        <f>+NICE자료!AC160</f>
        <v>119374000000</v>
      </c>
      <c r="AD160" s="37">
        <f>+NICE자료!AD160</f>
        <v>348434000000</v>
      </c>
      <c r="AE160" s="37">
        <f>+NICE자료!AE160</f>
        <v>151560000000</v>
      </c>
      <c r="AF160" s="37">
        <f>+NICE자료!AF160</f>
        <v>19344000000</v>
      </c>
      <c r="AG160" s="37">
        <f>+NICE자료!AG160</f>
        <v>44764000000</v>
      </c>
      <c r="AH160" s="37">
        <f>+NICE자료!AH160</f>
        <v>1121930000000</v>
      </c>
      <c r="AI160" s="37">
        <f>+NICE자료!AI160</f>
        <v>97711000000</v>
      </c>
      <c r="AJ160" s="37">
        <f>+NICE자료!AJ160</f>
        <v>40170000000</v>
      </c>
      <c r="AK160" s="37">
        <f>+NICE자료!AK160</f>
        <v>85342000000</v>
      </c>
      <c r="AL160" s="37">
        <f>+NICE자료!AL160</f>
        <v>2301638000000</v>
      </c>
      <c r="AM160" s="37"/>
      <c r="AN160" s="37"/>
      <c r="AO160" s="37"/>
      <c r="AP160" s="37"/>
      <c r="AQ160" s="37"/>
      <c r="AR160" s="37"/>
      <c r="AS160" s="37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38"/>
      <c r="BI160" s="38"/>
      <c r="BJ160" s="38"/>
      <c r="BK160" s="38"/>
      <c r="BL160" s="38"/>
      <c r="BM160" s="38"/>
      <c r="BN160" s="38"/>
      <c r="BO160" s="38"/>
      <c r="BP160" s="38"/>
      <c r="BQ160" s="38"/>
      <c r="BR160" s="38"/>
      <c r="BS160" s="38"/>
      <c r="BT160" s="38"/>
      <c r="BU160" s="38"/>
      <c r="BV160" s="38"/>
      <c r="BW160" s="38"/>
      <c r="BX160" s="38"/>
      <c r="BY160" s="38"/>
      <c r="BZ160" s="38"/>
      <c r="CA160" s="38"/>
      <c r="CB160" s="38"/>
      <c r="CC160" s="38"/>
      <c r="CD160" s="38"/>
      <c r="CE160" s="38"/>
      <c r="CF160" s="38"/>
      <c r="CG160" s="38"/>
      <c r="CH160" s="38"/>
      <c r="CI160" s="38"/>
      <c r="CJ160" s="38"/>
      <c r="CK160" s="38"/>
      <c r="CL160" s="38"/>
      <c r="CM160" s="38"/>
      <c r="CN160" s="38"/>
      <c r="CO160" s="38"/>
      <c r="CP160" s="38"/>
      <c r="CQ160" s="38"/>
      <c r="CR160" s="38"/>
      <c r="CS160" s="38"/>
      <c r="CT160" s="38"/>
      <c r="CU160" s="38"/>
      <c r="CV160" s="38"/>
      <c r="CW160" s="38"/>
      <c r="CX160" s="38"/>
      <c r="CY160" s="38"/>
      <c r="CZ160" s="38"/>
      <c r="DA160" s="38"/>
      <c r="DB160" s="38"/>
      <c r="DC160" s="38"/>
      <c r="DD160" s="38"/>
      <c r="DE160" s="38"/>
      <c r="DF160" s="38"/>
      <c r="DG160" s="38"/>
      <c r="DH160" s="38"/>
      <c r="DI160" s="38"/>
      <c r="DJ160" s="38"/>
      <c r="DK160" s="38"/>
      <c r="DL160" s="38"/>
      <c r="DM160" s="38"/>
      <c r="DN160" s="38"/>
    </row>
    <row r="161" spans="1:118">
      <c r="A161" s="1">
        <f>+NICE자료!A161</f>
        <v>125200</v>
      </c>
      <c r="B161" s="28" t="str">
        <f>+NICE자료!B161</f>
        <v xml:space="preserve">     단기투자자산처분이익</v>
      </c>
      <c r="C161" s="37">
        <f>+NICE자료!C161</f>
        <v>0</v>
      </c>
      <c r="D161" s="37">
        <f>+NICE자료!D161</f>
        <v>0</v>
      </c>
      <c r="E161" s="37">
        <f>+NICE자료!E161</f>
        <v>0</v>
      </c>
      <c r="F161" s="37">
        <f>+NICE자료!F161</f>
        <v>0</v>
      </c>
      <c r="G161" s="37">
        <f>+NICE자료!G161</f>
        <v>0</v>
      </c>
      <c r="H161" s="37">
        <f>+NICE자료!H161</f>
        <v>0</v>
      </c>
      <c r="I161" s="37">
        <f>+NICE자료!I161</f>
        <v>0</v>
      </c>
      <c r="J161" s="37">
        <f>+NICE자료!J161</f>
        <v>0</v>
      </c>
      <c r="K161" s="37">
        <f>+NICE자료!K161</f>
        <v>0</v>
      </c>
      <c r="L161" s="37">
        <f>+NICE자료!L161</f>
        <v>0</v>
      </c>
      <c r="M161" s="37">
        <f>+NICE자료!M161</f>
        <v>0</v>
      </c>
      <c r="N161" s="37">
        <f>+NICE자료!N161</f>
        <v>0</v>
      </c>
      <c r="O161" s="37">
        <f>+NICE자료!O161</f>
        <v>0</v>
      </c>
      <c r="P161" s="37">
        <f>+NICE자료!P161</f>
        <v>0</v>
      </c>
      <c r="Q161" s="37">
        <f>+NICE자료!Q161</f>
        <v>0</v>
      </c>
      <c r="R161" s="37">
        <f>+NICE자료!R161</f>
        <v>0</v>
      </c>
      <c r="S161" s="37">
        <f>+NICE자료!S161</f>
        <v>0</v>
      </c>
      <c r="T161" s="37">
        <f>+NICE자료!T161</f>
        <v>0</v>
      </c>
      <c r="U161" s="37">
        <f>+NICE자료!U161</f>
        <v>0</v>
      </c>
      <c r="V161" s="37">
        <f>+NICE자료!V161</f>
        <v>0</v>
      </c>
      <c r="W161" s="37">
        <f>+NICE자료!W161</f>
        <v>0</v>
      </c>
      <c r="X161" s="37">
        <f>+NICE자료!X161</f>
        <v>0</v>
      </c>
      <c r="Y161" s="37">
        <f>+NICE자료!Y161</f>
        <v>0</v>
      </c>
      <c r="Z161" s="37">
        <f>+NICE자료!Z161</f>
        <v>0</v>
      </c>
      <c r="AA161" s="37">
        <f>+NICE자료!AA161</f>
        <v>0</v>
      </c>
      <c r="AB161" s="37">
        <f>+NICE자료!AB161</f>
        <v>0</v>
      </c>
      <c r="AC161" s="37">
        <f>+NICE자료!AC161</f>
        <v>0</v>
      </c>
      <c r="AD161" s="37">
        <f>+NICE자료!AD161</f>
        <v>0</v>
      </c>
      <c r="AE161" s="37">
        <f>+NICE자료!AE161</f>
        <v>0</v>
      </c>
      <c r="AF161" s="37">
        <f>+NICE자료!AF161</f>
        <v>0</v>
      </c>
      <c r="AG161" s="37">
        <f>+NICE자료!AG161</f>
        <v>0</v>
      </c>
      <c r="AH161" s="37">
        <f>+NICE자료!AH161</f>
        <v>0</v>
      </c>
      <c r="AI161" s="37">
        <f>+NICE자료!AI161</f>
        <v>0</v>
      </c>
      <c r="AJ161" s="37">
        <f>+NICE자료!AJ161</f>
        <v>0</v>
      </c>
      <c r="AK161" s="37">
        <f>+NICE자료!AK161</f>
        <v>0</v>
      </c>
      <c r="AL161" s="37">
        <f>+NICE자료!AL161</f>
        <v>0</v>
      </c>
      <c r="AM161" s="37"/>
      <c r="AN161" s="37"/>
      <c r="AO161" s="37"/>
      <c r="AP161" s="37"/>
      <c r="AQ161" s="37"/>
      <c r="AR161" s="37"/>
      <c r="AS161" s="37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38"/>
      <c r="BI161" s="38"/>
      <c r="BJ161" s="38"/>
      <c r="BK161" s="38"/>
      <c r="BL161" s="38"/>
      <c r="BM161" s="38"/>
      <c r="BN161" s="38"/>
      <c r="BO161" s="38"/>
      <c r="BP161" s="38"/>
      <c r="BQ161" s="38"/>
      <c r="BR161" s="38"/>
      <c r="BS161" s="38"/>
      <c r="BT161" s="38"/>
      <c r="BU161" s="38"/>
      <c r="BV161" s="38"/>
      <c r="BW161" s="38"/>
      <c r="BX161" s="38"/>
      <c r="BY161" s="38"/>
      <c r="BZ161" s="38"/>
      <c r="CA161" s="38"/>
      <c r="CB161" s="38"/>
      <c r="CC161" s="38"/>
      <c r="CD161" s="38"/>
      <c r="CE161" s="38"/>
      <c r="CF161" s="38"/>
      <c r="CG161" s="38"/>
      <c r="CH161" s="38"/>
      <c r="CI161" s="38"/>
      <c r="CJ161" s="38"/>
      <c r="CK161" s="38"/>
      <c r="CL161" s="38"/>
      <c r="CM161" s="38"/>
      <c r="CN161" s="38"/>
      <c r="CO161" s="38"/>
      <c r="CP161" s="38"/>
      <c r="CQ161" s="38"/>
      <c r="CR161" s="38"/>
      <c r="CS161" s="38"/>
      <c r="CT161" s="38"/>
      <c r="CU161" s="38"/>
      <c r="CV161" s="38"/>
      <c r="CW161" s="38"/>
      <c r="CX161" s="38"/>
      <c r="CY161" s="38"/>
      <c r="CZ161" s="38"/>
      <c r="DA161" s="38"/>
      <c r="DB161" s="38"/>
      <c r="DC161" s="38"/>
      <c r="DD161" s="38"/>
      <c r="DE161" s="38"/>
      <c r="DF161" s="38"/>
      <c r="DG161" s="38"/>
      <c r="DH161" s="38"/>
      <c r="DI161" s="38"/>
      <c r="DJ161" s="38"/>
      <c r="DK161" s="38"/>
      <c r="DL161" s="38"/>
      <c r="DM161" s="38"/>
      <c r="DN161" s="38"/>
    </row>
    <row r="162" spans="1:118">
      <c r="A162" s="1">
        <f>+NICE자료!A162</f>
        <v>125201</v>
      </c>
      <c r="B162" s="28" t="str">
        <f>+NICE자료!B162</f>
        <v xml:space="preserve">     장기투자자산처분이익</v>
      </c>
      <c r="C162" s="37">
        <f>+NICE자료!C162</f>
        <v>0</v>
      </c>
      <c r="D162" s="37">
        <f>+NICE자료!D162</f>
        <v>0</v>
      </c>
      <c r="E162" s="37">
        <f>+NICE자료!E162</f>
        <v>0</v>
      </c>
      <c r="F162" s="37">
        <f>+NICE자료!F162</f>
        <v>0</v>
      </c>
      <c r="G162" s="37">
        <f>+NICE자료!G162</f>
        <v>0</v>
      </c>
      <c r="H162" s="37">
        <f>+NICE자료!H162</f>
        <v>0</v>
      </c>
      <c r="I162" s="37">
        <f>+NICE자료!I162</f>
        <v>0</v>
      </c>
      <c r="J162" s="37">
        <f>+NICE자료!J162</f>
        <v>0</v>
      </c>
      <c r="K162" s="37">
        <f>+NICE자료!K162</f>
        <v>0</v>
      </c>
      <c r="L162" s="37">
        <f>+NICE자료!L162</f>
        <v>0</v>
      </c>
      <c r="M162" s="37">
        <f>+NICE자료!M162</f>
        <v>0</v>
      </c>
      <c r="N162" s="37">
        <f>+NICE자료!N162</f>
        <v>0</v>
      </c>
      <c r="O162" s="37">
        <f>+NICE자료!O162</f>
        <v>0</v>
      </c>
      <c r="P162" s="37">
        <f>+NICE자료!P162</f>
        <v>0</v>
      </c>
      <c r="Q162" s="37">
        <f>+NICE자료!Q162</f>
        <v>0</v>
      </c>
      <c r="R162" s="37">
        <f>+NICE자료!R162</f>
        <v>0</v>
      </c>
      <c r="S162" s="37">
        <f>+NICE자료!S162</f>
        <v>0</v>
      </c>
      <c r="T162" s="37">
        <f>+NICE자료!T162</f>
        <v>0</v>
      </c>
      <c r="U162" s="37">
        <f>+NICE자료!U162</f>
        <v>0</v>
      </c>
      <c r="V162" s="37">
        <f>+NICE자료!V162</f>
        <v>0</v>
      </c>
      <c r="W162" s="37">
        <f>+NICE자료!W162</f>
        <v>0</v>
      </c>
      <c r="X162" s="37">
        <f>+NICE자료!X162</f>
        <v>0</v>
      </c>
      <c r="Y162" s="37">
        <f>+NICE자료!Y162</f>
        <v>0</v>
      </c>
      <c r="Z162" s="37">
        <f>+NICE자료!Z162</f>
        <v>0</v>
      </c>
      <c r="AA162" s="37">
        <f>+NICE자료!AA162</f>
        <v>0</v>
      </c>
      <c r="AB162" s="37">
        <f>+NICE자료!AB162</f>
        <v>0</v>
      </c>
      <c r="AC162" s="37">
        <f>+NICE자료!AC162</f>
        <v>0</v>
      </c>
      <c r="AD162" s="37">
        <f>+NICE자료!AD162</f>
        <v>0</v>
      </c>
      <c r="AE162" s="37">
        <f>+NICE자료!AE162</f>
        <v>0</v>
      </c>
      <c r="AF162" s="37">
        <f>+NICE자료!AF162</f>
        <v>0</v>
      </c>
      <c r="AG162" s="37">
        <f>+NICE자료!AG162</f>
        <v>0</v>
      </c>
      <c r="AH162" s="37">
        <f>+NICE자료!AH162</f>
        <v>0</v>
      </c>
      <c r="AI162" s="37">
        <f>+NICE자료!AI162</f>
        <v>0</v>
      </c>
      <c r="AJ162" s="37">
        <f>+NICE자료!AJ162</f>
        <v>0</v>
      </c>
      <c r="AK162" s="37">
        <f>+NICE자료!AK162</f>
        <v>0</v>
      </c>
      <c r="AL162" s="37">
        <f>+NICE자료!AL162</f>
        <v>0</v>
      </c>
      <c r="AM162" s="37"/>
      <c r="AN162" s="37"/>
      <c r="AO162" s="37"/>
      <c r="AP162" s="37"/>
      <c r="AQ162" s="37"/>
      <c r="AR162" s="37"/>
      <c r="AS162" s="37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38"/>
      <c r="BI162" s="38"/>
      <c r="BJ162" s="38"/>
      <c r="BK162" s="38"/>
      <c r="BL162" s="38"/>
      <c r="BM162" s="38"/>
      <c r="BN162" s="38"/>
      <c r="BO162" s="38"/>
      <c r="BP162" s="38"/>
      <c r="BQ162" s="38"/>
      <c r="BR162" s="38"/>
      <c r="BS162" s="38"/>
      <c r="BT162" s="38"/>
      <c r="BU162" s="38"/>
      <c r="BV162" s="38"/>
      <c r="BW162" s="38"/>
      <c r="BX162" s="38"/>
      <c r="BY162" s="38"/>
      <c r="BZ162" s="38"/>
      <c r="CA162" s="38"/>
      <c r="CB162" s="38"/>
      <c r="CC162" s="38"/>
      <c r="CD162" s="38"/>
      <c r="CE162" s="38"/>
      <c r="CF162" s="38"/>
      <c r="CG162" s="38"/>
      <c r="CH162" s="38"/>
      <c r="CI162" s="38"/>
      <c r="CJ162" s="38"/>
      <c r="CK162" s="38"/>
      <c r="CL162" s="38"/>
      <c r="CM162" s="38"/>
      <c r="CN162" s="38"/>
      <c r="CO162" s="38"/>
      <c r="CP162" s="38"/>
      <c r="CQ162" s="38"/>
      <c r="CR162" s="38"/>
      <c r="CS162" s="38"/>
      <c r="CT162" s="38"/>
      <c r="CU162" s="38"/>
      <c r="CV162" s="38"/>
      <c r="CW162" s="38"/>
      <c r="CX162" s="38"/>
      <c r="CY162" s="38"/>
      <c r="CZ162" s="38"/>
      <c r="DA162" s="38"/>
      <c r="DB162" s="38"/>
      <c r="DC162" s="38"/>
      <c r="DD162" s="38"/>
      <c r="DE162" s="38"/>
      <c r="DF162" s="38"/>
      <c r="DG162" s="38"/>
      <c r="DH162" s="38"/>
      <c r="DI162" s="38"/>
      <c r="DJ162" s="38"/>
      <c r="DK162" s="38"/>
      <c r="DL162" s="38"/>
      <c r="DM162" s="38"/>
      <c r="DN162" s="38"/>
    </row>
    <row r="163" spans="1:118">
      <c r="A163" s="1">
        <f>+NICE자료!A163</f>
        <v>125131</v>
      </c>
      <c r="B163" s="28" t="str">
        <f>+NICE자료!B163</f>
        <v xml:space="preserve">     단기금융상품처분이익</v>
      </c>
      <c r="C163" s="37">
        <f>+NICE자료!C163</f>
        <v>0</v>
      </c>
      <c r="D163" s="37">
        <f>+NICE자료!D163</f>
        <v>0</v>
      </c>
      <c r="E163" s="37">
        <f>+NICE자료!E163</f>
        <v>0</v>
      </c>
      <c r="F163" s="37">
        <f>+NICE자료!F163</f>
        <v>0</v>
      </c>
      <c r="G163" s="37">
        <f>+NICE자료!G163</f>
        <v>0</v>
      </c>
      <c r="H163" s="37">
        <f>+NICE자료!H163</f>
        <v>0</v>
      </c>
      <c r="I163" s="37">
        <f>+NICE자료!I163</f>
        <v>0</v>
      </c>
      <c r="J163" s="37">
        <f>+NICE자료!J163</f>
        <v>0</v>
      </c>
      <c r="K163" s="37">
        <f>+NICE자료!K163</f>
        <v>0</v>
      </c>
      <c r="L163" s="37">
        <f>+NICE자료!L163</f>
        <v>0</v>
      </c>
      <c r="M163" s="37">
        <f>+NICE자료!M163</f>
        <v>0</v>
      </c>
      <c r="N163" s="37">
        <f>+NICE자료!N163</f>
        <v>0</v>
      </c>
      <c r="O163" s="37">
        <f>+NICE자료!O163</f>
        <v>0</v>
      </c>
      <c r="P163" s="37">
        <f>+NICE자료!P163</f>
        <v>0</v>
      </c>
      <c r="Q163" s="37">
        <f>+NICE자료!Q163</f>
        <v>0</v>
      </c>
      <c r="R163" s="37">
        <f>+NICE자료!R163</f>
        <v>0</v>
      </c>
      <c r="S163" s="37">
        <f>+NICE자료!S163</f>
        <v>0</v>
      </c>
      <c r="T163" s="37">
        <f>+NICE자료!T163</f>
        <v>0</v>
      </c>
      <c r="U163" s="37">
        <f>+NICE자료!U163</f>
        <v>0</v>
      </c>
      <c r="V163" s="37">
        <f>+NICE자료!V163</f>
        <v>0</v>
      </c>
      <c r="W163" s="37">
        <f>+NICE자료!W163</f>
        <v>0</v>
      </c>
      <c r="X163" s="37">
        <f>+NICE자료!X163</f>
        <v>0</v>
      </c>
      <c r="Y163" s="37">
        <f>+NICE자료!Y163</f>
        <v>0</v>
      </c>
      <c r="Z163" s="37">
        <f>+NICE자료!Z163</f>
        <v>0</v>
      </c>
      <c r="AA163" s="37">
        <f>+NICE자료!AA163</f>
        <v>0</v>
      </c>
      <c r="AB163" s="37">
        <f>+NICE자료!AB163</f>
        <v>0</v>
      </c>
      <c r="AC163" s="37">
        <f>+NICE자료!AC163</f>
        <v>0</v>
      </c>
      <c r="AD163" s="37">
        <f>+NICE자료!AD163</f>
        <v>0</v>
      </c>
      <c r="AE163" s="37">
        <f>+NICE자료!AE163</f>
        <v>0</v>
      </c>
      <c r="AF163" s="37">
        <f>+NICE자료!AF163</f>
        <v>0</v>
      </c>
      <c r="AG163" s="37">
        <f>+NICE자료!AG163</f>
        <v>0</v>
      </c>
      <c r="AH163" s="37">
        <f>+NICE자료!AH163</f>
        <v>0</v>
      </c>
      <c r="AI163" s="37">
        <f>+NICE자료!AI163</f>
        <v>0</v>
      </c>
      <c r="AJ163" s="37">
        <f>+NICE자료!AJ163</f>
        <v>0</v>
      </c>
      <c r="AK163" s="37">
        <f>+NICE자료!AK163</f>
        <v>0</v>
      </c>
      <c r="AL163" s="37">
        <f>+NICE자료!AL163</f>
        <v>0</v>
      </c>
      <c r="AM163" s="37"/>
      <c r="AN163" s="37"/>
      <c r="AO163" s="37"/>
      <c r="AP163" s="37"/>
      <c r="AQ163" s="37"/>
      <c r="AR163" s="37"/>
      <c r="AS163" s="37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38"/>
      <c r="BI163" s="38"/>
      <c r="BJ163" s="38"/>
      <c r="BK163" s="38"/>
      <c r="BL163" s="38"/>
      <c r="BM163" s="38"/>
      <c r="BN163" s="38"/>
      <c r="BO163" s="38"/>
      <c r="BP163" s="38"/>
      <c r="BQ163" s="38"/>
      <c r="BR163" s="38"/>
      <c r="BS163" s="38"/>
      <c r="BT163" s="38"/>
      <c r="BU163" s="38"/>
      <c r="BV163" s="38"/>
      <c r="BW163" s="38"/>
      <c r="BX163" s="38"/>
      <c r="BY163" s="38"/>
      <c r="BZ163" s="38"/>
      <c r="CA163" s="38"/>
      <c r="CB163" s="38"/>
      <c r="CC163" s="38"/>
      <c r="CD163" s="38"/>
      <c r="CE163" s="38"/>
      <c r="CF163" s="38"/>
      <c r="CG163" s="38"/>
      <c r="CH163" s="38"/>
      <c r="CI163" s="38"/>
      <c r="CJ163" s="38"/>
      <c r="CK163" s="38"/>
      <c r="CL163" s="38"/>
      <c r="CM163" s="38"/>
      <c r="CN163" s="38"/>
      <c r="CO163" s="38"/>
      <c r="CP163" s="38"/>
      <c r="CQ163" s="38"/>
      <c r="CR163" s="38"/>
      <c r="CS163" s="38"/>
      <c r="CT163" s="38"/>
      <c r="CU163" s="38"/>
      <c r="CV163" s="38"/>
      <c r="CW163" s="38"/>
      <c r="CX163" s="38"/>
      <c r="CY163" s="38"/>
      <c r="CZ163" s="38"/>
      <c r="DA163" s="38"/>
      <c r="DB163" s="38"/>
      <c r="DC163" s="38"/>
      <c r="DD163" s="38"/>
      <c r="DE163" s="38"/>
      <c r="DF163" s="38"/>
      <c r="DG163" s="38"/>
      <c r="DH163" s="38"/>
      <c r="DI163" s="38"/>
      <c r="DJ163" s="38"/>
      <c r="DK163" s="38"/>
      <c r="DL163" s="38"/>
      <c r="DM163" s="38"/>
      <c r="DN163" s="38"/>
    </row>
    <row r="164" spans="1:118">
      <c r="A164" s="1">
        <f>+NICE자료!A164</f>
        <v>125141</v>
      </c>
      <c r="B164" s="28" t="str">
        <f>+NICE자료!B164</f>
        <v xml:space="preserve">     단기금융상품평가이익</v>
      </c>
      <c r="C164" s="37">
        <f>+NICE자료!C164</f>
        <v>0</v>
      </c>
      <c r="D164" s="37">
        <f>+NICE자료!D164</f>
        <v>0</v>
      </c>
      <c r="E164" s="37">
        <f>+NICE자료!E164</f>
        <v>0</v>
      </c>
      <c r="F164" s="37">
        <f>+NICE자료!F164</f>
        <v>0</v>
      </c>
      <c r="G164" s="37">
        <f>+NICE자료!G164</f>
        <v>0</v>
      </c>
      <c r="H164" s="37">
        <f>+NICE자료!H164</f>
        <v>0</v>
      </c>
      <c r="I164" s="37">
        <f>+NICE자료!I164</f>
        <v>0</v>
      </c>
      <c r="J164" s="37">
        <f>+NICE자료!J164</f>
        <v>0</v>
      </c>
      <c r="K164" s="37">
        <f>+NICE자료!K164</f>
        <v>0</v>
      </c>
      <c r="L164" s="37">
        <f>+NICE자료!L164</f>
        <v>0</v>
      </c>
      <c r="M164" s="37">
        <f>+NICE자료!M164</f>
        <v>0</v>
      </c>
      <c r="N164" s="37">
        <f>+NICE자료!N164</f>
        <v>0</v>
      </c>
      <c r="O164" s="37">
        <f>+NICE자료!O164</f>
        <v>0</v>
      </c>
      <c r="P164" s="37">
        <f>+NICE자료!P164</f>
        <v>0</v>
      </c>
      <c r="Q164" s="37">
        <f>+NICE자료!Q164</f>
        <v>0</v>
      </c>
      <c r="R164" s="37">
        <f>+NICE자료!R164</f>
        <v>0</v>
      </c>
      <c r="S164" s="37">
        <f>+NICE자료!S164</f>
        <v>0</v>
      </c>
      <c r="T164" s="37">
        <f>+NICE자료!T164</f>
        <v>0</v>
      </c>
      <c r="U164" s="37">
        <f>+NICE자료!U164</f>
        <v>0</v>
      </c>
      <c r="V164" s="37">
        <f>+NICE자료!V164</f>
        <v>0</v>
      </c>
      <c r="W164" s="37">
        <f>+NICE자료!W164</f>
        <v>0</v>
      </c>
      <c r="X164" s="37">
        <f>+NICE자료!X164</f>
        <v>0</v>
      </c>
      <c r="Y164" s="37">
        <f>+NICE자료!Y164</f>
        <v>0</v>
      </c>
      <c r="Z164" s="37">
        <f>+NICE자료!Z164</f>
        <v>0</v>
      </c>
      <c r="AA164" s="37">
        <f>+NICE자료!AA164</f>
        <v>0</v>
      </c>
      <c r="AB164" s="37">
        <f>+NICE자료!AB164</f>
        <v>0</v>
      </c>
      <c r="AC164" s="37">
        <f>+NICE자료!AC164</f>
        <v>0</v>
      </c>
      <c r="AD164" s="37">
        <f>+NICE자료!AD164</f>
        <v>0</v>
      </c>
      <c r="AE164" s="37">
        <f>+NICE자료!AE164</f>
        <v>0</v>
      </c>
      <c r="AF164" s="37">
        <f>+NICE자료!AF164</f>
        <v>0</v>
      </c>
      <c r="AG164" s="37">
        <f>+NICE자료!AG164</f>
        <v>0</v>
      </c>
      <c r="AH164" s="37">
        <f>+NICE자료!AH164</f>
        <v>0</v>
      </c>
      <c r="AI164" s="37">
        <f>+NICE자료!AI164</f>
        <v>0</v>
      </c>
      <c r="AJ164" s="37">
        <f>+NICE자료!AJ164</f>
        <v>0</v>
      </c>
      <c r="AK164" s="37">
        <f>+NICE자료!AK164</f>
        <v>0</v>
      </c>
      <c r="AL164" s="37">
        <f>+NICE자료!AL164</f>
        <v>0</v>
      </c>
      <c r="AM164" s="37"/>
      <c r="AN164" s="37"/>
      <c r="AO164" s="37"/>
      <c r="AP164" s="37"/>
      <c r="AQ164" s="37"/>
      <c r="AR164" s="37"/>
      <c r="AS164" s="37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38"/>
      <c r="BI164" s="38"/>
      <c r="BJ164" s="38"/>
      <c r="BK164" s="38"/>
      <c r="BL164" s="38"/>
      <c r="BM164" s="38"/>
      <c r="BN164" s="38"/>
      <c r="BO164" s="38"/>
      <c r="BP164" s="38"/>
      <c r="BQ164" s="38"/>
      <c r="BR164" s="38"/>
      <c r="BS164" s="38"/>
      <c r="BT164" s="38"/>
      <c r="BU164" s="38"/>
      <c r="BV164" s="38"/>
      <c r="BW164" s="38"/>
      <c r="BX164" s="38"/>
      <c r="BY164" s="38"/>
      <c r="BZ164" s="38"/>
      <c r="CA164" s="38"/>
      <c r="CB164" s="38"/>
      <c r="CC164" s="38"/>
      <c r="CD164" s="38"/>
      <c r="CE164" s="38"/>
      <c r="CF164" s="38"/>
      <c r="CG164" s="38"/>
      <c r="CH164" s="38"/>
      <c r="CI164" s="38"/>
      <c r="CJ164" s="38"/>
      <c r="CK164" s="38"/>
      <c r="CL164" s="38"/>
      <c r="CM164" s="38"/>
      <c r="CN164" s="38"/>
      <c r="CO164" s="38"/>
      <c r="CP164" s="38"/>
      <c r="CQ164" s="38"/>
      <c r="CR164" s="38"/>
      <c r="CS164" s="38"/>
      <c r="CT164" s="38"/>
      <c r="CU164" s="38"/>
      <c r="CV164" s="38"/>
      <c r="CW164" s="38"/>
      <c r="CX164" s="38"/>
      <c r="CY164" s="38"/>
      <c r="CZ164" s="38"/>
      <c r="DA164" s="38"/>
      <c r="DB164" s="38"/>
      <c r="DC164" s="38"/>
      <c r="DD164" s="38"/>
      <c r="DE164" s="38"/>
      <c r="DF164" s="38"/>
      <c r="DG164" s="38"/>
      <c r="DH164" s="38"/>
      <c r="DI164" s="38"/>
      <c r="DJ164" s="38"/>
      <c r="DK164" s="38"/>
      <c r="DL164" s="38"/>
      <c r="DM164" s="38"/>
      <c r="DN164" s="38"/>
    </row>
    <row r="165" spans="1:118">
      <c r="A165" s="1">
        <f>+NICE자료!A165</f>
        <v>125146</v>
      </c>
      <c r="B165" s="28" t="str">
        <f>+NICE자료!B165</f>
        <v xml:space="preserve">     단기매매증권처분이익</v>
      </c>
      <c r="C165" s="37">
        <f>+NICE자료!C165</f>
        <v>0</v>
      </c>
      <c r="D165" s="37">
        <f>+NICE자료!D165</f>
        <v>0</v>
      </c>
      <c r="E165" s="37">
        <f>+NICE자료!E165</f>
        <v>0</v>
      </c>
      <c r="F165" s="37">
        <f>+NICE자료!F165</f>
        <v>0</v>
      </c>
      <c r="G165" s="37">
        <f>+NICE자료!G165</f>
        <v>0</v>
      </c>
      <c r="H165" s="37">
        <f>+NICE자료!H165</f>
        <v>0</v>
      </c>
      <c r="I165" s="37">
        <f>+NICE자료!I165</f>
        <v>0</v>
      </c>
      <c r="J165" s="37">
        <f>+NICE자료!J165</f>
        <v>0</v>
      </c>
      <c r="K165" s="37">
        <f>+NICE자료!K165</f>
        <v>0</v>
      </c>
      <c r="L165" s="37">
        <f>+NICE자료!L165</f>
        <v>0</v>
      </c>
      <c r="M165" s="37">
        <f>+NICE자료!M165</f>
        <v>0</v>
      </c>
      <c r="N165" s="37">
        <f>+NICE자료!N165</f>
        <v>0</v>
      </c>
      <c r="O165" s="37">
        <f>+NICE자료!O165</f>
        <v>0</v>
      </c>
      <c r="P165" s="37">
        <f>+NICE자료!P165</f>
        <v>0</v>
      </c>
      <c r="Q165" s="37">
        <f>+NICE자료!Q165</f>
        <v>0</v>
      </c>
      <c r="R165" s="37">
        <f>+NICE자료!R165</f>
        <v>0</v>
      </c>
      <c r="S165" s="37">
        <f>+NICE자료!S165</f>
        <v>0</v>
      </c>
      <c r="T165" s="37">
        <f>+NICE자료!T165</f>
        <v>0</v>
      </c>
      <c r="U165" s="37">
        <f>+NICE자료!U165</f>
        <v>0</v>
      </c>
      <c r="V165" s="37">
        <f>+NICE자료!V165</f>
        <v>0</v>
      </c>
      <c r="W165" s="37">
        <f>+NICE자료!W165</f>
        <v>0</v>
      </c>
      <c r="X165" s="37">
        <f>+NICE자료!X165</f>
        <v>0</v>
      </c>
      <c r="Y165" s="37">
        <f>+NICE자료!Y165</f>
        <v>0</v>
      </c>
      <c r="Z165" s="37">
        <f>+NICE자료!Z165</f>
        <v>0</v>
      </c>
      <c r="AA165" s="37">
        <f>+NICE자료!AA165</f>
        <v>0</v>
      </c>
      <c r="AB165" s="37">
        <f>+NICE자료!AB165</f>
        <v>0</v>
      </c>
      <c r="AC165" s="37">
        <f>+NICE자료!AC165</f>
        <v>0</v>
      </c>
      <c r="AD165" s="37">
        <f>+NICE자료!AD165</f>
        <v>0</v>
      </c>
      <c r="AE165" s="37">
        <f>+NICE자료!AE165</f>
        <v>0</v>
      </c>
      <c r="AF165" s="37">
        <f>+NICE자료!AF165</f>
        <v>0</v>
      </c>
      <c r="AG165" s="37">
        <f>+NICE자료!AG165</f>
        <v>0</v>
      </c>
      <c r="AH165" s="37">
        <f>+NICE자료!AH165</f>
        <v>0</v>
      </c>
      <c r="AI165" s="37">
        <f>+NICE자료!AI165</f>
        <v>0</v>
      </c>
      <c r="AJ165" s="37">
        <f>+NICE자료!AJ165</f>
        <v>0</v>
      </c>
      <c r="AK165" s="37">
        <f>+NICE자료!AK165</f>
        <v>0</v>
      </c>
      <c r="AL165" s="37">
        <f>+NICE자료!AL165</f>
        <v>0</v>
      </c>
      <c r="AM165" s="37"/>
      <c r="AN165" s="37"/>
      <c r="AO165" s="37"/>
      <c r="AP165" s="37"/>
      <c r="AQ165" s="37"/>
      <c r="AR165" s="37"/>
      <c r="AS165" s="37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38"/>
      <c r="BI165" s="38"/>
      <c r="BJ165" s="38"/>
      <c r="BK165" s="38"/>
      <c r="BL165" s="38"/>
      <c r="BM165" s="38"/>
      <c r="BN165" s="38"/>
      <c r="BO165" s="38"/>
      <c r="BP165" s="38"/>
      <c r="BQ165" s="38"/>
      <c r="BR165" s="38"/>
      <c r="BS165" s="38"/>
      <c r="BT165" s="38"/>
      <c r="BU165" s="38"/>
      <c r="BV165" s="38"/>
      <c r="BW165" s="38"/>
      <c r="BX165" s="38"/>
      <c r="BY165" s="38"/>
      <c r="BZ165" s="38"/>
      <c r="CA165" s="38"/>
      <c r="CB165" s="38"/>
      <c r="CC165" s="38"/>
      <c r="CD165" s="38"/>
      <c r="CE165" s="38"/>
      <c r="CF165" s="38"/>
      <c r="CG165" s="38"/>
      <c r="CH165" s="38"/>
      <c r="CI165" s="38"/>
      <c r="CJ165" s="38"/>
      <c r="CK165" s="38"/>
      <c r="CL165" s="38"/>
      <c r="CM165" s="38"/>
      <c r="CN165" s="38"/>
      <c r="CO165" s="38"/>
      <c r="CP165" s="38"/>
      <c r="CQ165" s="38"/>
      <c r="CR165" s="38"/>
      <c r="CS165" s="38"/>
      <c r="CT165" s="38"/>
      <c r="CU165" s="38"/>
      <c r="CV165" s="38"/>
      <c r="CW165" s="38"/>
      <c r="CX165" s="38"/>
      <c r="CY165" s="38"/>
      <c r="CZ165" s="38"/>
      <c r="DA165" s="38"/>
      <c r="DB165" s="38"/>
      <c r="DC165" s="38"/>
      <c r="DD165" s="38"/>
      <c r="DE165" s="38"/>
      <c r="DF165" s="38"/>
      <c r="DG165" s="38"/>
      <c r="DH165" s="38"/>
      <c r="DI165" s="38"/>
      <c r="DJ165" s="38"/>
      <c r="DK165" s="38"/>
      <c r="DL165" s="38"/>
      <c r="DM165" s="38"/>
      <c r="DN165" s="38"/>
    </row>
    <row r="166" spans="1:118">
      <c r="A166" s="1">
        <f>+NICE자료!A166</f>
        <v>125144</v>
      </c>
      <c r="B166" s="28" t="str">
        <f>+NICE자료!B166</f>
        <v xml:space="preserve">     단기매매증권평가이익</v>
      </c>
      <c r="C166" s="37">
        <f>+NICE자료!C166</f>
        <v>0</v>
      </c>
      <c r="D166" s="37">
        <f>+NICE자료!D166</f>
        <v>0</v>
      </c>
      <c r="E166" s="37">
        <f>+NICE자료!E166</f>
        <v>0</v>
      </c>
      <c r="F166" s="37">
        <f>+NICE자료!F166</f>
        <v>0</v>
      </c>
      <c r="G166" s="37">
        <f>+NICE자료!G166</f>
        <v>0</v>
      </c>
      <c r="H166" s="37">
        <f>+NICE자료!H166</f>
        <v>0</v>
      </c>
      <c r="I166" s="37">
        <f>+NICE자료!I166</f>
        <v>0</v>
      </c>
      <c r="J166" s="37">
        <f>+NICE자료!J166</f>
        <v>0</v>
      </c>
      <c r="K166" s="37">
        <f>+NICE자료!K166</f>
        <v>0</v>
      </c>
      <c r="L166" s="37">
        <f>+NICE자료!L166</f>
        <v>0</v>
      </c>
      <c r="M166" s="37">
        <f>+NICE자료!M166</f>
        <v>0</v>
      </c>
      <c r="N166" s="37">
        <f>+NICE자료!N166</f>
        <v>0</v>
      </c>
      <c r="O166" s="37">
        <f>+NICE자료!O166</f>
        <v>0</v>
      </c>
      <c r="P166" s="37">
        <f>+NICE자료!P166</f>
        <v>0</v>
      </c>
      <c r="Q166" s="37">
        <f>+NICE자료!Q166</f>
        <v>0</v>
      </c>
      <c r="R166" s="37">
        <f>+NICE자료!R166</f>
        <v>0</v>
      </c>
      <c r="S166" s="37">
        <f>+NICE자료!S166</f>
        <v>0</v>
      </c>
      <c r="T166" s="37">
        <f>+NICE자료!T166</f>
        <v>0</v>
      </c>
      <c r="U166" s="37">
        <f>+NICE자료!U166</f>
        <v>0</v>
      </c>
      <c r="V166" s="37">
        <f>+NICE자료!V166</f>
        <v>0</v>
      </c>
      <c r="W166" s="37">
        <f>+NICE자료!W166</f>
        <v>0</v>
      </c>
      <c r="X166" s="37">
        <f>+NICE자료!X166</f>
        <v>0</v>
      </c>
      <c r="Y166" s="37">
        <f>+NICE자료!Y166</f>
        <v>0</v>
      </c>
      <c r="Z166" s="37">
        <f>+NICE자료!Z166</f>
        <v>0</v>
      </c>
      <c r="AA166" s="37">
        <f>+NICE자료!AA166</f>
        <v>0</v>
      </c>
      <c r="AB166" s="37">
        <f>+NICE자료!AB166</f>
        <v>0</v>
      </c>
      <c r="AC166" s="37">
        <f>+NICE자료!AC166</f>
        <v>0</v>
      </c>
      <c r="AD166" s="37">
        <f>+NICE자료!AD166</f>
        <v>0</v>
      </c>
      <c r="AE166" s="37">
        <f>+NICE자료!AE166</f>
        <v>0</v>
      </c>
      <c r="AF166" s="37">
        <f>+NICE자료!AF166</f>
        <v>0</v>
      </c>
      <c r="AG166" s="37">
        <f>+NICE자료!AG166</f>
        <v>0</v>
      </c>
      <c r="AH166" s="37">
        <f>+NICE자료!AH166</f>
        <v>0</v>
      </c>
      <c r="AI166" s="37">
        <f>+NICE자료!AI166</f>
        <v>0</v>
      </c>
      <c r="AJ166" s="37">
        <f>+NICE자료!AJ166</f>
        <v>0</v>
      </c>
      <c r="AK166" s="37">
        <f>+NICE자료!AK166</f>
        <v>0</v>
      </c>
      <c r="AL166" s="37">
        <f>+NICE자료!AL166</f>
        <v>0</v>
      </c>
      <c r="AM166" s="37"/>
      <c r="AN166" s="37"/>
      <c r="AO166" s="37"/>
      <c r="AP166" s="37"/>
      <c r="AQ166" s="37"/>
      <c r="AR166" s="37"/>
      <c r="AS166" s="37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38"/>
      <c r="BI166" s="38"/>
      <c r="BJ166" s="38"/>
      <c r="BK166" s="38"/>
      <c r="BL166" s="38"/>
      <c r="BM166" s="38"/>
      <c r="BN166" s="38"/>
      <c r="BO166" s="38"/>
      <c r="BP166" s="38"/>
      <c r="BQ166" s="38"/>
      <c r="BR166" s="38"/>
      <c r="BS166" s="38"/>
      <c r="BT166" s="38"/>
      <c r="BU166" s="38"/>
      <c r="BV166" s="38"/>
      <c r="BW166" s="38"/>
      <c r="BX166" s="38"/>
      <c r="BY166" s="38"/>
      <c r="BZ166" s="38"/>
      <c r="CA166" s="38"/>
      <c r="CB166" s="38"/>
      <c r="CC166" s="38"/>
      <c r="CD166" s="38"/>
      <c r="CE166" s="38"/>
      <c r="CF166" s="38"/>
      <c r="CG166" s="38"/>
      <c r="CH166" s="38"/>
      <c r="CI166" s="38"/>
      <c r="CJ166" s="38"/>
      <c r="CK166" s="38"/>
      <c r="CL166" s="38"/>
      <c r="CM166" s="38"/>
      <c r="CN166" s="38"/>
      <c r="CO166" s="38"/>
      <c r="CP166" s="38"/>
      <c r="CQ166" s="38"/>
      <c r="CR166" s="38"/>
      <c r="CS166" s="38"/>
      <c r="CT166" s="38"/>
      <c r="CU166" s="38"/>
      <c r="CV166" s="38"/>
      <c r="CW166" s="38"/>
      <c r="CX166" s="38"/>
      <c r="CY166" s="38"/>
      <c r="CZ166" s="38"/>
      <c r="DA166" s="38"/>
      <c r="DB166" s="38"/>
      <c r="DC166" s="38"/>
      <c r="DD166" s="38"/>
      <c r="DE166" s="38"/>
      <c r="DF166" s="38"/>
      <c r="DG166" s="38"/>
      <c r="DH166" s="38"/>
      <c r="DI166" s="38"/>
      <c r="DJ166" s="38"/>
      <c r="DK166" s="38"/>
      <c r="DL166" s="38"/>
      <c r="DM166" s="38"/>
      <c r="DN166" s="38"/>
    </row>
    <row r="167" spans="1:118">
      <c r="A167" s="1">
        <f>+NICE자료!A167</f>
        <v>125142</v>
      </c>
      <c r="B167" s="28" t="str">
        <f>+NICE자료!B167</f>
        <v xml:space="preserve">     단기투자일임계약자산평가이익</v>
      </c>
      <c r="C167" s="37">
        <f>+NICE자료!C167</f>
        <v>0</v>
      </c>
      <c r="D167" s="37">
        <f>+NICE자료!D167</f>
        <v>0</v>
      </c>
      <c r="E167" s="37">
        <f>+NICE자료!E167</f>
        <v>0</v>
      </c>
      <c r="F167" s="37">
        <f>+NICE자료!F167</f>
        <v>0</v>
      </c>
      <c r="G167" s="37">
        <f>+NICE자료!G167</f>
        <v>0</v>
      </c>
      <c r="H167" s="37">
        <f>+NICE자료!H167</f>
        <v>0</v>
      </c>
      <c r="I167" s="37">
        <f>+NICE자료!I167</f>
        <v>0</v>
      </c>
      <c r="J167" s="37">
        <f>+NICE자료!J167</f>
        <v>0</v>
      </c>
      <c r="K167" s="37">
        <f>+NICE자료!K167</f>
        <v>0</v>
      </c>
      <c r="L167" s="37">
        <f>+NICE자료!L167</f>
        <v>0</v>
      </c>
      <c r="M167" s="37">
        <f>+NICE자료!M167</f>
        <v>0</v>
      </c>
      <c r="N167" s="37">
        <f>+NICE자료!N167</f>
        <v>0</v>
      </c>
      <c r="O167" s="37">
        <f>+NICE자료!O167</f>
        <v>0</v>
      </c>
      <c r="P167" s="37">
        <f>+NICE자료!P167</f>
        <v>0</v>
      </c>
      <c r="Q167" s="37">
        <f>+NICE자료!Q167</f>
        <v>0</v>
      </c>
      <c r="R167" s="37">
        <f>+NICE자료!R167</f>
        <v>0</v>
      </c>
      <c r="S167" s="37">
        <f>+NICE자료!S167</f>
        <v>0</v>
      </c>
      <c r="T167" s="37">
        <f>+NICE자료!T167</f>
        <v>0</v>
      </c>
      <c r="U167" s="37">
        <f>+NICE자료!U167</f>
        <v>0</v>
      </c>
      <c r="V167" s="37">
        <f>+NICE자료!V167</f>
        <v>0</v>
      </c>
      <c r="W167" s="37">
        <f>+NICE자료!W167</f>
        <v>0</v>
      </c>
      <c r="X167" s="37">
        <f>+NICE자료!X167</f>
        <v>0</v>
      </c>
      <c r="Y167" s="37">
        <f>+NICE자료!Y167</f>
        <v>0</v>
      </c>
      <c r="Z167" s="37">
        <f>+NICE자료!Z167</f>
        <v>0</v>
      </c>
      <c r="AA167" s="37">
        <f>+NICE자료!AA167</f>
        <v>0</v>
      </c>
      <c r="AB167" s="37">
        <f>+NICE자료!AB167</f>
        <v>0</v>
      </c>
      <c r="AC167" s="37">
        <f>+NICE자료!AC167</f>
        <v>0</v>
      </c>
      <c r="AD167" s="37">
        <f>+NICE자료!AD167</f>
        <v>0</v>
      </c>
      <c r="AE167" s="37">
        <f>+NICE자료!AE167</f>
        <v>0</v>
      </c>
      <c r="AF167" s="37">
        <f>+NICE자료!AF167</f>
        <v>0</v>
      </c>
      <c r="AG167" s="37">
        <f>+NICE자료!AG167</f>
        <v>0</v>
      </c>
      <c r="AH167" s="37">
        <f>+NICE자료!AH167</f>
        <v>0</v>
      </c>
      <c r="AI167" s="37">
        <f>+NICE자료!AI167</f>
        <v>0</v>
      </c>
      <c r="AJ167" s="37">
        <f>+NICE자료!AJ167</f>
        <v>0</v>
      </c>
      <c r="AK167" s="37">
        <f>+NICE자료!AK167</f>
        <v>0</v>
      </c>
      <c r="AL167" s="37">
        <f>+NICE자료!AL167</f>
        <v>0</v>
      </c>
      <c r="AM167" s="37"/>
      <c r="AN167" s="37"/>
      <c r="AO167" s="37"/>
      <c r="AP167" s="37"/>
      <c r="AQ167" s="37"/>
      <c r="AR167" s="37"/>
      <c r="AS167" s="37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38"/>
      <c r="BI167" s="38"/>
      <c r="BJ167" s="38"/>
      <c r="BK167" s="38"/>
      <c r="BL167" s="38"/>
      <c r="BM167" s="38"/>
      <c r="BN167" s="38"/>
      <c r="BO167" s="38"/>
      <c r="BP167" s="38"/>
      <c r="BQ167" s="38"/>
      <c r="BR167" s="38"/>
      <c r="BS167" s="38"/>
      <c r="BT167" s="38"/>
      <c r="BU167" s="38"/>
      <c r="BV167" s="38"/>
      <c r="BW167" s="38"/>
      <c r="BX167" s="38"/>
      <c r="BY167" s="38"/>
      <c r="BZ167" s="38"/>
      <c r="CA167" s="38"/>
      <c r="CB167" s="38"/>
      <c r="CC167" s="38"/>
      <c r="CD167" s="38"/>
      <c r="CE167" s="38"/>
      <c r="CF167" s="38"/>
      <c r="CG167" s="38"/>
      <c r="CH167" s="38"/>
      <c r="CI167" s="38"/>
      <c r="CJ167" s="38"/>
      <c r="CK167" s="38"/>
      <c r="CL167" s="38"/>
      <c r="CM167" s="38"/>
      <c r="CN167" s="38"/>
      <c r="CO167" s="38"/>
      <c r="CP167" s="38"/>
      <c r="CQ167" s="38"/>
      <c r="CR167" s="38"/>
      <c r="CS167" s="38"/>
      <c r="CT167" s="38"/>
      <c r="CU167" s="38"/>
      <c r="CV167" s="38"/>
      <c r="CW167" s="38"/>
      <c r="CX167" s="38"/>
      <c r="CY167" s="38"/>
      <c r="CZ167" s="38"/>
      <c r="DA167" s="38"/>
      <c r="DB167" s="38"/>
      <c r="DC167" s="38"/>
      <c r="DD167" s="38"/>
      <c r="DE167" s="38"/>
      <c r="DF167" s="38"/>
      <c r="DG167" s="38"/>
      <c r="DH167" s="38"/>
      <c r="DI167" s="38"/>
      <c r="DJ167" s="38"/>
      <c r="DK167" s="38"/>
      <c r="DL167" s="38"/>
      <c r="DM167" s="38"/>
      <c r="DN167" s="38"/>
    </row>
    <row r="168" spans="1:118">
      <c r="A168" s="1">
        <f>+NICE자료!A168</f>
        <v>125132</v>
      </c>
      <c r="B168" s="28" t="str">
        <f>+NICE자료!B168</f>
        <v xml:space="preserve">     매출채권처분이익</v>
      </c>
      <c r="C168" s="37">
        <f>+NICE자료!C168</f>
        <v>0</v>
      </c>
      <c r="D168" s="37">
        <f>+NICE자료!D168</f>
        <v>0</v>
      </c>
      <c r="E168" s="37">
        <f>+NICE자료!E168</f>
        <v>0</v>
      </c>
      <c r="F168" s="37">
        <f>+NICE자료!F168</f>
        <v>0</v>
      </c>
      <c r="G168" s="37">
        <f>+NICE자료!G168</f>
        <v>0</v>
      </c>
      <c r="H168" s="37">
        <f>+NICE자료!H168</f>
        <v>0</v>
      </c>
      <c r="I168" s="37">
        <f>+NICE자료!I168</f>
        <v>0</v>
      </c>
      <c r="J168" s="37">
        <f>+NICE자료!J168</f>
        <v>0</v>
      </c>
      <c r="K168" s="37">
        <f>+NICE자료!K168</f>
        <v>0</v>
      </c>
      <c r="L168" s="37">
        <f>+NICE자료!L168</f>
        <v>0</v>
      </c>
      <c r="M168" s="37">
        <f>+NICE자료!M168</f>
        <v>0</v>
      </c>
      <c r="N168" s="37">
        <f>+NICE자료!N168</f>
        <v>0</v>
      </c>
      <c r="O168" s="37">
        <f>+NICE자료!O168</f>
        <v>0</v>
      </c>
      <c r="P168" s="37">
        <f>+NICE자료!P168</f>
        <v>0</v>
      </c>
      <c r="Q168" s="37">
        <f>+NICE자료!Q168</f>
        <v>0</v>
      </c>
      <c r="R168" s="37">
        <f>+NICE자료!R168</f>
        <v>0</v>
      </c>
      <c r="S168" s="37">
        <f>+NICE자료!S168</f>
        <v>0</v>
      </c>
      <c r="T168" s="37">
        <f>+NICE자료!T168</f>
        <v>0</v>
      </c>
      <c r="U168" s="37">
        <f>+NICE자료!U168</f>
        <v>0</v>
      </c>
      <c r="V168" s="37">
        <f>+NICE자료!V168</f>
        <v>0</v>
      </c>
      <c r="W168" s="37">
        <f>+NICE자료!W168</f>
        <v>0</v>
      </c>
      <c r="X168" s="37">
        <f>+NICE자료!X168</f>
        <v>0</v>
      </c>
      <c r="Y168" s="37">
        <f>+NICE자료!Y168</f>
        <v>0</v>
      </c>
      <c r="Z168" s="37">
        <f>+NICE자료!Z168</f>
        <v>0</v>
      </c>
      <c r="AA168" s="37">
        <f>+NICE자료!AA168</f>
        <v>0</v>
      </c>
      <c r="AB168" s="37">
        <f>+NICE자료!AB168</f>
        <v>0</v>
      </c>
      <c r="AC168" s="37">
        <f>+NICE자료!AC168</f>
        <v>0</v>
      </c>
      <c r="AD168" s="37">
        <f>+NICE자료!AD168</f>
        <v>0</v>
      </c>
      <c r="AE168" s="37">
        <f>+NICE자료!AE168</f>
        <v>0</v>
      </c>
      <c r="AF168" s="37">
        <f>+NICE자료!AF168</f>
        <v>0</v>
      </c>
      <c r="AG168" s="37">
        <f>+NICE자료!AG168</f>
        <v>0</v>
      </c>
      <c r="AH168" s="37">
        <f>+NICE자료!AH168</f>
        <v>0</v>
      </c>
      <c r="AI168" s="37">
        <f>+NICE자료!AI168</f>
        <v>0</v>
      </c>
      <c r="AJ168" s="37">
        <f>+NICE자료!AJ168</f>
        <v>0</v>
      </c>
      <c r="AK168" s="37">
        <f>+NICE자료!AK168</f>
        <v>0</v>
      </c>
      <c r="AL168" s="37">
        <f>+NICE자료!AL168</f>
        <v>0</v>
      </c>
      <c r="AM168" s="37"/>
      <c r="AN168" s="37"/>
      <c r="AO168" s="37"/>
      <c r="AP168" s="37"/>
      <c r="AQ168" s="37"/>
      <c r="AR168" s="37"/>
      <c r="AS168" s="37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38"/>
      <c r="BI168" s="38"/>
      <c r="BJ168" s="38"/>
      <c r="BK168" s="38"/>
      <c r="BL168" s="38"/>
      <c r="BM168" s="38"/>
      <c r="BN168" s="38"/>
      <c r="BO168" s="38"/>
      <c r="BP168" s="38"/>
      <c r="BQ168" s="38"/>
      <c r="BR168" s="38"/>
      <c r="BS168" s="38"/>
      <c r="BT168" s="38"/>
      <c r="BU168" s="38"/>
      <c r="BV168" s="38"/>
      <c r="BW168" s="38"/>
      <c r="BX168" s="38"/>
      <c r="BY168" s="38"/>
      <c r="BZ168" s="38"/>
      <c r="CA168" s="38"/>
      <c r="CB168" s="38"/>
      <c r="CC168" s="38"/>
      <c r="CD168" s="38"/>
      <c r="CE168" s="38"/>
      <c r="CF168" s="38"/>
      <c r="CG168" s="38"/>
      <c r="CH168" s="38"/>
      <c r="CI168" s="38"/>
      <c r="CJ168" s="38"/>
      <c r="CK168" s="38"/>
      <c r="CL168" s="38"/>
      <c r="CM168" s="38"/>
      <c r="CN168" s="38"/>
      <c r="CO168" s="38"/>
      <c r="CP168" s="38"/>
      <c r="CQ168" s="38"/>
      <c r="CR168" s="38"/>
      <c r="CS168" s="38"/>
      <c r="CT168" s="38"/>
      <c r="CU168" s="38"/>
      <c r="CV168" s="38"/>
      <c r="CW168" s="38"/>
      <c r="CX168" s="38"/>
      <c r="CY168" s="38"/>
      <c r="CZ168" s="38"/>
      <c r="DA168" s="38"/>
      <c r="DB168" s="38"/>
      <c r="DC168" s="38"/>
      <c r="DD168" s="38"/>
      <c r="DE168" s="38"/>
      <c r="DF168" s="38"/>
      <c r="DG168" s="38"/>
      <c r="DH168" s="38"/>
      <c r="DI168" s="38"/>
      <c r="DJ168" s="38"/>
      <c r="DK168" s="38"/>
      <c r="DL168" s="38"/>
      <c r="DM168" s="38"/>
      <c r="DN168" s="38"/>
    </row>
    <row r="169" spans="1:118">
      <c r="A169" s="1">
        <f>+NICE자료!A169</f>
        <v>125139</v>
      </c>
      <c r="B169" s="28" t="str">
        <f>+NICE자료!B169</f>
        <v xml:space="preserve">     재고자산평가손실환입</v>
      </c>
      <c r="C169" s="37">
        <f>+NICE자료!C169</f>
        <v>0</v>
      </c>
      <c r="D169" s="37">
        <f>+NICE자료!D169</f>
        <v>0</v>
      </c>
      <c r="E169" s="37">
        <f>+NICE자료!E169</f>
        <v>0</v>
      </c>
      <c r="F169" s="37">
        <f>+NICE자료!F169</f>
        <v>0</v>
      </c>
      <c r="G169" s="37">
        <f>+NICE자료!G169</f>
        <v>0</v>
      </c>
      <c r="H169" s="37">
        <f>+NICE자료!H169</f>
        <v>0</v>
      </c>
      <c r="I169" s="37">
        <f>+NICE자료!I169</f>
        <v>0</v>
      </c>
      <c r="J169" s="37">
        <f>+NICE자료!J169</f>
        <v>0</v>
      </c>
      <c r="K169" s="37">
        <f>+NICE자료!K169</f>
        <v>0</v>
      </c>
      <c r="L169" s="37">
        <f>+NICE자료!L169</f>
        <v>0</v>
      </c>
      <c r="M169" s="37">
        <f>+NICE자료!M169</f>
        <v>0</v>
      </c>
      <c r="N169" s="37">
        <f>+NICE자료!N169</f>
        <v>0</v>
      </c>
      <c r="O169" s="37">
        <f>+NICE자료!O169</f>
        <v>0</v>
      </c>
      <c r="P169" s="37">
        <f>+NICE자료!P169</f>
        <v>0</v>
      </c>
      <c r="Q169" s="37">
        <f>+NICE자료!Q169</f>
        <v>0</v>
      </c>
      <c r="R169" s="37">
        <f>+NICE자료!R169</f>
        <v>0</v>
      </c>
      <c r="S169" s="37">
        <f>+NICE자료!S169</f>
        <v>0</v>
      </c>
      <c r="T169" s="37">
        <f>+NICE자료!T169</f>
        <v>0</v>
      </c>
      <c r="U169" s="37">
        <f>+NICE자료!U169</f>
        <v>0</v>
      </c>
      <c r="V169" s="37">
        <f>+NICE자료!V169</f>
        <v>0</v>
      </c>
      <c r="W169" s="37">
        <f>+NICE자료!W169</f>
        <v>0</v>
      </c>
      <c r="X169" s="37">
        <f>+NICE자료!X169</f>
        <v>0</v>
      </c>
      <c r="Y169" s="37">
        <f>+NICE자료!Y169</f>
        <v>0</v>
      </c>
      <c r="Z169" s="37">
        <f>+NICE자료!Z169</f>
        <v>0</v>
      </c>
      <c r="AA169" s="37">
        <f>+NICE자료!AA169</f>
        <v>0</v>
      </c>
      <c r="AB169" s="37">
        <f>+NICE자료!AB169</f>
        <v>0</v>
      </c>
      <c r="AC169" s="37">
        <f>+NICE자료!AC169</f>
        <v>0</v>
      </c>
      <c r="AD169" s="37">
        <f>+NICE자료!AD169</f>
        <v>0</v>
      </c>
      <c r="AE169" s="37">
        <f>+NICE자료!AE169</f>
        <v>0</v>
      </c>
      <c r="AF169" s="37">
        <f>+NICE자료!AF169</f>
        <v>0</v>
      </c>
      <c r="AG169" s="37">
        <f>+NICE자료!AG169</f>
        <v>0</v>
      </c>
      <c r="AH169" s="37">
        <f>+NICE자료!AH169</f>
        <v>0</v>
      </c>
      <c r="AI169" s="37">
        <f>+NICE자료!AI169</f>
        <v>0</v>
      </c>
      <c r="AJ169" s="37">
        <f>+NICE자료!AJ169</f>
        <v>0</v>
      </c>
      <c r="AK169" s="37">
        <f>+NICE자료!AK169</f>
        <v>0</v>
      </c>
      <c r="AL169" s="37">
        <f>+NICE자료!AL169</f>
        <v>0</v>
      </c>
      <c r="AM169" s="37"/>
      <c r="AN169" s="37"/>
      <c r="AO169" s="37"/>
      <c r="AP169" s="37"/>
      <c r="AQ169" s="37"/>
      <c r="AR169" s="37"/>
      <c r="AS169" s="37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38"/>
      <c r="BI169" s="38"/>
      <c r="BJ169" s="38"/>
      <c r="BK169" s="38"/>
      <c r="BL169" s="38"/>
      <c r="BM169" s="38"/>
      <c r="BN169" s="38"/>
      <c r="BO169" s="38"/>
      <c r="BP169" s="38"/>
      <c r="BQ169" s="38"/>
      <c r="BR169" s="38"/>
      <c r="BS169" s="38"/>
      <c r="BT169" s="38"/>
      <c r="BU169" s="38"/>
      <c r="BV169" s="38"/>
      <c r="BW169" s="38"/>
      <c r="BX169" s="38"/>
      <c r="BY169" s="38"/>
      <c r="BZ169" s="38"/>
      <c r="CA169" s="38"/>
      <c r="CB169" s="38"/>
      <c r="CC169" s="38"/>
      <c r="CD169" s="38"/>
      <c r="CE169" s="38"/>
      <c r="CF169" s="38"/>
      <c r="CG169" s="38"/>
      <c r="CH169" s="38"/>
      <c r="CI169" s="38"/>
      <c r="CJ169" s="38"/>
      <c r="CK169" s="38"/>
      <c r="CL169" s="38"/>
      <c r="CM169" s="38"/>
      <c r="CN169" s="38"/>
      <c r="CO169" s="38"/>
      <c r="CP169" s="38"/>
      <c r="CQ169" s="38"/>
      <c r="CR169" s="38"/>
      <c r="CS169" s="38"/>
      <c r="CT169" s="38"/>
      <c r="CU169" s="38"/>
      <c r="CV169" s="38"/>
      <c r="CW169" s="38"/>
      <c r="CX169" s="38"/>
      <c r="CY169" s="38"/>
      <c r="CZ169" s="38"/>
      <c r="DA169" s="38"/>
      <c r="DB169" s="38"/>
      <c r="DC169" s="38"/>
      <c r="DD169" s="38"/>
      <c r="DE169" s="38"/>
      <c r="DF169" s="38"/>
      <c r="DG169" s="38"/>
      <c r="DH169" s="38"/>
      <c r="DI169" s="38"/>
      <c r="DJ169" s="38"/>
      <c r="DK169" s="38"/>
      <c r="DL169" s="38"/>
      <c r="DM169" s="38"/>
      <c r="DN169" s="38"/>
    </row>
    <row r="170" spans="1:118">
      <c r="A170" s="1">
        <f>+NICE자료!A170</f>
        <v>125133</v>
      </c>
      <c r="B170" s="28" t="str">
        <f>+NICE자료!B170</f>
        <v xml:space="preserve">     임대주택자산처분이익</v>
      </c>
      <c r="C170" s="37">
        <f>+NICE자료!C170</f>
        <v>0</v>
      </c>
      <c r="D170" s="37">
        <f>+NICE자료!D170</f>
        <v>0</v>
      </c>
      <c r="E170" s="37">
        <f>+NICE자료!E170</f>
        <v>0</v>
      </c>
      <c r="F170" s="37">
        <f>+NICE자료!F170</f>
        <v>0</v>
      </c>
      <c r="G170" s="37">
        <f>+NICE자료!G170</f>
        <v>0</v>
      </c>
      <c r="H170" s="37">
        <f>+NICE자료!H170</f>
        <v>0</v>
      </c>
      <c r="I170" s="37">
        <f>+NICE자료!I170</f>
        <v>0</v>
      </c>
      <c r="J170" s="37">
        <f>+NICE자료!J170</f>
        <v>0</v>
      </c>
      <c r="K170" s="37">
        <f>+NICE자료!K170</f>
        <v>0</v>
      </c>
      <c r="L170" s="37">
        <f>+NICE자료!L170</f>
        <v>0</v>
      </c>
      <c r="M170" s="37">
        <f>+NICE자료!M170</f>
        <v>0</v>
      </c>
      <c r="N170" s="37">
        <f>+NICE자료!N170</f>
        <v>0</v>
      </c>
      <c r="O170" s="37">
        <f>+NICE자료!O170</f>
        <v>0</v>
      </c>
      <c r="P170" s="37">
        <f>+NICE자료!P170</f>
        <v>0</v>
      </c>
      <c r="Q170" s="37">
        <f>+NICE자료!Q170</f>
        <v>0</v>
      </c>
      <c r="R170" s="37">
        <f>+NICE자료!R170</f>
        <v>0</v>
      </c>
      <c r="S170" s="37">
        <f>+NICE자료!S170</f>
        <v>0</v>
      </c>
      <c r="T170" s="37">
        <f>+NICE자료!T170</f>
        <v>0</v>
      </c>
      <c r="U170" s="37">
        <f>+NICE자료!U170</f>
        <v>0</v>
      </c>
      <c r="V170" s="37">
        <f>+NICE자료!V170</f>
        <v>0</v>
      </c>
      <c r="W170" s="37">
        <f>+NICE자료!W170</f>
        <v>0</v>
      </c>
      <c r="X170" s="37">
        <f>+NICE자료!X170</f>
        <v>0</v>
      </c>
      <c r="Y170" s="37">
        <f>+NICE자료!Y170</f>
        <v>0</v>
      </c>
      <c r="Z170" s="37">
        <f>+NICE자료!Z170</f>
        <v>0</v>
      </c>
      <c r="AA170" s="37">
        <f>+NICE자료!AA170</f>
        <v>0</v>
      </c>
      <c r="AB170" s="37">
        <f>+NICE자료!AB170</f>
        <v>0</v>
      </c>
      <c r="AC170" s="37">
        <f>+NICE자료!AC170</f>
        <v>0</v>
      </c>
      <c r="AD170" s="37">
        <f>+NICE자료!AD170</f>
        <v>0</v>
      </c>
      <c r="AE170" s="37">
        <f>+NICE자료!AE170</f>
        <v>0</v>
      </c>
      <c r="AF170" s="37">
        <f>+NICE자료!AF170</f>
        <v>0</v>
      </c>
      <c r="AG170" s="37">
        <f>+NICE자료!AG170</f>
        <v>0</v>
      </c>
      <c r="AH170" s="37">
        <f>+NICE자료!AH170</f>
        <v>0</v>
      </c>
      <c r="AI170" s="37">
        <f>+NICE자료!AI170</f>
        <v>0</v>
      </c>
      <c r="AJ170" s="37">
        <f>+NICE자료!AJ170</f>
        <v>0</v>
      </c>
      <c r="AK170" s="37">
        <f>+NICE자료!AK170</f>
        <v>0</v>
      </c>
      <c r="AL170" s="37">
        <f>+NICE자료!AL170</f>
        <v>0</v>
      </c>
      <c r="AM170" s="37"/>
      <c r="AN170" s="37"/>
      <c r="AO170" s="37"/>
      <c r="AP170" s="37"/>
      <c r="AQ170" s="37"/>
      <c r="AR170" s="37"/>
      <c r="AS170" s="37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38"/>
      <c r="BI170" s="38"/>
      <c r="BJ170" s="38"/>
      <c r="BK170" s="38"/>
      <c r="BL170" s="38"/>
      <c r="BM170" s="38"/>
      <c r="BN170" s="38"/>
      <c r="BO170" s="38"/>
      <c r="BP170" s="38"/>
      <c r="BQ170" s="38"/>
      <c r="BR170" s="38"/>
      <c r="BS170" s="38"/>
      <c r="BT170" s="38"/>
      <c r="BU170" s="38"/>
      <c r="BV170" s="38"/>
      <c r="BW170" s="38"/>
      <c r="BX170" s="38"/>
      <c r="BY170" s="38"/>
      <c r="BZ170" s="38"/>
      <c r="CA170" s="38"/>
      <c r="CB170" s="38"/>
      <c r="CC170" s="38"/>
      <c r="CD170" s="38"/>
      <c r="CE170" s="38"/>
      <c r="CF170" s="38"/>
      <c r="CG170" s="38"/>
      <c r="CH170" s="38"/>
      <c r="CI170" s="38"/>
      <c r="CJ170" s="38"/>
      <c r="CK170" s="38"/>
      <c r="CL170" s="38"/>
      <c r="CM170" s="38"/>
      <c r="CN170" s="38"/>
      <c r="CO170" s="38"/>
      <c r="CP170" s="38"/>
      <c r="CQ170" s="38"/>
      <c r="CR170" s="38"/>
      <c r="CS170" s="38"/>
      <c r="CT170" s="38"/>
      <c r="CU170" s="38"/>
      <c r="CV170" s="38"/>
      <c r="CW170" s="38"/>
      <c r="CX170" s="38"/>
      <c r="CY170" s="38"/>
      <c r="CZ170" s="38"/>
      <c r="DA170" s="38"/>
      <c r="DB170" s="38"/>
      <c r="DC170" s="38"/>
      <c r="DD170" s="38"/>
      <c r="DE170" s="38"/>
      <c r="DF170" s="38"/>
      <c r="DG170" s="38"/>
      <c r="DH170" s="38"/>
      <c r="DI170" s="38"/>
      <c r="DJ170" s="38"/>
      <c r="DK170" s="38"/>
      <c r="DL170" s="38"/>
      <c r="DM170" s="38"/>
      <c r="DN170" s="38"/>
    </row>
    <row r="171" spans="1:118">
      <c r="A171" s="1">
        <f>+NICE자료!A171</f>
        <v>125116</v>
      </c>
      <c r="B171" s="28" t="str">
        <f>+NICE자료!B171</f>
        <v xml:space="preserve">     주식배당금수익</v>
      </c>
      <c r="C171" s="37">
        <f>+NICE자료!C171</f>
        <v>0</v>
      </c>
      <c r="D171" s="37">
        <f>+NICE자료!D171</f>
        <v>0</v>
      </c>
      <c r="E171" s="37">
        <f>+NICE자료!E171</f>
        <v>0</v>
      </c>
      <c r="F171" s="37">
        <f>+NICE자료!F171</f>
        <v>0</v>
      </c>
      <c r="G171" s="37">
        <f>+NICE자료!G171</f>
        <v>0</v>
      </c>
      <c r="H171" s="37">
        <f>+NICE자료!H171</f>
        <v>0</v>
      </c>
      <c r="I171" s="37">
        <f>+NICE자료!I171</f>
        <v>0</v>
      </c>
      <c r="J171" s="37">
        <f>+NICE자료!J171</f>
        <v>0</v>
      </c>
      <c r="K171" s="37">
        <f>+NICE자료!K171</f>
        <v>0</v>
      </c>
      <c r="L171" s="37">
        <f>+NICE자료!L171</f>
        <v>0</v>
      </c>
      <c r="M171" s="37">
        <f>+NICE자료!M171</f>
        <v>0</v>
      </c>
      <c r="N171" s="37">
        <f>+NICE자료!N171</f>
        <v>0</v>
      </c>
      <c r="O171" s="37">
        <f>+NICE자료!O171</f>
        <v>0</v>
      </c>
      <c r="P171" s="37">
        <f>+NICE자료!P171</f>
        <v>0</v>
      </c>
      <c r="Q171" s="37">
        <f>+NICE자료!Q171</f>
        <v>0</v>
      </c>
      <c r="R171" s="37">
        <f>+NICE자료!R171</f>
        <v>0</v>
      </c>
      <c r="S171" s="37">
        <f>+NICE자료!S171</f>
        <v>0</v>
      </c>
      <c r="T171" s="37">
        <f>+NICE자료!T171</f>
        <v>0</v>
      </c>
      <c r="U171" s="37">
        <f>+NICE자료!U171</f>
        <v>0</v>
      </c>
      <c r="V171" s="37">
        <f>+NICE자료!V171</f>
        <v>0</v>
      </c>
      <c r="W171" s="37">
        <f>+NICE자료!W171</f>
        <v>0</v>
      </c>
      <c r="X171" s="37">
        <f>+NICE자료!X171</f>
        <v>0</v>
      </c>
      <c r="Y171" s="37">
        <f>+NICE자료!Y171</f>
        <v>0</v>
      </c>
      <c r="Z171" s="37">
        <f>+NICE자료!Z171</f>
        <v>0</v>
      </c>
      <c r="AA171" s="37">
        <f>+NICE자료!AA171</f>
        <v>0</v>
      </c>
      <c r="AB171" s="37">
        <f>+NICE자료!AB171</f>
        <v>0</v>
      </c>
      <c r="AC171" s="37">
        <f>+NICE자료!AC171</f>
        <v>0</v>
      </c>
      <c r="AD171" s="37">
        <f>+NICE자료!AD171</f>
        <v>0</v>
      </c>
      <c r="AE171" s="37">
        <f>+NICE자료!AE171</f>
        <v>0</v>
      </c>
      <c r="AF171" s="37">
        <f>+NICE자료!AF171</f>
        <v>0</v>
      </c>
      <c r="AG171" s="37">
        <f>+NICE자료!AG171</f>
        <v>0</v>
      </c>
      <c r="AH171" s="37">
        <f>+NICE자료!AH171</f>
        <v>0</v>
      </c>
      <c r="AI171" s="37">
        <f>+NICE자료!AI171</f>
        <v>0</v>
      </c>
      <c r="AJ171" s="37">
        <f>+NICE자료!AJ171</f>
        <v>0</v>
      </c>
      <c r="AK171" s="37">
        <f>+NICE자료!AK171</f>
        <v>0</v>
      </c>
      <c r="AL171" s="37">
        <f>+NICE자료!AL171</f>
        <v>0</v>
      </c>
      <c r="AM171" s="37"/>
      <c r="AN171" s="37"/>
      <c r="AO171" s="37"/>
      <c r="AP171" s="37"/>
      <c r="AQ171" s="37"/>
      <c r="AR171" s="37"/>
      <c r="AS171" s="37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38"/>
      <c r="BI171" s="38"/>
      <c r="BJ171" s="38"/>
      <c r="BK171" s="38"/>
      <c r="BL171" s="38"/>
      <c r="BM171" s="38"/>
      <c r="BN171" s="38"/>
      <c r="BO171" s="38"/>
      <c r="BP171" s="38"/>
      <c r="BQ171" s="38"/>
      <c r="BR171" s="38"/>
      <c r="BS171" s="38"/>
      <c r="BT171" s="38"/>
      <c r="BU171" s="38"/>
      <c r="BV171" s="38"/>
      <c r="BW171" s="38"/>
      <c r="BX171" s="38"/>
      <c r="BY171" s="38"/>
      <c r="BZ171" s="38"/>
      <c r="CA171" s="38"/>
      <c r="CB171" s="38"/>
      <c r="CC171" s="38"/>
      <c r="CD171" s="38"/>
      <c r="CE171" s="38"/>
      <c r="CF171" s="38"/>
      <c r="CG171" s="38"/>
      <c r="CH171" s="38"/>
      <c r="CI171" s="38"/>
      <c r="CJ171" s="38"/>
      <c r="CK171" s="38"/>
      <c r="CL171" s="38"/>
      <c r="CM171" s="38"/>
      <c r="CN171" s="38"/>
      <c r="CO171" s="38"/>
      <c r="CP171" s="38"/>
      <c r="CQ171" s="38"/>
      <c r="CR171" s="38"/>
      <c r="CS171" s="38"/>
      <c r="CT171" s="38"/>
      <c r="CU171" s="38"/>
      <c r="CV171" s="38"/>
      <c r="CW171" s="38"/>
      <c r="CX171" s="38"/>
      <c r="CY171" s="38"/>
      <c r="CZ171" s="38"/>
      <c r="DA171" s="38"/>
      <c r="DB171" s="38"/>
      <c r="DC171" s="38"/>
      <c r="DD171" s="38"/>
      <c r="DE171" s="38"/>
      <c r="DF171" s="38"/>
      <c r="DG171" s="38"/>
      <c r="DH171" s="38"/>
      <c r="DI171" s="38"/>
      <c r="DJ171" s="38"/>
      <c r="DK171" s="38"/>
      <c r="DL171" s="38"/>
      <c r="DM171" s="38"/>
      <c r="DN171" s="38"/>
    </row>
    <row r="172" spans="1:118">
      <c r="A172" s="1">
        <f>+NICE자료!A172</f>
        <v>125117</v>
      </c>
      <c r="B172" s="28" t="str">
        <f>+NICE자료!B172</f>
        <v xml:space="preserve">     신주인수권처분이익</v>
      </c>
      <c r="C172" s="37">
        <f>+NICE자료!C172</f>
        <v>0</v>
      </c>
      <c r="D172" s="37">
        <f>+NICE자료!D172</f>
        <v>0</v>
      </c>
      <c r="E172" s="37">
        <f>+NICE자료!E172</f>
        <v>0</v>
      </c>
      <c r="F172" s="37">
        <f>+NICE자료!F172</f>
        <v>0</v>
      </c>
      <c r="G172" s="37">
        <f>+NICE자료!G172</f>
        <v>0</v>
      </c>
      <c r="H172" s="37">
        <f>+NICE자료!H172</f>
        <v>0</v>
      </c>
      <c r="I172" s="37">
        <f>+NICE자료!I172</f>
        <v>0</v>
      </c>
      <c r="J172" s="37">
        <f>+NICE자료!J172</f>
        <v>0</v>
      </c>
      <c r="K172" s="37">
        <f>+NICE자료!K172</f>
        <v>0</v>
      </c>
      <c r="L172" s="37">
        <f>+NICE자료!L172</f>
        <v>0</v>
      </c>
      <c r="M172" s="37">
        <f>+NICE자료!M172</f>
        <v>0</v>
      </c>
      <c r="N172" s="37">
        <f>+NICE자료!N172</f>
        <v>0</v>
      </c>
      <c r="O172" s="37">
        <f>+NICE자료!O172</f>
        <v>0</v>
      </c>
      <c r="P172" s="37">
        <f>+NICE자료!P172</f>
        <v>0</v>
      </c>
      <c r="Q172" s="37">
        <f>+NICE자료!Q172</f>
        <v>0</v>
      </c>
      <c r="R172" s="37">
        <f>+NICE자료!R172</f>
        <v>0</v>
      </c>
      <c r="S172" s="37">
        <f>+NICE자료!S172</f>
        <v>0</v>
      </c>
      <c r="T172" s="37">
        <f>+NICE자료!T172</f>
        <v>0</v>
      </c>
      <c r="U172" s="37">
        <f>+NICE자료!U172</f>
        <v>0</v>
      </c>
      <c r="V172" s="37">
        <f>+NICE자료!V172</f>
        <v>0</v>
      </c>
      <c r="W172" s="37">
        <f>+NICE자료!W172</f>
        <v>0</v>
      </c>
      <c r="X172" s="37">
        <f>+NICE자료!X172</f>
        <v>0</v>
      </c>
      <c r="Y172" s="37">
        <f>+NICE자료!Y172</f>
        <v>0</v>
      </c>
      <c r="Z172" s="37">
        <f>+NICE자료!Z172</f>
        <v>0</v>
      </c>
      <c r="AA172" s="37">
        <f>+NICE자료!AA172</f>
        <v>0</v>
      </c>
      <c r="AB172" s="37">
        <f>+NICE자료!AB172</f>
        <v>0</v>
      </c>
      <c r="AC172" s="37">
        <f>+NICE자료!AC172</f>
        <v>0</v>
      </c>
      <c r="AD172" s="37">
        <f>+NICE자료!AD172</f>
        <v>0</v>
      </c>
      <c r="AE172" s="37">
        <f>+NICE자료!AE172</f>
        <v>0</v>
      </c>
      <c r="AF172" s="37">
        <f>+NICE자료!AF172</f>
        <v>0</v>
      </c>
      <c r="AG172" s="37">
        <f>+NICE자료!AG172</f>
        <v>0</v>
      </c>
      <c r="AH172" s="37">
        <f>+NICE자료!AH172</f>
        <v>0</v>
      </c>
      <c r="AI172" s="37">
        <f>+NICE자료!AI172</f>
        <v>0</v>
      </c>
      <c r="AJ172" s="37">
        <f>+NICE자료!AJ172</f>
        <v>0</v>
      </c>
      <c r="AK172" s="37">
        <f>+NICE자료!AK172</f>
        <v>0</v>
      </c>
      <c r="AL172" s="37">
        <f>+NICE자료!AL172</f>
        <v>0</v>
      </c>
      <c r="AM172" s="37"/>
      <c r="AN172" s="37"/>
      <c r="AO172" s="37"/>
      <c r="AP172" s="37"/>
      <c r="AQ172" s="37"/>
      <c r="AR172" s="37"/>
      <c r="AS172" s="37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38"/>
      <c r="BI172" s="38"/>
      <c r="BJ172" s="38"/>
      <c r="BK172" s="38"/>
      <c r="BL172" s="38"/>
      <c r="BM172" s="38"/>
      <c r="BN172" s="38"/>
      <c r="BO172" s="38"/>
      <c r="BP172" s="38"/>
      <c r="BQ172" s="38"/>
      <c r="BR172" s="38"/>
      <c r="BS172" s="38"/>
      <c r="BT172" s="38"/>
      <c r="BU172" s="38"/>
      <c r="BV172" s="38"/>
      <c r="BW172" s="38"/>
      <c r="BX172" s="38"/>
      <c r="BY172" s="38"/>
      <c r="BZ172" s="38"/>
      <c r="CA172" s="38"/>
      <c r="CB172" s="38"/>
      <c r="CC172" s="38"/>
      <c r="CD172" s="38"/>
      <c r="CE172" s="38"/>
      <c r="CF172" s="38"/>
      <c r="CG172" s="38"/>
      <c r="CH172" s="38"/>
      <c r="CI172" s="38"/>
      <c r="CJ172" s="38"/>
      <c r="CK172" s="38"/>
      <c r="CL172" s="38"/>
      <c r="CM172" s="38"/>
      <c r="CN172" s="38"/>
      <c r="CO172" s="38"/>
      <c r="CP172" s="38"/>
      <c r="CQ172" s="38"/>
      <c r="CR172" s="38"/>
      <c r="CS172" s="38"/>
      <c r="CT172" s="38"/>
      <c r="CU172" s="38"/>
      <c r="CV172" s="38"/>
      <c r="CW172" s="38"/>
      <c r="CX172" s="38"/>
      <c r="CY172" s="38"/>
      <c r="CZ172" s="38"/>
      <c r="DA172" s="38"/>
      <c r="DB172" s="38"/>
      <c r="DC172" s="38"/>
      <c r="DD172" s="38"/>
      <c r="DE172" s="38"/>
      <c r="DF172" s="38"/>
      <c r="DG172" s="38"/>
      <c r="DH172" s="38"/>
      <c r="DI172" s="38"/>
      <c r="DJ172" s="38"/>
      <c r="DK172" s="38"/>
      <c r="DL172" s="38"/>
      <c r="DM172" s="38"/>
      <c r="DN172" s="38"/>
    </row>
    <row r="173" spans="1:118">
      <c r="A173" s="1">
        <f>+NICE자료!A173</f>
        <v>125105</v>
      </c>
      <c r="B173" s="28" t="str">
        <f>+NICE자료!B173</f>
        <v xml:space="preserve">     임대료수익</v>
      </c>
      <c r="C173" s="37">
        <f>+NICE자료!C173</f>
        <v>14133000000</v>
      </c>
      <c r="D173" s="37">
        <f>+NICE자료!D173</f>
        <v>13574000000</v>
      </c>
      <c r="E173" s="37">
        <f>+NICE자료!E173</f>
        <v>12517000000</v>
      </c>
      <c r="F173" s="37">
        <f>+NICE자료!F173</f>
        <v>13030000000</v>
      </c>
      <c r="G173" s="37">
        <f>+NICE자료!G173</f>
        <v>12455000000</v>
      </c>
      <c r="H173" s="37">
        <f>+NICE자료!H173</f>
        <v>12128000000</v>
      </c>
      <c r="I173" s="37">
        <f>+NICE자료!I173</f>
        <v>12336000000</v>
      </c>
      <c r="J173" s="37">
        <f>+NICE자료!J173</f>
        <v>15969000000</v>
      </c>
      <c r="K173" s="37">
        <f>+NICE자료!K173</f>
        <v>14940000000</v>
      </c>
      <c r="L173" s="37">
        <f>+NICE자료!L173</f>
        <v>15309000000</v>
      </c>
      <c r="M173" s="37">
        <f>+NICE자료!M173</f>
        <v>14738000000</v>
      </c>
      <c r="N173" s="37">
        <f>+NICE자료!N173</f>
        <v>15472000000</v>
      </c>
      <c r="O173" s="37">
        <f>+NICE자료!O173</f>
        <v>22019000000</v>
      </c>
      <c r="P173" s="37">
        <f>+NICE자료!P173</f>
        <v>25345000000</v>
      </c>
      <c r="Q173" s="37">
        <f>+NICE자료!Q173</f>
        <v>23953000000</v>
      </c>
      <c r="R173" s="37">
        <f>+NICE자료!R173</f>
        <v>30868000000</v>
      </c>
      <c r="S173" s="37">
        <f>+NICE자료!S173</f>
        <v>21087000000</v>
      </c>
      <c r="T173" s="37">
        <f>+NICE자료!T173</f>
        <v>34862000000</v>
      </c>
      <c r="U173" s="37">
        <f>+NICE자료!U173</f>
        <v>26288000000</v>
      </c>
      <c r="V173" s="37">
        <f>+NICE자료!V173</f>
        <v>24806000000</v>
      </c>
      <c r="W173" s="37">
        <f>+NICE자료!W173</f>
        <v>24628000000</v>
      </c>
      <c r="X173" s="37">
        <f>+NICE자료!X173</f>
        <v>24919000000</v>
      </c>
      <c r="Y173" s="37">
        <f>+NICE자료!Y173</f>
        <v>26003000000</v>
      </c>
      <c r="Z173" s="37">
        <f>+NICE자료!Z173</f>
        <v>28974000000</v>
      </c>
      <c r="AA173" s="37">
        <f>+NICE자료!AA173</f>
        <v>28971000000</v>
      </c>
      <c r="AB173" s="37">
        <f>+NICE자료!AB173</f>
        <v>20714000000</v>
      </c>
      <c r="AC173" s="37">
        <f>+NICE자료!AC173</f>
        <v>20915000000</v>
      </c>
      <c r="AD173" s="37">
        <f>+NICE자료!AD173</f>
        <v>21274000000</v>
      </c>
      <c r="AE173" s="37">
        <f>+NICE자료!AE173</f>
        <v>20755000000</v>
      </c>
      <c r="AF173" s="37">
        <f>+NICE자료!AF173</f>
        <v>20287000000</v>
      </c>
      <c r="AG173" s="37">
        <f>+NICE자료!AG173</f>
        <v>20783000000</v>
      </c>
      <c r="AH173" s="37">
        <f>+NICE자료!AH173</f>
        <v>20962000000</v>
      </c>
      <c r="AI173" s="37">
        <f>+NICE자료!AI173</f>
        <v>20961000000</v>
      </c>
      <c r="AJ173" s="37">
        <f>+NICE자료!AJ173</f>
        <v>20695000000</v>
      </c>
      <c r="AK173" s="37">
        <f>+NICE자료!AK173</f>
        <v>22387000000</v>
      </c>
      <c r="AL173" s="37">
        <f>+NICE자료!AL173</f>
        <v>22272000000</v>
      </c>
      <c r="AM173" s="37"/>
      <c r="AN173" s="37"/>
      <c r="AO173" s="37"/>
      <c r="AP173" s="37"/>
      <c r="AQ173" s="37"/>
      <c r="AR173" s="37"/>
      <c r="AS173" s="37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38"/>
      <c r="BI173" s="38"/>
      <c r="BJ173" s="38"/>
      <c r="BK173" s="38"/>
      <c r="BL173" s="38"/>
      <c r="BM173" s="38"/>
      <c r="BN173" s="38"/>
      <c r="BO173" s="38"/>
      <c r="BP173" s="38"/>
      <c r="BQ173" s="38"/>
      <c r="BR173" s="38"/>
      <c r="BS173" s="38"/>
      <c r="BT173" s="38"/>
      <c r="BU173" s="38"/>
      <c r="BV173" s="38"/>
      <c r="BW173" s="38"/>
      <c r="BX173" s="38"/>
      <c r="BY173" s="38"/>
      <c r="BZ173" s="38"/>
      <c r="CA173" s="38"/>
      <c r="CB173" s="38"/>
      <c r="CC173" s="38"/>
      <c r="CD173" s="38"/>
      <c r="CE173" s="38"/>
      <c r="CF173" s="38"/>
      <c r="CG173" s="38"/>
      <c r="CH173" s="38"/>
      <c r="CI173" s="38"/>
      <c r="CJ173" s="38"/>
      <c r="CK173" s="38"/>
      <c r="CL173" s="38"/>
      <c r="CM173" s="38"/>
      <c r="CN173" s="38"/>
      <c r="CO173" s="38"/>
      <c r="CP173" s="38"/>
      <c r="CQ173" s="38"/>
      <c r="CR173" s="38"/>
      <c r="CS173" s="38"/>
      <c r="CT173" s="38"/>
      <c r="CU173" s="38"/>
      <c r="CV173" s="38"/>
      <c r="CW173" s="38"/>
      <c r="CX173" s="38"/>
      <c r="CY173" s="38"/>
      <c r="CZ173" s="38"/>
      <c r="DA173" s="38"/>
      <c r="DB173" s="38"/>
      <c r="DC173" s="38"/>
      <c r="DD173" s="38"/>
      <c r="DE173" s="38"/>
      <c r="DF173" s="38"/>
      <c r="DG173" s="38"/>
      <c r="DH173" s="38"/>
      <c r="DI173" s="38"/>
      <c r="DJ173" s="38"/>
      <c r="DK173" s="38"/>
      <c r="DL173" s="38"/>
      <c r="DM173" s="38"/>
      <c r="DN173" s="38"/>
    </row>
    <row r="174" spans="1:118">
      <c r="A174" s="1">
        <f>+NICE자료!A174</f>
        <v>125106</v>
      </c>
      <c r="B174" s="28" t="str">
        <f>+NICE자료!B174</f>
        <v xml:space="preserve">     수수료수익</v>
      </c>
      <c r="C174" s="37">
        <f>+NICE자료!C174</f>
        <v>70607000000</v>
      </c>
      <c r="D174" s="37">
        <f>+NICE자료!D174</f>
        <v>66891000000</v>
      </c>
      <c r="E174" s="37">
        <f>+NICE자료!E174</f>
        <v>90221000000</v>
      </c>
      <c r="F174" s="37">
        <f>+NICE자료!F174</f>
        <v>87453000000</v>
      </c>
      <c r="G174" s="37">
        <f>+NICE자료!G174</f>
        <v>68873000000</v>
      </c>
      <c r="H174" s="37">
        <f>+NICE자료!H174</f>
        <v>93084000000</v>
      </c>
      <c r="I174" s="37">
        <f>+NICE자료!I174</f>
        <v>96882000000</v>
      </c>
      <c r="J174" s="37">
        <f>+NICE자료!J174</f>
        <v>80657000000</v>
      </c>
      <c r="K174" s="37">
        <f>+NICE자료!K174</f>
        <v>16887000000</v>
      </c>
      <c r="L174" s="37">
        <f>+NICE자료!L174</f>
        <v>25098000000</v>
      </c>
      <c r="M174" s="37">
        <f>+NICE자료!M174</f>
        <v>19192000000</v>
      </c>
      <c r="N174" s="37">
        <f>+NICE자료!N174</f>
        <v>12446000000</v>
      </c>
      <c r="O174" s="37">
        <f>+NICE자료!O174</f>
        <v>19456000000</v>
      </c>
      <c r="P174" s="37">
        <f>+NICE자료!P174</f>
        <v>14695000000</v>
      </c>
      <c r="Q174" s="37">
        <f>+NICE자료!Q174</f>
        <v>26273000000</v>
      </c>
      <c r="R174" s="37">
        <f>+NICE자료!R174</f>
        <v>22713000000</v>
      </c>
      <c r="S174" s="37">
        <f>+NICE자료!S174</f>
        <v>54827000000</v>
      </c>
      <c r="T174" s="37">
        <f>+NICE자료!T174</f>
        <v>51392000000</v>
      </c>
      <c r="U174" s="37">
        <f>+NICE자료!U174</f>
        <v>70668000000</v>
      </c>
      <c r="V174" s="37">
        <f>+NICE자료!V174</f>
        <v>56997000000</v>
      </c>
      <c r="W174" s="37">
        <f>+NICE자료!W174</f>
        <v>56576000000</v>
      </c>
      <c r="X174" s="37">
        <f>+NICE자료!X174</f>
        <v>47401000000</v>
      </c>
      <c r="Y174" s="37">
        <f>+NICE자료!Y174</f>
        <v>78340000000</v>
      </c>
      <c r="Z174" s="37">
        <f>+NICE자료!Z174</f>
        <v>55148000000</v>
      </c>
      <c r="AA174" s="37">
        <f>+NICE자료!AA174</f>
        <v>117226000000</v>
      </c>
      <c r="AB174" s="37">
        <f>+NICE자료!AB174</f>
        <v>77596000000</v>
      </c>
      <c r="AC174" s="37">
        <f>+NICE자료!AC174</f>
        <v>71700000000</v>
      </c>
      <c r="AD174" s="37">
        <f>+NICE자료!AD174</f>
        <v>61283000000</v>
      </c>
      <c r="AE174" s="37">
        <f>+NICE자료!AE174</f>
        <v>26403000000</v>
      </c>
      <c r="AF174" s="37">
        <f>+NICE자료!AF174</f>
        <v>19013000000</v>
      </c>
      <c r="AG174" s="37">
        <f>+NICE자료!AG174</f>
        <v>37322000000</v>
      </c>
      <c r="AH174" s="37">
        <f>+NICE자료!AH174</f>
        <v>-82738000000</v>
      </c>
      <c r="AI174" s="37">
        <f>+NICE자료!AI174</f>
        <v>0</v>
      </c>
      <c r="AJ174" s="37">
        <f>+NICE자료!AJ174</f>
        <v>0</v>
      </c>
      <c r="AK174" s="37">
        <f>+NICE자료!AK174</f>
        <v>0</v>
      </c>
      <c r="AL174" s="37">
        <f>+NICE자료!AL174</f>
        <v>0</v>
      </c>
      <c r="AM174" s="37"/>
      <c r="AN174" s="37"/>
      <c r="AO174" s="37"/>
      <c r="AP174" s="37"/>
      <c r="AQ174" s="37"/>
      <c r="AR174" s="37"/>
      <c r="AS174" s="37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38"/>
      <c r="BI174" s="38"/>
      <c r="BJ174" s="38"/>
      <c r="BK174" s="38"/>
      <c r="BL174" s="38"/>
      <c r="BM174" s="38"/>
      <c r="BN174" s="38"/>
      <c r="BO174" s="38"/>
      <c r="BP174" s="38"/>
      <c r="BQ174" s="38"/>
      <c r="BR174" s="38"/>
      <c r="BS174" s="38"/>
      <c r="BT174" s="38"/>
      <c r="BU174" s="38"/>
      <c r="BV174" s="38"/>
      <c r="BW174" s="38"/>
      <c r="BX174" s="38"/>
      <c r="BY174" s="38"/>
      <c r="BZ174" s="38"/>
      <c r="CA174" s="38"/>
      <c r="CB174" s="38"/>
      <c r="CC174" s="38"/>
      <c r="CD174" s="38"/>
      <c r="CE174" s="38"/>
      <c r="CF174" s="38"/>
      <c r="CG174" s="38"/>
      <c r="CH174" s="38"/>
      <c r="CI174" s="38"/>
      <c r="CJ174" s="38"/>
      <c r="CK174" s="38"/>
      <c r="CL174" s="38"/>
      <c r="CM174" s="38"/>
      <c r="CN174" s="38"/>
      <c r="CO174" s="38"/>
      <c r="CP174" s="38"/>
      <c r="CQ174" s="38"/>
      <c r="CR174" s="38"/>
      <c r="CS174" s="38"/>
      <c r="CT174" s="38"/>
      <c r="CU174" s="38"/>
      <c r="CV174" s="38"/>
      <c r="CW174" s="38"/>
      <c r="CX174" s="38"/>
      <c r="CY174" s="38"/>
      <c r="CZ174" s="38"/>
      <c r="DA174" s="38"/>
      <c r="DB174" s="38"/>
      <c r="DC174" s="38"/>
      <c r="DD174" s="38"/>
      <c r="DE174" s="38"/>
      <c r="DF174" s="38"/>
      <c r="DG174" s="38"/>
      <c r="DH174" s="38"/>
      <c r="DI174" s="38"/>
      <c r="DJ174" s="38"/>
      <c r="DK174" s="38"/>
      <c r="DL174" s="38"/>
      <c r="DM174" s="38"/>
      <c r="DN174" s="38"/>
    </row>
    <row r="175" spans="1:118">
      <c r="A175" s="1">
        <f>+NICE자료!A175</f>
        <v>125107</v>
      </c>
      <c r="B175" s="28" t="str">
        <f>+NICE자료!B175</f>
        <v xml:space="preserve">     원가차익</v>
      </c>
      <c r="C175" s="37">
        <f>+NICE자료!C175</f>
        <v>0</v>
      </c>
      <c r="D175" s="37">
        <f>+NICE자료!D175</f>
        <v>0</v>
      </c>
      <c r="E175" s="37">
        <f>+NICE자료!E175</f>
        <v>0</v>
      </c>
      <c r="F175" s="37">
        <f>+NICE자료!F175</f>
        <v>0</v>
      </c>
      <c r="G175" s="37">
        <f>+NICE자료!G175</f>
        <v>0</v>
      </c>
      <c r="H175" s="37">
        <f>+NICE자료!H175</f>
        <v>0</v>
      </c>
      <c r="I175" s="37">
        <f>+NICE자료!I175</f>
        <v>0</v>
      </c>
      <c r="J175" s="37">
        <f>+NICE자료!J175</f>
        <v>0</v>
      </c>
      <c r="K175" s="37">
        <f>+NICE자료!K175</f>
        <v>0</v>
      </c>
      <c r="L175" s="37">
        <f>+NICE자료!L175</f>
        <v>0</v>
      </c>
      <c r="M175" s="37">
        <f>+NICE자료!M175</f>
        <v>0</v>
      </c>
      <c r="N175" s="37">
        <f>+NICE자료!N175</f>
        <v>0</v>
      </c>
      <c r="O175" s="37">
        <f>+NICE자료!O175</f>
        <v>0</v>
      </c>
      <c r="P175" s="37">
        <f>+NICE자료!P175</f>
        <v>0</v>
      </c>
      <c r="Q175" s="37">
        <f>+NICE자료!Q175</f>
        <v>0</v>
      </c>
      <c r="R175" s="37">
        <f>+NICE자료!R175</f>
        <v>0</v>
      </c>
      <c r="S175" s="37">
        <f>+NICE자료!S175</f>
        <v>0</v>
      </c>
      <c r="T175" s="37">
        <f>+NICE자료!T175</f>
        <v>0</v>
      </c>
      <c r="U175" s="37">
        <f>+NICE자료!U175</f>
        <v>0</v>
      </c>
      <c r="V175" s="37">
        <f>+NICE자료!V175</f>
        <v>0</v>
      </c>
      <c r="W175" s="37">
        <f>+NICE자료!W175</f>
        <v>0</v>
      </c>
      <c r="X175" s="37">
        <f>+NICE자료!X175</f>
        <v>0</v>
      </c>
      <c r="Y175" s="37">
        <f>+NICE자료!Y175</f>
        <v>0</v>
      </c>
      <c r="Z175" s="37">
        <f>+NICE자료!Z175</f>
        <v>0</v>
      </c>
      <c r="AA175" s="37">
        <f>+NICE자료!AA175</f>
        <v>0</v>
      </c>
      <c r="AB175" s="37">
        <f>+NICE자료!AB175</f>
        <v>0</v>
      </c>
      <c r="AC175" s="37">
        <f>+NICE자료!AC175</f>
        <v>0</v>
      </c>
      <c r="AD175" s="37">
        <f>+NICE자료!AD175</f>
        <v>0</v>
      </c>
      <c r="AE175" s="37">
        <f>+NICE자료!AE175</f>
        <v>0</v>
      </c>
      <c r="AF175" s="37">
        <f>+NICE자료!AF175</f>
        <v>0</v>
      </c>
      <c r="AG175" s="37">
        <f>+NICE자료!AG175</f>
        <v>0</v>
      </c>
      <c r="AH175" s="37">
        <f>+NICE자료!AH175</f>
        <v>0</v>
      </c>
      <c r="AI175" s="37">
        <f>+NICE자료!AI175</f>
        <v>0</v>
      </c>
      <c r="AJ175" s="37">
        <f>+NICE자료!AJ175</f>
        <v>0</v>
      </c>
      <c r="AK175" s="37">
        <f>+NICE자료!AK175</f>
        <v>0</v>
      </c>
      <c r="AL175" s="37">
        <f>+NICE자료!AL175</f>
        <v>0</v>
      </c>
      <c r="AM175" s="37"/>
      <c r="AN175" s="37"/>
      <c r="AO175" s="37"/>
      <c r="AP175" s="37"/>
      <c r="AQ175" s="37"/>
      <c r="AR175" s="37"/>
      <c r="AS175" s="37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38"/>
      <c r="BI175" s="38"/>
      <c r="BJ175" s="38"/>
      <c r="BK175" s="38"/>
      <c r="BL175" s="38"/>
      <c r="BM175" s="38"/>
      <c r="BN175" s="38"/>
      <c r="BO175" s="38"/>
      <c r="BP175" s="38"/>
      <c r="BQ175" s="38"/>
      <c r="BR175" s="38"/>
      <c r="BS175" s="38"/>
      <c r="BT175" s="38"/>
      <c r="BU175" s="38"/>
      <c r="BV175" s="38"/>
      <c r="BW175" s="38"/>
      <c r="BX175" s="38"/>
      <c r="BY175" s="38"/>
      <c r="BZ175" s="38"/>
      <c r="CA175" s="38"/>
      <c r="CB175" s="38"/>
      <c r="CC175" s="38"/>
      <c r="CD175" s="38"/>
      <c r="CE175" s="38"/>
      <c r="CF175" s="38"/>
      <c r="CG175" s="38"/>
      <c r="CH175" s="38"/>
      <c r="CI175" s="38"/>
      <c r="CJ175" s="38"/>
      <c r="CK175" s="38"/>
      <c r="CL175" s="38"/>
      <c r="CM175" s="38"/>
      <c r="CN175" s="38"/>
      <c r="CO175" s="38"/>
      <c r="CP175" s="38"/>
      <c r="CQ175" s="38"/>
      <c r="CR175" s="38"/>
      <c r="CS175" s="38"/>
      <c r="CT175" s="38"/>
      <c r="CU175" s="38"/>
      <c r="CV175" s="38"/>
      <c r="CW175" s="38"/>
      <c r="CX175" s="38"/>
      <c r="CY175" s="38"/>
      <c r="CZ175" s="38"/>
      <c r="DA175" s="38"/>
      <c r="DB175" s="38"/>
      <c r="DC175" s="38"/>
      <c r="DD175" s="38"/>
      <c r="DE175" s="38"/>
      <c r="DF175" s="38"/>
      <c r="DG175" s="38"/>
      <c r="DH175" s="38"/>
      <c r="DI175" s="38"/>
      <c r="DJ175" s="38"/>
      <c r="DK175" s="38"/>
      <c r="DL175" s="38"/>
      <c r="DM175" s="38"/>
      <c r="DN175" s="38"/>
    </row>
    <row r="176" spans="1:118">
      <c r="A176" s="1">
        <f>+NICE자료!A176</f>
        <v>125108</v>
      </c>
      <c r="B176" s="28" t="str">
        <f>+NICE자료!B176</f>
        <v xml:space="preserve">     매입할인</v>
      </c>
      <c r="C176" s="37">
        <f>+NICE자료!C176</f>
        <v>0</v>
      </c>
      <c r="D176" s="37">
        <f>+NICE자료!D176</f>
        <v>0</v>
      </c>
      <c r="E176" s="37">
        <f>+NICE자료!E176</f>
        <v>0</v>
      </c>
      <c r="F176" s="37">
        <f>+NICE자료!F176</f>
        <v>0</v>
      </c>
      <c r="G176" s="37">
        <f>+NICE자료!G176</f>
        <v>0</v>
      </c>
      <c r="H176" s="37">
        <f>+NICE자료!H176</f>
        <v>0</v>
      </c>
      <c r="I176" s="37">
        <f>+NICE자료!I176</f>
        <v>0</v>
      </c>
      <c r="J176" s="37">
        <f>+NICE자료!J176</f>
        <v>0</v>
      </c>
      <c r="K176" s="37">
        <f>+NICE자료!K176</f>
        <v>0</v>
      </c>
      <c r="L176" s="37">
        <f>+NICE자료!L176</f>
        <v>0</v>
      </c>
      <c r="M176" s="37">
        <f>+NICE자료!M176</f>
        <v>0</v>
      </c>
      <c r="N176" s="37">
        <f>+NICE자료!N176</f>
        <v>0</v>
      </c>
      <c r="O176" s="37">
        <f>+NICE자료!O176</f>
        <v>0</v>
      </c>
      <c r="P176" s="37">
        <f>+NICE자료!P176</f>
        <v>0</v>
      </c>
      <c r="Q176" s="37">
        <f>+NICE자료!Q176</f>
        <v>0</v>
      </c>
      <c r="R176" s="37">
        <f>+NICE자료!R176</f>
        <v>0</v>
      </c>
      <c r="S176" s="37">
        <f>+NICE자료!S176</f>
        <v>0</v>
      </c>
      <c r="T176" s="37">
        <f>+NICE자료!T176</f>
        <v>0</v>
      </c>
      <c r="U176" s="37">
        <f>+NICE자료!U176</f>
        <v>0</v>
      </c>
      <c r="V176" s="37">
        <f>+NICE자료!V176</f>
        <v>0</v>
      </c>
      <c r="W176" s="37">
        <f>+NICE자료!W176</f>
        <v>0</v>
      </c>
      <c r="X176" s="37">
        <f>+NICE자료!X176</f>
        <v>0</v>
      </c>
      <c r="Y176" s="37">
        <f>+NICE자료!Y176</f>
        <v>0</v>
      </c>
      <c r="Z176" s="37">
        <f>+NICE자료!Z176</f>
        <v>0</v>
      </c>
      <c r="AA176" s="37">
        <f>+NICE자료!AA176</f>
        <v>0</v>
      </c>
      <c r="AB176" s="37">
        <f>+NICE자료!AB176</f>
        <v>0</v>
      </c>
      <c r="AC176" s="37">
        <f>+NICE자료!AC176</f>
        <v>0</v>
      </c>
      <c r="AD176" s="37">
        <f>+NICE자료!AD176</f>
        <v>0</v>
      </c>
      <c r="AE176" s="37">
        <f>+NICE자료!AE176</f>
        <v>0</v>
      </c>
      <c r="AF176" s="37">
        <f>+NICE자료!AF176</f>
        <v>0</v>
      </c>
      <c r="AG176" s="37">
        <f>+NICE자료!AG176</f>
        <v>0</v>
      </c>
      <c r="AH176" s="37">
        <f>+NICE자료!AH176</f>
        <v>0</v>
      </c>
      <c r="AI176" s="37">
        <f>+NICE자료!AI176</f>
        <v>0</v>
      </c>
      <c r="AJ176" s="37">
        <f>+NICE자료!AJ176</f>
        <v>0</v>
      </c>
      <c r="AK176" s="37">
        <f>+NICE자료!AK176</f>
        <v>0</v>
      </c>
      <c r="AL176" s="37">
        <f>+NICE자료!AL176</f>
        <v>0</v>
      </c>
      <c r="AM176" s="37"/>
      <c r="AN176" s="37"/>
      <c r="AO176" s="37"/>
      <c r="AP176" s="37"/>
      <c r="AQ176" s="37"/>
      <c r="AR176" s="37"/>
      <c r="AS176" s="37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38"/>
      <c r="BI176" s="38"/>
      <c r="BJ176" s="38"/>
      <c r="BK176" s="38"/>
      <c r="BL176" s="38"/>
      <c r="BM176" s="38"/>
      <c r="BN176" s="38"/>
      <c r="BO176" s="38"/>
      <c r="BP176" s="38"/>
      <c r="BQ176" s="38"/>
      <c r="BR176" s="38"/>
      <c r="BS176" s="38"/>
      <c r="BT176" s="38"/>
      <c r="BU176" s="38"/>
      <c r="BV176" s="38"/>
      <c r="BW176" s="38"/>
      <c r="BX176" s="38"/>
      <c r="BY176" s="38"/>
      <c r="BZ176" s="38"/>
      <c r="CA176" s="38"/>
      <c r="CB176" s="38"/>
      <c r="CC176" s="38"/>
      <c r="CD176" s="38"/>
      <c r="CE176" s="38"/>
      <c r="CF176" s="38"/>
      <c r="CG176" s="38"/>
      <c r="CH176" s="38"/>
      <c r="CI176" s="38"/>
      <c r="CJ176" s="38"/>
      <c r="CK176" s="38"/>
      <c r="CL176" s="38"/>
      <c r="CM176" s="38"/>
      <c r="CN176" s="38"/>
      <c r="CO176" s="38"/>
      <c r="CP176" s="38"/>
      <c r="CQ176" s="38"/>
      <c r="CR176" s="38"/>
      <c r="CS176" s="38"/>
      <c r="CT176" s="38"/>
      <c r="CU176" s="38"/>
      <c r="CV176" s="38"/>
      <c r="CW176" s="38"/>
      <c r="CX176" s="38"/>
      <c r="CY176" s="38"/>
      <c r="CZ176" s="38"/>
      <c r="DA176" s="38"/>
      <c r="DB176" s="38"/>
      <c r="DC176" s="38"/>
      <c r="DD176" s="38"/>
      <c r="DE176" s="38"/>
      <c r="DF176" s="38"/>
      <c r="DG176" s="38"/>
      <c r="DH176" s="38"/>
      <c r="DI176" s="38"/>
      <c r="DJ176" s="38"/>
      <c r="DK176" s="38"/>
      <c r="DL176" s="38"/>
      <c r="DM176" s="38"/>
      <c r="DN176" s="38"/>
    </row>
    <row r="177" spans="1:118">
      <c r="A177" s="1">
        <f>+NICE자료!A177</f>
        <v>125110</v>
      </c>
      <c r="B177" s="28" t="str">
        <f>+NICE자료!B177</f>
        <v xml:space="preserve">     보험차익</v>
      </c>
      <c r="C177" s="37">
        <f>+NICE자료!C177</f>
        <v>0</v>
      </c>
      <c r="D177" s="37">
        <f>+NICE자료!D177</f>
        <v>0</v>
      </c>
      <c r="E177" s="37">
        <f>+NICE자료!E177</f>
        <v>0</v>
      </c>
      <c r="F177" s="37">
        <f>+NICE자료!F177</f>
        <v>0</v>
      </c>
      <c r="G177" s="37">
        <f>+NICE자료!G177</f>
        <v>0</v>
      </c>
      <c r="H177" s="37">
        <f>+NICE자료!H177</f>
        <v>0</v>
      </c>
      <c r="I177" s="37">
        <f>+NICE자료!I177</f>
        <v>0</v>
      </c>
      <c r="J177" s="37">
        <f>+NICE자료!J177</f>
        <v>0</v>
      </c>
      <c r="K177" s="37">
        <f>+NICE자료!K177</f>
        <v>0</v>
      </c>
      <c r="L177" s="37">
        <f>+NICE자료!L177</f>
        <v>0</v>
      </c>
      <c r="M177" s="37">
        <f>+NICE자료!M177</f>
        <v>0</v>
      </c>
      <c r="N177" s="37">
        <f>+NICE자료!N177</f>
        <v>0</v>
      </c>
      <c r="O177" s="37">
        <f>+NICE자료!O177</f>
        <v>0</v>
      </c>
      <c r="P177" s="37">
        <f>+NICE자료!P177</f>
        <v>0</v>
      </c>
      <c r="Q177" s="37">
        <f>+NICE자료!Q177</f>
        <v>0</v>
      </c>
      <c r="R177" s="37">
        <f>+NICE자료!R177</f>
        <v>0</v>
      </c>
      <c r="S177" s="37">
        <f>+NICE자료!S177</f>
        <v>0</v>
      </c>
      <c r="T177" s="37">
        <f>+NICE자료!T177</f>
        <v>0</v>
      </c>
      <c r="U177" s="37">
        <f>+NICE자료!U177</f>
        <v>0</v>
      </c>
      <c r="V177" s="37">
        <f>+NICE자료!V177</f>
        <v>0</v>
      </c>
      <c r="W177" s="37">
        <f>+NICE자료!W177</f>
        <v>0</v>
      </c>
      <c r="X177" s="37">
        <f>+NICE자료!X177</f>
        <v>0</v>
      </c>
      <c r="Y177" s="37">
        <f>+NICE자료!Y177</f>
        <v>0</v>
      </c>
      <c r="Z177" s="37">
        <f>+NICE자료!Z177</f>
        <v>0</v>
      </c>
      <c r="AA177" s="37">
        <f>+NICE자료!AA177</f>
        <v>0</v>
      </c>
      <c r="AB177" s="37">
        <f>+NICE자료!AB177</f>
        <v>0</v>
      </c>
      <c r="AC177" s="37">
        <f>+NICE자료!AC177</f>
        <v>0</v>
      </c>
      <c r="AD177" s="37">
        <f>+NICE자료!AD177</f>
        <v>0</v>
      </c>
      <c r="AE177" s="37">
        <f>+NICE자료!AE177</f>
        <v>0</v>
      </c>
      <c r="AF177" s="37">
        <f>+NICE자료!AF177</f>
        <v>0</v>
      </c>
      <c r="AG177" s="37">
        <f>+NICE자료!AG177</f>
        <v>0</v>
      </c>
      <c r="AH177" s="37">
        <f>+NICE자료!AH177</f>
        <v>0</v>
      </c>
      <c r="AI177" s="37">
        <f>+NICE자료!AI177</f>
        <v>0</v>
      </c>
      <c r="AJ177" s="37">
        <f>+NICE자료!AJ177</f>
        <v>0</v>
      </c>
      <c r="AK177" s="37">
        <f>+NICE자료!AK177</f>
        <v>0</v>
      </c>
      <c r="AL177" s="37">
        <f>+NICE자료!AL177</f>
        <v>0</v>
      </c>
      <c r="AM177" s="37"/>
      <c r="AN177" s="37"/>
      <c r="AO177" s="37"/>
      <c r="AP177" s="37"/>
      <c r="AQ177" s="37"/>
      <c r="AR177" s="37"/>
      <c r="AS177" s="37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38"/>
      <c r="BI177" s="38"/>
      <c r="BJ177" s="38"/>
      <c r="BK177" s="38"/>
      <c r="BL177" s="38"/>
      <c r="BM177" s="38"/>
      <c r="BN177" s="38"/>
      <c r="BO177" s="38"/>
      <c r="BP177" s="38"/>
      <c r="BQ177" s="38"/>
      <c r="BR177" s="38"/>
      <c r="BS177" s="38"/>
      <c r="BT177" s="38"/>
      <c r="BU177" s="38"/>
      <c r="BV177" s="38"/>
      <c r="BW177" s="38"/>
      <c r="BX177" s="38"/>
      <c r="BY177" s="38"/>
      <c r="BZ177" s="38"/>
      <c r="CA177" s="38"/>
      <c r="CB177" s="38"/>
      <c r="CC177" s="38"/>
      <c r="CD177" s="38"/>
      <c r="CE177" s="38"/>
      <c r="CF177" s="38"/>
      <c r="CG177" s="38"/>
      <c r="CH177" s="38"/>
      <c r="CI177" s="38"/>
      <c r="CJ177" s="38"/>
      <c r="CK177" s="38"/>
      <c r="CL177" s="38"/>
      <c r="CM177" s="38"/>
      <c r="CN177" s="38"/>
      <c r="CO177" s="38"/>
      <c r="CP177" s="38"/>
      <c r="CQ177" s="38"/>
      <c r="CR177" s="38"/>
      <c r="CS177" s="38"/>
      <c r="CT177" s="38"/>
      <c r="CU177" s="38"/>
      <c r="CV177" s="38"/>
      <c r="CW177" s="38"/>
      <c r="CX177" s="38"/>
      <c r="CY177" s="38"/>
      <c r="CZ177" s="38"/>
      <c r="DA177" s="38"/>
      <c r="DB177" s="38"/>
      <c r="DC177" s="38"/>
      <c r="DD177" s="38"/>
      <c r="DE177" s="38"/>
      <c r="DF177" s="38"/>
      <c r="DG177" s="38"/>
      <c r="DH177" s="38"/>
      <c r="DI177" s="38"/>
      <c r="DJ177" s="38"/>
      <c r="DK177" s="38"/>
      <c r="DL177" s="38"/>
      <c r="DM177" s="38"/>
      <c r="DN177" s="38"/>
    </row>
    <row r="178" spans="1:118">
      <c r="A178" s="1">
        <f>+NICE자료!A178</f>
        <v>125109</v>
      </c>
      <c r="B178" s="28" t="str">
        <f>+NICE자료!B178</f>
        <v xml:space="preserve">     외환차익</v>
      </c>
      <c r="C178" s="37">
        <f>+NICE자료!C178</f>
        <v>78425000000</v>
      </c>
      <c r="D178" s="37">
        <f>+NICE자료!D178</f>
        <v>115521000000</v>
      </c>
      <c r="E178" s="37">
        <f>+NICE자료!E178</f>
        <v>82199000000</v>
      </c>
      <c r="F178" s="37">
        <f>+NICE자료!F178</f>
        <v>127556000000</v>
      </c>
      <c r="G178" s="37">
        <f>+NICE자료!G178</f>
        <v>43903000000</v>
      </c>
      <c r="H178" s="37">
        <f>+NICE자료!H178</f>
        <v>21222000000</v>
      </c>
      <c r="I178" s="37">
        <f>+NICE자료!I178</f>
        <v>117567000000</v>
      </c>
      <c r="J178" s="37">
        <f>+NICE자료!J178</f>
        <v>164369000000</v>
      </c>
      <c r="K178" s="37">
        <f>+NICE자료!K178</f>
        <v>161990000000</v>
      </c>
      <c r="L178" s="37">
        <f>+NICE자료!L178</f>
        <v>377372000000</v>
      </c>
      <c r="M178" s="37">
        <f>+NICE자료!M178</f>
        <v>893539000000</v>
      </c>
      <c r="N178" s="37">
        <f>+NICE자료!N178</f>
        <v>2616732000000</v>
      </c>
      <c r="O178" s="37">
        <f>+NICE자료!O178</f>
        <v>2054348000000</v>
      </c>
      <c r="P178" s="37">
        <f>+NICE자료!P178</f>
        <v>1341237000000</v>
      </c>
      <c r="Q178" s="37">
        <f>+NICE자료!Q178</f>
        <v>907371000000</v>
      </c>
      <c r="R178" s="37">
        <f>+NICE자료!R178</f>
        <v>794952000000</v>
      </c>
      <c r="S178" s="37">
        <f>+NICE자료!S178</f>
        <v>442655000000</v>
      </c>
      <c r="T178" s="37">
        <f>+NICE자료!T178</f>
        <v>1408677000000</v>
      </c>
      <c r="U178" s="37">
        <f>+NICE자료!U178</f>
        <v>813567000000</v>
      </c>
      <c r="V178" s="37">
        <f>+NICE자료!V178</f>
        <v>929863000000</v>
      </c>
      <c r="W178" s="37">
        <f>+NICE자료!W178</f>
        <v>210560000000</v>
      </c>
      <c r="X178" s="37">
        <f>+NICE자료!X178</f>
        <v>606437000000</v>
      </c>
      <c r="Y178" s="37">
        <f>+NICE자료!Y178</f>
        <v>1151634000000</v>
      </c>
      <c r="Z178" s="37">
        <f>+NICE자료!Z178</f>
        <v>1292741000000</v>
      </c>
      <c r="AA178" s="37">
        <f>+NICE자료!AA178</f>
        <v>506010000000</v>
      </c>
      <c r="AB178" s="37">
        <f>+NICE자료!AB178</f>
        <v>0</v>
      </c>
      <c r="AC178" s="37">
        <f>+NICE자료!AC178</f>
        <v>0</v>
      </c>
      <c r="AD178" s="37">
        <f>+NICE자료!AD178</f>
        <v>0</v>
      </c>
      <c r="AE178" s="37">
        <f>+NICE자료!AE178</f>
        <v>0</v>
      </c>
      <c r="AF178" s="37">
        <f>+NICE자료!AF178</f>
        <v>0</v>
      </c>
      <c r="AG178" s="37">
        <f>+NICE자료!AG178</f>
        <v>0</v>
      </c>
      <c r="AH178" s="37">
        <f>+NICE자료!AH178</f>
        <v>0</v>
      </c>
      <c r="AI178" s="37">
        <f>+NICE자료!AI178</f>
        <v>0</v>
      </c>
      <c r="AJ178" s="37">
        <f>+NICE자료!AJ178</f>
        <v>0</v>
      </c>
      <c r="AK178" s="37">
        <f>+NICE자료!AK178</f>
        <v>0</v>
      </c>
      <c r="AL178" s="37">
        <f>+NICE자료!AL178</f>
        <v>0</v>
      </c>
      <c r="AM178" s="37"/>
      <c r="AN178" s="37"/>
      <c r="AO178" s="37"/>
      <c r="AP178" s="37"/>
      <c r="AQ178" s="37"/>
      <c r="AR178" s="37"/>
      <c r="AS178" s="37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38"/>
      <c r="BI178" s="38"/>
      <c r="BJ178" s="38"/>
      <c r="BK178" s="38"/>
      <c r="BL178" s="38"/>
      <c r="BM178" s="38"/>
      <c r="BN178" s="38"/>
      <c r="BO178" s="38"/>
      <c r="BP178" s="38"/>
      <c r="BQ178" s="38"/>
      <c r="BR178" s="38"/>
      <c r="BS178" s="38"/>
      <c r="BT178" s="38"/>
      <c r="BU178" s="38"/>
      <c r="BV178" s="38"/>
      <c r="BW178" s="38"/>
      <c r="BX178" s="38"/>
      <c r="BY178" s="38"/>
      <c r="BZ178" s="38"/>
      <c r="CA178" s="38"/>
      <c r="CB178" s="38"/>
      <c r="CC178" s="38"/>
      <c r="CD178" s="38"/>
      <c r="CE178" s="38"/>
      <c r="CF178" s="38"/>
      <c r="CG178" s="38"/>
      <c r="CH178" s="38"/>
      <c r="CI178" s="38"/>
      <c r="CJ178" s="38"/>
      <c r="CK178" s="38"/>
      <c r="CL178" s="38"/>
      <c r="CM178" s="38"/>
      <c r="CN178" s="38"/>
      <c r="CO178" s="38"/>
      <c r="CP178" s="38"/>
      <c r="CQ178" s="38"/>
      <c r="CR178" s="38"/>
      <c r="CS178" s="38"/>
      <c r="CT178" s="38"/>
      <c r="CU178" s="38"/>
      <c r="CV178" s="38"/>
      <c r="CW178" s="38"/>
      <c r="CX178" s="38"/>
      <c r="CY178" s="38"/>
      <c r="CZ178" s="38"/>
      <c r="DA178" s="38"/>
      <c r="DB178" s="38"/>
      <c r="DC178" s="38"/>
      <c r="DD178" s="38"/>
      <c r="DE178" s="38"/>
      <c r="DF178" s="38"/>
      <c r="DG178" s="38"/>
      <c r="DH178" s="38"/>
      <c r="DI178" s="38"/>
      <c r="DJ178" s="38"/>
      <c r="DK178" s="38"/>
      <c r="DL178" s="38"/>
      <c r="DM178" s="38"/>
      <c r="DN178" s="38"/>
    </row>
    <row r="179" spans="1:118">
      <c r="A179" s="1">
        <f>+NICE자료!A179</f>
        <v>125111</v>
      </c>
      <c r="B179" s="28" t="str">
        <f>+NICE자료!B179</f>
        <v xml:space="preserve">     외화환산이익</v>
      </c>
      <c r="C179" s="37">
        <f>+NICE자료!C179</f>
        <v>96412000000</v>
      </c>
      <c r="D179" s="37">
        <f>+NICE자료!D179</f>
        <v>2499000000</v>
      </c>
      <c r="E179" s="37">
        <f>+NICE자료!E179</f>
        <v>16734000000</v>
      </c>
      <c r="F179" s="37">
        <f>+NICE자료!F179</f>
        <v>10953000000</v>
      </c>
      <c r="G179" s="37">
        <f>+NICE자료!G179</f>
        <v>21198000000</v>
      </c>
      <c r="H179" s="37">
        <f>+NICE자료!H179</f>
        <v>80079000000</v>
      </c>
      <c r="I179" s="37">
        <f>+NICE자료!I179</f>
        <v>770000000</v>
      </c>
      <c r="J179" s="37">
        <f>+NICE자료!J179</f>
        <v>-35279000000</v>
      </c>
      <c r="K179" s="37">
        <f>+NICE자료!K179</f>
        <v>69848000000</v>
      </c>
      <c r="L179" s="37">
        <f>+NICE자료!L179</f>
        <v>17093000000</v>
      </c>
      <c r="M179" s="37">
        <f>+NICE자료!M179</f>
        <v>126010000000</v>
      </c>
      <c r="N179" s="37">
        <f>+NICE자료!N179</f>
        <v>63240000000</v>
      </c>
      <c r="O179" s="37">
        <f>+NICE자료!O179</f>
        <v>190515000000</v>
      </c>
      <c r="P179" s="37">
        <f>+NICE자료!P179</f>
        <v>471430000000</v>
      </c>
      <c r="Q179" s="37">
        <f>+NICE자료!Q179</f>
        <v>662140000000</v>
      </c>
      <c r="R179" s="37">
        <f>+NICE자료!R179</f>
        <v>-133300000000</v>
      </c>
      <c r="S179" s="37">
        <f>+NICE자료!S179</f>
        <v>434398000000</v>
      </c>
      <c r="T179" s="37">
        <f>+NICE자료!T179</f>
        <v>0</v>
      </c>
      <c r="U179" s="37">
        <f>+NICE자료!U179</f>
        <v>207301000000</v>
      </c>
      <c r="V179" s="37">
        <f>+NICE자료!V179</f>
        <v>-176524000000</v>
      </c>
      <c r="W179" s="37">
        <f>+NICE자료!W179</f>
        <v>439046000000</v>
      </c>
      <c r="X179" s="37">
        <f>+NICE자료!X179</f>
        <v>125373000000</v>
      </c>
      <c r="Y179" s="37">
        <f>+NICE자료!Y179</f>
        <v>501556000000</v>
      </c>
      <c r="Z179" s="37">
        <f>+NICE자료!Z179</f>
        <v>-594127000000</v>
      </c>
      <c r="AA179" s="37">
        <f>+NICE자료!AA179</f>
        <v>305514000000</v>
      </c>
      <c r="AB179" s="37">
        <f>+NICE자료!AB179</f>
        <v>578335000000</v>
      </c>
      <c r="AC179" s="37">
        <f>+NICE자료!AC179</f>
        <v>551722000000</v>
      </c>
      <c r="AD179" s="37">
        <f>+NICE자료!AD179</f>
        <v>907202000000</v>
      </c>
      <c r="AE179" s="37">
        <f>+NICE자료!AE179</f>
        <v>774361000000</v>
      </c>
      <c r="AF179" s="37">
        <f>+NICE자료!AF179</f>
        <v>1026085000000</v>
      </c>
      <c r="AG179" s="37">
        <f>+NICE자료!AG179</f>
        <v>820855000000</v>
      </c>
      <c r="AH179" s="37">
        <f>+NICE자료!AH179</f>
        <v>630616000000</v>
      </c>
      <c r="AI179" s="37">
        <f>+NICE자료!AI179</f>
        <v>403174000000</v>
      </c>
      <c r="AJ179" s="37">
        <f>+NICE자료!AJ179</f>
        <v>1139872000000</v>
      </c>
      <c r="AK179" s="37">
        <f>+NICE자료!AK179</f>
        <v>439502000000</v>
      </c>
      <c r="AL179" s="37">
        <f>+NICE자료!AL179</f>
        <v>1328130000000</v>
      </c>
      <c r="AM179" s="37"/>
      <c r="AN179" s="37"/>
      <c r="AO179" s="37"/>
      <c r="AP179" s="37"/>
      <c r="AQ179" s="37"/>
      <c r="AR179" s="37"/>
      <c r="AS179" s="37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38"/>
      <c r="BI179" s="38"/>
      <c r="BJ179" s="38"/>
      <c r="BK179" s="38"/>
      <c r="BL179" s="38"/>
      <c r="BM179" s="38"/>
      <c r="BN179" s="38"/>
      <c r="BO179" s="38"/>
      <c r="BP179" s="38"/>
      <c r="BQ179" s="38"/>
      <c r="BR179" s="38"/>
      <c r="BS179" s="38"/>
      <c r="BT179" s="38"/>
      <c r="BU179" s="38"/>
      <c r="BV179" s="38"/>
      <c r="BW179" s="38"/>
      <c r="BX179" s="38"/>
      <c r="BY179" s="38"/>
      <c r="BZ179" s="38"/>
      <c r="CA179" s="38"/>
      <c r="CB179" s="38"/>
      <c r="CC179" s="38"/>
      <c r="CD179" s="38"/>
      <c r="CE179" s="38"/>
      <c r="CF179" s="38"/>
      <c r="CG179" s="38"/>
      <c r="CH179" s="38"/>
      <c r="CI179" s="38"/>
      <c r="CJ179" s="38"/>
      <c r="CK179" s="38"/>
      <c r="CL179" s="38"/>
      <c r="CM179" s="38"/>
      <c r="CN179" s="38"/>
      <c r="CO179" s="38"/>
      <c r="CP179" s="38"/>
      <c r="CQ179" s="38"/>
      <c r="CR179" s="38"/>
      <c r="CS179" s="38"/>
      <c r="CT179" s="38"/>
      <c r="CU179" s="38"/>
      <c r="CV179" s="38"/>
      <c r="CW179" s="38"/>
      <c r="CX179" s="38"/>
      <c r="CY179" s="38"/>
      <c r="CZ179" s="38"/>
      <c r="DA179" s="38"/>
      <c r="DB179" s="38"/>
      <c r="DC179" s="38"/>
      <c r="DD179" s="38"/>
      <c r="DE179" s="38"/>
      <c r="DF179" s="38"/>
      <c r="DG179" s="38"/>
      <c r="DH179" s="38"/>
      <c r="DI179" s="38"/>
      <c r="DJ179" s="38"/>
      <c r="DK179" s="38"/>
      <c r="DL179" s="38"/>
      <c r="DM179" s="38"/>
      <c r="DN179" s="38"/>
    </row>
    <row r="180" spans="1:118">
      <c r="A180" s="1">
        <f>+NICE자료!A180</f>
        <v>125118</v>
      </c>
      <c r="B180" s="28" t="str">
        <f>+NICE자료!B180</f>
        <v xml:space="preserve">     파생상품거래이익</v>
      </c>
      <c r="C180" s="37">
        <f>+NICE자료!C180</f>
        <v>0</v>
      </c>
      <c r="D180" s="37">
        <f>+NICE자료!D180</f>
        <v>0</v>
      </c>
      <c r="E180" s="37">
        <f>+NICE자료!E180</f>
        <v>0</v>
      </c>
      <c r="F180" s="37">
        <f>+NICE자료!F180</f>
        <v>0</v>
      </c>
      <c r="G180" s="37">
        <f>+NICE자료!G180</f>
        <v>0</v>
      </c>
      <c r="H180" s="37">
        <f>+NICE자료!H180</f>
        <v>0</v>
      </c>
      <c r="I180" s="37">
        <f>+NICE자료!I180</f>
        <v>0</v>
      </c>
      <c r="J180" s="37">
        <f>+NICE자료!J180</f>
        <v>0</v>
      </c>
      <c r="K180" s="37">
        <f>+NICE자료!K180</f>
        <v>0</v>
      </c>
      <c r="L180" s="37">
        <f>+NICE자료!L180</f>
        <v>0</v>
      </c>
      <c r="M180" s="37">
        <f>+NICE자료!M180</f>
        <v>0</v>
      </c>
      <c r="N180" s="37">
        <f>+NICE자료!N180</f>
        <v>0</v>
      </c>
      <c r="O180" s="37">
        <f>+NICE자료!O180</f>
        <v>0</v>
      </c>
      <c r="P180" s="37">
        <f>+NICE자료!P180</f>
        <v>0</v>
      </c>
      <c r="Q180" s="37">
        <f>+NICE자료!Q180</f>
        <v>0</v>
      </c>
      <c r="R180" s="37">
        <f>+NICE자료!R180</f>
        <v>0</v>
      </c>
      <c r="S180" s="37">
        <f>+NICE자료!S180</f>
        <v>0</v>
      </c>
      <c r="T180" s="37">
        <f>+NICE자료!T180</f>
        <v>0</v>
      </c>
      <c r="U180" s="37">
        <f>+NICE자료!U180</f>
        <v>0</v>
      </c>
      <c r="V180" s="37">
        <f>+NICE자료!V180</f>
        <v>0</v>
      </c>
      <c r="W180" s="37">
        <f>+NICE자료!W180</f>
        <v>0</v>
      </c>
      <c r="X180" s="37">
        <f>+NICE자료!X180</f>
        <v>0</v>
      </c>
      <c r="Y180" s="37">
        <f>+NICE자료!Y180</f>
        <v>0</v>
      </c>
      <c r="Z180" s="37">
        <f>+NICE자료!Z180</f>
        <v>38723000000</v>
      </c>
      <c r="AA180" s="37">
        <f>+NICE자료!AA180</f>
        <v>0</v>
      </c>
      <c r="AB180" s="37">
        <f>+NICE자료!AB180</f>
        <v>0</v>
      </c>
      <c r="AC180" s="37">
        <f>+NICE자료!AC180</f>
        <v>0</v>
      </c>
      <c r="AD180" s="37">
        <f>+NICE자료!AD180</f>
        <v>0</v>
      </c>
      <c r="AE180" s="37">
        <f>+NICE자료!AE180</f>
        <v>0</v>
      </c>
      <c r="AF180" s="37">
        <f>+NICE자료!AF180</f>
        <v>0</v>
      </c>
      <c r="AG180" s="37">
        <f>+NICE자료!AG180</f>
        <v>0</v>
      </c>
      <c r="AH180" s="37">
        <f>+NICE자료!AH180</f>
        <v>0</v>
      </c>
      <c r="AI180" s="37">
        <f>+NICE자료!AI180</f>
        <v>0</v>
      </c>
      <c r="AJ180" s="37">
        <f>+NICE자료!AJ180</f>
        <v>0</v>
      </c>
      <c r="AK180" s="37">
        <f>+NICE자료!AK180</f>
        <v>0</v>
      </c>
      <c r="AL180" s="37">
        <f>+NICE자료!AL180</f>
        <v>0</v>
      </c>
      <c r="AM180" s="37"/>
      <c r="AN180" s="37"/>
      <c r="AO180" s="37"/>
      <c r="AP180" s="37"/>
      <c r="AQ180" s="37"/>
      <c r="AR180" s="37"/>
      <c r="AS180" s="37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38"/>
      <c r="BI180" s="38"/>
      <c r="BJ180" s="38"/>
      <c r="BK180" s="38"/>
      <c r="BL180" s="38"/>
      <c r="BM180" s="38"/>
      <c r="BN180" s="38"/>
      <c r="BO180" s="38"/>
      <c r="BP180" s="38"/>
      <c r="BQ180" s="38"/>
      <c r="BR180" s="38"/>
      <c r="BS180" s="38"/>
      <c r="BT180" s="38"/>
      <c r="BU180" s="38"/>
      <c r="BV180" s="38"/>
      <c r="BW180" s="38"/>
      <c r="BX180" s="38"/>
      <c r="BY180" s="38"/>
      <c r="BZ180" s="38"/>
      <c r="CA180" s="38"/>
      <c r="CB180" s="38"/>
      <c r="CC180" s="38"/>
      <c r="CD180" s="38"/>
      <c r="CE180" s="38"/>
      <c r="CF180" s="38"/>
      <c r="CG180" s="38"/>
      <c r="CH180" s="38"/>
      <c r="CI180" s="38"/>
      <c r="CJ180" s="38"/>
      <c r="CK180" s="38"/>
      <c r="CL180" s="38"/>
      <c r="CM180" s="38"/>
      <c r="CN180" s="38"/>
      <c r="CO180" s="38"/>
      <c r="CP180" s="38"/>
      <c r="CQ180" s="38"/>
      <c r="CR180" s="38"/>
      <c r="CS180" s="38"/>
      <c r="CT180" s="38"/>
      <c r="CU180" s="38"/>
      <c r="CV180" s="38"/>
      <c r="CW180" s="38"/>
      <c r="CX180" s="38"/>
      <c r="CY180" s="38"/>
      <c r="CZ180" s="38"/>
      <c r="DA180" s="38"/>
      <c r="DB180" s="38"/>
      <c r="DC180" s="38"/>
      <c r="DD180" s="38"/>
      <c r="DE180" s="38"/>
      <c r="DF180" s="38"/>
      <c r="DG180" s="38"/>
      <c r="DH180" s="38"/>
      <c r="DI180" s="38"/>
      <c r="DJ180" s="38"/>
      <c r="DK180" s="38"/>
      <c r="DL180" s="38"/>
      <c r="DM180" s="38"/>
      <c r="DN180" s="38"/>
    </row>
    <row r="181" spans="1:118">
      <c r="A181" s="1">
        <f>+NICE자료!A181</f>
        <v>125119</v>
      </c>
      <c r="B181" s="28" t="str">
        <f>+NICE자료!B181</f>
        <v xml:space="preserve">     파생상품거래대환입</v>
      </c>
      <c r="C181" s="37">
        <f>+NICE자료!C181</f>
        <v>0</v>
      </c>
      <c r="D181" s="37">
        <f>+NICE자료!D181</f>
        <v>0</v>
      </c>
      <c r="E181" s="37">
        <f>+NICE자료!E181</f>
        <v>0</v>
      </c>
      <c r="F181" s="37">
        <f>+NICE자료!F181</f>
        <v>0</v>
      </c>
      <c r="G181" s="37">
        <f>+NICE자료!G181</f>
        <v>0</v>
      </c>
      <c r="H181" s="37">
        <f>+NICE자료!H181</f>
        <v>0</v>
      </c>
      <c r="I181" s="37">
        <f>+NICE자료!I181</f>
        <v>0</v>
      </c>
      <c r="J181" s="37">
        <f>+NICE자료!J181</f>
        <v>0</v>
      </c>
      <c r="K181" s="37">
        <f>+NICE자료!K181</f>
        <v>0</v>
      </c>
      <c r="L181" s="37">
        <f>+NICE자료!L181</f>
        <v>0</v>
      </c>
      <c r="M181" s="37">
        <f>+NICE자료!M181</f>
        <v>0</v>
      </c>
      <c r="N181" s="37">
        <f>+NICE자료!N181</f>
        <v>0</v>
      </c>
      <c r="O181" s="37">
        <f>+NICE자료!O181</f>
        <v>0</v>
      </c>
      <c r="P181" s="37">
        <f>+NICE자료!P181</f>
        <v>0</v>
      </c>
      <c r="Q181" s="37">
        <f>+NICE자료!Q181</f>
        <v>0</v>
      </c>
      <c r="R181" s="37">
        <f>+NICE자료!R181</f>
        <v>0</v>
      </c>
      <c r="S181" s="37">
        <f>+NICE자료!S181</f>
        <v>0</v>
      </c>
      <c r="T181" s="37">
        <f>+NICE자료!T181</f>
        <v>0</v>
      </c>
      <c r="U181" s="37">
        <f>+NICE자료!U181</f>
        <v>0</v>
      </c>
      <c r="V181" s="37">
        <f>+NICE자료!V181</f>
        <v>0</v>
      </c>
      <c r="W181" s="37">
        <f>+NICE자료!W181</f>
        <v>0</v>
      </c>
      <c r="X181" s="37">
        <f>+NICE자료!X181</f>
        <v>0</v>
      </c>
      <c r="Y181" s="37">
        <f>+NICE자료!Y181</f>
        <v>0</v>
      </c>
      <c r="Z181" s="37">
        <f>+NICE자료!Z181</f>
        <v>0</v>
      </c>
      <c r="AA181" s="37">
        <f>+NICE자료!AA181</f>
        <v>0</v>
      </c>
      <c r="AB181" s="37">
        <f>+NICE자료!AB181</f>
        <v>0</v>
      </c>
      <c r="AC181" s="37">
        <f>+NICE자료!AC181</f>
        <v>0</v>
      </c>
      <c r="AD181" s="37">
        <f>+NICE자료!AD181</f>
        <v>0</v>
      </c>
      <c r="AE181" s="37">
        <f>+NICE자료!AE181</f>
        <v>0</v>
      </c>
      <c r="AF181" s="37">
        <f>+NICE자료!AF181</f>
        <v>0</v>
      </c>
      <c r="AG181" s="37">
        <f>+NICE자료!AG181</f>
        <v>0</v>
      </c>
      <c r="AH181" s="37">
        <f>+NICE자료!AH181</f>
        <v>0</v>
      </c>
      <c r="AI181" s="37">
        <f>+NICE자료!AI181</f>
        <v>0</v>
      </c>
      <c r="AJ181" s="37">
        <f>+NICE자료!AJ181</f>
        <v>0</v>
      </c>
      <c r="AK181" s="37">
        <f>+NICE자료!AK181</f>
        <v>0</v>
      </c>
      <c r="AL181" s="37">
        <f>+NICE자료!AL181</f>
        <v>0</v>
      </c>
      <c r="AM181" s="37"/>
      <c r="AN181" s="37"/>
      <c r="AO181" s="37"/>
      <c r="AP181" s="37"/>
      <c r="AQ181" s="37"/>
      <c r="AR181" s="37"/>
      <c r="AS181" s="37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38"/>
      <c r="BI181" s="38"/>
      <c r="BJ181" s="38"/>
      <c r="BK181" s="38"/>
      <c r="BL181" s="38"/>
      <c r="BM181" s="38"/>
      <c r="BN181" s="38"/>
      <c r="BO181" s="38"/>
      <c r="BP181" s="38"/>
      <c r="BQ181" s="38"/>
      <c r="BR181" s="38"/>
      <c r="BS181" s="38"/>
      <c r="BT181" s="38"/>
      <c r="BU181" s="38"/>
      <c r="BV181" s="38"/>
      <c r="BW181" s="38"/>
      <c r="BX181" s="38"/>
      <c r="BY181" s="38"/>
      <c r="BZ181" s="38"/>
      <c r="CA181" s="38"/>
      <c r="CB181" s="38"/>
      <c r="CC181" s="38"/>
      <c r="CD181" s="38"/>
      <c r="CE181" s="38"/>
      <c r="CF181" s="38"/>
      <c r="CG181" s="38"/>
      <c r="CH181" s="38"/>
      <c r="CI181" s="38"/>
      <c r="CJ181" s="38"/>
      <c r="CK181" s="38"/>
      <c r="CL181" s="38"/>
      <c r="CM181" s="38"/>
      <c r="CN181" s="38"/>
      <c r="CO181" s="38"/>
      <c r="CP181" s="38"/>
      <c r="CQ181" s="38"/>
      <c r="CR181" s="38"/>
      <c r="CS181" s="38"/>
      <c r="CT181" s="38"/>
      <c r="CU181" s="38"/>
      <c r="CV181" s="38"/>
      <c r="CW181" s="38"/>
      <c r="CX181" s="38"/>
      <c r="CY181" s="38"/>
      <c r="CZ181" s="38"/>
      <c r="DA181" s="38"/>
      <c r="DB181" s="38"/>
      <c r="DC181" s="38"/>
      <c r="DD181" s="38"/>
      <c r="DE181" s="38"/>
      <c r="DF181" s="38"/>
      <c r="DG181" s="38"/>
      <c r="DH181" s="38"/>
      <c r="DI181" s="38"/>
      <c r="DJ181" s="38"/>
      <c r="DK181" s="38"/>
      <c r="DL181" s="38"/>
      <c r="DM181" s="38"/>
      <c r="DN181" s="38"/>
    </row>
    <row r="182" spans="1:118">
      <c r="A182" s="1">
        <f>+NICE자료!A182</f>
        <v>125126</v>
      </c>
      <c r="B182" s="28" t="str">
        <f>+NICE자료!B182</f>
        <v xml:space="preserve">     파생상품평가이익</v>
      </c>
      <c r="C182" s="37">
        <f>+NICE자료!C182</f>
        <v>0</v>
      </c>
      <c r="D182" s="37">
        <f>+NICE자료!D182</f>
        <v>0</v>
      </c>
      <c r="E182" s="37">
        <f>+NICE자료!E182</f>
        <v>0</v>
      </c>
      <c r="F182" s="37">
        <f>+NICE자료!F182</f>
        <v>0</v>
      </c>
      <c r="G182" s="37">
        <f>+NICE자료!G182</f>
        <v>0</v>
      </c>
      <c r="H182" s="37">
        <f>+NICE자료!H182</f>
        <v>0</v>
      </c>
      <c r="I182" s="37">
        <f>+NICE자료!I182</f>
        <v>0</v>
      </c>
      <c r="J182" s="37">
        <f>+NICE자료!J182</f>
        <v>0</v>
      </c>
      <c r="K182" s="37">
        <f>+NICE자료!K182</f>
        <v>0</v>
      </c>
      <c r="L182" s="37">
        <f>+NICE자료!L182</f>
        <v>0</v>
      </c>
      <c r="M182" s="37">
        <f>+NICE자료!M182</f>
        <v>0</v>
      </c>
      <c r="N182" s="37">
        <f>+NICE자료!N182</f>
        <v>0</v>
      </c>
      <c r="O182" s="37">
        <f>+NICE자료!O182</f>
        <v>0</v>
      </c>
      <c r="P182" s="37">
        <f>+NICE자료!P182</f>
        <v>0</v>
      </c>
      <c r="Q182" s="37">
        <f>+NICE자료!Q182</f>
        <v>0</v>
      </c>
      <c r="R182" s="37">
        <f>+NICE자료!R182</f>
        <v>0</v>
      </c>
      <c r="S182" s="37">
        <f>+NICE자료!S182</f>
        <v>0</v>
      </c>
      <c r="T182" s="37">
        <f>+NICE자료!T182</f>
        <v>0</v>
      </c>
      <c r="U182" s="37">
        <f>+NICE자료!U182</f>
        <v>0</v>
      </c>
      <c r="V182" s="37">
        <f>+NICE자료!V182</f>
        <v>0</v>
      </c>
      <c r="W182" s="37">
        <f>+NICE자료!W182</f>
        <v>16494000000</v>
      </c>
      <c r="X182" s="37">
        <f>+NICE자료!X182</f>
        <v>20579000000</v>
      </c>
      <c r="Y182" s="37">
        <f>+NICE자료!Y182</f>
        <v>31523000000</v>
      </c>
      <c r="Z182" s="37">
        <f>+NICE자료!Z182</f>
        <v>-47339000000</v>
      </c>
      <c r="AA182" s="37">
        <f>+NICE자료!AA182</f>
        <v>1573000000</v>
      </c>
      <c r="AB182" s="37">
        <f>+NICE자료!AB182</f>
        <v>605000000</v>
      </c>
      <c r="AC182" s="37">
        <f>+NICE자료!AC182</f>
        <v>616000000</v>
      </c>
      <c r="AD182" s="37">
        <f>+NICE자료!AD182</f>
        <v>742000000</v>
      </c>
      <c r="AE182" s="37">
        <f>+NICE자료!AE182</f>
        <v>2496000000</v>
      </c>
      <c r="AF182" s="37">
        <f>+NICE자료!AF182</f>
        <v>6918000000</v>
      </c>
      <c r="AG182" s="37">
        <f>+NICE자료!AG182</f>
        <v>2573000000</v>
      </c>
      <c r="AH182" s="37">
        <f>+NICE자료!AH182</f>
        <v>5388000000</v>
      </c>
      <c r="AI182" s="37">
        <f>+NICE자료!AI182</f>
        <v>9992000000</v>
      </c>
      <c r="AJ182" s="37">
        <f>+NICE자료!AJ182</f>
        <v>27300000000</v>
      </c>
      <c r="AK182" s="37">
        <f>+NICE자료!AK182</f>
        <v>0</v>
      </c>
      <c r="AL182" s="37">
        <f>+NICE자료!AL182</f>
        <v>-695000000</v>
      </c>
      <c r="AM182" s="37"/>
      <c r="AN182" s="37"/>
      <c r="AO182" s="37"/>
      <c r="AP182" s="37"/>
      <c r="AQ182" s="37"/>
      <c r="AR182" s="37"/>
      <c r="AS182" s="37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38"/>
      <c r="BI182" s="38"/>
      <c r="BJ182" s="38"/>
      <c r="BK182" s="38"/>
      <c r="BL182" s="38"/>
      <c r="BM182" s="38"/>
      <c r="BN182" s="38"/>
      <c r="BO182" s="38"/>
      <c r="BP182" s="38"/>
      <c r="BQ182" s="38"/>
      <c r="BR182" s="38"/>
      <c r="BS182" s="38"/>
      <c r="BT182" s="38"/>
      <c r="BU182" s="38"/>
      <c r="BV182" s="38"/>
      <c r="BW182" s="38"/>
      <c r="BX182" s="38"/>
      <c r="BY182" s="38"/>
      <c r="BZ182" s="38"/>
      <c r="CA182" s="38"/>
      <c r="CB182" s="38"/>
      <c r="CC182" s="38"/>
      <c r="CD182" s="38"/>
      <c r="CE182" s="38"/>
      <c r="CF182" s="38"/>
      <c r="CG182" s="38"/>
      <c r="CH182" s="38"/>
      <c r="CI182" s="38"/>
      <c r="CJ182" s="38"/>
      <c r="CK182" s="38"/>
      <c r="CL182" s="38"/>
      <c r="CM182" s="38"/>
      <c r="CN182" s="38"/>
      <c r="CO182" s="38"/>
      <c r="CP182" s="38"/>
      <c r="CQ182" s="38"/>
      <c r="CR182" s="38"/>
      <c r="CS182" s="38"/>
      <c r="CT182" s="38"/>
      <c r="CU182" s="38"/>
      <c r="CV182" s="38"/>
      <c r="CW182" s="38"/>
      <c r="CX182" s="38"/>
      <c r="CY182" s="38"/>
      <c r="CZ182" s="38"/>
      <c r="DA182" s="38"/>
      <c r="DB182" s="38"/>
      <c r="DC182" s="38"/>
      <c r="DD182" s="38"/>
      <c r="DE182" s="38"/>
      <c r="DF182" s="38"/>
      <c r="DG182" s="38"/>
      <c r="DH182" s="38"/>
      <c r="DI182" s="38"/>
      <c r="DJ182" s="38"/>
      <c r="DK182" s="38"/>
      <c r="DL182" s="38"/>
      <c r="DM182" s="38"/>
      <c r="DN182" s="38"/>
    </row>
    <row r="183" spans="1:118">
      <c r="A183" s="1">
        <f>+NICE자료!A183</f>
        <v>125112</v>
      </c>
      <c r="B183" s="28" t="str">
        <f>+NICE자료!B183</f>
        <v xml:space="preserve">     환율조정대환입</v>
      </c>
      <c r="C183" s="37">
        <f>+NICE자료!C183</f>
        <v>0</v>
      </c>
      <c r="D183" s="37">
        <f>+NICE자료!D183</f>
        <v>0</v>
      </c>
      <c r="E183" s="37">
        <f>+NICE자료!E183</f>
        <v>0</v>
      </c>
      <c r="F183" s="37">
        <f>+NICE자료!F183</f>
        <v>0</v>
      </c>
      <c r="G183" s="37">
        <f>+NICE자료!G183</f>
        <v>0</v>
      </c>
      <c r="H183" s="37">
        <f>+NICE자료!H183</f>
        <v>0</v>
      </c>
      <c r="I183" s="37">
        <f>+NICE자료!I183</f>
        <v>0</v>
      </c>
      <c r="J183" s="37">
        <f>+NICE자료!J183</f>
        <v>0</v>
      </c>
      <c r="K183" s="37">
        <f>+NICE자료!K183</f>
        <v>0</v>
      </c>
      <c r="L183" s="37">
        <f>+NICE자료!L183</f>
        <v>0</v>
      </c>
      <c r="M183" s="37">
        <f>+NICE자료!M183</f>
        <v>0</v>
      </c>
      <c r="N183" s="37">
        <f>+NICE자료!N183</f>
        <v>0</v>
      </c>
      <c r="O183" s="37">
        <f>+NICE자료!O183</f>
        <v>0</v>
      </c>
      <c r="P183" s="37">
        <f>+NICE자료!P183</f>
        <v>0</v>
      </c>
      <c r="Q183" s="37">
        <f>+NICE자료!Q183</f>
        <v>0</v>
      </c>
      <c r="R183" s="37">
        <f>+NICE자료!R183</f>
        <v>0</v>
      </c>
      <c r="S183" s="37">
        <f>+NICE자료!S183</f>
        <v>0</v>
      </c>
      <c r="T183" s="37">
        <f>+NICE자료!T183</f>
        <v>0</v>
      </c>
      <c r="U183" s="37">
        <f>+NICE자료!U183</f>
        <v>0</v>
      </c>
      <c r="V183" s="37">
        <f>+NICE자료!V183</f>
        <v>0</v>
      </c>
      <c r="W183" s="37">
        <f>+NICE자료!W183</f>
        <v>0</v>
      </c>
      <c r="X183" s="37">
        <f>+NICE자료!X183</f>
        <v>0</v>
      </c>
      <c r="Y183" s="37">
        <f>+NICE자료!Y183</f>
        <v>0</v>
      </c>
      <c r="Z183" s="37">
        <f>+NICE자료!Z183</f>
        <v>0</v>
      </c>
      <c r="AA183" s="37">
        <f>+NICE자료!AA183</f>
        <v>0</v>
      </c>
      <c r="AB183" s="37">
        <f>+NICE자료!AB183</f>
        <v>0</v>
      </c>
      <c r="AC183" s="37">
        <f>+NICE자료!AC183</f>
        <v>0</v>
      </c>
      <c r="AD183" s="37">
        <f>+NICE자료!AD183</f>
        <v>0</v>
      </c>
      <c r="AE183" s="37">
        <f>+NICE자료!AE183</f>
        <v>0</v>
      </c>
      <c r="AF183" s="37">
        <f>+NICE자료!AF183</f>
        <v>0</v>
      </c>
      <c r="AG183" s="37">
        <f>+NICE자료!AG183</f>
        <v>0</v>
      </c>
      <c r="AH183" s="37">
        <f>+NICE자료!AH183</f>
        <v>0</v>
      </c>
      <c r="AI183" s="37">
        <f>+NICE자료!AI183</f>
        <v>0</v>
      </c>
      <c r="AJ183" s="37">
        <f>+NICE자료!AJ183</f>
        <v>0</v>
      </c>
      <c r="AK183" s="37">
        <f>+NICE자료!AK183</f>
        <v>0</v>
      </c>
      <c r="AL183" s="37">
        <f>+NICE자료!AL183</f>
        <v>0</v>
      </c>
      <c r="AM183" s="37"/>
      <c r="AN183" s="37"/>
      <c r="AO183" s="37"/>
      <c r="AP183" s="37"/>
      <c r="AQ183" s="37"/>
      <c r="AR183" s="37"/>
      <c r="AS183" s="37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38"/>
      <c r="BI183" s="38"/>
      <c r="BJ183" s="38"/>
      <c r="BK183" s="38"/>
      <c r="BL183" s="38"/>
      <c r="BM183" s="38"/>
      <c r="BN183" s="38"/>
      <c r="BO183" s="38"/>
      <c r="BP183" s="38"/>
      <c r="BQ183" s="38"/>
      <c r="BR183" s="38"/>
      <c r="BS183" s="38"/>
      <c r="BT183" s="38"/>
      <c r="BU183" s="38"/>
      <c r="BV183" s="38"/>
      <c r="BW183" s="38"/>
      <c r="BX183" s="38"/>
      <c r="BY183" s="38"/>
      <c r="BZ183" s="38"/>
      <c r="CA183" s="38"/>
      <c r="CB183" s="38"/>
      <c r="CC183" s="38"/>
      <c r="CD183" s="38"/>
      <c r="CE183" s="38"/>
      <c r="CF183" s="38"/>
      <c r="CG183" s="38"/>
      <c r="CH183" s="38"/>
      <c r="CI183" s="38"/>
      <c r="CJ183" s="38"/>
      <c r="CK183" s="38"/>
      <c r="CL183" s="38"/>
      <c r="CM183" s="38"/>
      <c r="CN183" s="38"/>
      <c r="CO183" s="38"/>
      <c r="CP183" s="38"/>
      <c r="CQ183" s="38"/>
      <c r="CR183" s="38"/>
      <c r="CS183" s="38"/>
      <c r="CT183" s="38"/>
      <c r="CU183" s="38"/>
      <c r="CV183" s="38"/>
      <c r="CW183" s="38"/>
      <c r="CX183" s="38"/>
      <c r="CY183" s="38"/>
      <c r="CZ183" s="38"/>
      <c r="DA183" s="38"/>
      <c r="DB183" s="38"/>
      <c r="DC183" s="38"/>
      <c r="DD183" s="38"/>
      <c r="DE183" s="38"/>
      <c r="DF183" s="38"/>
      <c r="DG183" s="38"/>
      <c r="DH183" s="38"/>
      <c r="DI183" s="38"/>
      <c r="DJ183" s="38"/>
      <c r="DK183" s="38"/>
      <c r="DL183" s="38"/>
      <c r="DM183" s="38"/>
      <c r="DN183" s="38"/>
    </row>
    <row r="184" spans="1:118">
      <c r="A184" s="1">
        <f>+NICE자료!A184</f>
        <v>125113</v>
      </c>
      <c r="B184" s="28" t="str">
        <f>+NICE자료!B184</f>
        <v xml:space="preserve">     대손충당금환입</v>
      </c>
      <c r="C184" s="37">
        <f>+NICE자료!C184</f>
        <v>0</v>
      </c>
      <c r="D184" s="37">
        <f>+NICE자료!D184</f>
        <v>0</v>
      </c>
      <c r="E184" s="37">
        <f>+NICE자료!E184</f>
        <v>0</v>
      </c>
      <c r="F184" s="37">
        <f>+NICE자료!F184</f>
        <v>1153000000</v>
      </c>
      <c r="G184" s="37">
        <f>+NICE자료!G184</f>
        <v>497000000</v>
      </c>
      <c r="H184" s="37">
        <f>+NICE자료!H184</f>
        <v>2303000000</v>
      </c>
      <c r="I184" s="37">
        <f>+NICE자료!I184</f>
        <v>0</v>
      </c>
      <c r="J184" s="37">
        <f>+NICE자료!J184</f>
        <v>1903000000</v>
      </c>
      <c r="K184" s="37">
        <f>+NICE자료!K184</f>
        <v>0</v>
      </c>
      <c r="L184" s="37">
        <f>+NICE자료!L184</f>
        <v>0</v>
      </c>
      <c r="M184" s="37">
        <f>+NICE자료!M184</f>
        <v>0</v>
      </c>
      <c r="N184" s="37">
        <f>+NICE자료!N184</f>
        <v>0</v>
      </c>
      <c r="O184" s="37">
        <f>+NICE자료!O184</f>
        <v>0</v>
      </c>
      <c r="P184" s="37">
        <f>+NICE자료!P184</f>
        <v>0</v>
      </c>
      <c r="Q184" s="37">
        <f>+NICE자료!Q184</f>
        <v>0</v>
      </c>
      <c r="R184" s="37">
        <f>+NICE자료!R184</f>
        <v>0</v>
      </c>
      <c r="S184" s="37">
        <f>+NICE자료!S184</f>
        <v>4668000000</v>
      </c>
      <c r="T184" s="37">
        <f>+NICE자료!T184</f>
        <v>5452000000</v>
      </c>
      <c r="U184" s="37">
        <f>+NICE자료!U184</f>
        <v>7858000000</v>
      </c>
      <c r="V184" s="37">
        <f>+NICE자료!V184</f>
        <v>20619000000</v>
      </c>
      <c r="W184" s="37">
        <f>+NICE자료!W184</f>
        <v>12753000000</v>
      </c>
      <c r="X184" s="37">
        <f>+NICE자료!X184</f>
        <v>9590000000</v>
      </c>
      <c r="Y184" s="37">
        <f>+NICE자료!Y184</f>
        <v>5160000000</v>
      </c>
      <c r="Z184" s="37">
        <f>+NICE자료!Z184</f>
        <v>-27503000000</v>
      </c>
      <c r="AA184" s="37">
        <f>+NICE자료!AA184</f>
        <v>0</v>
      </c>
      <c r="AB184" s="37">
        <f>+NICE자료!AB184</f>
        <v>25357000000</v>
      </c>
      <c r="AC184" s="37">
        <f>+NICE자료!AC184</f>
        <v>19449000000</v>
      </c>
      <c r="AD184" s="37">
        <f>+NICE자료!AD184</f>
        <v>-64872000000</v>
      </c>
      <c r="AE184" s="37">
        <f>+NICE자료!AE184</f>
        <v>0</v>
      </c>
      <c r="AF184" s="37">
        <f>+NICE자료!AF184</f>
        <v>0</v>
      </c>
      <c r="AG184" s="37">
        <f>+NICE자료!AG184</f>
        <v>0</v>
      </c>
      <c r="AH184" s="37">
        <f>+NICE자료!AH184</f>
        <v>0</v>
      </c>
      <c r="AI184" s="37">
        <f>+NICE자료!AI184</f>
        <v>0</v>
      </c>
      <c r="AJ184" s="37">
        <f>+NICE자료!AJ184</f>
        <v>0</v>
      </c>
      <c r="AK184" s="37">
        <f>+NICE자료!AK184</f>
        <v>0</v>
      </c>
      <c r="AL184" s="37">
        <f>+NICE자료!AL184</f>
        <v>0</v>
      </c>
      <c r="AM184" s="37"/>
      <c r="AN184" s="37"/>
      <c r="AO184" s="37"/>
      <c r="AP184" s="37"/>
      <c r="AQ184" s="37"/>
      <c r="AR184" s="37"/>
      <c r="AS184" s="37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38"/>
      <c r="BI184" s="38"/>
      <c r="BJ184" s="38"/>
      <c r="BK184" s="38"/>
      <c r="BL184" s="38"/>
      <c r="BM184" s="38"/>
      <c r="BN184" s="38"/>
      <c r="BO184" s="38"/>
      <c r="BP184" s="38"/>
      <c r="BQ184" s="38"/>
      <c r="BR184" s="38"/>
      <c r="BS184" s="38"/>
      <c r="BT184" s="38"/>
      <c r="BU184" s="38"/>
      <c r="BV184" s="38"/>
      <c r="BW184" s="38"/>
      <c r="BX184" s="38"/>
      <c r="BY184" s="38"/>
      <c r="BZ184" s="38"/>
      <c r="CA184" s="38"/>
      <c r="CB184" s="38"/>
      <c r="CC184" s="38"/>
      <c r="CD184" s="38"/>
      <c r="CE184" s="38"/>
      <c r="CF184" s="38"/>
      <c r="CG184" s="38"/>
      <c r="CH184" s="38"/>
      <c r="CI184" s="38"/>
      <c r="CJ184" s="38"/>
      <c r="CK184" s="38"/>
      <c r="CL184" s="38"/>
      <c r="CM184" s="38"/>
      <c r="CN184" s="38"/>
      <c r="CO184" s="38"/>
      <c r="CP184" s="38"/>
      <c r="CQ184" s="38"/>
      <c r="CR184" s="38"/>
      <c r="CS184" s="38"/>
      <c r="CT184" s="38"/>
      <c r="CU184" s="38"/>
      <c r="CV184" s="38"/>
      <c r="CW184" s="38"/>
      <c r="CX184" s="38"/>
      <c r="CY184" s="38"/>
      <c r="CZ184" s="38"/>
      <c r="DA184" s="38"/>
      <c r="DB184" s="38"/>
      <c r="DC184" s="38"/>
      <c r="DD184" s="38"/>
      <c r="DE184" s="38"/>
      <c r="DF184" s="38"/>
      <c r="DG184" s="38"/>
      <c r="DH184" s="38"/>
      <c r="DI184" s="38"/>
      <c r="DJ184" s="38"/>
      <c r="DK184" s="38"/>
      <c r="DL184" s="38"/>
      <c r="DM184" s="38"/>
      <c r="DN184" s="38"/>
    </row>
    <row r="185" spans="1:118">
      <c r="A185" s="1">
        <f>+NICE자료!A185</f>
        <v>125114</v>
      </c>
      <c r="B185" s="28" t="str">
        <f>+NICE자료!B185</f>
        <v xml:space="preserve">     장단기투자증권평가충당금환입</v>
      </c>
      <c r="C185" s="37">
        <f>+NICE자료!C185</f>
        <v>0</v>
      </c>
      <c r="D185" s="37">
        <f>+NICE자료!D185</f>
        <v>0</v>
      </c>
      <c r="E185" s="37">
        <f>+NICE자료!E185</f>
        <v>0</v>
      </c>
      <c r="F185" s="37">
        <f>+NICE자료!F185</f>
        <v>0</v>
      </c>
      <c r="G185" s="37">
        <f>+NICE자료!G185</f>
        <v>0</v>
      </c>
      <c r="H185" s="37">
        <f>+NICE자료!H185</f>
        <v>0</v>
      </c>
      <c r="I185" s="37">
        <f>+NICE자료!I185</f>
        <v>0</v>
      </c>
      <c r="J185" s="37">
        <f>+NICE자료!J185</f>
        <v>0</v>
      </c>
      <c r="K185" s="37">
        <f>+NICE자료!K185</f>
        <v>0</v>
      </c>
      <c r="L185" s="37">
        <f>+NICE자료!L185</f>
        <v>0</v>
      </c>
      <c r="M185" s="37">
        <f>+NICE자료!M185</f>
        <v>0</v>
      </c>
      <c r="N185" s="37">
        <f>+NICE자료!N185</f>
        <v>0</v>
      </c>
      <c r="O185" s="37">
        <f>+NICE자료!O185</f>
        <v>0</v>
      </c>
      <c r="P185" s="37">
        <f>+NICE자료!P185</f>
        <v>0</v>
      </c>
      <c r="Q185" s="37">
        <f>+NICE자료!Q185</f>
        <v>0</v>
      </c>
      <c r="R185" s="37">
        <f>+NICE자료!R185</f>
        <v>0</v>
      </c>
      <c r="S185" s="37">
        <f>+NICE자료!S185</f>
        <v>0</v>
      </c>
      <c r="T185" s="37">
        <f>+NICE자료!T185</f>
        <v>0</v>
      </c>
      <c r="U185" s="37">
        <f>+NICE자료!U185</f>
        <v>0</v>
      </c>
      <c r="V185" s="37">
        <f>+NICE자료!V185</f>
        <v>0</v>
      </c>
      <c r="W185" s="37">
        <f>+NICE자료!W185</f>
        <v>0</v>
      </c>
      <c r="X185" s="37">
        <f>+NICE자료!X185</f>
        <v>0</v>
      </c>
      <c r="Y185" s="37">
        <f>+NICE자료!Y185</f>
        <v>0</v>
      </c>
      <c r="Z185" s="37">
        <f>+NICE자료!Z185</f>
        <v>0</v>
      </c>
      <c r="AA185" s="37">
        <f>+NICE자료!AA185</f>
        <v>0</v>
      </c>
      <c r="AB185" s="37">
        <f>+NICE자료!AB185</f>
        <v>0</v>
      </c>
      <c r="AC185" s="37">
        <f>+NICE자료!AC185</f>
        <v>0</v>
      </c>
      <c r="AD185" s="37">
        <f>+NICE자료!AD185</f>
        <v>0</v>
      </c>
      <c r="AE185" s="37">
        <f>+NICE자료!AE185</f>
        <v>0</v>
      </c>
      <c r="AF185" s="37">
        <f>+NICE자료!AF185</f>
        <v>0</v>
      </c>
      <c r="AG185" s="37">
        <f>+NICE자료!AG185</f>
        <v>0</v>
      </c>
      <c r="AH185" s="37">
        <f>+NICE자료!AH185</f>
        <v>0</v>
      </c>
      <c r="AI185" s="37">
        <f>+NICE자료!AI185</f>
        <v>0</v>
      </c>
      <c r="AJ185" s="37">
        <f>+NICE자료!AJ185</f>
        <v>0</v>
      </c>
      <c r="AK185" s="37">
        <f>+NICE자료!AK185</f>
        <v>0</v>
      </c>
      <c r="AL185" s="37">
        <f>+NICE자료!AL185</f>
        <v>0</v>
      </c>
      <c r="AM185" s="37"/>
      <c r="AN185" s="37"/>
      <c r="AO185" s="37"/>
      <c r="AP185" s="37"/>
      <c r="AQ185" s="37"/>
      <c r="AR185" s="37"/>
      <c r="AS185" s="37"/>
      <c r="AT185" s="38"/>
      <c r="AU185" s="38"/>
      <c r="AV185" s="38"/>
      <c r="AW185" s="38"/>
      <c r="AX185" s="38"/>
      <c r="AY185" s="38"/>
      <c r="AZ185" s="38"/>
      <c r="BA185" s="38"/>
      <c r="BB185" s="38"/>
      <c r="BC185" s="38"/>
      <c r="BD185" s="38"/>
      <c r="BE185" s="38"/>
      <c r="BF185" s="38"/>
      <c r="BG185" s="38"/>
      <c r="BH185" s="38"/>
      <c r="BI185" s="38"/>
      <c r="BJ185" s="38"/>
      <c r="BK185" s="38"/>
      <c r="BL185" s="38"/>
      <c r="BM185" s="38"/>
      <c r="BN185" s="38"/>
      <c r="BO185" s="38"/>
      <c r="BP185" s="38"/>
      <c r="BQ185" s="38"/>
      <c r="BR185" s="38"/>
      <c r="BS185" s="38"/>
      <c r="BT185" s="38"/>
      <c r="BU185" s="38"/>
      <c r="BV185" s="38"/>
      <c r="BW185" s="38"/>
      <c r="BX185" s="38"/>
      <c r="BY185" s="38"/>
      <c r="BZ185" s="38"/>
      <c r="CA185" s="38"/>
      <c r="CB185" s="38"/>
      <c r="CC185" s="38"/>
      <c r="CD185" s="38"/>
      <c r="CE185" s="38"/>
      <c r="CF185" s="38"/>
      <c r="CG185" s="38"/>
      <c r="CH185" s="38"/>
      <c r="CI185" s="38"/>
      <c r="CJ185" s="38"/>
      <c r="CK185" s="38"/>
      <c r="CL185" s="38"/>
      <c r="CM185" s="38"/>
      <c r="CN185" s="38"/>
      <c r="CO185" s="38"/>
      <c r="CP185" s="38"/>
      <c r="CQ185" s="38"/>
      <c r="CR185" s="38"/>
      <c r="CS185" s="38"/>
      <c r="CT185" s="38"/>
      <c r="CU185" s="38"/>
      <c r="CV185" s="38"/>
      <c r="CW185" s="38"/>
      <c r="CX185" s="38"/>
      <c r="CY185" s="38"/>
      <c r="CZ185" s="38"/>
      <c r="DA185" s="38"/>
      <c r="DB185" s="38"/>
      <c r="DC185" s="38"/>
      <c r="DD185" s="38"/>
      <c r="DE185" s="38"/>
      <c r="DF185" s="38"/>
      <c r="DG185" s="38"/>
      <c r="DH185" s="38"/>
      <c r="DI185" s="38"/>
      <c r="DJ185" s="38"/>
      <c r="DK185" s="38"/>
      <c r="DL185" s="38"/>
      <c r="DM185" s="38"/>
      <c r="DN185" s="38"/>
    </row>
    <row r="186" spans="1:118">
      <c r="A186" s="1">
        <f>+NICE자료!A186</f>
        <v>125143</v>
      </c>
      <c r="B186" s="28" t="str">
        <f>+NICE자료!B186</f>
        <v xml:space="preserve">     투자자산평가이익</v>
      </c>
      <c r="C186" s="37">
        <f>+NICE자료!C186</f>
        <v>0</v>
      </c>
      <c r="D186" s="37">
        <f>+NICE자료!D186</f>
        <v>0</v>
      </c>
      <c r="E186" s="37">
        <f>+NICE자료!E186</f>
        <v>0</v>
      </c>
      <c r="F186" s="37">
        <f>+NICE자료!F186</f>
        <v>0</v>
      </c>
      <c r="G186" s="37">
        <f>+NICE자료!G186</f>
        <v>0</v>
      </c>
      <c r="H186" s="37">
        <f>+NICE자료!H186</f>
        <v>0</v>
      </c>
      <c r="I186" s="37">
        <f>+NICE자료!I186</f>
        <v>0</v>
      </c>
      <c r="J186" s="37">
        <f>+NICE자료!J186</f>
        <v>0</v>
      </c>
      <c r="K186" s="37">
        <f>+NICE자료!K186</f>
        <v>0</v>
      </c>
      <c r="L186" s="37">
        <f>+NICE자료!L186</f>
        <v>0</v>
      </c>
      <c r="M186" s="37">
        <f>+NICE자료!M186</f>
        <v>0</v>
      </c>
      <c r="N186" s="37">
        <f>+NICE자료!N186</f>
        <v>0</v>
      </c>
      <c r="O186" s="37">
        <f>+NICE자료!O186</f>
        <v>0</v>
      </c>
      <c r="P186" s="37">
        <f>+NICE자료!P186</f>
        <v>0</v>
      </c>
      <c r="Q186" s="37">
        <f>+NICE자료!Q186</f>
        <v>0</v>
      </c>
      <c r="R186" s="37">
        <f>+NICE자료!R186</f>
        <v>0</v>
      </c>
      <c r="S186" s="37">
        <f>+NICE자료!S186</f>
        <v>0</v>
      </c>
      <c r="T186" s="37">
        <f>+NICE자료!T186</f>
        <v>0</v>
      </c>
      <c r="U186" s="37">
        <f>+NICE자료!U186</f>
        <v>0</v>
      </c>
      <c r="V186" s="37">
        <f>+NICE자료!V186</f>
        <v>0</v>
      </c>
      <c r="W186" s="37">
        <f>+NICE자료!W186</f>
        <v>0</v>
      </c>
      <c r="X186" s="37">
        <f>+NICE자료!X186</f>
        <v>0</v>
      </c>
      <c r="Y186" s="37">
        <f>+NICE자료!Y186</f>
        <v>0</v>
      </c>
      <c r="Z186" s="37">
        <f>+NICE자료!Z186</f>
        <v>0</v>
      </c>
      <c r="AA186" s="37">
        <f>+NICE자료!AA186</f>
        <v>0</v>
      </c>
      <c r="AB186" s="37">
        <f>+NICE자료!AB186</f>
        <v>0</v>
      </c>
      <c r="AC186" s="37">
        <f>+NICE자료!AC186</f>
        <v>0</v>
      </c>
      <c r="AD186" s="37">
        <f>+NICE자료!AD186</f>
        <v>0</v>
      </c>
      <c r="AE186" s="37">
        <f>+NICE자료!AE186</f>
        <v>0</v>
      </c>
      <c r="AF186" s="37">
        <f>+NICE자료!AF186</f>
        <v>0</v>
      </c>
      <c r="AG186" s="37">
        <f>+NICE자료!AG186</f>
        <v>0</v>
      </c>
      <c r="AH186" s="37">
        <f>+NICE자료!AH186</f>
        <v>0</v>
      </c>
      <c r="AI186" s="37">
        <f>+NICE자료!AI186</f>
        <v>0</v>
      </c>
      <c r="AJ186" s="37">
        <f>+NICE자료!AJ186</f>
        <v>0</v>
      </c>
      <c r="AK186" s="37">
        <f>+NICE자료!AK186</f>
        <v>0</v>
      </c>
      <c r="AL186" s="37">
        <f>+NICE자료!AL186</f>
        <v>0</v>
      </c>
      <c r="AM186" s="37"/>
      <c r="AN186" s="37"/>
      <c r="AO186" s="37"/>
      <c r="AP186" s="37"/>
      <c r="AQ186" s="37"/>
      <c r="AR186" s="37"/>
      <c r="AS186" s="37"/>
      <c r="AT186" s="38"/>
      <c r="AU186" s="38"/>
      <c r="AV186" s="38"/>
      <c r="AW186" s="38"/>
      <c r="AX186" s="38"/>
      <c r="AY186" s="38"/>
      <c r="AZ186" s="38"/>
      <c r="BA186" s="38"/>
      <c r="BB186" s="38"/>
      <c r="BC186" s="38"/>
      <c r="BD186" s="38"/>
      <c r="BE186" s="38"/>
      <c r="BF186" s="38"/>
      <c r="BG186" s="38"/>
      <c r="BH186" s="38"/>
      <c r="BI186" s="38"/>
      <c r="BJ186" s="38"/>
      <c r="BK186" s="38"/>
      <c r="BL186" s="38"/>
      <c r="BM186" s="38"/>
      <c r="BN186" s="38"/>
      <c r="BO186" s="38"/>
      <c r="BP186" s="38"/>
      <c r="BQ186" s="38"/>
      <c r="BR186" s="38"/>
      <c r="BS186" s="38"/>
      <c r="BT186" s="38"/>
      <c r="BU186" s="38"/>
      <c r="BV186" s="38"/>
      <c r="BW186" s="38"/>
      <c r="BX186" s="38"/>
      <c r="BY186" s="38"/>
      <c r="BZ186" s="38"/>
      <c r="CA186" s="38"/>
      <c r="CB186" s="38"/>
      <c r="CC186" s="38"/>
      <c r="CD186" s="38"/>
      <c r="CE186" s="38"/>
      <c r="CF186" s="38"/>
      <c r="CG186" s="38"/>
      <c r="CH186" s="38"/>
      <c r="CI186" s="38"/>
      <c r="CJ186" s="38"/>
      <c r="CK186" s="38"/>
      <c r="CL186" s="38"/>
      <c r="CM186" s="38"/>
      <c r="CN186" s="38"/>
      <c r="CO186" s="38"/>
      <c r="CP186" s="38"/>
      <c r="CQ186" s="38"/>
      <c r="CR186" s="38"/>
      <c r="CS186" s="38"/>
      <c r="CT186" s="38"/>
      <c r="CU186" s="38"/>
      <c r="CV186" s="38"/>
      <c r="CW186" s="38"/>
      <c r="CX186" s="38"/>
      <c r="CY186" s="38"/>
      <c r="CZ186" s="38"/>
      <c r="DA186" s="38"/>
      <c r="DB186" s="38"/>
      <c r="DC186" s="38"/>
      <c r="DD186" s="38"/>
      <c r="DE186" s="38"/>
      <c r="DF186" s="38"/>
      <c r="DG186" s="38"/>
      <c r="DH186" s="38"/>
      <c r="DI186" s="38"/>
      <c r="DJ186" s="38"/>
      <c r="DK186" s="38"/>
      <c r="DL186" s="38"/>
      <c r="DM186" s="38"/>
      <c r="DN186" s="38"/>
    </row>
    <row r="187" spans="1:118">
      <c r="A187" s="1">
        <f>+NICE자료!A187</f>
        <v>125145</v>
      </c>
      <c r="B187" s="28" t="str">
        <f>+NICE자료!B187</f>
        <v xml:space="preserve">     매도가능증권평가이익</v>
      </c>
      <c r="C187" s="37">
        <f>+NICE자료!C187</f>
        <v>0</v>
      </c>
      <c r="D187" s="37">
        <f>+NICE자료!D187</f>
        <v>0</v>
      </c>
      <c r="E187" s="37">
        <f>+NICE자료!E187</f>
        <v>0</v>
      </c>
      <c r="F187" s="37">
        <f>+NICE자료!F187</f>
        <v>0</v>
      </c>
      <c r="G187" s="37">
        <f>+NICE자료!G187</f>
        <v>0</v>
      </c>
      <c r="H187" s="37">
        <f>+NICE자료!H187</f>
        <v>0</v>
      </c>
      <c r="I187" s="37">
        <f>+NICE자료!I187</f>
        <v>0</v>
      </c>
      <c r="J187" s="37">
        <f>+NICE자료!J187</f>
        <v>0</v>
      </c>
      <c r="K187" s="37">
        <f>+NICE자료!K187</f>
        <v>0</v>
      </c>
      <c r="L187" s="37">
        <f>+NICE자료!L187</f>
        <v>0</v>
      </c>
      <c r="M187" s="37">
        <f>+NICE자료!M187</f>
        <v>0</v>
      </c>
      <c r="N187" s="37">
        <f>+NICE자료!N187</f>
        <v>0</v>
      </c>
      <c r="O187" s="37">
        <f>+NICE자료!O187</f>
        <v>0</v>
      </c>
      <c r="P187" s="37">
        <f>+NICE자료!P187</f>
        <v>0</v>
      </c>
      <c r="Q187" s="37">
        <f>+NICE자료!Q187</f>
        <v>0</v>
      </c>
      <c r="R187" s="37">
        <f>+NICE자료!R187</f>
        <v>0</v>
      </c>
      <c r="S187" s="37">
        <f>+NICE자료!S187</f>
        <v>0</v>
      </c>
      <c r="T187" s="37">
        <f>+NICE자료!T187</f>
        <v>0</v>
      </c>
      <c r="U187" s="37">
        <f>+NICE자료!U187</f>
        <v>0</v>
      </c>
      <c r="V187" s="37">
        <f>+NICE자료!V187</f>
        <v>0</v>
      </c>
      <c r="W187" s="37">
        <f>+NICE자료!W187</f>
        <v>0</v>
      </c>
      <c r="X187" s="37">
        <f>+NICE자료!X187</f>
        <v>0</v>
      </c>
      <c r="Y187" s="37">
        <f>+NICE자료!Y187</f>
        <v>0</v>
      </c>
      <c r="Z187" s="37">
        <f>+NICE자료!Z187</f>
        <v>0</v>
      </c>
      <c r="AA187" s="37">
        <f>+NICE자료!AA187</f>
        <v>0</v>
      </c>
      <c r="AB187" s="37">
        <f>+NICE자료!AB187</f>
        <v>0</v>
      </c>
      <c r="AC187" s="37">
        <f>+NICE자료!AC187</f>
        <v>0</v>
      </c>
      <c r="AD187" s="37">
        <f>+NICE자료!AD187</f>
        <v>0</v>
      </c>
      <c r="AE187" s="37">
        <f>+NICE자료!AE187</f>
        <v>0</v>
      </c>
      <c r="AF187" s="37">
        <f>+NICE자료!AF187</f>
        <v>0</v>
      </c>
      <c r="AG187" s="37">
        <f>+NICE자료!AG187</f>
        <v>0</v>
      </c>
      <c r="AH187" s="37">
        <f>+NICE자료!AH187</f>
        <v>0</v>
      </c>
      <c r="AI187" s="37">
        <f>+NICE자료!AI187</f>
        <v>0</v>
      </c>
      <c r="AJ187" s="37">
        <f>+NICE자료!AJ187</f>
        <v>0</v>
      </c>
      <c r="AK187" s="37">
        <f>+NICE자료!AK187</f>
        <v>0</v>
      </c>
      <c r="AL187" s="37">
        <f>+NICE자료!AL187</f>
        <v>0</v>
      </c>
      <c r="AM187" s="37"/>
      <c r="AN187" s="37"/>
      <c r="AO187" s="37"/>
      <c r="AP187" s="37"/>
      <c r="AQ187" s="37"/>
      <c r="AR187" s="37"/>
      <c r="AS187" s="37"/>
      <c r="AT187" s="38"/>
      <c r="AU187" s="38"/>
      <c r="AV187" s="38"/>
      <c r="AW187" s="38"/>
      <c r="AX187" s="38"/>
      <c r="AY187" s="38"/>
      <c r="AZ187" s="38"/>
      <c r="BA187" s="38"/>
      <c r="BB187" s="38"/>
      <c r="BC187" s="38"/>
      <c r="BD187" s="38"/>
      <c r="BE187" s="38"/>
      <c r="BF187" s="38"/>
      <c r="BG187" s="38"/>
      <c r="BH187" s="38"/>
      <c r="BI187" s="38"/>
      <c r="BJ187" s="38"/>
      <c r="BK187" s="38"/>
      <c r="BL187" s="38"/>
      <c r="BM187" s="38"/>
      <c r="BN187" s="38"/>
      <c r="BO187" s="38"/>
      <c r="BP187" s="38"/>
      <c r="BQ187" s="38"/>
      <c r="BR187" s="38"/>
      <c r="BS187" s="38"/>
      <c r="BT187" s="38"/>
      <c r="BU187" s="38"/>
      <c r="BV187" s="38"/>
      <c r="BW187" s="38"/>
      <c r="BX187" s="38"/>
      <c r="BY187" s="38"/>
      <c r="BZ187" s="38"/>
      <c r="CA187" s="38"/>
      <c r="CB187" s="38"/>
      <c r="CC187" s="38"/>
      <c r="CD187" s="38"/>
      <c r="CE187" s="38"/>
      <c r="CF187" s="38"/>
      <c r="CG187" s="38"/>
      <c r="CH187" s="38"/>
      <c r="CI187" s="38"/>
      <c r="CJ187" s="38"/>
      <c r="CK187" s="38"/>
      <c r="CL187" s="38"/>
      <c r="CM187" s="38"/>
      <c r="CN187" s="38"/>
      <c r="CO187" s="38"/>
      <c r="CP187" s="38"/>
      <c r="CQ187" s="38"/>
      <c r="CR187" s="38"/>
      <c r="CS187" s="38"/>
      <c r="CT187" s="38"/>
      <c r="CU187" s="38"/>
      <c r="CV187" s="38"/>
      <c r="CW187" s="38"/>
      <c r="CX187" s="38"/>
      <c r="CY187" s="38"/>
      <c r="CZ187" s="38"/>
      <c r="DA187" s="38"/>
      <c r="DB187" s="38"/>
      <c r="DC187" s="38"/>
      <c r="DD187" s="38"/>
      <c r="DE187" s="38"/>
      <c r="DF187" s="38"/>
      <c r="DG187" s="38"/>
      <c r="DH187" s="38"/>
      <c r="DI187" s="38"/>
      <c r="DJ187" s="38"/>
      <c r="DK187" s="38"/>
      <c r="DL187" s="38"/>
      <c r="DM187" s="38"/>
      <c r="DN187" s="38"/>
    </row>
    <row r="188" spans="1:118">
      <c r="A188" s="1">
        <f>+NICE자료!A188</f>
        <v>125120</v>
      </c>
      <c r="B188" s="28" t="str">
        <f>+NICE자료!B188</f>
        <v xml:space="preserve">     투자자산평가충당금환입</v>
      </c>
      <c r="C188" s="37">
        <f>+NICE자료!C188</f>
        <v>0</v>
      </c>
      <c r="D188" s="37">
        <f>+NICE자료!D188</f>
        <v>0</v>
      </c>
      <c r="E188" s="37">
        <f>+NICE자료!E188</f>
        <v>0</v>
      </c>
      <c r="F188" s="37">
        <f>+NICE자료!F188</f>
        <v>0</v>
      </c>
      <c r="G188" s="37">
        <f>+NICE자료!G188</f>
        <v>0</v>
      </c>
      <c r="H188" s="37">
        <f>+NICE자료!H188</f>
        <v>0</v>
      </c>
      <c r="I188" s="37">
        <f>+NICE자료!I188</f>
        <v>0</v>
      </c>
      <c r="J188" s="37">
        <f>+NICE자료!J188</f>
        <v>0</v>
      </c>
      <c r="K188" s="37">
        <f>+NICE자료!K188</f>
        <v>0</v>
      </c>
      <c r="L188" s="37">
        <f>+NICE자료!L188</f>
        <v>0</v>
      </c>
      <c r="M188" s="37">
        <f>+NICE자료!M188</f>
        <v>0</v>
      </c>
      <c r="N188" s="37">
        <f>+NICE자료!N188</f>
        <v>0</v>
      </c>
      <c r="O188" s="37">
        <f>+NICE자료!O188</f>
        <v>0</v>
      </c>
      <c r="P188" s="37">
        <f>+NICE자료!P188</f>
        <v>0</v>
      </c>
      <c r="Q188" s="37">
        <f>+NICE자료!Q188</f>
        <v>0</v>
      </c>
      <c r="R188" s="37">
        <f>+NICE자료!R188</f>
        <v>0</v>
      </c>
      <c r="S188" s="37">
        <f>+NICE자료!S188</f>
        <v>0</v>
      </c>
      <c r="T188" s="37">
        <f>+NICE자료!T188</f>
        <v>0</v>
      </c>
      <c r="U188" s="37">
        <f>+NICE자료!U188</f>
        <v>0</v>
      </c>
      <c r="V188" s="37">
        <f>+NICE자료!V188</f>
        <v>0</v>
      </c>
      <c r="W188" s="37">
        <f>+NICE자료!W188</f>
        <v>0</v>
      </c>
      <c r="X188" s="37">
        <f>+NICE자료!X188</f>
        <v>0</v>
      </c>
      <c r="Y188" s="37">
        <f>+NICE자료!Y188</f>
        <v>0</v>
      </c>
      <c r="Z188" s="37">
        <f>+NICE자료!Z188</f>
        <v>0</v>
      </c>
      <c r="AA188" s="37">
        <f>+NICE자료!AA188</f>
        <v>0</v>
      </c>
      <c r="AB188" s="37">
        <f>+NICE자료!AB188</f>
        <v>0</v>
      </c>
      <c r="AC188" s="37">
        <f>+NICE자료!AC188</f>
        <v>0</v>
      </c>
      <c r="AD188" s="37">
        <f>+NICE자료!AD188</f>
        <v>0</v>
      </c>
      <c r="AE188" s="37">
        <f>+NICE자료!AE188</f>
        <v>0</v>
      </c>
      <c r="AF188" s="37">
        <f>+NICE자료!AF188</f>
        <v>0</v>
      </c>
      <c r="AG188" s="37">
        <f>+NICE자료!AG188</f>
        <v>0</v>
      </c>
      <c r="AH188" s="37">
        <f>+NICE자료!AH188</f>
        <v>0</v>
      </c>
      <c r="AI188" s="37">
        <f>+NICE자료!AI188</f>
        <v>0</v>
      </c>
      <c r="AJ188" s="37">
        <f>+NICE자료!AJ188</f>
        <v>0</v>
      </c>
      <c r="AK188" s="37">
        <f>+NICE자료!AK188</f>
        <v>0</v>
      </c>
      <c r="AL188" s="37">
        <f>+NICE자료!AL188</f>
        <v>0</v>
      </c>
      <c r="AM188" s="37"/>
      <c r="AN188" s="37"/>
      <c r="AO188" s="37"/>
      <c r="AP188" s="37"/>
      <c r="AQ188" s="37"/>
      <c r="AR188" s="37"/>
      <c r="AS188" s="37"/>
      <c r="AT188" s="38"/>
      <c r="AU188" s="38"/>
      <c r="AV188" s="38"/>
      <c r="AW188" s="38"/>
      <c r="AX188" s="38"/>
      <c r="AY188" s="38"/>
      <c r="AZ188" s="38"/>
      <c r="BA188" s="38"/>
      <c r="BB188" s="38"/>
      <c r="BC188" s="38"/>
      <c r="BD188" s="38"/>
      <c r="BE188" s="38"/>
      <c r="BF188" s="38"/>
      <c r="BG188" s="38"/>
      <c r="BH188" s="38"/>
      <c r="BI188" s="38"/>
      <c r="BJ188" s="38"/>
      <c r="BK188" s="38"/>
      <c r="BL188" s="38"/>
      <c r="BM188" s="38"/>
      <c r="BN188" s="38"/>
      <c r="BO188" s="38"/>
      <c r="BP188" s="38"/>
      <c r="BQ188" s="38"/>
      <c r="BR188" s="38"/>
      <c r="BS188" s="38"/>
      <c r="BT188" s="38"/>
      <c r="BU188" s="38"/>
      <c r="BV188" s="38"/>
      <c r="BW188" s="38"/>
      <c r="BX188" s="38"/>
      <c r="BY188" s="38"/>
      <c r="BZ188" s="38"/>
      <c r="CA188" s="38"/>
      <c r="CB188" s="38"/>
      <c r="CC188" s="38"/>
      <c r="CD188" s="38"/>
      <c r="CE188" s="38"/>
      <c r="CF188" s="38"/>
      <c r="CG188" s="38"/>
      <c r="CH188" s="38"/>
      <c r="CI188" s="38"/>
      <c r="CJ188" s="38"/>
      <c r="CK188" s="38"/>
      <c r="CL188" s="38"/>
      <c r="CM188" s="38"/>
      <c r="CN188" s="38"/>
      <c r="CO188" s="38"/>
      <c r="CP188" s="38"/>
      <c r="CQ188" s="38"/>
      <c r="CR188" s="38"/>
      <c r="CS188" s="38"/>
      <c r="CT188" s="38"/>
      <c r="CU188" s="38"/>
      <c r="CV188" s="38"/>
      <c r="CW188" s="38"/>
      <c r="CX188" s="38"/>
      <c r="CY188" s="38"/>
      <c r="CZ188" s="38"/>
      <c r="DA188" s="38"/>
      <c r="DB188" s="38"/>
      <c r="DC188" s="38"/>
      <c r="DD188" s="38"/>
      <c r="DE188" s="38"/>
      <c r="DF188" s="38"/>
      <c r="DG188" s="38"/>
      <c r="DH188" s="38"/>
      <c r="DI188" s="38"/>
      <c r="DJ188" s="38"/>
      <c r="DK188" s="38"/>
      <c r="DL188" s="38"/>
      <c r="DM188" s="38"/>
      <c r="DN188" s="38"/>
    </row>
    <row r="189" spans="1:118">
      <c r="A189" s="1">
        <f>+NICE자료!A189</f>
        <v>125122</v>
      </c>
      <c r="B189" s="28" t="str">
        <f>+NICE자료!B189</f>
        <v xml:space="preserve">     투자자산처분이익</v>
      </c>
      <c r="C189" s="37">
        <f>+NICE자료!C189</f>
        <v>0</v>
      </c>
      <c r="D189" s="37">
        <f>+NICE자료!D189</f>
        <v>0</v>
      </c>
      <c r="E189" s="37">
        <f>+NICE자료!E189</f>
        <v>0</v>
      </c>
      <c r="F189" s="37">
        <f>+NICE자료!F189</f>
        <v>0</v>
      </c>
      <c r="G189" s="37">
        <f>+NICE자료!G189</f>
        <v>0</v>
      </c>
      <c r="H189" s="37">
        <f>+NICE자료!H189</f>
        <v>0</v>
      </c>
      <c r="I189" s="37">
        <f>+NICE자료!I189</f>
        <v>0</v>
      </c>
      <c r="J189" s="37">
        <f>+NICE자료!J189</f>
        <v>0</v>
      </c>
      <c r="K189" s="37">
        <f>+NICE자료!K189</f>
        <v>0</v>
      </c>
      <c r="L189" s="37">
        <f>+NICE자료!L189</f>
        <v>0</v>
      </c>
      <c r="M189" s="37">
        <f>+NICE자료!M189</f>
        <v>0</v>
      </c>
      <c r="N189" s="37">
        <f>+NICE자료!N189</f>
        <v>0</v>
      </c>
      <c r="O189" s="37">
        <f>+NICE자료!O189</f>
        <v>0</v>
      </c>
      <c r="P189" s="37">
        <f>+NICE자료!P189</f>
        <v>0</v>
      </c>
      <c r="Q189" s="37">
        <f>+NICE자료!Q189</f>
        <v>0</v>
      </c>
      <c r="R189" s="37">
        <f>+NICE자료!R189</f>
        <v>0</v>
      </c>
      <c r="S189" s="37">
        <f>+NICE자료!S189</f>
        <v>147703000000</v>
      </c>
      <c r="T189" s="37">
        <f>+NICE자료!T189</f>
        <v>252535000000</v>
      </c>
      <c r="U189" s="37">
        <f>+NICE자료!U189</f>
        <v>69020000000</v>
      </c>
      <c r="V189" s="37">
        <f>+NICE자료!V189</f>
        <v>3191000000</v>
      </c>
      <c r="W189" s="37">
        <f>+NICE자료!W189</f>
        <v>10423000000</v>
      </c>
      <c r="X189" s="37">
        <f>+NICE자료!X189</f>
        <v>28580000000</v>
      </c>
      <c r="Y189" s="37">
        <f>+NICE자료!Y189</f>
        <v>19791000000</v>
      </c>
      <c r="Z189" s="37">
        <f>+NICE자료!Z189</f>
        <v>81363000000</v>
      </c>
      <c r="AA189" s="37">
        <f>+NICE자료!AA189</f>
        <v>7823000000</v>
      </c>
      <c r="AB189" s="37">
        <f>+NICE자료!AB189</f>
        <v>181981000000</v>
      </c>
      <c r="AC189" s="37">
        <f>+NICE자료!AC189</f>
        <v>4482000000</v>
      </c>
      <c r="AD189" s="37">
        <f>+NICE자료!AD189</f>
        <v>3450000000</v>
      </c>
      <c r="AE189" s="37">
        <f>+NICE자료!AE189</f>
        <v>9358000000</v>
      </c>
      <c r="AF189" s="37">
        <f>+NICE자료!AF189</f>
        <v>8168000000</v>
      </c>
      <c r="AG189" s="37">
        <f>+NICE자료!AG189</f>
        <v>8513000000</v>
      </c>
      <c r="AH189" s="37">
        <f>+NICE자료!AH189</f>
        <v>1035432000000</v>
      </c>
      <c r="AI189" s="37">
        <f>+NICE자료!AI189</f>
        <v>8574000000</v>
      </c>
      <c r="AJ189" s="37">
        <f>+NICE자료!AJ189</f>
        <v>50440000000</v>
      </c>
      <c r="AK189" s="37">
        <f>+NICE자료!AK189</f>
        <v>16298000000</v>
      </c>
      <c r="AL189" s="37">
        <f>+NICE자료!AL189</f>
        <v>5400000000</v>
      </c>
      <c r="AM189" s="37"/>
      <c r="AN189" s="37"/>
      <c r="AO189" s="37"/>
      <c r="AP189" s="37"/>
      <c r="AQ189" s="37"/>
      <c r="AR189" s="37"/>
      <c r="AS189" s="37"/>
      <c r="AT189" s="38"/>
      <c r="AU189" s="38"/>
      <c r="AV189" s="38"/>
      <c r="AW189" s="38"/>
      <c r="AX189" s="38"/>
      <c r="AY189" s="38"/>
      <c r="AZ189" s="38"/>
      <c r="BA189" s="38"/>
      <c r="BB189" s="38"/>
      <c r="BC189" s="38"/>
      <c r="BD189" s="38"/>
      <c r="BE189" s="38"/>
      <c r="BF189" s="38"/>
      <c r="BG189" s="38"/>
      <c r="BH189" s="38"/>
      <c r="BI189" s="38"/>
      <c r="BJ189" s="38"/>
      <c r="BK189" s="38"/>
      <c r="BL189" s="38"/>
      <c r="BM189" s="38"/>
      <c r="BN189" s="38"/>
      <c r="BO189" s="38"/>
      <c r="BP189" s="38"/>
      <c r="BQ189" s="38"/>
      <c r="BR189" s="38"/>
      <c r="BS189" s="38"/>
      <c r="BT189" s="38"/>
      <c r="BU189" s="38"/>
      <c r="BV189" s="38"/>
      <c r="BW189" s="38"/>
      <c r="BX189" s="38"/>
      <c r="BY189" s="38"/>
      <c r="BZ189" s="38"/>
      <c r="CA189" s="38"/>
      <c r="CB189" s="38"/>
      <c r="CC189" s="38"/>
      <c r="CD189" s="38"/>
      <c r="CE189" s="38"/>
      <c r="CF189" s="38"/>
      <c r="CG189" s="38"/>
      <c r="CH189" s="38"/>
      <c r="CI189" s="38"/>
      <c r="CJ189" s="38"/>
      <c r="CK189" s="38"/>
      <c r="CL189" s="38"/>
      <c r="CM189" s="38"/>
      <c r="CN189" s="38"/>
      <c r="CO189" s="38"/>
      <c r="CP189" s="38"/>
      <c r="CQ189" s="38"/>
      <c r="CR189" s="38"/>
      <c r="CS189" s="38"/>
      <c r="CT189" s="38"/>
      <c r="CU189" s="38"/>
      <c r="CV189" s="38"/>
      <c r="CW189" s="38"/>
      <c r="CX189" s="38"/>
      <c r="CY189" s="38"/>
      <c r="CZ189" s="38"/>
      <c r="DA189" s="38"/>
      <c r="DB189" s="38"/>
      <c r="DC189" s="38"/>
      <c r="DD189" s="38"/>
      <c r="DE189" s="38"/>
      <c r="DF189" s="38"/>
      <c r="DG189" s="38"/>
      <c r="DH189" s="38"/>
      <c r="DI189" s="38"/>
      <c r="DJ189" s="38"/>
      <c r="DK189" s="38"/>
      <c r="DL189" s="38"/>
      <c r="DM189" s="38"/>
      <c r="DN189" s="38"/>
    </row>
    <row r="190" spans="1:118">
      <c r="A190" s="1">
        <f>+NICE자료!A190</f>
        <v>125147</v>
      </c>
      <c r="B190" s="28" t="str">
        <f>+NICE자료!B190</f>
        <v xml:space="preserve">     매도가능증권처분이익</v>
      </c>
      <c r="C190" s="37">
        <f>+NICE자료!C190</f>
        <v>7049000000</v>
      </c>
      <c r="D190" s="37">
        <f>+NICE자료!D190</f>
        <v>28104000000</v>
      </c>
      <c r="E190" s="37">
        <f>+NICE자료!E190</f>
        <v>6130000000</v>
      </c>
      <c r="F190" s="37">
        <f>+NICE자료!F190</f>
        <v>17697000000</v>
      </c>
      <c r="G190" s="37">
        <f>+NICE자료!G190</f>
        <v>15120000000</v>
      </c>
      <c r="H190" s="37">
        <f>+NICE자료!H190</f>
        <v>5538000000</v>
      </c>
      <c r="I190" s="37">
        <f>+NICE자료!I190</f>
        <v>3126000000</v>
      </c>
      <c r="J190" s="37">
        <f>+NICE자료!J190</f>
        <v>14727000000</v>
      </c>
      <c r="K190" s="37">
        <f>+NICE자료!K190</f>
        <v>14998000000</v>
      </c>
      <c r="L190" s="37">
        <f>+NICE자료!L190</f>
        <v>9986000000</v>
      </c>
      <c r="M190" s="37">
        <f>+NICE자료!M190</f>
        <v>14319000000</v>
      </c>
      <c r="N190" s="37">
        <f>+NICE자료!N190</f>
        <v>54143000000</v>
      </c>
      <c r="O190" s="37">
        <f>+NICE자료!O190</f>
        <v>15105000000</v>
      </c>
      <c r="P190" s="37">
        <f>+NICE자료!P190</f>
        <v>5247000000</v>
      </c>
      <c r="Q190" s="37">
        <f>+NICE자료!Q190</f>
        <v>1697000000</v>
      </c>
      <c r="R190" s="37">
        <f>+NICE자료!R190</f>
        <v>6281000000</v>
      </c>
      <c r="S190" s="37">
        <f>+NICE자료!S190</f>
        <v>0</v>
      </c>
      <c r="T190" s="37">
        <f>+NICE자료!T190</f>
        <v>0</v>
      </c>
      <c r="U190" s="37">
        <f>+NICE자료!U190</f>
        <v>0</v>
      </c>
      <c r="V190" s="37">
        <f>+NICE자료!V190</f>
        <v>0</v>
      </c>
      <c r="W190" s="37">
        <f>+NICE자료!W190</f>
        <v>0</v>
      </c>
      <c r="X190" s="37">
        <f>+NICE자료!X190</f>
        <v>0</v>
      </c>
      <c r="Y190" s="37">
        <f>+NICE자료!Y190</f>
        <v>0</v>
      </c>
      <c r="Z190" s="37">
        <f>+NICE자료!Z190</f>
        <v>0</v>
      </c>
      <c r="AA190" s="37">
        <f>+NICE자료!AA190</f>
        <v>0</v>
      </c>
      <c r="AB190" s="37">
        <f>+NICE자료!AB190</f>
        <v>0</v>
      </c>
      <c r="AC190" s="37">
        <f>+NICE자료!AC190</f>
        <v>0</v>
      </c>
      <c r="AD190" s="37">
        <f>+NICE자료!AD190</f>
        <v>0</v>
      </c>
      <c r="AE190" s="37">
        <f>+NICE자료!AE190</f>
        <v>0</v>
      </c>
      <c r="AF190" s="37">
        <f>+NICE자료!AF190</f>
        <v>0</v>
      </c>
      <c r="AG190" s="37">
        <f>+NICE자료!AG190</f>
        <v>0</v>
      </c>
      <c r="AH190" s="37">
        <f>+NICE자료!AH190</f>
        <v>0</v>
      </c>
      <c r="AI190" s="37">
        <f>+NICE자료!AI190</f>
        <v>0</v>
      </c>
      <c r="AJ190" s="37">
        <f>+NICE자료!AJ190</f>
        <v>0</v>
      </c>
      <c r="AK190" s="37">
        <f>+NICE자료!AK190</f>
        <v>0</v>
      </c>
      <c r="AL190" s="37">
        <f>+NICE자료!AL190</f>
        <v>0</v>
      </c>
      <c r="AM190" s="37"/>
      <c r="AN190" s="37"/>
      <c r="AO190" s="37"/>
      <c r="AP190" s="37"/>
      <c r="AQ190" s="37"/>
      <c r="AR190" s="37"/>
      <c r="AS190" s="37"/>
      <c r="AT190" s="38"/>
      <c r="AU190" s="38"/>
      <c r="AV190" s="38"/>
      <c r="AW190" s="38"/>
      <c r="AX190" s="38"/>
      <c r="AY190" s="38"/>
      <c r="AZ190" s="38"/>
      <c r="BA190" s="38"/>
      <c r="BB190" s="38"/>
      <c r="BC190" s="38"/>
      <c r="BD190" s="38"/>
      <c r="BE190" s="38"/>
      <c r="BF190" s="38"/>
      <c r="BG190" s="38"/>
      <c r="BH190" s="38"/>
      <c r="BI190" s="38"/>
      <c r="BJ190" s="38"/>
      <c r="BK190" s="38"/>
      <c r="BL190" s="38"/>
      <c r="BM190" s="38"/>
      <c r="BN190" s="38"/>
      <c r="BO190" s="38"/>
      <c r="BP190" s="38"/>
      <c r="BQ190" s="38"/>
      <c r="BR190" s="38"/>
      <c r="BS190" s="38"/>
      <c r="BT190" s="38"/>
      <c r="BU190" s="38"/>
      <c r="BV190" s="38"/>
      <c r="BW190" s="38"/>
      <c r="BX190" s="38"/>
      <c r="BY190" s="38"/>
      <c r="BZ190" s="38"/>
      <c r="CA190" s="38"/>
      <c r="CB190" s="38"/>
      <c r="CC190" s="38"/>
      <c r="CD190" s="38"/>
      <c r="CE190" s="38"/>
      <c r="CF190" s="38"/>
      <c r="CG190" s="38"/>
      <c r="CH190" s="38"/>
      <c r="CI190" s="38"/>
      <c r="CJ190" s="38"/>
      <c r="CK190" s="38"/>
      <c r="CL190" s="38"/>
      <c r="CM190" s="38"/>
      <c r="CN190" s="38"/>
      <c r="CO190" s="38"/>
      <c r="CP190" s="38"/>
      <c r="CQ190" s="38"/>
      <c r="CR190" s="38"/>
      <c r="CS190" s="38"/>
      <c r="CT190" s="38"/>
      <c r="CU190" s="38"/>
      <c r="CV190" s="38"/>
      <c r="CW190" s="38"/>
      <c r="CX190" s="38"/>
      <c r="CY190" s="38"/>
      <c r="CZ190" s="38"/>
      <c r="DA190" s="38"/>
      <c r="DB190" s="38"/>
      <c r="DC190" s="38"/>
      <c r="DD190" s="38"/>
      <c r="DE190" s="38"/>
      <c r="DF190" s="38"/>
      <c r="DG190" s="38"/>
      <c r="DH190" s="38"/>
      <c r="DI190" s="38"/>
      <c r="DJ190" s="38"/>
      <c r="DK190" s="38"/>
      <c r="DL190" s="38"/>
      <c r="DM190" s="38"/>
      <c r="DN190" s="38"/>
    </row>
    <row r="191" spans="1:118">
      <c r="A191" s="1">
        <f>+NICE자료!A191</f>
        <v>125148</v>
      </c>
      <c r="B191" s="28" t="str">
        <f>+NICE자료!B191</f>
        <v xml:space="preserve">     만기보유증권처분이익</v>
      </c>
      <c r="C191" s="37">
        <f>+NICE자료!C191</f>
        <v>0</v>
      </c>
      <c r="D191" s="37">
        <f>+NICE자료!D191</f>
        <v>0</v>
      </c>
      <c r="E191" s="37">
        <f>+NICE자료!E191</f>
        <v>0</v>
      </c>
      <c r="F191" s="37">
        <f>+NICE자료!F191</f>
        <v>0</v>
      </c>
      <c r="G191" s="37">
        <f>+NICE자료!G191</f>
        <v>0</v>
      </c>
      <c r="H191" s="37">
        <f>+NICE자료!H191</f>
        <v>0</v>
      </c>
      <c r="I191" s="37">
        <f>+NICE자료!I191</f>
        <v>0</v>
      </c>
      <c r="J191" s="37">
        <f>+NICE자료!J191</f>
        <v>0</v>
      </c>
      <c r="K191" s="37">
        <f>+NICE자료!K191</f>
        <v>0</v>
      </c>
      <c r="L191" s="37">
        <f>+NICE자료!L191</f>
        <v>0</v>
      </c>
      <c r="M191" s="37">
        <f>+NICE자료!M191</f>
        <v>0</v>
      </c>
      <c r="N191" s="37">
        <f>+NICE자료!N191</f>
        <v>0</v>
      </c>
      <c r="O191" s="37">
        <f>+NICE자료!O191</f>
        <v>0</v>
      </c>
      <c r="P191" s="37">
        <f>+NICE자료!P191</f>
        <v>0</v>
      </c>
      <c r="Q191" s="37">
        <f>+NICE자료!Q191</f>
        <v>0</v>
      </c>
      <c r="R191" s="37">
        <f>+NICE자료!R191</f>
        <v>0</v>
      </c>
      <c r="S191" s="37">
        <f>+NICE자료!S191</f>
        <v>0</v>
      </c>
      <c r="T191" s="37">
        <f>+NICE자료!T191</f>
        <v>0</v>
      </c>
      <c r="U191" s="37">
        <f>+NICE자료!U191</f>
        <v>0</v>
      </c>
      <c r="V191" s="37">
        <f>+NICE자료!V191</f>
        <v>0</v>
      </c>
      <c r="W191" s="37">
        <f>+NICE자료!W191</f>
        <v>0</v>
      </c>
      <c r="X191" s="37">
        <f>+NICE자료!X191</f>
        <v>0</v>
      </c>
      <c r="Y191" s="37">
        <f>+NICE자료!Y191</f>
        <v>0</v>
      </c>
      <c r="Z191" s="37">
        <f>+NICE자료!Z191</f>
        <v>0</v>
      </c>
      <c r="AA191" s="37">
        <f>+NICE자료!AA191</f>
        <v>0</v>
      </c>
      <c r="AB191" s="37">
        <f>+NICE자료!AB191</f>
        <v>0</v>
      </c>
      <c r="AC191" s="37">
        <f>+NICE자료!AC191</f>
        <v>0</v>
      </c>
      <c r="AD191" s="37">
        <f>+NICE자료!AD191</f>
        <v>0</v>
      </c>
      <c r="AE191" s="37">
        <f>+NICE자료!AE191</f>
        <v>0</v>
      </c>
      <c r="AF191" s="37">
        <f>+NICE자료!AF191</f>
        <v>0</v>
      </c>
      <c r="AG191" s="37">
        <f>+NICE자료!AG191</f>
        <v>0</v>
      </c>
      <c r="AH191" s="37">
        <f>+NICE자료!AH191</f>
        <v>0</v>
      </c>
      <c r="AI191" s="37">
        <f>+NICE자료!AI191</f>
        <v>0</v>
      </c>
      <c r="AJ191" s="37">
        <f>+NICE자료!AJ191</f>
        <v>0</v>
      </c>
      <c r="AK191" s="37">
        <f>+NICE자료!AK191</f>
        <v>0</v>
      </c>
      <c r="AL191" s="37">
        <f>+NICE자료!AL191</f>
        <v>0</v>
      </c>
      <c r="AM191" s="37"/>
      <c r="AN191" s="37"/>
      <c r="AO191" s="37"/>
      <c r="AP191" s="37"/>
      <c r="AQ191" s="37"/>
      <c r="AR191" s="37"/>
      <c r="AS191" s="37"/>
      <c r="AT191" s="38"/>
      <c r="AU191" s="38"/>
      <c r="AV191" s="38"/>
      <c r="AW191" s="38"/>
      <c r="AX191" s="38"/>
      <c r="AY191" s="38"/>
      <c r="AZ191" s="38"/>
      <c r="BA191" s="38"/>
      <c r="BB191" s="38"/>
      <c r="BC191" s="38"/>
      <c r="BD191" s="38"/>
      <c r="BE191" s="38"/>
      <c r="BF191" s="38"/>
      <c r="BG191" s="38"/>
      <c r="BH191" s="38"/>
      <c r="BI191" s="38"/>
      <c r="BJ191" s="38"/>
      <c r="BK191" s="38"/>
      <c r="BL191" s="38"/>
      <c r="BM191" s="38"/>
      <c r="BN191" s="38"/>
      <c r="BO191" s="38"/>
      <c r="BP191" s="38"/>
      <c r="BQ191" s="38"/>
      <c r="BR191" s="38"/>
      <c r="BS191" s="38"/>
      <c r="BT191" s="38"/>
      <c r="BU191" s="38"/>
      <c r="BV191" s="38"/>
      <c r="BW191" s="38"/>
      <c r="BX191" s="38"/>
      <c r="BY191" s="38"/>
      <c r="BZ191" s="38"/>
      <c r="CA191" s="38"/>
      <c r="CB191" s="38"/>
      <c r="CC191" s="38"/>
      <c r="CD191" s="38"/>
      <c r="CE191" s="38"/>
      <c r="CF191" s="38"/>
      <c r="CG191" s="38"/>
      <c r="CH191" s="38"/>
      <c r="CI191" s="38"/>
      <c r="CJ191" s="38"/>
      <c r="CK191" s="38"/>
      <c r="CL191" s="38"/>
      <c r="CM191" s="38"/>
      <c r="CN191" s="38"/>
      <c r="CO191" s="38"/>
      <c r="CP191" s="38"/>
      <c r="CQ191" s="38"/>
      <c r="CR191" s="38"/>
      <c r="CS191" s="38"/>
      <c r="CT191" s="38"/>
      <c r="CU191" s="38"/>
      <c r="CV191" s="38"/>
      <c r="CW191" s="38"/>
      <c r="CX191" s="38"/>
      <c r="CY191" s="38"/>
      <c r="CZ191" s="38"/>
      <c r="DA191" s="38"/>
      <c r="DB191" s="38"/>
      <c r="DC191" s="38"/>
      <c r="DD191" s="38"/>
      <c r="DE191" s="38"/>
      <c r="DF191" s="38"/>
      <c r="DG191" s="38"/>
      <c r="DH191" s="38"/>
      <c r="DI191" s="38"/>
      <c r="DJ191" s="38"/>
      <c r="DK191" s="38"/>
      <c r="DL191" s="38"/>
      <c r="DM191" s="38"/>
      <c r="DN191" s="38"/>
    </row>
    <row r="192" spans="1:118">
      <c r="A192" s="1">
        <f>+NICE자료!A192</f>
        <v>125165</v>
      </c>
      <c r="B192" s="28" t="str">
        <f>+NICE자료!B192</f>
        <v xml:space="preserve">     지분법주식처분이익</v>
      </c>
      <c r="C192" s="37">
        <f>+NICE자료!C192</f>
        <v>0</v>
      </c>
      <c r="D192" s="37">
        <f>+NICE자료!D192</f>
        <v>0</v>
      </c>
      <c r="E192" s="37">
        <f>+NICE자료!E192</f>
        <v>0</v>
      </c>
      <c r="F192" s="37">
        <f>+NICE자료!F192</f>
        <v>0</v>
      </c>
      <c r="G192" s="37">
        <f>+NICE자료!G192</f>
        <v>0</v>
      </c>
      <c r="H192" s="37">
        <f>+NICE자료!H192</f>
        <v>0</v>
      </c>
      <c r="I192" s="37">
        <f>+NICE자료!I192</f>
        <v>0</v>
      </c>
      <c r="J192" s="37">
        <f>+NICE자료!J192</f>
        <v>0</v>
      </c>
      <c r="K192" s="37">
        <f>+NICE자료!K192</f>
        <v>0</v>
      </c>
      <c r="L192" s="37">
        <f>+NICE자료!L192</f>
        <v>0</v>
      </c>
      <c r="M192" s="37">
        <f>+NICE자료!M192</f>
        <v>0</v>
      </c>
      <c r="N192" s="37">
        <f>+NICE자료!N192</f>
        <v>0</v>
      </c>
      <c r="O192" s="37">
        <f>+NICE자료!O192</f>
        <v>0</v>
      </c>
      <c r="P192" s="37">
        <f>+NICE자료!P192</f>
        <v>0</v>
      </c>
      <c r="Q192" s="37">
        <f>+NICE자료!Q192</f>
        <v>0</v>
      </c>
      <c r="R192" s="37">
        <f>+NICE자료!R192</f>
        <v>0</v>
      </c>
      <c r="S192" s="37">
        <f>+NICE자료!S192</f>
        <v>0</v>
      </c>
      <c r="T192" s="37">
        <f>+NICE자료!T192</f>
        <v>0</v>
      </c>
      <c r="U192" s="37">
        <f>+NICE자료!U192</f>
        <v>0</v>
      </c>
      <c r="V192" s="37">
        <f>+NICE자료!V192</f>
        <v>0</v>
      </c>
      <c r="W192" s="37">
        <f>+NICE자료!W192</f>
        <v>0</v>
      </c>
      <c r="X192" s="37">
        <f>+NICE자료!X192</f>
        <v>0</v>
      </c>
      <c r="Y192" s="37">
        <f>+NICE자료!Y192</f>
        <v>0</v>
      </c>
      <c r="Z192" s="37">
        <f>+NICE자료!Z192</f>
        <v>0</v>
      </c>
      <c r="AA192" s="37">
        <f>+NICE자료!AA192</f>
        <v>0</v>
      </c>
      <c r="AB192" s="37">
        <f>+NICE자료!AB192</f>
        <v>0</v>
      </c>
      <c r="AC192" s="37">
        <f>+NICE자료!AC192</f>
        <v>0</v>
      </c>
      <c r="AD192" s="37">
        <f>+NICE자료!AD192</f>
        <v>0</v>
      </c>
      <c r="AE192" s="37">
        <f>+NICE자료!AE192</f>
        <v>0</v>
      </c>
      <c r="AF192" s="37">
        <f>+NICE자료!AF192</f>
        <v>0</v>
      </c>
      <c r="AG192" s="37">
        <f>+NICE자료!AG192</f>
        <v>0</v>
      </c>
      <c r="AH192" s="37">
        <f>+NICE자료!AH192</f>
        <v>0</v>
      </c>
      <c r="AI192" s="37">
        <f>+NICE자료!AI192</f>
        <v>0</v>
      </c>
      <c r="AJ192" s="37">
        <f>+NICE자료!AJ192</f>
        <v>0</v>
      </c>
      <c r="AK192" s="37">
        <f>+NICE자료!AK192</f>
        <v>0</v>
      </c>
      <c r="AL192" s="37">
        <f>+NICE자료!AL192</f>
        <v>0</v>
      </c>
      <c r="AM192" s="37"/>
      <c r="AN192" s="37"/>
      <c r="AO192" s="37"/>
      <c r="AP192" s="37"/>
      <c r="AQ192" s="37"/>
      <c r="AR192" s="37"/>
      <c r="AS192" s="37"/>
      <c r="AT192" s="38"/>
      <c r="AU192" s="38"/>
      <c r="AV192" s="38"/>
      <c r="AW192" s="38"/>
      <c r="AX192" s="38"/>
      <c r="AY192" s="38"/>
      <c r="AZ192" s="38"/>
      <c r="BA192" s="38"/>
      <c r="BB192" s="38"/>
      <c r="BC192" s="38"/>
      <c r="BD192" s="38"/>
      <c r="BE192" s="38"/>
      <c r="BF192" s="38"/>
      <c r="BG192" s="38"/>
      <c r="BH192" s="38"/>
      <c r="BI192" s="38"/>
      <c r="BJ192" s="38"/>
      <c r="BK192" s="38"/>
      <c r="BL192" s="38"/>
      <c r="BM192" s="38"/>
      <c r="BN192" s="38"/>
      <c r="BO192" s="38"/>
      <c r="BP192" s="38"/>
      <c r="BQ192" s="38"/>
      <c r="BR192" s="38"/>
      <c r="BS192" s="38"/>
      <c r="BT192" s="38"/>
      <c r="BU192" s="38"/>
      <c r="BV192" s="38"/>
      <c r="BW192" s="38"/>
      <c r="BX192" s="38"/>
      <c r="BY192" s="38"/>
      <c r="BZ192" s="38"/>
      <c r="CA192" s="38"/>
      <c r="CB192" s="38"/>
      <c r="CC192" s="38"/>
      <c r="CD192" s="38"/>
      <c r="CE192" s="38"/>
      <c r="CF192" s="38"/>
      <c r="CG192" s="38"/>
      <c r="CH192" s="38"/>
      <c r="CI192" s="38"/>
      <c r="CJ192" s="38"/>
      <c r="CK192" s="38"/>
      <c r="CL192" s="38"/>
      <c r="CM192" s="38"/>
      <c r="CN192" s="38"/>
      <c r="CO192" s="38"/>
      <c r="CP192" s="38"/>
      <c r="CQ192" s="38"/>
      <c r="CR192" s="38"/>
      <c r="CS192" s="38"/>
      <c r="CT192" s="38"/>
      <c r="CU192" s="38"/>
      <c r="CV192" s="38"/>
      <c r="CW192" s="38"/>
      <c r="CX192" s="38"/>
      <c r="CY192" s="38"/>
      <c r="CZ192" s="38"/>
      <c r="DA192" s="38"/>
      <c r="DB192" s="38"/>
      <c r="DC192" s="38"/>
      <c r="DD192" s="38"/>
      <c r="DE192" s="38"/>
      <c r="DF192" s="38"/>
      <c r="DG192" s="38"/>
      <c r="DH192" s="38"/>
      <c r="DI192" s="38"/>
      <c r="DJ192" s="38"/>
      <c r="DK192" s="38"/>
      <c r="DL192" s="38"/>
      <c r="DM192" s="38"/>
      <c r="DN192" s="38"/>
    </row>
    <row r="193" spans="1:118">
      <c r="A193" s="1">
        <f>+NICE자료!A193</f>
        <v>125104</v>
      </c>
      <c r="B193" s="28" t="str">
        <f>+NICE자료!B193</f>
        <v xml:space="preserve">     기타장단기투자증권처분이익</v>
      </c>
      <c r="C193" s="37">
        <f>+NICE자료!C193</f>
        <v>0</v>
      </c>
      <c r="D193" s="37">
        <f>+NICE자료!D193</f>
        <v>0</v>
      </c>
      <c r="E193" s="37">
        <f>+NICE자료!E193</f>
        <v>0</v>
      </c>
      <c r="F193" s="37">
        <f>+NICE자료!F193</f>
        <v>0</v>
      </c>
      <c r="G193" s="37">
        <f>+NICE자료!G193</f>
        <v>0</v>
      </c>
      <c r="H193" s="37">
        <f>+NICE자료!H193</f>
        <v>0</v>
      </c>
      <c r="I193" s="37">
        <f>+NICE자료!I193</f>
        <v>0</v>
      </c>
      <c r="J193" s="37">
        <f>+NICE자료!J193</f>
        <v>0</v>
      </c>
      <c r="K193" s="37">
        <f>+NICE자료!K193</f>
        <v>0</v>
      </c>
      <c r="L193" s="37">
        <f>+NICE자료!L193</f>
        <v>0</v>
      </c>
      <c r="M193" s="37">
        <f>+NICE자료!M193</f>
        <v>0</v>
      </c>
      <c r="N193" s="37">
        <f>+NICE자료!N193</f>
        <v>0</v>
      </c>
      <c r="O193" s="37">
        <f>+NICE자료!O193</f>
        <v>0</v>
      </c>
      <c r="P193" s="37">
        <f>+NICE자료!P193</f>
        <v>0</v>
      </c>
      <c r="Q193" s="37">
        <f>+NICE자료!Q193</f>
        <v>0</v>
      </c>
      <c r="R193" s="37">
        <f>+NICE자료!R193</f>
        <v>0</v>
      </c>
      <c r="S193" s="37">
        <f>+NICE자료!S193</f>
        <v>0</v>
      </c>
      <c r="T193" s="37">
        <f>+NICE자료!T193</f>
        <v>0</v>
      </c>
      <c r="U193" s="37">
        <f>+NICE자료!U193</f>
        <v>0</v>
      </c>
      <c r="V193" s="37">
        <f>+NICE자료!V193</f>
        <v>0</v>
      </c>
      <c r="W193" s="37">
        <f>+NICE자료!W193</f>
        <v>0</v>
      </c>
      <c r="X193" s="37">
        <f>+NICE자료!X193</f>
        <v>0</v>
      </c>
      <c r="Y193" s="37">
        <f>+NICE자료!Y193</f>
        <v>0</v>
      </c>
      <c r="Z193" s="37">
        <f>+NICE자료!Z193</f>
        <v>0</v>
      </c>
      <c r="AA193" s="37">
        <f>+NICE자료!AA193</f>
        <v>0</v>
      </c>
      <c r="AB193" s="37">
        <f>+NICE자료!AB193</f>
        <v>0</v>
      </c>
      <c r="AC193" s="37">
        <f>+NICE자료!AC193</f>
        <v>0</v>
      </c>
      <c r="AD193" s="37">
        <f>+NICE자료!AD193</f>
        <v>0</v>
      </c>
      <c r="AE193" s="37">
        <f>+NICE자료!AE193</f>
        <v>0</v>
      </c>
      <c r="AF193" s="37">
        <f>+NICE자료!AF193</f>
        <v>0</v>
      </c>
      <c r="AG193" s="37">
        <f>+NICE자료!AG193</f>
        <v>0</v>
      </c>
      <c r="AH193" s="37">
        <f>+NICE자료!AH193</f>
        <v>0</v>
      </c>
      <c r="AI193" s="37">
        <f>+NICE자료!AI193</f>
        <v>0</v>
      </c>
      <c r="AJ193" s="37">
        <f>+NICE자료!AJ193</f>
        <v>0</v>
      </c>
      <c r="AK193" s="37">
        <f>+NICE자료!AK193</f>
        <v>0</v>
      </c>
      <c r="AL193" s="37">
        <f>+NICE자료!AL193</f>
        <v>0</v>
      </c>
      <c r="AM193" s="37"/>
      <c r="AN193" s="37"/>
      <c r="AO193" s="37"/>
      <c r="AP193" s="37"/>
      <c r="AQ193" s="37"/>
      <c r="AR193" s="37"/>
      <c r="AS193" s="37"/>
      <c r="AT193" s="38"/>
      <c r="AU193" s="38"/>
      <c r="AV193" s="38"/>
      <c r="AW193" s="38"/>
      <c r="AX193" s="38"/>
      <c r="AY193" s="38"/>
      <c r="AZ193" s="38"/>
      <c r="BA193" s="38"/>
      <c r="BB193" s="38"/>
      <c r="BC193" s="38"/>
      <c r="BD193" s="38"/>
      <c r="BE193" s="38"/>
      <c r="BF193" s="38"/>
      <c r="BG193" s="38"/>
      <c r="BH193" s="38"/>
      <c r="BI193" s="38"/>
      <c r="BJ193" s="38"/>
      <c r="BK193" s="38"/>
      <c r="BL193" s="38"/>
      <c r="BM193" s="38"/>
      <c r="BN193" s="38"/>
      <c r="BO193" s="38"/>
      <c r="BP193" s="38"/>
      <c r="BQ193" s="38"/>
      <c r="BR193" s="38"/>
      <c r="BS193" s="38"/>
      <c r="BT193" s="38"/>
      <c r="BU193" s="38"/>
      <c r="BV193" s="38"/>
      <c r="BW193" s="38"/>
      <c r="BX193" s="38"/>
      <c r="BY193" s="38"/>
      <c r="BZ193" s="38"/>
      <c r="CA193" s="38"/>
      <c r="CB193" s="38"/>
      <c r="CC193" s="38"/>
      <c r="CD193" s="38"/>
      <c r="CE193" s="38"/>
      <c r="CF193" s="38"/>
      <c r="CG193" s="38"/>
      <c r="CH193" s="38"/>
      <c r="CI193" s="38"/>
      <c r="CJ193" s="38"/>
      <c r="CK193" s="38"/>
      <c r="CL193" s="38"/>
      <c r="CM193" s="38"/>
      <c r="CN193" s="38"/>
      <c r="CO193" s="38"/>
      <c r="CP193" s="38"/>
      <c r="CQ193" s="38"/>
      <c r="CR193" s="38"/>
      <c r="CS193" s="38"/>
      <c r="CT193" s="38"/>
      <c r="CU193" s="38"/>
      <c r="CV193" s="38"/>
      <c r="CW193" s="38"/>
      <c r="CX193" s="38"/>
      <c r="CY193" s="38"/>
      <c r="CZ193" s="38"/>
      <c r="DA193" s="38"/>
      <c r="DB193" s="38"/>
      <c r="DC193" s="38"/>
      <c r="DD193" s="38"/>
      <c r="DE193" s="38"/>
      <c r="DF193" s="38"/>
      <c r="DG193" s="38"/>
      <c r="DH193" s="38"/>
      <c r="DI193" s="38"/>
      <c r="DJ193" s="38"/>
      <c r="DK193" s="38"/>
      <c r="DL193" s="38"/>
      <c r="DM193" s="38"/>
      <c r="DN193" s="38"/>
    </row>
    <row r="194" spans="1:118">
      <c r="A194" s="1">
        <f>+NICE자료!A194</f>
        <v>125121</v>
      </c>
      <c r="B194" s="28" t="str">
        <f>+NICE자료!B194</f>
        <v xml:space="preserve">     기타장단기투자증권평가이익</v>
      </c>
      <c r="C194" s="37">
        <f>+NICE자료!C194</f>
        <v>0</v>
      </c>
      <c r="D194" s="37">
        <f>+NICE자료!D194</f>
        <v>0</v>
      </c>
      <c r="E194" s="37">
        <f>+NICE자료!E194</f>
        <v>0</v>
      </c>
      <c r="F194" s="37">
        <f>+NICE자료!F194</f>
        <v>0</v>
      </c>
      <c r="G194" s="37">
        <f>+NICE자료!G194</f>
        <v>0</v>
      </c>
      <c r="H194" s="37">
        <f>+NICE자료!H194</f>
        <v>0</v>
      </c>
      <c r="I194" s="37">
        <f>+NICE자료!I194</f>
        <v>0</v>
      </c>
      <c r="J194" s="37">
        <f>+NICE자료!J194</f>
        <v>0</v>
      </c>
      <c r="K194" s="37">
        <f>+NICE자료!K194</f>
        <v>0</v>
      </c>
      <c r="L194" s="37">
        <f>+NICE자료!L194</f>
        <v>0</v>
      </c>
      <c r="M194" s="37">
        <f>+NICE자료!M194</f>
        <v>0</v>
      </c>
      <c r="N194" s="37">
        <f>+NICE자료!N194</f>
        <v>0</v>
      </c>
      <c r="O194" s="37">
        <f>+NICE자료!O194</f>
        <v>0</v>
      </c>
      <c r="P194" s="37">
        <f>+NICE자료!P194</f>
        <v>0</v>
      </c>
      <c r="Q194" s="37">
        <f>+NICE자료!Q194</f>
        <v>0</v>
      </c>
      <c r="R194" s="37">
        <f>+NICE자료!R194</f>
        <v>0</v>
      </c>
      <c r="S194" s="37">
        <f>+NICE자료!S194</f>
        <v>0</v>
      </c>
      <c r="T194" s="37">
        <f>+NICE자료!T194</f>
        <v>0</v>
      </c>
      <c r="U194" s="37">
        <f>+NICE자료!U194</f>
        <v>0</v>
      </c>
      <c r="V194" s="37">
        <f>+NICE자료!V194</f>
        <v>0</v>
      </c>
      <c r="W194" s="37">
        <f>+NICE자료!W194</f>
        <v>0</v>
      </c>
      <c r="X194" s="37">
        <f>+NICE자료!X194</f>
        <v>0</v>
      </c>
      <c r="Y194" s="37">
        <f>+NICE자료!Y194</f>
        <v>0</v>
      </c>
      <c r="Z194" s="37">
        <f>+NICE자료!Z194</f>
        <v>0</v>
      </c>
      <c r="AA194" s="37">
        <f>+NICE자료!AA194</f>
        <v>0</v>
      </c>
      <c r="AB194" s="37">
        <f>+NICE자료!AB194</f>
        <v>0</v>
      </c>
      <c r="AC194" s="37">
        <f>+NICE자료!AC194</f>
        <v>0</v>
      </c>
      <c r="AD194" s="37">
        <f>+NICE자료!AD194</f>
        <v>0</v>
      </c>
      <c r="AE194" s="37">
        <f>+NICE자료!AE194</f>
        <v>0</v>
      </c>
      <c r="AF194" s="37">
        <f>+NICE자료!AF194</f>
        <v>0</v>
      </c>
      <c r="AG194" s="37">
        <f>+NICE자료!AG194</f>
        <v>0</v>
      </c>
      <c r="AH194" s="37">
        <f>+NICE자료!AH194</f>
        <v>0</v>
      </c>
      <c r="AI194" s="37">
        <f>+NICE자료!AI194</f>
        <v>0</v>
      </c>
      <c r="AJ194" s="37">
        <f>+NICE자료!AJ194</f>
        <v>0</v>
      </c>
      <c r="AK194" s="37">
        <f>+NICE자료!AK194</f>
        <v>0</v>
      </c>
      <c r="AL194" s="37">
        <f>+NICE자료!AL194</f>
        <v>0</v>
      </c>
      <c r="AM194" s="37"/>
      <c r="AN194" s="37"/>
      <c r="AO194" s="37"/>
      <c r="AP194" s="37"/>
      <c r="AQ194" s="37"/>
      <c r="AR194" s="37"/>
      <c r="AS194" s="37"/>
      <c r="AT194" s="38"/>
      <c r="AU194" s="38"/>
      <c r="AV194" s="38"/>
      <c r="AW194" s="38"/>
      <c r="AX194" s="38"/>
      <c r="AY194" s="38"/>
      <c r="AZ194" s="38"/>
      <c r="BA194" s="38"/>
      <c r="BB194" s="38"/>
      <c r="BC194" s="38"/>
      <c r="BD194" s="38"/>
      <c r="BE194" s="38"/>
      <c r="BF194" s="38"/>
      <c r="BG194" s="38"/>
      <c r="BH194" s="38"/>
      <c r="BI194" s="38"/>
      <c r="BJ194" s="38"/>
      <c r="BK194" s="38"/>
      <c r="BL194" s="38"/>
      <c r="BM194" s="38"/>
      <c r="BN194" s="38"/>
      <c r="BO194" s="38"/>
      <c r="BP194" s="38"/>
      <c r="BQ194" s="38"/>
      <c r="BR194" s="38"/>
      <c r="BS194" s="38"/>
      <c r="BT194" s="38"/>
      <c r="BU194" s="38"/>
      <c r="BV194" s="38"/>
      <c r="BW194" s="38"/>
      <c r="BX194" s="38"/>
      <c r="BY194" s="38"/>
      <c r="BZ194" s="38"/>
      <c r="CA194" s="38"/>
      <c r="CB194" s="38"/>
      <c r="CC194" s="38"/>
      <c r="CD194" s="38"/>
      <c r="CE194" s="38"/>
      <c r="CF194" s="38"/>
      <c r="CG194" s="38"/>
      <c r="CH194" s="38"/>
      <c r="CI194" s="38"/>
      <c r="CJ194" s="38"/>
      <c r="CK194" s="38"/>
      <c r="CL194" s="38"/>
      <c r="CM194" s="38"/>
      <c r="CN194" s="38"/>
      <c r="CO194" s="38"/>
      <c r="CP194" s="38"/>
      <c r="CQ194" s="38"/>
      <c r="CR194" s="38"/>
      <c r="CS194" s="38"/>
      <c r="CT194" s="38"/>
      <c r="CU194" s="38"/>
      <c r="CV194" s="38"/>
      <c r="CW194" s="38"/>
      <c r="CX194" s="38"/>
      <c r="CY194" s="38"/>
      <c r="CZ194" s="38"/>
      <c r="DA194" s="38"/>
      <c r="DB194" s="38"/>
      <c r="DC194" s="38"/>
      <c r="DD194" s="38"/>
      <c r="DE194" s="38"/>
      <c r="DF194" s="38"/>
      <c r="DG194" s="38"/>
      <c r="DH194" s="38"/>
      <c r="DI194" s="38"/>
      <c r="DJ194" s="38"/>
      <c r="DK194" s="38"/>
      <c r="DL194" s="38"/>
      <c r="DM194" s="38"/>
      <c r="DN194" s="38"/>
    </row>
    <row r="195" spans="1:118">
      <c r="A195" s="1">
        <f>+NICE자료!A195</f>
        <v>125152</v>
      </c>
      <c r="B195" s="28" t="str">
        <f>+NICE자료!B195</f>
        <v xml:space="preserve">     자전거래이익</v>
      </c>
      <c r="C195" s="37">
        <f>+NICE자료!C195</f>
        <v>0</v>
      </c>
      <c r="D195" s="37">
        <f>+NICE자료!D195</f>
        <v>0</v>
      </c>
      <c r="E195" s="37">
        <f>+NICE자료!E195</f>
        <v>0</v>
      </c>
      <c r="F195" s="37">
        <f>+NICE자료!F195</f>
        <v>0</v>
      </c>
      <c r="G195" s="37">
        <f>+NICE자료!G195</f>
        <v>0</v>
      </c>
      <c r="H195" s="37">
        <f>+NICE자료!H195</f>
        <v>0</v>
      </c>
      <c r="I195" s="37">
        <f>+NICE자료!I195</f>
        <v>0</v>
      </c>
      <c r="J195" s="37">
        <f>+NICE자료!J195</f>
        <v>0</v>
      </c>
      <c r="K195" s="37">
        <f>+NICE자료!K195</f>
        <v>0</v>
      </c>
      <c r="L195" s="37">
        <f>+NICE자료!L195</f>
        <v>0</v>
      </c>
      <c r="M195" s="37">
        <f>+NICE자료!M195</f>
        <v>0</v>
      </c>
      <c r="N195" s="37">
        <f>+NICE자료!N195</f>
        <v>0</v>
      </c>
      <c r="O195" s="37">
        <f>+NICE자료!O195</f>
        <v>0</v>
      </c>
      <c r="P195" s="37">
        <f>+NICE자료!P195</f>
        <v>0</v>
      </c>
      <c r="Q195" s="37">
        <f>+NICE자료!Q195</f>
        <v>0</v>
      </c>
      <c r="R195" s="37">
        <f>+NICE자료!R195</f>
        <v>0</v>
      </c>
      <c r="S195" s="37">
        <f>+NICE자료!S195</f>
        <v>0</v>
      </c>
      <c r="T195" s="37">
        <f>+NICE자료!T195</f>
        <v>0</v>
      </c>
      <c r="U195" s="37">
        <f>+NICE자료!U195</f>
        <v>0</v>
      </c>
      <c r="V195" s="37">
        <f>+NICE자료!V195</f>
        <v>0</v>
      </c>
      <c r="W195" s="37">
        <f>+NICE자료!W195</f>
        <v>0</v>
      </c>
      <c r="X195" s="37">
        <f>+NICE자료!X195</f>
        <v>0</v>
      </c>
      <c r="Y195" s="37">
        <f>+NICE자료!Y195</f>
        <v>0</v>
      </c>
      <c r="Z195" s="37">
        <f>+NICE자료!Z195</f>
        <v>0</v>
      </c>
      <c r="AA195" s="37">
        <f>+NICE자료!AA195</f>
        <v>0</v>
      </c>
      <c r="AB195" s="37">
        <f>+NICE자료!AB195</f>
        <v>0</v>
      </c>
      <c r="AC195" s="37">
        <f>+NICE자료!AC195</f>
        <v>0</v>
      </c>
      <c r="AD195" s="37">
        <f>+NICE자료!AD195</f>
        <v>0</v>
      </c>
      <c r="AE195" s="37">
        <f>+NICE자료!AE195</f>
        <v>0</v>
      </c>
      <c r="AF195" s="37">
        <f>+NICE자료!AF195</f>
        <v>0</v>
      </c>
      <c r="AG195" s="37">
        <f>+NICE자료!AG195</f>
        <v>0</v>
      </c>
      <c r="AH195" s="37">
        <f>+NICE자료!AH195</f>
        <v>0</v>
      </c>
      <c r="AI195" s="37">
        <f>+NICE자료!AI195</f>
        <v>0</v>
      </c>
      <c r="AJ195" s="37">
        <f>+NICE자료!AJ195</f>
        <v>0</v>
      </c>
      <c r="AK195" s="37">
        <f>+NICE자료!AK195</f>
        <v>0</v>
      </c>
      <c r="AL195" s="37">
        <f>+NICE자료!AL195</f>
        <v>0</v>
      </c>
      <c r="AM195" s="37"/>
      <c r="AN195" s="37"/>
      <c r="AO195" s="37"/>
      <c r="AP195" s="37"/>
      <c r="AQ195" s="37"/>
      <c r="AR195" s="37"/>
      <c r="AS195" s="37"/>
      <c r="AT195" s="38"/>
      <c r="AU195" s="38"/>
      <c r="AV195" s="38"/>
      <c r="AW195" s="38"/>
      <c r="AX195" s="38"/>
      <c r="AY195" s="38"/>
      <c r="AZ195" s="38"/>
      <c r="BA195" s="38"/>
      <c r="BB195" s="38"/>
      <c r="BC195" s="38"/>
      <c r="BD195" s="38"/>
      <c r="BE195" s="38"/>
      <c r="BF195" s="38"/>
      <c r="BG195" s="38"/>
      <c r="BH195" s="38"/>
      <c r="BI195" s="38"/>
      <c r="BJ195" s="38"/>
      <c r="BK195" s="38"/>
      <c r="BL195" s="38"/>
      <c r="BM195" s="38"/>
      <c r="BN195" s="38"/>
      <c r="BO195" s="38"/>
      <c r="BP195" s="38"/>
      <c r="BQ195" s="38"/>
      <c r="BR195" s="38"/>
      <c r="BS195" s="38"/>
      <c r="BT195" s="38"/>
      <c r="BU195" s="38"/>
      <c r="BV195" s="38"/>
      <c r="BW195" s="38"/>
      <c r="BX195" s="38"/>
      <c r="BY195" s="38"/>
      <c r="BZ195" s="38"/>
      <c r="CA195" s="38"/>
      <c r="CB195" s="38"/>
      <c r="CC195" s="38"/>
      <c r="CD195" s="38"/>
      <c r="CE195" s="38"/>
      <c r="CF195" s="38"/>
      <c r="CG195" s="38"/>
      <c r="CH195" s="38"/>
      <c r="CI195" s="38"/>
      <c r="CJ195" s="38"/>
      <c r="CK195" s="38"/>
      <c r="CL195" s="38"/>
      <c r="CM195" s="38"/>
      <c r="CN195" s="38"/>
      <c r="CO195" s="38"/>
      <c r="CP195" s="38"/>
      <c r="CQ195" s="38"/>
      <c r="CR195" s="38"/>
      <c r="CS195" s="38"/>
      <c r="CT195" s="38"/>
      <c r="CU195" s="38"/>
      <c r="CV195" s="38"/>
      <c r="CW195" s="38"/>
      <c r="CX195" s="38"/>
      <c r="CY195" s="38"/>
      <c r="CZ195" s="38"/>
      <c r="DA195" s="38"/>
      <c r="DB195" s="38"/>
      <c r="DC195" s="38"/>
      <c r="DD195" s="38"/>
      <c r="DE195" s="38"/>
      <c r="DF195" s="38"/>
      <c r="DG195" s="38"/>
      <c r="DH195" s="38"/>
      <c r="DI195" s="38"/>
      <c r="DJ195" s="38"/>
      <c r="DK195" s="38"/>
      <c r="DL195" s="38"/>
      <c r="DM195" s="38"/>
      <c r="DN195" s="38"/>
    </row>
    <row r="196" spans="1:118">
      <c r="A196" s="1">
        <f>+NICE자료!A196</f>
        <v>125123</v>
      </c>
      <c r="B196" s="28" t="str">
        <f>+NICE자료!B196</f>
        <v xml:space="preserve">     유,무형,리스자산처분이익</v>
      </c>
      <c r="C196" s="37">
        <f>+NICE자료!C196</f>
        <v>7795000000</v>
      </c>
      <c r="D196" s="37">
        <f>+NICE자료!D196</f>
        <v>36040000000</v>
      </c>
      <c r="E196" s="37">
        <f>+NICE자료!E196</f>
        <v>22373000000</v>
      </c>
      <c r="F196" s="37">
        <f>+NICE자료!F196</f>
        <v>12428000000</v>
      </c>
      <c r="G196" s="37">
        <f>+NICE자료!G196</f>
        <v>38758000000</v>
      </c>
      <c r="H196" s="37">
        <f>+NICE자료!H196</f>
        <v>8177000000</v>
      </c>
      <c r="I196" s="37">
        <f>+NICE자료!I196</f>
        <v>12855000000</v>
      </c>
      <c r="J196" s="37">
        <f>+NICE자료!J196</f>
        <v>41815000000</v>
      </c>
      <c r="K196" s="37">
        <f>+NICE자료!K196</f>
        <v>23764000000</v>
      </c>
      <c r="L196" s="37">
        <f>+NICE자료!L196</f>
        <v>16108000000</v>
      </c>
      <c r="M196" s="37">
        <f>+NICE자료!M196</f>
        <v>48254000000</v>
      </c>
      <c r="N196" s="37">
        <f>+NICE자료!N196</f>
        <v>17742000000</v>
      </c>
      <c r="O196" s="37">
        <f>+NICE자료!O196</f>
        <v>105069000000</v>
      </c>
      <c r="P196" s="37">
        <f>+NICE자료!P196</f>
        <v>29495000000</v>
      </c>
      <c r="Q196" s="37">
        <f>+NICE자료!Q196</f>
        <v>8191000000</v>
      </c>
      <c r="R196" s="37">
        <f>+NICE자료!R196</f>
        <v>12092000000</v>
      </c>
      <c r="S196" s="37">
        <f>+NICE자료!S196</f>
        <v>134580000000</v>
      </c>
      <c r="T196" s="37">
        <f>+NICE자료!T196</f>
        <v>18575000000</v>
      </c>
      <c r="U196" s="37">
        <f>+NICE자료!U196</f>
        <v>41786000000</v>
      </c>
      <c r="V196" s="37">
        <f>+NICE자료!V196</f>
        <v>10997000000</v>
      </c>
      <c r="W196" s="37">
        <f>+NICE자료!W196</f>
        <v>68916000000</v>
      </c>
      <c r="X196" s="37">
        <f>+NICE자료!X196</f>
        <v>12619000000</v>
      </c>
      <c r="Y196" s="37">
        <f>+NICE자료!Y196</f>
        <v>3001000000</v>
      </c>
      <c r="Z196" s="37">
        <f>+NICE자료!Z196</f>
        <v>9553000000</v>
      </c>
      <c r="AA196" s="37">
        <f>+NICE자료!AA196</f>
        <v>32438000000</v>
      </c>
      <c r="AB196" s="37">
        <f>+NICE자료!AB196</f>
        <v>11108000000</v>
      </c>
      <c r="AC196" s="37">
        <f>+NICE자료!AC196</f>
        <v>24976000000</v>
      </c>
      <c r="AD196" s="37">
        <f>+NICE자료!AD196</f>
        <v>8337000000</v>
      </c>
      <c r="AE196" s="37">
        <f>+NICE자료!AE196</f>
        <v>11844000000</v>
      </c>
      <c r="AF196" s="37">
        <f>+NICE자료!AF196</f>
        <v>12748000000</v>
      </c>
      <c r="AG196" s="37">
        <f>+NICE자료!AG196</f>
        <v>42354000000</v>
      </c>
      <c r="AH196" s="37">
        <f>+NICE자료!AH196</f>
        <v>494794000000</v>
      </c>
      <c r="AI196" s="37">
        <f>+NICE자료!AI196</f>
        <v>14856000000</v>
      </c>
      <c r="AJ196" s="37">
        <f>+NICE자료!AJ196</f>
        <v>14852000000</v>
      </c>
      <c r="AK196" s="37">
        <f>+NICE자료!AK196</f>
        <v>18296000000</v>
      </c>
      <c r="AL196" s="37">
        <f>+NICE자료!AL196</f>
        <v>50635000000</v>
      </c>
      <c r="AM196" s="37"/>
      <c r="AN196" s="37"/>
      <c r="AO196" s="37"/>
      <c r="AP196" s="37"/>
      <c r="AQ196" s="37"/>
      <c r="AR196" s="37"/>
      <c r="AS196" s="37"/>
      <c r="AT196" s="38"/>
      <c r="AU196" s="38"/>
      <c r="AV196" s="38"/>
      <c r="AW196" s="38"/>
      <c r="AX196" s="38"/>
      <c r="AY196" s="38"/>
      <c r="AZ196" s="38"/>
      <c r="BA196" s="38"/>
      <c r="BB196" s="38"/>
      <c r="BC196" s="38"/>
      <c r="BD196" s="38"/>
      <c r="BE196" s="38"/>
      <c r="BF196" s="38"/>
      <c r="BG196" s="38"/>
      <c r="BH196" s="38"/>
      <c r="BI196" s="38"/>
      <c r="BJ196" s="38"/>
      <c r="BK196" s="38"/>
      <c r="BL196" s="38"/>
      <c r="BM196" s="38"/>
      <c r="BN196" s="38"/>
      <c r="BO196" s="38"/>
      <c r="BP196" s="38"/>
      <c r="BQ196" s="38"/>
      <c r="BR196" s="38"/>
      <c r="BS196" s="38"/>
      <c r="BT196" s="38"/>
      <c r="BU196" s="38"/>
      <c r="BV196" s="38"/>
      <c r="BW196" s="38"/>
      <c r="BX196" s="38"/>
      <c r="BY196" s="38"/>
      <c r="BZ196" s="38"/>
      <c r="CA196" s="38"/>
      <c r="CB196" s="38"/>
      <c r="CC196" s="38"/>
      <c r="CD196" s="38"/>
      <c r="CE196" s="38"/>
      <c r="CF196" s="38"/>
      <c r="CG196" s="38"/>
      <c r="CH196" s="38"/>
      <c r="CI196" s="38"/>
      <c r="CJ196" s="38"/>
      <c r="CK196" s="38"/>
      <c r="CL196" s="38"/>
      <c r="CM196" s="38"/>
      <c r="CN196" s="38"/>
      <c r="CO196" s="38"/>
      <c r="CP196" s="38"/>
      <c r="CQ196" s="38"/>
      <c r="CR196" s="38"/>
      <c r="CS196" s="38"/>
      <c r="CT196" s="38"/>
      <c r="CU196" s="38"/>
      <c r="CV196" s="38"/>
      <c r="CW196" s="38"/>
      <c r="CX196" s="38"/>
      <c r="CY196" s="38"/>
      <c r="CZ196" s="38"/>
      <c r="DA196" s="38"/>
      <c r="DB196" s="38"/>
      <c r="DC196" s="38"/>
      <c r="DD196" s="38"/>
      <c r="DE196" s="38"/>
      <c r="DF196" s="38"/>
      <c r="DG196" s="38"/>
      <c r="DH196" s="38"/>
      <c r="DI196" s="38"/>
      <c r="DJ196" s="38"/>
      <c r="DK196" s="38"/>
      <c r="DL196" s="38"/>
      <c r="DM196" s="38"/>
      <c r="DN196" s="38"/>
    </row>
    <row r="197" spans="1:118">
      <c r="A197" s="1">
        <f>+NICE자료!A197</f>
        <v>125153</v>
      </c>
      <c r="B197" s="28" t="str">
        <f>+NICE자료!B197</f>
        <v xml:space="preserve">     공정가액조정이익</v>
      </c>
      <c r="C197" s="37">
        <f>+NICE자료!C197</f>
        <v>0</v>
      </c>
      <c r="D197" s="37">
        <f>+NICE자료!D197</f>
        <v>0</v>
      </c>
      <c r="E197" s="37">
        <f>+NICE자료!E197</f>
        <v>0</v>
      </c>
      <c r="F197" s="37">
        <f>+NICE자료!F197</f>
        <v>0</v>
      </c>
      <c r="G197" s="37">
        <f>+NICE자료!G197</f>
        <v>0</v>
      </c>
      <c r="H197" s="37">
        <f>+NICE자료!H197</f>
        <v>0</v>
      </c>
      <c r="I197" s="37">
        <f>+NICE자료!I197</f>
        <v>0</v>
      </c>
      <c r="J197" s="37">
        <f>+NICE자료!J197</f>
        <v>0</v>
      </c>
      <c r="K197" s="37">
        <f>+NICE자료!K197</f>
        <v>0</v>
      </c>
      <c r="L197" s="37">
        <f>+NICE자료!L197</f>
        <v>0</v>
      </c>
      <c r="M197" s="37">
        <f>+NICE자료!M197</f>
        <v>0</v>
      </c>
      <c r="N197" s="37">
        <f>+NICE자료!N197</f>
        <v>0</v>
      </c>
      <c r="O197" s="37">
        <f>+NICE자료!O197</f>
        <v>0</v>
      </c>
      <c r="P197" s="37">
        <f>+NICE자료!P197</f>
        <v>0</v>
      </c>
      <c r="Q197" s="37">
        <f>+NICE자료!Q197</f>
        <v>0</v>
      </c>
      <c r="R197" s="37">
        <f>+NICE자료!R197</f>
        <v>0</v>
      </c>
      <c r="S197" s="37">
        <f>+NICE자료!S197</f>
        <v>0</v>
      </c>
      <c r="T197" s="37">
        <f>+NICE자료!T197</f>
        <v>0</v>
      </c>
      <c r="U197" s="37">
        <f>+NICE자료!U197</f>
        <v>0</v>
      </c>
      <c r="V197" s="37">
        <f>+NICE자료!V197</f>
        <v>0</v>
      </c>
      <c r="W197" s="37">
        <f>+NICE자료!W197</f>
        <v>0</v>
      </c>
      <c r="X197" s="37">
        <f>+NICE자료!X197</f>
        <v>0</v>
      </c>
      <c r="Y197" s="37">
        <f>+NICE자료!Y197</f>
        <v>0</v>
      </c>
      <c r="Z197" s="37">
        <f>+NICE자료!Z197</f>
        <v>0</v>
      </c>
      <c r="AA197" s="37">
        <f>+NICE자료!AA197</f>
        <v>0</v>
      </c>
      <c r="AB197" s="37">
        <f>+NICE자료!AB197</f>
        <v>0</v>
      </c>
      <c r="AC197" s="37">
        <f>+NICE자료!AC197</f>
        <v>0</v>
      </c>
      <c r="AD197" s="37">
        <f>+NICE자료!AD197</f>
        <v>0</v>
      </c>
      <c r="AE197" s="37">
        <f>+NICE자료!AE197</f>
        <v>0</v>
      </c>
      <c r="AF197" s="37">
        <f>+NICE자료!AF197</f>
        <v>0</v>
      </c>
      <c r="AG197" s="37">
        <f>+NICE자료!AG197</f>
        <v>0</v>
      </c>
      <c r="AH197" s="37">
        <f>+NICE자료!AH197</f>
        <v>0</v>
      </c>
      <c r="AI197" s="37">
        <f>+NICE자료!AI197</f>
        <v>0</v>
      </c>
      <c r="AJ197" s="37">
        <f>+NICE자료!AJ197</f>
        <v>0</v>
      </c>
      <c r="AK197" s="37">
        <f>+NICE자료!AK197</f>
        <v>0</v>
      </c>
      <c r="AL197" s="37">
        <f>+NICE자료!AL197</f>
        <v>0</v>
      </c>
      <c r="AM197" s="37"/>
      <c r="AN197" s="37"/>
      <c r="AO197" s="37"/>
      <c r="AP197" s="37"/>
      <c r="AQ197" s="37"/>
      <c r="AR197" s="37"/>
      <c r="AS197" s="37"/>
      <c r="AT197" s="38"/>
      <c r="AU197" s="38"/>
      <c r="AV197" s="38"/>
      <c r="AW197" s="38"/>
      <c r="AX197" s="38"/>
      <c r="AY197" s="38"/>
      <c r="AZ197" s="38"/>
      <c r="BA197" s="38"/>
      <c r="BB197" s="38"/>
      <c r="BC197" s="38"/>
      <c r="BD197" s="38"/>
      <c r="BE197" s="38"/>
      <c r="BF197" s="38"/>
      <c r="BG197" s="38"/>
      <c r="BH197" s="38"/>
      <c r="BI197" s="38"/>
      <c r="BJ197" s="38"/>
      <c r="BK197" s="38"/>
      <c r="BL197" s="38"/>
      <c r="BM197" s="38"/>
      <c r="BN197" s="38"/>
      <c r="BO197" s="38"/>
      <c r="BP197" s="38"/>
      <c r="BQ197" s="38"/>
      <c r="BR197" s="38"/>
      <c r="BS197" s="38"/>
      <c r="BT197" s="38"/>
      <c r="BU197" s="38"/>
      <c r="BV197" s="38"/>
      <c r="BW197" s="38"/>
      <c r="BX197" s="38"/>
      <c r="BY197" s="38"/>
      <c r="BZ197" s="38"/>
      <c r="CA197" s="38"/>
      <c r="CB197" s="38"/>
      <c r="CC197" s="38"/>
      <c r="CD197" s="38"/>
      <c r="CE197" s="38"/>
      <c r="CF197" s="38"/>
      <c r="CG197" s="38"/>
      <c r="CH197" s="38"/>
      <c r="CI197" s="38"/>
      <c r="CJ197" s="38"/>
      <c r="CK197" s="38"/>
      <c r="CL197" s="38"/>
      <c r="CM197" s="38"/>
      <c r="CN197" s="38"/>
      <c r="CO197" s="38"/>
      <c r="CP197" s="38"/>
      <c r="CQ197" s="38"/>
      <c r="CR197" s="38"/>
      <c r="CS197" s="38"/>
      <c r="CT197" s="38"/>
      <c r="CU197" s="38"/>
      <c r="CV197" s="38"/>
      <c r="CW197" s="38"/>
      <c r="CX197" s="38"/>
      <c r="CY197" s="38"/>
      <c r="CZ197" s="38"/>
      <c r="DA197" s="38"/>
      <c r="DB197" s="38"/>
      <c r="DC197" s="38"/>
      <c r="DD197" s="38"/>
      <c r="DE197" s="38"/>
      <c r="DF197" s="38"/>
      <c r="DG197" s="38"/>
      <c r="DH197" s="38"/>
      <c r="DI197" s="38"/>
      <c r="DJ197" s="38"/>
      <c r="DK197" s="38"/>
      <c r="DL197" s="38"/>
      <c r="DM197" s="38"/>
      <c r="DN197" s="38"/>
    </row>
    <row r="198" spans="1:118">
      <c r="A198" s="1">
        <f>+NICE자료!A198</f>
        <v>125124</v>
      </c>
      <c r="B198" s="28" t="str">
        <f>+NICE자료!B198</f>
        <v xml:space="preserve">     상각채권추심이익</v>
      </c>
      <c r="C198" s="37">
        <f>+NICE자료!C198</f>
        <v>0</v>
      </c>
      <c r="D198" s="37">
        <f>+NICE자료!D198</f>
        <v>0</v>
      </c>
      <c r="E198" s="37">
        <f>+NICE자료!E198</f>
        <v>0</v>
      </c>
      <c r="F198" s="37">
        <f>+NICE자료!F198</f>
        <v>0</v>
      </c>
      <c r="G198" s="37">
        <f>+NICE자료!G198</f>
        <v>0</v>
      </c>
      <c r="H198" s="37">
        <f>+NICE자료!H198</f>
        <v>0</v>
      </c>
      <c r="I198" s="37">
        <f>+NICE자료!I198</f>
        <v>0</v>
      </c>
      <c r="J198" s="37">
        <f>+NICE자료!J198</f>
        <v>0</v>
      </c>
      <c r="K198" s="37">
        <f>+NICE자료!K198</f>
        <v>0</v>
      </c>
      <c r="L198" s="37">
        <f>+NICE자료!L198</f>
        <v>0</v>
      </c>
      <c r="M198" s="37">
        <f>+NICE자료!M198</f>
        <v>0</v>
      </c>
      <c r="N198" s="37">
        <f>+NICE자료!N198</f>
        <v>0</v>
      </c>
      <c r="O198" s="37">
        <f>+NICE자료!O198</f>
        <v>0</v>
      </c>
      <c r="P198" s="37">
        <f>+NICE자료!P198</f>
        <v>0</v>
      </c>
      <c r="Q198" s="37">
        <f>+NICE자료!Q198</f>
        <v>0</v>
      </c>
      <c r="R198" s="37">
        <f>+NICE자료!R198</f>
        <v>0</v>
      </c>
      <c r="S198" s="37">
        <f>+NICE자료!S198</f>
        <v>0</v>
      </c>
      <c r="T198" s="37">
        <f>+NICE자료!T198</f>
        <v>0</v>
      </c>
      <c r="U198" s="37">
        <f>+NICE자료!U198</f>
        <v>0</v>
      </c>
      <c r="V198" s="37">
        <f>+NICE자료!V198</f>
        <v>0</v>
      </c>
      <c r="W198" s="37">
        <f>+NICE자료!W198</f>
        <v>0</v>
      </c>
      <c r="X198" s="37">
        <f>+NICE자료!X198</f>
        <v>0</v>
      </c>
      <c r="Y198" s="37">
        <f>+NICE자료!Y198</f>
        <v>0</v>
      </c>
      <c r="Z198" s="37">
        <f>+NICE자료!Z198</f>
        <v>0</v>
      </c>
      <c r="AA198" s="37">
        <f>+NICE자료!AA198</f>
        <v>0</v>
      </c>
      <c r="AB198" s="37">
        <f>+NICE자료!AB198</f>
        <v>0</v>
      </c>
      <c r="AC198" s="37">
        <f>+NICE자료!AC198</f>
        <v>0</v>
      </c>
      <c r="AD198" s="37">
        <f>+NICE자료!AD198</f>
        <v>0</v>
      </c>
      <c r="AE198" s="37">
        <f>+NICE자료!AE198</f>
        <v>0</v>
      </c>
      <c r="AF198" s="37">
        <f>+NICE자료!AF198</f>
        <v>0</v>
      </c>
      <c r="AG198" s="37">
        <f>+NICE자료!AG198</f>
        <v>0</v>
      </c>
      <c r="AH198" s="37">
        <f>+NICE자료!AH198</f>
        <v>0</v>
      </c>
      <c r="AI198" s="37">
        <f>+NICE자료!AI198</f>
        <v>0</v>
      </c>
      <c r="AJ198" s="37">
        <f>+NICE자료!AJ198</f>
        <v>0</v>
      </c>
      <c r="AK198" s="37">
        <f>+NICE자료!AK198</f>
        <v>0</v>
      </c>
      <c r="AL198" s="37">
        <f>+NICE자료!AL198</f>
        <v>0</v>
      </c>
      <c r="AM198" s="37"/>
      <c r="AN198" s="37"/>
      <c r="AO198" s="37"/>
      <c r="AP198" s="37"/>
      <c r="AQ198" s="37"/>
      <c r="AR198" s="37"/>
      <c r="AS198" s="37"/>
      <c r="AT198" s="38"/>
      <c r="AU198" s="38"/>
      <c r="AV198" s="38"/>
      <c r="AW198" s="38"/>
      <c r="AX198" s="38"/>
      <c r="AY198" s="38"/>
      <c r="AZ198" s="38"/>
      <c r="BA198" s="38"/>
      <c r="BB198" s="38"/>
      <c r="BC198" s="38"/>
      <c r="BD198" s="38"/>
      <c r="BE198" s="38"/>
      <c r="BF198" s="38"/>
      <c r="BG198" s="38"/>
      <c r="BH198" s="38"/>
      <c r="BI198" s="38"/>
      <c r="BJ198" s="38"/>
      <c r="BK198" s="38"/>
      <c r="BL198" s="38"/>
      <c r="BM198" s="38"/>
      <c r="BN198" s="38"/>
      <c r="BO198" s="38"/>
      <c r="BP198" s="38"/>
      <c r="BQ198" s="38"/>
      <c r="BR198" s="38"/>
      <c r="BS198" s="38"/>
      <c r="BT198" s="38"/>
      <c r="BU198" s="38"/>
      <c r="BV198" s="38"/>
      <c r="BW198" s="38"/>
      <c r="BX198" s="38"/>
      <c r="BY198" s="38"/>
      <c r="BZ198" s="38"/>
      <c r="CA198" s="38"/>
      <c r="CB198" s="38"/>
      <c r="CC198" s="38"/>
      <c r="CD198" s="38"/>
      <c r="CE198" s="38"/>
      <c r="CF198" s="38"/>
      <c r="CG198" s="38"/>
      <c r="CH198" s="38"/>
      <c r="CI198" s="38"/>
      <c r="CJ198" s="38"/>
      <c r="CK198" s="38"/>
      <c r="CL198" s="38"/>
      <c r="CM198" s="38"/>
      <c r="CN198" s="38"/>
      <c r="CO198" s="38"/>
      <c r="CP198" s="38"/>
      <c r="CQ198" s="38"/>
      <c r="CR198" s="38"/>
      <c r="CS198" s="38"/>
      <c r="CT198" s="38"/>
      <c r="CU198" s="38"/>
      <c r="CV198" s="38"/>
      <c r="CW198" s="38"/>
      <c r="CX198" s="38"/>
      <c r="CY198" s="38"/>
      <c r="CZ198" s="38"/>
      <c r="DA198" s="38"/>
      <c r="DB198" s="38"/>
      <c r="DC198" s="38"/>
      <c r="DD198" s="38"/>
      <c r="DE198" s="38"/>
      <c r="DF198" s="38"/>
      <c r="DG198" s="38"/>
      <c r="DH198" s="38"/>
      <c r="DI198" s="38"/>
      <c r="DJ198" s="38"/>
      <c r="DK198" s="38"/>
      <c r="DL198" s="38"/>
      <c r="DM198" s="38"/>
      <c r="DN198" s="38"/>
    </row>
    <row r="199" spans="1:118">
      <c r="A199" s="1">
        <f>+NICE자료!A199</f>
        <v>125125</v>
      </c>
      <c r="B199" s="28" t="str">
        <f>+NICE자료!B199</f>
        <v xml:space="preserve">     사채상환이익</v>
      </c>
      <c r="C199" s="37">
        <f>+NICE자료!C199</f>
        <v>0</v>
      </c>
      <c r="D199" s="37">
        <f>+NICE자료!D199</f>
        <v>0</v>
      </c>
      <c r="E199" s="37">
        <f>+NICE자료!E199</f>
        <v>0</v>
      </c>
      <c r="F199" s="37">
        <f>+NICE자료!F199</f>
        <v>0</v>
      </c>
      <c r="G199" s="37">
        <f>+NICE자료!G199</f>
        <v>0</v>
      </c>
      <c r="H199" s="37">
        <f>+NICE자료!H199</f>
        <v>0</v>
      </c>
      <c r="I199" s="37">
        <f>+NICE자료!I199</f>
        <v>0</v>
      </c>
      <c r="J199" s="37">
        <f>+NICE자료!J199</f>
        <v>0</v>
      </c>
      <c r="K199" s="37">
        <f>+NICE자료!K199</f>
        <v>0</v>
      </c>
      <c r="L199" s="37">
        <f>+NICE자료!L199</f>
        <v>0</v>
      </c>
      <c r="M199" s="37">
        <f>+NICE자료!M199</f>
        <v>0</v>
      </c>
      <c r="N199" s="37">
        <f>+NICE자료!N199</f>
        <v>0</v>
      </c>
      <c r="O199" s="37">
        <f>+NICE자료!O199</f>
        <v>0</v>
      </c>
      <c r="P199" s="37">
        <f>+NICE자료!P199</f>
        <v>0</v>
      </c>
      <c r="Q199" s="37">
        <f>+NICE자료!Q199</f>
        <v>0</v>
      </c>
      <c r="R199" s="37">
        <f>+NICE자료!R199</f>
        <v>0</v>
      </c>
      <c r="S199" s="37">
        <f>+NICE자료!S199</f>
        <v>0</v>
      </c>
      <c r="T199" s="37">
        <f>+NICE자료!T199</f>
        <v>0</v>
      </c>
      <c r="U199" s="37">
        <f>+NICE자료!U199</f>
        <v>0</v>
      </c>
      <c r="V199" s="37">
        <f>+NICE자료!V199</f>
        <v>0</v>
      </c>
      <c r="W199" s="37">
        <f>+NICE자료!W199</f>
        <v>0</v>
      </c>
      <c r="X199" s="37">
        <f>+NICE자료!X199</f>
        <v>0</v>
      </c>
      <c r="Y199" s="37">
        <f>+NICE자료!Y199</f>
        <v>0</v>
      </c>
      <c r="Z199" s="37">
        <f>+NICE자료!Z199</f>
        <v>0</v>
      </c>
      <c r="AA199" s="37">
        <f>+NICE자료!AA199</f>
        <v>0</v>
      </c>
      <c r="AB199" s="37">
        <f>+NICE자료!AB199</f>
        <v>0</v>
      </c>
      <c r="AC199" s="37">
        <f>+NICE자료!AC199</f>
        <v>0</v>
      </c>
      <c r="AD199" s="37">
        <f>+NICE자료!AD199</f>
        <v>0</v>
      </c>
      <c r="AE199" s="37">
        <f>+NICE자료!AE199</f>
        <v>0</v>
      </c>
      <c r="AF199" s="37">
        <f>+NICE자료!AF199</f>
        <v>0</v>
      </c>
      <c r="AG199" s="37">
        <f>+NICE자료!AG199</f>
        <v>0</v>
      </c>
      <c r="AH199" s="37">
        <f>+NICE자료!AH199</f>
        <v>0</v>
      </c>
      <c r="AI199" s="37">
        <f>+NICE자료!AI199</f>
        <v>0</v>
      </c>
      <c r="AJ199" s="37">
        <f>+NICE자료!AJ199</f>
        <v>0</v>
      </c>
      <c r="AK199" s="37">
        <f>+NICE자료!AK199</f>
        <v>0</v>
      </c>
      <c r="AL199" s="37">
        <f>+NICE자료!AL199</f>
        <v>0</v>
      </c>
      <c r="AM199" s="37"/>
      <c r="AN199" s="37"/>
      <c r="AO199" s="37"/>
      <c r="AP199" s="37"/>
      <c r="AQ199" s="37"/>
      <c r="AR199" s="37"/>
      <c r="AS199" s="37"/>
      <c r="AT199" s="38"/>
      <c r="AU199" s="38"/>
      <c r="AV199" s="38"/>
      <c r="AW199" s="38"/>
      <c r="AX199" s="38"/>
      <c r="AY199" s="38"/>
      <c r="AZ199" s="38"/>
      <c r="BA199" s="38"/>
      <c r="BB199" s="38"/>
      <c r="BC199" s="38"/>
      <c r="BD199" s="38"/>
      <c r="BE199" s="38"/>
      <c r="BF199" s="38"/>
      <c r="BG199" s="38"/>
      <c r="BH199" s="38"/>
      <c r="BI199" s="38"/>
      <c r="BJ199" s="38"/>
      <c r="BK199" s="38"/>
      <c r="BL199" s="38"/>
      <c r="BM199" s="38"/>
      <c r="BN199" s="38"/>
      <c r="BO199" s="38"/>
      <c r="BP199" s="38"/>
      <c r="BQ199" s="38"/>
      <c r="BR199" s="38"/>
      <c r="BS199" s="38"/>
      <c r="BT199" s="38"/>
      <c r="BU199" s="38"/>
      <c r="BV199" s="38"/>
      <c r="BW199" s="38"/>
      <c r="BX199" s="38"/>
      <c r="BY199" s="38"/>
      <c r="BZ199" s="38"/>
      <c r="CA199" s="38"/>
      <c r="CB199" s="38"/>
      <c r="CC199" s="38"/>
      <c r="CD199" s="38"/>
      <c r="CE199" s="38"/>
      <c r="CF199" s="38"/>
      <c r="CG199" s="38"/>
      <c r="CH199" s="38"/>
      <c r="CI199" s="38"/>
      <c r="CJ199" s="38"/>
      <c r="CK199" s="38"/>
      <c r="CL199" s="38"/>
      <c r="CM199" s="38"/>
      <c r="CN199" s="38"/>
      <c r="CO199" s="38"/>
      <c r="CP199" s="38"/>
      <c r="CQ199" s="38"/>
      <c r="CR199" s="38"/>
      <c r="CS199" s="38"/>
      <c r="CT199" s="38"/>
      <c r="CU199" s="38"/>
      <c r="CV199" s="38"/>
      <c r="CW199" s="38"/>
      <c r="CX199" s="38"/>
      <c r="CY199" s="38"/>
      <c r="CZ199" s="38"/>
      <c r="DA199" s="38"/>
      <c r="DB199" s="38"/>
      <c r="DC199" s="38"/>
      <c r="DD199" s="38"/>
      <c r="DE199" s="38"/>
      <c r="DF199" s="38"/>
      <c r="DG199" s="38"/>
      <c r="DH199" s="38"/>
      <c r="DI199" s="38"/>
      <c r="DJ199" s="38"/>
      <c r="DK199" s="38"/>
      <c r="DL199" s="38"/>
      <c r="DM199" s="38"/>
      <c r="DN199" s="38"/>
    </row>
    <row r="200" spans="1:118">
      <c r="A200" s="1">
        <f>+NICE자료!A200</f>
        <v>125127</v>
      </c>
      <c r="B200" s="28" t="str">
        <f>+NICE자료!B200</f>
        <v xml:space="preserve">     지분법이익</v>
      </c>
      <c r="C200" s="37">
        <f>+NICE자료!C200</f>
        <v>451361000000</v>
      </c>
      <c r="D200" s="37">
        <f>+NICE자료!D200</f>
        <v>286035000000</v>
      </c>
      <c r="E200" s="37">
        <f>+NICE자료!E200</f>
        <v>542388000000</v>
      </c>
      <c r="F200" s="37">
        <f>+NICE자료!F200</f>
        <v>518721000000</v>
      </c>
      <c r="G200" s="37">
        <f>+NICE자료!G200</f>
        <v>655087000000</v>
      </c>
      <c r="H200" s="37">
        <f>+NICE자료!H200</f>
        <v>579366000000</v>
      </c>
      <c r="I200" s="37">
        <f>+NICE자료!I200</f>
        <v>589070000000</v>
      </c>
      <c r="J200" s="37">
        <f>+NICE자료!J200</f>
        <v>803642000000</v>
      </c>
      <c r="K200" s="37">
        <f>+NICE자료!K200</f>
        <v>695346000000</v>
      </c>
      <c r="L200" s="37">
        <f>+NICE자료!L200</f>
        <v>607307000000</v>
      </c>
      <c r="M200" s="37">
        <f>+NICE자료!M200</f>
        <v>475175000000</v>
      </c>
      <c r="N200" s="37">
        <f>+NICE자료!N200</f>
        <v>406570000000</v>
      </c>
      <c r="O200" s="37">
        <f>+NICE자료!O200</f>
        <v>974513000000</v>
      </c>
      <c r="P200" s="37">
        <f>+NICE자료!P200</f>
        <v>1570766000000</v>
      </c>
      <c r="Q200" s="37">
        <f>+NICE자료!Q200</f>
        <v>1559112000000</v>
      </c>
      <c r="R200" s="37">
        <f>+NICE자료!R200</f>
        <v>1139246000000</v>
      </c>
      <c r="S200" s="37">
        <f>+NICE자료!S200</f>
        <v>0</v>
      </c>
      <c r="T200" s="37">
        <f>+NICE자료!T200</f>
        <v>0</v>
      </c>
      <c r="U200" s="37">
        <f>+NICE자료!U200</f>
        <v>0</v>
      </c>
      <c r="V200" s="37">
        <f>+NICE자료!V200</f>
        <v>0</v>
      </c>
      <c r="W200" s="37">
        <f>+NICE자료!W200</f>
        <v>0</v>
      </c>
      <c r="X200" s="37">
        <f>+NICE자료!X200</f>
        <v>0</v>
      </c>
      <c r="Y200" s="37">
        <f>+NICE자료!Y200</f>
        <v>0</v>
      </c>
      <c r="Z200" s="37">
        <f>+NICE자료!Z200</f>
        <v>0</v>
      </c>
      <c r="AA200" s="37">
        <f>+NICE자료!AA200</f>
        <v>0</v>
      </c>
      <c r="AB200" s="37">
        <f>+NICE자료!AB200</f>
        <v>0</v>
      </c>
      <c r="AC200" s="37">
        <f>+NICE자료!AC200</f>
        <v>0</v>
      </c>
      <c r="AD200" s="37">
        <f>+NICE자료!AD200</f>
        <v>0</v>
      </c>
      <c r="AE200" s="37">
        <f>+NICE자료!AE200</f>
        <v>0</v>
      </c>
      <c r="AF200" s="37">
        <f>+NICE자료!AF200</f>
        <v>0</v>
      </c>
      <c r="AG200" s="37">
        <f>+NICE자료!AG200</f>
        <v>0</v>
      </c>
      <c r="AH200" s="37">
        <f>+NICE자료!AH200</f>
        <v>0</v>
      </c>
      <c r="AI200" s="37">
        <f>+NICE자료!AI200</f>
        <v>0</v>
      </c>
      <c r="AJ200" s="37">
        <f>+NICE자료!AJ200</f>
        <v>0</v>
      </c>
      <c r="AK200" s="37">
        <f>+NICE자료!AK200</f>
        <v>0</v>
      </c>
      <c r="AL200" s="37">
        <f>+NICE자료!AL200</f>
        <v>0</v>
      </c>
      <c r="AM200" s="37"/>
      <c r="AN200" s="37"/>
      <c r="AO200" s="37"/>
      <c r="AP200" s="37"/>
      <c r="AQ200" s="37"/>
      <c r="AR200" s="37"/>
      <c r="AS200" s="37"/>
      <c r="AT200" s="38"/>
      <c r="AU200" s="38"/>
      <c r="AV200" s="38"/>
      <c r="AW200" s="38"/>
      <c r="AX200" s="38"/>
      <c r="AY200" s="38"/>
      <c r="AZ200" s="38"/>
      <c r="BA200" s="38"/>
      <c r="BB200" s="38"/>
      <c r="BC200" s="38"/>
      <c r="BD200" s="38"/>
      <c r="BE200" s="38"/>
      <c r="BF200" s="38"/>
      <c r="BG200" s="38"/>
      <c r="BH200" s="38"/>
      <c r="BI200" s="38"/>
      <c r="BJ200" s="38"/>
      <c r="BK200" s="38"/>
      <c r="BL200" s="38"/>
      <c r="BM200" s="38"/>
      <c r="BN200" s="38"/>
      <c r="BO200" s="38"/>
      <c r="BP200" s="38"/>
      <c r="BQ200" s="38"/>
      <c r="BR200" s="38"/>
      <c r="BS200" s="38"/>
      <c r="BT200" s="38"/>
      <c r="BU200" s="38"/>
      <c r="BV200" s="38"/>
      <c r="BW200" s="38"/>
      <c r="BX200" s="38"/>
      <c r="BY200" s="38"/>
      <c r="BZ200" s="38"/>
      <c r="CA200" s="38"/>
      <c r="CB200" s="38"/>
      <c r="CC200" s="38"/>
      <c r="CD200" s="38"/>
      <c r="CE200" s="38"/>
      <c r="CF200" s="38"/>
      <c r="CG200" s="38"/>
      <c r="CH200" s="38"/>
      <c r="CI200" s="38"/>
      <c r="CJ200" s="38"/>
      <c r="CK200" s="38"/>
      <c r="CL200" s="38"/>
      <c r="CM200" s="38"/>
      <c r="CN200" s="38"/>
      <c r="CO200" s="38"/>
      <c r="CP200" s="38"/>
      <c r="CQ200" s="38"/>
      <c r="CR200" s="38"/>
      <c r="CS200" s="38"/>
      <c r="CT200" s="38"/>
      <c r="CU200" s="38"/>
      <c r="CV200" s="38"/>
      <c r="CW200" s="38"/>
      <c r="CX200" s="38"/>
      <c r="CY200" s="38"/>
      <c r="CZ200" s="38"/>
      <c r="DA200" s="38"/>
      <c r="DB200" s="38"/>
      <c r="DC200" s="38"/>
      <c r="DD200" s="38"/>
      <c r="DE200" s="38"/>
      <c r="DF200" s="38"/>
      <c r="DG200" s="38"/>
      <c r="DH200" s="38"/>
      <c r="DI200" s="38"/>
      <c r="DJ200" s="38"/>
      <c r="DK200" s="38"/>
      <c r="DL200" s="38"/>
      <c r="DM200" s="38"/>
      <c r="DN200" s="38"/>
    </row>
    <row r="201" spans="1:118">
      <c r="A201" s="1">
        <f>+NICE자료!A201</f>
        <v>125160</v>
      </c>
      <c r="B201" s="28" t="str">
        <f>+NICE자료!B201</f>
        <v xml:space="preserve">     임대주택자산감액손실환입</v>
      </c>
      <c r="C201" s="37">
        <f>+NICE자료!C201</f>
        <v>0</v>
      </c>
      <c r="D201" s="37">
        <f>+NICE자료!D201</f>
        <v>0</v>
      </c>
      <c r="E201" s="37">
        <f>+NICE자료!E201</f>
        <v>0</v>
      </c>
      <c r="F201" s="37">
        <f>+NICE자료!F201</f>
        <v>0</v>
      </c>
      <c r="G201" s="37">
        <f>+NICE자료!G201</f>
        <v>0</v>
      </c>
      <c r="H201" s="37">
        <f>+NICE자료!H201</f>
        <v>0</v>
      </c>
      <c r="I201" s="37">
        <f>+NICE자료!I201</f>
        <v>0</v>
      </c>
      <c r="J201" s="37">
        <f>+NICE자료!J201</f>
        <v>0</v>
      </c>
      <c r="K201" s="37">
        <f>+NICE자료!K201</f>
        <v>0</v>
      </c>
      <c r="L201" s="37">
        <f>+NICE자료!L201</f>
        <v>0</v>
      </c>
      <c r="M201" s="37">
        <f>+NICE자료!M201</f>
        <v>0</v>
      </c>
      <c r="N201" s="37">
        <f>+NICE자료!N201</f>
        <v>0</v>
      </c>
      <c r="O201" s="37">
        <f>+NICE자료!O201</f>
        <v>0</v>
      </c>
      <c r="P201" s="37">
        <f>+NICE자료!P201</f>
        <v>0</v>
      </c>
      <c r="Q201" s="37">
        <f>+NICE자료!Q201</f>
        <v>0</v>
      </c>
      <c r="R201" s="37">
        <f>+NICE자료!R201</f>
        <v>0</v>
      </c>
      <c r="S201" s="37">
        <f>+NICE자료!S201</f>
        <v>0</v>
      </c>
      <c r="T201" s="37">
        <f>+NICE자료!T201</f>
        <v>0</v>
      </c>
      <c r="U201" s="37">
        <f>+NICE자료!U201</f>
        <v>0</v>
      </c>
      <c r="V201" s="37">
        <f>+NICE자료!V201</f>
        <v>0</v>
      </c>
      <c r="W201" s="37">
        <f>+NICE자료!W201</f>
        <v>0</v>
      </c>
      <c r="X201" s="37">
        <f>+NICE자료!X201</f>
        <v>0</v>
      </c>
      <c r="Y201" s="37">
        <f>+NICE자료!Y201</f>
        <v>0</v>
      </c>
      <c r="Z201" s="37">
        <f>+NICE자료!Z201</f>
        <v>0</v>
      </c>
      <c r="AA201" s="37">
        <f>+NICE자료!AA201</f>
        <v>0</v>
      </c>
      <c r="AB201" s="37">
        <f>+NICE자료!AB201</f>
        <v>0</v>
      </c>
      <c r="AC201" s="37">
        <f>+NICE자료!AC201</f>
        <v>0</v>
      </c>
      <c r="AD201" s="37">
        <f>+NICE자료!AD201</f>
        <v>0</v>
      </c>
      <c r="AE201" s="37">
        <f>+NICE자료!AE201</f>
        <v>0</v>
      </c>
      <c r="AF201" s="37">
        <f>+NICE자료!AF201</f>
        <v>0</v>
      </c>
      <c r="AG201" s="37">
        <f>+NICE자료!AG201</f>
        <v>0</v>
      </c>
      <c r="AH201" s="37">
        <f>+NICE자료!AH201</f>
        <v>0</v>
      </c>
      <c r="AI201" s="37">
        <f>+NICE자료!AI201</f>
        <v>0</v>
      </c>
      <c r="AJ201" s="37">
        <f>+NICE자료!AJ201</f>
        <v>0</v>
      </c>
      <c r="AK201" s="37">
        <f>+NICE자료!AK201</f>
        <v>0</v>
      </c>
      <c r="AL201" s="37">
        <f>+NICE자료!AL201</f>
        <v>0</v>
      </c>
      <c r="AM201" s="37"/>
      <c r="AN201" s="37"/>
      <c r="AO201" s="37"/>
      <c r="AP201" s="37"/>
      <c r="AQ201" s="37"/>
      <c r="AR201" s="37"/>
      <c r="AS201" s="37"/>
      <c r="AT201" s="38"/>
      <c r="AU201" s="38"/>
      <c r="AV201" s="38"/>
      <c r="AW201" s="38"/>
      <c r="AX201" s="38"/>
      <c r="AY201" s="38"/>
      <c r="AZ201" s="38"/>
      <c r="BA201" s="38"/>
      <c r="BB201" s="38"/>
      <c r="BC201" s="38"/>
      <c r="BD201" s="38"/>
      <c r="BE201" s="38"/>
      <c r="BF201" s="38"/>
      <c r="BG201" s="38"/>
      <c r="BH201" s="38"/>
      <c r="BI201" s="38"/>
      <c r="BJ201" s="38"/>
      <c r="BK201" s="38"/>
      <c r="BL201" s="38"/>
      <c r="BM201" s="38"/>
      <c r="BN201" s="38"/>
      <c r="BO201" s="38"/>
      <c r="BP201" s="38"/>
      <c r="BQ201" s="38"/>
      <c r="BR201" s="38"/>
      <c r="BS201" s="38"/>
      <c r="BT201" s="38"/>
      <c r="BU201" s="38"/>
      <c r="BV201" s="38"/>
      <c r="BW201" s="38"/>
      <c r="BX201" s="38"/>
      <c r="BY201" s="38"/>
      <c r="BZ201" s="38"/>
      <c r="CA201" s="38"/>
      <c r="CB201" s="38"/>
      <c r="CC201" s="38"/>
      <c r="CD201" s="38"/>
      <c r="CE201" s="38"/>
      <c r="CF201" s="38"/>
      <c r="CG201" s="38"/>
      <c r="CH201" s="38"/>
      <c r="CI201" s="38"/>
      <c r="CJ201" s="38"/>
      <c r="CK201" s="38"/>
      <c r="CL201" s="38"/>
      <c r="CM201" s="38"/>
      <c r="CN201" s="38"/>
      <c r="CO201" s="38"/>
      <c r="CP201" s="38"/>
      <c r="CQ201" s="38"/>
      <c r="CR201" s="38"/>
      <c r="CS201" s="38"/>
      <c r="CT201" s="38"/>
      <c r="CU201" s="38"/>
      <c r="CV201" s="38"/>
      <c r="CW201" s="38"/>
      <c r="CX201" s="38"/>
      <c r="CY201" s="38"/>
      <c r="CZ201" s="38"/>
      <c r="DA201" s="38"/>
      <c r="DB201" s="38"/>
      <c r="DC201" s="38"/>
      <c r="DD201" s="38"/>
      <c r="DE201" s="38"/>
      <c r="DF201" s="38"/>
      <c r="DG201" s="38"/>
      <c r="DH201" s="38"/>
      <c r="DI201" s="38"/>
      <c r="DJ201" s="38"/>
      <c r="DK201" s="38"/>
      <c r="DL201" s="38"/>
      <c r="DM201" s="38"/>
      <c r="DN201" s="38"/>
    </row>
    <row r="202" spans="1:118">
      <c r="A202" s="1">
        <f>+NICE자료!A202</f>
        <v>125128</v>
      </c>
      <c r="B202" s="28" t="str">
        <f>+NICE자료!B202</f>
        <v xml:space="preserve">     투자자산감액손실환입</v>
      </c>
      <c r="C202" s="37">
        <f>+NICE자료!C202</f>
        <v>0</v>
      </c>
      <c r="D202" s="37">
        <f>+NICE자료!D202</f>
        <v>0</v>
      </c>
      <c r="E202" s="37">
        <f>+NICE자료!E202</f>
        <v>0</v>
      </c>
      <c r="F202" s="37">
        <f>+NICE자료!F202</f>
        <v>0</v>
      </c>
      <c r="G202" s="37">
        <f>+NICE자료!G202</f>
        <v>0</v>
      </c>
      <c r="H202" s="37">
        <f>+NICE자료!H202</f>
        <v>0</v>
      </c>
      <c r="I202" s="37">
        <f>+NICE자료!I202</f>
        <v>0</v>
      </c>
      <c r="J202" s="37">
        <f>+NICE자료!J202</f>
        <v>0</v>
      </c>
      <c r="K202" s="37">
        <f>+NICE자료!K202</f>
        <v>0</v>
      </c>
      <c r="L202" s="37">
        <f>+NICE자료!L202</f>
        <v>0</v>
      </c>
      <c r="M202" s="37">
        <f>+NICE자료!M202</f>
        <v>0</v>
      </c>
      <c r="N202" s="37">
        <f>+NICE자료!N202</f>
        <v>0</v>
      </c>
      <c r="O202" s="37">
        <f>+NICE자료!O202</f>
        <v>0</v>
      </c>
      <c r="P202" s="37">
        <f>+NICE자료!P202</f>
        <v>0</v>
      </c>
      <c r="Q202" s="37">
        <f>+NICE자료!Q202</f>
        <v>0</v>
      </c>
      <c r="R202" s="37">
        <f>+NICE자료!R202</f>
        <v>0</v>
      </c>
      <c r="S202" s="37">
        <f>+NICE자료!S202</f>
        <v>0</v>
      </c>
      <c r="T202" s="37">
        <f>+NICE자료!T202</f>
        <v>0</v>
      </c>
      <c r="U202" s="37">
        <f>+NICE자료!U202</f>
        <v>0</v>
      </c>
      <c r="V202" s="37">
        <f>+NICE자료!V202</f>
        <v>0</v>
      </c>
      <c r="W202" s="37">
        <f>+NICE자료!W202</f>
        <v>0</v>
      </c>
      <c r="X202" s="37">
        <f>+NICE자료!X202</f>
        <v>0</v>
      </c>
      <c r="Y202" s="37">
        <f>+NICE자료!Y202</f>
        <v>0</v>
      </c>
      <c r="Z202" s="37">
        <f>+NICE자료!Z202</f>
        <v>0</v>
      </c>
      <c r="AA202" s="37">
        <f>+NICE자료!AA202</f>
        <v>0</v>
      </c>
      <c r="AB202" s="37">
        <f>+NICE자료!AB202</f>
        <v>0</v>
      </c>
      <c r="AC202" s="37">
        <f>+NICE자료!AC202</f>
        <v>0</v>
      </c>
      <c r="AD202" s="37">
        <f>+NICE자료!AD202</f>
        <v>0</v>
      </c>
      <c r="AE202" s="37">
        <f>+NICE자료!AE202</f>
        <v>0</v>
      </c>
      <c r="AF202" s="37">
        <f>+NICE자료!AF202</f>
        <v>0</v>
      </c>
      <c r="AG202" s="37">
        <f>+NICE자료!AG202</f>
        <v>0</v>
      </c>
      <c r="AH202" s="37">
        <f>+NICE자료!AH202</f>
        <v>0</v>
      </c>
      <c r="AI202" s="37">
        <f>+NICE자료!AI202</f>
        <v>0</v>
      </c>
      <c r="AJ202" s="37">
        <f>+NICE자료!AJ202</f>
        <v>0</v>
      </c>
      <c r="AK202" s="37">
        <f>+NICE자료!AK202</f>
        <v>0</v>
      </c>
      <c r="AL202" s="37">
        <f>+NICE자료!AL202</f>
        <v>0</v>
      </c>
      <c r="AM202" s="37"/>
      <c r="AN202" s="37"/>
      <c r="AO202" s="37"/>
      <c r="AP202" s="37"/>
      <c r="AQ202" s="37"/>
      <c r="AR202" s="37"/>
      <c r="AS202" s="37"/>
      <c r="AT202" s="38"/>
      <c r="AU202" s="38"/>
      <c r="AV202" s="38"/>
      <c r="AW202" s="38"/>
      <c r="AX202" s="38"/>
      <c r="AY202" s="38"/>
      <c r="AZ202" s="38"/>
      <c r="BA202" s="38"/>
      <c r="BB202" s="38"/>
      <c r="BC202" s="38"/>
      <c r="BD202" s="38"/>
      <c r="BE202" s="38"/>
      <c r="BF202" s="38"/>
      <c r="BG202" s="38"/>
      <c r="BH202" s="38"/>
      <c r="BI202" s="38"/>
      <c r="BJ202" s="38"/>
      <c r="BK202" s="38"/>
      <c r="BL202" s="38"/>
      <c r="BM202" s="38"/>
      <c r="BN202" s="38"/>
      <c r="BO202" s="38"/>
      <c r="BP202" s="38"/>
      <c r="BQ202" s="38"/>
      <c r="BR202" s="38"/>
      <c r="BS202" s="38"/>
      <c r="BT202" s="38"/>
      <c r="BU202" s="38"/>
      <c r="BV202" s="38"/>
      <c r="BW202" s="38"/>
      <c r="BX202" s="38"/>
      <c r="BY202" s="38"/>
      <c r="BZ202" s="38"/>
      <c r="CA202" s="38"/>
      <c r="CB202" s="38"/>
      <c r="CC202" s="38"/>
      <c r="CD202" s="38"/>
      <c r="CE202" s="38"/>
      <c r="CF202" s="38"/>
      <c r="CG202" s="38"/>
      <c r="CH202" s="38"/>
      <c r="CI202" s="38"/>
      <c r="CJ202" s="38"/>
      <c r="CK202" s="38"/>
      <c r="CL202" s="38"/>
      <c r="CM202" s="38"/>
      <c r="CN202" s="38"/>
      <c r="CO202" s="38"/>
      <c r="CP202" s="38"/>
      <c r="CQ202" s="38"/>
      <c r="CR202" s="38"/>
      <c r="CS202" s="38"/>
      <c r="CT202" s="38"/>
      <c r="CU202" s="38"/>
      <c r="CV202" s="38"/>
      <c r="CW202" s="38"/>
      <c r="CX202" s="38"/>
      <c r="CY202" s="38"/>
      <c r="CZ202" s="38"/>
      <c r="DA202" s="38"/>
      <c r="DB202" s="38"/>
      <c r="DC202" s="38"/>
      <c r="DD202" s="38"/>
      <c r="DE202" s="38"/>
      <c r="DF202" s="38"/>
      <c r="DG202" s="38"/>
      <c r="DH202" s="38"/>
      <c r="DI202" s="38"/>
      <c r="DJ202" s="38"/>
      <c r="DK202" s="38"/>
      <c r="DL202" s="38"/>
      <c r="DM202" s="38"/>
      <c r="DN202" s="38"/>
    </row>
    <row r="203" spans="1:118">
      <c r="A203" s="1">
        <f>+NICE자료!A203</f>
        <v>125149</v>
      </c>
      <c r="B203" s="28" t="str">
        <f>+NICE자료!B203</f>
        <v xml:space="preserve">     매도가능증권감액손실환입</v>
      </c>
      <c r="C203" s="37">
        <f>+NICE자료!C203</f>
        <v>0</v>
      </c>
      <c r="D203" s="37">
        <f>+NICE자료!D203</f>
        <v>0</v>
      </c>
      <c r="E203" s="37">
        <f>+NICE자료!E203</f>
        <v>0</v>
      </c>
      <c r="F203" s="37">
        <f>+NICE자료!F203</f>
        <v>0</v>
      </c>
      <c r="G203" s="37">
        <f>+NICE자료!G203</f>
        <v>0</v>
      </c>
      <c r="H203" s="37">
        <f>+NICE자료!H203</f>
        <v>0</v>
      </c>
      <c r="I203" s="37">
        <f>+NICE자료!I203</f>
        <v>0</v>
      </c>
      <c r="J203" s="37">
        <f>+NICE자료!J203</f>
        <v>0</v>
      </c>
      <c r="K203" s="37">
        <f>+NICE자료!K203</f>
        <v>0</v>
      </c>
      <c r="L203" s="37">
        <f>+NICE자료!L203</f>
        <v>0</v>
      </c>
      <c r="M203" s="37">
        <f>+NICE자료!M203</f>
        <v>0</v>
      </c>
      <c r="N203" s="37">
        <f>+NICE자료!N203</f>
        <v>0</v>
      </c>
      <c r="O203" s="37">
        <f>+NICE자료!O203</f>
        <v>0</v>
      </c>
      <c r="P203" s="37">
        <f>+NICE자료!P203</f>
        <v>0</v>
      </c>
      <c r="Q203" s="37">
        <f>+NICE자료!Q203</f>
        <v>0</v>
      </c>
      <c r="R203" s="37">
        <f>+NICE자료!R203</f>
        <v>0</v>
      </c>
      <c r="S203" s="37">
        <f>+NICE자료!S203</f>
        <v>0</v>
      </c>
      <c r="T203" s="37">
        <f>+NICE자료!T203</f>
        <v>0</v>
      </c>
      <c r="U203" s="37">
        <f>+NICE자료!U203</f>
        <v>0</v>
      </c>
      <c r="V203" s="37">
        <f>+NICE자료!V203</f>
        <v>0</v>
      </c>
      <c r="W203" s="37">
        <f>+NICE자료!W203</f>
        <v>0</v>
      </c>
      <c r="X203" s="37">
        <f>+NICE자료!X203</f>
        <v>0</v>
      </c>
      <c r="Y203" s="37">
        <f>+NICE자료!Y203</f>
        <v>0</v>
      </c>
      <c r="Z203" s="37">
        <f>+NICE자료!Z203</f>
        <v>0</v>
      </c>
      <c r="AA203" s="37">
        <f>+NICE자료!AA203</f>
        <v>0</v>
      </c>
      <c r="AB203" s="37">
        <f>+NICE자료!AB203</f>
        <v>0</v>
      </c>
      <c r="AC203" s="37">
        <f>+NICE자료!AC203</f>
        <v>0</v>
      </c>
      <c r="AD203" s="37">
        <f>+NICE자료!AD203</f>
        <v>0</v>
      </c>
      <c r="AE203" s="37">
        <f>+NICE자료!AE203</f>
        <v>0</v>
      </c>
      <c r="AF203" s="37">
        <f>+NICE자료!AF203</f>
        <v>0</v>
      </c>
      <c r="AG203" s="37">
        <f>+NICE자료!AG203</f>
        <v>0</v>
      </c>
      <c r="AH203" s="37">
        <f>+NICE자료!AH203</f>
        <v>0</v>
      </c>
      <c r="AI203" s="37">
        <f>+NICE자료!AI203</f>
        <v>0</v>
      </c>
      <c r="AJ203" s="37">
        <f>+NICE자료!AJ203</f>
        <v>0</v>
      </c>
      <c r="AK203" s="37">
        <f>+NICE자료!AK203</f>
        <v>0</v>
      </c>
      <c r="AL203" s="37">
        <f>+NICE자료!AL203</f>
        <v>0</v>
      </c>
      <c r="AM203" s="37"/>
      <c r="AN203" s="37"/>
      <c r="AO203" s="37"/>
      <c r="AP203" s="37"/>
      <c r="AQ203" s="37"/>
      <c r="AR203" s="37"/>
      <c r="AS203" s="37"/>
      <c r="AT203" s="38"/>
      <c r="AU203" s="38"/>
      <c r="AV203" s="38"/>
      <c r="AW203" s="38"/>
      <c r="AX203" s="38"/>
      <c r="AY203" s="38"/>
      <c r="AZ203" s="38"/>
      <c r="BA203" s="38"/>
      <c r="BB203" s="38"/>
      <c r="BC203" s="38"/>
      <c r="BD203" s="38"/>
      <c r="BE203" s="38"/>
      <c r="BF203" s="38"/>
      <c r="BG203" s="38"/>
      <c r="BH203" s="38"/>
      <c r="BI203" s="38"/>
      <c r="BJ203" s="38"/>
      <c r="BK203" s="38"/>
      <c r="BL203" s="38"/>
      <c r="BM203" s="38"/>
      <c r="BN203" s="38"/>
      <c r="BO203" s="38"/>
      <c r="BP203" s="38"/>
      <c r="BQ203" s="38"/>
      <c r="BR203" s="38"/>
      <c r="BS203" s="38"/>
      <c r="BT203" s="38"/>
      <c r="BU203" s="38"/>
      <c r="BV203" s="38"/>
      <c r="BW203" s="38"/>
      <c r="BX203" s="38"/>
      <c r="BY203" s="38"/>
      <c r="BZ203" s="38"/>
      <c r="CA203" s="38"/>
      <c r="CB203" s="38"/>
      <c r="CC203" s="38"/>
      <c r="CD203" s="38"/>
      <c r="CE203" s="38"/>
      <c r="CF203" s="38"/>
      <c r="CG203" s="38"/>
      <c r="CH203" s="38"/>
      <c r="CI203" s="38"/>
      <c r="CJ203" s="38"/>
      <c r="CK203" s="38"/>
      <c r="CL203" s="38"/>
      <c r="CM203" s="38"/>
      <c r="CN203" s="38"/>
      <c r="CO203" s="38"/>
      <c r="CP203" s="38"/>
      <c r="CQ203" s="38"/>
      <c r="CR203" s="38"/>
      <c r="CS203" s="38"/>
      <c r="CT203" s="38"/>
      <c r="CU203" s="38"/>
      <c r="CV203" s="38"/>
      <c r="CW203" s="38"/>
      <c r="CX203" s="38"/>
      <c r="CY203" s="38"/>
      <c r="CZ203" s="38"/>
      <c r="DA203" s="38"/>
      <c r="DB203" s="38"/>
      <c r="DC203" s="38"/>
      <c r="DD203" s="38"/>
      <c r="DE203" s="38"/>
      <c r="DF203" s="38"/>
      <c r="DG203" s="38"/>
      <c r="DH203" s="38"/>
      <c r="DI203" s="38"/>
      <c r="DJ203" s="38"/>
      <c r="DK203" s="38"/>
      <c r="DL203" s="38"/>
      <c r="DM203" s="38"/>
      <c r="DN203" s="38"/>
    </row>
    <row r="204" spans="1:118">
      <c r="A204" s="1">
        <f>+NICE자료!A204</f>
        <v>125151</v>
      </c>
      <c r="B204" s="28" t="str">
        <f>+NICE자료!B204</f>
        <v xml:space="preserve">     만기보유증권감액손실환입</v>
      </c>
      <c r="C204" s="37">
        <f>+NICE자료!C204</f>
        <v>0</v>
      </c>
      <c r="D204" s="37">
        <f>+NICE자료!D204</f>
        <v>0</v>
      </c>
      <c r="E204" s="37">
        <f>+NICE자료!E204</f>
        <v>0</v>
      </c>
      <c r="F204" s="37">
        <f>+NICE자료!F204</f>
        <v>0</v>
      </c>
      <c r="G204" s="37">
        <f>+NICE자료!G204</f>
        <v>0</v>
      </c>
      <c r="H204" s="37">
        <f>+NICE자료!H204</f>
        <v>0</v>
      </c>
      <c r="I204" s="37">
        <f>+NICE자료!I204</f>
        <v>0</v>
      </c>
      <c r="J204" s="37">
        <f>+NICE자료!J204</f>
        <v>0</v>
      </c>
      <c r="K204" s="37">
        <f>+NICE자료!K204</f>
        <v>0</v>
      </c>
      <c r="L204" s="37">
        <f>+NICE자료!L204</f>
        <v>0</v>
      </c>
      <c r="M204" s="37">
        <f>+NICE자료!M204</f>
        <v>0</v>
      </c>
      <c r="N204" s="37">
        <f>+NICE자료!N204</f>
        <v>0</v>
      </c>
      <c r="O204" s="37">
        <f>+NICE자료!O204</f>
        <v>0</v>
      </c>
      <c r="P204" s="37">
        <f>+NICE자료!P204</f>
        <v>0</v>
      </c>
      <c r="Q204" s="37">
        <f>+NICE자료!Q204</f>
        <v>0</v>
      </c>
      <c r="R204" s="37">
        <f>+NICE자료!R204</f>
        <v>0</v>
      </c>
      <c r="S204" s="37">
        <f>+NICE자료!S204</f>
        <v>0</v>
      </c>
      <c r="T204" s="37">
        <f>+NICE자료!T204</f>
        <v>0</v>
      </c>
      <c r="U204" s="37">
        <f>+NICE자료!U204</f>
        <v>0</v>
      </c>
      <c r="V204" s="37">
        <f>+NICE자료!V204</f>
        <v>0</v>
      </c>
      <c r="W204" s="37">
        <f>+NICE자료!W204</f>
        <v>0</v>
      </c>
      <c r="X204" s="37">
        <f>+NICE자료!X204</f>
        <v>0</v>
      </c>
      <c r="Y204" s="37">
        <f>+NICE자료!Y204</f>
        <v>0</v>
      </c>
      <c r="Z204" s="37">
        <f>+NICE자료!Z204</f>
        <v>0</v>
      </c>
      <c r="AA204" s="37">
        <f>+NICE자료!AA204</f>
        <v>0</v>
      </c>
      <c r="AB204" s="37">
        <f>+NICE자료!AB204</f>
        <v>0</v>
      </c>
      <c r="AC204" s="37">
        <f>+NICE자료!AC204</f>
        <v>0</v>
      </c>
      <c r="AD204" s="37">
        <f>+NICE자료!AD204</f>
        <v>0</v>
      </c>
      <c r="AE204" s="37">
        <f>+NICE자료!AE204</f>
        <v>0</v>
      </c>
      <c r="AF204" s="37">
        <f>+NICE자료!AF204</f>
        <v>0</v>
      </c>
      <c r="AG204" s="37">
        <f>+NICE자료!AG204</f>
        <v>0</v>
      </c>
      <c r="AH204" s="37">
        <f>+NICE자료!AH204</f>
        <v>0</v>
      </c>
      <c r="AI204" s="37">
        <f>+NICE자료!AI204</f>
        <v>0</v>
      </c>
      <c r="AJ204" s="37">
        <f>+NICE자료!AJ204</f>
        <v>0</v>
      </c>
      <c r="AK204" s="37">
        <f>+NICE자료!AK204</f>
        <v>0</v>
      </c>
      <c r="AL204" s="37">
        <f>+NICE자료!AL204</f>
        <v>0</v>
      </c>
      <c r="AM204" s="37"/>
      <c r="AN204" s="37"/>
      <c r="AO204" s="37"/>
      <c r="AP204" s="37"/>
      <c r="AQ204" s="37"/>
      <c r="AR204" s="37"/>
      <c r="AS204" s="37"/>
      <c r="AT204" s="38"/>
      <c r="AU204" s="38"/>
      <c r="AV204" s="38"/>
      <c r="AW204" s="38"/>
      <c r="AX204" s="38"/>
      <c r="AY204" s="38"/>
      <c r="AZ204" s="38"/>
      <c r="BA204" s="38"/>
      <c r="BB204" s="38"/>
      <c r="BC204" s="38"/>
      <c r="BD204" s="38"/>
      <c r="BE204" s="38"/>
      <c r="BF204" s="38"/>
      <c r="BG204" s="38"/>
      <c r="BH204" s="38"/>
      <c r="BI204" s="38"/>
      <c r="BJ204" s="38"/>
      <c r="BK204" s="38"/>
      <c r="BL204" s="38"/>
      <c r="BM204" s="38"/>
      <c r="BN204" s="38"/>
      <c r="BO204" s="38"/>
      <c r="BP204" s="38"/>
      <c r="BQ204" s="38"/>
      <c r="BR204" s="38"/>
      <c r="BS204" s="38"/>
      <c r="BT204" s="38"/>
      <c r="BU204" s="38"/>
      <c r="BV204" s="38"/>
      <c r="BW204" s="38"/>
      <c r="BX204" s="38"/>
      <c r="BY204" s="38"/>
      <c r="BZ204" s="38"/>
      <c r="CA204" s="38"/>
      <c r="CB204" s="38"/>
      <c r="CC204" s="38"/>
      <c r="CD204" s="38"/>
      <c r="CE204" s="38"/>
      <c r="CF204" s="38"/>
      <c r="CG204" s="38"/>
      <c r="CH204" s="38"/>
      <c r="CI204" s="38"/>
      <c r="CJ204" s="38"/>
      <c r="CK204" s="38"/>
      <c r="CL204" s="38"/>
      <c r="CM204" s="38"/>
      <c r="CN204" s="38"/>
      <c r="CO204" s="38"/>
      <c r="CP204" s="38"/>
      <c r="CQ204" s="38"/>
      <c r="CR204" s="38"/>
      <c r="CS204" s="38"/>
      <c r="CT204" s="38"/>
      <c r="CU204" s="38"/>
      <c r="CV204" s="38"/>
      <c r="CW204" s="38"/>
      <c r="CX204" s="38"/>
      <c r="CY204" s="38"/>
      <c r="CZ204" s="38"/>
      <c r="DA204" s="38"/>
      <c r="DB204" s="38"/>
      <c r="DC204" s="38"/>
      <c r="DD204" s="38"/>
      <c r="DE204" s="38"/>
      <c r="DF204" s="38"/>
      <c r="DG204" s="38"/>
      <c r="DH204" s="38"/>
      <c r="DI204" s="38"/>
      <c r="DJ204" s="38"/>
      <c r="DK204" s="38"/>
      <c r="DL204" s="38"/>
      <c r="DM204" s="38"/>
      <c r="DN204" s="38"/>
    </row>
    <row r="205" spans="1:118">
      <c r="A205" s="1">
        <f>+NICE자료!A205</f>
        <v>125166</v>
      </c>
      <c r="B205" s="28" t="str">
        <f>+NICE자료!B205</f>
        <v xml:space="preserve">     지분법주식감액손실환입</v>
      </c>
      <c r="C205" s="37">
        <f>+NICE자료!C205</f>
        <v>0</v>
      </c>
      <c r="D205" s="37">
        <f>+NICE자료!D205</f>
        <v>0</v>
      </c>
      <c r="E205" s="37">
        <f>+NICE자료!E205</f>
        <v>0</v>
      </c>
      <c r="F205" s="37">
        <f>+NICE자료!F205</f>
        <v>0</v>
      </c>
      <c r="G205" s="37">
        <f>+NICE자료!G205</f>
        <v>0</v>
      </c>
      <c r="H205" s="37">
        <f>+NICE자료!H205</f>
        <v>0</v>
      </c>
      <c r="I205" s="37">
        <f>+NICE자료!I205</f>
        <v>0</v>
      </c>
      <c r="J205" s="37">
        <f>+NICE자료!J205</f>
        <v>0</v>
      </c>
      <c r="K205" s="37">
        <f>+NICE자료!K205</f>
        <v>0</v>
      </c>
      <c r="L205" s="37">
        <f>+NICE자료!L205</f>
        <v>0</v>
      </c>
      <c r="M205" s="37">
        <f>+NICE자료!M205</f>
        <v>0</v>
      </c>
      <c r="N205" s="37">
        <f>+NICE자료!N205</f>
        <v>0</v>
      </c>
      <c r="O205" s="37">
        <f>+NICE자료!O205</f>
        <v>0</v>
      </c>
      <c r="P205" s="37">
        <f>+NICE자료!P205</f>
        <v>0</v>
      </c>
      <c r="Q205" s="37">
        <f>+NICE자료!Q205</f>
        <v>0</v>
      </c>
      <c r="R205" s="37">
        <f>+NICE자료!R205</f>
        <v>0</v>
      </c>
      <c r="S205" s="37">
        <f>+NICE자료!S205</f>
        <v>0</v>
      </c>
      <c r="T205" s="37">
        <f>+NICE자료!T205</f>
        <v>0</v>
      </c>
      <c r="U205" s="37">
        <f>+NICE자료!U205</f>
        <v>0</v>
      </c>
      <c r="V205" s="37">
        <f>+NICE자료!V205</f>
        <v>0</v>
      </c>
      <c r="W205" s="37">
        <f>+NICE자료!W205</f>
        <v>0</v>
      </c>
      <c r="X205" s="37">
        <f>+NICE자료!X205</f>
        <v>0</v>
      </c>
      <c r="Y205" s="37">
        <f>+NICE자료!Y205</f>
        <v>0</v>
      </c>
      <c r="Z205" s="37">
        <f>+NICE자료!Z205</f>
        <v>0</v>
      </c>
      <c r="AA205" s="37">
        <f>+NICE자료!AA205</f>
        <v>0</v>
      </c>
      <c r="AB205" s="37">
        <f>+NICE자료!AB205</f>
        <v>0</v>
      </c>
      <c r="AC205" s="37">
        <f>+NICE자료!AC205</f>
        <v>0</v>
      </c>
      <c r="AD205" s="37">
        <f>+NICE자료!AD205</f>
        <v>0</v>
      </c>
      <c r="AE205" s="37">
        <f>+NICE자료!AE205</f>
        <v>0</v>
      </c>
      <c r="AF205" s="37">
        <f>+NICE자료!AF205</f>
        <v>0</v>
      </c>
      <c r="AG205" s="37">
        <f>+NICE자료!AG205</f>
        <v>0</v>
      </c>
      <c r="AH205" s="37">
        <f>+NICE자료!AH205</f>
        <v>0</v>
      </c>
      <c r="AI205" s="37">
        <f>+NICE자료!AI205</f>
        <v>0</v>
      </c>
      <c r="AJ205" s="37">
        <f>+NICE자료!AJ205</f>
        <v>0</v>
      </c>
      <c r="AK205" s="37">
        <f>+NICE자료!AK205</f>
        <v>0</v>
      </c>
      <c r="AL205" s="37">
        <f>+NICE자료!AL205</f>
        <v>0</v>
      </c>
      <c r="AM205" s="37"/>
      <c r="AN205" s="37"/>
      <c r="AO205" s="37"/>
      <c r="AP205" s="37"/>
      <c r="AQ205" s="37"/>
      <c r="AR205" s="37"/>
      <c r="AS205" s="37"/>
      <c r="AT205" s="38"/>
      <c r="AU205" s="38"/>
      <c r="AV205" s="38"/>
      <c r="AW205" s="38"/>
      <c r="AX205" s="38"/>
      <c r="AY205" s="38"/>
      <c r="AZ205" s="38"/>
      <c r="BA205" s="38"/>
      <c r="BB205" s="38"/>
      <c r="BC205" s="38"/>
      <c r="BD205" s="38"/>
      <c r="BE205" s="38"/>
      <c r="BF205" s="38"/>
      <c r="BG205" s="38"/>
      <c r="BH205" s="38"/>
      <c r="BI205" s="38"/>
      <c r="BJ205" s="38"/>
      <c r="BK205" s="38"/>
      <c r="BL205" s="38"/>
      <c r="BM205" s="38"/>
      <c r="BN205" s="38"/>
      <c r="BO205" s="38"/>
      <c r="BP205" s="38"/>
      <c r="BQ205" s="38"/>
      <c r="BR205" s="38"/>
      <c r="BS205" s="38"/>
      <c r="BT205" s="38"/>
      <c r="BU205" s="38"/>
      <c r="BV205" s="38"/>
      <c r="BW205" s="38"/>
      <c r="BX205" s="38"/>
      <c r="BY205" s="38"/>
      <c r="BZ205" s="38"/>
      <c r="CA205" s="38"/>
      <c r="CB205" s="38"/>
      <c r="CC205" s="38"/>
      <c r="CD205" s="38"/>
      <c r="CE205" s="38"/>
      <c r="CF205" s="38"/>
      <c r="CG205" s="38"/>
      <c r="CH205" s="38"/>
      <c r="CI205" s="38"/>
      <c r="CJ205" s="38"/>
      <c r="CK205" s="38"/>
      <c r="CL205" s="38"/>
      <c r="CM205" s="38"/>
      <c r="CN205" s="38"/>
      <c r="CO205" s="38"/>
      <c r="CP205" s="38"/>
      <c r="CQ205" s="38"/>
      <c r="CR205" s="38"/>
      <c r="CS205" s="38"/>
      <c r="CT205" s="38"/>
      <c r="CU205" s="38"/>
      <c r="CV205" s="38"/>
      <c r="CW205" s="38"/>
      <c r="CX205" s="38"/>
      <c r="CY205" s="38"/>
      <c r="CZ205" s="38"/>
      <c r="DA205" s="38"/>
      <c r="DB205" s="38"/>
      <c r="DC205" s="38"/>
      <c r="DD205" s="38"/>
      <c r="DE205" s="38"/>
      <c r="DF205" s="38"/>
      <c r="DG205" s="38"/>
      <c r="DH205" s="38"/>
      <c r="DI205" s="38"/>
      <c r="DJ205" s="38"/>
      <c r="DK205" s="38"/>
      <c r="DL205" s="38"/>
      <c r="DM205" s="38"/>
      <c r="DN205" s="38"/>
    </row>
    <row r="206" spans="1:118">
      <c r="A206" s="1">
        <f>+NICE자료!A206</f>
        <v>125170</v>
      </c>
      <c r="B206" s="28" t="str">
        <f>+NICE자료!B206</f>
        <v xml:space="preserve">     유형자산감액손실환입</v>
      </c>
      <c r="C206" s="37">
        <f>+NICE자료!C206</f>
        <v>0</v>
      </c>
      <c r="D206" s="37">
        <f>+NICE자료!D206</f>
        <v>0</v>
      </c>
      <c r="E206" s="37">
        <f>+NICE자료!E206</f>
        <v>0</v>
      </c>
      <c r="F206" s="37">
        <f>+NICE자료!F206</f>
        <v>0</v>
      </c>
      <c r="G206" s="37">
        <f>+NICE자료!G206</f>
        <v>0</v>
      </c>
      <c r="H206" s="37">
        <f>+NICE자료!H206</f>
        <v>0</v>
      </c>
      <c r="I206" s="37">
        <f>+NICE자료!I206</f>
        <v>0</v>
      </c>
      <c r="J206" s="37">
        <f>+NICE자료!J206</f>
        <v>0</v>
      </c>
      <c r="K206" s="37">
        <f>+NICE자료!K206</f>
        <v>0</v>
      </c>
      <c r="L206" s="37">
        <f>+NICE자료!L206</f>
        <v>0</v>
      </c>
      <c r="M206" s="37">
        <f>+NICE자료!M206</f>
        <v>0</v>
      </c>
      <c r="N206" s="37">
        <f>+NICE자료!N206</f>
        <v>0</v>
      </c>
      <c r="O206" s="37">
        <f>+NICE자료!O206</f>
        <v>0</v>
      </c>
      <c r="P206" s="37">
        <f>+NICE자료!P206</f>
        <v>0</v>
      </c>
      <c r="Q206" s="37">
        <f>+NICE자료!Q206</f>
        <v>0</v>
      </c>
      <c r="R206" s="37">
        <f>+NICE자료!R206</f>
        <v>0</v>
      </c>
      <c r="S206" s="37">
        <f>+NICE자료!S206</f>
        <v>0</v>
      </c>
      <c r="T206" s="37">
        <f>+NICE자료!T206</f>
        <v>0</v>
      </c>
      <c r="U206" s="37">
        <f>+NICE자료!U206</f>
        <v>0</v>
      </c>
      <c r="V206" s="37">
        <f>+NICE자료!V206</f>
        <v>0</v>
      </c>
      <c r="W206" s="37">
        <f>+NICE자료!W206</f>
        <v>0</v>
      </c>
      <c r="X206" s="37">
        <f>+NICE자료!X206</f>
        <v>0</v>
      </c>
      <c r="Y206" s="37">
        <f>+NICE자료!Y206</f>
        <v>0</v>
      </c>
      <c r="Z206" s="37">
        <f>+NICE자료!Z206</f>
        <v>0</v>
      </c>
      <c r="AA206" s="37">
        <f>+NICE자료!AA206</f>
        <v>0</v>
      </c>
      <c r="AB206" s="37">
        <f>+NICE자료!AB206</f>
        <v>0</v>
      </c>
      <c r="AC206" s="37">
        <f>+NICE자료!AC206</f>
        <v>0</v>
      </c>
      <c r="AD206" s="37">
        <f>+NICE자료!AD206</f>
        <v>0</v>
      </c>
      <c r="AE206" s="37">
        <f>+NICE자료!AE206</f>
        <v>0</v>
      </c>
      <c r="AF206" s="37">
        <f>+NICE자료!AF206</f>
        <v>0</v>
      </c>
      <c r="AG206" s="37">
        <f>+NICE자료!AG206</f>
        <v>0</v>
      </c>
      <c r="AH206" s="37">
        <f>+NICE자료!AH206</f>
        <v>0</v>
      </c>
      <c r="AI206" s="37">
        <f>+NICE자료!AI206</f>
        <v>0</v>
      </c>
      <c r="AJ206" s="37">
        <f>+NICE자료!AJ206</f>
        <v>0</v>
      </c>
      <c r="AK206" s="37">
        <f>+NICE자료!AK206</f>
        <v>0</v>
      </c>
      <c r="AL206" s="37">
        <f>+NICE자료!AL206</f>
        <v>0</v>
      </c>
      <c r="AM206" s="37"/>
      <c r="AN206" s="37"/>
      <c r="AO206" s="37"/>
      <c r="AP206" s="37"/>
      <c r="AQ206" s="37"/>
      <c r="AR206" s="37"/>
      <c r="AS206" s="37"/>
      <c r="AT206" s="38"/>
      <c r="AU206" s="38"/>
      <c r="AV206" s="38"/>
      <c r="AW206" s="38"/>
      <c r="AX206" s="38"/>
      <c r="AY206" s="38"/>
      <c r="AZ206" s="38"/>
      <c r="BA206" s="38"/>
      <c r="BB206" s="38"/>
      <c r="BC206" s="38"/>
      <c r="BD206" s="38"/>
      <c r="BE206" s="38"/>
      <c r="BF206" s="38"/>
      <c r="BG206" s="38"/>
      <c r="BH206" s="38"/>
      <c r="BI206" s="38"/>
      <c r="BJ206" s="38"/>
      <c r="BK206" s="38"/>
      <c r="BL206" s="38"/>
      <c r="BM206" s="38"/>
      <c r="BN206" s="38"/>
      <c r="BO206" s="38"/>
      <c r="BP206" s="38"/>
      <c r="BQ206" s="38"/>
      <c r="BR206" s="38"/>
      <c r="BS206" s="38"/>
      <c r="BT206" s="38"/>
      <c r="BU206" s="38"/>
      <c r="BV206" s="38"/>
      <c r="BW206" s="38"/>
      <c r="BX206" s="38"/>
      <c r="BY206" s="38"/>
      <c r="BZ206" s="38"/>
      <c r="CA206" s="38"/>
      <c r="CB206" s="38"/>
      <c r="CC206" s="38"/>
      <c r="CD206" s="38"/>
      <c r="CE206" s="38"/>
      <c r="CF206" s="38"/>
      <c r="CG206" s="38"/>
      <c r="CH206" s="38"/>
      <c r="CI206" s="38"/>
      <c r="CJ206" s="38"/>
      <c r="CK206" s="38"/>
      <c r="CL206" s="38"/>
      <c r="CM206" s="38"/>
      <c r="CN206" s="38"/>
      <c r="CO206" s="38"/>
      <c r="CP206" s="38"/>
      <c r="CQ206" s="38"/>
      <c r="CR206" s="38"/>
      <c r="CS206" s="38"/>
      <c r="CT206" s="38"/>
      <c r="CU206" s="38"/>
      <c r="CV206" s="38"/>
      <c r="CW206" s="38"/>
      <c r="CX206" s="38"/>
      <c r="CY206" s="38"/>
      <c r="CZ206" s="38"/>
      <c r="DA206" s="38"/>
      <c r="DB206" s="38"/>
      <c r="DC206" s="38"/>
      <c r="DD206" s="38"/>
      <c r="DE206" s="38"/>
      <c r="DF206" s="38"/>
      <c r="DG206" s="38"/>
      <c r="DH206" s="38"/>
      <c r="DI206" s="38"/>
      <c r="DJ206" s="38"/>
      <c r="DK206" s="38"/>
      <c r="DL206" s="38"/>
      <c r="DM206" s="38"/>
      <c r="DN206" s="38"/>
    </row>
    <row r="207" spans="1:118">
      <c r="A207" s="1">
        <f>+NICE자료!A207</f>
        <v>125175</v>
      </c>
      <c r="B207" s="28" t="str">
        <f>+NICE자료!B207</f>
        <v xml:space="preserve">     유형자산평가이익</v>
      </c>
      <c r="C207" s="37">
        <f>+NICE자료!C207</f>
        <v>0</v>
      </c>
      <c r="D207" s="37">
        <f>+NICE자료!D207</f>
        <v>0</v>
      </c>
      <c r="E207" s="37">
        <f>+NICE자료!E207</f>
        <v>0</v>
      </c>
      <c r="F207" s="37">
        <f>+NICE자료!F207</f>
        <v>0</v>
      </c>
      <c r="G207" s="37">
        <f>+NICE자료!G207</f>
        <v>0</v>
      </c>
      <c r="H207" s="37">
        <f>+NICE자료!H207</f>
        <v>0</v>
      </c>
      <c r="I207" s="37">
        <f>+NICE자료!I207</f>
        <v>0</v>
      </c>
      <c r="J207" s="37">
        <f>+NICE자료!J207</f>
        <v>0</v>
      </c>
      <c r="K207" s="37">
        <f>+NICE자료!K207</f>
        <v>0</v>
      </c>
      <c r="L207" s="37">
        <f>+NICE자료!L207</f>
        <v>0</v>
      </c>
      <c r="M207" s="37">
        <f>+NICE자료!M207</f>
        <v>0</v>
      </c>
      <c r="N207" s="37">
        <f>+NICE자료!N207</f>
        <v>0</v>
      </c>
      <c r="O207" s="37">
        <f>+NICE자료!O207</f>
        <v>0</v>
      </c>
      <c r="P207" s="37">
        <f>+NICE자료!P207</f>
        <v>0</v>
      </c>
      <c r="Q207" s="37">
        <f>+NICE자료!Q207</f>
        <v>0</v>
      </c>
      <c r="R207" s="37">
        <f>+NICE자료!R207</f>
        <v>0</v>
      </c>
      <c r="S207" s="37">
        <f>+NICE자료!S207</f>
        <v>0</v>
      </c>
      <c r="T207" s="37">
        <f>+NICE자료!T207</f>
        <v>0</v>
      </c>
      <c r="U207" s="37">
        <f>+NICE자료!U207</f>
        <v>0</v>
      </c>
      <c r="V207" s="37">
        <f>+NICE자료!V207</f>
        <v>0</v>
      </c>
      <c r="W207" s="37">
        <f>+NICE자료!W207</f>
        <v>0</v>
      </c>
      <c r="X207" s="37">
        <f>+NICE자료!X207</f>
        <v>0</v>
      </c>
      <c r="Y207" s="37">
        <f>+NICE자료!Y207</f>
        <v>0</v>
      </c>
      <c r="Z207" s="37">
        <f>+NICE자료!Z207</f>
        <v>0</v>
      </c>
      <c r="AA207" s="37">
        <f>+NICE자료!AA207</f>
        <v>0</v>
      </c>
      <c r="AB207" s="37">
        <f>+NICE자료!AB207</f>
        <v>0</v>
      </c>
      <c r="AC207" s="37">
        <f>+NICE자료!AC207</f>
        <v>0</v>
      </c>
      <c r="AD207" s="37">
        <f>+NICE자료!AD207</f>
        <v>0</v>
      </c>
      <c r="AE207" s="37">
        <f>+NICE자료!AE207</f>
        <v>0</v>
      </c>
      <c r="AF207" s="37">
        <f>+NICE자료!AF207</f>
        <v>0</v>
      </c>
      <c r="AG207" s="37">
        <f>+NICE자료!AG207</f>
        <v>0</v>
      </c>
      <c r="AH207" s="37">
        <f>+NICE자료!AH207</f>
        <v>0</v>
      </c>
      <c r="AI207" s="37">
        <f>+NICE자료!AI207</f>
        <v>0</v>
      </c>
      <c r="AJ207" s="37">
        <f>+NICE자료!AJ207</f>
        <v>0</v>
      </c>
      <c r="AK207" s="37">
        <f>+NICE자료!AK207</f>
        <v>0</v>
      </c>
      <c r="AL207" s="37">
        <f>+NICE자료!AL207</f>
        <v>0</v>
      </c>
      <c r="AM207" s="37"/>
      <c r="AN207" s="37"/>
      <c r="AO207" s="37"/>
      <c r="AP207" s="37"/>
      <c r="AQ207" s="37"/>
      <c r="AR207" s="37"/>
      <c r="AS207" s="37"/>
      <c r="AT207" s="38"/>
      <c r="AU207" s="38"/>
      <c r="AV207" s="38"/>
      <c r="AW207" s="38"/>
      <c r="AX207" s="38"/>
      <c r="AY207" s="38"/>
      <c r="AZ207" s="38"/>
      <c r="BA207" s="38"/>
      <c r="BB207" s="38"/>
      <c r="BC207" s="38"/>
      <c r="BD207" s="38"/>
      <c r="BE207" s="38"/>
      <c r="BF207" s="38"/>
      <c r="BG207" s="38"/>
      <c r="BH207" s="38"/>
      <c r="BI207" s="38"/>
      <c r="BJ207" s="38"/>
      <c r="BK207" s="38"/>
      <c r="BL207" s="38"/>
      <c r="BM207" s="38"/>
      <c r="BN207" s="38"/>
      <c r="BO207" s="38"/>
      <c r="BP207" s="38"/>
      <c r="BQ207" s="38"/>
      <c r="BR207" s="38"/>
      <c r="BS207" s="38"/>
      <c r="BT207" s="38"/>
      <c r="BU207" s="38"/>
      <c r="BV207" s="38"/>
      <c r="BW207" s="38"/>
      <c r="BX207" s="38"/>
      <c r="BY207" s="38"/>
      <c r="BZ207" s="38"/>
      <c r="CA207" s="38"/>
      <c r="CB207" s="38"/>
      <c r="CC207" s="38"/>
      <c r="CD207" s="38"/>
      <c r="CE207" s="38"/>
      <c r="CF207" s="38"/>
      <c r="CG207" s="38"/>
      <c r="CH207" s="38"/>
      <c r="CI207" s="38"/>
      <c r="CJ207" s="38"/>
      <c r="CK207" s="38"/>
      <c r="CL207" s="38"/>
      <c r="CM207" s="38"/>
      <c r="CN207" s="38"/>
      <c r="CO207" s="38"/>
      <c r="CP207" s="38"/>
      <c r="CQ207" s="38"/>
      <c r="CR207" s="38"/>
      <c r="CS207" s="38"/>
      <c r="CT207" s="38"/>
      <c r="CU207" s="38"/>
      <c r="CV207" s="38"/>
      <c r="CW207" s="38"/>
      <c r="CX207" s="38"/>
      <c r="CY207" s="38"/>
      <c r="CZ207" s="38"/>
      <c r="DA207" s="38"/>
      <c r="DB207" s="38"/>
      <c r="DC207" s="38"/>
      <c r="DD207" s="38"/>
      <c r="DE207" s="38"/>
      <c r="DF207" s="38"/>
      <c r="DG207" s="38"/>
      <c r="DH207" s="38"/>
      <c r="DI207" s="38"/>
      <c r="DJ207" s="38"/>
      <c r="DK207" s="38"/>
      <c r="DL207" s="38"/>
      <c r="DM207" s="38"/>
      <c r="DN207" s="38"/>
    </row>
    <row r="208" spans="1:118">
      <c r="A208" s="1">
        <f>+NICE자료!A208</f>
        <v>125180</v>
      </c>
      <c r="B208" s="28" t="str">
        <f>+NICE자료!B208</f>
        <v xml:space="preserve">     무형자산감액손실환입</v>
      </c>
      <c r="C208" s="37">
        <f>+NICE자료!C208</f>
        <v>0</v>
      </c>
      <c r="D208" s="37">
        <f>+NICE자료!D208</f>
        <v>0</v>
      </c>
      <c r="E208" s="37">
        <f>+NICE자료!E208</f>
        <v>0</v>
      </c>
      <c r="F208" s="37">
        <f>+NICE자료!F208</f>
        <v>0</v>
      </c>
      <c r="G208" s="37">
        <f>+NICE자료!G208</f>
        <v>0</v>
      </c>
      <c r="H208" s="37">
        <f>+NICE자료!H208</f>
        <v>0</v>
      </c>
      <c r="I208" s="37">
        <f>+NICE자료!I208</f>
        <v>0</v>
      </c>
      <c r="J208" s="37">
        <f>+NICE자료!J208</f>
        <v>0</v>
      </c>
      <c r="K208" s="37">
        <f>+NICE자료!K208</f>
        <v>0</v>
      </c>
      <c r="L208" s="37">
        <f>+NICE자료!L208</f>
        <v>0</v>
      </c>
      <c r="M208" s="37">
        <f>+NICE자료!M208</f>
        <v>0</v>
      </c>
      <c r="N208" s="37">
        <f>+NICE자료!N208</f>
        <v>0</v>
      </c>
      <c r="O208" s="37">
        <f>+NICE자료!O208</f>
        <v>0</v>
      </c>
      <c r="P208" s="37">
        <f>+NICE자료!P208</f>
        <v>0</v>
      </c>
      <c r="Q208" s="37">
        <f>+NICE자료!Q208</f>
        <v>0</v>
      </c>
      <c r="R208" s="37">
        <f>+NICE자료!R208</f>
        <v>0</v>
      </c>
      <c r="S208" s="37">
        <f>+NICE자료!S208</f>
        <v>0</v>
      </c>
      <c r="T208" s="37">
        <f>+NICE자료!T208</f>
        <v>0</v>
      </c>
      <c r="U208" s="37">
        <f>+NICE자료!U208</f>
        <v>0</v>
      </c>
      <c r="V208" s="37">
        <f>+NICE자료!V208</f>
        <v>0</v>
      </c>
      <c r="W208" s="37">
        <f>+NICE자료!W208</f>
        <v>0</v>
      </c>
      <c r="X208" s="37">
        <f>+NICE자료!X208</f>
        <v>0</v>
      </c>
      <c r="Y208" s="37">
        <f>+NICE자료!Y208</f>
        <v>0</v>
      </c>
      <c r="Z208" s="37">
        <f>+NICE자료!Z208</f>
        <v>0</v>
      </c>
      <c r="AA208" s="37">
        <f>+NICE자료!AA208</f>
        <v>0</v>
      </c>
      <c r="AB208" s="37">
        <f>+NICE자료!AB208</f>
        <v>0</v>
      </c>
      <c r="AC208" s="37">
        <f>+NICE자료!AC208</f>
        <v>0</v>
      </c>
      <c r="AD208" s="37">
        <f>+NICE자료!AD208</f>
        <v>0</v>
      </c>
      <c r="AE208" s="37">
        <f>+NICE자료!AE208</f>
        <v>0</v>
      </c>
      <c r="AF208" s="37">
        <f>+NICE자료!AF208</f>
        <v>0</v>
      </c>
      <c r="AG208" s="37">
        <f>+NICE자료!AG208</f>
        <v>0</v>
      </c>
      <c r="AH208" s="37">
        <f>+NICE자료!AH208</f>
        <v>0</v>
      </c>
      <c r="AI208" s="37">
        <f>+NICE자료!AI208</f>
        <v>0</v>
      </c>
      <c r="AJ208" s="37">
        <f>+NICE자료!AJ208</f>
        <v>0</v>
      </c>
      <c r="AK208" s="37">
        <f>+NICE자료!AK208</f>
        <v>0</v>
      </c>
      <c r="AL208" s="37">
        <f>+NICE자료!AL208</f>
        <v>0</v>
      </c>
      <c r="AM208" s="37"/>
      <c r="AN208" s="37"/>
      <c r="AO208" s="37"/>
      <c r="AP208" s="37"/>
      <c r="AQ208" s="37"/>
      <c r="AR208" s="37"/>
      <c r="AS208" s="37"/>
      <c r="AT208" s="38"/>
      <c r="AU208" s="38"/>
      <c r="AV208" s="38"/>
      <c r="AW208" s="38"/>
      <c r="AX208" s="38"/>
      <c r="AY208" s="38"/>
      <c r="AZ208" s="38"/>
      <c r="BA208" s="38"/>
      <c r="BB208" s="38"/>
      <c r="BC208" s="38"/>
      <c r="BD208" s="38"/>
      <c r="BE208" s="38"/>
      <c r="BF208" s="38"/>
      <c r="BG208" s="38"/>
      <c r="BH208" s="38"/>
      <c r="BI208" s="38"/>
      <c r="BJ208" s="38"/>
      <c r="BK208" s="38"/>
      <c r="BL208" s="38"/>
      <c r="BM208" s="38"/>
      <c r="BN208" s="38"/>
      <c r="BO208" s="38"/>
      <c r="BP208" s="38"/>
      <c r="BQ208" s="38"/>
      <c r="BR208" s="38"/>
      <c r="BS208" s="38"/>
      <c r="BT208" s="38"/>
      <c r="BU208" s="38"/>
      <c r="BV208" s="38"/>
      <c r="BW208" s="38"/>
      <c r="BX208" s="38"/>
      <c r="BY208" s="38"/>
      <c r="BZ208" s="38"/>
      <c r="CA208" s="38"/>
      <c r="CB208" s="38"/>
      <c r="CC208" s="38"/>
      <c r="CD208" s="38"/>
      <c r="CE208" s="38"/>
      <c r="CF208" s="38"/>
      <c r="CG208" s="38"/>
      <c r="CH208" s="38"/>
      <c r="CI208" s="38"/>
      <c r="CJ208" s="38"/>
      <c r="CK208" s="38"/>
      <c r="CL208" s="38"/>
      <c r="CM208" s="38"/>
      <c r="CN208" s="38"/>
      <c r="CO208" s="38"/>
      <c r="CP208" s="38"/>
      <c r="CQ208" s="38"/>
      <c r="CR208" s="38"/>
      <c r="CS208" s="38"/>
      <c r="CT208" s="38"/>
      <c r="CU208" s="38"/>
      <c r="CV208" s="38"/>
      <c r="CW208" s="38"/>
      <c r="CX208" s="38"/>
      <c r="CY208" s="38"/>
      <c r="CZ208" s="38"/>
      <c r="DA208" s="38"/>
      <c r="DB208" s="38"/>
      <c r="DC208" s="38"/>
      <c r="DD208" s="38"/>
      <c r="DE208" s="38"/>
      <c r="DF208" s="38"/>
      <c r="DG208" s="38"/>
      <c r="DH208" s="38"/>
      <c r="DI208" s="38"/>
      <c r="DJ208" s="38"/>
      <c r="DK208" s="38"/>
      <c r="DL208" s="38"/>
      <c r="DM208" s="38"/>
      <c r="DN208" s="38"/>
    </row>
    <row r="209" spans="1:118">
      <c r="A209" s="1">
        <f>+NICE자료!A209</f>
        <v>125190</v>
      </c>
      <c r="B209" s="28" t="str">
        <f>+NICE자료!B209</f>
        <v xml:space="preserve">     기타자산감액손실환입</v>
      </c>
      <c r="C209" s="37">
        <f>+NICE자료!C209</f>
        <v>0</v>
      </c>
      <c r="D209" s="37">
        <f>+NICE자료!D209</f>
        <v>0</v>
      </c>
      <c r="E209" s="37">
        <f>+NICE자료!E209</f>
        <v>0</v>
      </c>
      <c r="F209" s="37">
        <f>+NICE자료!F209</f>
        <v>0</v>
      </c>
      <c r="G209" s="37">
        <f>+NICE자료!G209</f>
        <v>0</v>
      </c>
      <c r="H209" s="37">
        <f>+NICE자료!H209</f>
        <v>0</v>
      </c>
      <c r="I209" s="37">
        <f>+NICE자료!I209</f>
        <v>0</v>
      </c>
      <c r="J209" s="37">
        <f>+NICE자료!J209</f>
        <v>0</v>
      </c>
      <c r="K209" s="37">
        <f>+NICE자료!K209</f>
        <v>0</v>
      </c>
      <c r="L209" s="37">
        <f>+NICE자료!L209</f>
        <v>0</v>
      </c>
      <c r="M209" s="37">
        <f>+NICE자료!M209</f>
        <v>0</v>
      </c>
      <c r="N209" s="37">
        <f>+NICE자료!N209</f>
        <v>0</v>
      </c>
      <c r="O209" s="37">
        <f>+NICE자료!O209</f>
        <v>0</v>
      </c>
      <c r="P209" s="37">
        <f>+NICE자료!P209</f>
        <v>0</v>
      </c>
      <c r="Q209" s="37">
        <f>+NICE자료!Q209</f>
        <v>0</v>
      </c>
      <c r="R209" s="37">
        <f>+NICE자료!R209</f>
        <v>0</v>
      </c>
      <c r="S209" s="37">
        <f>+NICE자료!S209</f>
        <v>0</v>
      </c>
      <c r="T209" s="37">
        <f>+NICE자료!T209</f>
        <v>0</v>
      </c>
      <c r="U209" s="37">
        <f>+NICE자료!U209</f>
        <v>0</v>
      </c>
      <c r="V209" s="37">
        <f>+NICE자료!V209</f>
        <v>0</v>
      </c>
      <c r="W209" s="37">
        <f>+NICE자료!W209</f>
        <v>0</v>
      </c>
      <c r="X209" s="37">
        <f>+NICE자료!X209</f>
        <v>0</v>
      </c>
      <c r="Y209" s="37">
        <f>+NICE자료!Y209</f>
        <v>0</v>
      </c>
      <c r="Z209" s="37">
        <f>+NICE자료!Z209</f>
        <v>0</v>
      </c>
      <c r="AA209" s="37">
        <f>+NICE자료!AA209</f>
        <v>0</v>
      </c>
      <c r="AB209" s="37">
        <f>+NICE자료!AB209</f>
        <v>0</v>
      </c>
      <c r="AC209" s="37">
        <f>+NICE자료!AC209</f>
        <v>0</v>
      </c>
      <c r="AD209" s="37">
        <f>+NICE자료!AD209</f>
        <v>0</v>
      </c>
      <c r="AE209" s="37">
        <f>+NICE자료!AE209</f>
        <v>0</v>
      </c>
      <c r="AF209" s="37">
        <f>+NICE자료!AF209</f>
        <v>0</v>
      </c>
      <c r="AG209" s="37">
        <f>+NICE자료!AG209</f>
        <v>0</v>
      </c>
      <c r="AH209" s="37">
        <f>+NICE자료!AH209</f>
        <v>0</v>
      </c>
      <c r="AI209" s="37">
        <f>+NICE자료!AI209</f>
        <v>0</v>
      </c>
      <c r="AJ209" s="37">
        <f>+NICE자료!AJ209</f>
        <v>0</v>
      </c>
      <c r="AK209" s="37">
        <f>+NICE자료!AK209</f>
        <v>0</v>
      </c>
      <c r="AL209" s="37">
        <f>+NICE자료!AL209</f>
        <v>0</v>
      </c>
      <c r="AM209" s="37"/>
      <c r="AN209" s="37"/>
      <c r="AO209" s="37"/>
      <c r="AP209" s="37"/>
      <c r="AQ209" s="37"/>
      <c r="AR209" s="37"/>
      <c r="AS209" s="37"/>
      <c r="AT209" s="38"/>
      <c r="AU209" s="38"/>
      <c r="AV209" s="38"/>
      <c r="AW209" s="38"/>
      <c r="AX209" s="38"/>
      <c r="AY209" s="38"/>
      <c r="AZ209" s="38"/>
      <c r="BA209" s="38"/>
      <c r="BB209" s="38"/>
      <c r="BC209" s="38"/>
      <c r="BD209" s="38"/>
      <c r="BE209" s="38"/>
      <c r="BF209" s="38"/>
      <c r="BG209" s="38"/>
      <c r="BH209" s="38"/>
      <c r="BI209" s="38"/>
      <c r="BJ209" s="38"/>
      <c r="BK209" s="38"/>
      <c r="BL209" s="38"/>
      <c r="BM209" s="38"/>
      <c r="BN209" s="38"/>
      <c r="BO209" s="38"/>
      <c r="BP209" s="38"/>
      <c r="BQ209" s="38"/>
      <c r="BR209" s="38"/>
      <c r="BS209" s="38"/>
      <c r="BT209" s="38"/>
      <c r="BU209" s="38"/>
      <c r="BV209" s="38"/>
      <c r="BW209" s="38"/>
      <c r="BX209" s="38"/>
      <c r="BY209" s="38"/>
      <c r="BZ209" s="38"/>
      <c r="CA209" s="38"/>
      <c r="CB209" s="38"/>
      <c r="CC209" s="38"/>
      <c r="CD209" s="38"/>
      <c r="CE209" s="38"/>
      <c r="CF209" s="38"/>
      <c r="CG209" s="38"/>
      <c r="CH209" s="38"/>
      <c r="CI209" s="38"/>
      <c r="CJ209" s="38"/>
      <c r="CK209" s="38"/>
      <c r="CL209" s="38"/>
      <c r="CM209" s="38"/>
      <c r="CN209" s="38"/>
      <c r="CO209" s="38"/>
      <c r="CP209" s="38"/>
      <c r="CQ209" s="38"/>
      <c r="CR209" s="38"/>
      <c r="CS209" s="38"/>
      <c r="CT209" s="38"/>
      <c r="CU209" s="38"/>
      <c r="CV209" s="38"/>
      <c r="CW209" s="38"/>
      <c r="CX209" s="38"/>
      <c r="CY209" s="38"/>
      <c r="CZ209" s="38"/>
      <c r="DA209" s="38"/>
      <c r="DB209" s="38"/>
      <c r="DC209" s="38"/>
      <c r="DD209" s="38"/>
      <c r="DE209" s="38"/>
      <c r="DF209" s="38"/>
      <c r="DG209" s="38"/>
      <c r="DH209" s="38"/>
      <c r="DI209" s="38"/>
      <c r="DJ209" s="38"/>
      <c r="DK209" s="38"/>
      <c r="DL209" s="38"/>
      <c r="DM209" s="38"/>
      <c r="DN209" s="38"/>
    </row>
    <row r="210" spans="1:118">
      <c r="A210" s="1">
        <f>+NICE자료!A210</f>
        <v>125191</v>
      </c>
      <c r="B210" s="28" t="str">
        <f>+NICE자료!B210</f>
        <v xml:space="preserve">     주식보상비용환입</v>
      </c>
      <c r="C210" s="37">
        <f>+NICE자료!C210</f>
        <v>0</v>
      </c>
      <c r="D210" s="37">
        <f>+NICE자료!D210</f>
        <v>0</v>
      </c>
      <c r="E210" s="37">
        <f>+NICE자료!E210</f>
        <v>0</v>
      </c>
      <c r="F210" s="37">
        <f>+NICE자료!F210</f>
        <v>0</v>
      </c>
      <c r="G210" s="37">
        <f>+NICE자료!G210</f>
        <v>0</v>
      </c>
      <c r="H210" s="37">
        <f>+NICE자료!H210</f>
        <v>0</v>
      </c>
      <c r="I210" s="37">
        <f>+NICE자료!I210</f>
        <v>0</v>
      </c>
      <c r="J210" s="37">
        <f>+NICE자료!J210</f>
        <v>0</v>
      </c>
      <c r="K210" s="37">
        <f>+NICE자료!K210</f>
        <v>0</v>
      </c>
      <c r="L210" s="37">
        <f>+NICE자료!L210</f>
        <v>0</v>
      </c>
      <c r="M210" s="37">
        <f>+NICE자료!M210</f>
        <v>0</v>
      </c>
      <c r="N210" s="37">
        <f>+NICE자료!N210</f>
        <v>0</v>
      </c>
      <c r="O210" s="37">
        <f>+NICE자료!O210</f>
        <v>0</v>
      </c>
      <c r="P210" s="37">
        <f>+NICE자료!P210</f>
        <v>0</v>
      </c>
      <c r="Q210" s="37">
        <f>+NICE자료!Q210</f>
        <v>0</v>
      </c>
      <c r="R210" s="37">
        <f>+NICE자료!R210</f>
        <v>0</v>
      </c>
      <c r="S210" s="37">
        <f>+NICE자료!S210</f>
        <v>0</v>
      </c>
      <c r="T210" s="37">
        <f>+NICE자료!T210</f>
        <v>0</v>
      </c>
      <c r="U210" s="37">
        <f>+NICE자료!U210</f>
        <v>0</v>
      </c>
      <c r="V210" s="37">
        <f>+NICE자료!V210</f>
        <v>0</v>
      </c>
      <c r="W210" s="37">
        <f>+NICE자료!W210</f>
        <v>0</v>
      </c>
      <c r="X210" s="37">
        <f>+NICE자료!X210</f>
        <v>0</v>
      </c>
      <c r="Y210" s="37">
        <f>+NICE자료!Y210</f>
        <v>0</v>
      </c>
      <c r="Z210" s="37">
        <f>+NICE자료!Z210</f>
        <v>0</v>
      </c>
      <c r="AA210" s="37">
        <f>+NICE자료!AA210</f>
        <v>0</v>
      </c>
      <c r="AB210" s="37">
        <f>+NICE자료!AB210</f>
        <v>0</v>
      </c>
      <c r="AC210" s="37">
        <f>+NICE자료!AC210</f>
        <v>0</v>
      </c>
      <c r="AD210" s="37">
        <f>+NICE자료!AD210</f>
        <v>0</v>
      </c>
      <c r="AE210" s="37">
        <f>+NICE자료!AE210</f>
        <v>0</v>
      </c>
      <c r="AF210" s="37">
        <f>+NICE자료!AF210</f>
        <v>0</v>
      </c>
      <c r="AG210" s="37">
        <f>+NICE자료!AG210</f>
        <v>0</v>
      </c>
      <c r="AH210" s="37">
        <f>+NICE자료!AH210</f>
        <v>0</v>
      </c>
      <c r="AI210" s="37">
        <f>+NICE자료!AI210</f>
        <v>0</v>
      </c>
      <c r="AJ210" s="37">
        <f>+NICE자료!AJ210</f>
        <v>0</v>
      </c>
      <c r="AK210" s="37">
        <f>+NICE자료!AK210</f>
        <v>0</v>
      </c>
      <c r="AL210" s="37">
        <f>+NICE자료!AL210</f>
        <v>0</v>
      </c>
      <c r="AM210" s="37"/>
      <c r="AN210" s="37"/>
      <c r="AO210" s="37"/>
      <c r="AP210" s="37"/>
      <c r="AQ210" s="37"/>
      <c r="AR210" s="37"/>
      <c r="AS210" s="37"/>
      <c r="AT210" s="38"/>
      <c r="AU210" s="38"/>
      <c r="AV210" s="38"/>
      <c r="AW210" s="38"/>
      <c r="AX210" s="38"/>
      <c r="AY210" s="38"/>
      <c r="AZ210" s="38"/>
      <c r="BA210" s="38"/>
      <c r="BB210" s="38"/>
      <c r="BC210" s="38"/>
      <c r="BD210" s="38"/>
      <c r="BE210" s="38"/>
      <c r="BF210" s="38"/>
      <c r="BG210" s="38"/>
      <c r="BH210" s="38"/>
      <c r="BI210" s="38"/>
      <c r="BJ210" s="38"/>
      <c r="BK210" s="38"/>
      <c r="BL210" s="38"/>
      <c r="BM210" s="38"/>
      <c r="BN210" s="38"/>
      <c r="BO210" s="38"/>
      <c r="BP210" s="38"/>
      <c r="BQ210" s="38"/>
      <c r="BR210" s="38"/>
      <c r="BS210" s="38"/>
      <c r="BT210" s="38"/>
      <c r="BU210" s="38"/>
      <c r="BV210" s="38"/>
      <c r="BW210" s="38"/>
      <c r="BX210" s="38"/>
      <c r="BY210" s="38"/>
      <c r="BZ210" s="38"/>
      <c r="CA210" s="38"/>
      <c r="CB210" s="38"/>
      <c r="CC210" s="38"/>
      <c r="CD210" s="38"/>
      <c r="CE210" s="38"/>
      <c r="CF210" s="38"/>
      <c r="CG210" s="38"/>
      <c r="CH210" s="38"/>
      <c r="CI210" s="38"/>
      <c r="CJ210" s="38"/>
      <c r="CK210" s="38"/>
      <c r="CL210" s="38"/>
      <c r="CM210" s="38"/>
      <c r="CN210" s="38"/>
      <c r="CO210" s="38"/>
      <c r="CP210" s="38"/>
      <c r="CQ210" s="38"/>
      <c r="CR210" s="38"/>
      <c r="CS210" s="38"/>
      <c r="CT210" s="38"/>
      <c r="CU210" s="38"/>
      <c r="CV210" s="38"/>
      <c r="CW210" s="38"/>
      <c r="CX210" s="38"/>
      <c r="CY210" s="38"/>
      <c r="CZ210" s="38"/>
      <c r="DA210" s="38"/>
      <c r="DB210" s="38"/>
      <c r="DC210" s="38"/>
      <c r="DD210" s="38"/>
      <c r="DE210" s="38"/>
      <c r="DF210" s="38"/>
      <c r="DG210" s="38"/>
      <c r="DH210" s="38"/>
      <c r="DI210" s="38"/>
      <c r="DJ210" s="38"/>
      <c r="DK210" s="38"/>
      <c r="DL210" s="38"/>
      <c r="DM210" s="38"/>
      <c r="DN210" s="38"/>
    </row>
    <row r="211" spans="1:118">
      <c r="A211" s="1">
        <f>+NICE자료!A211</f>
        <v>125129</v>
      </c>
      <c r="B211" s="28" t="str">
        <f>+NICE자료!B211</f>
        <v xml:space="preserve">     법인세환급액</v>
      </c>
      <c r="C211" s="37">
        <f>+NICE자료!C211</f>
        <v>0</v>
      </c>
      <c r="D211" s="37">
        <f>+NICE자료!D211</f>
        <v>0</v>
      </c>
      <c r="E211" s="37">
        <f>+NICE자료!E211</f>
        <v>0</v>
      </c>
      <c r="F211" s="37">
        <f>+NICE자료!F211</f>
        <v>0</v>
      </c>
      <c r="G211" s="37">
        <f>+NICE자료!G211</f>
        <v>0</v>
      </c>
      <c r="H211" s="37">
        <f>+NICE자료!H211</f>
        <v>0</v>
      </c>
      <c r="I211" s="37">
        <f>+NICE자료!I211</f>
        <v>0</v>
      </c>
      <c r="J211" s="37">
        <f>+NICE자료!J211</f>
        <v>0</v>
      </c>
      <c r="K211" s="37">
        <f>+NICE자료!K211</f>
        <v>0</v>
      </c>
      <c r="L211" s="37">
        <f>+NICE자료!L211</f>
        <v>0</v>
      </c>
      <c r="M211" s="37">
        <f>+NICE자료!M211</f>
        <v>0</v>
      </c>
      <c r="N211" s="37">
        <f>+NICE자료!N211</f>
        <v>0</v>
      </c>
      <c r="O211" s="37">
        <f>+NICE자료!O211</f>
        <v>0</v>
      </c>
      <c r="P211" s="37">
        <f>+NICE자료!P211</f>
        <v>0</v>
      </c>
      <c r="Q211" s="37">
        <f>+NICE자료!Q211</f>
        <v>0</v>
      </c>
      <c r="R211" s="37">
        <f>+NICE자료!R211</f>
        <v>0</v>
      </c>
      <c r="S211" s="37">
        <f>+NICE자료!S211</f>
        <v>0</v>
      </c>
      <c r="T211" s="37">
        <f>+NICE자료!T211</f>
        <v>0</v>
      </c>
      <c r="U211" s="37">
        <f>+NICE자료!U211</f>
        <v>0</v>
      </c>
      <c r="V211" s="37">
        <f>+NICE자료!V211</f>
        <v>0</v>
      </c>
      <c r="W211" s="37">
        <f>+NICE자료!W211</f>
        <v>0</v>
      </c>
      <c r="X211" s="37">
        <f>+NICE자료!X211</f>
        <v>0</v>
      </c>
      <c r="Y211" s="37">
        <f>+NICE자료!Y211</f>
        <v>0</v>
      </c>
      <c r="Z211" s="37">
        <f>+NICE자료!Z211</f>
        <v>0</v>
      </c>
      <c r="AA211" s="37">
        <f>+NICE자료!AA211</f>
        <v>0</v>
      </c>
      <c r="AB211" s="37">
        <f>+NICE자료!AB211</f>
        <v>0</v>
      </c>
      <c r="AC211" s="37">
        <f>+NICE자료!AC211</f>
        <v>0</v>
      </c>
      <c r="AD211" s="37">
        <f>+NICE자료!AD211</f>
        <v>0</v>
      </c>
      <c r="AE211" s="37">
        <f>+NICE자료!AE211</f>
        <v>0</v>
      </c>
      <c r="AF211" s="37">
        <f>+NICE자료!AF211</f>
        <v>0</v>
      </c>
      <c r="AG211" s="37">
        <f>+NICE자료!AG211</f>
        <v>0</v>
      </c>
      <c r="AH211" s="37">
        <f>+NICE자료!AH211</f>
        <v>0</v>
      </c>
      <c r="AI211" s="37">
        <f>+NICE자료!AI211</f>
        <v>0</v>
      </c>
      <c r="AJ211" s="37">
        <f>+NICE자료!AJ211</f>
        <v>0</v>
      </c>
      <c r="AK211" s="37">
        <f>+NICE자료!AK211</f>
        <v>0</v>
      </c>
      <c r="AL211" s="37">
        <f>+NICE자료!AL211</f>
        <v>0</v>
      </c>
      <c r="AM211" s="37"/>
      <c r="AN211" s="37"/>
      <c r="AO211" s="37"/>
      <c r="AP211" s="37"/>
      <c r="AQ211" s="37"/>
      <c r="AR211" s="37"/>
      <c r="AS211" s="37"/>
      <c r="AT211" s="38"/>
      <c r="AU211" s="38"/>
      <c r="AV211" s="38"/>
      <c r="AW211" s="38"/>
      <c r="AX211" s="38"/>
      <c r="AY211" s="38"/>
      <c r="AZ211" s="38"/>
      <c r="BA211" s="38"/>
      <c r="BB211" s="38"/>
      <c r="BC211" s="38"/>
      <c r="BD211" s="38"/>
      <c r="BE211" s="38"/>
      <c r="BF211" s="38"/>
      <c r="BG211" s="38"/>
      <c r="BH211" s="38"/>
      <c r="BI211" s="38"/>
      <c r="BJ211" s="38"/>
      <c r="BK211" s="38"/>
      <c r="BL211" s="38"/>
      <c r="BM211" s="38"/>
      <c r="BN211" s="38"/>
      <c r="BO211" s="38"/>
      <c r="BP211" s="38"/>
      <c r="BQ211" s="38"/>
      <c r="BR211" s="38"/>
      <c r="BS211" s="38"/>
      <c r="BT211" s="38"/>
      <c r="BU211" s="38"/>
      <c r="BV211" s="38"/>
      <c r="BW211" s="38"/>
      <c r="BX211" s="38"/>
      <c r="BY211" s="38"/>
      <c r="BZ211" s="38"/>
      <c r="CA211" s="38"/>
      <c r="CB211" s="38"/>
      <c r="CC211" s="38"/>
      <c r="CD211" s="38"/>
      <c r="CE211" s="38"/>
      <c r="CF211" s="38"/>
      <c r="CG211" s="38"/>
      <c r="CH211" s="38"/>
      <c r="CI211" s="38"/>
      <c r="CJ211" s="38"/>
      <c r="CK211" s="38"/>
      <c r="CL211" s="38"/>
      <c r="CM211" s="38"/>
      <c r="CN211" s="38"/>
      <c r="CO211" s="38"/>
      <c r="CP211" s="38"/>
      <c r="CQ211" s="38"/>
      <c r="CR211" s="38"/>
      <c r="CS211" s="38"/>
      <c r="CT211" s="38"/>
      <c r="CU211" s="38"/>
      <c r="CV211" s="38"/>
      <c r="CW211" s="38"/>
      <c r="CX211" s="38"/>
      <c r="CY211" s="38"/>
      <c r="CZ211" s="38"/>
      <c r="DA211" s="38"/>
      <c r="DB211" s="38"/>
      <c r="DC211" s="38"/>
      <c r="DD211" s="38"/>
      <c r="DE211" s="38"/>
      <c r="DF211" s="38"/>
      <c r="DG211" s="38"/>
      <c r="DH211" s="38"/>
      <c r="DI211" s="38"/>
      <c r="DJ211" s="38"/>
      <c r="DK211" s="38"/>
      <c r="DL211" s="38"/>
      <c r="DM211" s="38"/>
      <c r="DN211" s="38"/>
    </row>
    <row r="212" spans="1:118">
      <c r="A212" s="1">
        <f>+NICE자료!A212</f>
        <v>125150</v>
      </c>
      <c r="B212" s="28" t="str">
        <f>+NICE자료!B212</f>
        <v xml:space="preserve">     전환사채전환이익</v>
      </c>
      <c r="C212" s="37">
        <f>+NICE자료!C212</f>
        <v>0</v>
      </c>
      <c r="D212" s="37">
        <f>+NICE자료!D212</f>
        <v>0</v>
      </c>
      <c r="E212" s="37">
        <f>+NICE자료!E212</f>
        <v>0</v>
      </c>
      <c r="F212" s="37">
        <f>+NICE자료!F212</f>
        <v>0</v>
      </c>
      <c r="G212" s="37">
        <f>+NICE자료!G212</f>
        <v>0</v>
      </c>
      <c r="H212" s="37">
        <f>+NICE자료!H212</f>
        <v>0</v>
      </c>
      <c r="I212" s="37">
        <f>+NICE자료!I212</f>
        <v>0</v>
      </c>
      <c r="J212" s="37">
        <f>+NICE자료!J212</f>
        <v>0</v>
      </c>
      <c r="K212" s="37">
        <f>+NICE자료!K212</f>
        <v>0</v>
      </c>
      <c r="L212" s="37">
        <f>+NICE자료!L212</f>
        <v>0</v>
      </c>
      <c r="M212" s="37">
        <f>+NICE자료!M212</f>
        <v>0</v>
      </c>
      <c r="N212" s="37">
        <f>+NICE자료!N212</f>
        <v>0</v>
      </c>
      <c r="O212" s="37">
        <f>+NICE자료!O212</f>
        <v>0</v>
      </c>
      <c r="P212" s="37">
        <f>+NICE자료!P212</f>
        <v>0</v>
      </c>
      <c r="Q212" s="37">
        <f>+NICE자료!Q212</f>
        <v>0</v>
      </c>
      <c r="R212" s="37">
        <f>+NICE자료!R212</f>
        <v>0</v>
      </c>
      <c r="S212" s="37">
        <f>+NICE자료!S212</f>
        <v>0</v>
      </c>
      <c r="T212" s="37">
        <f>+NICE자료!T212</f>
        <v>0</v>
      </c>
      <c r="U212" s="37">
        <f>+NICE자료!U212</f>
        <v>0</v>
      </c>
      <c r="V212" s="37">
        <f>+NICE자료!V212</f>
        <v>0</v>
      </c>
      <c r="W212" s="37">
        <f>+NICE자료!W212</f>
        <v>0</v>
      </c>
      <c r="X212" s="37">
        <f>+NICE자료!X212</f>
        <v>0</v>
      </c>
      <c r="Y212" s="37">
        <f>+NICE자료!Y212</f>
        <v>0</v>
      </c>
      <c r="Z212" s="37">
        <f>+NICE자료!Z212</f>
        <v>0</v>
      </c>
      <c r="AA212" s="37">
        <f>+NICE자료!AA212</f>
        <v>0</v>
      </c>
      <c r="AB212" s="37">
        <f>+NICE자료!AB212</f>
        <v>0</v>
      </c>
      <c r="AC212" s="37">
        <f>+NICE자료!AC212</f>
        <v>0</v>
      </c>
      <c r="AD212" s="37">
        <f>+NICE자료!AD212</f>
        <v>0</v>
      </c>
      <c r="AE212" s="37">
        <f>+NICE자료!AE212</f>
        <v>0</v>
      </c>
      <c r="AF212" s="37">
        <f>+NICE자료!AF212</f>
        <v>0</v>
      </c>
      <c r="AG212" s="37">
        <f>+NICE자료!AG212</f>
        <v>0</v>
      </c>
      <c r="AH212" s="37">
        <f>+NICE자료!AH212</f>
        <v>0</v>
      </c>
      <c r="AI212" s="37">
        <f>+NICE자료!AI212</f>
        <v>0</v>
      </c>
      <c r="AJ212" s="37">
        <f>+NICE자료!AJ212</f>
        <v>0</v>
      </c>
      <c r="AK212" s="37">
        <f>+NICE자료!AK212</f>
        <v>0</v>
      </c>
      <c r="AL212" s="37">
        <f>+NICE자료!AL212</f>
        <v>0</v>
      </c>
      <c r="AM212" s="37"/>
      <c r="AN212" s="37"/>
      <c r="AO212" s="37"/>
      <c r="AP212" s="37"/>
      <c r="AQ212" s="37"/>
      <c r="AR212" s="37"/>
      <c r="AS212" s="37"/>
      <c r="AT212" s="38"/>
      <c r="AU212" s="38"/>
      <c r="AV212" s="38"/>
      <c r="AW212" s="38"/>
      <c r="AX212" s="38"/>
      <c r="AY212" s="38"/>
      <c r="AZ212" s="38"/>
      <c r="BA212" s="38"/>
      <c r="BB212" s="38"/>
      <c r="BC212" s="38"/>
      <c r="BD212" s="38"/>
      <c r="BE212" s="38"/>
      <c r="BF212" s="38"/>
      <c r="BG212" s="38"/>
      <c r="BH212" s="38"/>
      <c r="BI212" s="38"/>
      <c r="BJ212" s="38"/>
      <c r="BK212" s="38"/>
      <c r="BL212" s="38"/>
      <c r="BM212" s="38"/>
      <c r="BN212" s="38"/>
      <c r="BO212" s="38"/>
      <c r="BP212" s="38"/>
      <c r="BQ212" s="38"/>
      <c r="BR212" s="38"/>
      <c r="BS212" s="38"/>
      <c r="BT212" s="38"/>
      <c r="BU212" s="38"/>
      <c r="BV212" s="38"/>
      <c r="BW212" s="38"/>
      <c r="BX212" s="38"/>
      <c r="BY212" s="38"/>
      <c r="BZ212" s="38"/>
      <c r="CA212" s="38"/>
      <c r="CB212" s="38"/>
      <c r="CC212" s="38"/>
      <c r="CD212" s="38"/>
      <c r="CE212" s="38"/>
      <c r="CF212" s="38"/>
      <c r="CG212" s="38"/>
      <c r="CH212" s="38"/>
      <c r="CI212" s="38"/>
      <c r="CJ212" s="38"/>
      <c r="CK212" s="38"/>
      <c r="CL212" s="38"/>
      <c r="CM212" s="38"/>
      <c r="CN212" s="38"/>
      <c r="CO212" s="38"/>
      <c r="CP212" s="38"/>
      <c r="CQ212" s="38"/>
      <c r="CR212" s="38"/>
      <c r="CS212" s="38"/>
      <c r="CT212" s="38"/>
      <c r="CU212" s="38"/>
      <c r="CV212" s="38"/>
      <c r="CW212" s="38"/>
      <c r="CX212" s="38"/>
      <c r="CY212" s="38"/>
      <c r="CZ212" s="38"/>
      <c r="DA212" s="38"/>
      <c r="DB212" s="38"/>
      <c r="DC212" s="38"/>
      <c r="DD212" s="38"/>
      <c r="DE212" s="38"/>
      <c r="DF212" s="38"/>
      <c r="DG212" s="38"/>
      <c r="DH212" s="38"/>
      <c r="DI212" s="38"/>
      <c r="DJ212" s="38"/>
      <c r="DK212" s="38"/>
      <c r="DL212" s="38"/>
      <c r="DM212" s="38"/>
      <c r="DN212" s="38"/>
    </row>
    <row r="213" spans="1:118">
      <c r="A213" s="1">
        <f>+NICE자료!A213</f>
        <v>125138</v>
      </c>
      <c r="B213" s="28" t="str">
        <f>+NICE자료!B213</f>
        <v xml:space="preserve">     중간기간오류이익</v>
      </c>
      <c r="C213" s="37">
        <f>+NICE자료!C213</f>
        <v>0</v>
      </c>
      <c r="D213" s="37">
        <f>+NICE자료!D213</f>
        <v>0</v>
      </c>
      <c r="E213" s="37">
        <f>+NICE자료!E213</f>
        <v>0</v>
      </c>
      <c r="F213" s="37">
        <f>+NICE자료!F213</f>
        <v>0</v>
      </c>
      <c r="G213" s="37">
        <f>+NICE자료!G213</f>
        <v>0</v>
      </c>
      <c r="H213" s="37">
        <f>+NICE자료!H213</f>
        <v>0</v>
      </c>
      <c r="I213" s="37">
        <f>+NICE자료!I213</f>
        <v>0</v>
      </c>
      <c r="J213" s="37">
        <f>+NICE자료!J213</f>
        <v>0</v>
      </c>
      <c r="K213" s="37">
        <f>+NICE자료!K213</f>
        <v>0</v>
      </c>
      <c r="L213" s="37">
        <f>+NICE자료!L213</f>
        <v>0</v>
      </c>
      <c r="M213" s="37">
        <f>+NICE자료!M213</f>
        <v>0</v>
      </c>
      <c r="N213" s="37">
        <f>+NICE자료!N213</f>
        <v>0</v>
      </c>
      <c r="O213" s="37">
        <f>+NICE자료!O213</f>
        <v>0</v>
      </c>
      <c r="P213" s="37">
        <f>+NICE자료!P213</f>
        <v>0</v>
      </c>
      <c r="Q213" s="37">
        <f>+NICE자료!Q213</f>
        <v>0</v>
      </c>
      <c r="R213" s="37">
        <f>+NICE자료!R213</f>
        <v>0</v>
      </c>
      <c r="S213" s="37">
        <f>+NICE자료!S213</f>
        <v>0</v>
      </c>
      <c r="T213" s="37">
        <f>+NICE자료!T213</f>
        <v>0</v>
      </c>
      <c r="U213" s="37">
        <f>+NICE자료!U213</f>
        <v>0</v>
      </c>
      <c r="V213" s="37">
        <f>+NICE자료!V213</f>
        <v>0</v>
      </c>
      <c r="W213" s="37">
        <f>+NICE자료!W213</f>
        <v>0</v>
      </c>
      <c r="X213" s="37">
        <f>+NICE자료!X213</f>
        <v>0</v>
      </c>
      <c r="Y213" s="37">
        <f>+NICE자료!Y213</f>
        <v>0</v>
      </c>
      <c r="Z213" s="37">
        <f>+NICE자료!Z213</f>
        <v>0</v>
      </c>
      <c r="AA213" s="37">
        <f>+NICE자료!AA213</f>
        <v>0</v>
      </c>
      <c r="AB213" s="37">
        <f>+NICE자료!AB213</f>
        <v>0</v>
      </c>
      <c r="AC213" s="37">
        <f>+NICE자료!AC213</f>
        <v>0</v>
      </c>
      <c r="AD213" s="37">
        <f>+NICE자료!AD213</f>
        <v>0</v>
      </c>
      <c r="AE213" s="37">
        <f>+NICE자료!AE213</f>
        <v>0</v>
      </c>
      <c r="AF213" s="37">
        <f>+NICE자료!AF213</f>
        <v>0</v>
      </c>
      <c r="AG213" s="37">
        <f>+NICE자료!AG213</f>
        <v>0</v>
      </c>
      <c r="AH213" s="37">
        <f>+NICE자료!AH213</f>
        <v>0</v>
      </c>
      <c r="AI213" s="37">
        <f>+NICE자료!AI213</f>
        <v>0</v>
      </c>
      <c r="AJ213" s="37">
        <f>+NICE자료!AJ213</f>
        <v>0</v>
      </c>
      <c r="AK213" s="37">
        <f>+NICE자료!AK213</f>
        <v>0</v>
      </c>
      <c r="AL213" s="37">
        <f>+NICE자료!AL213</f>
        <v>0</v>
      </c>
      <c r="AM213" s="37"/>
      <c r="AN213" s="37"/>
      <c r="AO213" s="37"/>
      <c r="AP213" s="37"/>
      <c r="AQ213" s="37"/>
      <c r="AR213" s="37"/>
      <c r="AS213" s="37"/>
      <c r="AT213" s="38"/>
      <c r="AU213" s="38"/>
      <c r="AV213" s="38"/>
      <c r="AW213" s="38"/>
      <c r="AX213" s="38"/>
      <c r="AY213" s="38"/>
      <c r="AZ213" s="38"/>
      <c r="BA213" s="38"/>
      <c r="BB213" s="38"/>
      <c r="BC213" s="38"/>
      <c r="BD213" s="38"/>
      <c r="BE213" s="38"/>
      <c r="BF213" s="38"/>
      <c r="BG213" s="38"/>
      <c r="BH213" s="38"/>
      <c r="BI213" s="38"/>
      <c r="BJ213" s="38"/>
      <c r="BK213" s="38"/>
      <c r="BL213" s="38"/>
      <c r="BM213" s="38"/>
      <c r="BN213" s="38"/>
      <c r="BO213" s="38"/>
      <c r="BP213" s="38"/>
      <c r="BQ213" s="38"/>
      <c r="BR213" s="38"/>
      <c r="BS213" s="38"/>
      <c r="BT213" s="38"/>
      <c r="BU213" s="38"/>
      <c r="BV213" s="38"/>
      <c r="BW213" s="38"/>
      <c r="BX213" s="38"/>
      <c r="BY213" s="38"/>
      <c r="BZ213" s="38"/>
      <c r="CA213" s="38"/>
      <c r="CB213" s="38"/>
      <c r="CC213" s="38"/>
      <c r="CD213" s="38"/>
      <c r="CE213" s="38"/>
      <c r="CF213" s="38"/>
      <c r="CG213" s="38"/>
      <c r="CH213" s="38"/>
      <c r="CI213" s="38"/>
      <c r="CJ213" s="38"/>
      <c r="CK213" s="38"/>
      <c r="CL213" s="38"/>
      <c r="CM213" s="38"/>
      <c r="CN213" s="38"/>
      <c r="CO213" s="38"/>
      <c r="CP213" s="38"/>
      <c r="CQ213" s="38"/>
      <c r="CR213" s="38"/>
      <c r="CS213" s="38"/>
      <c r="CT213" s="38"/>
      <c r="CU213" s="38"/>
      <c r="CV213" s="38"/>
      <c r="CW213" s="38"/>
      <c r="CX213" s="38"/>
      <c r="CY213" s="38"/>
      <c r="CZ213" s="38"/>
      <c r="DA213" s="38"/>
      <c r="DB213" s="38"/>
      <c r="DC213" s="38"/>
      <c r="DD213" s="38"/>
      <c r="DE213" s="38"/>
      <c r="DF213" s="38"/>
      <c r="DG213" s="38"/>
      <c r="DH213" s="38"/>
      <c r="DI213" s="38"/>
      <c r="DJ213" s="38"/>
      <c r="DK213" s="38"/>
      <c r="DL213" s="38"/>
      <c r="DM213" s="38"/>
      <c r="DN213" s="38"/>
    </row>
    <row r="214" spans="1:118">
      <c r="A214" s="1">
        <f>+NICE자료!A214</f>
        <v>125140</v>
      </c>
      <c r="B214" s="28" t="str">
        <f>+NICE자료!B214</f>
        <v xml:space="preserve">     중간기간영업외수익조정</v>
      </c>
      <c r="C214" s="37">
        <f>+NICE자료!C214</f>
        <v>0</v>
      </c>
      <c r="D214" s="37">
        <f>+NICE자료!D214</f>
        <v>0</v>
      </c>
      <c r="E214" s="37">
        <f>+NICE자료!E214</f>
        <v>0</v>
      </c>
      <c r="F214" s="37">
        <f>+NICE자료!F214</f>
        <v>0</v>
      </c>
      <c r="G214" s="37">
        <f>+NICE자료!G214</f>
        <v>0</v>
      </c>
      <c r="H214" s="37">
        <f>+NICE자료!H214</f>
        <v>0</v>
      </c>
      <c r="I214" s="37">
        <f>+NICE자료!I214</f>
        <v>0</v>
      </c>
      <c r="J214" s="37">
        <f>+NICE자료!J214</f>
        <v>0</v>
      </c>
      <c r="K214" s="37">
        <f>+NICE자료!K214</f>
        <v>0</v>
      </c>
      <c r="L214" s="37">
        <f>+NICE자료!L214</f>
        <v>0</v>
      </c>
      <c r="M214" s="37">
        <f>+NICE자료!M214</f>
        <v>0</v>
      </c>
      <c r="N214" s="37">
        <f>+NICE자료!N214</f>
        <v>0</v>
      </c>
      <c r="O214" s="37">
        <f>+NICE자료!O214</f>
        <v>0</v>
      </c>
      <c r="P214" s="37">
        <f>+NICE자료!P214</f>
        <v>0</v>
      </c>
      <c r="Q214" s="37">
        <f>+NICE자료!Q214</f>
        <v>0</v>
      </c>
      <c r="R214" s="37">
        <f>+NICE자료!R214</f>
        <v>0</v>
      </c>
      <c r="S214" s="37">
        <f>+NICE자료!S214</f>
        <v>0</v>
      </c>
      <c r="T214" s="37">
        <f>+NICE자료!T214</f>
        <v>0</v>
      </c>
      <c r="U214" s="37">
        <f>+NICE자료!U214</f>
        <v>0</v>
      </c>
      <c r="V214" s="37">
        <f>+NICE자료!V214</f>
        <v>0</v>
      </c>
      <c r="W214" s="37">
        <f>+NICE자료!W214</f>
        <v>0</v>
      </c>
      <c r="X214" s="37">
        <f>+NICE자료!X214</f>
        <v>0</v>
      </c>
      <c r="Y214" s="37">
        <f>+NICE자료!Y214</f>
        <v>0</v>
      </c>
      <c r="Z214" s="37">
        <f>+NICE자료!Z214</f>
        <v>0</v>
      </c>
      <c r="AA214" s="37">
        <f>+NICE자료!AA214</f>
        <v>0</v>
      </c>
      <c r="AB214" s="37">
        <f>+NICE자료!AB214</f>
        <v>0</v>
      </c>
      <c r="AC214" s="37">
        <f>+NICE자료!AC214</f>
        <v>0</v>
      </c>
      <c r="AD214" s="37">
        <f>+NICE자료!AD214</f>
        <v>0</v>
      </c>
      <c r="AE214" s="37">
        <f>+NICE자료!AE214</f>
        <v>0</v>
      </c>
      <c r="AF214" s="37">
        <f>+NICE자료!AF214</f>
        <v>0</v>
      </c>
      <c r="AG214" s="37">
        <f>+NICE자료!AG214</f>
        <v>0</v>
      </c>
      <c r="AH214" s="37">
        <f>+NICE자료!AH214</f>
        <v>0</v>
      </c>
      <c r="AI214" s="37">
        <f>+NICE자료!AI214</f>
        <v>0</v>
      </c>
      <c r="AJ214" s="37">
        <f>+NICE자료!AJ214</f>
        <v>0</v>
      </c>
      <c r="AK214" s="37">
        <f>+NICE자료!AK214</f>
        <v>-6418000000</v>
      </c>
      <c r="AL214" s="37">
        <f>+NICE자료!AL214</f>
        <v>0</v>
      </c>
      <c r="AM214" s="37"/>
      <c r="AN214" s="37"/>
      <c r="AO214" s="37"/>
      <c r="AP214" s="37"/>
      <c r="AQ214" s="37"/>
      <c r="AR214" s="37"/>
      <c r="AS214" s="37"/>
      <c r="AT214" s="38"/>
      <c r="AU214" s="38"/>
      <c r="AV214" s="38"/>
      <c r="AW214" s="38"/>
      <c r="AX214" s="38"/>
      <c r="AY214" s="38"/>
      <c r="AZ214" s="38"/>
      <c r="BA214" s="38"/>
      <c r="BB214" s="38"/>
      <c r="BC214" s="38"/>
      <c r="BD214" s="38"/>
      <c r="BE214" s="38"/>
      <c r="BF214" s="38"/>
      <c r="BG214" s="38"/>
      <c r="BH214" s="38"/>
      <c r="BI214" s="38"/>
      <c r="BJ214" s="38"/>
      <c r="BK214" s="38"/>
      <c r="BL214" s="38"/>
      <c r="BM214" s="38"/>
      <c r="BN214" s="38"/>
      <c r="BO214" s="38"/>
      <c r="BP214" s="38"/>
      <c r="BQ214" s="38"/>
      <c r="BR214" s="38"/>
      <c r="BS214" s="38"/>
      <c r="BT214" s="38"/>
      <c r="BU214" s="38"/>
      <c r="BV214" s="38"/>
      <c r="BW214" s="38"/>
      <c r="BX214" s="38"/>
      <c r="BY214" s="38"/>
      <c r="BZ214" s="38"/>
      <c r="CA214" s="38"/>
      <c r="CB214" s="38"/>
      <c r="CC214" s="38"/>
      <c r="CD214" s="38"/>
      <c r="CE214" s="38"/>
      <c r="CF214" s="38"/>
      <c r="CG214" s="38"/>
      <c r="CH214" s="38"/>
      <c r="CI214" s="38"/>
      <c r="CJ214" s="38"/>
      <c r="CK214" s="38"/>
      <c r="CL214" s="38"/>
      <c r="CM214" s="38"/>
      <c r="CN214" s="38"/>
      <c r="CO214" s="38"/>
      <c r="CP214" s="38"/>
      <c r="CQ214" s="38"/>
      <c r="CR214" s="38"/>
      <c r="CS214" s="38"/>
      <c r="CT214" s="38"/>
      <c r="CU214" s="38"/>
      <c r="CV214" s="38"/>
      <c r="CW214" s="38"/>
      <c r="CX214" s="38"/>
      <c r="CY214" s="38"/>
      <c r="CZ214" s="38"/>
      <c r="DA214" s="38"/>
      <c r="DB214" s="38"/>
      <c r="DC214" s="38"/>
      <c r="DD214" s="38"/>
      <c r="DE214" s="38"/>
      <c r="DF214" s="38"/>
      <c r="DG214" s="38"/>
      <c r="DH214" s="38"/>
      <c r="DI214" s="38"/>
      <c r="DJ214" s="38"/>
      <c r="DK214" s="38"/>
      <c r="DL214" s="38"/>
      <c r="DM214" s="38"/>
      <c r="DN214" s="38"/>
    </row>
    <row r="215" spans="1:118">
      <c r="A215" s="1">
        <f>+NICE자료!A215</f>
        <v>125134</v>
      </c>
      <c r="B215" s="28" t="str">
        <f>+NICE자료!B215</f>
        <v xml:space="preserve">     전기오류수정이익</v>
      </c>
      <c r="C215" s="37">
        <f>+NICE자료!C215</f>
        <v>0</v>
      </c>
      <c r="D215" s="37">
        <f>+NICE자료!D215</f>
        <v>0</v>
      </c>
      <c r="E215" s="37">
        <f>+NICE자료!E215</f>
        <v>0</v>
      </c>
      <c r="F215" s="37">
        <f>+NICE자료!F215</f>
        <v>0</v>
      </c>
      <c r="G215" s="37">
        <f>+NICE자료!G215</f>
        <v>0</v>
      </c>
      <c r="H215" s="37">
        <f>+NICE자료!H215</f>
        <v>0</v>
      </c>
      <c r="I215" s="37">
        <f>+NICE자료!I215</f>
        <v>0</v>
      </c>
      <c r="J215" s="37">
        <f>+NICE자료!J215</f>
        <v>0</v>
      </c>
      <c r="K215" s="37">
        <f>+NICE자료!K215</f>
        <v>0</v>
      </c>
      <c r="L215" s="37">
        <f>+NICE자료!L215</f>
        <v>0</v>
      </c>
      <c r="M215" s="37">
        <f>+NICE자료!M215</f>
        <v>0</v>
      </c>
      <c r="N215" s="37">
        <f>+NICE자료!N215</f>
        <v>0</v>
      </c>
      <c r="O215" s="37">
        <f>+NICE자료!O215</f>
        <v>0</v>
      </c>
      <c r="P215" s="37">
        <f>+NICE자료!P215</f>
        <v>0</v>
      </c>
      <c r="Q215" s="37">
        <f>+NICE자료!Q215</f>
        <v>0</v>
      </c>
      <c r="R215" s="37">
        <f>+NICE자료!R215</f>
        <v>0</v>
      </c>
      <c r="S215" s="37">
        <f>+NICE자료!S215</f>
        <v>0</v>
      </c>
      <c r="T215" s="37">
        <f>+NICE자료!T215</f>
        <v>0</v>
      </c>
      <c r="U215" s="37">
        <f>+NICE자료!U215</f>
        <v>0</v>
      </c>
      <c r="V215" s="37">
        <f>+NICE자료!V215</f>
        <v>0</v>
      </c>
      <c r="W215" s="37">
        <f>+NICE자료!W215</f>
        <v>0</v>
      </c>
      <c r="X215" s="37">
        <f>+NICE자료!X215</f>
        <v>0</v>
      </c>
      <c r="Y215" s="37">
        <f>+NICE자료!Y215</f>
        <v>0</v>
      </c>
      <c r="Z215" s="37">
        <f>+NICE자료!Z215</f>
        <v>0</v>
      </c>
      <c r="AA215" s="37">
        <f>+NICE자료!AA215</f>
        <v>0</v>
      </c>
      <c r="AB215" s="37">
        <f>+NICE자료!AB215</f>
        <v>0</v>
      </c>
      <c r="AC215" s="37">
        <f>+NICE자료!AC215</f>
        <v>0</v>
      </c>
      <c r="AD215" s="37">
        <f>+NICE자료!AD215</f>
        <v>0</v>
      </c>
      <c r="AE215" s="37">
        <f>+NICE자료!AE215</f>
        <v>0</v>
      </c>
      <c r="AF215" s="37">
        <f>+NICE자료!AF215</f>
        <v>0</v>
      </c>
      <c r="AG215" s="37">
        <f>+NICE자료!AG215</f>
        <v>0</v>
      </c>
      <c r="AH215" s="37">
        <f>+NICE자료!AH215</f>
        <v>0</v>
      </c>
      <c r="AI215" s="37">
        <f>+NICE자료!AI215</f>
        <v>0</v>
      </c>
      <c r="AJ215" s="37">
        <f>+NICE자료!AJ215</f>
        <v>0</v>
      </c>
      <c r="AK215" s="37">
        <f>+NICE자료!AK215</f>
        <v>0</v>
      </c>
      <c r="AL215" s="37">
        <f>+NICE자료!AL215</f>
        <v>0</v>
      </c>
      <c r="AM215" s="37"/>
      <c r="AN215" s="37"/>
      <c r="AO215" s="37"/>
      <c r="AP215" s="37"/>
      <c r="AQ215" s="37"/>
      <c r="AR215" s="37"/>
      <c r="AS215" s="37"/>
      <c r="AT215" s="38"/>
      <c r="AU215" s="38"/>
      <c r="AV215" s="38"/>
      <c r="AW215" s="38"/>
      <c r="AX215" s="38"/>
      <c r="AY215" s="38"/>
      <c r="AZ215" s="38"/>
      <c r="BA215" s="38"/>
      <c r="BB215" s="38"/>
      <c r="BC215" s="38"/>
      <c r="BD215" s="38"/>
      <c r="BE215" s="38"/>
      <c r="BF215" s="38"/>
      <c r="BG215" s="38"/>
      <c r="BH215" s="38"/>
      <c r="BI215" s="38"/>
      <c r="BJ215" s="38"/>
      <c r="BK215" s="38"/>
      <c r="BL215" s="38"/>
      <c r="BM215" s="38"/>
      <c r="BN215" s="38"/>
      <c r="BO215" s="38"/>
      <c r="BP215" s="38"/>
      <c r="BQ215" s="38"/>
      <c r="BR215" s="38"/>
      <c r="BS215" s="38"/>
      <c r="BT215" s="38"/>
      <c r="BU215" s="38"/>
      <c r="BV215" s="38"/>
      <c r="BW215" s="38"/>
      <c r="BX215" s="38"/>
      <c r="BY215" s="38"/>
      <c r="BZ215" s="38"/>
      <c r="CA215" s="38"/>
      <c r="CB215" s="38"/>
      <c r="CC215" s="38"/>
      <c r="CD215" s="38"/>
      <c r="CE215" s="38"/>
      <c r="CF215" s="38"/>
      <c r="CG215" s="38"/>
      <c r="CH215" s="38"/>
      <c r="CI215" s="38"/>
      <c r="CJ215" s="38"/>
      <c r="CK215" s="38"/>
      <c r="CL215" s="38"/>
      <c r="CM215" s="38"/>
      <c r="CN215" s="38"/>
      <c r="CO215" s="38"/>
      <c r="CP215" s="38"/>
      <c r="CQ215" s="38"/>
      <c r="CR215" s="38"/>
      <c r="CS215" s="38"/>
      <c r="CT215" s="38"/>
      <c r="CU215" s="38"/>
      <c r="CV215" s="38"/>
      <c r="CW215" s="38"/>
      <c r="CX215" s="38"/>
      <c r="CY215" s="38"/>
      <c r="CZ215" s="38"/>
      <c r="DA215" s="38"/>
      <c r="DB215" s="38"/>
      <c r="DC215" s="38"/>
      <c r="DD215" s="38"/>
      <c r="DE215" s="38"/>
      <c r="DF215" s="38"/>
      <c r="DG215" s="38"/>
      <c r="DH215" s="38"/>
      <c r="DI215" s="38"/>
      <c r="DJ215" s="38"/>
      <c r="DK215" s="38"/>
      <c r="DL215" s="38"/>
      <c r="DM215" s="38"/>
      <c r="DN215" s="38"/>
    </row>
    <row r="216" spans="1:118">
      <c r="A216" s="1">
        <f>+NICE자료!A216</f>
        <v>125135</v>
      </c>
      <c r="B216" s="28" t="str">
        <f>+NICE자료!B216</f>
        <v xml:space="preserve">     복구충당부채환입액</v>
      </c>
      <c r="C216" s="37">
        <f>+NICE자료!C216</f>
        <v>0</v>
      </c>
      <c r="D216" s="37">
        <f>+NICE자료!D216</f>
        <v>0</v>
      </c>
      <c r="E216" s="37">
        <f>+NICE자료!E216</f>
        <v>0</v>
      </c>
      <c r="F216" s="37">
        <f>+NICE자료!F216</f>
        <v>0</v>
      </c>
      <c r="G216" s="37">
        <f>+NICE자료!G216</f>
        <v>0</v>
      </c>
      <c r="H216" s="37">
        <f>+NICE자료!H216</f>
        <v>0</v>
      </c>
      <c r="I216" s="37">
        <f>+NICE자료!I216</f>
        <v>0</v>
      </c>
      <c r="J216" s="37">
        <f>+NICE자료!J216</f>
        <v>0</v>
      </c>
      <c r="K216" s="37">
        <f>+NICE자료!K216</f>
        <v>0</v>
      </c>
      <c r="L216" s="37">
        <f>+NICE자료!L216</f>
        <v>0</v>
      </c>
      <c r="M216" s="37">
        <f>+NICE자료!M216</f>
        <v>0</v>
      </c>
      <c r="N216" s="37">
        <f>+NICE자료!N216</f>
        <v>0</v>
      </c>
      <c r="O216" s="37">
        <f>+NICE자료!O216</f>
        <v>0</v>
      </c>
      <c r="P216" s="37">
        <f>+NICE자료!P216</f>
        <v>0</v>
      </c>
      <c r="Q216" s="37">
        <f>+NICE자료!Q216</f>
        <v>0</v>
      </c>
      <c r="R216" s="37">
        <f>+NICE자료!R216</f>
        <v>0</v>
      </c>
      <c r="S216" s="37">
        <f>+NICE자료!S216</f>
        <v>0</v>
      </c>
      <c r="T216" s="37">
        <f>+NICE자료!T216</f>
        <v>0</v>
      </c>
      <c r="U216" s="37">
        <f>+NICE자료!U216</f>
        <v>0</v>
      </c>
      <c r="V216" s="37">
        <f>+NICE자료!V216</f>
        <v>0</v>
      </c>
      <c r="W216" s="37">
        <f>+NICE자료!W216</f>
        <v>0</v>
      </c>
      <c r="X216" s="37">
        <f>+NICE자료!X216</f>
        <v>0</v>
      </c>
      <c r="Y216" s="37">
        <f>+NICE자료!Y216</f>
        <v>0</v>
      </c>
      <c r="Z216" s="37">
        <f>+NICE자료!Z216</f>
        <v>0</v>
      </c>
      <c r="AA216" s="37">
        <f>+NICE자료!AA216</f>
        <v>0</v>
      </c>
      <c r="AB216" s="37">
        <f>+NICE자료!AB216</f>
        <v>0</v>
      </c>
      <c r="AC216" s="37">
        <f>+NICE자료!AC216</f>
        <v>0</v>
      </c>
      <c r="AD216" s="37">
        <f>+NICE자료!AD216</f>
        <v>0</v>
      </c>
      <c r="AE216" s="37">
        <f>+NICE자료!AE216</f>
        <v>0</v>
      </c>
      <c r="AF216" s="37">
        <f>+NICE자료!AF216</f>
        <v>0</v>
      </c>
      <c r="AG216" s="37">
        <f>+NICE자료!AG216</f>
        <v>0</v>
      </c>
      <c r="AH216" s="37">
        <f>+NICE자료!AH216</f>
        <v>0</v>
      </c>
      <c r="AI216" s="37">
        <f>+NICE자료!AI216</f>
        <v>0</v>
      </c>
      <c r="AJ216" s="37">
        <f>+NICE자료!AJ216</f>
        <v>0</v>
      </c>
      <c r="AK216" s="37">
        <f>+NICE자료!AK216</f>
        <v>0</v>
      </c>
      <c r="AL216" s="37">
        <f>+NICE자료!AL216</f>
        <v>0</v>
      </c>
      <c r="AM216" s="37"/>
      <c r="AN216" s="37"/>
      <c r="AO216" s="37"/>
      <c r="AP216" s="37"/>
      <c r="AQ216" s="37"/>
      <c r="AR216" s="37"/>
      <c r="AS216" s="37"/>
      <c r="AT216" s="38"/>
      <c r="AU216" s="38"/>
      <c r="AV216" s="38"/>
      <c r="AW216" s="38"/>
      <c r="AX216" s="38"/>
      <c r="AY216" s="38"/>
      <c r="AZ216" s="38"/>
      <c r="BA216" s="38"/>
      <c r="BB216" s="38"/>
      <c r="BC216" s="38"/>
      <c r="BD216" s="38"/>
      <c r="BE216" s="38"/>
      <c r="BF216" s="38"/>
      <c r="BG216" s="38"/>
      <c r="BH216" s="38"/>
      <c r="BI216" s="38"/>
      <c r="BJ216" s="38"/>
      <c r="BK216" s="38"/>
      <c r="BL216" s="38"/>
      <c r="BM216" s="38"/>
      <c r="BN216" s="38"/>
      <c r="BO216" s="38"/>
      <c r="BP216" s="38"/>
      <c r="BQ216" s="38"/>
      <c r="BR216" s="38"/>
      <c r="BS216" s="38"/>
      <c r="BT216" s="38"/>
      <c r="BU216" s="38"/>
      <c r="BV216" s="38"/>
      <c r="BW216" s="38"/>
      <c r="BX216" s="38"/>
      <c r="BY216" s="38"/>
      <c r="BZ216" s="38"/>
      <c r="CA216" s="38"/>
      <c r="CB216" s="38"/>
      <c r="CC216" s="38"/>
      <c r="CD216" s="38"/>
      <c r="CE216" s="38"/>
      <c r="CF216" s="38"/>
      <c r="CG216" s="38"/>
      <c r="CH216" s="38"/>
      <c r="CI216" s="38"/>
      <c r="CJ216" s="38"/>
      <c r="CK216" s="38"/>
      <c r="CL216" s="38"/>
      <c r="CM216" s="38"/>
      <c r="CN216" s="38"/>
      <c r="CO216" s="38"/>
      <c r="CP216" s="38"/>
      <c r="CQ216" s="38"/>
      <c r="CR216" s="38"/>
      <c r="CS216" s="38"/>
      <c r="CT216" s="38"/>
      <c r="CU216" s="38"/>
      <c r="CV216" s="38"/>
      <c r="CW216" s="38"/>
      <c r="CX216" s="38"/>
      <c r="CY216" s="38"/>
      <c r="CZ216" s="38"/>
      <c r="DA216" s="38"/>
      <c r="DB216" s="38"/>
      <c r="DC216" s="38"/>
      <c r="DD216" s="38"/>
      <c r="DE216" s="38"/>
      <c r="DF216" s="38"/>
      <c r="DG216" s="38"/>
      <c r="DH216" s="38"/>
      <c r="DI216" s="38"/>
      <c r="DJ216" s="38"/>
      <c r="DK216" s="38"/>
      <c r="DL216" s="38"/>
      <c r="DM216" s="38"/>
      <c r="DN216" s="38"/>
    </row>
    <row r="217" spans="1:118">
      <c r="A217" s="1">
        <f>+NICE자료!A217</f>
        <v>125136</v>
      </c>
      <c r="B217" s="28" t="str">
        <f>+NICE자료!B217</f>
        <v xml:space="preserve">     복구공사이익</v>
      </c>
      <c r="C217" s="37">
        <f>+NICE자료!C217</f>
        <v>0</v>
      </c>
      <c r="D217" s="37">
        <f>+NICE자료!D217</f>
        <v>0</v>
      </c>
      <c r="E217" s="37">
        <f>+NICE자료!E217</f>
        <v>0</v>
      </c>
      <c r="F217" s="37">
        <f>+NICE자료!F217</f>
        <v>0</v>
      </c>
      <c r="G217" s="37">
        <f>+NICE자료!G217</f>
        <v>0</v>
      </c>
      <c r="H217" s="37">
        <f>+NICE자료!H217</f>
        <v>0</v>
      </c>
      <c r="I217" s="37">
        <f>+NICE자료!I217</f>
        <v>0</v>
      </c>
      <c r="J217" s="37">
        <f>+NICE자료!J217</f>
        <v>0</v>
      </c>
      <c r="K217" s="37">
        <f>+NICE자료!K217</f>
        <v>0</v>
      </c>
      <c r="L217" s="37">
        <f>+NICE자료!L217</f>
        <v>0</v>
      </c>
      <c r="M217" s="37">
        <f>+NICE자료!M217</f>
        <v>0</v>
      </c>
      <c r="N217" s="37">
        <f>+NICE자료!N217</f>
        <v>0</v>
      </c>
      <c r="O217" s="37">
        <f>+NICE자료!O217</f>
        <v>0</v>
      </c>
      <c r="P217" s="37">
        <f>+NICE자료!P217</f>
        <v>0</v>
      </c>
      <c r="Q217" s="37">
        <f>+NICE자료!Q217</f>
        <v>0</v>
      </c>
      <c r="R217" s="37">
        <f>+NICE자료!R217</f>
        <v>0</v>
      </c>
      <c r="S217" s="37">
        <f>+NICE자료!S217</f>
        <v>0</v>
      </c>
      <c r="T217" s="37">
        <f>+NICE자료!T217</f>
        <v>0</v>
      </c>
      <c r="U217" s="37">
        <f>+NICE자료!U217</f>
        <v>0</v>
      </c>
      <c r="V217" s="37">
        <f>+NICE자료!V217</f>
        <v>0</v>
      </c>
      <c r="W217" s="37">
        <f>+NICE자료!W217</f>
        <v>0</v>
      </c>
      <c r="X217" s="37">
        <f>+NICE자료!X217</f>
        <v>0</v>
      </c>
      <c r="Y217" s="37">
        <f>+NICE자료!Y217</f>
        <v>0</v>
      </c>
      <c r="Z217" s="37">
        <f>+NICE자료!Z217</f>
        <v>0</v>
      </c>
      <c r="AA217" s="37">
        <f>+NICE자료!AA217</f>
        <v>0</v>
      </c>
      <c r="AB217" s="37">
        <f>+NICE자료!AB217</f>
        <v>0</v>
      </c>
      <c r="AC217" s="37">
        <f>+NICE자료!AC217</f>
        <v>0</v>
      </c>
      <c r="AD217" s="37">
        <f>+NICE자료!AD217</f>
        <v>0</v>
      </c>
      <c r="AE217" s="37">
        <f>+NICE자료!AE217</f>
        <v>0</v>
      </c>
      <c r="AF217" s="37">
        <f>+NICE자료!AF217</f>
        <v>0</v>
      </c>
      <c r="AG217" s="37">
        <f>+NICE자료!AG217</f>
        <v>0</v>
      </c>
      <c r="AH217" s="37">
        <f>+NICE자료!AH217</f>
        <v>0</v>
      </c>
      <c r="AI217" s="37">
        <f>+NICE자료!AI217</f>
        <v>0</v>
      </c>
      <c r="AJ217" s="37">
        <f>+NICE자료!AJ217</f>
        <v>0</v>
      </c>
      <c r="AK217" s="37">
        <f>+NICE자료!AK217</f>
        <v>0</v>
      </c>
      <c r="AL217" s="37">
        <f>+NICE자료!AL217</f>
        <v>0</v>
      </c>
      <c r="AM217" s="37"/>
      <c r="AN217" s="37"/>
      <c r="AO217" s="37"/>
      <c r="AP217" s="37"/>
      <c r="AQ217" s="37"/>
      <c r="AR217" s="37"/>
      <c r="AS217" s="37"/>
      <c r="AT217" s="38"/>
      <c r="AU217" s="38"/>
      <c r="AV217" s="38"/>
      <c r="AW217" s="38"/>
      <c r="AX217" s="38"/>
      <c r="AY217" s="38"/>
      <c r="AZ217" s="38"/>
      <c r="BA217" s="38"/>
      <c r="BB217" s="38"/>
      <c r="BC217" s="38"/>
      <c r="BD217" s="38"/>
      <c r="BE217" s="38"/>
      <c r="BF217" s="38"/>
      <c r="BG217" s="38"/>
      <c r="BH217" s="38"/>
      <c r="BI217" s="38"/>
      <c r="BJ217" s="38"/>
      <c r="BK217" s="38"/>
      <c r="BL217" s="38"/>
      <c r="BM217" s="38"/>
      <c r="BN217" s="38"/>
      <c r="BO217" s="38"/>
      <c r="BP217" s="38"/>
      <c r="BQ217" s="38"/>
      <c r="BR217" s="38"/>
      <c r="BS217" s="38"/>
      <c r="BT217" s="38"/>
      <c r="BU217" s="38"/>
      <c r="BV217" s="38"/>
      <c r="BW217" s="38"/>
      <c r="BX217" s="38"/>
      <c r="BY217" s="38"/>
      <c r="BZ217" s="38"/>
      <c r="CA217" s="38"/>
      <c r="CB217" s="38"/>
      <c r="CC217" s="38"/>
      <c r="CD217" s="38"/>
      <c r="CE217" s="38"/>
      <c r="CF217" s="38"/>
      <c r="CG217" s="38"/>
      <c r="CH217" s="38"/>
      <c r="CI217" s="38"/>
      <c r="CJ217" s="38"/>
      <c r="CK217" s="38"/>
      <c r="CL217" s="38"/>
      <c r="CM217" s="38"/>
      <c r="CN217" s="38"/>
      <c r="CO217" s="38"/>
      <c r="CP217" s="38"/>
      <c r="CQ217" s="38"/>
      <c r="CR217" s="38"/>
      <c r="CS217" s="38"/>
      <c r="CT217" s="38"/>
      <c r="CU217" s="38"/>
      <c r="CV217" s="38"/>
      <c r="CW217" s="38"/>
      <c r="CX217" s="38"/>
      <c r="CY217" s="38"/>
      <c r="CZ217" s="38"/>
      <c r="DA217" s="38"/>
      <c r="DB217" s="38"/>
      <c r="DC217" s="38"/>
      <c r="DD217" s="38"/>
      <c r="DE217" s="38"/>
      <c r="DF217" s="38"/>
      <c r="DG217" s="38"/>
      <c r="DH217" s="38"/>
      <c r="DI217" s="38"/>
      <c r="DJ217" s="38"/>
      <c r="DK217" s="38"/>
      <c r="DL217" s="38"/>
      <c r="DM217" s="38"/>
      <c r="DN217" s="38"/>
    </row>
    <row r="218" spans="1:118">
      <c r="A218" s="1">
        <f>+NICE자료!A218</f>
        <v>125137</v>
      </c>
      <c r="B218" s="28" t="str">
        <f>+NICE자료!B218</f>
        <v xml:space="preserve">     유동화수익</v>
      </c>
      <c r="C218" s="37">
        <f>+NICE자료!C218</f>
        <v>0</v>
      </c>
      <c r="D218" s="37">
        <f>+NICE자료!D218</f>
        <v>0</v>
      </c>
      <c r="E218" s="37">
        <f>+NICE자료!E218</f>
        <v>0</v>
      </c>
      <c r="F218" s="37">
        <f>+NICE자료!F218</f>
        <v>0</v>
      </c>
      <c r="G218" s="37">
        <f>+NICE자료!G218</f>
        <v>0</v>
      </c>
      <c r="H218" s="37">
        <f>+NICE자료!H218</f>
        <v>0</v>
      </c>
      <c r="I218" s="37">
        <f>+NICE자료!I218</f>
        <v>0</v>
      </c>
      <c r="J218" s="37">
        <f>+NICE자료!J218</f>
        <v>0</v>
      </c>
      <c r="K218" s="37">
        <f>+NICE자료!K218</f>
        <v>0</v>
      </c>
      <c r="L218" s="37">
        <f>+NICE자료!L218</f>
        <v>0</v>
      </c>
      <c r="M218" s="37">
        <f>+NICE자료!M218</f>
        <v>0</v>
      </c>
      <c r="N218" s="37">
        <f>+NICE자료!N218</f>
        <v>0</v>
      </c>
      <c r="O218" s="37">
        <f>+NICE자료!O218</f>
        <v>0</v>
      </c>
      <c r="P218" s="37">
        <f>+NICE자료!P218</f>
        <v>0</v>
      </c>
      <c r="Q218" s="37">
        <f>+NICE자료!Q218</f>
        <v>0</v>
      </c>
      <c r="R218" s="37">
        <f>+NICE자료!R218</f>
        <v>0</v>
      </c>
      <c r="S218" s="37">
        <f>+NICE자료!S218</f>
        <v>0</v>
      </c>
      <c r="T218" s="37">
        <f>+NICE자료!T218</f>
        <v>0</v>
      </c>
      <c r="U218" s="37">
        <f>+NICE자료!U218</f>
        <v>0</v>
      </c>
      <c r="V218" s="37">
        <f>+NICE자료!V218</f>
        <v>0</v>
      </c>
      <c r="W218" s="37">
        <f>+NICE자료!W218</f>
        <v>0</v>
      </c>
      <c r="X218" s="37">
        <f>+NICE자료!X218</f>
        <v>0</v>
      </c>
      <c r="Y218" s="37">
        <f>+NICE자료!Y218</f>
        <v>0</v>
      </c>
      <c r="Z218" s="37">
        <f>+NICE자료!Z218</f>
        <v>0</v>
      </c>
      <c r="AA218" s="37">
        <f>+NICE자료!AA218</f>
        <v>0</v>
      </c>
      <c r="AB218" s="37">
        <f>+NICE자료!AB218</f>
        <v>0</v>
      </c>
      <c r="AC218" s="37">
        <f>+NICE자료!AC218</f>
        <v>0</v>
      </c>
      <c r="AD218" s="37">
        <f>+NICE자료!AD218</f>
        <v>0</v>
      </c>
      <c r="AE218" s="37">
        <f>+NICE자료!AE218</f>
        <v>0</v>
      </c>
      <c r="AF218" s="37">
        <f>+NICE자료!AF218</f>
        <v>0</v>
      </c>
      <c r="AG218" s="37">
        <f>+NICE자료!AG218</f>
        <v>0</v>
      </c>
      <c r="AH218" s="37">
        <f>+NICE자료!AH218</f>
        <v>0</v>
      </c>
      <c r="AI218" s="37">
        <f>+NICE자료!AI218</f>
        <v>0</v>
      </c>
      <c r="AJ218" s="37">
        <f>+NICE자료!AJ218</f>
        <v>0</v>
      </c>
      <c r="AK218" s="37">
        <f>+NICE자료!AK218</f>
        <v>0</v>
      </c>
      <c r="AL218" s="37">
        <f>+NICE자료!AL218</f>
        <v>0</v>
      </c>
      <c r="AM218" s="37"/>
      <c r="AN218" s="37"/>
      <c r="AO218" s="37"/>
      <c r="AP218" s="37"/>
      <c r="AQ218" s="37"/>
      <c r="AR218" s="37"/>
      <c r="AS218" s="37"/>
      <c r="AT218" s="38"/>
      <c r="AU218" s="38"/>
      <c r="AV218" s="38"/>
      <c r="AW218" s="38"/>
      <c r="AX218" s="38"/>
      <c r="AY218" s="38"/>
      <c r="AZ218" s="38"/>
      <c r="BA218" s="38"/>
      <c r="BB218" s="38"/>
      <c r="BC218" s="38"/>
      <c r="BD218" s="38"/>
      <c r="BE218" s="38"/>
      <c r="BF218" s="38"/>
      <c r="BG218" s="38"/>
      <c r="BH218" s="38"/>
      <c r="BI218" s="38"/>
      <c r="BJ218" s="38"/>
      <c r="BK218" s="38"/>
      <c r="BL218" s="38"/>
      <c r="BM218" s="38"/>
      <c r="BN218" s="38"/>
      <c r="BO218" s="38"/>
      <c r="BP218" s="38"/>
      <c r="BQ218" s="38"/>
      <c r="BR218" s="38"/>
      <c r="BS218" s="38"/>
      <c r="BT218" s="38"/>
      <c r="BU218" s="38"/>
      <c r="BV218" s="38"/>
      <c r="BW218" s="38"/>
      <c r="BX218" s="38"/>
      <c r="BY218" s="38"/>
      <c r="BZ218" s="38"/>
      <c r="CA218" s="38"/>
      <c r="CB218" s="38"/>
      <c r="CC218" s="38"/>
      <c r="CD218" s="38"/>
      <c r="CE218" s="38"/>
      <c r="CF218" s="38"/>
      <c r="CG218" s="38"/>
      <c r="CH218" s="38"/>
      <c r="CI218" s="38"/>
      <c r="CJ218" s="38"/>
      <c r="CK218" s="38"/>
      <c r="CL218" s="38"/>
      <c r="CM218" s="38"/>
      <c r="CN218" s="38"/>
      <c r="CO218" s="38"/>
      <c r="CP218" s="38"/>
      <c r="CQ218" s="38"/>
      <c r="CR218" s="38"/>
      <c r="CS218" s="38"/>
      <c r="CT218" s="38"/>
      <c r="CU218" s="38"/>
      <c r="CV218" s="38"/>
      <c r="CW218" s="38"/>
      <c r="CX218" s="38"/>
      <c r="CY218" s="38"/>
      <c r="CZ218" s="38"/>
      <c r="DA218" s="38"/>
      <c r="DB218" s="38"/>
      <c r="DC218" s="38"/>
      <c r="DD218" s="38"/>
      <c r="DE218" s="38"/>
      <c r="DF218" s="38"/>
      <c r="DG218" s="38"/>
      <c r="DH218" s="38"/>
      <c r="DI218" s="38"/>
      <c r="DJ218" s="38"/>
      <c r="DK218" s="38"/>
      <c r="DL218" s="38"/>
      <c r="DM218" s="38"/>
      <c r="DN218" s="38"/>
    </row>
    <row r="219" spans="1:118">
      <c r="A219" s="1">
        <f>+NICE자료!A219</f>
        <v>125157</v>
      </c>
      <c r="B219" s="28" t="str">
        <f>+NICE자료!B219</f>
        <v xml:space="preserve">     자산수증이익</v>
      </c>
      <c r="C219" s="37">
        <f>+NICE자료!C219</f>
        <v>0</v>
      </c>
      <c r="D219" s="37">
        <f>+NICE자료!D219</f>
        <v>0</v>
      </c>
      <c r="E219" s="37">
        <f>+NICE자료!E219</f>
        <v>0</v>
      </c>
      <c r="F219" s="37">
        <f>+NICE자료!F219</f>
        <v>0</v>
      </c>
      <c r="G219" s="37">
        <f>+NICE자료!G219</f>
        <v>0</v>
      </c>
      <c r="H219" s="37">
        <f>+NICE자료!H219</f>
        <v>0</v>
      </c>
      <c r="I219" s="37">
        <f>+NICE자료!I219</f>
        <v>0</v>
      </c>
      <c r="J219" s="37">
        <f>+NICE자료!J219</f>
        <v>0</v>
      </c>
      <c r="K219" s="37">
        <f>+NICE자료!K219</f>
        <v>0</v>
      </c>
      <c r="L219" s="37">
        <f>+NICE자료!L219</f>
        <v>0</v>
      </c>
      <c r="M219" s="37">
        <f>+NICE자료!M219</f>
        <v>0</v>
      </c>
      <c r="N219" s="37">
        <f>+NICE자료!N219</f>
        <v>0</v>
      </c>
      <c r="O219" s="37">
        <f>+NICE자료!O219</f>
        <v>0</v>
      </c>
      <c r="P219" s="37">
        <f>+NICE자료!P219</f>
        <v>0</v>
      </c>
      <c r="Q219" s="37">
        <f>+NICE자료!Q219</f>
        <v>0</v>
      </c>
      <c r="R219" s="37">
        <f>+NICE자료!R219</f>
        <v>0</v>
      </c>
      <c r="S219" s="37">
        <f>+NICE자료!S219</f>
        <v>0</v>
      </c>
      <c r="T219" s="37">
        <f>+NICE자료!T219</f>
        <v>0</v>
      </c>
      <c r="U219" s="37">
        <f>+NICE자료!U219</f>
        <v>0</v>
      </c>
      <c r="V219" s="37">
        <f>+NICE자료!V219</f>
        <v>0</v>
      </c>
      <c r="W219" s="37">
        <f>+NICE자료!W219</f>
        <v>0</v>
      </c>
      <c r="X219" s="37">
        <f>+NICE자료!X219</f>
        <v>0</v>
      </c>
      <c r="Y219" s="37">
        <f>+NICE자료!Y219</f>
        <v>0</v>
      </c>
      <c r="Z219" s="37">
        <f>+NICE자료!Z219</f>
        <v>0</v>
      </c>
      <c r="AA219" s="37">
        <f>+NICE자료!AA219</f>
        <v>0</v>
      </c>
      <c r="AB219" s="37">
        <f>+NICE자료!AB219</f>
        <v>0</v>
      </c>
      <c r="AC219" s="37">
        <f>+NICE자료!AC219</f>
        <v>0</v>
      </c>
      <c r="AD219" s="37">
        <f>+NICE자료!AD219</f>
        <v>0</v>
      </c>
      <c r="AE219" s="37">
        <f>+NICE자료!AE219</f>
        <v>0</v>
      </c>
      <c r="AF219" s="37">
        <f>+NICE자료!AF219</f>
        <v>0</v>
      </c>
      <c r="AG219" s="37">
        <f>+NICE자료!AG219</f>
        <v>0</v>
      </c>
      <c r="AH219" s="37">
        <f>+NICE자료!AH219</f>
        <v>0</v>
      </c>
      <c r="AI219" s="37">
        <f>+NICE자료!AI219</f>
        <v>0</v>
      </c>
      <c r="AJ219" s="37">
        <f>+NICE자료!AJ219</f>
        <v>0</v>
      </c>
      <c r="AK219" s="37">
        <f>+NICE자료!AK219</f>
        <v>0</v>
      </c>
      <c r="AL219" s="37">
        <f>+NICE자료!AL219</f>
        <v>0</v>
      </c>
      <c r="AM219" s="37"/>
      <c r="AN219" s="37"/>
      <c r="AO219" s="37"/>
      <c r="AP219" s="37"/>
      <c r="AQ219" s="37"/>
      <c r="AR219" s="37"/>
      <c r="AS219" s="37"/>
      <c r="AT219" s="38"/>
      <c r="AU219" s="38"/>
      <c r="AV219" s="38"/>
      <c r="AW219" s="38"/>
      <c r="AX219" s="38"/>
      <c r="AY219" s="38"/>
      <c r="AZ219" s="38"/>
      <c r="BA219" s="38"/>
      <c r="BB219" s="38"/>
      <c r="BC219" s="38"/>
      <c r="BD219" s="38"/>
      <c r="BE219" s="38"/>
      <c r="BF219" s="38"/>
      <c r="BG219" s="38"/>
      <c r="BH219" s="38"/>
      <c r="BI219" s="38"/>
      <c r="BJ219" s="38"/>
      <c r="BK219" s="38"/>
      <c r="BL219" s="38"/>
      <c r="BM219" s="38"/>
      <c r="BN219" s="38"/>
      <c r="BO219" s="38"/>
      <c r="BP219" s="38"/>
      <c r="BQ219" s="38"/>
      <c r="BR219" s="38"/>
      <c r="BS219" s="38"/>
      <c r="BT219" s="38"/>
      <c r="BU219" s="38"/>
      <c r="BV219" s="38"/>
      <c r="BW219" s="38"/>
      <c r="BX219" s="38"/>
      <c r="BY219" s="38"/>
      <c r="BZ219" s="38"/>
      <c r="CA219" s="38"/>
      <c r="CB219" s="38"/>
      <c r="CC219" s="38"/>
      <c r="CD219" s="38"/>
      <c r="CE219" s="38"/>
      <c r="CF219" s="38"/>
      <c r="CG219" s="38"/>
      <c r="CH219" s="38"/>
      <c r="CI219" s="38"/>
      <c r="CJ219" s="38"/>
      <c r="CK219" s="38"/>
      <c r="CL219" s="38"/>
      <c r="CM219" s="38"/>
      <c r="CN219" s="38"/>
      <c r="CO219" s="38"/>
      <c r="CP219" s="38"/>
      <c r="CQ219" s="38"/>
      <c r="CR219" s="38"/>
      <c r="CS219" s="38"/>
      <c r="CT219" s="38"/>
      <c r="CU219" s="38"/>
      <c r="CV219" s="38"/>
      <c r="CW219" s="38"/>
      <c r="CX219" s="38"/>
      <c r="CY219" s="38"/>
      <c r="CZ219" s="38"/>
      <c r="DA219" s="38"/>
      <c r="DB219" s="38"/>
      <c r="DC219" s="38"/>
      <c r="DD219" s="38"/>
      <c r="DE219" s="38"/>
      <c r="DF219" s="38"/>
      <c r="DG219" s="38"/>
      <c r="DH219" s="38"/>
      <c r="DI219" s="38"/>
      <c r="DJ219" s="38"/>
      <c r="DK219" s="38"/>
      <c r="DL219" s="38"/>
      <c r="DM219" s="38"/>
      <c r="DN219" s="38"/>
    </row>
    <row r="220" spans="1:118">
      <c r="A220" s="1">
        <f>+NICE자료!A220</f>
        <v>125158</v>
      </c>
      <c r="B220" s="28" t="str">
        <f>+NICE자료!B220</f>
        <v xml:space="preserve">     채무면제이익</v>
      </c>
      <c r="C220" s="37">
        <f>+NICE자료!C220</f>
        <v>0</v>
      </c>
      <c r="D220" s="37">
        <f>+NICE자료!D220</f>
        <v>0</v>
      </c>
      <c r="E220" s="37">
        <f>+NICE자료!E220</f>
        <v>0</v>
      </c>
      <c r="F220" s="37">
        <f>+NICE자료!F220</f>
        <v>0</v>
      </c>
      <c r="G220" s="37">
        <f>+NICE자료!G220</f>
        <v>0</v>
      </c>
      <c r="H220" s="37">
        <f>+NICE자료!H220</f>
        <v>0</v>
      </c>
      <c r="I220" s="37">
        <f>+NICE자료!I220</f>
        <v>0</v>
      </c>
      <c r="J220" s="37">
        <f>+NICE자료!J220</f>
        <v>0</v>
      </c>
      <c r="K220" s="37">
        <f>+NICE자료!K220</f>
        <v>0</v>
      </c>
      <c r="L220" s="37">
        <f>+NICE자료!L220</f>
        <v>0</v>
      </c>
      <c r="M220" s="37">
        <f>+NICE자료!M220</f>
        <v>0</v>
      </c>
      <c r="N220" s="37">
        <f>+NICE자료!N220</f>
        <v>0</v>
      </c>
      <c r="O220" s="37">
        <f>+NICE자료!O220</f>
        <v>0</v>
      </c>
      <c r="P220" s="37">
        <f>+NICE자료!P220</f>
        <v>0</v>
      </c>
      <c r="Q220" s="37">
        <f>+NICE자료!Q220</f>
        <v>0</v>
      </c>
      <c r="R220" s="37">
        <f>+NICE자료!R220</f>
        <v>0</v>
      </c>
      <c r="S220" s="37">
        <f>+NICE자료!S220</f>
        <v>0</v>
      </c>
      <c r="T220" s="37">
        <f>+NICE자료!T220</f>
        <v>0</v>
      </c>
      <c r="U220" s="37">
        <f>+NICE자료!U220</f>
        <v>0</v>
      </c>
      <c r="V220" s="37">
        <f>+NICE자료!V220</f>
        <v>0</v>
      </c>
      <c r="W220" s="37">
        <f>+NICE자료!W220</f>
        <v>0</v>
      </c>
      <c r="X220" s="37">
        <f>+NICE자료!X220</f>
        <v>0</v>
      </c>
      <c r="Y220" s="37">
        <f>+NICE자료!Y220</f>
        <v>0</v>
      </c>
      <c r="Z220" s="37">
        <f>+NICE자료!Z220</f>
        <v>0</v>
      </c>
      <c r="AA220" s="37">
        <f>+NICE자료!AA220</f>
        <v>0</v>
      </c>
      <c r="AB220" s="37">
        <f>+NICE자료!AB220</f>
        <v>0</v>
      </c>
      <c r="AC220" s="37">
        <f>+NICE자료!AC220</f>
        <v>0</v>
      </c>
      <c r="AD220" s="37">
        <f>+NICE자료!AD220</f>
        <v>0</v>
      </c>
      <c r="AE220" s="37">
        <f>+NICE자료!AE220</f>
        <v>0</v>
      </c>
      <c r="AF220" s="37">
        <f>+NICE자료!AF220</f>
        <v>0</v>
      </c>
      <c r="AG220" s="37">
        <f>+NICE자료!AG220</f>
        <v>0</v>
      </c>
      <c r="AH220" s="37">
        <f>+NICE자료!AH220</f>
        <v>0</v>
      </c>
      <c r="AI220" s="37">
        <f>+NICE자료!AI220</f>
        <v>0</v>
      </c>
      <c r="AJ220" s="37">
        <f>+NICE자료!AJ220</f>
        <v>0</v>
      </c>
      <c r="AK220" s="37">
        <f>+NICE자료!AK220</f>
        <v>0</v>
      </c>
      <c r="AL220" s="37">
        <f>+NICE자료!AL220</f>
        <v>0</v>
      </c>
      <c r="AM220" s="37"/>
      <c r="AN220" s="37"/>
      <c r="AO220" s="37"/>
      <c r="AP220" s="37"/>
      <c r="AQ220" s="37"/>
      <c r="AR220" s="37"/>
      <c r="AS220" s="37"/>
      <c r="AT220" s="38"/>
      <c r="AU220" s="38"/>
      <c r="AV220" s="38"/>
      <c r="AW220" s="38"/>
      <c r="AX220" s="38"/>
      <c r="AY220" s="38"/>
      <c r="AZ220" s="38"/>
      <c r="BA220" s="38"/>
      <c r="BB220" s="38"/>
      <c r="BC220" s="38"/>
      <c r="BD220" s="38"/>
      <c r="BE220" s="38"/>
      <c r="BF220" s="38"/>
      <c r="BG220" s="38"/>
      <c r="BH220" s="38"/>
      <c r="BI220" s="38"/>
      <c r="BJ220" s="38"/>
      <c r="BK220" s="38"/>
      <c r="BL220" s="38"/>
      <c r="BM220" s="38"/>
      <c r="BN220" s="38"/>
      <c r="BO220" s="38"/>
      <c r="BP220" s="38"/>
      <c r="BQ220" s="38"/>
      <c r="BR220" s="38"/>
      <c r="BS220" s="38"/>
      <c r="BT220" s="38"/>
      <c r="BU220" s="38"/>
      <c r="BV220" s="38"/>
      <c r="BW220" s="38"/>
      <c r="BX220" s="38"/>
      <c r="BY220" s="38"/>
      <c r="BZ220" s="38"/>
      <c r="CA220" s="38"/>
      <c r="CB220" s="38"/>
      <c r="CC220" s="38"/>
      <c r="CD220" s="38"/>
      <c r="CE220" s="38"/>
      <c r="CF220" s="38"/>
      <c r="CG220" s="38"/>
      <c r="CH220" s="38"/>
      <c r="CI220" s="38"/>
      <c r="CJ220" s="38"/>
      <c r="CK220" s="38"/>
      <c r="CL220" s="38"/>
      <c r="CM220" s="38"/>
      <c r="CN220" s="38"/>
      <c r="CO220" s="38"/>
      <c r="CP220" s="38"/>
      <c r="CQ220" s="38"/>
      <c r="CR220" s="38"/>
      <c r="CS220" s="38"/>
      <c r="CT220" s="38"/>
      <c r="CU220" s="38"/>
      <c r="CV220" s="38"/>
      <c r="CW220" s="38"/>
      <c r="CX220" s="38"/>
      <c r="CY220" s="38"/>
      <c r="CZ220" s="38"/>
      <c r="DA220" s="38"/>
      <c r="DB220" s="38"/>
      <c r="DC220" s="38"/>
      <c r="DD220" s="38"/>
      <c r="DE220" s="38"/>
      <c r="DF220" s="38"/>
      <c r="DG220" s="38"/>
      <c r="DH220" s="38"/>
      <c r="DI220" s="38"/>
      <c r="DJ220" s="38"/>
      <c r="DK220" s="38"/>
      <c r="DL220" s="38"/>
      <c r="DM220" s="38"/>
      <c r="DN220" s="38"/>
    </row>
    <row r="221" spans="1:118">
      <c r="A221" s="1">
        <f>+NICE자료!A221</f>
        <v>125154</v>
      </c>
      <c r="B221" s="28" t="str">
        <f>+NICE자료!B221</f>
        <v xml:space="preserve">     해외사업환산이익환입</v>
      </c>
      <c r="C221" s="37">
        <f>+NICE자료!C221</f>
        <v>0</v>
      </c>
      <c r="D221" s="37">
        <f>+NICE자료!D221</f>
        <v>0</v>
      </c>
      <c r="E221" s="37">
        <f>+NICE자료!E221</f>
        <v>0</v>
      </c>
      <c r="F221" s="37">
        <f>+NICE자료!F221</f>
        <v>0</v>
      </c>
      <c r="G221" s="37">
        <f>+NICE자료!G221</f>
        <v>0</v>
      </c>
      <c r="H221" s="37">
        <f>+NICE자료!H221</f>
        <v>0</v>
      </c>
      <c r="I221" s="37">
        <f>+NICE자료!I221</f>
        <v>0</v>
      </c>
      <c r="J221" s="37">
        <f>+NICE자료!J221</f>
        <v>0</v>
      </c>
      <c r="K221" s="37">
        <f>+NICE자료!K221</f>
        <v>0</v>
      </c>
      <c r="L221" s="37">
        <f>+NICE자료!L221</f>
        <v>0</v>
      </c>
      <c r="M221" s="37">
        <f>+NICE자료!M221</f>
        <v>0</v>
      </c>
      <c r="N221" s="37">
        <f>+NICE자료!N221</f>
        <v>0</v>
      </c>
      <c r="O221" s="37">
        <f>+NICE자료!O221</f>
        <v>0</v>
      </c>
      <c r="P221" s="37">
        <f>+NICE자료!P221</f>
        <v>0</v>
      </c>
      <c r="Q221" s="37">
        <f>+NICE자료!Q221</f>
        <v>0</v>
      </c>
      <c r="R221" s="37">
        <f>+NICE자료!R221</f>
        <v>0</v>
      </c>
      <c r="S221" s="37">
        <f>+NICE자료!S221</f>
        <v>0</v>
      </c>
      <c r="T221" s="37">
        <f>+NICE자료!T221</f>
        <v>0</v>
      </c>
      <c r="U221" s="37">
        <f>+NICE자료!U221</f>
        <v>0</v>
      </c>
      <c r="V221" s="37">
        <f>+NICE자료!V221</f>
        <v>0</v>
      </c>
      <c r="W221" s="37">
        <f>+NICE자료!W221</f>
        <v>0</v>
      </c>
      <c r="X221" s="37">
        <f>+NICE자료!X221</f>
        <v>0</v>
      </c>
      <c r="Y221" s="37">
        <f>+NICE자료!Y221</f>
        <v>0</v>
      </c>
      <c r="Z221" s="37">
        <f>+NICE자료!Z221</f>
        <v>0</v>
      </c>
      <c r="AA221" s="37">
        <f>+NICE자료!AA221</f>
        <v>0</v>
      </c>
      <c r="AB221" s="37">
        <f>+NICE자료!AB221</f>
        <v>0</v>
      </c>
      <c r="AC221" s="37">
        <f>+NICE자료!AC221</f>
        <v>0</v>
      </c>
      <c r="AD221" s="37">
        <f>+NICE자료!AD221</f>
        <v>0</v>
      </c>
      <c r="AE221" s="37">
        <f>+NICE자료!AE221</f>
        <v>0</v>
      </c>
      <c r="AF221" s="37">
        <f>+NICE자료!AF221</f>
        <v>0</v>
      </c>
      <c r="AG221" s="37">
        <f>+NICE자료!AG221</f>
        <v>0</v>
      </c>
      <c r="AH221" s="37">
        <f>+NICE자료!AH221</f>
        <v>0</v>
      </c>
      <c r="AI221" s="37">
        <f>+NICE자료!AI221</f>
        <v>0</v>
      </c>
      <c r="AJ221" s="37">
        <f>+NICE자료!AJ221</f>
        <v>0</v>
      </c>
      <c r="AK221" s="37">
        <f>+NICE자료!AK221</f>
        <v>0</v>
      </c>
      <c r="AL221" s="37">
        <f>+NICE자료!AL221</f>
        <v>0</v>
      </c>
      <c r="AM221" s="37"/>
      <c r="AN221" s="37"/>
      <c r="AO221" s="37"/>
      <c r="AP221" s="37"/>
      <c r="AQ221" s="37"/>
      <c r="AR221" s="37"/>
      <c r="AS221" s="37"/>
      <c r="AT221" s="38"/>
      <c r="AU221" s="38"/>
      <c r="AV221" s="38"/>
      <c r="AW221" s="38"/>
      <c r="AX221" s="38"/>
      <c r="AY221" s="38"/>
      <c r="AZ221" s="38"/>
      <c r="BA221" s="38"/>
      <c r="BB221" s="38"/>
      <c r="BC221" s="38"/>
      <c r="BD221" s="38"/>
      <c r="BE221" s="38"/>
      <c r="BF221" s="38"/>
      <c r="BG221" s="38"/>
      <c r="BH221" s="38"/>
      <c r="BI221" s="38"/>
      <c r="BJ221" s="38"/>
      <c r="BK221" s="38"/>
      <c r="BL221" s="38"/>
      <c r="BM221" s="38"/>
      <c r="BN221" s="38"/>
      <c r="BO221" s="38"/>
      <c r="BP221" s="38"/>
      <c r="BQ221" s="38"/>
      <c r="BR221" s="38"/>
      <c r="BS221" s="38"/>
      <c r="BT221" s="38"/>
      <c r="BU221" s="38"/>
      <c r="BV221" s="38"/>
      <c r="BW221" s="38"/>
      <c r="BX221" s="38"/>
      <c r="BY221" s="38"/>
      <c r="BZ221" s="38"/>
      <c r="CA221" s="38"/>
      <c r="CB221" s="38"/>
      <c r="CC221" s="38"/>
      <c r="CD221" s="38"/>
      <c r="CE221" s="38"/>
      <c r="CF221" s="38"/>
      <c r="CG221" s="38"/>
      <c r="CH221" s="38"/>
      <c r="CI221" s="38"/>
      <c r="CJ221" s="38"/>
      <c r="CK221" s="38"/>
      <c r="CL221" s="38"/>
      <c r="CM221" s="38"/>
      <c r="CN221" s="38"/>
      <c r="CO221" s="38"/>
      <c r="CP221" s="38"/>
      <c r="CQ221" s="38"/>
      <c r="CR221" s="38"/>
      <c r="CS221" s="38"/>
      <c r="CT221" s="38"/>
      <c r="CU221" s="38"/>
      <c r="CV221" s="38"/>
      <c r="CW221" s="38"/>
      <c r="CX221" s="38"/>
      <c r="CY221" s="38"/>
      <c r="CZ221" s="38"/>
      <c r="DA221" s="38"/>
      <c r="DB221" s="38"/>
      <c r="DC221" s="38"/>
      <c r="DD221" s="38"/>
      <c r="DE221" s="38"/>
      <c r="DF221" s="38"/>
      <c r="DG221" s="38"/>
      <c r="DH221" s="38"/>
      <c r="DI221" s="38"/>
      <c r="DJ221" s="38"/>
      <c r="DK221" s="38"/>
      <c r="DL221" s="38"/>
      <c r="DM221" s="38"/>
      <c r="DN221" s="38"/>
    </row>
    <row r="222" spans="1:118">
      <c r="A222" s="1">
        <f>+NICE자료!A222</f>
        <v>125115</v>
      </c>
      <c r="B222" s="28" t="str">
        <f>+NICE자료!B222</f>
        <v xml:space="preserve">     기타영업외수익</v>
      </c>
      <c r="C222" s="37">
        <f>+NICE자료!C222</f>
        <v>75661000000</v>
      </c>
      <c r="D222" s="37">
        <f>+NICE자료!D222</f>
        <v>63984000000</v>
      </c>
      <c r="E222" s="37">
        <f>+NICE자료!E222</f>
        <v>93424000000</v>
      </c>
      <c r="F222" s="37">
        <f>+NICE자료!F222</f>
        <v>84537000000</v>
      </c>
      <c r="G222" s="37">
        <f>+NICE자료!G222</f>
        <v>58087000000</v>
      </c>
      <c r="H222" s="37">
        <f>+NICE자료!H222</f>
        <v>80885000000</v>
      </c>
      <c r="I222" s="37">
        <f>+NICE자료!I222</f>
        <v>67693000000</v>
      </c>
      <c r="J222" s="37">
        <f>+NICE자료!J222</f>
        <v>102579000000</v>
      </c>
      <c r="K222" s="37">
        <f>+NICE자료!K222</f>
        <v>91987000000</v>
      </c>
      <c r="L222" s="37">
        <f>+NICE자료!L222</f>
        <v>84777000000</v>
      </c>
      <c r="M222" s="37">
        <f>+NICE자료!M222</f>
        <v>95405000000</v>
      </c>
      <c r="N222" s="37">
        <f>+NICE자료!N222</f>
        <v>88199000000</v>
      </c>
      <c r="O222" s="37">
        <f>+NICE자료!O222</f>
        <v>69790000000</v>
      </c>
      <c r="P222" s="37">
        <f>+NICE자료!P222</f>
        <v>129856000000</v>
      </c>
      <c r="Q222" s="37">
        <f>+NICE자료!Q222</f>
        <v>0</v>
      </c>
      <c r="R222" s="37">
        <f>+NICE자료!R222</f>
        <v>70643000000</v>
      </c>
      <c r="S222" s="37">
        <f>+NICE자료!S222</f>
        <v>225504000000</v>
      </c>
      <c r="T222" s="37">
        <f>+NICE자료!T222</f>
        <v>85352000000</v>
      </c>
      <c r="U222" s="37">
        <f>+NICE자료!U222</f>
        <v>128697000000</v>
      </c>
      <c r="V222" s="37">
        <f>+NICE자료!V222</f>
        <v>76636000000</v>
      </c>
      <c r="W222" s="37">
        <f>+NICE자료!W222</f>
        <v>47265000000</v>
      </c>
      <c r="X222" s="37">
        <f>+NICE자료!X222</f>
        <v>53206000000</v>
      </c>
      <c r="Y222" s="37">
        <f>+NICE자료!Y222</f>
        <v>75838000000</v>
      </c>
      <c r="Z222" s="37">
        <f>+NICE자료!Z222</f>
        <v>1177095000000</v>
      </c>
      <c r="AA222" s="37">
        <f>+NICE자료!AA222</f>
        <v>84033000000</v>
      </c>
      <c r="AB222" s="37">
        <f>+NICE자료!AB222</f>
        <v>147187000000</v>
      </c>
      <c r="AC222" s="37">
        <f>+NICE자료!AC222</f>
        <v>146992000000</v>
      </c>
      <c r="AD222" s="37">
        <f>+NICE자료!AD222</f>
        <v>145932000000</v>
      </c>
      <c r="AE222" s="37">
        <f>+NICE자료!AE222</f>
        <v>45799000000</v>
      </c>
      <c r="AF222" s="37">
        <f>+NICE자료!AF222</f>
        <v>131651000000</v>
      </c>
      <c r="AG222" s="37">
        <f>+NICE자료!AG222</f>
        <v>102226000000</v>
      </c>
      <c r="AH222" s="37">
        <f>+NICE자료!AH222</f>
        <v>-192964000000</v>
      </c>
      <c r="AI222" s="37">
        <f>+NICE자료!AI222</f>
        <v>186960000000</v>
      </c>
      <c r="AJ222" s="37">
        <f>+NICE자료!AJ222</f>
        <v>240910000000</v>
      </c>
      <c r="AK222" s="37">
        <f>+NICE자료!AK222</f>
        <v>96515000000</v>
      </c>
      <c r="AL222" s="37">
        <f>+NICE자료!AL222</f>
        <v>192391000000</v>
      </c>
      <c r="AM222" s="37"/>
      <c r="AN222" s="37"/>
      <c r="AO222" s="37"/>
      <c r="AP222" s="37"/>
      <c r="AQ222" s="37"/>
      <c r="AR222" s="37"/>
      <c r="AS222" s="37"/>
      <c r="AT222" s="38"/>
      <c r="AU222" s="38"/>
      <c r="AV222" s="38"/>
      <c r="AW222" s="38"/>
      <c r="AX222" s="38"/>
      <c r="AY222" s="38"/>
      <c r="AZ222" s="38"/>
      <c r="BA222" s="38"/>
      <c r="BB222" s="38"/>
      <c r="BC222" s="38"/>
      <c r="BD222" s="38"/>
      <c r="BE222" s="38"/>
      <c r="BF222" s="38"/>
      <c r="BG222" s="38"/>
      <c r="BH222" s="38"/>
      <c r="BI222" s="38"/>
      <c r="BJ222" s="38"/>
      <c r="BK222" s="38"/>
      <c r="BL222" s="38"/>
      <c r="BM222" s="38"/>
      <c r="BN222" s="38"/>
      <c r="BO222" s="38"/>
      <c r="BP222" s="38"/>
      <c r="BQ222" s="38"/>
      <c r="BR222" s="38"/>
      <c r="BS222" s="38"/>
      <c r="BT222" s="38"/>
      <c r="BU222" s="38"/>
      <c r="BV222" s="38"/>
      <c r="BW222" s="38"/>
      <c r="BX222" s="38"/>
      <c r="BY222" s="38"/>
      <c r="BZ222" s="38"/>
      <c r="CA222" s="38"/>
      <c r="CB222" s="38"/>
      <c r="CC222" s="38"/>
      <c r="CD222" s="38"/>
      <c r="CE222" s="38"/>
      <c r="CF222" s="38"/>
      <c r="CG222" s="38"/>
      <c r="CH222" s="38"/>
      <c r="CI222" s="38"/>
      <c r="CJ222" s="38"/>
      <c r="CK222" s="38"/>
      <c r="CL222" s="38"/>
      <c r="CM222" s="38"/>
      <c r="CN222" s="38"/>
      <c r="CO222" s="38"/>
      <c r="CP222" s="38"/>
      <c r="CQ222" s="38"/>
      <c r="CR222" s="38"/>
      <c r="CS222" s="38"/>
      <c r="CT222" s="38"/>
      <c r="CU222" s="38"/>
      <c r="CV222" s="38"/>
      <c r="CW222" s="38"/>
      <c r="CX222" s="38"/>
      <c r="CY222" s="38"/>
      <c r="CZ222" s="38"/>
      <c r="DA222" s="38"/>
      <c r="DB222" s="38"/>
      <c r="DC222" s="38"/>
      <c r="DD222" s="38"/>
      <c r="DE222" s="38"/>
      <c r="DF222" s="38"/>
      <c r="DG222" s="38"/>
      <c r="DH222" s="38"/>
      <c r="DI222" s="38"/>
      <c r="DJ222" s="38"/>
      <c r="DK222" s="38"/>
      <c r="DL222" s="38"/>
      <c r="DM222" s="38"/>
      <c r="DN222" s="38"/>
    </row>
    <row r="223" spans="1:118">
      <c r="A223" s="1">
        <f>+NICE자료!A223</f>
        <v>126000</v>
      </c>
      <c r="B223" s="28" t="str">
        <f>+NICE자료!B223</f>
        <v>영업외비용</v>
      </c>
      <c r="C223" s="37">
        <f>+NICE자료!C223</f>
        <v>271964000000</v>
      </c>
      <c r="D223" s="37">
        <f>+NICE자료!D223</f>
        <v>321904000000</v>
      </c>
      <c r="E223" s="37">
        <f>+NICE자료!E223</f>
        <v>238646000000</v>
      </c>
      <c r="F223" s="37">
        <f>+NICE자료!F223</f>
        <v>296244000000</v>
      </c>
      <c r="G223" s="37">
        <f>+NICE자료!G223</f>
        <v>327144000000</v>
      </c>
      <c r="H223" s="37">
        <f>+NICE자료!H223</f>
        <v>218671000000</v>
      </c>
      <c r="I223" s="37">
        <f>+NICE자료!I223</f>
        <v>403164000000</v>
      </c>
      <c r="J223" s="37">
        <f>+NICE자료!J223</f>
        <v>544296000000</v>
      </c>
      <c r="K223" s="37">
        <f>+NICE자료!K223</f>
        <v>756293000000</v>
      </c>
      <c r="L223" s="37">
        <f>+NICE자료!L223</f>
        <v>558585000000</v>
      </c>
      <c r="M223" s="37">
        <f>+NICE자료!M223</f>
        <v>1403741000000</v>
      </c>
      <c r="N223" s="37">
        <f>+NICE자료!N223</f>
        <v>3135895000000</v>
      </c>
      <c r="O223" s="37">
        <f>+NICE자료!O223</f>
        <v>2988144000000</v>
      </c>
      <c r="P223" s="37">
        <f>+NICE자료!P223</f>
        <v>2173612000000</v>
      </c>
      <c r="Q223" s="37">
        <f>+NICE자료!Q223</f>
        <v>1749172000000</v>
      </c>
      <c r="R223" s="37">
        <f>+NICE자료!R223</f>
        <v>1062105000000</v>
      </c>
      <c r="S223" s="37">
        <f>+NICE자료!S223</f>
        <v>1009314000000</v>
      </c>
      <c r="T223" s="37">
        <f>+NICE자료!T223</f>
        <v>1766298000000</v>
      </c>
      <c r="U223" s="37">
        <f>+NICE자료!U223</f>
        <v>1228689000000</v>
      </c>
      <c r="V223" s="37">
        <f>+NICE자료!V223</f>
        <v>1156020000000</v>
      </c>
      <c r="W223" s="37">
        <f>+NICE자료!W223</f>
        <v>778491000000</v>
      </c>
      <c r="X223" s="37">
        <f>+NICE자료!X223</f>
        <v>1009474000000</v>
      </c>
      <c r="Y223" s="37">
        <f>+NICE자료!Y223</f>
        <v>2243296000000</v>
      </c>
      <c r="Z223" s="37">
        <f>+NICE자료!Z223</f>
        <v>1557056000000</v>
      </c>
      <c r="AA223" s="37">
        <f>+NICE자료!AA223</f>
        <v>853100000000</v>
      </c>
      <c r="AB223" s="37">
        <f>+NICE자료!AB223</f>
        <v>844250000000</v>
      </c>
      <c r="AC223" s="37">
        <f>+NICE자료!AC223</f>
        <v>651945000000</v>
      </c>
      <c r="AD223" s="37">
        <f>+NICE자료!AD223</f>
        <v>1470769000000</v>
      </c>
      <c r="AE223" s="37">
        <f>+NICE자료!AE223</f>
        <v>894868000000</v>
      </c>
      <c r="AF223" s="37">
        <f>+NICE자료!AF223</f>
        <v>1293358000000</v>
      </c>
      <c r="AG223" s="37">
        <f>+NICE자료!AG223</f>
        <v>1284748000000</v>
      </c>
      <c r="AH223" s="37">
        <f>+NICE자료!AH223</f>
        <v>1165980000000</v>
      </c>
      <c r="AI223" s="37">
        <f>+NICE자료!AI223</f>
        <v>584135000000</v>
      </c>
      <c r="AJ223" s="37">
        <f>+NICE자료!AJ223</f>
        <v>1460034000000</v>
      </c>
      <c r="AK223" s="37">
        <f>+NICE자료!AK223</f>
        <v>726212000000</v>
      </c>
      <c r="AL223" s="37">
        <f>+NICE자료!AL223</f>
        <v>1670393000000</v>
      </c>
      <c r="AM223" s="37"/>
      <c r="AN223" s="37"/>
      <c r="AO223" s="37"/>
      <c r="AP223" s="37"/>
      <c r="AQ223" s="37"/>
      <c r="AR223" s="37"/>
      <c r="AS223" s="37"/>
      <c r="AT223" s="38"/>
      <c r="AU223" s="38"/>
      <c r="AV223" s="38"/>
      <c r="AW223" s="38"/>
      <c r="AX223" s="38"/>
      <c r="AY223" s="38"/>
      <c r="AZ223" s="38"/>
      <c r="BA223" s="38"/>
      <c r="BB223" s="38"/>
      <c r="BC223" s="38"/>
      <c r="BD223" s="38"/>
      <c r="BE223" s="38"/>
      <c r="BF223" s="38"/>
      <c r="BG223" s="38"/>
      <c r="BH223" s="38"/>
      <c r="BI223" s="38"/>
      <c r="BJ223" s="38"/>
      <c r="BK223" s="38"/>
      <c r="BL223" s="38"/>
      <c r="BM223" s="38"/>
      <c r="BN223" s="38"/>
      <c r="BO223" s="38"/>
      <c r="BP223" s="38"/>
      <c r="BQ223" s="38"/>
      <c r="BR223" s="38"/>
      <c r="BS223" s="38"/>
      <c r="BT223" s="38"/>
      <c r="BU223" s="38"/>
      <c r="BV223" s="38"/>
      <c r="BW223" s="38"/>
      <c r="BX223" s="38"/>
      <c r="BY223" s="38"/>
      <c r="BZ223" s="38"/>
      <c r="CA223" s="38"/>
      <c r="CB223" s="38"/>
      <c r="CC223" s="38"/>
      <c r="CD223" s="38"/>
      <c r="CE223" s="38"/>
      <c r="CF223" s="38"/>
      <c r="CG223" s="38"/>
      <c r="CH223" s="38"/>
      <c r="CI223" s="38"/>
      <c r="CJ223" s="38"/>
      <c r="CK223" s="38"/>
      <c r="CL223" s="38"/>
      <c r="CM223" s="38"/>
      <c r="CN223" s="38"/>
      <c r="CO223" s="38"/>
      <c r="CP223" s="38"/>
      <c r="CQ223" s="38"/>
      <c r="CR223" s="38"/>
      <c r="CS223" s="38"/>
      <c r="CT223" s="38"/>
      <c r="CU223" s="38"/>
      <c r="CV223" s="38"/>
      <c r="CW223" s="38"/>
      <c r="CX223" s="38"/>
      <c r="CY223" s="38"/>
      <c r="CZ223" s="38"/>
      <c r="DA223" s="38"/>
      <c r="DB223" s="38"/>
      <c r="DC223" s="38"/>
      <c r="DD223" s="38"/>
      <c r="DE223" s="38"/>
      <c r="DF223" s="38"/>
      <c r="DG223" s="38"/>
      <c r="DH223" s="38"/>
      <c r="DI223" s="38"/>
      <c r="DJ223" s="38"/>
      <c r="DK223" s="38"/>
      <c r="DL223" s="38"/>
      <c r="DM223" s="38"/>
      <c r="DN223" s="38"/>
    </row>
    <row r="224" spans="1:118">
      <c r="A224" s="1">
        <f>+NICE자료!A224</f>
        <v>126110</v>
      </c>
      <c r="B224" s="28" t="str">
        <f>+NICE자료!B224</f>
        <v xml:space="preserve">     이자비용</v>
      </c>
      <c r="C224" s="37">
        <f>+NICE자료!C224</f>
        <v>11638000000</v>
      </c>
      <c r="D224" s="37">
        <f>+NICE자료!D224</f>
        <v>11766000000</v>
      </c>
      <c r="E224" s="37">
        <f>+NICE자료!E224</f>
        <v>10866000000</v>
      </c>
      <c r="F224" s="37">
        <f>+NICE자료!F224</f>
        <v>14607000000</v>
      </c>
      <c r="G224" s="37">
        <f>+NICE자료!G224</f>
        <v>12587000000</v>
      </c>
      <c r="H224" s="37">
        <f>+NICE자료!H224</f>
        <v>11545000000</v>
      </c>
      <c r="I224" s="37">
        <f>+NICE자료!I224</f>
        <v>12264000000</v>
      </c>
      <c r="J224" s="37">
        <f>+NICE자료!J224</f>
        <v>11433000000</v>
      </c>
      <c r="K224" s="37">
        <f>+NICE자료!K224</f>
        <v>12132000000</v>
      </c>
      <c r="L224" s="37">
        <f>+NICE자료!L224</f>
        <v>13878000000</v>
      </c>
      <c r="M224" s="37">
        <f>+NICE자료!M224</f>
        <v>12543000000</v>
      </c>
      <c r="N224" s="37">
        <f>+NICE자료!N224</f>
        <v>11419000000</v>
      </c>
      <c r="O224" s="37">
        <f>+NICE자료!O224</f>
        <v>19725000000</v>
      </c>
      <c r="P224" s="37">
        <f>+NICE자료!P224</f>
        <v>23047000000</v>
      </c>
      <c r="Q224" s="37">
        <f>+NICE자료!Q224</f>
        <v>30541000000</v>
      </c>
      <c r="R224" s="37">
        <f>+NICE자료!R224</f>
        <v>50875000000</v>
      </c>
      <c r="S224" s="37">
        <f>+NICE자료!S224</f>
        <v>76278000000</v>
      </c>
      <c r="T224" s="37">
        <f>+NICE자료!T224</f>
        <v>67380000000</v>
      </c>
      <c r="U224" s="37">
        <f>+NICE자료!U224</f>
        <v>80555000000</v>
      </c>
      <c r="V224" s="37">
        <f>+NICE자료!V224</f>
        <v>82472000000</v>
      </c>
      <c r="W224" s="37">
        <f>+NICE자료!W224</f>
        <v>66369000000</v>
      </c>
      <c r="X224" s="37">
        <f>+NICE자료!X224</f>
        <v>60718000000</v>
      </c>
      <c r="Y224" s="37">
        <f>+NICE자료!Y224</f>
        <v>61893000000</v>
      </c>
      <c r="Z224" s="37">
        <f>+NICE자료!Z224</f>
        <v>63462000000</v>
      </c>
      <c r="AA224" s="37">
        <f>+NICE자료!AA224</f>
        <v>46646000000</v>
      </c>
      <c r="AB224" s="37">
        <f>+NICE자료!AB224</f>
        <v>33837000000</v>
      </c>
      <c r="AC224" s="37">
        <f>+NICE자료!AC224</f>
        <v>29200000000</v>
      </c>
      <c r="AD224" s="37">
        <f>+NICE자료!AD224</f>
        <v>25251000000</v>
      </c>
      <c r="AE224" s="37">
        <f>+NICE자료!AE224</f>
        <v>22289000000</v>
      </c>
      <c r="AF224" s="37">
        <f>+NICE자료!AF224</f>
        <v>25890000000</v>
      </c>
      <c r="AG224" s="37">
        <f>+NICE자료!AG224</f>
        <v>36753000000</v>
      </c>
      <c r="AH224" s="37">
        <f>+NICE자료!AH224</f>
        <v>34003000000</v>
      </c>
      <c r="AI224" s="37">
        <f>+NICE자료!AI224</f>
        <v>52492000000</v>
      </c>
      <c r="AJ224" s="37">
        <f>+NICE자료!AJ224</f>
        <v>56018000000</v>
      </c>
      <c r="AK224" s="37">
        <f>+NICE자료!AK224</f>
        <v>60482000000</v>
      </c>
      <c r="AL224" s="37">
        <f>+NICE자료!AL224</f>
        <v>55587000000</v>
      </c>
      <c r="AM224" s="37"/>
      <c r="AN224" s="37"/>
      <c r="AO224" s="37"/>
      <c r="AP224" s="37"/>
      <c r="AQ224" s="37"/>
      <c r="AR224" s="37"/>
      <c r="AS224" s="37"/>
      <c r="AT224" s="38"/>
      <c r="AU224" s="38"/>
      <c r="AV224" s="38"/>
      <c r="AW224" s="38"/>
      <c r="AX224" s="38"/>
      <c r="AY224" s="38"/>
      <c r="AZ224" s="38"/>
      <c r="BA224" s="38"/>
      <c r="BB224" s="38"/>
      <c r="BC224" s="38"/>
      <c r="BD224" s="38"/>
      <c r="BE224" s="38"/>
      <c r="BF224" s="38"/>
      <c r="BG224" s="38"/>
      <c r="BH224" s="38"/>
      <c r="BI224" s="38"/>
      <c r="BJ224" s="38"/>
      <c r="BK224" s="38"/>
      <c r="BL224" s="38"/>
      <c r="BM224" s="38"/>
      <c r="BN224" s="38"/>
      <c r="BO224" s="38"/>
      <c r="BP224" s="38"/>
      <c r="BQ224" s="38"/>
      <c r="BR224" s="38"/>
      <c r="BS224" s="38"/>
      <c r="BT224" s="38"/>
      <c r="BU224" s="38"/>
      <c r="BV224" s="38"/>
      <c r="BW224" s="38"/>
      <c r="BX224" s="38"/>
      <c r="BY224" s="38"/>
      <c r="BZ224" s="38"/>
      <c r="CA224" s="38"/>
      <c r="CB224" s="38"/>
      <c r="CC224" s="38"/>
      <c r="CD224" s="38"/>
      <c r="CE224" s="38"/>
      <c r="CF224" s="38"/>
      <c r="CG224" s="38"/>
      <c r="CH224" s="38"/>
      <c r="CI224" s="38"/>
      <c r="CJ224" s="38"/>
      <c r="CK224" s="38"/>
      <c r="CL224" s="38"/>
      <c r="CM224" s="38"/>
      <c r="CN224" s="38"/>
      <c r="CO224" s="38"/>
      <c r="CP224" s="38"/>
      <c r="CQ224" s="38"/>
      <c r="CR224" s="38"/>
      <c r="CS224" s="38"/>
      <c r="CT224" s="38"/>
      <c r="CU224" s="38"/>
      <c r="CV224" s="38"/>
      <c r="CW224" s="38"/>
      <c r="CX224" s="38"/>
      <c r="CY224" s="38"/>
      <c r="CZ224" s="38"/>
      <c r="DA224" s="38"/>
      <c r="DB224" s="38"/>
      <c r="DC224" s="38"/>
      <c r="DD224" s="38"/>
      <c r="DE224" s="38"/>
      <c r="DF224" s="38"/>
      <c r="DG224" s="38"/>
      <c r="DH224" s="38"/>
      <c r="DI224" s="38"/>
      <c r="DJ224" s="38"/>
      <c r="DK224" s="38"/>
      <c r="DL224" s="38"/>
      <c r="DM224" s="38"/>
      <c r="DN224" s="38"/>
    </row>
    <row r="225" spans="1:118">
      <c r="A225" s="1">
        <f>+NICE자료!A225</f>
        <v>126120</v>
      </c>
      <c r="B225" s="28" t="str">
        <f>+NICE자료!B225</f>
        <v xml:space="preserve">     사채이자</v>
      </c>
      <c r="C225" s="37">
        <f>+NICE자료!C225</f>
        <v>0</v>
      </c>
      <c r="D225" s="37">
        <f>+NICE자료!D225</f>
        <v>0</v>
      </c>
      <c r="E225" s="37">
        <f>+NICE자료!E225</f>
        <v>0</v>
      </c>
      <c r="F225" s="37">
        <f>+NICE자료!F225</f>
        <v>0</v>
      </c>
      <c r="G225" s="37">
        <f>+NICE자료!G225</f>
        <v>0</v>
      </c>
      <c r="H225" s="37">
        <f>+NICE자료!H225</f>
        <v>0</v>
      </c>
      <c r="I225" s="37">
        <f>+NICE자료!I225</f>
        <v>0</v>
      </c>
      <c r="J225" s="37">
        <f>+NICE자료!J225</f>
        <v>0</v>
      </c>
      <c r="K225" s="37">
        <f>+NICE자료!K225</f>
        <v>0</v>
      </c>
      <c r="L225" s="37">
        <f>+NICE자료!L225</f>
        <v>0</v>
      </c>
      <c r="M225" s="37">
        <f>+NICE자료!M225</f>
        <v>0</v>
      </c>
      <c r="N225" s="37">
        <f>+NICE자료!N225</f>
        <v>0</v>
      </c>
      <c r="O225" s="37">
        <f>+NICE자료!O225</f>
        <v>0</v>
      </c>
      <c r="P225" s="37">
        <f>+NICE자료!P225</f>
        <v>0</v>
      </c>
      <c r="Q225" s="37">
        <f>+NICE자료!Q225</f>
        <v>0</v>
      </c>
      <c r="R225" s="37">
        <f>+NICE자료!R225</f>
        <v>0</v>
      </c>
      <c r="S225" s="37">
        <f>+NICE자료!S225</f>
        <v>0</v>
      </c>
      <c r="T225" s="37">
        <f>+NICE자료!T225</f>
        <v>0</v>
      </c>
      <c r="U225" s="37">
        <f>+NICE자료!U225</f>
        <v>0</v>
      </c>
      <c r="V225" s="37">
        <f>+NICE자료!V225</f>
        <v>0</v>
      </c>
      <c r="W225" s="37">
        <f>+NICE자료!W225</f>
        <v>0</v>
      </c>
      <c r="X225" s="37">
        <f>+NICE자료!X225</f>
        <v>0</v>
      </c>
      <c r="Y225" s="37">
        <f>+NICE자료!Y225</f>
        <v>0</v>
      </c>
      <c r="Z225" s="37">
        <f>+NICE자료!Z225</f>
        <v>0</v>
      </c>
      <c r="AA225" s="37">
        <f>+NICE자료!AA225</f>
        <v>0</v>
      </c>
      <c r="AB225" s="37">
        <f>+NICE자료!AB225</f>
        <v>0</v>
      </c>
      <c r="AC225" s="37">
        <f>+NICE자료!AC225</f>
        <v>0</v>
      </c>
      <c r="AD225" s="37">
        <f>+NICE자료!AD225</f>
        <v>0</v>
      </c>
      <c r="AE225" s="37">
        <f>+NICE자료!AE225</f>
        <v>0</v>
      </c>
      <c r="AF225" s="37">
        <f>+NICE자료!AF225</f>
        <v>0</v>
      </c>
      <c r="AG225" s="37">
        <f>+NICE자료!AG225</f>
        <v>0</v>
      </c>
      <c r="AH225" s="37">
        <f>+NICE자료!AH225</f>
        <v>0</v>
      </c>
      <c r="AI225" s="37">
        <f>+NICE자료!AI225</f>
        <v>0</v>
      </c>
      <c r="AJ225" s="37">
        <f>+NICE자료!AJ225</f>
        <v>0</v>
      </c>
      <c r="AK225" s="37">
        <f>+NICE자료!AK225</f>
        <v>0</v>
      </c>
      <c r="AL225" s="37">
        <f>+NICE자료!AL225</f>
        <v>0</v>
      </c>
      <c r="AM225" s="37"/>
      <c r="AN225" s="37"/>
      <c r="AO225" s="37"/>
      <c r="AP225" s="37"/>
      <c r="AQ225" s="37"/>
      <c r="AR225" s="37"/>
      <c r="AS225" s="37"/>
      <c r="AT225" s="38"/>
      <c r="AU225" s="38"/>
      <c r="AV225" s="38"/>
      <c r="AW225" s="38"/>
      <c r="AX225" s="38"/>
      <c r="AY225" s="38"/>
      <c r="AZ225" s="38"/>
      <c r="BA225" s="38"/>
      <c r="BB225" s="38"/>
      <c r="BC225" s="38"/>
      <c r="BD225" s="38"/>
      <c r="BE225" s="38"/>
      <c r="BF225" s="38"/>
      <c r="BG225" s="38"/>
      <c r="BH225" s="38"/>
      <c r="BI225" s="38"/>
      <c r="BJ225" s="38"/>
      <c r="BK225" s="38"/>
      <c r="BL225" s="38"/>
      <c r="BM225" s="38"/>
      <c r="BN225" s="38"/>
      <c r="BO225" s="38"/>
      <c r="BP225" s="38"/>
      <c r="BQ225" s="38"/>
      <c r="BR225" s="38"/>
      <c r="BS225" s="38"/>
      <c r="BT225" s="38"/>
      <c r="BU225" s="38"/>
      <c r="BV225" s="38"/>
      <c r="BW225" s="38"/>
      <c r="BX225" s="38"/>
      <c r="BY225" s="38"/>
      <c r="BZ225" s="38"/>
      <c r="CA225" s="38"/>
      <c r="CB225" s="38"/>
      <c r="CC225" s="38"/>
      <c r="CD225" s="38"/>
      <c r="CE225" s="38"/>
      <c r="CF225" s="38"/>
      <c r="CG225" s="38"/>
      <c r="CH225" s="38"/>
      <c r="CI225" s="38"/>
      <c r="CJ225" s="38"/>
      <c r="CK225" s="38"/>
      <c r="CL225" s="38"/>
      <c r="CM225" s="38"/>
      <c r="CN225" s="38"/>
      <c r="CO225" s="38"/>
      <c r="CP225" s="38"/>
      <c r="CQ225" s="38"/>
      <c r="CR225" s="38"/>
      <c r="CS225" s="38"/>
      <c r="CT225" s="38"/>
      <c r="CU225" s="38"/>
      <c r="CV225" s="38"/>
      <c r="CW225" s="38"/>
      <c r="CX225" s="38"/>
      <c r="CY225" s="38"/>
      <c r="CZ225" s="38"/>
      <c r="DA225" s="38"/>
      <c r="DB225" s="38"/>
      <c r="DC225" s="38"/>
      <c r="DD225" s="38"/>
      <c r="DE225" s="38"/>
      <c r="DF225" s="38"/>
      <c r="DG225" s="38"/>
      <c r="DH225" s="38"/>
      <c r="DI225" s="38"/>
      <c r="DJ225" s="38"/>
      <c r="DK225" s="38"/>
      <c r="DL225" s="38"/>
      <c r="DM225" s="38"/>
      <c r="DN225" s="38"/>
    </row>
    <row r="226" spans="1:118">
      <c r="A226" s="1">
        <f>+NICE자료!A226</f>
        <v>126121</v>
      </c>
      <c r="B226" s="28" t="str">
        <f>+NICE자료!B226</f>
        <v xml:space="preserve">     단기투자자산처분손실</v>
      </c>
      <c r="C226" s="37">
        <f>+NICE자료!C226</f>
        <v>0</v>
      </c>
      <c r="D226" s="37">
        <f>+NICE자료!D226</f>
        <v>0</v>
      </c>
      <c r="E226" s="37">
        <f>+NICE자료!E226</f>
        <v>0</v>
      </c>
      <c r="F226" s="37">
        <f>+NICE자료!F226</f>
        <v>0</v>
      </c>
      <c r="G226" s="37">
        <f>+NICE자료!G226</f>
        <v>0</v>
      </c>
      <c r="H226" s="37">
        <f>+NICE자료!H226</f>
        <v>0</v>
      </c>
      <c r="I226" s="37">
        <f>+NICE자료!I226</f>
        <v>0</v>
      </c>
      <c r="J226" s="37">
        <f>+NICE자료!J226</f>
        <v>0</v>
      </c>
      <c r="K226" s="37">
        <f>+NICE자료!K226</f>
        <v>0</v>
      </c>
      <c r="L226" s="37">
        <f>+NICE자료!L226</f>
        <v>0</v>
      </c>
      <c r="M226" s="37">
        <f>+NICE자료!M226</f>
        <v>0</v>
      </c>
      <c r="N226" s="37">
        <f>+NICE자료!N226</f>
        <v>0</v>
      </c>
      <c r="O226" s="37">
        <f>+NICE자료!O226</f>
        <v>0</v>
      </c>
      <c r="P226" s="37">
        <f>+NICE자료!P226</f>
        <v>0</v>
      </c>
      <c r="Q226" s="37">
        <f>+NICE자료!Q226</f>
        <v>0</v>
      </c>
      <c r="R226" s="37">
        <f>+NICE자료!R226</f>
        <v>0</v>
      </c>
      <c r="S226" s="37">
        <f>+NICE자료!S226</f>
        <v>0</v>
      </c>
      <c r="T226" s="37">
        <f>+NICE자료!T226</f>
        <v>0</v>
      </c>
      <c r="U226" s="37">
        <f>+NICE자료!U226</f>
        <v>0</v>
      </c>
      <c r="V226" s="37">
        <f>+NICE자료!V226</f>
        <v>0</v>
      </c>
      <c r="W226" s="37">
        <f>+NICE자료!W226</f>
        <v>0</v>
      </c>
      <c r="X226" s="37">
        <f>+NICE자료!X226</f>
        <v>0</v>
      </c>
      <c r="Y226" s="37">
        <f>+NICE자료!Y226</f>
        <v>0</v>
      </c>
      <c r="Z226" s="37">
        <f>+NICE자료!Z226</f>
        <v>0</v>
      </c>
      <c r="AA226" s="37">
        <f>+NICE자료!AA226</f>
        <v>0</v>
      </c>
      <c r="AB226" s="37">
        <f>+NICE자료!AB226</f>
        <v>0</v>
      </c>
      <c r="AC226" s="37">
        <f>+NICE자료!AC226</f>
        <v>0</v>
      </c>
      <c r="AD226" s="37">
        <f>+NICE자료!AD226</f>
        <v>0</v>
      </c>
      <c r="AE226" s="37">
        <f>+NICE자료!AE226</f>
        <v>0</v>
      </c>
      <c r="AF226" s="37">
        <f>+NICE자료!AF226</f>
        <v>0</v>
      </c>
      <c r="AG226" s="37">
        <f>+NICE자료!AG226</f>
        <v>0</v>
      </c>
      <c r="AH226" s="37">
        <f>+NICE자료!AH226</f>
        <v>0</v>
      </c>
      <c r="AI226" s="37">
        <f>+NICE자료!AI226</f>
        <v>0</v>
      </c>
      <c r="AJ226" s="37">
        <f>+NICE자료!AJ226</f>
        <v>0</v>
      </c>
      <c r="AK226" s="37">
        <f>+NICE자료!AK226</f>
        <v>0</v>
      </c>
      <c r="AL226" s="37">
        <f>+NICE자료!AL226</f>
        <v>0</v>
      </c>
      <c r="AM226" s="37"/>
      <c r="AN226" s="37"/>
      <c r="AO226" s="37"/>
      <c r="AP226" s="37"/>
      <c r="AQ226" s="37"/>
      <c r="AR226" s="37"/>
      <c r="AS226" s="37"/>
      <c r="AT226" s="38"/>
      <c r="AU226" s="38"/>
      <c r="AV226" s="38"/>
      <c r="AW226" s="38"/>
      <c r="AX226" s="38"/>
      <c r="AY226" s="38"/>
      <c r="AZ226" s="38"/>
      <c r="BA226" s="38"/>
      <c r="BB226" s="38"/>
      <c r="BC226" s="38"/>
      <c r="BD226" s="38"/>
      <c r="BE226" s="38"/>
      <c r="BF226" s="38"/>
      <c r="BG226" s="38"/>
      <c r="BH226" s="38"/>
      <c r="BI226" s="38"/>
      <c r="BJ226" s="38"/>
      <c r="BK226" s="38"/>
      <c r="BL226" s="38"/>
      <c r="BM226" s="38"/>
      <c r="BN226" s="38"/>
      <c r="BO226" s="38"/>
      <c r="BP226" s="38"/>
      <c r="BQ226" s="38"/>
      <c r="BR226" s="38"/>
      <c r="BS226" s="38"/>
      <c r="BT226" s="38"/>
      <c r="BU226" s="38"/>
      <c r="BV226" s="38"/>
      <c r="BW226" s="38"/>
      <c r="BX226" s="38"/>
      <c r="BY226" s="38"/>
      <c r="BZ226" s="38"/>
      <c r="CA226" s="38"/>
      <c r="CB226" s="38"/>
      <c r="CC226" s="38"/>
      <c r="CD226" s="38"/>
      <c r="CE226" s="38"/>
      <c r="CF226" s="38"/>
      <c r="CG226" s="38"/>
      <c r="CH226" s="38"/>
      <c r="CI226" s="38"/>
      <c r="CJ226" s="38"/>
      <c r="CK226" s="38"/>
      <c r="CL226" s="38"/>
      <c r="CM226" s="38"/>
      <c r="CN226" s="38"/>
      <c r="CO226" s="38"/>
      <c r="CP226" s="38"/>
      <c r="CQ226" s="38"/>
      <c r="CR226" s="38"/>
      <c r="CS226" s="38"/>
      <c r="CT226" s="38"/>
      <c r="CU226" s="38"/>
      <c r="CV226" s="38"/>
      <c r="CW226" s="38"/>
      <c r="CX226" s="38"/>
      <c r="CY226" s="38"/>
      <c r="CZ226" s="38"/>
      <c r="DA226" s="38"/>
      <c r="DB226" s="38"/>
      <c r="DC226" s="38"/>
      <c r="DD226" s="38"/>
      <c r="DE226" s="38"/>
      <c r="DF226" s="38"/>
      <c r="DG226" s="38"/>
      <c r="DH226" s="38"/>
      <c r="DI226" s="38"/>
      <c r="DJ226" s="38"/>
      <c r="DK226" s="38"/>
      <c r="DL226" s="38"/>
      <c r="DM226" s="38"/>
      <c r="DN226" s="38"/>
    </row>
    <row r="227" spans="1:118">
      <c r="A227" s="1">
        <f>+NICE자료!A227</f>
        <v>126122</v>
      </c>
      <c r="B227" s="28" t="str">
        <f>+NICE자료!B227</f>
        <v xml:space="preserve">     장기투자자산처분손실</v>
      </c>
      <c r="C227" s="37">
        <f>+NICE자료!C227</f>
        <v>0</v>
      </c>
      <c r="D227" s="37">
        <f>+NICE자료!D227</f>
        <v>0</v>
      </c>
      <c r="E227" s="37">
        <f>+NICE자료!E227</f>
        <v>0</v>
      </c>
      <c r="F227" s="37">
        <f>+NICE자료!F227</f>
        <v>0</v>
      </c>
      <c r="G227" s="37">
        <f>+NICE자료!G227</f>
        <v>0</v>
      </c>
      <c r="H227" s="37">
        <f>+NICE자료!H227</f>
        <v>0</v>
      </c>
      <c r="I227" s="37">
        <f>+NICE자료!I227</f>
        <v>0</v>
      </c>
      <c r="J227" s="37">
        <f>+NICE자료!J227</f>
        <v>0</v>
      </c>
      <c r="K227" s="37">
        <f>+NICE자료!K227</f>
        <v>0</v>
      </c>
      <c r="L227" s="37">
        <f>+NICE자료!L227</f>
        <v>0</v>
      </c>
      <c r="M227" s="37">
        <f>+NICE자료!M227</f>
        <v>0</v>
      </c>
      <c r="N227" s="37">
        <f>+NICE자료!N227</f>
        <v>0</v>
      </c>
      <c r="O227" s="37">
        <f>+NICE자료!O227</f>
        <v>0</v>
      </c>
      <c r="P227" s="37">
        <f>+NICE자료!P227</f>
        <v>0</v>
      </c>
      <c r="Q227" s="37">
        <f>+NICE자료!Q227</f>
        <v>0</v>
      </c>
      <c r="R227" s="37">
        <f>+NICE자료!R227</f>
        <v>0</v>
      </c>
      <c r="S227" s="37">
        <f>+NICE자료!S227</f>
        <v>0</v>
      </c>
      <c r="T227" s="37">
        <f>+NICE자료!T227</f>
        <v>0</v>
      </c>
      <c r="U227" s="37">
        <f>+NICE자료!U227</f>
        <v>0</v>
      </c>
      <c r="V227" s="37">
        <f>+NICE자료!V227</f>
        <v>0</v>
      </c>
      <c r="W227" s="37">
        <f>+NICE자료!W227</f>
        <v>0</v>
      </c>
      <c r="X227" s="37">
        <f>+NICE자료!X227</f>
        <v>0</v>
      </c>
      <c r="Y227" s="37">
        <f>+NICE자료!Y227</f>
        <v>0</v>
      </c>
      <c r="Z227" s="37">
        <f>+NICE자료!Z227</f>
        <v>0</v>
      </c>
      <c r="AA227" s="37">
        <f>+NICE자료!AA227</f>
        <v>0</v>
      </c>
      <c r="AB227" s="37">
        <f>+NICE자료!AB227</f>
        <v>0</v>
      </c>
      <c r="AC227" s="37">
        <f>+NICE자료!AC227</f>
        <v>0</v>
      </c>
      <c r="AD227" s="37">
        <f>+NICE자료!AD227</f>
        <v>0</v>
      </c>
      <c r="AE227" s="37">
        <f>+NICE자료!AE227</f>
        <v>0</v>
      </c>
      <c r="AF227" s="37">
        <f>+NICE자료!AF227</f>
        <v>0</v>
      </c>
      <c r="AG227" s="37">
        <f>+NICE자료!AG227</f>
        <v>0</v>
      </c>
      <c r="AH227" s="37">
        <f>+NICE자료!AH227</f>
        <v>0</v>
      </c>
      <c r="AI227" s="37">
        <f>+NICE자료!AI227</f>
        <v>0</v>
      </c>
      <c r="AJ227" s="37">
        <f>+NICE자료!AJ227</f>
        <v>0</v>
      </c>
      <c r="AK227" s="37">
        <f>+NICE자료!AK227</f>
        <v>0</v>
      </c>
      <c r="AL227" s="37">
        <f>+NICE자료!AL227</f>
        <v>0</v>
      </c>
      <c r="AM227" s="37"/>
      <c r="AN227" s="37"/>
      <c r="AO227" s="37"/>
      <c r="AP227" s="37"/>
      <c r="AQ227" s="37"/>
      <c r="AR227" s="37"/>
      <c r="AS227" s="37"/>
      <c r="AT227" s="38"/>
      <c r="AU227" s="38"/>
      <c r="AV227" s="38"/>
      <c r="AW227" s="38"/>
      <c r="AX227" s="38"/>
      <c r="AY227" s="38"/>
      <c r="AZ227" s="38"/>
      <c r="BA227" s="38"/>
      <c r="BB227" s="38"/>
      <c r="BC227" s="38"/>
      <c r="BD227" s="38"/>
      <c r="BE227" s="38"/>
      <c r="BF227" s="38"/>
      <c r="BG227" s="38"/>
      <c r="BH227" s="38"/>
      <c r="BI227" s="38"/>
      <c r="BJ227" s="38"/>
      <c r="BK227" s="38"/>
      <c r="BL227" s="38"/>
      <c r="BM227" s="38"/>
      <c r="BN227" s="38"/>
      <c r="BO227" s="38"/>
      <c r="BP227" s="38"/>
      <c r="BQ227" s="38"/>
      <c r="BR227" s="38"/>
      <c r="BS227" s="38"/>
      <c r="BT227" s="38"/>
      <c r="BU227" s="38"/>
      <c r="BV227" s="38"/>
      <c r="BW227" s="38"/>
      <c r="BX227" s="38"/>
      <c r="BY227" s="38"/>
      <c r="BZ227" s="38"/>
      <c r="CA227" s="38"/>
      <c r="CB227" s="38"/>
      <c r="CC227" s="38"/>
      <c r="CD227" s="38"/>
      <c r="CE227" s="38"/>
      <c r="CF227" s="38"/>
      <c r="CG227" s="38"/>
      <c r="CH227" s="38"/>
      <c r="CI227" s="38"/>
      <c r="CJ227" s="38"/>
      <c r="CK227" s="38"/>
      <c r="CL227" s="38"/>
      <c r="CM227" s="38"/>
      <c r="CN227" s="38"/>
      <c r="CO227" s="38"/>
      <c r="CP227" s="38"/>
      <c r="CQ227" s="38"/>
      <c r="CR227" s="38"/>
      <c r="CS227" s="38"/>
      <c r="CT227" s="38"/>
      <c r="CU227" s="38"/>
      <c r="CV227" s="38"/>
      <c r="CW227" s="38"/>
      <c r="CX227" s="38"/>
      <c r="CY227" s="38"/>
      <c r="CZ227" s="38"/>
      <c r="DA227" s="38"/>
      <c r="DB227" s="38"/>
      <c r="DC227" s="38"/>
      <c r="DD227" s="38"/>
      <c r="DE227" s="38"/>
      <c r="DF227" s="38"/>
      <c r="DG227" s="38"/>
      <c r="DH227" s="38"/>
      <c r="DI227" s="38"/>
      <c r="DJ227" s="38"/>
      <c r="DK227" s="38"/>
      <c r="DL227" s="38"/>
      <c r="DM227" s="38"/>
      <c r="DN227" s="38"/>
    </row>
    <row r="228" spans="1:118">
      <c r="A228" s="1">
        <f>+NICE자료!A228</f>
        <v>126131</v>
      </c>
      <c r="B228" s="28" t="str">
        <f>+NICE자료!B228</f>
        <v xml:space="preserve">     단기금융상품처분손실</v>
      </c>
      <c r="C228" s="37">
        <f>+NICE자료!C228</f>
        <v>0</v>
      </c>
      <c r="D228" s="37">
        <f>+NICE자료!D228</f>
        <v>0</v>
      </c>
      <c r="E228" s="37">
        <f>+NICE자료!E228</f>
        <v>0</v>
      </c>
      <c r="F228" s="37">
        <f>+NICE자료!F228</f>
        <v>0</v>
      </c>
      <c r="G228" s="37">
        <f>+NICE자료!G228</f>
        <v>0</v>
      </c>
      <c r="H228" s="37">
        <f>+NICE자료!H228</f>
        <v>0</v>
      </c>
      <c r="I228" s="37">
        <f>+NICE자료!I228</f>
        <v>0</v>
      </c>
      <c r="J228" s="37">
        <f>+NICE자료!J228</f>
        <v>0</v>
      </c>
      <c r="K228" s="37">
        <f>+NICE자료!K228</f>
        <v>0</v>
      </c>
      <c r="L228" s="37">
        <f>+NICE자료!L228</f>
        <v>0</v>
      </c>
      <c r="M228" s="37">
        <f>+NICE자료!M228</f>
        <v>0</v>
      </c>
      <c r="N228" s="37">
        <f>+NICE자료!N228</f>
        <v>0</v>
      </c>
      <c r="O228" s="37">
        <f>+NICE자료!O228</f>
        <v>0</v>
      </c>
      <c r="P228" s="37">
        <f>+NICE자료!P228</f>
        <v>0</v>
      </c>
      <c r="Q228" s="37">
        <f>+NICE자료!Q228</f>
        <v>0</v>
      </c>
      <c r="R228" s="37">
        <f>+NICE자료!R228</f>
        <v>0</v>
      </c>
      <c r="S228" s="37">
        <f>+NICE자료!S228</f>
        <v>0</v>
      </c>
      <c r="T228" s="37">
        <f>+NICE자료!T228</f>
        <v>0</v>
      </c>
      <c r="U228" s="37">
        <f>+NICE자료!U228</f>
        <v>0</v>
      </c>
      <c r="V228" s="37">
        <f>+NICE자료!V228</f>
        <v>0</v>
      </c>
      <c r="W228" s="37">
        <f>+NICE자료!W228</f>
        <v>0</v>
      </c>
      <c r="X228" s="37">
        <f>+NICE자료!X228</f>
        <v>0</v>
      </c>
      <c r="Y228" s="37">
        <f>+NICE자료!Y228</f>
        <v>0</v>
      </c>
      <c r="Z228" s="37">
        <f>+NICE자료!Z228</f>
        <v>0</v>
      </c>
      <c r="AA228" s="37">
        <f>+NICE자료!AA228</f>
        <v>0</v>
      </c>
      <c r="AB228" s="37">
        <f>+NICE자료!AB228</f>
        <v>0</v>
      </c>
      <c r="AC228" s="37">
        <f>+NICE자료!AC228</f>
        <v>0</v>
      </c>
      <c r="AD228" s="37">
        <f>+NICE자료!AD228</f>
        <v>0</v>
      </c>
      <c r="AE228" s="37">
        <f>+NICE자료!AE228</f>
        <v>0</v>
      </c>
      <c r="AF228" s="37">
        <f>+NICE자료!AF228</f>
        <v>0</v>
      </c>
      <c r="AG228" s="37">
        <f>+NICE자료!AG228</f>
        <v>0</v>
      </c>
      <c r="AH228" s="37">
        <f>+NICE자료!AH228</f>
        <v>0</v>
      </c>
      <c r="AI228" s="37">
        <f>+NICE자료!AI228</f>
        <v>0</v>
      </c>
      <c r="AJ228" s="37">
        <f>+NICE자료!AJ228</f>
        <v>0</v>
      </c>
      <c r="AK228" s="37">
        <f>+NICE자료!AK228</f>
        <v>0</v>
      </c>
      <c r="AL228" s="37">
        <f>+NICE자료!AL228</f>
        <v>0</v>
      </c>
      <c r="AM228" s="37"/>
      <c r="AN228" s="37"/>
      <c r="AO228" s="37"/>
      <c r="AP228" s="37"/>
      <c r="AQ228" s="37"/>
      <c r="AR228" s="37"/>
      <c r="AS228" s="37"/>
      <c r="AT228" s="38"/>
      <c r="AU228" s="38"/>
      <c r="AV228" s="38"/>
      <c r="AW228" s="38"/>
      <c r="AX228" s="38"/>
      <c r="AY228" s="38"/>
      <c r="AZ228" s="38"/>
      <c r="BA228" s="38"/>
      <c r="BB228" s="38"/>
      <c r="BC228" s="38"/>
      <c r="BD228" s="38"/>
      <c r="BE228" s="38"/>
      <c r="BF228" s="38"/>
      <c r="BG228" s="38"/>
      <c r="BH228" s="38"/>
      <c r="BI228" s="38"/>
      <c r="BJ228" s="38"/>
      <c r="BK228" s="38"/>
      <c r="BL228" s="38"/>
      <c r="BM228" s="38"/>
      <c r="BN228" s="38"/>
      <c r="BO228" s="38"/>
      <c r="BP228" s="38"/>
      <c r="BQ228" s="38"/>
      <c r="BR228" s="38"/>
      <c r="BS228" s="38"/>
      <c r="BT228" s="38"/>
      <c r="BU228" s="38"/>
      <c r="BV228" s="38"/>
      <c r="BW228" s="38"/>
      <c r="BX228" s="38"/>
      <c r="BY228" s="38"/>
      <c r="BZ228" s="38"/>
      <c r="CA228" s="38"/>
      <c r="CB228" s="38"/>
      <c r="CC228" s="38"/>
      <c r="CD228" s="38"/>
      <c r="CE228" s="38"/>
      <c r="CF228" s="38"/>
      <c r="CG228" s="38"/>
      <c r="CH228" s="38"/>
      <c r="CI228" s="38"/>
      <c r="CJ228" s="38"/>
      <c r="CK228" s="38"/>
      <c r="CL228" s="38"/>
      <c r="CM228" s="38"/>
      <c r="CN228" s="38"/>
      <c r="CO228" s="38"/>
      <c r="CP228" s="38"/>
      <c r="CQ228" s="38"/>
      <c r="CR228" s="38"/>
      <c r="CS228" s="38"/>
      <c r="CT228" s="38"/>
      <c r="CU228" s="38"/>
      <c r="CV228" s="38"/>
      <c r="CW228" s="38"/>
      <c r="CX228" s="38"/>
      <c r="CY228" s="38"/>
      <c r="CZ228" s="38"/>
      <c r="DA228" s="38"/>
      <c r="DB228" s="38"/>
      <c r="DC228" s="38"/>
      <c r="DD228" s="38"/>
      <c r="DE228" s="38"/>
      <c r="DF228" s="38"/>
      <c r="DG228" s="38"/>
      <c r="DH228" s="38"/>
      <c r="DI228" s="38"/>
      <c r="DJ228" s="38"/>
      <c r="DK228" s="38"/>
      <c r="DL228" s="38"/>
      <c r="DM228" s="38"/>
      <c r="DN228" s="38"/>
    </row>
    <row r="229" spans="1:118">
      <c r="A229" s="1">
        <f>+NICE자료!A229</f>
        <v>126144</v>
      </c>
      <c r="B229" s="28" t="str">
        <f>+NICE자료!B229</f>
        <v xml:space="preserve">     단기매매증권처분손실</v>
      </c>
      <c r="C229" s="37">
        <f>+NICE자료!C229</f>
        <v>0</v>
      </c>
      <c r="D229" s="37">
        <f>+NICE자료!D229</f>
        <v>0</v>
      </c>
      <c r="E229" s="37">
        <f>+NICE자료!E229</f>
        <v>0</v>
      </c>
      <c r="F229" s="37">
        <f>+NICE자료!F229</f>
        <v>0</v>
      </c>
      <c r="G229" s="37">
        <f>+NICE자료!G229</f>
        <v>0</v>
      </c>
      <c r="H229" s="37">
        <f>+NICE자료!H229</f>
        <v>0</v>
      </c>
      <c r="I229" s="37">
        <f>+NICE자료!I229</f>
        <v>0</v>
      </c>
      <c r="J229" s="37">
        <f>+NICE자료!J229</f>
        <v>0</v>
      </c>
      <c r="K229" s="37">
        <f>+NICE자료!K229</f>
        <v>0</v>
      </c>
      <c r="L229" s="37">
        <f>+NICE자료!L229</f>
        <v>0</v>
      </c>
      <c r="M229" s="37">
        <f>+NICE자료!M229</f>
        <v>0</v>
      </c>
      <c r="N229" s="37">
        <f>+NICE자료!N229</f>
        <v>0</v>
      </c>
      <c r="O229" s="37">
        <f>+NICE자료!O229</f>
        <v>0</v>
      </c>
      <c r="P229" s="37">
        <f>+NICE자료!P229</f>
        <v>0</v>
      </c>
      <c r="Q229" s="37">
        <f>+NICE자료!Q229</f>
        <v>0</v>
      </c>
      <c r="R229" s="37">
        <f>+NICE자료!R229</f>
        <v>0</v>
      </c>
      <c r="S229" s="37">
        <f>+NICE자료!S229</f>
        <v>0</v>
      </c>
      <c r="T229" s="37">
        <f>+NICE자료!T229</f>
        <v>0</v>
      </c>
      <c r="U229" s="37">
        <f>+NICE자료!U229</f>
        <v>0</v>
      </c>
      <c r="V229" s="37">
        <f>+NICE자료!V229</f>
        <v>0</v>
      </c>
      <c r="W229" s="37">
        <f>+NICE자료!W229</f>
        <v>0</v>
      </c>
      <c r="X229" s="37">
        <f>+NICE자료!X229</f>
        <v>0</v>
      </c>
      <c r="Y229" s="37">
        <f>+NICE자료!Y229</f>
        <v>0</v>
      </c>
      <c r="Z229" s="37">
        <f>+NICE자료!Z229</f>
        <v>0</v>
      </c>
      <c r="AA229" s="37">
        <f>+NICE자료!AA229</f>
        <v>0</v>
      </c>
      <c r="AB229" s="37">
        <f>+NICE자료!AB229</f>
        <v>0</v>
      </c>
      <c r="AC229" s="37">
        <f>+NICE자료!AC229</f>
        <v>0</v>
      </c>
      <c r="AD229" s="37">
        <f>+NICE자료!AD229</f>
        <v>0</v>
      </c>
      <c r="AE229" s="37">
        <f>+NICE자료!AE229</f>
        <v>0</v>
      </c>
      <c r="AF229" s="37">
        <f>+NICE자료!AF229</f>
        <v>0</v>
      </c>
      <c r="AG229" s="37">
        <f>+NICE자료!AG229</f>
        <v>0</v>
      </c>
      <c r="AH229" s="37">
        <f>+NICE자료!AH229</f>
        <v>0</v>
      </c>
      <c r="AI229" s="37">
        <f>+NICE자료!AI229</f>
        <v>0</v>
      </c>
      <c r="AJ229" s="37">
        <f>+NICE자료!AJ229</f>
        <v>0</v>
      </c>
      <c r="AK229" s="37">
        <f>+NICE자료!AK229</f>
        <v>0</v>
      </c>
      <c r="AL229" s="37">
        <f>+NICE자료!AL229</f>
        <v>0</v>
      </c>
      <c r="AM229" s="37"/>
      <c r="AN229" s="37"/>
      <c r="AO229" s="37"/>
      <c r="AP229" s="37"/>
      <c r="AQ229" s="37"/>
      <c r="AR229" s="37"/>
      <c r="AS229" s="37"/>
      <c r="AT229" s="38"/>
      <c r="AU229" s="38"/>
      <c r="AV229" s="38"/>
      <c r="AW229" s="38"/>
      <c r="AX229" s="38"/>
      <c r="AY229" s="38"/>
      <c r="AZ229" s="38"/>
      <c r="BA229" s="38"/>
      <c r="BB229" s="38"/>
      <c r="BC229" s="38"/>
      <c r="BD229" s="38"/>
      <c r="BE229" s="38"/>
      <c r="BF229" s="38"/>
      <c r="BG229" s="38"/>
      <c r="BH229" s="38"/>
      <c r="BI229" s="38"/>
      <c r="BJ229" s="38"/>
      <c r="BK229" s="38"/>
      <c r="BL229" s="38"/>
      <c r="BM229" s="38"/>
      <c r="BN229" s="38"/>
      <c r="BO229" s="38"/>
      <c r="BP229" s="38"/>
      <c r="BQ229" s="38"/>
      <c r="BR229" s="38"/>
      <c r="BS229" s="38"/>
      <c r="BT229" s="38"/>
      <c r="BU229" s="38"/>
      <c r="BV229" s="38"/>
      <c r="BW229" s="38"/>
      <c r="BX229" s="38"/>
      <c r="BY229" s="38"/>
      <c r="BZ229" s="38"/>
      <c r="CA229" s="38"/>
      <c r="CB229" s="38"/>
      <c r="CC229" s="38"/>
      <c r="CD229" s="38"/>
      <c r="CE229" s="38"/>
      <c r="CF229" s="38"/>
      <c r="CG229" s="38"/>
      <c r="CH229" s="38"/>
      <c r="CI229" s="38"/>
      <c r="CJ229" s="38"/>
      <c r="CK229" s="38"/>
      <c r="CL229" s="38"/>
      <c r="CM229" s="38"/>
      <c r="CN229" s="38"/>
      <c r="CO229" s="38"/>
      <c r="CP229" s="38"/>
      <c r="CQ229" s="38"/>
      <c r="CR229" s="38"/>
      <c r="CS229" s="38"/>
      <c r="CT229" s="38"/>
      <c r="CU229" s="38"/>
      <c r="CV229" s="38"/>
      <c r="CW229" s="38"/>
      <c r="CX229" s="38"/>
      <c r="CY229" s="38"/>
      <c r="CZ229" s="38"/>
      <c r="DA229" s="38"/>
      <c r="DB229" s="38"/>
      <c r="DC229" s="38"/>
      <c r="DD229" s="38"/>
      <c r="DE229" s="38"/>
      <c r="DF229" s="38"/>
      <c r="DG229" s="38"/>
      <c r="DH229" s="38"/>
      <c r="DI229" s="38"/>
      <c r="DJ229" s="38"/>
      <c r="DK229" s="38"/>
      <c r="DL229" s="38"/>
      <c r="DM229" s="38"/>
      <c r="DN229" s="38"/>
    </row>
    <row r="230" spans="1:118">
      <c r="A230" s="1">
        <f>+NICE자료!A230</f>
        <v>126123</v>
      </c>
      <c r="B230" s="28" t="str">
        <f>+NICE자료!B230</f>
        <v xml:space="preserve">     지분법주식처분손실</v>
      </c>
      <c r="C230" s="37">
        <f>+NICE자료!C230</f>
        <v>0</v>
      </c>
      <c r="D230" s="37">
        <f>+NICE자료!D230</f>
        <v>0</v>
      </c>
      <c r="E230" s="37">
        <f>+NICE자료!E230</f>
        <v>0</v>
      </c>
      <c r="F230" s="37">
        <f>+NICE자료!F230</f>
        <v>0</v>
      </c>
      <c r="G230" s="37">
        <f>+NICE자료!G230</f>
        <v>0</v>
      </c>
      <c r="H230" s="37">
        <f>+NICE자료!H230</f>
        <v>0</v>
      </c>
      <c r="I230" s="37">
        <f>+NICE자료!I230</f>
        <v>0</v>
      </c>
      <c r="J230" s="37">
        <f>+NICE자료!J230</f>
        <v>26653000000</v>
      </c>
      <c r="K230" s="37">
        <f>+NICE자료!K230</f>
        <v>0</v>
      </c>
      <c r="L230" s="37">
        <f>+NICE자료!L230</f>
        <v>0</v>
      </c>
      <c r="M230" s="37">
        <f>+NICE자료!M230</f>
        <v>0</v>
      </c>
      <c r="N230" s="37">
        <f>+NICE자료!N230</f>
        <v>0</v>
      </c>
      <c r="O230" s="37">
        <f>+NICE자료!O230</f>
        <v>0</v>
      </c>
      <c r="P230" s="37">
        <f>+NICE자료!P230</f>
        <v>0</v>
      </c>
      <c r="Q230" s="37">
        <f>+NICE자료!Q230</f>
        <v>0</v>
      </c>
      <c r="R230" s="37">
        <f>+NICE자료!R230</f>
        <v>0</v>
      </c>
      <c r="S230" s="37">
        <f>+NICE자료!S230</f>
        <v>0</v>
      </c>
      <c r="T230" s="37">
        <f>+NICE자료!T230</f>
        <v>0</v>
      </c>
      <c r="U230" s="37">
        <f>+NICE자료!U230</f>
        <v>0</v>
      </c>
      <c r="V230" s="37">
        <f>+NICE자료!V230</f>
        <v>0</v>
      </c>
      <c r="W230" s="37">
        <f>+NICE자료!W230</f>
        <v>0</v>
      </c>
      <c r="X230" s="37">
        <f>+NICE자료!X230</f>
        <v>0</v>
      </c>
      <c r="Y230" s="37">
        <f>+NICE자료!Y230</f>
        <v>0</v>
      </c>
      <c r="Z230" s="37">
        <f>+NICE자료!Z230</f>
        <v>0</v>
      </c>
      <c r="AA230" s="37">
        <f>+NICE자료!AA230</f>
        <v>0</v>
      </c>
      <c r="AB230" s="37">
        <f>+NICE자료!AB230</f>
        <v>0</v>
      </c>
      <c r="AC230" s="37">
        <f>+NICE자료!AC230</f>
        <v>0</v>
      </c>
      <c r="AD230" s="37">
        <f>+NICE자료!AD230</f>
        <v>0</v>
      </c>
      <c r="AE230" s="37">
        <f>+NICE자료!AE230</f>
        <v>0</v>
      </c>
      <c r="AF230" s="37">
        <f>+NICE자료!AF230</f>
        <v>0</v>
      </c>
      <c r="AG230" s="37">
        <f>+NICE자료!AG230</f>
        <v>0</v>
      </c>
      <c r="AH230" s="37">
        <f>+NICE자료!AH230</f>
        <v>0</v>
      </c>
      <c r="AI230" s="37">
        <f>+NICE자료!AI230</f>
        <v>0</v>
      </c>
      <c r="AJ230" s="37">
        <f>+NICE자료!AJ230</f>
        <v>0</v>
      </c>
      <c r="AK230" s="37">
        <f>+NICE자료!AK230</f>
        <v>0</v>
      </c>
      <c r="AL230" s="37">
        <f>+NICE자료!AL230</f>
        <v>0</v>
      </c>
      <c r="AM230" s="37"/>
      <c r="AN230" s="37"/>
      <c r="AO230" s="37"/>
      <c r="AP230" s="37"/>
      <c r="AQ230" s="37"/>
      <c r="AR230" s="37"/>
      <c r="AS230" s="37"/>
      <c r="AT230" s="38"/>
      <c r="AU230" s="38"/>
      <c r="AV230" s="38"/>
      <c r="AW230" s="38"/>
      <c r="AX230" s="38"/>
      <c r="AY230" s="38"/>
      <c r="AZ230" s="38"/>
      <c r="BA230" s="38"/>
      <c r="BB230" s="38"/>
      <c r="BC230" s="38"/>
      <c r="BD230" s="38"/>
      <c r="BE230" s="38"/>
      <c r="BF230" s="38"/>
      <c r="BG230" s="38"/>
      <c r="BH230" s="38"/>
      <c r="BI230" s="38"/>
      <c r="BJ230" s="38"/>
      <c r="BK230" s="38"/>
      <c r="BL230" s="38"/>
      <c r="BM230" s="38"/>
      <c r="BN230" s="38"/>
      <c r="BO230" s="38"/>
      <c r="BP230" s="38"/>
      <c r="BQ230" s="38"/>
      <c r="BR230" s="38"/>
      <c r="BS230" s="38"/>
      <c r="BT230" s="38"/>
      <c r="BU230" s="38"/>
      <c r="BV230" s="38"/>
      <c r="BW230" s="38"/>
      <c r="BX230" s="38"/>
      <c r="BY230" s="38"/>
      <c r="BZ230" s="38"/>
      <c r="CA230" s="38"/>
      <c r="CB230" s="38"/>
      <c r="CC230" s="38"/>
      <c r="CD230" s="38"/>
      <c r="CE230" s="38"/>
      <c r="CF230" s="38"/>
      <c r="CG230" s="38"/>
      <c r="CH230" s="38"/>
      <c r="CI230" s="38"/>
      <c r="CJ230" s="38"/>
      <c r="CK230" s="38"/>
      <c r="CL230" s="38"/>
      <c r="CM230" s="38"/>
      <c r="CN230" s="38"/>
      <c r="CO230" s="38"/>
      <c r="CP230" s="38"/>
      <c r="CQ230" s="38"/>
      <c r="CR230" s="38"/>
      <c r="CS230" s="38"/>
      <c r="CT230" s="38"/>
      <c r="CU230" s="38"/>
      <c r="CV230" s="38"/>
      <c r="CW230" s="38"/>
      <c r="CX230" s="38"/>
      <c r="CY230" s="38"/>
      <c r="CZ230" s="38"/>
      <c r="DA230" s="38"/>
      <c r="DB230" s="38"/>
      <c r="DC230" s="38"/>
      <c r="DD230" s="38"/>
      <c r="DE230" s="38"/>
      <c r="DF230" s="38"/>
      <c r="DG230" s="38"/>
      <c r="DH230" s="38"/>
      <c r="DI230" s="38"/>
      <c r="DJ230" s="38"/>
      <c r="DK230" s="38"/>
      <c r="DL230" s="38"/>
      <c r="DM230" s="38"/>
      <c r="DN230" s="38"/>
    </row>
    <row r="231" spans="1:118">
      <c r="A231" s="1">
        <f>+NICE자료!A231</f>
        <v>126140</v>
      </c>
      <c r="B231" s="28" t="str">
        <f>+NICE자료!B231</f>
        <v xml:space="preserve">     기타장단기투자증권처분손실</v>
      </c>
      <c r="C231" s="37">
        <f>+NICE자료!C231</f>
        <v>0</v>
      </c>
      <c r="D231" s="37">
        <f>+NICE자료!D231</f>
        <v>0</v>
      </c>
      <c r="E231" s="37">
        <f>+NICE자료!E231</f>
        <v>0</v>
      </c>
      <c r="F231" s="37">
        <f>+NICE자료!F231</f>
        <v>0</v>
      </c>
      <c r="G231" s="37">
        <f>+NICE자료!G231</f>
        <v>0</v>
      </c>
      <c r="H231" s="37">
        <f>+NICE자료!H231</f>
        <v>25142000000</v>
      </c>
      <c r="I231" s="37">
        <f>+NICE자료!I231</f>
        <v>1511000000</v>
      </c>
      <c r="J231" s="37">
        <f>+NICE자료!J231</f>
        <v>-26653000000</v>
      </c>
      <c r="K231" s="37">
        <f>+NICE자료!K231</f>
        <v>0</v>
      </c>
      <c r="L231" s="37">
        <f>+NICE자료!L231</f>
        <v>0</v>
      </c>
      <c r="M231" s="37">
        <f>+NICE자료!M231</f>
        <v>0</v>
      </c>
      <c r="N231" s="37">
        <f>+NICE자료!N231</f>
        <v>0</v>
      </c>
      <c r="O231" s="37">
        <f>+NICE자료!O231</f>
        <v>0</v>
      </c>
      <c r="P231" s="37">
        <f>+NICE자료!P231</f>
        <v>0</v>
      </c>
      <c r="Q231" s="37">
        <f>+NICE자료!Q231</f>
        <v>0</v>
      </c>
      <c r="R231" s="37">
        <f>+NICE자료!R231</f>
        <v>0</v>
      </c>
      <c r="S231" s="37">
        <f>+NICE자료!S231</f>
        <v>0</v>
      </c>
      <c r="T231" s="37">
        <f>+NICE자료!T231</f>
        <v>0</v>
      </c>
      <c r="U231" s="37">
        <f>+NICE자료!U231</f>
        <v>0</v>
      </c>
      <c r="V231" s="37">
        <f>+NICE자료!V231</f>
        <v>0</v>
      </c>
      <c r="W231" s="37">
        <f>+NICE자료!W231</f>
        <v>0</v>
      </c>
      <c r="X231" s="37">
        <f>+NICE자료!X231</f>
        <v>0</v>
      </c>
      <c r="Y231" s="37">
        <f>+NICE자료!Y231</f>
        <v>0</v>
      </c>
      <c r="Z231" s="37">
        <f>+NICE자료!Z231</f>
        <v>0</v>
      </c>
      <c r="AA231" s="37">
        <f>+NICE자료!AA231</f>
        <v>0</v>
      </c>
      <c r="AB231" s="37">
        <f>+NICE자료!AB231</f>
        <v>0</v>
      </c>
      <c r="AC231" s="37">
        <f>+NICE자료!AC231</f>
        <v>0</v>
      </c>
      <c r="AD231" s="37">
        <f>+NICE자료!AD231</f>
        <v>0</v>
      </c>
      <c r="AE231" s="37">
        <f>+NICE자료!AE231</f>
        <v>0</v>
      </c>
      <c r="AF231" s="37">
        <f>+NICE자료!AF231</f>
        <v>0</v>
      </c>
      <c r="AG231" s="37">
        <f>+NICE자료!AG231</f>
        <v>0</v>
      </c>
      <c r="AH231" s="37">
        <f>+NICE자료!AH231</f>
        <v>0</v>
      </c>
      <c r="AI231" s="37">
        <f>+NICE자료!AI231</f>
        <v>0</v>
      </c>
      <c r="AJ231" s="37">
        <f>+NICE자료!AJ231</f>
        <v>0</v>
      </c>
      <c r="AK231" s="37">
        <f>+NICE자료!AK231</f>
        <v>0</v>
      </c>
      <c r="AL231" s="37">
        <f>+NICE자료!AL231</f>
        <v>0</v>
      </c>
      <c r="AM231" s="37"/>
      <c r="AN231" s="37"/>
      <c r="AO231" s="37"/>
      <c r="AP231" s="37"/>
      <c r="AQ231" s="37"/>
      <c r="AR231" s="37"/>
      <c r="AS231" s="37"/>
      <c r="AT231" s="38"/>
      <c r="AU231" s="38"/>
      <c r="AV231" s="38"/>
      <c r="AW231" s="38"/>
      <c r="AX231" s="38"/>
      <c r="AY231" s="38"/>
      <c r="AZ231" s="38"/>
      <c r="BA231" s="38"/>
      <c r="BB231" s="38"/>
      <c r="BC231" s="38"/>
      <c r="BD231" s="38"/>
      <c r="BE231" s="38"/>
      <c r="BF231" s="38"/>
      <c r="BG231" s="38"/>
      <c r="BH231" s="38"/>
      <c r="BI231" s="38"/>
      <c r="BJ231" s="38"/>
      <c r="BK231" s="38"/>
      <c r="BL231" s="38"/>
      <c r="BM231" s="38"/>
      <c r="BN231" s="38"/>
      <c r="BO231" s="38"/>
      <c r="BP231" s="38"/>
      <c r="BQ231" s="38"/>
      <c r="BR231" s="38"/>
      <c r="BS231" s="38"/>
      <c r="BT231" s="38"/>
      <c r="BU231" s="38"/>
      <c r="BV231" s="38"/>
      <c r="BW231" s="38"/>
      <c r="BX231" s="38"/>
      <c r="BY231" s="38"/>
      <c r="BZ231" s="38"/>
      <c r="CA231" s="38"/>
      <c r="CB231" s="38"/>
      <c r="CC231" s="38"/>
      <c r="CD231" s="38"/>
      <c r="CE231" s="38"/>
      <c r="CF231" s="38"/>
      <c r="CG231" s="38"/>
      <c r="CH231" s="38"/>
      <c r="CI231" s="38"/>
      <c r="CJ231" s="38"/>
      <c r="CK231" s="38"/>
      <c r="CL231" s="38"/>
      <c r="CM231" s="38"/>
      <c r="CN231" s="38"/>
      <c r="CO231" s="38"/>
      <c r="CP231" s="38"/>
      <c r="CQ231" s="38"/>
      <c r="CR231" s="38"/>
      <c r="CS231" s="38"/>
      <c r="CT231" s="38"/>
      <c r="CU231" s="38"/>
      <c r="CV231" s="38"/>
      <c r="CW231" s="38"/>
      <c r="CX231" s="38"/>
      <c r="CY231" s="38"/>
      <c r="CZ231" s="38"/>
      <c r="DA231" s="38"/>
      <c r="DB231" s="38"/>
      <c r="DC231" s="38"/>
      <c r="DD231" s="38"/>
      <c r="DE231" s="38"/>
      <c r="DF231" s="38"/>
      <c r="DG231" s="38"/>
      <c r="DH231" s="38"/>
      <c r="DI231" s="38"/>
      <c r="DJ231" s="38"/>
      <c r="DK231" s="38"/>
      <c r="DL231" s="38"/>
      <c r="DM231" s="38"/>
      <c r="DN231" s="38"/>
    </row>
    <row r="232" spans="1:118">
      <c r="A232" s="1">
        <f>+NICE자료!A232</f>
        <v>126132</v>
      </c>
      <c r="B232" s="28" t="str">
        <f>+NICE자료!B232</f>
        <v xml:space="preserve">     매출채권처분손실</v>
      </c>
      <c r="C232" s="37">
        <f>+NICE자료!C232</f>
        <v>52888000000</v>
      </c>
      <c r="D232" s="37">
        <f>+NICE자료!D232</f>
        <v>60522000000</v>
      </c>
      <c r="E232" s="37">
        <f>+NICE자료!E232</f>
        <v>66911000000</v>
      </c>
      <c r="F232" s="37">
        <f>+NICE자료!F232</f>
        <v>73419000000</v>
      </c>
      <c r="G232" s="37">
        <f>+NICE자료!G232</f>
        <v>63424000000</v>
      </c>
      <c r="H232" s="37">
        <f>+NICE자료!H232</f>
        <v>62983000000</v>
      </c>
      <c r="I232" s="37">
        <f>+NICE자료!I232</f>
        <v>77767000000</v>
      </c>
      <c r="J232" s="37">
        <f>+NICE자료!J232</f>
        <v>80030000000</v>
      </c>
      <c r="K232" s="37">
        <f>+NICE자료!K232</f>
        <v>54583000000</v>
      </c>
      <c r="L232" s="37">
        <f>+NICE자료!L232</f>
        <v>48014000000</v>
      </c>
      <c r="M232" s="37">
        <f>+NICE자료!M232</f>
        <v>58076000000</v>
      </c>
      <c r="N232" s="37">
        <f>+NICE자료!N232</f>
        <v>73562000000</v>
      </c>
      <c r="O232" s="37">
        <f>+NICE자료!O232</f>
        <v>39066000000</v>
      </c>
      <c r="P232" s="37">
        <f>+NICE자료!P232</f>
        <v>37342000000</v>
      </c>
      <c r="Q232" s="37">
        <f>+NICE자료!Q232</f>
        <v>31035000000</v>
      </c>
      <c r="R232" s="37">
        <f>+NICE자료!R232</f>
        <v>24089000000</v>
      </c>
      <c r="S232" s="37">
        <f>+NICE자료!S232</f>
        <v>0</v>
      </c>
      <c r="T232" s="37">
        <f>+NICE자료!T232</f>
        <v>0</v>
      </c>
      <c r="U232" s="37">
        <f>+NICE자료!U232</f>
        <v>0</v>
      </c>
      <c r="V232" s="37">
        <f>+NICE자료!V232</f>
        <v>0</v>
      </c>
      <c r="W232" s="37">
        <f>+NICE자료!W232</f>
        <v>0</v>
      </c>
      <c r="X232" s="37">
        <f>+NICE자료!X232</f>
        <v>0</v>
      </c>
      <c r="Y232" s="37">
        <f>+NICE자료!Y232</f>
        <v>0</v>
      </c>
      <c r="Z232" s="37">
        <f>+NICE자료!Z232</f>
        <v>0</v>
      </c>
      <c r="AA232" s="37">
        <f>+NICE자료!AA232</f>
        <v>0</v>
      </c>
      <c r="AB232" s="37">
        <f>+NICE자료!AB232</f>
        <v>0</v>
      </c>
      <c r="AC232" s="37">
        <f>+NICE자료!AC232</f>
        <v>0</v>
      </c>
      <c r="AD232" s="37">
        <f>+NICE자료!AD232</f>
        <v>0</v>
      </c>
      <c r="AE232" s="37">
        <f>+NICE자료!AE232</f>
        <v>0</v>
      </c>
      <c r="AF232" s="37">
        <f>+NICE자료!AF232</f>
        <v>0</v>
      </c>
      <c r="AG232" s="37">
        <f>+NICE자료!AG232</f>
        <v>0</v>
      </c>
      <c r="AH232" s="37">
        <f>+NICE자료!AH232</f>
        <v>0</v>
      </c>
      <c r="AI232" s="37">
        <f>+NICE자료!AI232</f>
        <v>0</v>
      </c>
      <c r="AJ232" s="37">
        <f>+NICE자료!AJ232</f>
        <v>0</v>
      </c>
      <c r="AK232" s="37">
        <f>+NICE자료!AK232</f>
        <v>0</v>
      </c>
      <c r="AL232" s="37">
        <f>+NICE자료!AL232</f>
        <v>0</v>
      </c>
      <c r="AM232" s="37"/>
      <c r="AN232" s="37"/>
      <c r="AO232" s="37"/>
      <c r="AP232" s="37"/>
      <c r="AQ232" s="37"/>
      <c r="AR232" s="37"/>
      <c r="AS232" s="37"/>
      <c r="AT232" s="38"/>
      <c r="AU232" s="38"/>
      <c r="AV232" s="38"/>
      <c r="AW232" s="38"/>
      <c r="AX232" s="38"/>
      <c r="AY232" s="38"/>
      <c r="AZ232" s="38"/>
      <c r="BA232" s="38"/>
      <c r="BB232" s="38"/>
      <c r="BC232" s="38"/>
      <c r="BD232" s="38"/>
      <c r="BE232" s="38"/>
      <c r="BF232" s="38"/>
      <c r="BG232" s="38"/>
      <c r="BH232" s="38"/>
      <c r="BI232" s="38"/>
      <c r="BJ232" s="38"/>
      <c r="BK232" s="38"/>
      <c r="BL232" s="38"/>
      <c r="BM232" s="38"/>
      <c r="BN232" s="38"/>
      <c r="BO232" s="38"/>
      <c r="BP232" s="38"/>
      <c r="BQ232" s="38"/>
      <c r="BR232" s="38"/>
      <c r="BS232" s="38"/>
      <c r="BT232" s="38"/>
      <c r="BU232" s="38"/>
      <c r="BV232" s="38"/>
      <c r="BW232" s="38"/>
      <c r="BX232" s="38"/>
      <c r="BY232" s="38"/>
      <c r="BZ232" s="38"/>
      <c r="CA232" s="38"/>
      <c r="CB232" s="38"/>
      <c r="CC232" s="38"/>
      <c r="CD232" s="38"/>
      <c r="CE232" s="38"/>
      <c r="CF232" s="38"/>
      <c r="CG232" s="38"/>
      <c r="CH232" s="38"/>
      <c r="CI232" s="38"/>
      <c r="CJ232" s="38"/>
      <c r="CK232" s="38"/>
      <c r="CL232" s="38"/>
      <c r="CM232" s="38"/>
      <c r="CN232" s="38"/>
      <c r="CO232" s="38"/>
      <c r="CP232" s="38"/>
      <c r="CQ232" s="38"/>
      <c r="CR232" s="38"/>
      <c r="CS232" s="38"/>
      <c r="CT232" s="38"/>
      <c r="CU232" s="38"/>
      <c r="CV232" s="38"/>
      <c r="CW232" s="38"/>
      <c r="CX232" s="38"/>
      <c r="CY232" s="38"/>
      <c r="CZ232" s="38"/>
      <c r="DA232" s="38"/>
      <c r="DB232" s="38"/>
      <c r="DC232" s="38"/>
      <c r="DD232" s="38"/>
      <c r="DE232" s="38"/>
      <c r="DF232" s="38"/>
      <c r="DG232" s="38"/>
      <c r="DH232" s="38"/>
      <c r="DI232" s="38"/>
      <c r="DJ232" s="38"/>
      <c r="DK232" s="38"/>
      <c r="DL232" s="38"/>
      <c r="DM232" s="38"/>
      <c r="DN232" s="38"/>
    </row>
    <row r="233" spans="1:118">
      <c r="A233" s="1">
        <f>+NICE자료!A233</f>
        <v>126133</v>
      </c>
      <c r="B233" s="28" t="str">
        <f>+NICE자료!B233</f>
        <v xml:space="preserve">     임대주택자산처분손실</v>
      </c>
      <c r="C233" s="37">
        <f>+NICE자료!C233</f>
        <v>0</v>
      </c>
      <c r="D233" s="37">
        <f>+NICE자료!D233</f>
        <v>0</v>
      </c>
      <c r="E233" s="37">
        <f>+NICE자료!E233</f>
        <v>0</v>
      </c>
      <c r="F233" s="37">
        <f>+NICE자료!F233</f>
        <v>0</v>
      </c>
      <c r="G233" s="37">
        <f>+NICE자료!G233</f>
        <v>0</v>
      </c>
      <c r="H233" s="37">
        <f>+NICE자료!H233</f>
        <v>0</v>
      </c>
      <c r="I233" s="37">
        <f>+NICE자료!I233</f>
        <v>0</v>
      </c>
      <c r="J233" s="37">
        <f>+NICE자료!J233</f>
        <v>0</v>
      </c>
      <c r="K233" s="37">
        <f>+NICE자료!K233</f>
        <v>0</v>
      </c>
      <c r="L233" s="37">
        <f>+NICE자료!L233</f>
        <v>0</v>
      </c>
      <c r="M233" s="37">
        <f>+NICE자료!M233</f>
        <v>0</v>
      </c>
      <c r="N233" s="37">
        <f>+NICE자료!N233</f>
        <v>0</v>
      </c>
      <c r="O233" s="37">
        <f>+NICE자료!O233</f>
        <v>0</v>
      </c>
      <c r="P233" s="37">
        <f>+NICE자료!P233</f>
        <v>0</v>
      </c>
      <c r="Q233" s="37">
        <f>+NICE자료!Q233</f>
        <v>0</v>
      </c>
      <c r="R233" s="37">
        <f>+NICE자료!R233</f>
        <v>0</v>
      </c>
      <c r="S233" s="37">
        <f>+NICE자료!S233</f>
        <v>0</v>
      </c>
      <c r="T233" s="37">
        <f>+NICE자료!T233</f>
        <v>0</v>
      </c>
      <c r="U233" s="37">
        <f>+NICE자료!U233</f>
        <v>0</v>
      </c>
      <c r="V233" s="37">
        <f>+NICE자료!V233</f>
        <v>0</v>
      </c>
      <c r="W233" s="37">
        <f>+NICE자료!W233</f>
        <v>0</v>
      </c>
      <c r="X233" s="37">
        <f>+NICE자료!X233</f>
        <v>0</v>
      </c>
      <c r="Y233" s="37">
        <f>+NICE자료!Y233</f>
        <v>0</v>
      </c>
      <c r="Z233" s="37">
        <f>+NICE자료!Z233</f>
        <v>0</v>
      </c>
      <c r="AA233" s="37">
        <f>+NICE자료!AA233</f>
        <v>0</v>
      </c>
      <c r="AB233" s="37">
        <f>+NICE자료!AB233</f>
        <v>0</v>
      </c>
      <c r="AC233" s="37">
        <f>+NICE자료!AC233</f>
        <v>0</v>
      </c>
      <c r="AD233" s="37">
        <f>+NICE자료!AD233</f>
        <v>0</v>
      </c>
      <c r="AE233" s="37">
        <f>+NICE자료!AE233</f>
        <v>0</v>
      </c>
      <c r="AF233" s="37">
        <f>+NICE자료!AF233</f>
        <v>0</v>
      </c>
      <c r="AG233" s="37">
        <f>+NICE자료!AG233</f>
        <v>0</v>
      </c>
      <c r="AH233" s="37">
        <f>+NICE자료!AH233</f>
        <v>0</v>
      </c>
      <c r="AI233" s="37">
        <f>+NICE자료!AI233</f>
        <v>0</v>
      </c>
      <c r="AJ233" s="37">
        <f>+NICE자료!AJ233</f>
        <v>0</v>
      </c>
      <c r="AK233" s="37">
        <f>+NICE자료!AK233</f>
        <v>0</v>
      </c>
      <c r="AL233" s="37">
        <f>+NICE자료!AL233</f>
        <v>0</v>
      </c>
      <c r="AM233" s="37"/>
      <c r="AN233" s="37"/>
      <c r="AO233" s="37"/>
      <c r="AP233" s="37"/>
      <c r="AQ233" s="37"/>
      <c r="AR233" s="37"/>
      <c r="AS233" s="37"/>
      <c r="AT233" s="38"/>
      <c r="AU233" s="38"/>
      <c r="AV233" s="38"/>
      <c r="AW233" s="38"/>
      <c r="AX233" s="38"/>
      <c r="AY233" s="38"/>
      <c r="AZ233" s="38"/>
      <c r="BA233" s="38"/>
      <c r="BB233" s="38"/>
      <c r="BC233" s="38"/>
      <c r="BD233" s="38"/>
      <c r="BE233" s="38"/>
      <c r="BF233" s="38"/>
      <c r="BG233" s="38"/>
      <c r="BH233" s="38"/>
      <c r="BI233" s="38"/>
      <c r="BJ233" s="38"/>
      <c r="BK233" s="38"/>
      <c r="BL233" s="38"/>
      <c r="BM233" s="38"/>
      <c r="BN233" s="38"/>
      <c r="BO233" s="38"/>
      <c r="BP233" s="38"/>
      <c r="BQ233" s="38"/>
      <c r="BR233" s="38"/>
      <c r="BS233" s="38"/>
      <c r="BT233" s="38"/>
      <c r="BU233" s="38"/>
      <c r="BV233" s="38"/>
      <c r="BW233" s="38"/>
      <c r="BX233" s="38"/>
      <c r="BY233" s="38"/>
      <c r="BZ233" s="38"/>
      <c r="CA233" s="38"/>
      <c r="CB233" s="38"/>
      <c r="CC233" s="38"/>
      <c r="CD233" s="38"/>
      <c r="CE233" s="38"/>
      <c r="CF233" s="38"/>
      <c r="CG233" s="38"/>
      <c r="CH233" s="38"/>
      <c r="CI233" s="38"/>
      <c r="CJ233" s="38"/>
      <c r="CK233" s="38"/>
      <c r="CL233" s="38"/>
      <c r="CM233" s="38"/>
      <c r="CN233" s="38"/>
      <c r="CO233" s="38"/>
      <c r="CP233" s="38"/>
      <c r="CQ233" s="38"/>
      <c r="CR233" s="38"/>
      <c r="CS233" s="38"/>
      <c r="CT233" s="38"/>
      <c r="CU233" s="38"/>
      <c r="CV233" s="38"/>
      <c r="CW233" s="38"/>
      <c r="CX233" s="38"/>
      <c r="CY233" s="38"/>
      <c r="CZ233" s="38"/>
      <c r="DA233" s="38"/>
      <c r="DB233" s="38"/>
      <c r="DC233" s="38"/>
      <c r="DD233" s="38"/>
      <c r="DE233" s="38"/>
      <c r="DF233" s="38"/>
      <c r="DG233" s="38"/>
      <c r="DH233" s="38"/>
      <c r="DI233" s="38"/>
      <c r="DJ233" s="38"/>
      <c r="DK233" s="38"/>
      <c r="DL233" s="38"/>
      <c r="DM233" s="38"/>
      <c r="DN233" s="38"/>
    </row>
    <row r="234" spans="1:118">
      <c r="A234" s="1">
        <f>+NICE자료!A234</f>
        <v>126141</v>
      </c>
      <c r="B234" s="28" t="str">
        <f>+NICE자료!B234</f>
        <v xml:space="preserve">     신주인수권처분손실</v>
      </c>
      <c r="C234" s="37">
        <f>+NICE자료!C234</f>
        <v>0</v>
      </c>
      <c r="D234" s="37">
        <f>+NICE자료!D234</f>
        <v>0</v>
      </c>
      <c r="E234" s="37">
        <f>+NICE자료!E234</f>
        <v>0</v>
      </c>
      <c r="F234" s="37">
        <f>+NICE자료!F234</f>
        <v>0</v>
      </c>
      <c r="G234" s="37">
        <f>+NICE자료!G234</f>
        <v>0</v>
      </c>
      <c r="H234" s="37">
        <f>+NICE자료!H234</f>
        <v>0</v>
      </c>
      <c r="I234" s="37">
        <f>+NICE자료!I234</f>
        <v>0</v>
      </c>
      <c r="J234" s="37">
        <f>+NICE자료!J234</f>
        <v>0</v>
      </c>
      <c r="K234" s="37">
        <f>+NICE자료!K234</f>
        <v>0</v>
      </c>
      <c r="L234" s="37">
        <f>+NICE자료!L234</f>
        <v>0</v>
      </c>
      <c r="M234" s="37">
        <f>+NICE자료!M234</f>
        <v>0</v>
      </c>
      <c r="N234" s="37">
        <f>+NICE자료!N234</f>
        <v>0</v>
      </c>
      <c r="O234" s="37">
        <f>+NICE자료!O234</f>
        <v>0</v>
      </c>
      <c r="P234" s="37">
        <f>+NICE자료!P234</f>
        <v>0</v>
      </c>
      <c r="Q234" s="37">
        <f>+NICE자료!Q234</f>
        <v>0</v>
      </c>
      <c r="R234" s="37">
        <f>+NICE자료!R234</f>
        <v>0</v>
      </c>
      <c r="S234" s="37">
        <f>+NICE자료!S234</f>
        <v>0</v>
      </c>
      <c r="T234" s="37">
        <f>+NICE자료!T234</f>
        <v>0</v>
      </c>
      <c r="U234" s="37">
        <f>+NICE자료!U234</f>
        <v>0</v>
      </c>
      <c r="V234" s="37">
        <f>+NICE자료!V234</f>
        <v>0</v>
      </c>
      <c r="W234" s="37">
        <f>+NICE자료!W234</f>
        <v>0</v>
      </c>
      <c r="X234" s="37">
        <f>+NICE자료!X234</f>
        <v>0</v>
      </c>
      <c r="Y234" s="37">
        <f>+NICE자료!Y234</f>
        <v>0</v>
      </c>
      <c r="Z234" s="37">
        <f>+NICE자료!Z234</f>
        <v>0</v>
      </c>
      <c r="AA234" s="37">
        <f>+NICE자료!AA234</f>
        <v>0</v>
      </c>
      <c r="AB234" s="37">
        <f>+NICE자료!AB234</f>
        <v>0</v>
      </c>
      <c r="AC234" s="37">
        <f>+NICE자료!AC234</f>
        <v>0</v>
      </c>
      <c r="AD234" s="37">
        <f>+NICE자료!AD234</f>
        <v>0</v>
      </c>
      <c r="AE234" s="37">
        <f>+NICE자료!AE234</f>
        <v>0</v>
      </c>
      <c r="AF234" s="37">
        <f>+NICE자료!AF234</f>
        <v>0</v>
      </c>
      <c r="AG234" s="37">
        <f>+NICE자료!AG234</f>
        <v>0</v>
      </c>
      <c r="AH234" s="37">
        <f>+NICE자료!AH234</f>
        <v>0</v>
      </c>
      <c r="AI234" s="37">
        <f>+NICE자료!AI234</f>
        <v>0</v>
      </c>
      <c r="AJ234" s="37">
        <f>+NICE자료!AJ234</f>
        <v>0</v>
      </c>
      <c r="AK234" s="37">
        <f>+NICE자료!AK234</f>
        <v>0</v>
      </c>
      <c r="AL234" s="37">
        <f>+NICE자료!AL234</f>
        <v>0</v>
      </c>
      <c r="AM234" s="37"/>
      <c r="AN234" s="37"/>
      <c r="AO234" s="37"/>
      <c r="AP234" s="37"/>
      <c r="AQ234" s="37"/>
      <c r="AR234" s="37"/>
      <c r="AS234" s="37"/>
      <c r="AT234" s="38"/>
      <c r="AU234" s="38"/>
      <c r="AV234" s="38"/>
      <c r="AW234" s="38"/>
      <c r="AX234" s="38"/>
      <c r="AY234" s="38"/>
      <c r="AZ234" s="38"/>
      <c r="BA234" s="38"/>
      <c r="BB234" s="38"/>
      <c r="BC234" s="38"/>
      <c r="BD234" s="38"/>
      <c r="BE234" s="38"/>
      <c r="BF234" s="38"/>
      <c r="BG234" s="38"/>
      <c r="BH234" s="38"/>
      <c r="BI234" s="38"/>
      <c r="BJ234" s="38"/>
      <c r="BK234" s="38"/>
      <c r="BL234" s="38"/>
      <c r="BM234" s="38"/>
      <c r="BN234" s="38"/>
      <c r="BO234" s="38"/>
      <c r="BP234" s="38"/>
      <c r="BQ234" s="38"/>
      <c r="BR234" s="38"/>
      <c r="BS234" s="38"/>
      <c r="BT234" s="38"/>
      <c r="BU234" s="38"/>
      <c r="BV234" s="38"/>
      <c r="BW234" s="38"/>
      <c r="BX234" s="38"/>
      <c r="BY234" s="38"/>
      <c r="BZ234" s="38"/>
      <c r="CA234" s="38"/>
      <c r="CB234" s="38"/>
      <c r="CC234" s="38"/>
      <c r="CD234" s="38"/>
      <c r="CE234" s="38"/>
      <c r="CF234" s="38"/>
      <c r="CG234" s="38"/>
      <c r="CH234" s="38"/>
      <c r="CI234" s="38"/>
      <c r="CJ234" s="38"/>
      <c r="CK234" s="38"/>
      <c r="CL234" s="38"/>
      <c r="CM234" s="38"/>
      <c r="CN234" s="38"/>
      <c r="CO234" s="38"/>
      <c r="CP234" s="38"/>
      <c r="CQ234" s="38"/>
      <c r="CR234" s="38"/>
      <c r="CS234" s="38"/>
      <c r="CT234" s="38"/>
      <c r="CU234" s="38"/>
      <c r="CV234" s="38"/>
      <c r="CW234" s="38"/>
      <c r="CX234" s="38"/>
      <c r="CY234" s="38"/>
      <c r="CZ234" s="38"/>
      <c r="DA234" s="38"/>
      <c r="DB234" s="38"/>
      <c r="DC234" s="38"/>
      <c r="DD234" s="38"/>
      <c r="DE234" s="38"/>
      <c r="DF234" s="38"/>
      <c r="DG234" s="38"/>
      <c r="DH234" s="38"/>
      <c r="DI234" s="38"/>
      <c r="DJ234" s="38"/>
      <c r="DK234" s="38"/>
      <c r="DL234" s="38"/>
      <c r="DM234" s="38"/>
      <c r="DN234" s="38"/>
    </row>
    <row r="235" spans="1:118">
      <c r="A235" s="1">
        <f>+NICE자료!A235</f>
        <v>126150</v>
      </c>
      <c r="B235" s="28" t="str">
        <f>+NICE자료!B235</f>
        <v xml:space="preserve">     기부금</v>
      </c>
      <c r="C235" s="37">
        <f>+NICE자료!C235</f>
        <v>22442000000</v>
      </c>
      <c r="D235" s="37">
        <f>+NICE자료!D235</f>
        <v>50894000000</v>
      </c>
      <c r="E235" s="37">
        <f>+NICE자료!E235</f>
        <v>49007000000</v>
      </c>
      <c r="F235" s="37">
        <f>+NICE자료!F235</f>
        <v>52906000000</v>
      </c>
      <c r="G235" s="37">
        <f>+NICE자료!G235</f>
        <v>14916000000</v>
      </c>
      <c r="H235" s="37">
        <f>+NICE자료!H235</f>
        <v>19456000000</v>
      </c>
      <c r="I235" s="37">
        <f>+NICE자료!I235</f>
        <v>65631000000</v>
      </c>
      <c r="J235" s="37">
        <f>+NICE자료!J235</f>
        <v>82562000000</v>
      </c>
      <c r="K235" s="37">
        <f>+NICE자료!K235</f>
        <v>9285000000</v>
      </c>
      <c r="L235" s="37">
        <f>+NICE자료!L235</f>
        <v>18197000000</v>
      </c>
      <c r="M235" s="37">
        <f>+NICE자료!M235</f>
        <v>54403000000</v>
      </c>
      <c r="N235" s="37">
        <f>+NICE자료!N235</f>
        <v>57022000000</v>
      </c>
      <c r="O235" s="37">
        <f>+NICE자료!O235</f>
        <v>10716000000</v>
      </c>
      <c r="P235" s="37">
        <f>+NICE자료!P235</f>
        <v>14352000000</v>
      </c>
      <c r="Q235" s="37">
        <f>+NICE자료!Q235</f>
        <v>14985000000</v>
      </c>
      <c r="R235" s="37">
        <f>+NICE자료!R235</f>
        <v>59501000000</v>
      </c>
      <c r="S235" s="37">
        <f>+NICE자료!S235</f>
        <v>40550000000</v>
      </c>
      <c r="T235" s="37">
        <f>+NICE자료!T235</f>
        <v>52805000000</v>
      </c>
      <c r="U235" s="37">
        <f>+NICE자료!U235</f>
        <v>73230000000</v>
      </c>
      <c r="V235" s="37">
        <f>+NICE자료!V235</f>
        <v>31460000000</v>
      </c>
      <c r="W235" s="37">
        <f>+NICE자료!W235</f>
        <v>26727000000</v>
      </c>
      <c r="X235" s="37">
        <f>+NICE자료!X235</f>
        <v>65723000000</v>
      </c>
      <c r="Y235" s="37">
        <f>+NICE자료!Y235</f>
        <v>120550000000</v>
      </c>
      <c r="Z235" s="37">
        <f>+NICE자료!Z235</f>
        <v>36286000000</v>
      </c>
      <c r="AA235" s="37">
        <f>+NICE자료!AA235</f>
        <v>10815000000</v>
      </c>
      <c r="AB235" s="37">
        <f>+NICE자료!AB235</f>
        <v>51031000000</v>
      </c>
      <c r="AC235" s="37">
        <f>+NICE자료!AC235</f>
        <v>34994000000</v>
      </c>
      <c r="AD235" s="37">
        <f>+NICE자료!AD235</f>
        <v>76004000000</v>
      </c>
      <c r="AE235" s="37">
        <f>+NICE자료!AE235</f>
        <v>25752000000</v>
      </c>
      <c r="AF235" s="37">
        <f>+NICE자료!AF235</f>
        <v>79823000000</v>
      </c>
      <c r="AG235" s="37">
        <f>+NICE자료!AG235</f>
        <v>178376000000</v>
      </c>
      <c r="AH235" s="37">
        <f>+NICE자료!AH235</f>
        <v>121306000000</v>
      </c>
      <c r="AI235" s="37">
        <f>+NICE자료!AI235</f>
        <v>16251000000</v>
      </c>
      <c r="AJ235" s="37">
        <f>+NICE자료!AJ235</f>
        <v>152300000000</v>
      </c>
      <c r="AK235" s="37">
        <f>+NICE자료!AK235</f>
        <v>124304000000</v>
      </c>
      <c r="AL235" s="37">
        <f>+NICE자료!AL235</f>
        <v>22897000000</v>
      </c>
      <c r="AM235" s="37"/>
      <c r="AN235" s="37"/>
      <c r="AO235" s="37"/>
      <c r="AP235" s="37"/>
      <c r="AQ235" s="37"/>
      <c r="AR235" s="37"/>
      <c r="AS235" s="37"/>
      <c r="AT235" s="38"/>
      <c r="AU235" s="38"/>
      <c r="AV235" s="38"/>
      <c r="AW235" s="38"/>
      <c r="AX235" s="38"/>
      <c r="AY235" s="38"/>
      <c r="AZ235" s="38"/>
      <c r="BA235" s="38"/>
      <c r="BB235" s="38"/>
      <c r="BC235" s="38"/>
      <c r="BD235" s="38"/>
      <c r="BE235" s="38"/>
      <c r="BF235" s="38"/>
      <c r="BG235" s="38"/>
      <c r="BH235" s="38"/>
      <c r="BI235" s="38"/>
      <c r="BJ235" s="38"/>
      <c r="BK235" s="38"/>
      <c r="BL235" s="38"/>
      <c r="BM235" s="38"/>
      <c r="BN235" s="38"/>
      <c r="BO235" s="38"/>
      <c r="BP235" s="38"/>
      <c r="BQ235" s="38"/>
      <c r="BR235" s="38"/>
      <c r="BS235" s="38"/>
      <c r="BT235" s="38"/>
      <c r="BU235" s="38"/>
      <c r="BV235" s="38"/>
      <c r="BW235" s="38"/>
      <c r="BX235" s="38"/>
      <c r="BY235" s="38"/>
      <c r="BZ235" s="38"/>
      <c r="CA235" s="38"/>
      <c r="CB235" s="38"/>
      <c r="CC235" s="38"/>
      <c r="CD235" s="38"/>
      <c r="CE235" s="38"/>
      <c r="CF235" s="38"/>
      <c r="CG235" s="38"/>
      <c r="CH235" s="38"/>
      <c r="CI235" s="38"/>
      <c r="CJ235" s="38"/>
      <c r="CK235" s="38"/>
      <c r="CL235" s="38"/>
      <c r="CM235" s="38"/>
      <c r="CN235" s="38"/>
      <c r="CO235" s="38"/>
      <c r="CP235" s="38"/>
      <c r="CQ235" s="38"/>
      <c r="CR235" s="38"/>
      <c r="CS235" s="38"/>
      <c r="CT235" s="38"/>
      <c r="CU235" s="38"/>
      <c r="CV235" s="38"/>
      <c r="CW235" s="38"/>
      <c r="CX235" s="38"/>
      <c r="CY235" s="38"/>
      <c r="CZ235" s="38"/>
      <c r="DA235" s="38"/>
      <c r="DB235" s="38"/>
      <c r="DC235" s="38"/>
      <c r="DD235" s="38"/>
      <c r="DE235" s="38"/>
      <c r="DF235" s="38"/>
      <c r="DG235" s="38"/>
      <c r="DH235" s="38"/>
      <c r="DI235" s="38"/>
      <c r="DJ235" s="38"/>
      <c r="DK235" s="38"/>
      <c r="DL235" s="38"/>
      <c r="DM235" s="38"/>
      <c r="DN235" s="38"/>
    </row>
    <row r="236" spans="1:118">
      <c r="A236" s="1">
        <f>+NICE자료!A236</f>
        <v>126160</v>
      </c>
      <c r="B236" s="28" t="str">
        <f>+NICE자료!B236</f>
        <v xml:space="preserve">     외환차손</v>
      </c>
      <c r="C236" s="37">
        <f>+NICE자료!C236</f>
        <v>69469000000</v>
      </c>
      <c r="D236" s="37">
        <f>+NICE자료!D236</f>
        <v>108170000000</v>
      </c>
      <c r="E236" s="37">
        <f>+NICE자료!E236</f>
        <v>71503000000</v>
      </c>
      <c r="F236" s="37">
        <f>+NICE자료!F236</f>
        <v>142689000000</v>
      </c>
      <c r="G236" s="37">
        <f>+NICE자료!G236</f>
        <v>77763000000</v>
      </c>
      <c r="H236" s="37">
        <f>+NICE자료!H236</f>
        <v>55060000000</v>
      </c>
      <c r="I236" s="37">
        <f>+NICE자료!I236</f>
        <v>145218000000</v>
      </c>
      <c r="J236" s="37">
        <f>+NICE자료!J236</f>
        <v>178979000000</v>
      </c>
      <c r="K236" s="37">
        <f>+NICE자료!K236</f>
        <v>280976000000</v>
      </c>
      <c r="L236" s="37">
        <f>+NICE자료!L236</f>
        <v>427452000000</v>
      </c>
      <c r="M236" s="37">
        <f>+NICE자료!M236</f>
        <v>763453000000</v>
      </c>
      <c r="N236" s="37">
        <f>+NICE자료!N236</f>
        <v>2730057000000</v>
      </c>
      <c r="O236" s="37">
        <f>+NICE자료!O236</f>
        <v>1880812000000</v>
      </c>
      <c r="P236" s="37">
        <f>+NICE자료!P236</f>
        <v>1758834000000</v>
      </c>
      <c r="Q236" s="37">
        <f>+NICE자료!Q236</f>
        <v>1054166000000</v>
      </c>
      <c r="R236" s="37">
        <f>+NICE자료!R236</f>
        <v>966048000000</v>
      </c>
      <c r="S236" s="37">
        <f>+NICE자료!S236</f>
        <v>463902000000</v>
      </c>
      <c r="T236" s="37">
        <f>+NICE자료!T236</f>
        <v>1392733000000</v>
      </c>
      <c r="U236" s="37">
        <f>+NICE자료!U236</f>
        <v>933558000000</v>
      </c>
      <c r="V236" s="37">
        <f>+NICE자료!V236</f>
        <v>943038000000</v>
      </c>
      <c r="W236" s="37">
        <f>+NICE자료!W236</f>
        <v>293503000000</v>
      </c>
      <c r="X236" s="37">
        <f>+NICE자료!X236</f>
        <v>647634000000</v>
      </c>
      <c r="Y236" s="37">
        <f>+NICE자료!Y236</f>
        <v>1285769000000</v>
      </c>
      <c r="Z236" s="37">
        <f>+NICE자료!Z236</f>
        <v>1429845000000</v>
      </c>
      <c r="AA236" s="37">
        <f>+NICE자료!AA236</f>
        <v>471050000000</v>
      </c>
      <c r="AB236" s="37">
        <f>+NICE자료!AB236</f>
        <v>0</v>
      </c>
      <c r="AC236" s="37">
        <f>+NICE자료!AC236</f>
        <v>0</v>
      </c>
      <c r="AD236" s="37">
        <f>+NICE자료!AD236</f>
        <v>0</v>
      </c>
      <c r="AE236" s="37">
        <f>+NICE자료!AE236</f>
        <v>0</v>
      </c>
      <c r="AF236" s="37">
        <f>+NICE자료!AF236</f>
        <v>0</v>
      </c>
      <c r="AG236" s="37">
        <f>+NICE자료!AG236</f>
        <v>0</v>
      </c>
      <c r="AH236" s="37">
        <f>+NICE자료!AH236</f>
        <v>0</v>
      </c>
      <c r="AI236" s="37">
        <f>+NICE자료!AI236</f>
        <v>0</v>
      </c>
      <c r="AJ236" s="37">
        <f>+NICE자료!AJ236</f>
        <v>0</v>
      </c>
      <c r="AK236" s="37">
        <f>+NICE자료!AK236</f>
        <v>0</v>
      </c>
      <c r="AL236" s="37">
        <f>+NICE자료!AL236</f>
        <v>0</v>
      </c>
      <c r="AM236" s="37"/>
      <c r="AN236" s="37"/>
      <c r="AO236" s="37"/>
      <c r="AP236" s="37"/>
      <c r="AQ236" s="37"/>
      <c r="AR236" s="37"/>
      <c r="AS236" s="37"/>
      <c r="AT236" s="38"/>
      <c r="AU236" s="38"/>
      <c r="AV236" s="38"/>
      <c r="AW236" s="38"/>
      <c r="AX236" s="38"/>
      <c r="AY236" s="38"/>
      <c r="AZ236" s="38"/>
      <c r="BA236" s="38"/>
      <c r="BB236" s="38"/>
      <c r="BC236" s="38"/>
      <c r="BD236" s="38"/>
      <c r="BE236" s="38"/>
      <c r="BF236" s="38"/>
      <c r="BG236" s="38"/>
      <c r="BH236" s="38"/>
      <c r="BI236" s="38"/>
      <c r="BJ236" s="38"/>
      <c r="BK236" s="38"/>
      <c r="BL236" s="38"/>
      <c r="BM236" s="38"/>
      <c r="BN236" s="38"/>
      <c r="BO236" s="38"/>
      <c r="BP236" s="38"/>
      <c r="BQ236" s="38"/>
      <c r="BR236" s="38"/>
      <c r="BS236" s="38"/>
      <c r="BT236" s="38"/>
      <c r="BU236" s="38"/>
      <c r="BV236" s="38"/>
      <c r="BW236" s="38"/>
      <c r="BX236" s="38"/>
      <c r="BY236" s="38"/>
      <c r="BZ236" s="38"/>
      <c r="CA236" s="38"/>
      <c r="CB236" s="38"/>
      <c r="CC236" s="38"/>
      <c r="CD236" s="38"/>
      <c r="CE236" s="38"/>
      <c r="CF236" s="38"/>
      <c r="CG236" s="38"/>
      <c r="CH236" s="38"/>
      <c r="CI236" s="38"/>
      <c r="CJ236" s="38"/>
      <c r="CK236" s="38"/>
      <c r="CL236" s="38"/>
      <c r="CM236" s="38"/>
      <c r="CN236" s="38"/>
      <c r="CO236" s="38"/>
      <c r="CP236" s="38"/>
      <c r="CQ236" s="38"/>
      <c r="CR236" s="38"/>
      <c r="CS236" s="38"/>
      <c r="CT236" s="38"/>
      <c r="CU236" s="38"/>
      <c r="CV236" s="38"/>
      <c r="CW236" s="38"/>
      <c r="CX236" s="38"/>
      <c r="CY236" s="38"/>
      <c r="CZ236" s="38"/>
      <c r="DA236" s="38"/>
      <c r="DB236" s="38"/>
      <c r="DC236" s="38"/>
      <c r="DD236" s="38"/>
      <c r="DE236" s="38"/>
      <c r="DF236" s="38"/>
      <c r="DG236" s="38"/>
      <c r="DH236" s="38"/>
      <c r="DI236" s="38"/>
      <c r="DJ236" s="38"/>
      <c r="DK236" s="38"/>
      <c r="DL236" s="38"/>
      <c r="DM236" s="38"/>
      <c r="DN236" s="38"/>
    </row>
    <row r="237" spans="1:118">
      <c r="A237" s="1">
        <f>+NICE자료!A237</f>
        <v>126161</v>
      </c>
      <c r="B237" s="28" t="str">
        <f>+NICE자료!B237</f>
        <v xml:space="preserve">     파생상품거래손실</v>
      </c>
      <c r="C237" s="37">
        <f>+NICE자료!C237</f>
        <v>0</v>
      </c>
      <c r="D237" s="37">
        <f>+NICE자료!D237</f>
        <v>0</v>
      </c>
      <c r="E237" s="37">
        <f>+NICE자료!E237</f>
        <v>0</v>
      </c>
      <c r="F237" s="37">
        <f>+NICE자료!F237</f>
        <v>0</v>
      </c>
      <c r="G237" s="37">
        <f>+NICE자료!G237</f>
        <v>0</v>
      </c>
      <c r="H237" s="37">
        <f>+NICE자료!H237</f>
        <v>0</v>
      </c>
      <c r="I237" s="37">
        <f>+NICE자료!I237</f>
        <v>0</v>
      </c>
      <c r="J237" s="37">
        <f>+NICE자료!J237</f>
        <v>0</v>
      </c>
      <c r="K237" s="37">
        <f>+NICE자료!K237</f>
        <v>0</v>
      </c>
      <c r="L237" s="37">
        <f>+NICE자료!L237</f>
        <v>0</v>
      </c>
      <c r="M237" s="37">
        <f>+NICE자료!M237</f>
        <v>0</v>
      </c>
      <c r="N237" s="37">
        <f>+NICE자료!N237</f>
        <v>0</v>
      </c>
      <c r="O237" s="37">
        <f>+NICE자료!O237</f>
        <v>0</v>
      </c>
      <c r="P237" s="37">
        <f>+NICE자료!P237</f>
        <v>0</v>
      </c>
      <c r="Q237" s="37">
        <f>+NICE자료!Q237</f>
        <v>0</v>
      </c>
      <c r="R237" s="37">
        <f>+NICE자료!R237</f>
        <v>0</v>
      </c>
      <c r="S237" s="37">
        <f>+NICE자료!S237</f>
        <v>0</v>
      </c>
      <c r="T237" s="37">
        <f>+NICE자료!T237</f>
        <v>0</v>
      </c>
      <c r="U237" s="37">
        <f>+NICE자료!U237</f>
        <v>0</v>
      </c>
      <c r="V237" s="37">
        <f>+NICE자료!V237</f>
        <v>0</v>
      </c>
      <c r="W237" s="37">
        <f>+NICE자료!W237</f>
        <v>0</v>
      </c>
      <c r="X237" s="37">
        <f>+NICE자료!X237</f>
        <v>0</v>
      </c>
      <c r="Y237" s="37">
        <f>+NICE자료!Y237</f>
        <v>0</v>
      </c>
      <c r="Z237" s="37">
        <f>+NICE자료!Z237</f>
        <v>0</v>
      </c>
      <c r="AA237" s="37">
        <f>+NICE자료!AA237</f>
        <v>0</v>
      </c>
      <c r="AB237" s="37">
        <f>+NICE자료!AB237</f>
        <v>0</v>
      </c>
      <c r="AC237" s="37">
        <f>+NICE자료!AC237</f>
        <v>0</v>
      </c>
      <c r="AD237" s="37">
        <f>+NICE자료!AD237</f>
        <v>0</v>
      </c>
      <c r="AE237" s="37">
        <f>+NICE자료!AE237</f>
        <v>0</v>
      </c>
      <c r="AF237" s="37">
        <f>+NICE자료!AF237</f>
        <v>0</v>
      </c>
      <c r="AG237" s="37">
        <f>+NICE자료!AG237</f>
        <v>0</v>
      </c>
      <c r="AH237" s="37">
        <f>+NICE자료!AH237</f>
        <v>0</v>
      </c>
      <c r="AI237" s="37">
        <f>+NICE자료!AI237</f>
        <v>0</v>
      </c>
      <c r="AJ237" s="37">
        <f>+NICE자료!AJ237</f>
        <v>0</v>
      </c>
      <c r="AK237" s="37">
        <f>+NICE자료!AK237</f>
        <v>0</v>
      </c>
      <c r="AL237" s="37">
        <f>+NICE자료!AL237</f>
        <v>0</v>
      </c>
      <c r="AM237" s="37"/>
      <c r="AN237" s="37"/>
      <c r="AO237" s="37"/>
      <c r="AP237" s="37"/>
      <c r="AQ237" s="37"/>
      <c r="AR237" s="37"/>
      <c r="AS237" s="37"/>
      <c r="AT237" s="38"/>
      <c r="AU237" s="38"/>
      <c r="AV237" s="38"/>
      <c r="AW237" s="38"/>
      <c r="AX237" s="38"/>
      <c r="AY237" s="38"/>
      <c r="AZ237" s="38"/>
      <c r="BA237" s="38"/>
      <c r="BB237" s="38"/>
      <c r="BC237" s="38"/>
      <c r="BD237" s="38"/>
      <c r="BE237" s="38"/>
      <c r="BF237" s="38"/>
      <c r="BG237" s="38"/>
      <c r="BH237" s="38"/>
      <c r="BI237" s="38"/>
      <c r="BJ237" s="38"/>
      <c r="BK237" s="38"/>
      <c r="BL237" s="38"/>
      <c r="BM237" s="38"/>
      <c r="BN237" s="38"/>
      <c r="BO237" s="38"/>
      <c r="BP237" s="38"/>
      <c r="BQ237" s="38"/>
      <c r="BR237" s="38"/>
      <c r="BS237" s="38"/>
      <c r="BT237" s="38"/>
      <c r="BU237" s="38"/>
      <c r="BV237" s="38"/>
      <c r="BW237" s="38"/>
      <c r="BX237" s="38"/>
      <c r="BY237" s="38"/>
      <c r="BZ237" s="38"/>
      <c r="CA237" s="38"/>
      <c r="CB237" s="38"/>
      <c r="CC237" s="38"/>
      <c r="CD237" s="38"/>
      <c r="CE237" s="38"/>
      <c r="CF237" s="38"/>
      <c r="CG237" s="38"/>
      <c r="CH237" s="38"/>
      <c r="CI237" s="38"/>
      <c r="CJ237" s="38"/>
      <c r="CK237" s="38"/>
      <c r="CL237" s="38"/>
      <c r="CM237" s="38"/>
      <c r="CN237" s="38"/>
      <c r="CO237" s="38"/>
      <c r="CP237" s="38"/>
      <c r="CQ237" s="38"/>
      <c r="CR237" s="38"/>
      <c r="CS237" s="38"/>
      <c r="CT237" s="38"/>
      <c r="CU237" s="38"/>
      <c r="CV237" s="38"/>
      <c r="CW237" s="38"/>
      <c r="CX237" s="38"/>
      <c r="CY237" s="38"/>
      <c r="CZ237" s="38"/>
      <c r="DA237" s="38"/>
      <c r="DB237" s="38"/>
      <c r="DC237" s="38"/>
      <c r="DD237" s="38"/>
      <c r="DE237" s="38"/>
      <c r="DF237" s="38"/>
      <c r="DG237" s="38"/>
      <c r="DH237" s="38"/>
      <c r="DI237" s="38"/>
      <c r="DJ237" s="38"/>
      <c r="DK237" s="38"/>
      <c r="DL237" s="38"/>
      <c r="DM237" s="38"/>
      <c r="DN237" s="38"/>
    </row>
    <row r="238" spans="1:118">
      <c r="A238" s="1">
        <f>+NICE자료!A238</f>
        <v>126162</v>
      </c>
      <c r="B238" s="28" t="str">
        <f>+NICE자료!B238</f>
        <v xml:space="preserve">     파생상품거래차상각</v>
      </c>
      <c r="C238" s="37">
        <f>+NICE자료!C238</f>
        <v>0</v>
      </c>
      <c r="D238" s="37">
        <f>+NICE자료!D238</f>
        <v>0</v>
      </c>
      <c r="E238" s="37">
        <f>+NICE자료!E238</f>
        <v>0</v>
      </c>
      <c r="F238" s="37">
        <f>+NICE자료!F238</f>
        <v>0</v>
      </c>
      <c r="G238" s="37">
        <f>+NICE자료!G238</f>
        <v>0</v>
      </c>
      <c r="H238" s="37">
        <f>+NICE자료!H238</f>
        <v>0</v>
      </c>
      <c r="I238" s="37">
        <f>+NICE자료!I238</f>
        <v>0</v>
      </c>
      <c r="J238" s="37">
        <f>+NICE자료!J238</f>
        <v>0</v>
      </c>
      <c r="K238" s="37">
        <f>+NICE자료!K238</f>
        <v>0</v>
      </c>
      <c r="L238" s="37">
        <f>+NICE자료!L238</f>
        <v>0</v>
      </c>
      <c r="M238" s="37">
        <f>+NICE자료!M238</f>
        <v>0</v>
      </c>
      <c r="N238" s="37">
        <f>+NICE자료!N238</f>
        <v>0</v>
      </c>
      <c r="O238" s="37">
        <f>+NICE자료!O238</f>
        <v>0</v>
      </c>
      <c r="P238" s="37">
        <f>+NICE자료!P238</f>
        <v>0</v>
      </c>
      <c r="Q238" s="37">
        <f>+NICE자료!Q238</f>
        <v>0</v>
      </c>
      <c r="R238" s="37">
        <f>+NICE자료!R238</f>
        <v>0</v>
      </c>
      <c r="S238" s="37">
        <f>+NICE자료!S238</f>
        <v>0</v>
      </c>
      <c r="T238" s="37">
        <f>+NICE자료!T238</f>
        <v>0</v>
      </c>
      <c r="U238" s="37">
        <f>+NICE자료!U238</f>
        <v>0</v>
      </c>
      <c r="V238" s="37">
        <f>+NICE자료!V238</f>
        <v>0</v>
      </c>
      <c r="W238" s="37">
        <f>+NICE자료!W238</f>
        <v>0</v>
      </c>
      <c r="X238" s="37">
        <f>+NICE자료!X238</f>
        <v>0</v>
      </c>
      <c r="Y238" s="37">
        <f>+NICE자료!Y238</f>
        <v>0</v>
      </c>
      <c r="Z238" s="37">
        <f>+NICE자료!Z238</f>
        <v>0</v>
      </c>
      <c r="AA238" s="37">
        <f>+NICE자료!AA238</f>
        <v>0</v>
      </c>
      <c r="AB238" s="37">
        <f>+NICE자료!AB238</f>
        <v>0</v>
      </c>
      <c r="AC238" s="37">
        <f>+NICE자료!AC238</f>
        <v>0</v>
      </c>
      <c r="AD238" s="37">
        <f>+NICE자료!AD238</f>
        <v>0</v>
      </c>
      <c r="AE238" s="37">
        <f>+NICE자료!AE238</f>
        <v>0</v>
      </c>
      <c r="AF238" s="37">
        <f>+NICE자료!AF238</f>
        <v>0</v>
      </c>
      <c r="AG238" s="37">
        <f>+NICE자료!AG238</f>
        <v>0</v>
      </c>
      <c r="AH238" s="37">
        <f>+NICE자료!AH238</f>
        <v>0</v>
      </c>
      <c r="AI238" s="37">
        <f>+NICE자료!AI238</f>
        <v>0</v>
      </c>
      <c r="AJ238" s="37">
        <f>+NICE자료!AJ238</f>
        <v>0</v>
      </c>
      <c r="AK238" s="37">
        <f>+NICE자료!AK238</f>
        <v>0</v>
      </c>
      <c r="AL238" s="37">
        <f>+NICE자료!AL238</f>
        <v>0</v>
      </c>
      <c r="AM238" s="37"/>
      <c r="AN238" s="37"/>
      <c r="AO238" s="37"/>
      <c r="AP238" s="37"/>
      <c r="AQ238" s="37"/>
      <c r="AR238" s="37"/>
      <c r="AS238" s="37"/>
      <c r="AT238" s="38"/>
      <c r="AU238" s="38"/>
      <c r="AV238" s="38"/>
      <c r="AW238" s="38"/>
      <c r="AX238" s="38"/>
      <c r="AY238" s="38"/>
      <c r="AZ238" s="38"/>
      <c r="BA238" s="38"/>
      <c r="BB238" s="38"/>
      <c r="BC238" s="38"/>
      <c r="BD238" s="38"/>
      <c r="BE238" s="38"/>
      <c r="BF238" s="38"/>
      <c r="BG238" s="38"/>
      <c r="BH238" s="38"/>
      <c r="BI238" s="38"/>
      <c r="BJ238" s="38"/>
      <c r="BK238" s="38"/>
      <c r="BL238" s="38"/>
      <c r="BM238" s="38"/>
      <c r="BN238" s="38"/>
      <c r="BO238" s="38"/>
      <c r="BP238" s="38"/>
      <c r="BQ238" s="38"/>
      <c r="BR238" s="38"/>
      <c r="BS238" s="38"/>
      <c r="BT238" s="38"/>
      <c r="BU238" s="38"/>
      <c r="BV238" s="38"/>
      <c r="BW238" s="38"/>
      <c r="BX238" s="38"/>
      <c r="BY238" s="38"/>
      <c r="BZ238" s="38"/>
      <c r="CA238" s="38"/>
      <c r="CB238" s="38"/>
      <c r="CC238" s="38"/>
      <c r="CD238" s="38"/>
      <c r="CE238" s="38"/>
      <c r="CF238" s="38"/>
      <c r="CG238" s="38"/>
      <c r="CH238" s="38"/>
      <c r="CI238" s="38"/>
      <c r="CJ238" s="38"/>
      <c r="CK238" s="38"/>
      <c r="CL238" s="38"/>
      <c r="CM238" s="38"/>
      <c r="CN238" s="38"/>
      <c r="CO238" s="38"/>
      <c r="CP238" s="38"/>
      <c r="CQ238" s="38"/>
      <c r="CR238" s="38"/>
      <c r="CS238" s="38"/>
      <c r="CT238" s="38"/>
      <c r="CU238" s="38"/>
      <c r="CV238" s="38"/>
      <c r="CW238" s="38"/>
      <c r="CX238" s="38"/>
      <c r="CY238" s="38"/>
      <c r="CZ238" s="38"/>
      <c r="DA238" s="38"/>
      <c r="DB238" s="38"/>
      <c r="DC238" s="38"/>
      <c r="DD238" s="38"/>
      <c r="DE238" s="38"/>
      <c r="DF238" s="38"/>
      <c r="DG238" s="38"/>
      <c r="DH238" s="38"/>
      <c r="DI238" s="38"/>
      <c r="DJ238" s="38"/>
      <c r="DK238" s="38"/>
      <c r="DL238" s="38"/>
      <c r="DM238" s="38"/>
      <c r="DN238" s="38"/>
    </row>
    <row r="239" spans="1:118">
      <c r="A239" s="1">
        <f>+NICE자료!A239</f>
        <v>126163</v>
      </c>
      <c r="B239" s="28" t="str">
        <f>+NICE자료!B239</f>
        <v xml:space="preserve">     파생상품평가손실</v>
      </c>
      <c r="C239" s="37">
        <f>+NICE자료!C239</f>
        <v>0</v>
      </c>
      <c r="D239" s="37">
        <f>+NICE자료!D239</f>
        <v>0</v>
      </c>
      <c r="E239" s="37">
        <f>+NICE자료!E239</f>
        <v>0</v>
      </c>
      <c r="F239" s="37">
        <f>+NICE자료!F239</f>
        <v>0</v>
      </c>
      <c r="G239" s="37">
        <f>+NICE자료!G239</f>
        <v>0</v>
      </c>
      <c r="H239" s="37">
        <f>+NICE자료!H239</f>
        <v>0</v>
      </c>
      <c r="I239" s="37">
        <f>+NICE자료!I239</f>
        <v>0</v>
      </c>
      <c r="J239" s="37">
        <f>+NICE자료!J239</f>
        <v>0</v>
      </c>
      <c r="K239" s="37">
        <f>+NICE자료!K239</f>
        <v>0</v>
      </c>
      <c r="L239" s="37">
        <f>+NICE자료!L239</f>
        <v>0</v>
      </c>
      <c r="M239" s="37">
        <f>+NICE자료!M239</f>
        <v>0</v>
      </c>
      <c r="N239" s="37">
        <f>+NICE자료!N239</f>
        <v>0</v>
      </c>
      <c r="O239" s="37">
        <f>+NICE자료!O239</f>
        <v>0</v>
      </c>
      <c r="P239" s="37">
        <f>+NICE자료!P239</f>
        <v>0</v>
      </c>
      <c r="Q239" s="37">
        <f>+NICE자료!Q239</f>
        <v>0</v>
      </c>
      <c r="R239" s="37">
        <f>+NICE자료!R239</f>
        <v>0</v>
      </c>
      <c r="S239" s="37">
        <f>+NICE자료!S239</f>
        <v>0</v>
      </c>
      <c r="T239" s="37">
        <f>+NICE자료!T239</f>
        <v>0</v>
      </c>
      <c r="U239" s="37">
        <f>+NICE자료!U239</f>
        <v>0</v>
      </c>
      <c r="V239" s="37">
        <f>+NICE자료!V239</f>
        <v>0</v>
      </c>
      <c r="W239" s="37">
        <f>+NICE자료!W239</f>
        <v>7193000000</v>
      </c>
      <c r="X239" s="37">
        <f>+NICE자료!X239</f>
        <v>34945000000</v>
      </c>
      <c r="Y239" s="37">
        <f>+NICE자료!Y239</f>
        <v>6259000000</v>
      </c>
      <c r="Z239" s="37">
        <f>+NICE자료!Z239</f>
        <v>-27805000000</v>
      </c>
      <c r="AA239" s="37">
        <f>+NICE자료!AA239</f>
        <v>9880000000</v>
      </c>
      <c r="AB239" s="37">
        <f>+NICE자료!AB239</f>
        <v>5585000000</v>
      </c>
      <c r="AC239" s="37">
        <f>+NICE자료!AC239</f>
        <v>7944000000</v>
      </c>
      <c r="AD239" s="37">
        <f>+NICE자료!AD239</f>
        <v>2642000000</v>
      </c>
      <c r="AE239" s="37">
        <f>+NICE자료!AE239</f>
        <v>0</v>
      </c>
      <c r="AF239" s="37">
        <f>+NICE자료!AF239</f>
        <v>920000000</v>
      </c>
      <c r="AG239" s="37">
        <f>+NICE자료!AG239</f>
        <v>2341000000</v>
      </c>
      <c r="AH239" s="37">
        <f>+NICE자료!AH239</f>
        <v>255000000</v>
      </c>
      <c r="AI239" s="37">
        <f>+NICE자료!AI239</f>
        <v>19234000000</v>
      </c>
      <c r="AJ239" s="37">
        <f>+NICE자료!AJ239</f>
        <v>6563000000</v>
      </c>
      <c r="AK239" s="37">
        <f>+NICE자료!AK239</f>
        <v>88000000</v>
      </c>
      <c r="AL239" s="37">
        <f>+NICE자료!AL239</f>
        <v>-4093000000</v>
      </c>
      <c r="AM239" s="37"/>
      <c r="AN239" s="37"/>
      <c r="AO239" s="37"/>
      <c r="AP239" s="37"/>
      <c r="AQ239" s="37"/>
      <c r="AR239" s="37"/>
      <c r="AS239" s="37"/>
      <c r="AT239" s="38"/>
      <c r="AU239" s="38"/>
      <c r="AV239" s="38"/>
      <c r="AW239" s="38"/>
      <c r="AX239" s="38"/>
      <c r="AY239" s="38"/>
      <c r="AZ239" s="38"/>
      <c r="BA239" s="38"/>
      <c r="BB239" s="38"/>
      <c r="BC239" s="38"/>
      <c r="BD239" s="38"/>
      <c r="BE239" s="38"/>
      <c r="BF239" s="38"/>
      <c r="BG239" s="38"/>
      <c r="BH239" s="38"/>
      <c r="BI239" s="38"/>
      <c r="BJ239" s="38"/>
      <c r="BK239" s="38"/>
      <c r="BL239" s="38"/>
      <c r="BM239" s="38"/>
      <c r="BN239" s="38"/>
      <c r="BO239" s="38"/>
      <c r="BP239" s="38"/>
      <c r="BQ239" s="38"/>
      <c r="BR239" s="38"/>
      <c r="BS239" s="38"/>
      <c r="BT239" s="38"/>
      <c r="BU239" s="38"/>
      <c r="BV239" s="38"/>
      <c r="BW239" s="38"/>
      <c r="BX239" s="38"/>
      <c r="BY239" s="38"/>
      <c r="BZ239" s="38"/>
      <c r="CA239" s="38"/>
      <c r="CB239" s="38"/>
      <c r="CC239" s="38"/>
      <c r="CD239" s="38"/>
      <c r="CE239" s="38"/>
      <c r="CF239" s="38"/>
      <c r="CG239" s="38"/>
      <c r="CH239" s="38"/>
      <c r="CI239" s="38"/>
      <c r="CJ239" s="38"/>
      <c r="CK239" s="38"/>
      <c r="CL239" s="38"/>
      <c r="CM239" s="38"/>
      <c r="CN239" s="38"/>
      <c r="CO239" s="38"/>
      <c r="CP239" s="38"/>
      <c r="CQ239" s="38"/>
      <c r="CR239" s="38"/>
      <c r="CS239" s="38"/>
      <c r="CT239" s="38"/>
      <c r="CU239" s="38"/>
      <c r="CV239" s="38"/>
      <c r="CW239" s="38"/>
      <c r="CX239" s="38"/>
      <c r="CY239" s="38"/>
      <c r="CZ239" s="38"/>
      <c r="DA239" s="38"/>
      <c r="DB239" s="38"/>
      <c r="DC239" s="38"/>
      <c r="DD239" s="38"/>
      <c r="DE239" s="38"/>
      <c r="DF239" s="38"/>
      <c r="DG239" s="38"/>
      <c r="DH239" s="38"/>
      <c r="DI239" s="38"/>
      <c r="DJ239" s="38"/>
      <c r="DK239" s="38"/>
      <c r="DL239" s="38"/>
      <c r="DM239" s="38"/>
      <c r="DN239" s="38"/>
    </row>
    <row r="240" spans="1:118">
      <c r="A240" s="1">
        <f>+NICE자료!A240</f>
        <v>126170</v>
      </c>
      <c r="B240" s="28" t="str">
        <f>+NICE자료!B240</f>
        <v xml:space="preserve">     자산평가손실</v>
      </c>
      <c r="C240" s="37">
        <f>+NICE자료!C240</f>
        <v>0</v>
      </c>
      <c r="D240" s="37">
        <f>+NICE자료!D240</f>
        <v>0</v>
      </c>
      <c r="E240" s="37">
        <f>+NICE자료!E240</f>
        <v>0</v>
      </c>
      <c r="F240" s="37">
        <f>+NICE자료!F240</f>
        <v>0</v>
      </c>
      <c r="G240" s="37">
        <f>+NICE자료!G240</f>
        <v>0</v>
      </c>
      <c r="H240" s="37">
        <f>+NICE자료!H240</f>
        <v>0</v>
      </c>
      <c r="I240" s="37">
        <f>+NICE자료!I240</f>
        <v>0</v>
      </c>
      <c r="J240" s="37">
        <f>+NICE자료!J240</f>
        <v>0</v>
      </c>
      <c r="K240" s="37">
        <f>+NICE자료!K240</f>
        <v>0</v>
      </c>
      <c r="L240" s="37">
        <f>+NICE자료!L240</f>
        <v>0</v>
      </c>
      <c r="M240" s="37">
        <f>+NICE자료!M240</f>
        <v>0</v>
      </c>
      <c r="N240" s="37">
        <f>+NICE자료!N240</f>
        <v>0</v>
      </c>
      <c r="O240" s="37">
        <f>+NICE자료!O240</f>
        <v>0</v>
      </c>
      <c r="P240" s="37">
        <f>+NICE자료!P240</f>
        <v>0</v>
      </c>
      <c r="Q240" s="37">
        <f>+NICE자료!Q240</f>
        <v>0</v>
      </c>
      <c r="R240" s="37">
        <f>+NICE자료!R240</f>
        <v>0</v>
      </c>
      <c r="S240" s="37">
        <f>+NICE자료!S240</f>
        <v>0</v>
      </c>
      <c r="T240" s="37">
        <f>+NICE자료!T240</f>
        <v>0</v>
      </c>
      <c r="U240" s="37">
        <f>+NICE자료!U240</f>
        <v>0</v>
      </c>
      <c r="V240" s="37">
        <f>+NICE자료!V240</f>
        <v>0</v>
      </c>
      <c r="W240" s="37">
        <f>+NICE자료!W240</f>
        <v>0</v>
      </c>
      <c r="X240" s="37">
        <f>+NICE자료!X240</f>
        <v>0</v>
      </c>
      <c r="Y240" s="37">
        <f>+NICE자료!Y240</f>
        <v>0</v>
      </c>
      <c r="Z240" s="37">
        <f>+NICE자료!Z240</f>
        <v>0</v>
      </c>
      <c r="AA240" s="37">
        <f>+NICE자료!AA240</f>
        <v>0</v>
      </c>
      <c r="AB240" s="37">
        <f>+NICE자료!AB240</f>
        <v>0</v>
      </c>
      <c r="AC240" s="37">
        <f>+NICE자료!AC240</f>
        <v>0</v>
      </c>
      <c r="AD240" s="37">
        <f>+NICE자료!AD240</f>
        <v>0</v>
      </c>
      <c r="AE240" s="37">
        <f>+NICE자료!AE240</f>
        <v>0</v>
      </c>
      <c r="AF240" s="37">
        <f>+NICE자료!AF240</f>
        <v>0</v>
      </c>
      <c r="AG240" s="37">
        <f>+NICE자료!AG240</f>
        <v>0</v>
      </c>
      <c r="AH240" s="37">
        <f>+NICE자료!AH240</f>
        <v>0</v>
      </c>
      <c r="AI240" s="37">
        <f>+NICE자료!AI240</f>
        <v>0</v>
      </c>
      <c r="AJ240" s="37">
        <f>+NICE자료!AJ240</f>
        <v>0</v>
      </c>
      <c r="AK240" s="37">
        <f>+NICE자료!AK240</f>
        <v>0</v>
      </c>
      <c r="AL240" s="37">
        <f>+NICE자료!AL240</f>
        <v>0</v>
      </c>
      <c r="AM240" s="37"/>
      <c r="AN240" s="37"/>
      <c r="AO240" s="37"/>
      <c r="AP240" s="37"/>
      <c r="AQ240" s="37"/>
      <c r="AR240" s="37"/>
      <c r="AS240" s="37"/>
      <c r="AT240" s="38"/>
      <c r="AU240" s="38"/>
      <c r="AV240" s="38"/>
      <c r="AW240" s="38"/>
      <c r="AX240" s="38"/>
      <c r="AY240" s="38"/>
      <c r="AZ240" s="38"/>
      <c r="BA240" s="38"/>
      <c r="BB240" s="38"/>
      <c r="BC240" s="38"/>
      <c r="BD240" s="38"/>
      <c r="BE240" s="38"/>
      <c r="BF240" s="38"/>
      <c r="BG240" s="38"/>
      <c r="BH240" s="38"/>
      <c r="BI240" s="38"/>
      <c r="BJ240" s="38"/>
      <c r="BK240" s="38"/>
      <c r="BL240" s="38"/>
      <c r="BM240" s="38"/>
      <c r="BN240" s="38"/>
      <c r="BO240" s="38"/>
      <c r="BP240" s="38"/>
      <c r="BQ240" s="38"/>
      <c r="BR240" s="38"/>
      <c r="BS240" s="38"/>
      <c r="BT240" s="38"/>
      <c r="BU240" s="38"/>
      <c r="BV240" s="38"/>
      <c r="BW240" s="38"/>
      <c r="BX240" s="38"/>
      <c r="BY240" s="38"/>
      <c r="BZ240" s="38"/>
      <c r="CA240" s="38"/>
      <c r="CB240" s="38"/>
      <c r="CC240" s="38"/>
      <c r="CD240" s="38"/>
      <c r="CE240" s="38"/>
      <c r="CF240" s="38"/>
      <c r="CG240" s="38"/>
      <c r="CH240" s="38"/>
      <c r="CI240" s="38"/>
      <c r="CJ240" s="38"/>
      <c r="CK240" s="38"/>
      <c r="CL240" s="38"/>
      <c r="CM240" s="38"/>
      <c r="CN240" s="38"/>
      <c r="CO240" s="38"/>
      <c r="CP240" s="38"/>
      <c r="CQ240" s="38"/>
      <c r="CR240" s="38"/>
      <c r="CS240" s="38"/>
      <c r="CT240" s="38"/>
      <c r="CU240" s="38"/>
      <c r="CV240" s="38"/>
      <c r="CW240" s="38"/>
      <c r="CX240" s="38"/>
      <c r="CY240" s="38"/>
      <c r="CZ240" s="38"/>
      <c r="DA240" s="38"/>
      <c r="DB240" s="38"/>
      <c r="DC240" s="38"/>
      <c r="DD240" s="38"/>
      <c r="DE240" s="38"/>
      <c r="DF240" s="38"/>
      <c r="DG240" s="38"/>
      <c r="DH240" s="38"/>
      <c r="DI240" s="38"/>
      <c r="DJ240" s="38"/>
      <c r="DK240" s="38"/>
      <c r="DL240" s="38"/>
      <c r="DM240" s="38"/>
      <c r="DN240" s="38"/>
    </row>
    <row r="241" spans="1:118">
      <c r="A241" s="1">
        <f>+NICE자료!A241</f>
        <v>126176</v>
      </c>
      <c r="B241" s="28" t="str">
        <f>+NICE자료!B241</f>
        <v xml:space="preserve">          단기금융상품평가손실</v>
      </c>
      <c r="C241" s="37">
        <f>+NICE자료!C241</f>
        <v>0</v>
      </c>
      <c r="D241" s="37">
        <f>+NICE자료!D241</f>
        <v>0</v>
      </c>
      <c r="E241" s="37">
        <f>+NICE자료!E241</f>
        <v>0</v>
      </c>
      <c r="F241" s="37">
        <f>+NICE자료!F241</f>
        <v>0</v>
      </c>
      <c r="G241" s="37">
        <f>+NICE자료!G241</f>
        <v>0</v>
      </c>
      <c r="H241" s="37">
        <f>+NICE자료!H241</f>
        <v>0</v>
      </c>
      <c r="I241" s="37">
        <f>+NICE자료!I241</f>
        <v>0</v>
      </c>
      <c r="J241" s="37">
        <f>+NICE자료!J241</f>
        <v>0</v>
      </c>
      <c r="K241" s="37">
        <f>+NICE자료!K241</f>
        <v>0</v>
      </c>
      <c r="L241" s="37">
        <f>+NICE자료!L241</f>
        <v>0</v>
      </c>
      <c r="M241" s="37">
        <f>+NICE자료!M241</f>
        <v>0</v>
      </c>
      <c r="N241" s="37">
        <f>+NICE자료!N241</f>
        <v>0</v>
      </c>
      <c r="O241" s="37">
        <f>+NICE자료!O241</f>
        <v>0</v>
      </c>
      <c r="P241" s="37">
        <f>+NICE자료!P241</f>
        <v>0</v>
      </c>
      <c r="Q241" s="37">
        <f>+NICE자료!Q241</f>
        <v>0</v>
      </c>
      <c r="R241" s="37">
        <f>+NICE자료!R241</f>
        <v>0</v>
      </c>
      <c r="S241" s="37">
        <f>+NICE자료!S241</f>
        <v>0</v>
      </c>
      <c r="T241" s="37">
        <f>+NICE자료!T241</f>
        <v>0</v>
      </c>
      <c r="U241" s="37">
        <f>+NICE자료!U241</f>
        <v>0</v>
      </c>
      <c r="V241" s="37">
        <f>+NICE자료!V241</f>
        <v>0</v>
      </c>
      <c r="W241" s="37">
        <f>+NICE자료!W241</f>
        <v>0</v>
      </c>
      <c r="X241" s="37">
        <f>+NICE자료!X241</f>
        <v>0</v>
      </c>
      <c r="Y241" s="37">
        <f>+NICE자료!Y241</f>
        <v>0</v>
      </c>
      <c r="Z241" s="37">
        <f>+NICE자료!Z241</f>
        <v>0</v>
      </c>
      <c r="AA241" s="37">
        <f>+NICE자료!AA241</f>
        <v>0</v>
      </c>
      <c r="AB241" s="37">
        <f>+NICE자료!AB241</f>
        <v>0</v>
      </c>
      <c r="AC241" s="37">
        <f>+NICE자료!AC241</f>
        <v>0</v>
      </c>
      <c r="AD241" s="37">
        <f>+NICE자료!AD241</f>
        <v>0</v>
      </c>
      <c r="AE241" s="37">
        <f>+NICE자료!AE241</f>
        <v>0</v>
      </c>
      <c r="AF241" s="37">
        <f>+NICE자료!AF241</f>
        <v>0</v>
      </c>
      <c r="AG241" s="37">
        <f>+NICE자료!AG241</f>
        <v>0</v>
      </c>
      <c r="AH241" s="37">
        <f>+NICE자료!AH241</f>
        <v>0</v>
      </c>
      <c r="AI241" s="37">
        <f>+NICE자료!AI241</f>
        <v>0</v>
      </c>
      <c r="AJ241" s="37">
        <f>+NICE자료!AJ241</f>
        <v>0</v>
      </c>
      <c r="AK241" s="37">
        <f>+NICE자료!AK241</f>
        <v>0</v>
      </c>
      <c r="AL241" s="37">
        <f>+NICE자료!AL241</f>
        <v>0</v>
      </c>
      <c r="AM241" s="37"/>
      <c r="AN241" s="37"/>
      <c r="AO241" s="37"/>
      <c r="AP241" s="37"/>
      <c r="AQ241" s="37"/>
      <c r="AR241" s="37"/>
      <c r="AS241" s="37"/>
      <c r="AT241" s="38"/>
      <c r="AU241" s="38"/>
      <c r="AV241" s="38"/>
      <c r="AW241" s="38"/>
      <c r="AX241" s="38"/>
      <c r="AY241" s="38"/>
      <c r="AZ241" s="38"/>
      <c r="BA241" s="38"/>
      <c r="BB241" s="38"/>
      <c r="BC241" s="38"/>
      <c r="BD241" s="38"/>
      <c r="BE241" s="38"/>
      <c r="BF241" s="38"/>
      <c r="BG241" s="38"/>
      <c r="BH241" s="38"/>
      <c r="BI241" s="38"/>
      <c r="BJ241" s="38"/>
      <c r="BK241" s="38"/>
      <c r="BL241" s="38"/>
      <c r="BM241" s="38"/>
      <c r="BN241" s="38"/>
      <c r="BO241" s="38"/>
      <c r="BP241" s="38"/>
      <c r="BQ241" s="38"/>
      <c r="BR241" s="38"/>
      <c r="BS241" s="38"/>
      <c r="BT241" s="38"/>
      <c r="BU241" s="38"/>
      <c r="BV241" s="38"/>
      <c r="BW241" s="38"/>
      <c r="BX241" s="38"/>
      <c r="BY241" s="38"/>
      <c r="BZ241" s="38"/>
      <c r="CA241" s="38"/>
      <c r="CB241" s="38"/>
      <c r="CC241" s="38"/>
      <c r="CD241" s="38"/>
      <c r="CE241" s="38"/>
      <c r="CF241" s="38"/>
      <c r="CG241" s="38"/>
      <c r="CH241" s="38"/>
      <c r="CI241" s="38"/>
      <c r="CJ241" s="38"/>
      <c r="CK241" s="38"/>
      <c r="CL241" s="38"/>
      <c r="CM241" s="38"/>
      <c r="CN241" s="38"/>
      <c r="CO241" s="38"/>
      <c r="CP241" s="38"/>
      <c r="CQ241" s="38"/>
      <c r="CR241" s="38"/>
      <c r="CS241" s="38"/>
      <c r="CT241" s="38"/>
      <c r="CU241" s="38"/>
      <c r="CV241" s="38"/>
      <c r="CW241" s="38"/>
      <c r="CX241" s="38"/>
      <c r="CY241" s="38"/>
      <c r="CZ241" s="38"/>
      <c r="DA241" s="38"/>
      <c r="DB241" s="38"/>
      <c r="DC241" s="38"/>
      <c r="DD241" s="38"/>
      <c r="DE241" s="38"/>
      <c r="DF241" s="38"/>
      <c r="DG241" s="38"/>
      <c r="DH241" s="38"/>
      <c r="DI241" s="38"/>
      <c r="DJ241" s="38"/>
      <c r="DK241" s="38"/>
      <c r="DL241" s="38"/>
      <c r="DM241" s="38"/>
      <c r="DN241" s="38"/>
    </row>
    <row r="242" spans="1:118">
      <c r="A242" s="1">
        <f>+NICE자료!A242</f>
        <v>126171</v>
      </c>
      <c r="B242" s="28" t="str">
        <f>+NICE자료!B242</f>
        <v xml:space="preserve">          재고자산평가손실</v>
      </c>
      <c r="C242" s="37">
        <f>+NICE자료!C242</f>
        <v>0</v>
      </c>
      <c r="D242" s="37">
        <f>+NICE자료!D242</f>
        <v>0</v>
      </c>
      <c r="E242" s="37">
        <f>+NICE자료!E242</f>
        <v>0</v>
      </c>
      <c r="F242" s="37">
        <f>+NICE자료!F242</f>
        <v>0</v>
      </c>
      <c r="G242" s="37">
        <f>+NICE자료!G242</f>
        <v>0</v>
      </c>
      <c r="H242" s="37">
        <f>+NICE자료!H242</f>
        <v>0</v>
      </c>
      <c r="I242" s="37">
        <f>+NICE자료!I242</f>
        <v>0</v>
      </c>
      <c r="J242" s="37">
        <f>+NICE자료!J242</f>
        <v>0</v>
      </c>
      <c r="K242" s="37">
        <f>+NICE자료!K242</f>
        <v>0</v>
      </c>
      <c r="L242" s="37">
        <f>+NICE자료!L242</f>
        <v>0</v>
      </c>
      <c r="M242" s="37">
        <f>+NICE자료!M242</f>
        <v>0</v>
      </c>
      <c r="N242" s="37">
        <f>+NICE자료!N242</f>
        <v>0</v>
      </c>
      <c r="O242" s="37">
        <f>+NICE자료!O242</f>
        <v>0</v>
      </c>
      <c r="P242" s="37">
        <f>+NICE자료!P242</f>
        <v>0</v>
      </c>
      <c r="Q242" s="37">
        <f>+NICE자료!Q242</f>
        <v>0</v>
      </c>
      <c r="R242" s="37">
        <f>+NICE자료!R242</f>
        <v>0</v>
      </c>
      <c r="S242" s="37">
        <f>+NICE자료!S242</f>
        <v>0</v>
      </c>
      <c r="T242" s="37">
        <f>+NICE자료!T242</f>
        <v>0</v>
      </c>
      <c r="U242" s="37">
        <f>+NICE자료!U242</f>
        <v>0</v>
      </c>
      <c r="V242" s="37">
        <f>+NICE자료!V242</f>
        <v>0</v>
      </c>
      <c r="W242" s="37">
        <f>+NICE자료!W242</f>
        <v>0</v>
      </c>
      <c r="X242" s="37">
        <f>+NICE자료!X242</f>
        <v>0</v>
      </c>
      <c r="Y242" s="37">
        <f>+NICE자료!Y242</f>
        <v>0</v>
      </c>
      <c r="Z242" s="37">
        <f>+NICE자료!Z242</f>
        <v>0</v>
      </c>
      <c r="AA242" s="37">
        <f>+NICE자료!AA242</f>
        <v>0</v>
      </c>
      <c r="AB242" s="37">
        <f>+NICE자료!AB242</f>
        <v>0</v>
      </c>
      <c r="AC242" s="37">
        <f>+NICE자료!AC242</f>
        <v>0</v>
      </c>
      <c r="AD242" s="37">
        <f>+NICE자료!AD242</f>
        <v>0</v>
      </c>
      <c r="AE242" s="37">
        <f>+NICE자료!AE242</f>
        <v>0</v>
      </c>
      <c r="AF242" s="37">
        <f>+NICE자료!AF242</f>
        <v>0</v>
      </c>
      <c r="AG242" s="37">
        <f>+NICE자료!AG242</f>
        <v>0</v>
      </c>
      <c r="AH242" s="37">
        <f>+NICE자료!AH242</f>
        <v>0</v>
      </c>
      <c r="AI242" s="37">
        <f>+NICE자료!AI242</f>
        <v>0</v>
      </c>
      <c r="AJ242" s="37">
        <f>+NICE자료!AJ242</f>
        <v>0</v>
      </c>
      <c r="AK242" s="37">
        <f>+NICE자료!AK242</f>
        <v>0</v>
      </c>
      <c r="AL242" s="37">
        <f>+NICE자료!AL242</f>
        <v>0</v>
      </c>
      <c r="AM242" s="37"/>
      <c r="AN242" s="37"/>
      <c r="AO242" s="37"/>
      <c r="AP242" s="37"/>
      <c r="AQ242" s="37"/>
      <c r="AR242" s="37"/>
      <c r="AS242" s="37"/>
      <c r="AT242" s="38"/>
      <c r="AU242" s="38"/>
      <c r="AV242" s="38"/>
      <c r="AW242" s="38"/>
      <c r="AX242" s="38"/>
      <c r="AY242" s="38"/>
      <c r="AZ242" s="38"/>
      <c r="BA242" s="38"/>
      <c r="BB242" s="38"/>
      <c r="BC242" s="38"/>
      <c r="BD242" s="38"/>
      <c r="BE242" s="38"/>
      <c r="BF242" s="38"/>
      <c r="BG242" s="38"/>
      <c r="BH242" s="38"/>
      <c r="BI242" s="38"/>
      <c r="BJ242" s="38"/>
      <c r="BK242" s="38"/>
      <c r="BL242" s="38"/>
      <c r="BM242" s="38"/>
      <c r="BN242" s="38"/>
      <c r="BO242" s="38"/>
      <c r="BP242" s="38"/>
      <c r="BQ242" s="38"/>
      <c r="BR242" s="38"/>
      <c r="BS242" s="38"/>
      <c r="BT242" s="38"/>
      <c r="BU242" s="38"/>
      <c r="BV242" s="38"/>
      <c r="BW242" s="38"/>
      <c r="BX242" s="38"/>
      <c r="BY242" s="38"/>
      <c r="BZ242" s="38"/>
      <c r="CA242" s="38"/>
      <c r="CB242" s="38"/>
      <c r="CC242" s="38"/>
      <c r="CD242" s="38"/>
      <c r="CE242" s="38"/>
      <c r="CF242" s="38"/>
      <c r="CG242" s="38"/>
      <c r="CH242" s="38"/>
      <c r="CI242" s="38"/>
      <c r="CJ242" s="38"/>
      <c r="CK242" s="38"/>
      <c r="CL242" s="38"/>
      <c r="CM242" s="38"/>
      <c r="CN242" s="38"/>
      <c r="CO242" s="38"/>
      <c r="CP242" s="38"/>
      <c r="CQ242" s="38"/>
      <c r="CR242" s="38"/>
      <c r="CS242" s="38"/>
      <c r="CT242" s="38"/>
      <c r="CU242" s="38"/>
      <c r="CV242" s="38"/>
      <c r="CW242" s="38"/>
      <c r="CX242" s="38"/>
      <c r="CY242" s="38"/>
      <c r="CZ242" s="38"/>
      <c r="DA242" s="38"/>
      <c r="DB242" s="38"/>
      <c r="DC242" s="38"/>
      <c r="DD242" s="38"/>
      <c r="DE242" s="38"/>
      <c r="DF242" s="38"/>
      <c r="DG242" s="38"/>
      <c r="DH242" s="38"/>
      <c r="DI242" s="38"/>
      <c r="DJ242" s="38"/>
      <c r="DK242" s="38"/>
      <c r="DL242" s="38"/>
      <c r="DM242" s="38"/>
      <c r="DN242" s="38"/>
    </row>
    <row r="243" spans="1:118">
      <c r="A243" s="1">
        <f>+NICE자료!A243</f>
        <v>126175</v>
      </c>
      <c r="B243" s="28" t="str">
        <f>+NICE자료!B243</f>
        <v xml:space="preserve">          재고자산감모손실</v>
      </c>
      <c r="C243" s="37">
        <f>+NICE자료!C243</f>
        <v>0</v>
      </c>
      <c r="D243" s="37">
        <f>+NICE자료!D243</f>
        <v>0</v>
      </c>
      <c r="E243" s="37">
        <f>+NICE자료!E243</f>
        <v>0</v>
      </c>
      <c r="F243" s="37">
        <f>+NICE자료!F243</f>
        <v>0</v>
      </c>
      <c r="G243" s="37">
        <f>+NICE자료!G243</f>
        <v>0</v>
      </c>
      <c r="H243" s="37">
        <f>+NICE자료!H243</f>
        <v>0</v>
      </c>
      <c r="I243" s="37">
        <f>+NICE자료!I243</f>
        <v>0</v>
      </c>
      <c r="J243" s="37">
        <f>+NICE자료!J243</f>
        <v>0</v>
      </c>
      <c r="K243" s="37">
        <f>+NICE자료!K243</f>
        <v>0</v>
      </c>
      <c r="L243" s="37">
        <f>+NICE자료!L243</f>
        <v>0</v>
      </c>
      <c r="M243" s="37">
        <f>+NICE자료!M243</f>
        <v>0</v>
      </c>
      <c r="N243" s="37">
        <f>+NICE자료!N243</f>
        <v>0</v>
      </c>
      <c r="O243" s="37">
        <f>+NICE자료!O243</f>
        <v>0</v>
      </c>
      <c r="P243" s="37">
        <f>+NICE자료!P243</f>
        <v>0</v>
      </c>
      <c r="Q243" s="37">
        <f>+NICE자료!Q243</f>
        <v>0</v>
      </c>
      <c r="R243" s="37">
        <f>+NICE자료!R243</f>
        <v>0</v>
      </c>
      <c r="S243" s="37">
        <f>+NICE자료!S243</f>
        <v>0</v>
      </c>
      <c r="T243" s="37">
        <f>+NICE자료!T243</f>
        <v>0</v>
      </c>
      <c r="U243" s="37">
        <f>+NICE자료!U243</f>
        <v>0</v>
      </c>
      <c r="V243" s="37">
        <f>+NICE자료!V243</f>
        <v>0</v>
      </c>
      <c r="W243" s="37">
        <f>+NICE자료!W243</f>
        <v>0</v>
      </c>
      <c r="X243" s="37">
        <f>+NICE자료!X243</f>
        <v>0</v>
      </c>
      <c r="Y243" s="37">
        <f>+NICE자료!Y243</f>
        <v>0</v>
      </c>
      <c r="Z243" s="37">
        <f>+NICE자료!Z243</f>
        <v>0</v>
      </c>
      <c r="AA243" s="37">
        <f>+NICE자료!AA243</f>
        <v>0</v>
      </c>
      <c r="AB243" s="37">
        <f>+NICE자료!AB243</f>
        <v>0</v>
      </c>
      <c r="AC243" s="37">
        <f>+NICE자료!AC243</f>
        <v>0</v>
      </c>
      <c r="AD243" s="37">
        <f>+NICE자료!AD243</f>
        <v>0</v>
      </c>
      <c r="AE243" s="37">
        <f>+NICE자료!AE243</f>
        <v>0</v>
      </c>
      <c r="AF243" s="37">
        <f>+NICE자료!AF243</f>
        <v>0</v>
      </c>
      <c r="AG243" s="37">
        <f>+NICE자료!AG243</f>
        <v>0</v>
      </c>
      <c r="AH243" s="37">
        <f>+NICE자료!AH243</f>
        <v>0</v>
      </c>
      <c r="AI243" s="37">
        <f>+NICE자료!AI243</f>
        <v>0</v>
      </c>
      <c r="AJ243" s="37">
        <f>+NICE자료!AJ243</f>
        <v>0</v>
      </c>
      <c r="AK243" s="37">
        <f>+NICE자료!AK243</f>
        <v>0</v>
      </c>
      <c r="AL243" s="37">
        <f>+NICE자료!AL243</f>
        <v>0</v>
      </c>
      <c r="AM243" s="37"/>
      <c r="AN243" s="37"/>
      <c r="AO243" s="37"/>
      <c r="AP243" s="37"/>
      <c r="AQ243" s="37"/>
      <c r="AR243" s="37"/>
      <c r="AS243" s="37"/>
      <c r="AT243" s="38"/>
      <c r="AU243" s="38"/>
      <c r="AV243" s="38"/>
      <c r="AW243" s="38"/>
      <c r="AX243" s="38"/>
      <c r="AY243" s="38"/>
      <c r="AZ243" s="38"/>
      <c r="BA243" s="38"/>
      <c r="BB243" s="38"/>
      <c r="BC243" s="38"/>
      <c r="BD243" s="38"/>
      <c r="BE243" s="38"/>
      <c r="BF243" s="38"/>
      <c r="BG243" s="38"/>
      <c r="BH243" s="38"/>
      <c r="BI243" s="38"/>
      <c r="BJ243" s="38"/>
      <c r="BK243" s="38"/>
      <c r="BL243" s="38"/>
      <c r="BM243" s="38"/>
      <c r="BN243" s="38"/>
      <c r="BO243" s="38"/>
      <c r="BP243" s="38"/>
      <c r="BQ243" s="38"/>
      <c r="BR243" s="38"/>
      <c r="BS243" s="38"/>
      <c r="BT243" s="38"/>
      <c r="BU243" s="38"/>
      <c r="BV243" s="38"/>
      <c r="BW243" s="38"/>
      <c r="BX243" s="38"/>
      <c r="BY243" s="38"/>
      <c r="BZ243" s="38"/>
      <c r="CA243" s="38"/>
      <c r="CB243" s="38"/>
      <c r="CC243" s="38"/>
      <c r="CD243" s="38"/>
      <c r="CE243" s="38"/>
      <c r="CF243" s="38"/>
      <c r="CG243" s="38"/>
      <c r="CH243" s="38"/>
      <c r="CI243" s="38"/>
      <c r="CJ243" s="38"/>
      <c r="CK243" s="38"/>
      <c r="CL243" s="38"/>
      <c r="CM243" s="38"/>
      <c r="CN243" s="38"/>
      <c r="CO243" s="38"/>
      <c r="CP243" s="38"/>
      <c r="CQ243" s="38"/>
      <c r="CR243" s="38"/>
      <c r="CS243" s="38"/>
      <c r="CT243" s="38"/>
      <c r="CU243" s="38"/>
      <c r="CV243" s="38"/>
      <c r="CW243" s="38"/>
      <c r="CX243" s="38"/>
      <c r="CY243" s="38"/>
      <c r="CZ243" s="38"/>
      <c r="DA243" s="38"/>
      <c r="DB243" s="38"/>
      <c r="DC243" s="38"/>
      <c r="DD243" s="38"/>
      <c r="DE243" s="38"/>
      <c r="DF243" s="38"/>
      <c r="DG243" s="38"/>
      <c r="DH243" s="38"/>
      <c r="DI243" s="38"/>
      <c r="DJ243" s="38"/>
      <c r="DK243" s="38"/>
      <c r="DL243" s="38"/>
      <c r="DM243" s="38"/>
      <c r="DN243" s="38"/>
    </row>
    <row r="244" spans="1:118">
      <c r="A244" s="1">
        <f>+NICE자료!A244</f>
        <v>126142</v>
      </c>
      <c r="B244" s="28" t="str">
        <f>+NICE자료!B244</f>
        <v xml:space="preserve">          단기매매증권평가손실</v>
      </c>
      <c r="C244" s="37">
        <f>+NICE자료!C244</f>
        <v>0</v>
      </c>
      <c r="D244" s="37">
        <f>+NICE자료!D244</f>
        <v>0</v>
      </c>
      <c r="E244" s="37">
        <f>+NICE자료!E244</f>
        <v>0</v>
      </c>
      <c r="F244" s="37">
        <f>+NICE자료!F244</f>
        <v>0</v>
      </c>
      <c r="G244" s="37">
        <f>+NICE자료!G244</f>
        <v>0</v>
      </c>
      <c r="H244" s="37">
        <f>+NICE자료!H244</f>
        <v>0</v>
      </c>
      <c r="I244" s="37">
        <f>+NICE자료!I244</f>
        <v>0</v>
      </c>
      <c r="J244" s="37">
        <f>+NICE자료!J244</f>
        <v>0</v>
      </c>
      <c r="K244" s="37">
        <f>+NICE자료!K244</f>
        <v>0</v>
      </c>
      <c r="L244" s="37">
        <f>+NICE자료!L244</f>
        <v>0</v>
      </c>
      <c r="M244" s="37">
        <f>+NICE자료!M244</f>
        <v>0</v>
      </c>
      <c r="N244" s="37">
        <f>+NICE자료!N244</f>
        <v>0</v>
      </c>
      <c r="O244" s="37">
        <f>+NICE자료!O244</f>
        <v>0</v>
      </c>
      <c r="P244" s="37">
        <f>+NICE자료!P244</f>
        <v>0</v>
      </c>
      <c r="Q244" s="37">
        <f>+NICE자료!Q244</f>
        <v>0</v>
      </c>
      <c r="R244" s="37">
        <f>+NICE자료!R244</f>
        <v>0</v>
      </c>
      <c r="S244" s="37">
        <f>+NICE자료!S244</f>
        <v>0</v>
      </c>
      <c r="T244" s="37">
        <f>+NICE자료!T244</f>
        <v>0</v>
      </c>
      <c r="U244" s="37">
        <f>+NICE자료!U244</f>
        <v>0</v>
      </c>
      <c r="V244" s="37">
        <f>+NICE자료!V244</f>
        <v>0</v>
      </c>
      <c r="W244" s="37">
        <f>+NICE자료!W244</f>
        <v>0</v>
      </c>
      <c r="X244" s="37">
        <f>+NICE자료!X244</f>
        <v>0</v>
      </c>
      <c r="Y244" s="37">
        <f>+NICE자료!Y244</f>
        <v>0</v>
      </c>
      <c r="Z244" s="37">
        <f>+NICE자료!Z244</f>
        <v>0</v>
      </c>
      <c r="AA244" s="37">
        <f>+NICE자료!AA244</f>
        <v>0</v>
      </c>
      <c r="AB244" s="37">
        <f>+NICE자료!AB244</f>
        <v>0</v>
      </c>
      <c r="AC244" s="37">
        <f>+NICE자료!AC244</f>
        <v>0</v>
      </c>
      <c r="AD244" s="37">
        <f>+NICE자료!AD244</f>
        <v>0</v>
      </c>
      <c r="AE244" s="37">
        <f>+NICE자료!AE244</f>
        <v>0</v>
      </c>
      <c r="AF244" s="37">
        <f>+NICE자료!AF244</f>
        <v>0</v>
      </c>
      <c r="AG244" s="37">
        <f>+NICE자료!AG244</f>
        <v>0</v>
      </c>
      <c r="AH244" s="37">
        <f>+NICE자료!AH244</f>
        <v>0</v>
      </c>
      <c r="AI244" s="37">
        <f>+NICE자료!AI244</f>
        <v>0</v>
      </c>
      <c r="AJ244" s="37">
        <f>+NICE자료!AJ244</f>
        <v>0</v>
      </c>
      <c r="AK244" s="37">
        <f>+NICE자료!AK244</f>
        <v>0</v>
      </c>
      <c r="AL244" s="37">
        <f>+NICE자료!AL244</f>
        <v>0</v>
      </c>
      <c r="AM244" s="37"/>
      <c r="AN244" s="37"/>
      <c r="AO244" s="37"/>
      <c r="AP244" s="37"/>
      <c r="AQ244" s="37"/>
      <c r="AR244" s="37"/>
      <c r="AS244" s="37"/>
      <c r="AT244" s="38"/>
      <c r="AU244" s="38"/>
      <c r="AV244" s="38"/>
      <c r="AW244" s="38"/>
      <c r="AX244" s="38"/>
      <c r="AY244" s="38"/>
      <c r="AZ244" s="38"/>
      <c r="BA244" s="38"/>
      <c r="BB244" s="38"/>
      <c r="BC244" s="38"/>
      <c r="BD244" s="38"/>
      <c r="BE244" s="38"/>
      <c r="BF244" s="38"/>
      <c r="BG244" s="38"/>
      <c r="BH244" s="38"/>
      <c r="BI244" s="38"/>
      <c r="BJ244" s="38"/>
      <c r="BK244" s="38"/>
      <c r="BL244" s="38"/>
      <c r="BM244" s="38"/>
      <c r="BN244" s="38"/>
      <c r="BO244" s="38"/>
      <c r="BP244" s="38"/>
      <c r="BQ244" s="38"/>
      <c r="BR244" s="38"/>
      <c r="BS244" s="38"/>
      <c r="BT244" s="38"/>
      <c r="BU244" s="38"/>
      <c r="BV244" s="38"/>
      <c r="BW244" s="38"/>
      <c r="BX244" s="38"/>
      <c r="BY244" s="38"/>
      <c r="BZ244" s="38"/>
      <c r="CA244" s="38"/>
      <c r="CB244" s="38"/>
      <c r="CC244" s="38"/>
      <c r="CD244" s="38"/>
      <c r="CE244" s="38"/>
      <c r="CF244" s="38"/>
      <c r="CG244" s="38"/>
      <c r="CH244" s="38"/>
      <c r="CI244" s="38"/>
      <c r="CJ244" s="38"/>
      <c r="CK244" s="38"/>
      <c r="CL244" s="38"/>
      <c r="CM244" s="38"/>
      <c r="CN244" s="38"/>
      <c r="CO244" s="38"/>
      <c r="CP244" s="38"/>
      <c r="CQ244" s="38"/>
      <c r="CR244" s="38"/>
      <c r="CS244" s="38"/>
      <c r="CT244" s="38"/>
      <c r="CU244" s="38"/>
      <c r="CV244" s="38"/>
      <c r="CW244" s="38"/>
      <c r="CX244" s="38"/>
      <c r="CY244" s="38"/>
      <c r="CZ244" s="38"/>
      <c r="DA244" s="38"/>
      <c r="DB244" s="38"/>
      <c r="DC244" s="38"/>
      <c r="DD244" s="38"/>
      <c r="DE244" s="38"/>
      <c r="DF244" s="38"/>
      <c r="DG244" s="38"/>
      <c r="DH244" s="38"/>
      <c r="DI244" s="38"/>
      <c r="DJ244" s="38"/>
      <c r="DK244" s="38"/>
      <c r="DL244" s="38"/>
      <c r="DM244" s="38"/>
      <c r="DN244" s="38"/>
    </row>
    <row r="245" spans="1:118">
      <c r="A245" s="1">
        <f>+NICE자료!A245</f>
        <v>126177</v>
      </c>
      <c r="B245" s="28" t="str">
        <f>+NICE자료!B245</f>
        <v xml:space="preserve">          단기투자일임계약자산평가손실</v>
      </c>
      <c r="C245" s="37">
        <f>+NICE자료!C245</f>
        <v>0</v>
      </c>
      <c r="D245" s="37">
        <f>+NICE자료!D245</f>
        <v>0</v>
      </c>
      <c r="E245" s="37">
        <f>+NICE자료!E245</f>
        <v>0</v>
      </c>
      <c r="F245" s="37">
        <f>+NICE자료!F245</f>
        <v>0</v>
      </c>
      <c r="G245" s="37">
        <f>+NICE자료!G245</f>
        <v>0</v>
      </c>
      <c r="H245" s="37">
        <f>+NICE자료!H245</f>
        <v>0</v>
      </c>
      <c r="I245" s="37">
        <f>+NICE자료!I245</f>
        <v>0</v>
      </c>
      <c r="J245" s="37">
        <f>+NICE자료!J245</f>
        <v>0</v>
      </c>
      <c r="K245" s="37">
        <f>+NICE자료!K245</f>
        <v>0</v>
      </c>
      <c r="L245" s="37">
        <f>+NICE자료!L245</f>
        <v>0</v>
      </c>
      <c r="M245" s="37">
        <f>+NICE자료!M245</f>
        <v>0</v>
      </c>
      <c r="N245" s="37">
        <f>+NICE자료!N245</f>
        <v>0</v>
      </c>
      <c r="O245" s="37">
        <f>+NICE자료!O245</f>
        <v>0</v>
      </c>
      <c r="P245" s="37">
        <f>+NICE자료!P245</f>
        <v>0</v>
      </c>
      <c r="Q245" s="37">
        <f>+NICE자료!Q245</f>
        <v>0</v>
      </c>
      <c r="R245" s="37">
        <f>+NICE자료!R245</f>
        <v>0</v>
      </c>
      <c r="S245" s="37">
        <f>+NICE자료!S245</f>
        <v>0</v>
      </c>
      <c r="T245" s="37">
        <f>+NICE자료!T245</f>
        <v>0</v>
      </c>
      <c r="U245" s="37">
        <f>+NICE자료!U245</f>
        <v>0</v>
      </c>
      <c r="V245" s="37">
        <f>+NICE자료!V245</f>
        <v>0</v>
      </c>
      <c r="W245" s="37">
        <f>+NICE자료!W245</f>
        <v>0</v>
      </c>
      <c r="X245" s="37">
        <f>+NICE자료!X245</f>
        <v>0</v>
      </c>
      <c r="Y245" s="37">
        <f>+NICE자료!Y245</f>
        <v>0</v>
      </c>
      <c r="Z245" s="37">
        <f>+NICE자료!Z245</f>
        <v>0</v>
      </c>
      <c r="AA245" s="37">
        <f>+NICE자료!AA245</f>
        <v>0</v>
      </c>
      <c r="AB245" s="37">
        <f>+NICE자료!AB245</f>
        <v>0</v>
      </c>
      <c r="AC245" s="37">
        <f>+NICE자료!AC245</f>
        <v>0</v>
      </c>
      <c r="AD245" s="37">
        <f>+NICE자료!AD245</f>
        <v>0</v>
      </c>
      <c r="AE245" s="37">
        <f>+NICE자료!AE245</f>
        <v>0</v>
      </c>
      <c r="AF245" s="37">
        <f>+NICE자료!AF245</f>
        <v>0</v>
      </c>
      <c r="AG245" s="37">
        <f>+NICE자료!AG245</f>
        <v>0</v>
      </c>
      <c r="AH245" s="37">
        <f>+NICE자료!AH245</f>
        <v>0</v>
      </c>
      <c r="AI245" s="37">
        <f>+NICE자료!AI245</f>
        <v>0</v>
      </c>
      <c r="AJ245" s="37">
        <f>+NICE자료!AJ245</f>
        <v>0</v>
      </c>
      <c r="AK245" s="37">
        <f>+NICE자료!AK245</f>
        <v>0</v>
      </c>
      <c r="AL245" s="37">
        <f>+NICE자료!AL245</f>
        <v>0</v>
      </c>
      <c r="AM245" s="37"/>
      <c r="AN245" s="37"/>
      <c r="AO245" s="37"/>
      <c r="AP245" s="37"/>
      <c r="AQ245" s="37"/>
      <c r="AR245" s="37"/>
      <c r="AS245" s="37"/>
      <c r="AT245" s="38"/>
      <c r="AU245" s="38"/>
      <c r="AV245" s="38"/>
      <c r="AW245" s="38"/>
      <c r="AX245" s="38"/>
      <c r="AY245" s="38"/>
      <c r="AZ245" s="38"/>
      <c r="BA245" s="38"/>
      <c r="BB245" s="38"/>
      <c r="BC245" s="38"/>
      <c r="BD245" s="38"/>
      <c r="BE245" s="38"/>
      <c r="BF245" s="38"/>
      <c r="BG245" s="38"/>
      <c r="BH245" s="38"/>
      <c r="BI245" s="38"/>
      <c r="BJ245" s="38"/>
      <c r="BK245" s="38"/>
      <c r="BL245" s="38"/>
      <c r="BM245" s="38"/>
      <c r="BN245" s="38"/>
      <c r="BO245" s="38"/>
      <c r="BP245" s="38"/>
      <c r="BQ245" s="38"/>
      <c r="BR245" s="38"/>
      <c r="BS245" s="38"/>
      <c r="BT245" s="38"/>
      <c r="BU245" s="38"/>
      <c r="BV245" s="38"/>
      <c r="BW245" s="38"/>
      <c r="BX245" s="38"/>
      <c r="BY245" s="38"/>
      <c r="BZ245" s="38"/>
      <c r="CA245" s="38"/>
      <c r="CB245" s="38"/>
      <c r="CC245" s="38"/>
      <c r="CD245" s="38"/>
      <c r="CE245" s="38"/>
      <c r="CF245" s="38"/>
      <c r="CG245" s="38"/>
      <c r="CH245" s="38"/>
      <c r="CI245" s="38"/>
      <c r="CJ245" s="38"/>
      <c r="CK245" s="38"/>
      <c r="CL245" s="38"/>
      <c r="CM245" s="38"/>
      <c r="CN245" s="38"/>
      <c r="CO245" s="38"/>
      <c r="CP245" s="38"/>
      <c r="CQ245" s="38"/>
      <c r="CR245" s="38"/>
      <c r="CS245" s="38"/>
      <c r="CT245" s="38"/>
      <c r="CU245" s="38"/>
      <c r="CV245" s="38"/>
      <c r="CW245" s="38"/>
      <c r="CX245" s="38"/>
      <c r="CY245" s="38"/>
      <c r="CZ245" s="38"/>
      <c r="DA245" s="38"/>
      <c r="DB245" s="38"/>
      <c r="DC245" s="38"/>
      <c r="DD245" s="38"/>
      <c r="DE245" s="38"/>
      <c r="DF245" s="38"/>
      <c r="DG245" s="38"/>
      <c r="DH245" s="38"/>
      <c r="DI245" s="38"/>
      <c r="DJ245" s="38"/>
      <c r="DK245" s="38"/>
      <c r="DL245" s="38"/>
      <c r="DM245" s="38"/>
      <c r="DN245" s="38"/>
    </row>
    <row r="246" spans="1:118">
      <c r="A246" s="1">
        <f>+NICE자료!A246</f>
        <v>126173</v>
      </c>
      <c r="B246" s="28" t="str">
        <f>+NICE자료!B246</f>
        <v xml:space="preserve">          투자자산평가손실</v>
      </c>
      <c r="C246" s="37">
        <f>+NICE자료!C246</f>
        <v>0</v>
      </c>
      <c r="D246" s="37">
        <f>+NICE자료!D246</f>
        <v>0</v>
      </c>
      <c r="E246" s="37">
        <f>+NICE자료!E246</f>
        <v>0</v>
      </c>
      <c r="F246" s="37">
        <f>+NICE자료!F246</f>
        <v>0</v>
      </c>
      <c r="G246" s="37">
        <f>+NICE자료!G246</f>
        <v>0</v>
      </c>
      <c r="H246" s="37">
        <f>+NICE자료!H246</f>
        <v>0</v>
      </c>
      <c r="I246" s="37">
        <f>+NICE자료!I246</f>
        <v>0</v>
      </c>
      <c r="J246" s="37">
        <f>+NICE자료!J246</f>
        <v>0</v>
      </c>
      <c r="K246" s="37">
        <f>+NICE자료!K246</f>
        <v>0</v>
      </c>
      <c r="L246" s="37">
        <f>+NICE자료!L246</f>
        <v>0</v>
      </c>
      <c r="M246" s="37">
        <f>+NICE자료!M246</f>
        <v>0</v>
      </c>
      <c r="N246" s="37">
        <f>+NICE자료!N246</f>
        <v>0</v>
      </c>
      <c r="O246" s="37">
        <f>+NICE자료!O246</f>
        <v>0</v>
      </c>
      <c r="P246" s="37">
        <f>+NICE자료!P246</f>
        <v>0</v>
      </c>
      <c r="Q246" s="37">
        <f>+NICE자료!Q246</f>
        <v>0</v>
      </c>
      <c r="R246" s="37">
        <f>+NICE자료!R246</f>
        <v>0</v>
      </c>
      <c r="S246" s="37">
        <f>+NICE자료!S246</f>
        <v>0</v>
      </c>
      <c r="T246" s="37">
        <f>+NICE자료!T246</f>
        <v>0</v>
      </c>
      <c r="U246" s="37">
        <f>+NICE자료!U246</f>
        <v>0</v>
      </c>
      <c r="V246" s="37">
        <f>+NICE자료!V246</f>
        <v>0</v>
      </c>
      <c r="W246" s="37">
        <f>+NICE자료!W246</f>
        <v>0</v>
      </c>
      <c r="X246" s="37">
        <f>+NICE자료!X246</f>
        <v>0</v>
      </c>
      <c r="Y246" s="37">
        <f>+NICE자료!Y246</f>
        <v>0</v>
      </c>
      <c r="Z246" s="37">
        <f>+NICE자료!Z246</f>
        <v>0</v>
      </c>
      <c r="AA246" s="37">
        <f>+NICE자료!AA246</f>
        <v>0</v>
      </c>
      <c r="AB246" s="37">
        <f>+NICE자료!AB246</f>
        <v>0</v>
      </c>
      <c r="AC246" s="37">
        <f>+NICE자료!AC246</f>
        <v>0</v>
      </c>
      <c r="AD246" s="37">
        <f>+NICE자료!AD246</f>
        <v>0</v>
      </c>
      <c r="AE246" s="37">
        <f>+NICE자료!AE246</f>
        <v>0</v>
      </c>
      <c r="AF246" s="37">
        <f>+NICE자료!AF246</f>
        <v>0</v>
      </c>
      <c r="AG246" s="37">
        <f>+NICE자료!AG246</f>
        <v>0</v>
      </c>
      <c r="AH246" s="37">
        <f>+NICE자료!AH246</f>
        <v>0</v>
      </c>
      <c r="AI246" s="37">
        <f>+NICE자료!AI246</f>
        <v>0</v>
      </c>
      <c r="AJ246" s="37">
        <f>+NICE자료!AJ246</f>
        <v>0</v>
      </c>
      <c r="AK246" s="37">
        <f>+NICE자료!AK246</f>
        <v>0</v>
      </c>
      <c r="AL246" s="37">
        <f>+NICE자료!AL246</f>
        <v>0</v>
      </c>
      <c r="AM246" s="37"/>
      <c r="AN246" s="37"/>
      <c r="AO246" s="37"/>
      <c r="AP246" s="37"/>
      <c r="AQ246" s="37"/>
      <c r="AR246" s="37"/>
      <c r="AS246" s="37"/>
      <c r="AT246" s="38"/>
      <c r="AU246" s="38"/>
      <c r="AV246" s="38"/>
      <c r="AW246" s="38"/>
      <c r="AX246" s="38"/>
      <c r="AY246" s="38"/>
      <c r="AZ246" s="38"/>
      <c r="BA246" s="38"/>
      <c r="BB246" s="38"/>
      <c r="BC246" s="38"/>
      <c r="BD246" s="38"/>
      <c r="BE246" s="38"/>
      <c r="BF246" s="38"/>
      <c r="BG246" s="38"/>
      <c r="BH246" s="38"/>
      <c r="BI246" s="38"/>
      <c r="BJ246" s="38"/>
      <c r="BK246" s="38"/>
      <c r="BL246" s="38"/>
      <c r="BM246" s="38"/>
      <c r="BN246" s="38"/>
      <c r="BO246" s="38"/>
      <c r="BP246" s="38"/>
      <c r="BQ246" s="38"/>
      <c r="BR246" s="38"/>
      <c r="BS246" s="38"/>
      <c r="BT246" s="38"/>
      <c r="BU246" s="38"/>
      <c r="BV246" s="38"/>
      <c r="BW246" s="38"/>
      <c r="BX246" s="38"/>
      <c r="BY246" s="38"/>
      <c r="BZ246" s="38"/>
      <c r="CA246" s="38"/>
      <c r="CB246" s="38"/>
      <c r="CC246" s="38"/>
      <c r="CD246" s="38"/>
      <c r="CE246" s="38"/>
      <c r="CF246" s="38"/>
      <c r="CG246" s="38"/>
      <c r="CH246" s="38"/>
      <c r="CI246" s="38"/>
      <c r="CJ246" s="38"/>
      <c r="CK246" s="38"/>
      <c r="CL246" s="38"/>
      <c r="CM246" s="38"/>
      <c r="CN246" s="38"/>
      <c r="CO246" s="38"/>
      <c r="CP246" s="38"/>
      <c r="CQ246" s="38"/>
      <c r="CR246" s="38"/>
      <c r="CS246" s="38"/>
      <c r="CT246" s="38"/>
      <c r="CU246" s="38"/>
      <c r="CV246" s="38"/>
      <c r="CW246" s="38"/>
      <c r="CX246" s="38"/>
      <c r="CY246" s="38"/>
      <c r="CZ246" s="38"/>
      <c r="DA246" s="38"/>
      <c r="DB246" s="38"/>
      <c r="DC246" s="38"/>
      <c r="DD246" s="38"/>
      <c r="DE246" s="38"/>
      <c r="DF246" s="38"/>
      <c r="DG246" s="38"/>
      <c r="DH246" s="38"/>
      <c r="DI246" s="38"/>
      <c r="DJ246" s="38"/>
      <c r="DK246" s="38"/>
      <c r="DL246" s="38"/>
      <c r="DM246" s="38"/>
      <c r="DN246" s="38"/>
    </row>
    <row r="247" spans="1:118">
      <c r="A247" s="1">
        <f>+NICE자료!A247</f>
        <v>126143</v>
      </c>
      <c r="B247" s="28" t="str">
        <f>+NICE자료!B247</f>
        <v xml:space="preserve">          매도가능증권평가손실</v>
      </c>
      <c r="C247" s="37">
        <f>+NICE자료!C247</f>
        <v>0</v>
      </c>
      <c r="D247" s="37">
        <f>+NICE자료!D247</f>
        <v>0</v>
      </c>
      <c r="E247" s="37">
        <f>+NICE자료!E247</f>
        <v>0</v>
      </c>
      <c r="F247" s="37">
        <f>+NICE자료!F247</f>
        <v>0</v>
      </c>
      <c r="G247" s="37">
        <f>+NICE자료!G247</f>
        <v>0</v>
      </c>
      <c r="H247" s="37">
        <f>+NICE자료!H247</f>
        <v>0</v>
      </c>
      <c r="I247" s="37">
        <f>+NICE자료!I247</f>
        <v>0</v>
      </c>
      <c r="J247" s="37">
        <f>+NICE자료!J247</f>
        <v>0</v>
      </c>
      <c r="K247" s="37">
        <f>+NICE자료!K247</f>
        <v>0</v>
      </c>
      <c r="L247" s="37">
        <f>+NICE자료!L247</f>
        <v>0</v>
      </c>
      <c r="M247" s="37">
        <f>+NICE자료!M247</f>
        <v>0</v>
      </c>
      <c r="N247" s="37">
        <f>+NICE자료!N247</f>
        <v>0</v>
      </c>
      <c r="O247" s="37">
        <f>+NICE자료!O247</f>
        <v>0</v>
      </c>
      <c r="P247" s="37">
        <f>+NICE자료!P247</f>
        <v>0</v>
      </c>
      <c r="Q247" s="37">
        <f>+NICE자료!Q247</f>
        <v>0</v>
      </c>
      <c r="R247" s="37">
        <f>+NICE자료!R247</f>
        <v>0</v>
      </c>
      <c r="S247" s="37">
        <f>+NICE자료!S247</f>
        <v>0</v>
      </c>
      <c r="T247" s="37">
        <f>+NICE자료!T247</f>
        <v>0</v>
      </c>
      <c r="U247" s="37">
        <f>+NICE자료!U247</f>
        <v>0</v>
      </c>
      <c r="V247" s="37">
        <f>+NICE자료!V247</f>
        <v>0</v>
      </c>
      <c r="W247" s="37">
        <f>+NICE자료!W247</f>
        <v>0</v>
      </c>
      <c r="X247" s="37">
        <f>+NICE자료!X247</f>
        <v>0</v>
      </c>
      <c r="Y247" s="37">
        <f>+NICE자료!Y247</f>
        <v>0</v>
      </c>
      <c r="Z247" s="37">
        <f>+NICE자료!Z247</f>
        <v>0</v>
      </c>
      <c r="AA247" s="37">
        <f>+NICE자료!AA247</f>
        <v>0</v>
      </c>
      <c r="AB247" s="37">
        <f>+NICE자료!AB247</f>
        <v>0</v>
      </c>
      <c r="AC247" s="37">
        <f>+NICE자료!AC247</f>
        <v>0</v>
      </c>
      <c r="AD247" s="37">
        <f>+NICE자료!AD247</f>
        <v>0</v>
      </c>
      <c r="AE247" s="37">
        <f>+NICE자료!AE247</f>
        <v>0</v>
      </c>
      <c r="AF247" s="37">
        <f>+NICE자료!AF247</f>
        <v>0</v>
      </c>
      <c r="AG247" s="37">
        <f>+NICE자료!AG247</f>
        <v>0</v>
      </c>
      <c r="AH247" s="37">
        <f>+NICE자료!AH247</f>
        <v>0</v>
      </c>
      <c r="AI247" s="37">
        <f>+NICE자료!AI247</f>
        <v>0</v>
      </c>
      <c r="AJ247" s="37">
        <f>+NICE자료!AJ247</f>
        <v>0</v>
      </c>
      <c r="AK247" s="37">
        <f>+NICE자료!AK247</f>
        <v>0</v>
      </c>
      <c r="AL247" s="37">
        <f>+NICE자료!AL247</f>
        <v>0</v>
      </c>
      <c r="AM247" s="37"/>
      <c r="AN247" s="37"/>
      <c r="AO247" s="37"/>
      <c r="AP247" s="37"/>
      <c r="AQ247" s="37"/>
      <c r="AR247" s="37"/>
      <c r="AS247" s="37"/>
      <c r="AT247" s="38"/>
      <c r="AU247" s="38"/>
      <c r="AV247" s="38"/>
      <c r="AW247" s="38"/>
      <c r="AX247" s="38"/>
      <c r="AY247" s="38"/>
      <c r="AZ247" s="38"/>
      <c r="BA247" s="38"/>
      <c r="BB247" s="38"/>
      <c r="BC247" s="38"/>
      <c r="BD247" s="38"/>
      <c r="BE247" s="38"/>
      <c r="BF247" s="38"/>
      <c r="BG247" s="38"/>
      <c r="BH247" s="38"/>
      <c r="BI247" s="38"/>
      <c r="BJ247" s="38"/>
      <c r="BK247" s="38"/>
      <c r="BL247" s="38"/>
      <c r="BM247" s="38"/>
      <c r="BN247" s="38"/>
      <c r="BO247" s="38"/>
      <c r="BP247" s="38"/>
      <c r="BQ247" s="38"/>
      <c r="BR247" s="38"/>
      <c r="BS247" s="38"/>
      <c r="BT247" s="38"/>
      <c r="BU247" s="38"/>
      <c r="BV247" s="38"/>
      <c r="BW247" s="38"/>
      <c r="BX247" s="38"/>
      <c r="BY247" s="38"/>
      <c r="BZ247" s="38"/>
      <c r="CA247" s="38"/>
      <c r="CB247" s="38"/>
      <c r="CC247" s="38"/>
      <c r="CD247" s="38"/>
      <c r="CE247" s="38"/>
      <c r="CF247" s="38"/>
      <c r="CG247" s="38"/>
      <c r="CH247" s="38"/>
      <c r="CI247" s="38"/>
      <c r="CJ247" s="38"/>
      <c r="CK247" s="38"/>
      <c r="CL247" s="38"/>
      <c r="CM247" s="38"/>
      <c r="CN247" s="38"/>
      <c r="CO247" s="38"/>
      <c r="CP247" s="38"/>
      <c r="CQ247" s="38"/>
      <c r="CR247" s="38"/>
      <c r="CS247" s="38"/>
      <c r="CT247" s="38"/>
      <c r="CU247" s="38"/>
      <c r="CV247" s="38"/>
      <c r="CW247" s="38"/>
      <c r="CX247" s="38"/>
      <c r="CY247" s="38"/>
      <c r="CZ247" s="38"/>
      <c r="DA247" s="38"/>
      <c r="DB247" s="38"/>
      <c r="DC247" s="38"/>
      <c r="DD247" s="38"/>
      <c r="DE247" s="38"/>
      <c r="DF247" s="38"/>
      <c r="DG247" s="38"/>
      <c r="DH247" s="38"/>
      <c r="DI247" s="38"/>
      <c r="DJ247" s="38"/>
      <c r="DK247" s="38"/>
      <c r="DL247" s="38"/>
      <c r="DM247" s="38"/>
      <c r="DN247" s="38"/>
    </row>
    <row r="248" spans="1:118">
      <c r="A248" s="1">
        <f>+NICE자료!A248</f>
        <v>126415</v>
      </c>
      <c r="B248" s="28" t="str">
        <f>+NICE자료!B248</f>
        <v xml:space="preserve">          유형자산평가손실</v>
      </c>
      <c r="C248" s="37">
        <f>+NICE자료!C248</f>
        <v>0</v>
      </c>
      <c r="D248" s="37">
        <f>+NICE자료!D248</f>
        <v>0</v>
      </c>
      <c r="E248" s="37">
        <f>+NICE자료!E248</f>
        <v>0</v>
      </c>
      <c r="F248" s="37">
        <f>+NICE자료!F248</f>
        <v>0</v>
      </c>
      <c r="G248" s="37">
        <f>+NICE자료!G248</f>
        <v>0</v>
      </c>
      <c r="H248" s="37">
        <f>+NICE자료!H248</f>
        <v>0</v>
      </c>
      <c r="I248" s="37">
        <f>+NICE자료!I248</f>
        <v>0</v>
      </c>
      <c r="J248" s="37">
        <f>+NICE자료!J248</f>
        <v>0</v>
      </c>
      <c r="K248" s="37">
        <f>+NICE자료!K248</f>
        <v>0</v>
      </c>
      <c r="L248" s="37">
        <f>+NICE자료!L248</f>
        <v>0</v>
      </c>
      <c r="M248" s="37">
        <f>+NICE자료!M248</f>
        <v>0</v>
      </c>
      <c r="N248" s="37">
        <f>+NICE자료!N248</f>
        <v>0</v>
      </c>
      <c r="O248" s="37">
        <f>+NICE자료!O248</f>
        <v>0</v>
      </c>
      <c r="P248" s="37">
        <f>+NICE자료!P248</f>
        <v>0</v>
      </c>
      <c r="Q248" s="37">
        <f>+NICE자료!Q248</f>
        <v>0</v>
      </c>
      <c r="R248" s="37">
        <f>+NICE자료!R248</f>
        <v>0</v>
      </c>
      <c r="S248" s="37">
        <f>+NICE자료!S248</f>
        <v>0</v>
      </c>
      <c r="T248" s="37">
        <f>+NICE자료!T248</f>
        <v>0</v>
      </c>
      <c r="U248" s="37">
        <f>+NICE자료!U248</f>
        <v>0</v>
      </c>
      <c r="V248" s="37">
        <f>+NICE자료!V248</f>
        <v>0</v>
      </c>
      <c r="W248" s="37">
        <f>+NICE자료!W248</f>
        <v>0</v>
      </c>
      <c r="X248" s="37">
        <f>+NICE자료!X248</f>
        <v>0</v>
      </c>
      <c r="Y248" s="37">
        <f>+NICE자료!Y248</f>
        <v>0</v>
      </c>
      <c r="Z248" s="37">
        <f>+NICE자료!Z248</f>
        <v>0</v>
      </c>
      <c r="AA248" s="37">
        <f>+NICE자료!AA248</f>
        <v>0</v>
      </c>
      <c r="AB248" s="37">
        <f>+NICE자료!AB248</f>
        <v>0</v>
      </c>
      <c r="AC248" s="37">
        <f>+NICE자료!AC248</f>
        <v>0</v>
      </c>
      <c r="AD248" s="37">
        <f>+NICE자료!AD248</f>
        <v>0</v>
      </c>
      <c r="AE248" s="37">
        <f>+NICE자료!AE248</f>
        <v>0</v>
      </c>
      <c r="AF248" s="37">
        <f>+NICE자료!AF248</f>
        <v>0</v>
      </c>
      <c r="AG248" s="37">
        <f>+NICE자료!AG248</f>
        <v>0</v>
      </c>
      <c r="AH248" s="37">
        <f>+NICE자료!AH248</f>
        <v>0</v>
      </c>
      <c r="AI248" s="37">
        <f>+NICE자료!AI248</f>
        <v>0</v>
      </c>
      <c r="AJ248" s="37">
        <f>+NICE자료!AJ248</f>
        <v>0</v>
      </c>
      <c r="AK248" s="37">
        <f>+NICE자료!AK248</f>
        <v>0</v>
      </c>
      <c r="AL248" s="37">
        <f>+NICE자료!AL248</f>
        <v>0</v>
      </c>
      <c r="AM248" s="37"/>
      <c r="AN248" s="37"/>
      <c r="AO248" s="37"/>
      <c r="AP248" s="37"/>
      <c r="AQ248" s="37"/>
      <c r="AR248" s="37"/>
      <c r="AS248" s="37"/>
      <c r="AT248" s="38"/>
      <c r="AU248" s="38"/>
      <c r="AV248" s="38"/>
      <c r="AW248" s="38"/>
      <c r="AX248" s="38"/>
      <c r="AY248" s="38"/>
      <c r="AZ248" s="38"/>
      <c r="BA248" s="38"/>
      <c r="BB248" s="38"/>
      <c r="BC248" s="38"/>
      <c r="BD248" s="38"/>
      <c r="BE248" s="38"/>
      <c r="BF248" s="38"/>
      <c r="BG248" s="38"/>
      <c r="BH248" s="38"/>
      <c r="BI248" s="38"/>
      <c r="BJ248" s="38"/>
      <c r="BK248" s="38"/>
      <c r="BL248" s="38"/>
      <c r="BM248" s="38"/>
      <c r="BN248" s="38"/>
      <c r="BO248" s="38"/>
      <c r="BP248" s="38"/>
      <c r="BQ248" s="38"/>
      <c r="BR248" s="38"/>
      <c r="BS248" s="38"/>
      <c r="BT248" s="38"/>
      <c r="BU248" s="38"/>
      <c r="BV248" s="38"/>
      <c r="BW248" s="38"/>
      <c r="BX248" s="38"/>
      <c r="BY248" s="38"/>
      <c r="BZ248" s="38"/>
      <c r="CA248" s="38"/>
      <c r="CB248" s="38"/>
      <c r="CC248" s="38"/>
      <c r="CD248" s="38"/>
      <c r="CE248" s="38"/>
      <c r="CF248" s="38"/>
      <c r="CG248" s="38"/>
      <c r="CH248" s="38"/>
      <c r="CI248" s="38"/>
      <c r="CJ248" s="38"/>
      <c r="CK248" s="38"/>
      <c r="CL248" s="38"/>
      <c r="CM248" s="38"/>
      <c r="CN248" s="38"/>
      <c r="CO248" s="38"/>
      <c r="CP248" s="38"/>
      <c r="CQ248" s="38"/>
      <c r="CR248" s="38"/>
      <c r="CS248" s="38"/>
      <c r="CT248" s="38"/>
      <c r="CU248" s="38"/>
      <c r="CV248" s="38"/>
      <c r="CW248" s="38"/>
      <c r="CX248" s="38"/>
      <c r="CY248" s="38"/>
      <c r="CZ248" s="38"/>
      <c r="DA248" s="38"/>
      <c r="DB248" s="38"/>
      <c r="DC248" s="38"/>
      <c r="DD248" s="38"/>
      <c r="DE248" s="38"/>
      <c r="DF248" s="38"/>
      <c r="DG248" s="38"/>
      <c r="DH248" s="38"/>
      <c r="DI248" s="38"/>
      <c r="DJ248" s="38"/>
      <c r="DK248" s="38"/>
      <c r="DL248" s="38"/>
      <c r="DM248" s="38"/>
      <c r="DN248" s="38"/>
    </row>
    <row r="249" spans="1:118">
      <c r="A249" s="1">
        <f>+NICE자료!A249</f>
        <v>126172</v>
      </c>
      <c r="B249" s="28" t="str">
        <f>+NICE자료!B249</f>
        <v xml:space="preserve">          기타장단기투자증권평가손실</v>
      </c>
      <c r="C249" s="37">
        <f>+NICE자료!C249</f>
        <v>0</v>
      </c>
      <c r="D249" s="37">
        <f>+NICE자료!D249</f>
        <v>0</v>
      </c>
      <c r="E249" s="37">
        <f>+NICE자료!E249</f>
        <v>0</v>
      </c>
      <c r="F249" s="37">
        <f>+NICE자료!F249</f>
        <v>0</v>
      </c>
      <c r="G249" s="37">
        <f>+NICE자료!G249</f>
        <v>0</v>
      </c>
      <c r="H249" s="37">
        <f>+NICE자료!H249</f>
        <v>0</v>
      </c>
      <c r="I249" s="37">
        <f>+NICE자료!I249</f>
        <v>0</v>
      </c>
      <c r="J249" s="37">
        <f>+NICE자료!J249</f>
        <v>0</v>
      </c>
      <c r="K249" s="37">
        <f>+NICE자료!K249</f>
        <v>0</v>
      </c>
      <c r="L249" s="37">
        <f>+NICE자료!L249</f>
        <v>0</v>
      </c>
      <c r="M249" s="37">
        <f>+NICE자료!M249</f>
        <v>0</v>
      </c>
      <c r="N249" s="37">
        <f>+NICE자료!N249</f>
        <v>0</v>
      </c>
      <c r="O249" s="37">
        <f>+NICE자료!O249</f>
        <v>0</v>
      </c>
      <c r="P249" s="37">
        <f>+NICE자료!P249</f>
        <v>0</v>
      </c>
      <c r="Q249" s="37">
        <f>+NICE자료!Q249</f>
        <v>0</v>
      </c>
      <c r="R249" s="37">
        <f>+NICE자료!R249</f>
        <v>0</v>
      </c>
      <c r="S249" s="37">
        <f>+NICE자료!S249</f>
        <v>0</v>
      </c>
      <c r="T249" s="37">
        <f>+NICE자료!T249</f>
        <v>0</v>
      </c>
      <c r="U249" s="37">
        <f>+NICE자료!U249</f>
        <v>0</v>
      </c>
      <c r="V249" s="37">
        <f>+NICE자료!V249</f>
        <v>0</v>
      </c>
      <c r="W249" s="37">
        <f>+NICE자료!W249</f>
        <v>0</v>
      </c>
      <c r="X249" s="37">
        <f>+NICE자료!X249</f>
        <v>0</v>
      </c>
      <c r="Y249" s="37">
        <f>+NICE자료!Y249</f>
        <v>0</v>
      </c>
      <c r="Z249" s="37">
        <f>+NICE자료!Z249</f>
        <v>0</v>
      </c>
      <c r="AA249" s="37">
        <f>+NICE자료!AA249</f>
        <v>0</v>
      </c>
      <c r="AB249" s="37">
        <f>+NICE자료!AB249</f>
        <v>0</v>
      </c>
      <c r="AC249" s="37">
        <f>+NICE자료!AC249</f>
        <v>0</v>
      </c>
      <c r="AD249" s="37">
        <f>+NICE자료!AD249</f>
        <v>0</v>
      </c>
      <c r="AE249" s="37">
        <f>+NICE자료!AE249</f>
        <v>0</v>
      </c>
      <c r="AF249" s="37">
        <f>+NICE자료!AF249</f>
        <v>0</v>
      </c>
      <c r="AG249" s="37">
        <f>+NICE자료!AG249</f>
        <v>0</v>
      </c>
      <c r="AH249" s="37">
        <f>+NICE자료!AH249</f>
        <v>0</v>
      </c>
      <c r="AI249" s="37">
        <f>+NICE자료!AI249</f>
        <v>0</v>
      </c>
      <c r="AJ249" s="37">
        <f>+NICE자료!AJ249</f>
        <v>0</v>
      </c>
      <c r="AK249" s="37">
        <f>+NICE자료!AK249</f>
        <v>0</v>
      </c>
      <c r="AL249" s="37">
        <f>+NICE자료!AL249</f>
        <v>0</v>
      </c>
      <c r="AM249" s="37"/>
      <c r="AN249" s="37"/>
      <c r="AO249" s="37"/>
      <c r="AP249" s="37"/>
      <c r="AQ249" s="37"/>
      <c r="AR249" s="37"/>
      <c r="AS249" s="37"/>
      <c r="AT249" s="38"/>
      <c r="AU249" s="38"/>
      <c r="AV249" s="38"/>
      <c r="AW249" s="38"/>
      <c r="AX249" s="38"/>
      <c r="AY249" s="38"/>
      <c r="AZ249" s="38"/>
      <c r="BA249" s="38"/>
      <c r="BB249" s="38"/>
      <c r="BC249" s="38"/>
      <c r="BD249" s="38"/>
      <c r="BE249" s="38"/>
      <c r="BF249" s="38"/>
      <c r="BG249" s="38"/>
      <c r="BH249" s="38"/>
      <c r="BI249" s="38"/>
      <c r="BJ249" s="38"/>
      <c r="BK249" s="38"/>
      <c r="BL249" s="38"/>
      <c r="BM249" s="38"/>
      <c r="BN249" s="38"/>
      <c r="BO249" s="38"/>
      <c r="BP249" s="38"/>
      <c r="BQ249" s="38"/>
      <c r="BR249" s="38"/>
      <c r="BS249" s="38"/>
      <c r="BT249" s="38"/>
      <c r="BU249" s="38"/>
      <c r="BV249" s="38"/>
      <c r="BW249" s="38"/>
      <c r="BX249" s="38"/>
      <c r="BY249" s="38"/>
      <c r="BZ249" s="38"/>
      <c r="CA249" s="38"/>
      <c r="CB249" s="38"/>
      <c r="CC249" s="38"/>
      <c r="CD249" s="38"/>
      <c r="CE249" s="38"/>
      <c r="CF249" s="38"/>
      <c r="CG249" s="38"/>
      <c r="CH249" s="38"/>
      <c r="CI249" s="38"/>
      <c r="CJ249" s="38"/>
      <c r="CK249" s="38"/>
      <c r="CL249" s="38"/>
      <c r="CM249" s="38"/>
      <c r="CN249" s="38"/>
      <c r="CO249" s="38"/>
      <c r="CP249" s="38"/>
      <c r="CQ249" s="38"/>
      <c r="CR249" s="38"/>
      <c r="CS249" s="38"/>
      <c r="CT249" s="38"/>
      <c r="CU249" s="38"/>
      <c r="CV249" s="38"/>
      <c r="CW249" s="38"/>
      <c r="CX249" s="38"/>
      <c r="CY249" s="38"/>
      <c r="CZ249" s="38"/>
      <c r="DA249" s="38"/>
      <c r="DB249" s="38"/>
      <c r="DC249" s="38"/>
      <c r="DD249" s="38"/>
      <c r="DE249" s="38"/>
      <c r="DF249" s="38"/>
      <c r="DG249" s="38"/>
      <c r="DH249" s="38"/>
      <c r="DI249" s="38"/>
      <c r="DJ249" s="38"/>
      <c r="DK249" s="38"/>
      <c r="DL249" s="38"/>
      <c r="DM249" s="38"/>
      <c r="DN249" s="38"/>
    </row>
    <row r="250" spans="1:118">
      <c r="A250" s="1">
        <f>+NICE자료!A250</f>
        <v>126174</v>
      </c>
      <c r="B250" s="28" t="str">
        <f>+NICE자료!B250</f>
        <v xml:space="preserve">     외화환산손실</v>
      </c>
      <c r="C250" s="37">
        <f>+NICE자료!C250</f>
        <v>33447000000</v>
      </c>
      <c r="D250" s="37">
        <f>+NICE자료!D250</f>
        <v>2104000000</v>
      </c>
      <c r="E250" s="37">
        <f>+NICE자료!E250</f>
        <v>0</v>
      </c>
      <c r="F250" s="37">
        <f>+NICE자료!F250</f>
        <v>-4963000000</v>
      </c>
      <c r="G250" s="37">
        <f>+NICE자료!G250</f>
        <v>18972000000</v>
      </c>
      <c r="H250" s="37">
        <f>+NICE자료!H250</f>
        <v>8959000000</v>
      </c>
      <c r="I250" s="37">
        <f>+NICE자료!I250</f>
        <v>12790000000</v>
      </c>
      <c r="J250" s="37">
        <f>+NICE자료!J250</f>
        <v>23522000000</v>
      </c>
      <c r="K250" s="37">
        <f>+NICE자료!K250</f>
        <v>194048000000</v>
      </c>
      <c r="L250" s="37">
        <f>+NICE자료!L250</f>
        <v>9404000000</v>
      </c>
      <c r="M250" s="37">
        <f>+NICE자료!M250</f>
        <v>360688000000</v>
      </c>
      <c r="N250" s="37">
        <f>+NICE자료!N250</f>
        <v>65801000000</v>
      </c>
      <c r="O250" s="37">
        <f>+NICE자료!O250</f>
        <v>463831000000</v>
      </c>
      <c r="P250" s="37">
        <f>+NICE자료!P250</f>
        <v>118157000000</v>
      </c>
      <c r="Q250" s="37">
        <f>+NICE자료!Q250</f>
        <v>497703000000</v>
      </c>
      <c r="R250" s="37">
        <f>+NICE자료!R250</f>
        <v>-169731000000</v>
      </c>
      <c r="S250" s="37">
        <f>+NICE자료!S250</f>
        <v>278790000000</v>
      </c>
      <c r="T250" s="37">
        <f>+NICE자료!T250</f>
        <v>235053000000</v>
      </c>
      <c r="U250" s="37">
        <f>+NICE자료!U250</f>
        <v>0</v>
      </c>
      <c r="V250" s="37">
        <f>+NICE자료!V250</f>
        <v>-187542000000</v>
      </c>
      <c r="W250" s="37">
        <f>+NICE자료!W250</f>
        <v>317513000000</v>
      </c>
      <c r="X250" s="37">
        <f>+NICE자료!X250</f>
        <v>59599000000</v>
      </c>
      <c r="Y250" s="37">
        <f>+NICE자료!Y250</f>
        <v>678727000000</v>
      </c>
      <c r="Z250" s="37">
        <f>+NICE자료!Z250</f>
        <v>-589049000000</v>
      </c>
      <c r="AA250" s="37">
        <f>+NICE자료!AA250</f>
        <v>236095000000</v>
      </c>
      <c r="AB250" s="37">
        <f>+NICE자료!AB250</f>
        <v>728155000000</v>
      </c>
      <c r="AC250" s="37">
        <f>+NICE자료!AC250</f>
        <v>563515000000</v>
      </c>
      <c r="AD250" s="37">
        <f>+NICE자료!AD250</f>
        <v>1045890000000</v>
      </c>
      <c r="AE250" s="37">
        <f>+NICE자료!AE250</f>
        <v>746878000000</v>
      </c>
      <c r="AF250" s="37">
        <f>+NICE자료!AF250</f>
        <v>1163519000000</v>
      </c>
      <c r="AG250" s="37">
        <f>+NICE자료!AG250</f>
        <v>1047080000000</v>
      </c>
      <c r="AH250" s="37">
        <f>+NICE자료!AH250</f>
        <v>766816000000</v>
      </c>
      <c r="AI250" s="37">
        <f>+NICE자료!AI250</f>
        <v>439338000000</v>
      </c>
      <c r="AJ250" s="37">
        <f>+NICE자료!AJ250</f>
        <v>1160265000000</v>
      </c>
      <c r="AK250" s="37">
        <f>+NICE자료!AK250</f>
        <v>497723000000</v>
      </c>
      <c r="AL250" s="37">
        <f>+NICE자료!AL250</f>
        <v>1390148000000</v>
      </c>
      <c r="AM250" s="37"/>
      <c r="AN250" s="37"/>
      <c r="AO250" s="37"/>
      <c r="AP250" s="37"/>
      <c r="AQ250" s="37"/>
      <c r="AR250" s="37"/>
      <c r="AS250" s="37"/>
      <c r="AT250" s="38"/>
      <c r="AU250" s="38"/>
      <c r="AV250" s="38"/>
      <c r="AW250" s="38"/>
      <c r="AX250" s="38"/>
      <c r="AY250" s="38"/>
      <c r="AZ250" s="38"/>
      <c r="BA250" s="38"/>
      <c r="BB250" s="38"/>
      <c r="BC250" s="38"/>
      <c r="BD250" s="38"/>
      <c r="BE250" s="38"/>
      <c r="BF250" s="38"/>
      <c r="BG250" s="38"/>
      <c r="BH250" s="38"/>
      <c r="BI250" s="38"/>
      <c r="BJ250" s="38"/>
      <c r="BK250" s="38"/>
      <c r="BL250" s="38"/>
      <c r="BM250" s="38"/>
      <c r="BN250" s="38"/>
      <c r="BO250" s="38"/>
      <c r="BP250" s="38"/>
      <c r="BQ250" s="38"/>
      <c r="BR250" s="38"/>
      <c r="BS250" s="38"/>
      <c r="BT250" s="38"/>
      <c r="BU250" s="38"/>
      <c r="BV250" s="38"/>
      <c r="BW250" s="38"/>
      <c r="BX250" s="38"/>
      <c r="BY250" s="38"/>
      <c r="BZ250" s="38"/>
      <c r="CA250" s="38"/>
      <c r="CB250" s="38"/>
      <c r="CC250" s="38"/>
      <c r="CD250" s="38"/>
      <c r="CE250" s="38"/>
      <c r="CF250" s="38"/>
      <c r="CG250" s="38"/>
      <c r="CH250" s="38"/>
      <c r="CI250" s="38"/>
      <c r="CJ250" s="38"/>
      <c r="CK250" s="38"/>
      <c r="CL250" s="38"/>
      <c r="CM250" s="38"/>
      <c r="CN250" s="38"/>
      <c r="CO250" s="38"/>
      <c r="CP250" s="38"/>
      <c r="CQ250" s="38"/>
      <c r="CR250" s="38"/>
      <c r="CS250" s="38"/>
      <c r="CT250" s="38"/>
      <c r="CU250" s="38"/>
      <c r="CV250" s="38"/>
      <c r="CW250" s="38"/>
      <c r="CX250" s="38"/>
      <c r="CY250" s="38"/>
      <c r="CZ250" s="38"/>
      <c r="DA250" s="38"/>
      <c r="DB250" s="38"/>
      <c r="DC250" s="38"/>
      <c r="DD250" s="38"/>
      <c r="DE250" s="38"/>
      <c r="DF250" s="38"/>
      <c r="DG250" s="38"/>
      <c r="DH250" s="38"/>
      <c r="DI250" s="38"/>
      <c r="DJ250" s="38"/>
      <c r="DK250" s="38"/>
      <c r="DL250" s="38"/>
      <c r="DM250" s="38"/>
      <c r="DN250" s="38"/>
    </row>
    <row r="251" spans="1:118">
      <c r="A251" s="1">
        <f>+NICE자료!A251</f>
        <v>126180</v>
      </c>
      <c r="B251" s="28" t="str">
        <f>+NICE자료!B251</f>
        <v xml:space="preserve">     매출할인</v>
      </c>
      <c r="C251" s="37">
        <f>+NICE자료!C251</f>
        <v>0</v>
      </c>
      <c r="D251" s="37">
        <f>+NICE자료!D251</f>
        <v>0</v>
      </c>
      <c r="E251" s="37">
        <f>+NICE자료!E251</f>
        <v>0</v>
      </c>
      <c r="F251" s="37">
        <f>+NICE자료!F251</f>
        <v>0</v>
      </c>
      <c r="G251" s="37">
        <f>+NICE자료!G251</f>
        <v>0</v>
      </c>
      <c r="H251" s="37">
        <f>+NICE자료!H251</f>
        <v>0</v>
      </c>
      <c r="I251" s="37">
        <f>+NICE자료!I251</f>
        <v>0</v>
      </c>
      <c r="J251" s="37">
        <f>+NICE자료!J251</f>
        <v>0</v>
      </c>
      <c r="K251" s="37">
        <f>+NICE자료!K251</f>
        <v>0</v>
      </c>
      <c r="L251" s="37">
        <f>+NICE자료!L251</f>
        <v>0</v>
      </c>
      <c r="M251" s="37">
        <f>+NICE자료!M251</f>
        <v>0</v>
      </c>
      <c r="N251" s="37">
        <f>+NICE자료!N251</f>
        <v>0</v>
      </c>
      <c r="O251" s="37">
        <f>+NICE자료!O251</f>
        <v>0</v>
      </c>
      <c r="P251" s="37">
        <f>+NICE자료!P251</f>
        <v>0</v>
      </c>
      <c r="Q251" s="37">
        <f>+NICE자료!Q251</f>
        <v>0</v>
      </c>
      <c r="R251" s="37">
        <f>+NICE자료!R251</f>
        <v>0</v>
      </c>
      <c r="S251" s="37">
        <f>+NICE자료!S251</f>
        <v>0</v>
      </c>
      <c r="T251" s="37">
        <f>+NICE자료!T251</f>
        <v>0</v>
      </c>
      <c r="U251" s="37">
        <f>+NICE자료!U251</f>
        <v>0</v>
      </c>
      <c r="V251" s="37">
        <f>+NICE자료!V251</f>
        <v>0</v>
      </c>
      <c r="W251" s="37">
        <f>+NICE자료!W251</f>
        <v>0</v>
      </c>
      <c r="X251" s="37">
        <f>+NICE자료!X251</f>
        <v>0</v>
      </c>
      <c r="Y251" s="37">
        <f>+NICE자료!Y251</f>
        <v>0</v>
      </c>
      <c r="Z251" s="37">
        <f>+NICE자료!Z251</f>
        <v>0</v>
      </c>
      <c r="AA251" s="37">
        <f>+NICE자료!AA251</f>
        <v>0</v>
      </c>
      <c r="AB251" s="37">
        <f>+NICE자료!AB251</f>
        <v>0</v>
      </c>
      <c r="AC251" s="37">
        <f>+NICE자료!AC251</f>
        <v>0</v>
      </c>
      <c r="AD251" s="37">
        <f>+NICE자료!AD251</f>
        <v>0</v>
      </c>
      <c r="AE251" s="37">
        <f>+NICE자료!AE251</f>
        <v>0</v>
      </c>
      <c r="AF251" s="37">
        <f>+NICE자료!AF251</f>
        <v>0</v>
      </c>
      <c r="AG251" s="37">
        <f>+NICE자료!AG251</f>
        <v>0</v>
      </c>
      <c r="AH251" s="37">
        <f>+NICE자료!AH251</f>
        <v>0</v>
      </c>
      <c r="AI251" s="37">
        <f>+NICE자료!AI251</f>
        <v>0</v>
      </c>
      <c r="AJ251" s="37">
        <f>+NICE자료!AJ251</f>
        <v>0</v>
      </c>
      <c r="AK251" s="37">
        <f>+NICE자료!AK251</f>
        <v>0</v>
      </c>
      <c r="AL251" s="37">
        <f>+NICE자료!AL251</f>
        <v>0</v>
      </c>
      <c r="AM251" s="37"/>
      <c r="AN251" s="37"/>
      <c r="AO251" s="37"/>
      <c r="AP251" s="37"/>
      <c r="AQ251" s="37"/>
      <c r="AR251" s="37"/>
      <c r="AS251" s="37"/>
      <c r="AT251" s="38"/>
      <c r="AU251" s="38"/>
      <c r="AV251" s="38"/>
      <c r="AW251" s="38"/>
      <c r="AX251" s="38"/>
      <c r="AY251" s="38"/>
      <c r="AZ251" s="38"/>
      <c r="BA251" s="38"/>
      <c r="BB251" s="38"/>
      <c r="BC251" s="38"/>
      <c r="BD251" s="38"/>
      <c r="BE251" s="38"/>
      <c r="BF251" s="38"/>
      <c r="BG251" s="38"/>
      <c r="BH251" s="38"/>
      <c r="BI251" s="38"/>
      <c r="BJ251" s="38"/>
      <c r="BK251" s="38"/>
      <c r="BL251" s="38"/>
      <c r="BM251" s="38"/>
      <c r="BN251" s="38"/>
      <c r="BO251" s="38"/>
      <c r="BP251" s="38"/>
      <c r="BQ251" s="38"/>
      <c r="BR251" s="38"/>
      <c r="BS251" s="38"/>
      <c r="BT251" s="38"/>
      <c r="BU251" s="38"/>
      <c r="BV251" s="38"/>
      <c r="BW251" s="38"/>
      <c r="BX251" s="38"/>
      <c r="BY251" s="38"/>
      <c r="BZ251" s="38"/>
      <c r="CA251" s="38"/>
      <c r="CB251" s="38"/>
      <c r="CC251" s="38"/>
      <c r="CD251" s="38"/>
      <c r="CE251" s="38"/>
      <c r="CF251" s="38"/>
      <c r="CG251" s="38"/>
      <c r="CH251" s="38"/>
      <c r="CI251" s="38"/>
      <c r="CJ251" s="38"/>
      <c r="CK251" s="38"/>
      <c r="CL251" s="38"/>
      <c r="CM251" s="38"/>
      <c r="CN251" s="38"/>
      <c r="CO251" s="38"/>
      <c r="CP251" s="38"/>
      <c r="CQ251" s="38"/>
      <c r="CR251" s="38"/>
      <c r="CS251" s="38"/>
      <c r="CT251" s="38"/>
      <c r="CU251" s="38"/>
      <c r="CV251" s="38"/>
      <c r="CW251" s="38"/>
      <c r="CX251" s="38"/>
      <c r="CY251" s="38"/>
      <c r="CZ251" s="38"/>
      <c r="DA251" s="38"/>
      <c r="DB251" s="38"/>
      <c r="DC251" s="38"/>
      <c r="DD251" s="38"/>
      <c r="DE251" s="38"/>
      <c r="DF251" s="38"/>
      <c r="DG251" s="38"/>
      <c r="DH251" s="38"/>
      <c r="DI251" s="38"/>
      <c r="DJ251" s="38"/>
      <c r="DK251" s="38"/>
      <c r="DL251" s="38"/>
      <c r="DM251" s="38"/>
      <c r="DN251" s="38"/>
    </row>
    <row r="252" spans="1:118">
      <c r="A252" s="1">
        <f>+NICE자료!A252</f>
        <v>126181</v>
      </c>
      <c r="B252" s="28" t="str">
        <f>+NICE자료!B252</f>
        <v xml:space="preserve">     수수료비용</v>
      </c>
      <c r="C252" s="37">
        <f>+NICE자료!C252</f>
        <v>0</v>
      </c>
      <c r="D252" s="37">
        <f>+NICE자료!D252</f>
        <v>0</v>
      </c>
      <c r="E252" s="37">
        <f>+NICE자료!E252</f>
        <v>0</v>
      </c>
      <c r="F252" s="37">
        <f>+NICE자료!F252</f>
        <v>0</v>
      </c>
      <c r="G252" s="37">
        <f>+NICE자료!G252</f>
        <v>0</v>
      </c>
      <c r="H252" s="37">
        <f>+NICE자료!H252</f>
        <v>0</v>
      </c>
      <c r="I252" s="37">
        <f>+NICE자료!I252</f>
        <v>0</v>
      </c>
      <c r="J252" s="37">
        <f>+NICE자료!J252</f>
        <v>0</v>
      </c>
      <c r="K252" s="37">
        <f>+NICE자료!K252</f>
        <v>0</v>
      </c>
      <c r="L252" s="37">
        <f>+NICE자료!L252</f>
        <v>0</v>
      </c>
      <c r="M252" s="37">
        <f>+NICE자료!M252</f>
        <v>0</v>
      </c>
      <c r="N252" s="37">
        <f>+NICE자료!N252</f>
        <v>0</v>
      </c>
      <c r="O252" s="37">
        <f>+NICE자료!O252</f>
        <v>0</v>
      </c>
      <c r="P252" s="37">
        <f>+NICE자료!P252</f>
        <v>0</v>
      </c>
      <c r="Q252" s="37">
        <f>+NICE자료!Q252</f>
        <v>0</v>
      </c>
      <c r="R252" s="37">
        <f>+NICE자료!R252</f>
        <v>0</v>
      </c>
      <c r="S252" s="37">
        <f>+NICE자료!S252</f>
        <v>0</v>
      </c>
      <c r="T252" s="37">
        <f>+NICE자료!T252</f>
        <v>0</v>
      </c>
      <c r="U252" s="37">
        <f>+NICE자료!U252</f>
        <v>0</v>
      </c>
      <c r="V252" s="37">
        <f>+NICE자료!V252</f>
        <v>0</v>
      </c>
      <c r="W252" s="37">
        <f>+NICE자료!W252</f>
        <v>0</v>
      </c>
      <c r="X252" s="37">
        <f>+NICE자료!X252</f>
        <v>0</v>
      </c>
      <c r="Y252" s="37">
        <f>+NICE자료!Y252</f>
        <v>0</v>
      </c>
      <c r="Z252" s="37">
        <f>+NICE자료!Z252</f>
        <v>0</v>
      </c>
      <c r="AA252" s="37">
        <f>+NICE자료!AA252</f>
        <v>0</v>
      </c>
      <c r="AB252" s="37">
        <f>+NICE자료!AB252</f>
        <v>0</v>
      </c>
      <c r="AC252" s="37">
        <f>+NICE자료!AC252</f>
        <v>0</v>
      </c>
      <c r="AD252" s="37">
        <f>+NICE자료!AD252</f>
        <v>0</v>
      </c>
      <c r="AE252" s="37">
        <f>+NICE자료!AE252</f>
        <v>0</v>
      </c>
      <c r="AF252" s="37">
        <f>+NICE자료!AF252</f>
        <v>0</v>
      </c>
      <c r="AG252" s="37">
        <f>+NICE자료!AG252</f>
        <v>0</v>
      </c>
      <c r="AH252" s="37">
        <f>+NICE자료!AH252</f>
        <v>0</v>
      </c>
      <c r="AI252" s="37">
        <f>+NICE자료!AI252</f>
        <v>0</v>
      </c>
      <c r="AJ252" s="37">
        <f>+NICE자료!AJ252</f>
        <v>0</v>
      </c>
      <c r="AK252" s="37">
        <f>+NICE자료!AK252</f>
        <v>0</v>
      </c>
      <c r="AL252" s="37">
        <f>+NICE자료!AL252</f>
        <v>0</v>
      </c>
      <c r="AM252" s="37"/>
      <c r="AN252" s="37"/>
      <c r="AO252" s="37"/>
      <c r="AP252" s="37"/>
      <c r="AQ252" s="37"/>
      <c r="AR252" s="37"/>
      <c r="AS252" s="37"/>
      <c r="AT252" s="38"/>
      <c r="AU252" s="38"/>
      <c r="AV252" s="38"/>
      <c r="AW252" s="38"/>
      <c r="AX252" s="38"/>
      <c r="AY252" s="38"/>
      <c r="AZ252" s="38"/>
      <c r="BA252" s="38"/>
      <c r="BB252" s="38"/>
      <c r="BC252" s="38"/>
      <c r="BD252" s="38"/>
      <c r="BE252" s="38"/>
      <c r="BF252" s="38"/>
      <c r="BG252" s="38"/>
      <c r="BH252" s="38"/>
      <c r="BI252" s="38"/>
      <c r="BJ252" s="38"/>
      <c r="BK252" s="38"/>
      <c r="BL252" s="38"/>
      <c r="BM252" s="38"/>
      <c r="BN252" s="38"/>
      <c r="BO252" s="38"/>
      <c r="BP252" s="38"/>
      <c r="BQ252" s="38"/>
      <c r="BR252" s="38"/>
      <c r="BS252" s="38"/>
      <c r="BT252" s="38"/>
      <c r="BU252" s="38"/>
      <c r="BV252" s="38"/>
      <c r="BW252" s="38"/>
      <c r="BX252" s="38"/>
      <c r="BY252" s="38"/>
      <c r="BZ252" s="38"/>
      <c r="CA252" s="38"/>
      <c r="CB252" s="38"/>
      <c r="CC252" s="38"/>
      <c r="CD252" s="38"/>
      <c r="CE252" s="38"/>
      <c r="CF252" s="38"/>
      <c r="CG252" s="38"/>
      <c r="CH252" s="38"/>
      <c r="CI252" s="38"/>
      <c r="CJ252" s="38"/>
      <c r="CK252" s="38"/>
      <c r="CL252" s="38"/>
      <c r="CM252" s="38"/>
      <c r="CN252" s="38"/>
      <c r="CO252" s="38"/>
      <c r="CP252" s="38"/>
      <c r="CQ252" s="38"/>
      <c r="CR252" s="38"/>
      <c r="CS252" s="38"/>
      <c r="CT252" s="38"/>
      <c r="CU252" s="38"/>
      <c r="CV252" s="38"/>
      <c r="CW252" s="38"/>
      <c r="CX252" s="38"/>
      <c r="CY252" s="38"/>
      <c r="CZ252" s="38"/>
      <c r="DA252" s="38"/>
      <c r="DB252" s="38"/>
      <c r="DC252" s="38"/>
      <c r="DD252" s="38"/>
      <c r="DE252" s="38"/>
      <c r="DF252" s="38"/>
      <c r="DG252" s="38"/>
      <c r="DH252" s="38"/>
      <c r="DI252" s="38"/>
      <c r="DJ252" s="38"/>
      <c r="DK252" s="38"/>
      <c r="DL252" s="38"/>
      <c r="DM252" s="38"/>
      <c r="DN252" s="38"/>
    </row>
    <row r="253" spans="1:118">
      <c r="A253" s="1">
        <f>+NICE자료!A253</f>
        <v>126200</v>
      </c>
      <c r="B253" s="28" t="str">
        <f>+NICE자료!B253</f>
        <v xml:space="preserve">     원가차손</v>
      </c>
      <c r="C253" s="37">
        <f>+NICE자료!C253</f>
        <v>0</v>
      </c>
      <c r="D253" s="37">
        <f>+NICE자료!D253</f>
        <v>0</v>
      </c>
      <c r="E253" s="37">
        <f>+NICE자료!E253</f>
        <v>0</v>
      </c>
      <c r="F253" s="37">
        <f>+NICE자료!F253</f>
        <v>0</v>
      </c>
      <c r="G253" s="37">
        <f>+NICE자료!G253</f>
        <v>0</v>
      </c>
      <c r="H253" s="37">
        <f>+NICE자료!H253</f>
        <v>0</v>
      </c>
      <c r="I253" s="37">
        <f>+NICE자료!I253</f>
        <v>0</v>
      </c>
      <c r="J253" s="37">
        <f>+NICE자료!J253</f>
        <v>0</v>
      </c>
      <c r="K253" s="37">
        <f>+NICE자료!K253</f>
        <v>0</v>
      </c>
      <c r="L253" s="37">
        <f>+NICE자료!L253</f>
        <v>0</v>
      </c>
      <c r="M253" s="37">
        <f>+NICE자료!M253</f>
        <v>0</v>
      </c>
      <c r="N253" s="37">
        <f>+NICE자료!N253</f>
        <v>0</v>
      </c>
      <c r="O253" s="37">
        <f>+NICE자료!O253</f>
        <v>0</v>
      </c>
      <c r="P253" s="37">
        <f>+NICE자료!P253</f>
        <v>0</v>
      </c>
      <c r="Q253" s="37">
        <f>+NICE자료!Q253</f>
        <v>0</v>
      </c>
      <c r="R253" s="37">
        <f>+NICE자료!R253</f>
        <v>0</v>
      </c>
      <c r="S253" s="37">
        <f>+NICE자료!S253</f>
        <v>0</v>
      </c>
      <c r="T253" s="37">
        <f>+NICE자료!T253</f>
        <v>0</v>
      </c>
      <c r="U253" s="37">
        <f>+NICE자료!U253</f>
        <v>0</v>
      </c>
      <c r="V253" s="37">
        <f>+NICE자료!V253</f>
        <v>0</v>
      </c>
      <c r="W253" s="37">
        <f>+NICE자료!W253</f>
        <v>0</v>
      </c>
      <c r="X253" s="37">
        <f>+NICE자료!X253</f>
        <v>0</v>
      </c>
      <c r="Y253" s="37">
        <f>+NICE자료!Y253</f>
        <v>0</v>
      </c>
      <c r="Z253" s="37">
        <f>+NICE자료!Z253</f>
        <v>0</v>
      </c>
      <c r="AA253" s="37">
        <f>+NICE자료!AA253</f>
        <v>0</v>
      </c>
      <c r="AB253" s="37">
        <f>+NICE자료!AB253</f>
        <v>0</v>
      </c>
      <c r="AC253" s="37">
        <f>+NICE자료!AC253</f>
        <v>0</v>
      </c>
      <c r="AD253" s="37">
        <f>+NICE자료!AD253</f>
        <v>0</v>
      </c>
      <c r="AE253" s="37">
        <f>+NICE자료!AE253</f>
        <v>0</v>
      </c>
      <c r="AF253" s="37">
        <f>+NICE자료!AF253</f>
        <v>0</v>
      </c>
      <c r="AG253" s="37">
        <f>+NICE자료!AG253</f>
        <v>0</v>
      </c>
      <c r="AH253" s="37">
        <f>+NICE자료!AH253</f>
        <v>0</v>
      </c>
      <c r="AI253" s="37">
        <f>+NICE자료!AI253</f>
        <v>0</v>
      </c>
      <c r="AJ253" s="37">
        <f>+NICE자료!AJ253</f>
        <v>0</v>
      </c>
      <c r="AK253" s="37">
        <f>+NICE자료!AK253</f>
        <v>0</v>
      </c>
      <c r="AL253" s="37">
        <f>+NICE자료!AL253</f>
        <v>0</v>
      </c>
      <c r="AM253" s="37"/>
      <c r="AN253" s="37"/>
      <c r="AO253" s="37"/>
      <c r="AP253" s="37"/>
      <c r="AQ253" s="37"/>
      <c r="AR253" s="37"/>
      <c r="AS253" s="37"/>
      <c r="AT253" s="38"/>
      <c r="AU253" s="38"/>
      <c r="AV253" s="38"/>
      <c r="AW253" s="38"/>
      <c r="AX253" s="38"/>
      <c r="AY253" s="38"/>
      <c r="AZ253" s="38"/>
      <c r="BA253" s="38"/>
      <c r="BB253" s="38"/>
      <c r="BC253" s="38"/>
      <c r="BD253" s="38"/>
      <c r="BE253" s="38"/>
      <c r="BF253" s="38"/>
      <c r="BG253" s="38"/>
      <c r="BH253" s="38"/>
      <c r="BI253" s="38"/>
      <c r="BJ253" s="38"/>
      <c r="BK253" s="38"/>
      <c r="BL253" s="38"/>
      <c r="BM253" s="38"/>
      <c r="BN253" s="38"/>
      <c r="BO253" s="38"/>
      <c r="BP253" s="38"/>
      <c r="BQ253" s="38"/>
      <c r="BR253" s="38"/>
      <c r="BS253" s="38"/>
      <c r="BT253" s="38"/>
      <c r="BU253" s="38"/>
      <c r="BV253" s="38"/>
      <c r="BW253" s="38"/>
      <c r="BX253" s="38"/>
      <c r="BY253" s="38"/>
      <c r="BZ253" s="38"/>
      <c r="CA253" s="38"/>
      <c r="CB253" s="38"/>
      <c r="CC253" s="38"/>
      <c r="CD253" s="38"/>
      <c r="CE253" s="38"/>
      <c r="CF253" s="38"/>
      <c r="CG253" s="38"/>
      <c r="CH253" s="38"/>
      <c r="CI253" s="38"/>
      <c r="CJ253" s="38"/>
      <c r="CK253" s="38"/>
      <c r="CL253" s="38"/>
      <c r="CM253" s="38"/>
      <c r="CN253" s="38"/>
      <c r="CO253" s="38"/>
      <c r="CP253" s="38"/>
      <c r="CQ253" s="38"/>
      <c r="CR253" s="38"/>
      <c r="CS253" s="38"/>
      <c r="CT253" s="38"/>
      <c r="CU253" s="38"/>
      <c r="CV253" s="38"/>
      <c r="CW253" s="38"/>
      <c r="CX253" s="38"/>
      <c r="CY253" s="38"/>
      <c r="CZ253" s="38"/>
      <c r="DA253" s="38"/>
      <c r="DB253" s="38"/>
      <c r="DC253" s="38"/>
      <c r="DD253" s="38"/>
      <c r="DE253" s="38"/>
      <c r="DF253" s="38"/>
      <c r="DG253" s="38"/>
      <c r="DH253" s="38"/>
      <c r="DI253" s="38"/>
      <c r="DJ253" s="38"/>
      <c r="DK253" s="38"/>
      <c r="DL253" s="38"/>
      <c r="DM253" s="38"/>
      <c r="DN253" s="38"/>
    </row>
    <row r="254" spans="1:118">
      <c r="A254" s="1">
        <f>+NICE자료!A254</f>
        <v>126210</v>
      </c>
      <c r="B254" s="28" t="str">
        <f>+NICE자료!B254</f>
        <v xml:space="preserve">     무형자산상각비</v>
      </c>
      <c r="C254" s="37">
        <f>+NICE자료!C254</f>
        <v>0</v>
      </c>
      <c r="D254" s="37">
        <f>+NICE자료!D254</f>
        <v>0</v>
      </c>
      <c r="E254" s="37">
        <f>+NICE자료!E254</f>
        <v>0</v>
      </c>
      <c r="F254" s="37">
        <f>+NICE자료!F254</f>
        <v>0</v>
      </c>
      <c r="G254" s="37">
        <f>+NICE자료!G254</f>
        <v>0</v>
      </c>
      <c r="H254" s="37">
        <f>+NICE자료!H254</f>
        <v>0</v>
      </c>
      <c r="I254" s="37">
        <f>+NICE자료!I254</f>
        <v>0</v>
      </c>
      <c r="J254" s="37">
        <f>+NICE자료!J254</f>
        <v>0</v>
      </c>
      <c r="K254" s="37">
        <f>+NICE자료!K254</f>
        <v>0</v>
      </c>
      <c r="L254" s="37">
        <f>+NICE자료!L254</f>
        <v>0</v>
      </c>
      <c r="M254" s="37">
        <f>+NICE자료!M254</f>
        <v>0</v>
      </c>
      <c r="N254" s="37">
        <f>+NICE자료!N254</f>
        <v>0</v>
      </c>
      <c r="O254" s="37">
        <f>+NICE자료!O254</f>
        <v>0</v>
      </c>
      <c r="P254" s="37">
        <f>+NICE자료!P254</f>
        <v>0</v>
      </c>
      <c r="Q254" s="37">
        <f>+NICE자료!Q254</f>
        <v>0</v>
      </c>
      <c r="R254" s="37">
        <f>+NICE자료!R254</f>
        <v>0</v>
      </c>
      <c r="S254" s="37">
        <f>+NICE자료!S254</f>
        <v>0</v>
      </c>
      <c r="T254" s="37">
        <f>+NICE자료!T254</f>
        <v>0</v>
      </c>
      <c r="U254" s="37">
        <f>+NICE자료!U254</f>
        <v>0</v>
      </c>
      <c r="V254" s="37">
        <f>+NICE자료!V254</f>
        <v>0</v>
      </c>
      <c r="W254" s="37">
        <f>+NICE자료!W254</f>
        <v>0</v>
      </c>
      <c r="X254" s="37">
        <f>+NICE자료!X254</f>
        <v>0</v>
      </c>
      <c r="Y254" s="37">
        <f>+NICE자료!Y254</f>
        <v>0</v>
      </c>
      <c r="Z254" s="37">
        <f>+NICE자료!Z254</f>
        <v>0</v>
      </c>
      <c r="AA254" s="37">
        <f>+NICE자료!AA254</f>
        <v>0</v>
      </c>
      <c r="AB254" s="37">
        <f>+NICE자료!AB254</f>
        <v>0</v>
      </c>
      <c r="AC254" s="37">
        <f>+NICE자료!AC254</f>
        <v>0</v>
      </c>
      <c r="AD254" s="37">
        <f>+NICE자료!AD254</f>
        <v>0</v>
      </c>
      <c r="AE254" s="37">
        <f>+NICE자료!AE254</f>
        <v>0</v>
      </c>
      <c r="AF254" s="37">
        <f>+NICE자료!AF254</f>
        <v>0</v>
      </c>
      <c r="AG254" s="37">
        <f>+NICE자료!AG254</f>
        <v>0</v>
      </c>
      <c r="AH254" s="37">
        <f>+NICE자료!AH254</f>
        <v>0</v>
      </c>
      <c r="AI254" s="37">
        <f>+NICE자료!AI254</f>
        <v>0</v>
      </c>
      <c r="AJ254" s="37">
        <f>+NICE자료!AJ254</f>
        <v>0</v>
      </c>
      <c r="AK254" s="37">
        <f>+NICE자료!AK254</f>
        <v>0</v>
      </c>
      <c r="AL254" s="37">
        <f>+NICE자료!AL254</f>
        <v>0</v>
      </c>
      <c r="AM254" s="37"/>
      <c r="AN254" s="37"/>
      <c r="AO254" s="37"/>
      <c r="AP254" s="37"/>
      <c r="AQ254" s="37"/>
      <c r="AR254" s="37"/>
      <c r="AS254" s="37"/>
      <c r="AT254" s="38"/>
      <c r="AU254" s="38"/>
      <c r="AV254" s="38"/>
      <c r="AW254" s="38"/>
      <c r="AX254" s="38"/>
      <c r="AY254" s="38"/>
      <c r="AZ254" s="38"/>
      <c r="BA254" s="38"/>
      <c r="BB254" s="38"/>
      <c r="BC254" s="38"/>
      <c r="BD254" s="38"/>
      <c r="BE254" s="38"/>
      <c r="BF254" s="38"/>
      <c r="BG254" s="38"/>
      <c r="BH254" s="38"/>
      <c r="BI254" s="38"/>
      <c r="BJ254" s="38"/>
      <c r="BK254" s="38"/>
      <c r="BL254" s="38"/>
      <c r="BM254" s="38"/>
      <c r="BN254" s="38"/>
      <c r="BO254" s="38"/>
      <c r="BP254" s="38"/>
      <c r="BQ254" s="38"/>
      <c r="BR254" s="38"/>
      <c r="BS254" s="38"/>
      <c r="BT254" s="38"/>
      <c r="BU254" s="38"/>
      <c r="BV254" s="38"/>
      <c r="BW254" s="38"/>
      <c r="BX254" s="38"/>
      <c r="BY254" s="38"/>
      <c r="BZ254" s="38"/>
      <c r="CA254" s="38"/>
      <c r="CB254" s="38"/>
      <c r="CC254" s="38"/>
      <c r="CD254" s="38"/>
      <c r="CE254" s="38"/>
      <c r="CF254" s="38"/>
      <c r="CG254" s="38"/>
      <c r="CH254" s="38"/>
      <c r="CI254" s="38"/>
      <c r="CJ254" s="38"/>
      <c r="CK254" s="38"/>
      <c r="CL254" s="38"/>
      <c r="CM254" s="38"/>
      <c r="CN254" s="38"/>
      <c r="CO254" s="38"/>
      <c r="CP254" s="38"/>
      <c r="CQ254" s="38"/>
      <c r="CR254" s="38"/>
      <c r="CS254" s="38"/>
      <c r="CT254" s="38"/>
      <c r="CU254" s="38"/>
      <c r="CV254" s="38"/>
      <c r="CW254" s="38"/>
      <c r="CX254" s="38"/>
      <c r="CY254" s="38"/>
      <c r="CZ254" s="38"/>
      <c r="DA254" s="38"/>
      <c r="DB254" s="38"/>
      <c r="DC254" s="38"/>
      <c r="DD254" s="38"/>
      <c r="DE254" s="38"/>
      <c r="DF254" s="38"/>
      <c r="DG254" s="38"/>
      <c r="DH254" s="38"/>
      <c r="DI254" s="38"/>
      <c r="DJ254" s="38"/>
      <c r="DK254" s="38"/>
      <c r="DL254" s="38"/>
      <c r="DM254" s="38"/>
      <c r="DN254" s="38"/>
    </row>
    <row r="255" spans="1:118">
      <c r="A255" s="1">
        <f>+NICE자료!A255</f>
        <v>126212</v>
      </c>
      <c r="B255" s="28" t="str">
        <f>+NICE자료!B255</f>
        <v xml:space="preserve">          영업권상각</v>
      </c>
      <c r="C255" s="37">
        <f>+NICE자료!C255</f>
        <v>0</v>
      </c>
      <c r="D255" s="37">
        <f>+NICE자료!D255</f>
        <v>0</v>
      </c>
      <c r="E255" s="37">
        <f>+NICE자료!E255</f>
        <v>0</v>
      </c>
      <c r="F255" s="37">
        <f>+NICE자료!F255</f>
        <v>0</v>
      </c>
      <c r="G255" s="37">
        <f>+NICE자료!G255</f>
        <v>0</v>
      </c>
      <c r="H255" s="37">
        <f>+NICE자료!H255</f>
        <v>0</v>
      </c>
      <c r="I255" s="37">
        <f>+NICE자료!I255</f>
        <v>0</v>
      </c>
      <c r="J255" s="37">
        <f>+NICE자료!J255</f>
        <v>0</v>
      </c>
      <c r="K255" s="37">
        <f>+NICE자료!K255</f>
        <v>0</v>
      </c>
      <c r="L255" s="37">
        <f>+NICE자료!L255</f>
        <v>0</v>
      </c>
      <c r="M255" s="37">
        <f>+NICE자료!M255</f>
        <v>0</v>
      </c>
      <c r="N255" s="37">
        <f>+NICE자료!N255</f>
        <v>0</v>
      </c>
      <c r="O255" s="37">
        <f>+NICE자료!O255</f>
        <v>0</v>
      </c>
      <c r="P255" s="37">
        <f>+NICE자료!P255</f>
        <v>0</v>
      </c>
      <c r="Q255" s="37">
        <f>+NICE자료!Q255</f>
        <v>0</v>
      </c>
      <c r="R255" s="37">
        <f>+NICE자료!R255</f>
        <v>0</v>
      </c>
      <c r="S255" s="37">
        <f>+NICE자료!S255</f>
        <v>0</v>
      </c>
      <c r="T255" s="37">
        <f>+NICE자료!T255</f>
        <v>0</v>
      </c>
      <c r="U255" s="37">
        <f>+NICE자료!U255</f>
        <v>0</v>
      </c>
      <c r="V255" s="37">
        <f>+NICE자료!V255</f>
        <v>0</v>
      </c>
      <c r="W255" s="37">
        <f>+NICE자료!W255</f>
        <v>0</v>
      </c>
      <c r="X255" s="37">
        <f>+NICE자료!X255</f>
        <v>0</v>
      </c>
      <c r="Y255" s="37">
        <f>+NICE자료!Y255</f>
        <v>0</v>
      </c>
      <c r="Z255" s="37">
        <f>+NICE자료!Z255</f>
        <v>0</v>
      </c>
      <c r="AA255" s="37">
        <f>+NICE자료!AA255</f>
        <v>0</v>
      </c>
      <c r="AB255" s="37">
        <f>+NICE자료!AB255</f>
        <v>0</v>
      </c>
      <c r="AC255" s="37">
        <f>+NICE자료!AC255</f>
        <v>0</v>
      </c>
      <c r="AD255" s="37">
        <f>+NICE자료!AD255</f>
        <v>0</v>
      </c>
      <c r="AE255" s="37">
        <f>+NICE자료!AE255</f>
        <v>0</v>
      </c>
      <c r="AF255" s="37">
        <f>+NICE자료!AF255</f>
        <v>0</v>
      </c>
      <c r="AG255" s="37">
        <f>+NICE자료!AG255</f>
        <v>0</v>
      </c>
      <c r="AH255" s="37">
        <f>+NICE자료!AH255</f>
        <v>0</v>
      </c>
      <c r="AI255" s="37">
        <f>+NICE자료!AI255</f>
        <v>0</v>
      </c>
      <c r="AJ255" s="37">
        <f>+NICE자료!AJ255</f>
        <v>0</v>
      </c>
      <c r="AK255" s="37">
        <f>+NICE자료!AK255</f>
        <v>0</v>
      </c>
      <c r="AL255" s="37">
        <f>+NICE자료!AL255</f>
        <v>0</v>
      </c>
      <c r="AM255" s="37"/>
      <c r="AN255" s="37"/>
      <c r="AO255" s="37"/>
      <c r="AP255" s="37"/>
      <c r="AQ255" s="37"/>
      <c r="AR255" s="37"/>
      <c r="AS255" s="37"/>
      <c r="AT255" s="38"/>
      <c r="AU255" s="38"/>
      <c r="AV255" s="38"/>
      <c r="AW255" s="38"/>
      <c r="AX255" s="38"/>
      <c r="AY255" s="38"/>
      <c r="AZ255" s="38"/>
      <c r="BA255" s="38"/>
      <c r="BB255" s="38"/>
      <c r="BC255" s="38"/>
      <c r="BD255" s="38"/>
      <c r="BE255" s="38"/>
      <c r="BF255" s="38"/>
      <c r="BG255" s="38"/>
      <c r="BH255" s="38"/>
      <c r="BI255" s="38"/>
      <c r="BJ255" s="38"/>
      <c r="BK255" s="38"/>
      <c r="BL255" s="38"/>
      <c r="BM255" s="38"/>
      <c r="BN255" s="38"/>
      <c r="BO255" s="38"/>
      <c r="BP255" s="38"/>
      <c r="BQ255" s="38"/>
      <c r="BR255" s="38"/>
      <c r="BS255" s="38"/>
      <c r="BT255" s="38"/>
      <c r="BU255" s="38"/>
      <c r="BV255" s="38"/>
      <c r="BW255" s="38"/>
      <c r="BX255" s="38"/>
      <c r="BY255" s="38"/>
      <c r="BZ255" s="38"/>
      <c r="CA255" s="38"/>
      <c r="CB255" s="38"/>
      <c r="CC255" s="38"/>
      <c r="CD255" s="38"/>
      <c r="CE255" s="38"/>
      <c r="CF255" s="38"/>
      <c r="CG255" s="38"/>
      <c r="CH255" s="38"/>
      <c r="CI255" s="38"/>
      <c r="CJ255" s="38"/>
      <c r="CK255" s="38"/>
      <c r="CL255" s="38"/>
      <c r="CM255" s="38"/>
      <c r="CN255" s="38"/>
      <c r="CO255" s="38"/>
      <c r="CP255" s="38"/>
      <c r="CQ255" s="38"/>
      <c r="CR255" s="38"/>
      <c r="CS255" s="38"/>
      <c r="CT255" s="38"/>
      <c r="CU255" s="38"/>
      <c r="CV255" s="38"/>
      <c r="CW255" s="38"/>
      <c r="CX255" s="38"/>
      <c r="CY255" s="38"/>
      <c r="CZ255" s="38"/>
      <c r="DA255" s="38"/>
      <c r="DB255" s="38"/>
      <c r="DC255" s="38"/>
      <c r="DD255" s="38"/>
      <c r="DE255" s="38"/>
      <c r="DF255" s="38"/>
      <c r="DG255" s="38"/>
      <c r="DH255" s="38"/>
      <c r="DI255" s="38"/>
      <c r="DJ255" s="38"/>
      <c r="DK255" s="38"/>
      <c r="DL255" s="38"/>
      <c r="DM255" s="38"/>
      <c r="DN255" s="38"/>
    </row>
    <row r="256" spans="1:118">
      <c r="A256" s="1">
        <f>+NICE자료!A256</f>
        <v>126214</v>
      </c>
      <c r="B256" s="28" t="str">
        <f>+NICE자료!B256</f>
        <v xml:space="preserve">          부의영업권환입(-)</v>
      </c>
      <c r="C256" s="37">
        <f>+NICE자료!C256</f>
        <v>0</v>
      </c>
      <c r="D256" s="37">
        <f>+NICE자료!D256</f>
        <v>0</v>
      </c>
      <c r="E256" s="37">
        <f>+NICE자료!E256</f>
        <v>0</v>
      </c>
      <c r="F256" s="37">
        <f>+NICE자료!F256</f>
        <v>0</v>
      </c>
      <c r="G256" s="37">
        <f>+NICE자료!G256</f>
        <v>0</v>
      </c>
      <c r="H256" s="37">
        <f>+NICE자료!H256</f>
        <v>0</v>
      </c>
      <c r="I256" s="37">
        <f>+NICE자료!I256</f>
        <v>0</v>
      </c>
      <c r="J256" s="37">
        <f>+NICE자료!J256</f>
        <v>0</v>
      </c>
      <c r="K256" s="37">
        <f>+NICE자료!K256</f>
        <v>0</v>
      </c>
      <c r="L256" s="37">
        <f>+NICE자료!L256</f>
        <v>0</v>
      </c>
      <c r="M256" s="37">
        <f>+NICE자료!M256</f>
        <v>0</v>
      </c>
      <c r="N256" s="37">
        <f>+NICE자료!N256</f>
        <v>0</v>
      </c>
      <c r="O256" s="37">
        <f>+NICE자료!O256</f>
        <v>0</v>
      </c>
      <c r="P256" s="37">
        <f>+NICE자료!P256</f>
        <v>0</v>
      </c>
      <c r="Q256" s="37">
        <f>+NICE자료!Q256</f>
        <v>0</v>
      </c>
      <c r="R256" s="37">
        <f>+NICE자료!R256</f>
        <v>0</v>
      </c>
      <c r="S256" s="37">
        <f>+NICE자료!S256</f>
        <v>0</v>
      </c>
      <c r="T256" s="37">
        <f>+NICE자료!T256</f>
        <v>0</v>
      </c>
      <c r="U256" s="37">
        <f>+NICE자료!U256</f>
        <v>0</v>
      </c>
      <c r="V256" s="37">
        <f>+NICE자료!V256</f>
        <v>0</v>
      </c>
      <c r="W256" s="37">
        <f>+NICE자료!W256</f>
        <v>0</v>
      </c>
      <c r="X256" s="37">
        <f>+NICE자료!X256</f>
        <v>0</v>
      </c>
      <c r="Y256" s="37">
        <f>+NICE자료!Y256</f>
        <v>0</v>
      </c>
      <c r="Z256" s="37">
        <f>+NICE자료!Z256</f>
        <v>0</v>
      </c>
      <c r="AA256" s="37">
        <f>+NICE자료!AA256</f>
        <v>0</v>
      </c>
      <c r="AB256" s="37">
        <f>+NICE자료!AB256</f>
        <v>0</v>
      </c>
      <c r="AC256" s="37">
        <f>+NICE자료!AC256</f>
        <v>0</v>
      </c>
      <c r="AD256" s="37">
        <f>+NICE자료!AD256</f>
        <v>0</v>
      </c>
      <c r="AE256" s="37">
        <f>+NICE자료!AE256</f>
        <v>0</v>
      </c>
      <c r="AF256" s="37">
        <f>+NICE자료!AF256</f>
        <v>0</v>
      </c>
      <c r="AG256" s="37">
        <f>+NICE자료!AG256</f>
        <v>0</v>
      </c>
      <c r="AH256" s="37">
        <f>+NICE자료!AH256</f>
        <v>0</v>
      </c>
      <c r="AI256" s="37">
        <f>+NICE자료!AI256</f>
        <v>0</v>
      </c>
      <c r="AJ256" s="37">
        <f>+NICE자료!AJ256</f>
        <v>0</v>
      </c>
      <c r="AK256" s="37">
        <f>+NICE자료!AK256</f>
        <v>0</v>
      </c>
      <c r="AL256" s="37">
        <f>+NICE자료!AL256</f>
        <v>0</v>
      </c>
      <c r="AM256" s="37"/>
      <c r="AN256" s="37"/>
      <c r="AO256" s="37"/>
      <c r="AP256" s="37"/>
      <c r="AQ256" s="37"/>
      <c r="AR256" s="37"/>
      <c r="AS256" s="37"/>
      <c r="AT256" s="38"/>
      <c r="AU256" s="38"/>
      <c r="AV256" s="38"/>
      <c r="AW256" s="38"/>
      <c r="AX256" s="38"/>
      <c r="AY256" s="38"/>
      <c r="AZ256" s="38"/>
      <c r="BA256" s="38"/>
      <c r="BB256" s="38"/>
      <c r="BC256" s="38"/>
      <c r="BD256" s="38"/>
      <c r="BE256" s="38"/>
      <c r="BF256" s="38"/>
      <c r="BG256" s="38"/>
      <c r="BH256" s="38"/>
      <c r="BI256" s="38"/>
      <c r="BJ256" s="38"/>
      <c r="BK256" s="38"/>
      <c r="BL256" s="38"/>
      <c r="BM256" s="38"/>
      <c r="BN256" s="38"/>
      <c r="BO256" s="38"/>
      <c r="BP256" s="38"/>
      <c r="BQ256" s="38"/>
      <c r="BR256" s="38"/>
      <c r="BS256" s="38"/>
      <c r="BT256" s="38"/>
      <c r="BU256" s="38"/>
      <c r="BV256" s="38"/>
      <c r="BW256" s="38"/>
      <c r="BX256" s="38"/>
      <c r="BY256" s="38"/>
      <c r="BZ256" s="38"/>
      <c r="CA256" s="38"/>
      <c r="CB256" s="38"/>
      <c r="CC256" s="38"/>
      <c r="CD256" s="38"/>
      <c r="CE256" s="38"/>
      <c r="CF256" s="38"/>
      <c r="CG256" s="38"/>
      <c r="CH256" s="38"/>
      <c r="CI256" s="38"/>
      <c r="CJ256" s="38"/>
      <c r="CK256" s="38"/>
      <c r="CL256" s="38"/>
      <c r="CM256" s="38"/>
      <c r="CN256" s="38"/>
      <c r="CO256" s="38"/>
      <c r="CP256" s="38"/>
      <c r="CQ256" s="38"/>
      <c r="CR256" s="38"/>
      <c r="CS256" s="38"/>
      <c r="CT256" s="38"/>
      <c r="CU256" s="38"/>
      <c r="CV256" s="38"/>
      <c r="CW256" s="38"/>
      <c r="CX256" s="38"/>
      <c r="CY256" s="38"/>
      <c r="CZ256" s="38"/>
      <c r="DA256" s="38"/>
      <c r="DB256" s="38"/>
      <c r="DC256" s="38"/>
      <c r="DD256" s="38"/>
      <c r="DE256" s="38"/>
      <c r="DF256" s="38"/>
      <c r="DG256" s="38"/>
      <c r="DH256" s="38"/>
      <c r="DI256" s="38"/>
      <c r="DJ256" s="38"/>
      <c r="DK256" s="38"/>
      <c r="DL256" s="38"/>
      <c r="DM256" s="38"/>
      <c r="DN256" s="38"/>
    </row>
    <row r="257" spans="1:118">
      <c r="A257" s="1">
        <f>+NICE자료!A257</f>
        <v>126230</v>
      </c>
      <c r="B257" s="28" t="str">
        <f>+NICE자료!B257</f>
        <v xml:space="preserve">          라이선스와프랜차이즈상각</v>
      </c>
      <c r="C257" s="37">
        <f>+NICE자료!C257</f>
        <v>0</v>
      </c>
      <c r="D257" s="37">
        <f>+NICE자료!D257</f>
        <v>0</v>
      </c>
      <c r="E257" s="37">
        <f>+NICE자료!E257</f>
        <v>0</v>
      </c>
      <c r="F257" s="37">
        <f>+NICE자료!F257</f>
        <v>0</v>
      </c>
      <c r="G257" s="37">
        <f>+NICE자료!G257</f>
        <v>0</v>
      </c>
      <c r="H257" s="37">
        <f>+NICE자료!H257</f>
        <v>0</v>
      </c>
      <c r="I257" s="37">
        <f>+NICE자료!I257</f>
        <v>0</v>
      </c>
      <c r="J257" s="37">
        <f>+NICE자료!J257</f>
        <v>0</v>
      </c>
      <c r="K257" s="37">
        <f>+NICE자료!K257</f>
        <v>0</v>
      </c>
      <c r="L257" s="37">
        <f>+NICE자료!L257</f>
        <v>0</v>
      </c>
      <c r="M257" s="37">
        <f>+NICE자료!M257</f>
        <v>0</v>
      </c>
      <c r="N257" s="37">
        <f>+NICE자료!N257</f>
        <v>0</v>
      </c>
      <c r="O257" s="37">
        <f>+NICE자료!O257</f>
        <v>0</v>
      </c>
      <c r="P257" s="37">
        <f>+NICE자료!P257</f>
        <v>0</v>
      </c>
      <c r="Q257" s="37">
        <f>+NICE자료!Q257</f>
        <v>0</v>
      </c>
      <c r="R257" s="37">
        <f>+NICE자료!R257</f>
        <v>0</v>
      </c>
      <c r="S257" s="37">
        <f>+NICE자료!S257</f>
        <v>0</v>
      </c>
      <c r="T257" s="37">
        <f>+NICE자료!T257</f>
        <v>0</v>
      </c>
      <c r="U257" s="37">
        <f>+NICE자료!U257</f>
        <v>0</v>
      </c>
      <c r="V257" s="37">
        <f>+NICE자료!V257</f>
        <v>0</v>
      </c>
      <c r="W257" s="37">
        <f>+NICE자료!W257</f>
        <v>0</v>
      </c>
      <c r="X257" s="37">
        <f>+NICE자료!X257</f>
        <v>0</v>
      </c>
      <c r="Y257" s="37">
        <f>+NICE자료!Y257</f>
        <v>0</v>
      </c>
      <c r="Z257" s="37">
        <f>+NICE자료!Z257</f>
        <v>0</v>
      </c>
      <c r="AA257" s="37">
        <f>+NICE자료!AA257</f>
        <v>0</v>
      </c>
      <c r="AB257" s="37">
        <f>+NICE자료!AB257</f>
        <v>0</v>
      </c>
      <c r="AC257" s="37">
        <f>+NICE자료!AC257</f>
        <v>0</v>
      </c>
      <c r="AD257" s="37">
        <f>+NICE자료!AD257</f>
        <v>0</v>
      </c>
      <c r="AE257" s="37">
        <f>+NICE자료!AE257</f>
        <v>0</v>
      </c>
      <c r="AF257" s="37">
        <f>+NICE자료!AF257</f>
        <v>0</v>
      </c>
      <c r="AG257" s="37">
        <f>+NICE자료!AG257</f>
        <v>0</v>
      </c>
      <c r="AH257" s="37">
        <f>+NICE자료!AH257</f>
        <v>0</v>
      </c>
      <c r="AI257" s="37">
        <f>+NICE자료!AI257</f>
        <v>0</v>
      </c>
      <c r="AJ257" s="37">
        <f>+NICE자료!AJ257</f>
        <v>0</v>
      </c>
      <c r="AK257" s="37">
        <f>+NICE자료!AK257</f>
        <v>0</v>
      </c>
      <c r="AL257" s="37">
        <f>+NICE자료!AL257</f>
        <v>0</v>
      </c>
      <c r="AM257" s="37"/>
      <c r="AN257" s="37"/>
      <c r="AO257" s="37"/>
      <c r="AP257" s="37"/>
      <c r="AQ257" s="37"/>
      <c r="AR257" s="37"/>
      <c r="AS257" s="37"/>
      <c r="AT257" s="38"/>
      <c r="AU257" s="38"/>
      <c r="AV257" s="38"/>
      <c r="AW257" s="38"/>
      <c r="AX257" s="38"/>
      <c r="AY257" s="38"/>
      <c r="AZ257" s="38"/>
      <c r="BA257" s="38"/>
      <c r="BB257" s="38"/>
      <c r="BC257" s="38"/>
      <c r="BD257" s="38"/>
      <c r="BE257" s="38"/>
      <c r="BF257" s="38"/>
      <c r="BG257" s="38"/>
      <c r="BH257" s="38"/>
      <c r="BI257" s="38"/>
      <c r="BJ257" s="38"/>
      <c r="BK257" s="38"/>
      <c r="BL257" s="38"/>
      <c r="BM257" s="38"/>
      <c r="BN257" s="38"/>
      <c r="BO257" s="38"/>
      <c r="BP257" s="38"/>
      <c r="BQ257" s="38"/>
      <c r="BR257" s="38"/>
      <c r="BS257" s="38"/>
      <c r="BT257" s="38"/>
      <c r="BU257" s="38"/>
      <c r="BV257" s="38"/>
      <c r="BW257" s="38"/>
      <c r="BX257" s="38"/>
      <c r="BY257" s="38"/>
      <c r="BZ257" s="38"/>
      <c r="CA257" s="38"/>
      <c r="CB257" s="38"/>
      <c r="CC257" s="38"/>
      <c r="CD257" s="38"/>
      <c r="CE257" s="38"/>
      <c r="CF257" s="38"/>
      <c r="CG257" s="38"/>
      <c r="CH257" s="38"/>
      <c r="CI257" s="38"/>
      <c r="CJ257" s="38"/>
      <c r="CK257" s="38"/>
      <c r="CL257" s="38"/>
      <c r="CM257" s="38"/>
      <c r="CN257" s="38"/>
      <c r="CO257" s="38"/>
      <c r="CP257" s="38"/>
      <c r="CQ257" s="38"/>
      <c r="CR257" s="38"/>
      <c r="CS257" s="38"/>
      <c r="CT257" s="38"/>
      <c r="CU257" s="38"/>
      <c r="CV257" s="38"/>
      <c r="CW257" s="38"/>
      <c r="CX257" s="38"/>
      <c r="CY257" s="38"/>
      <c r="CZ257" s="38"/>
      <c r="DA257" s="38"/>
      <c r="DB257" s="38"/>
      <c r="DC257" s="38"/>
      <c r="DD257" s="38"/>
      <c r="DE257" s="38"/>
      <c r="DF257" s="38"/>
      <c r="DG257" s="38"/>
      <c r="DH257" s="38"/>
      <c r="DI257" s="38"/>
      <c r="DJ257" s="38"/>
      <c r="DK257" s="38"/>
      <c r="DL257" s="38"/>
      <c r="DM257" s="38"/>
      <c r="DN257" s="38"/>
    </row>
    <row r="258" spans="1:118">
      <c r="A258" s="1">
        <f>+NICE자료!A258</f>
        <v>126211</v>
      </c>
      <c r="B258" s="28" t="str">
        <f>+NICE자료!B258</f>
        <v xml:space="preserve">          산업재산권상각</v>
      </c>
      <c r="C258" s="37">
        <f>+NICE자료!C258</f>
        <v>0</v>
      </c>
      <c r="D258" s="37">
        <f>+NICE자료!D258</f>
        <v>0</v>
      </c>
      <c r="E258" s="37">
        <f>+NICE자료!E258</f>
        <v>0</v>
      </c>
      <c r="F258" s="37">
        <f>+NICE자료!F258</f>
        <v>0</v>
      </c>
      <c r="G258" s="37">
        <f>+NICE자료!G258</f>
        <v>0</v>
      </c>
      <c r="H258" s="37">
        <f>+NICE자료!H258</f>
        <v>0</v>
      </c>
      <c r="I258" s="37">
        <f>+NICE자료!I258</f>
        <v>0</v>
      </c>
      <c r="J258" s="37">
        <f>+NICE자료!J258</f>
        <v>0</v>
      </c>
      <c r="K258" s="37">
        <f>+NICE자료!K258</f>
        <v>0</v>
      </c>
      <c r="L258" s="37">
        <f>+NICE자료!L258</f>
        <v>0</v>
      </c>
      <c r="M258" s="37">
        <f>+NICE자료!M258</f>
        <v>0</v>
      </c>
      <c r="N258" s="37">
        <f>+NICE자료!N258</f>
        <v>0</v>
      </c>
      <c r="O258" s="37">
        <f>+NICE자료!O258</f>
        <v>0</v>
      </c>
      <c r="P258" s="37">
        <f>+NICE자료!P258</f>
        <v>0</v>
      </c>
      <c r="Q258" s="37">
        <f>+NICE자료!Q258</f>
        <v>0</v>
      </c>
      <c r="R258" s="37">
        <f>+NICE자료!R258</f>
        <v>0</v>
      </c>
      <c r="S258" s="37">
        <f>+NICE자료!S258</f>
        <v>0</v>
      </c>
      <c r="T258" s="37">
        <f>+NICE자료!T258</f>
        <v>0</v>
      </c>
      <c r="U258" s="37">
        <f>+NICE자료!U258</f>
        <v>0</v>
      </c>
      <c r="V258" s="37">
        <f>+NICE자료!V258</f>
        <v>0</v>
      </c>
      <c r="W258" s="37">
        <f>+NICE자료!W258</f>
        <v>0</v>
      </c>
      <c r="X258" s="37">
        <f>+NICE자료!X258</f>
        <v>0</v>
      </c>
      <c r="Y258" s="37">
        <f>+NICE자료!Y258</f>
        <v>0</v>
      </c>
      <c r="Z258" s="37">
        <f>+NICE자료!Z258</f>
        <v>0</v>
      </c>
      <c r="AA258" s="37">
        <f>+NICE자료!AA258</f>
        <v>0</v>
      </c>
      <c r="AB258" s="37">
        <f>+NICE자료!AB258</f>
        <v>0</v>
      </c>
      <c r="AC258" s="37">
        <f>+NICE자료!AC258</f>
        <v>0</v>
      </c>
      <c r="AD258" s="37">
        <f>+NICE자료!AD258</f>
        <v>0</v>
      </c>
      <c r="AE258" s="37">
        <f>+NICE자료!AE258</f>
        <v>0</v>
      </c>
      <c r="AF258" s="37">
        <f>+NICE자료!AF258</f>
        <v>0</v>
      </c>
      <c r="AG258" s="37">
        <f>+NICE자료!AG258</f>
        <v>0</v>
      </c>
      <c r="AH258" s="37">
        <f>+NICE자료!AH258</f>
        <v>0</v>
      </c>
      <c r="AI258" s="37">
        <f>+NICE자료!AI258</f>
        <v>0</v>
      </c>
      <c r="AJ258" s="37">
        <f>+NICE자료!AJ258</f>
        <v>0</v>
      </c>
      <c r="AK258" s="37">
        <f>+NICE자료!AK258</f>
        <v>0</v>
      </c>
      <c r="AL258" s="37">
        <f>+NICE자료!AL258</f>
        <v>0</v>
      </c>
      <c r="AM258" s="37"/>
      <c r="AN258" s="37"/>
      <c r="AO258" s="37"/>
      <c r="AP258" s="37"/>
      <c r="AQ258" s="37"/>
      <c r="AR258" s="37"/>
      <c r="AS258" s="37"/>
      <c r="AT258" s="38"/>
      <c r="AU258" s="38"/>
      <c r="AV258" s="38"/>
      <c r="AW258" s="38"/>
      <c r="AX258" s="38"/>
      <c r="AY258" s="38"/>
      <c r="AZ258" s="38"/>
      <c r="BA258" s="38"/>
      <c r="BB258" s="38"/>
      <c r="BC258" s="38"/>
      <c r="BD258" s="38"/>
      <c r="BE258" s="38"/>
      <c r="BF258" s="38"/>
      <c r="BG258" s="38"/>
      <c r="BH258" s="38"/>
      <c r="BI258" s="38"/>
      <c r="BJ258" s="38"/>
      <c r="BK258" s="38"/>
      <c r="BL258" s="38"/>
      <c r="BM258" s="38"/>
      <c r="BN258" s="38"/>
      <c r="BO258" s="38"/>
      <c r="BP258" s="38"/>
      <c r="BQ258" s="38"/>
      <c r="BR258" s="38"/>
      <c r="BS258" s="38"/>
      <c r="BT258" s="38"/>
      <c r="BU258" s="38"/>
      <c r="BV258" s="38"/>
      <c r="BW258" s="38"/>
      <c r="BX258" s="38"/>
      <c r="BY258" s="38"/>
      <c r="BZ258" s="38"/>
      <c r="CA258" s="38"/>
      <c r="CB258" s="38"/>
      <c r="CC258" s="38"/>
      <c r="CD258" s="38"/>
      <c r="CE258" s="38"/>
      <c r="CF258" s="38"/>
      <c r="CG258" s="38"/>
      <c r="CH258" s="38"/>
      <c r="CI258" s="38"/>
      <c r="CJ258" s="38"/>
      <c r="CK258" s="38"/>
      <c r="CL258" s="38"/>
      <c r="CM258" s="38"/>
      <c r="CN258" s="38"/>
      <c r="CO258" s="38"/>
      <c r="CP258" s="38"/>
      <c r="CQ258" s="38"/>
      <c r="CR258" s="38"/>
      <c r="CS258" s="38"/>
      <c r="CT258" s="38"/>
      <c r="CU258" s="38"/>
      <c r="CV258" s="38"/>
      <c r="CW258" s="38"/>
      <c r="CX258" s="38"/>
      <c r="CY258" s="38"/>
      <c r="CZ258" s="38"/>
      <c r="DA258" s="38"/>
      <c r="DB258" s="38"/>
      <c r="DC258" s="38"/>
      <c r="DD258" s="38"/>
      <c r="DE258" s="38"/>
      <c r="DF258" s="38"/>
      <c r="DG258" s="38"/>
      <c r="DH258" s="38"/>
      <c r="DI258" s="38"/>
      <c r="DJ258" s="38"/>
      <c r="DK258" s="38"/>
      <c r="DL258" s="38"/>
      <c r="DM258" s="38"/>
      <c r="DN258" s="38"/>
    </row>
    <row r="259" spans="1:118">
      <c r="A259" s="1">
        <f>+NICE자료!A259</f>
        <v>126231</v>
      </c>
      <c r="B259" s="28" t="str">
        <f>+NICE자료!B259</f>
        <v xml:space="preserve">          저작권상각</v>
      </c>
      <c r="C259" s="37">
        <f>+NICE자료!C259</f>
        <v>0</v>
      </c>
      <c r="D259" s="37">
        <f>+NICE자료!D259</f>
        <v>0</v>
      </c>
      <c r="E259" s="37">
        <f>+NICE자료!E259</f>
        <v>0</v>
      </c>
      <c r="F259" s="37">
        <f>+NICE자료!F259</f>
        <v>0</v>
      </c>
      <c r="G259" s="37">
        <f>+NICE자료!G259</f>
        <v>0</v>
      </c>
      <c r="H259" s="37">
        <f>+NICE자료!H259</f>
        <v>0</v>
      </c>
      <c r="I259" s="37">
        <f>+NICE자료!I259</f>
        <v>0</v>
      </c>
      <c r="J259" s="37">
        <f>+NICE자료!J259</f>
        <v>0</v>
      </c>
      <c r="K259" s="37">
        <f>+NICE자료!K259</f>
        <v>0</v>
      </c>
      <c r="L259" s="37">
        <f>+NICE자료!L259</f>
        <v>0</v>
      </c>
      <c r="M259" s="37">
        <f>+NICE자료!M259</f>
        <v>0</v>
      </c>
      <c r="N259" s="37">
        <f>+NICE자료!N259</f>
        <v>0</v>
      </c>
      <c r="O259" s="37">
        <f>+NICE자료!O259</f>
        <v>0</v>
      </c>
      <c r="P259" s="37">
        <f>+NICE자료!P259</f>
        <v>0</v>
      </c>
      <c r="Q259" s="37">
        <f>+NICE자료!Q259</f>
        <v>0</v>
      </c>
      <c r="R259" s="37">
        <f>+NICE자료!R259</f>
        <v>0</v>
      </c>
      <c r="S259" s="37">
        <f>+NICE자료!S259</f>
        <v>0</v>
      </c>
      <c r="T259" s="37">
        <f>+NICE자료!T259</f>
        <v>0</v>
      </c>
      <c r="U259" s="37">
        <f>+NICE자료!U259</f>
        <v>0</v>
      </c>
      <c r="V259" s="37">
        <f>+NICE자료!V259</f>
        <v>0</v>
      </c>
      <c r="W259" s="37">
        <f>+NICE자료!W259</f>
        <v>0</v>
      </c>
      <c r="X259" s="37">
        <f>+NICE자료!X259</f>
        <v>0</v>
      </c>
      <c r="Y259" s="37">
        <f>+NICE자료!Y259</f>
        <v>0</v>
      </c>
      <c r="Z259" s="37">
        <f>+NICE자료!Z259</f>
        <v>0</v>
      </c>
      <c r="AA259" s="37">
        <f>+NICE자료!AA259</f>
        <v>0</v>
      </c>
      <c r="AB259" s="37">
        <f>+NICE자료!AB259</f>
        <v>0</v>
      </c>
      <c r="AC259" s="37">
        <f>+NICE자료!AC259</f>
        <v>0</v>
      </c>
      <c r="AD259" s="37">
        <f>+NICE자료!AD259</f>
        <v>0</v>
      </c>
      <c r="AE259" s="37">
        <f>+NICE자료!AE259</f>
        <v>0</v>
      </c>
      <c r="AF259" s="37">
        <f>+NICE자료!AF259</f>
        <v>0</v>
      </c>
      <c r="AG259" s="37">
        <f>+NICE자료!AG259</f>
        <v>0</v>
      </c>
      <c r="AH259" s="37">
        <f>+NICE자료!AH259</f>
        <v>0</v>
      </c>
      <c r="AI259" s="37">
        <f>+NICE자료!AI259</f>
        <v>0</v>
      </c>
      <c r="AJ259" s="37">
        <f>+NICE자료!AJ259</f>
        <v>0</v>
      </c>
      <c r="AK259" s="37">
        <f>+NICE자료!AK259</f>
        <v>0</v>
      </c>
      <c r="AL259" s="37">
        <f>+NICE자료!AL259</f>
        <v>0</v>
      </c>
      <c r="AM259" s="37"/>
      <c r="AN259" s="37"/>
      <c r="AO259" s="37"/>
      <c r="AP259" s="37"/>
      <c r="AQ259" s="37"/>
      <c r="AR259" s="37"/>
      <c r="AS259" s="37"/>
      <c r="AT259" s="38"/>
      <c r="AU259" s="38"/>
      <c r="AV259" s="38"/>
      <c r="AW259" s="38"/>
      <c r="AX259" s="38"/>
      <c r="AY259" s="38"/>
      <c r="AZ259" s="38"/>
      <c r="BA259" s="38"/>
      <c r="BB259" s="38"/>
      <c r="BC259" s="38"/>
      <c r="BD259" s="38"/>
      <c r="BE259" s="38"/>
      <c r="BF259" s="38"/>
      <c r="BG259" s="38"/>
      <c r="BH259" s="38"/>
      <c r="BI259" s="38"/>
      <c r="BJ259" s="38"/>
      <c r="BK259" s="38"/>
      <c r="BL259" s="38"/>
      <c r="BM259" s="38"/>
      <c r="BN259" s="38"/>
      <c r="BO259" s="38"/>
      <c r="BP259" s="38"/>
      <c r="BQ259" s="38"/>
      <c r="BR259" s="38"/>
      <c r="BS259" s="38"/>
      <c r="BT259" s="38"/>
      <c r="BU259" s="38"/>
      <c r="BV259" s="38"/>
      <c r="BW259" s="38"/>
      <c r="BX259" s="38"/>
      <c r="BY259" s="38"/>
      <c r="BZ259" s="38"/>
      <c r="CA259" s="38"/>
      <c r="CB259" s="38"/>
      <c r="CC259" s="38"/>
      <c r="CD259" s="38"/>
      <c r="CE259" s="38"/>
      <c r="CF259" s="38"/>
      <c r="CG259" s="38"/>
      <c r="CH259" s="38"/>
      <c r="CI259" s="38"/>
      <c r="CJ259" s="38"/>
      <c r="CK259" s="38"/>
      <c r="CL259" s="38"/>
      <c r="CM259" s="38"/>
      <c r="CN259" s="38"/>
      <c r="CO259" s="38"/>
      <c r="CP259" s="38"/>
      <c r="CQ259" s="38"/>
      <c r="CR259" s="38"/>
      <c r="CS259" s="38"/>
      <c r="CT259" s="38"/>
      <c r="CU259" s="38"/>
      <c r="CV259" s="38"/>
      <c r="CW259" s="38"/>
      <c r="CX259" s="38"/>
      <c r="CY259" s="38"/>
      <c r="CZ259" s="38"/>
      <c r="DA259" s="38"/>
      <c r="DB259" s="38"/>
      <c r="DC259" s="38"/>
      <c r="DD259" s="38"/>
      <c r="DE259" s="38"/>
      <c r="DF259" s="38"/>
      <c r="DG259" s="38"/>
      <c r="DH259" s="38"/>
      <c r="DI259" s="38"/>
      <c r="DJ259" s="38"/>
      <c r="DK259" s="38"/>
      <c r="DL259" s="38"/>
      <c r="DM259" s="38"/>
      <c r="DN259" s="38"/>
    </row>
    <row r="260" spans="1:118">
      <c r="A260" s="1">
        <f>+NICE자료!A260</f>
        <v>126232</v>
      </c>
      <c r="B260" s="28" t="str">
        <f>+NICE자료!B260</f>
        <v xml:space="preserve">          임차권리금상각</v>
      </c>
      <c r="C260" s="37">
        <f>+NICE자료!C260</f>
        <v>0</v>
      </c>
      <c r="D260" s="37">
        <f>+NICE자료!D260</f>
        <v>0</v>
      </c>
      <c r="E260" s="37">
        <f>+NICE자료!E260</f>
        <v>0</v>
      </c>
      <c r="F260" s="37">
        <f>+NICE자료!F260</f>
        <v>0</v>
      </c>
      <c r="G260" s="37">
        <f>+NICE자료!G260</f>
        <v>0</v>
      </c>
      <c r="H260" s="37">
        <f>+NICE자료!H260</f>
        <v>0</v>
      </c>
      <c r="I260" s="37">
        <f>+NICE자료!I260</f>
        <v>0</v>
      </c>
      <c r="J260" s="37">
        <f>+NICE자료!J260</f>
        <v>0</v>
      </c>
      <c r="K260" s="37">
        <f>+NICE자료!K260</f>
        <v>0</v>
      </c>
      <c r="L260" s="37">
        <f>+NICE자료!L260</f>
        <v>0</v>
      </c>
      <c r="M260" s="37">
        <f>+NICE자료!M260</f>
        <v>0</v>
      </c>
      <c r="N260" s="37">
        <f>+NICE자료!N260</f>
        <v>0</v>
      </c>
      <c r="O260" s="37">
        <f>+NICE자료!O260</f>
        <v>0</v>
      </c>
      <c r="P260" s="37">
        <f>+NICE자료!P260</f>
        <v>0</v>
      </c>
      <c r="Q260" s="37">
        <f>+NICE자료!Q260</f>
        <v>0</v>
      </c>
      <c r="R260" s="37">
        <f>+NICE자료!R260</f>
        <v>0</v>
      </c>
      <c r="S260" s="37">
        <f>+NICE자료!S260</f>
        <v>0</v>
      </c>
      <c r="T260" s="37">
        <f>+NICE자료!T260</f>
        <v>0</v>
      </c>
      <c r="U260" s="37">
        <f>+NICE자료!U260</f>
        <v>0</v>
      </c>
      <c r="V260" s="37">
        <f>+NICE자료!V260</f>
        <v>0</v>
      </c>
      <c r="W260" s="37">
        <f>+NICE자료!W260</f>
        <v>0</v>
      </c>
      <c r="X260" s="37">
        <f>+NICE자료!X260</f>
        <v>0</v>
      </c>
      <c r="Y260" s="37">
        <f>+NICE자료!Y260</f>
        <v>0</v>
      </c>
      <c r="Z260" s="37">
        <f>+NICE자료!Z260</f>
        <v>0</v>
      </c>
      <c r="AA260" s="37">
        <f>+NICE자료!AA260</f>
        <v>0</v>
      </c>
      <c r="AB260" s="37">
        <f>+NICE자료!AB260</f>
        <v>0</v>
      </c>
      <c r="AC260" s="37">
        <f>+NICE자료!AC260</f>
        <v>0</v>
      </c>
      <c r="AD260" s="37">
        <f>+NICE자료!AD260</f>
        <v>0</v>
      </c>
      <c r="AE260" s="37">
        <f>+NICE자료!AE260</f>
        <v>0</v>
      </c>
      <c r="AF260" s="37">
        <f>+NICE자료!AF260</f>
        <v>0</v>
      </c>
      <c r="AG260" s="37">
        <f>+NICE자료!AG260</f>
        <v>0</v>
      </c>
      <c r="AH260" s="37">
        <f>+NICE자료!AH260</f>
        <v>0</v>
      </c>
      <c r="AI260" s="37">
        <f>+NICE자료!AI260</f>
        <v>0</v>
      </c>
      <c r="AJ260" s="37">
        <f>+NICE자료!AJ260</f>
        <v>0</v>
      </c>
      <c r="AK260" s="37">
        <f>+NICE자료!AK260</f>
        <v>0</v>
      </c>
      <c r="AL260" s="37">
        <f>+NICE자료!AL260</f>
        <v>0</v>
      </c>
      <c r="AM260" s="37"/>
      <c r="AN260" s="37"/>
      <c r="AO260" s="37"/>
      <c r="AP260" s="37"/>
      <c r="AQ260" s="37"/>
      <c r="AR260" s="37"/>
      <c r="AS260" s="37"/>
      <c r="AT260" s="38"/>
      <c r="AU260" s="38"/>
      <c r="AV260" s="38"/>
      <c r="AW260" s="38"/>
      <c r="AX260" s="38"/>
      <c r="AY260" s="38"/>
      <c r="AZ260" s="38"/>
      <c r="BA260" s="38"/>
      <c r="BB260" s="38"/>
      <c r="BC260" s="38"/>
      <c r="BD260" s="38"/>
      <c r="BE260" s="38"/>
      <c r="BF260" s="38"/>
      <c r="BG260" s="38"/>
      <c r="BH260" s="38"/>
      <c r="BI260" s="38"/>
      <c r="BJ260" s="38"/>
      <c r="BK260" s="38"/>
      <c r="BL260" s="38"/>
      <c r="BM260" s="38"/>
      <c r="BN260" s="38"/>
      <c r="BO260" s="38"/>
      <c r="BP260" s="38"/>
      <c r="BQ260" s="38"/>
      <c r="BR260" s="38"/>
      <c r="BS260" s="38"/>
      <c r="BT260" s="38"/>
      <c r="BU260" s="38"/>
      <c r="BV260" s="38"/>
      <c r="BW260" s="38"/>
      <c r="BX260" s="38"/>
      <c r="BY260" s="38"/>
      <c r="BZ260" s="38"/>
      <c r="CA260" s="38"/>
      <c r="CB260" s="38"/>
      <c r="CC260" s="38"/>
      <c r="CD260" s="38"/>
      <c r="CE260" s="38"/>
      <c r="CF260" s="38"/>
      <c r="CG260" s="38"/>
      <c r="CH260" s="38"/>
      <c r="CI260" s="38"/>
      <c r="CJ260" s="38"/>
      <c r="CK260" s="38"/>
      <c r="CL260" s="38"/>
      <c r="CM260" s="38"/>
      <c r="CN260" s="38"/>
      <c r="CO260" s="38"/>
      <c r="CP260" s="38"/>
      <c r="CQ260" s="38"/>
      <c r="CR260" s="38"/>
      <c r="CS260" s="38"/>
      <c r="CT260" s="38"/>
      <c r="CU260" s="38"/>
      <c r="CV260" s="38"/>
      <c r="CW260" s="38"/>
      <c r="CX260" s="38"/>
      <c r="CY260" s="38"/>
      <c r="CZ260" s="38"/>
      <c r="DA260" s="38"/>
      <c r="DB260" s="38"/>
      <c r="DC260" s="38"/>
      <c r="DD260" s="38"/>
      <c r="DE260" s="38"/>
      <c r="DF260" s="38"/>
      <c r="DG260" s="38"/>
      <c r="DH260" s="38"/>
      <c r="DI260" s="38"/>
      <c r="DJ260" s="38"/>
      <c r="DK260" s="38"/>
      <c r="DL260" s="38"/>
      <c r="DM260" s="38"/>
      <c r="DN260" s="38"/>
    </row>
    <row r="261" spans="1:118">
      <c r="A261" s="1">
        <f>+NICE자료!A261</f>
        <v>126215</v>
      </c>
      <c r="B261" s="28" t="str">
        <f>+NICE자료!B261</f>
        <v xml:space="preserve">          광업권상각</v>
      </c>
      <c r="C261" s="37">
        <f>+NICE자료!C261</f>
        <v>0</v>
      </c>
      <c r="D261" s="37">
        <f>+NICE자료!D261</f>
        <v>0</v>
      </c>
      <c r="E261" s="37">
        <f>+NICE자료!E261</f>
        <v>0</v>
      </c>
      <c r="F261" s="37">
        <f>+NICE자료!F261</f>
        <v>0</v>
      </c>
      <c r="G261" s="37">
        <f>+NICE자료!G261</f>
        <v>0</v>
      </c>
      <c r="H261" s="37">
        <f>+NICE자료!H261</f>
        <v>0</v>
      </c>
      <c r="I261" s="37">
        <f>+NICE자료!I261</f>
        <v>0</v>
      </c>
      <c r="J261" s="37">
        <f>+NICE자료!J261</f>
        <v>0</v>
      </c>
      <c r="K261" s="37">
        <f>+NICE자료!K261</f>
        <v>0</v>
      </c>
      <c r="L261" s="37">
        <f>+NICE자료!L261</f>
        <v>0</v>
      </c>
      <c r="M261" s="37">
        <f>+NICE자료!M261</f>
        <v>0</v>
      </c>
      <c r="N261" s="37">
        <f>+NICE자료!N261</f>
        <v>0</v>
      </c>
      <c r="O261" s="37">
        <f>+NICE자료!O261</f>
        <v>0</v>
      </c>
      <c r="P261" s="37">
        <f>+NICE자료!P261</f>
        <v>0</v>
      </c>
      <c r="Q261" s="37">
        <f>+NICE자료!Q261</f>
        <v>0</v>
      </c>
      <c r="R261" s="37">
        <f>+NICE자료!R261</f>
        <v>0</v>
      </c>
      <c r="S261" s="37">
        <f>+NICE자료!S261</f>
        <v>0</v>
      </c>
      <c r="T261" s="37">
        <f>+NICE자료!T261</f>
        <v>0</v>
      </c>
      <c r="U261" s="37">
        <f>+NICE자료!U261</f>
        <v>0</v>
      </c>
      <c r="V261" s="37">
        <f>+NICE자료!V261</f>
        <v>0</v>
      </c>
      <c r="W261" s="37">
        <f>+NICE자료!W261</f>
        <v>0</v>
      </c>
      <c r="X261" s="37">
        <f>+NICE자료!X261</f>
        <v>0</v>
      </c>
      <c r="Y261" s="37">
        <f>+NICE자료!Y261</f>
        <v>0</v>
      </c>
      <c r="Z261" s="37">
        <f>+NICE자료!Z261</f>
        <v>0</v>
      </c>
      <c r="AA261" s="37">
        <f>+NICE자료!AA261</f>
        <v>0</v>
      </c>
      <c r="AB261" s="37">
        <f>+NICE자료!AB261</f>
        <v>0</v>
      </c>
      <c r="AC261" s="37">
        <f>+NICE자료!AC261</f>
        <v>0</v>
      </c>
      <c r="AD261" s="37">
        <f>+NICE자료!AD261</f>
        <v>0</v>
      </c>
      <c r="AE261" s="37">
        <f>+NICE자료!AE261</f>
        <v>0</v>
      </c>
      <c r="AF261" s="37">
        <f>+NICE자료!AF261</f>
        <v>0</v>
      </c>
      <c r="AG261" s="37">
        <f>+NICE자료!AG261</f>
        <v>0</v>
      </c>
      <c r="AH261" s="37">
        <f>+NICE자료!AH261</f>
        <v>0</v>
      </c>
      <c r="AI261" s="37">
        <f>+NICE자료!AI261</f>
        <v>0</v>
      </c>
      <c r="AJ261" s="37">
        <f>+NICE자료!AJ261</f>
        <v>0</v>
      </c>
      <c r="AK261" s="37">
        <f>+NICE자료!AK261</f>
        <v>0</v>
      </c>
      <c r="AL261" s="37">
        <f>+NICE자료!AL261</f>
        <v>0</v>
      </c>
      <c r="AM261" s="37"/>
      <c r="AN261" s="37"/>
      <c r="AO261" s="37"/>
      <c r="AP261" s="37"/>
      <c r="AQ261" s="37"/>
      <c r="AR261" s="37"/>
      <c r="AS261" s="37"/>
      <c r="AT261" s="38"/>
      <c r="AU261" s="38"/>
      <c r="AV261" s="38"/>
      <c r="AW261" s="38"/>
      <c r="AX261" s="38"/>
      <c r="AY261" s="38"/>
      <c r="AZ261" s="38"/>
      <c r="BA261" s="38"/>
      <c r="BB261" s="38"/>
      <c r="BC261" s="38"/>
      <c r="BD261" s="38"/>
      <c r="BE261" s="38"/>
      <c r="BF261" s="38"/>
      <c r="BG261" s="38"/>
      <c r="BH261" s="38"/>
      <c r="BI261" s="38"/>
      <c r="BJ261" s="38"/>
      <c r="BK261" s="38"/>
      <c r="BL261" s="38"/>
      <c r="BM261" s="38"/>
      <c r="BN261" s="38"/>
      <c r="BO261" s="38"/>
      <c r="BP261" s="38"/>
      <c r="BQ261" s="38"/>
      <c r="BR261" s="38"/>
      <c r="BS261" s="38"/>
      <c r="BT261" s="38"/>
      <c r="BU261" s="38"/>
      <c r="BV261" s="38"/>
      <c r="BW261" s="38"/>
      <c r="BX261" s="38"/>
      <c r="BY261" s="38"/>
      <c r="BZ261" s="38"/>
      <c r="CA261" s="38"/>
      <c r="CB261" s="38"/>
      <c r="CC261" s="38"/>
      <c r="CD261" s="38"/>
      <c r="CE261" s="38"/>
      <c r="CF261" s="38"/>
      <c r="CG261" s="38"/>
      <c r="CH261" s="38"/>
      <c r="CI261" s="38"/>
      <c r="CJ261" s="38"/>
      <c r="CK261" s="38"/>
      <c r="CL261" s="38"/>
      <c r="CM261" s="38"/>
      <c r="CN261" s="38"/>
      <c r="CO261" s="38"/>
      <c r="CP261" s="38"/>
      <c r="CQ261" s="38"/>
      <c r="CR261" s="38"/>
      <c r="CS261" s="38"/>
      <c r="CT261" s="38"/>
      <c r="CU261" s="38"/>
      <c r="CV261" s="38"/>
      <c r="CW261" s="38"/>
      <c r="CX261" s="38"/>
      <c r="CY261" s="38"/>
      <c r="CZ261" s="38"/>
      <c r="DA261" s="38"/>
      <c r="DB261" s="38"/>
      <c r="DC261" s="38"/>
      <c r="DD261" s="38"/>
      <c r="DE261" s="38"/>
      <c r="DF261" s="38"/>
      <c r="DG261" s="38"/>
      <c r="DH261" s="38"/>
      <c r="DI261" s="38"/>
      <c r="DJ261" s="38"/>
      <c r="DK261" s="38"/>
      <c r="DL261" s="38"/>
      <c r="DM261" s="38"/>
      <c r="DN261" s="38"/>
    </row>
    <row r="262" spans="1:118">
      <c r="A262" s="1">
        <f>+NICE자료!A262</f>
        <v>126216</v>
      </c>
      <c r="B262" s="28" t="str">
        <f>+NICE자료!B262</f>
        <v xml:space="preserve">          어업권상각</v>
      </c>
      <c r="C262" s="37">
        <f>+NICE자료!C262</f>
        <v>0</v>
      </c>
      <c r="D262" s="37">
        <f>+NICE자료!D262</f>
        <v>0</v>
      </c>
      <c r="E262" s="37">
        <f>+NICE자료!E262</f>
        <v>0</v>
      </c>
      <c r="F262" s="37">
        <f>+NICE자료!F262</f>
        <v>0</v>
      </c>
      <c r="G262" s="37">
        <f>+NICE자료!G262</f>
        <v>0</v>
      </c>
      <c r="H262" s="37">
        <f>+NICE자료!H262</f>
        <v>0</v>
      </c>
      <c r="I262" s="37">
        <f>+NICE자료!I262</f>
        <v>0</v>
      </c>
      <c r="J262" s="37">
        <f>+NICE자료!J262</f>
        <v>0</v>
      </c>
      <c r="K262" s="37">
        <f>+NICE자료!K262</f>
        <v>0</v>
      </c>
      <c r="L262" s="37">
        <f>+NICE자료!L262</f>
        <v>0</v>
      </c>
      <c r="M262" s="37">
        <f>+NICE자료!M262</f>
        <v>0</v>
      </c>
      <c r="N262" s="37">
        <f>+NICE자료!N262</f>
        <v>0</v>
      </c>
      <c r="O262" s="37">
        <f>+NICE자료!O262</f>
        <v>0</v>
      </c>
      <c r="P262" s="37">
        <f>+NICE자료!P262</f>
        <v>0</v>
      </c>
      <c r="Q262" s="37">
        <f>+NICE자료!Q262</f>
        <v>0</v>
      </c>
      <c r="R262" s="37">
        <f>+NICE자료!R262</f>
        <v>0</v>
      </c>
      <c r="S262" s="37">
        <f>+NICE자료!S262</f>
        <v>0</v>
      </c>
      <c r="T262" s="37">
        <f>+NICE자료!T262</f>
        <v>0</v>
      </c>
      <c r="U262" s="37">
        <f>+NICE자료!U262</f>
        <v>0</v>
      </c>
      <c r="V262" s="37">
        <f>+NICE자료!V262</f>
        <v>0</v>
      </c>
      <c r="W262" s="37">
        <f>+NICE자료!W262</f>
        <v>0</v>
      </c>
      <c r="X262" s="37">
        <f>+NICE자료!X262</f>
        <v>0</v>
      </c>
      <c r="Y262" s="37">
        <f>+NICE자료!Y262</f>
        <v>0</v>
      </c>
      <c r="Z262" s="37">
        <f>+NICE자료!Z262</f>
        <v>0</v>
      </c>
      <c r="AA262" s="37">
        <f>+NICE자료!AA262</f>
        <v>0</v>
      </c>
      <c r="AB262" s="37">
        <f>+NICE자료!AB262</f>
        <v>0</v>
      </c>
      <c r="AC262" s="37">
        <f>+NICE자료!AC262</f>
        <v>0</v>
      </c>
      <c r="AD262" s="37">
        <f>+NICE자료!AD262</f>
        <v>0</v>
      </c>
      <c r="AE262" s="37">
        <f>+NICE자료!AE262</f>
        <v>0</v>
      </c>
      <c r="AF262" s="37">
        <f>+NICE자료!AF262</f>
        <v>0</v>
      </c>
      <c r="AG262" s="37">
        <f>+NICE자료!AG262</f>
        <v>0</v>
      </c>
      <c r="AH262" s="37">
        <f>+NICE자료!AH262</f>
        <v>0</v>
      </c>
      <c r="AI262" s="37">
        <f>+NICE자료!AI262</f>
        <v>0</v>
      </c>
      <c r="AJ262" s="37">
        <f>+NICE자료!AJ262</f>
        <v>0</v>
      </c>
      <c r="AK262" s="37">
        <f>+NICE자료!AK262</f>
        <v>0</v>
      </c>
      <c r="AL262" s="37">
        <f>+NICE자료!AL262</f>
        <v>0</v>
      </c>
      <c r="AM262" s="37"/>
      <c r="AN262" s="37"/>
      <c r="AO262" s="37"/>
      <c r="AP262" s="37"/>
      <c r="AQ262" s="37"/>
      <c r="AR262" s="37"/>
      <c r="AS262" s="37"/>
      <c r="AT262" s="38"/>
      <c r="AU262" s="38"/>
      <c r="AV262" s="38"/>
      <c r="AW262" s="38"/>
      <c r="AX262" s="38"/>
      <c r="AY262" s="38"/>
      <c r="AZ262" s="38"/>
      <c r="BA262" s="38"/>
      <c r="BB262" s="38"/>
      <c r="BC262" s="38"/>
      <c r="BD262" s="38"/>
      <c r="BE262" s="38"/>
      <c r="BF262" s="38"/>
      <c r="BG262" s="38"/>
      <c r="BH262" s="38"/>
      <c r="BI262" s="38"/>
      <c r="BJ262" s="38"/>
      <c r="BK262" s="38"/>
      <c r="BL262" s="38"/>
      <c r="BM262" s="38"/>
      <c r="BN262" s="38"/>
      <c r="BO262" s="38"/>
      <c r="BP262" s="38"/>
      <c r="BQ262" s="38"/>
      <c r="BR262" s="38"/>
      <c r="BS262" s="38"/>
      <c r="BT262" s="38"/>
      <c r="BU262" s="38"/>
      <c r="BV262" s="38"/>
      <c r="BW262" s="38"/>
      <c r="BX262" s="38"/>
      <c r="BY262" s="38"/>
      <c r="BZ262" s="38"/>
      <c r="CA262" s="38"/>
      <c r="CB262" s="38"/>
      <c r="CC262" s="38"/>
      <c r="CD262" s="38"/>
      <c r="CE262" s="38"/>
      <c r="CF262" s="38"/>
      <c r="CG262" s="38"/>
      <c r="CH262" s="38"/>
      <c r="CI262" s="38"/>
      <c r="CJ262" s="38"/>
      <c r="CK262" s="38"/>
      <c r="CL262" s="38"/>
      <c r="CM262" s="38"/>
      <c r="CN262" s="38"/>
      <c r="CO262" s="38"/>
      <c r="CP262" s="38"/>
      <c r="CQ262" s="38"/>
      <c r="CR262" s="38"/>
      <c r="CS262" s="38"/>
      <c r="CT262" s="38"/>
      <c r="CU262" s="38"/>
      <c r="CV262" s="38"/>
      <c r="CW262" s="38"/>
      <c r="CX262" s="38"/>
      <c r="CY262" s="38"/>
      <c r="CZ262" s="38"/>
      <c r="DA262" s="38"/>
      <c r="DB262" s="38"/>
      <c r="DC262" s="38"/>
      <c r="DD262" s="38"/>
      <c r="DE262" s="38"/>
      <c r="DF262" s="38"/>
      <c r="DG262" s="38"/>
      <c r="DH262" s="38"/>
      <c r="DI262" s="38"/>
      <c r="DJ262" s="38"/>
      <c r="DK262" s="38"/>
      <c r="DL262" s="38"/>
      <c r="DM262" s="38"/>
      <c r="DN262" s="38"/>
    </row>
    <row r="263" spans="1:118">
      <c r="A263" s="1">
        <f>+NICE자료!A263</f>
        <v>126217</v>
      </c>
      <c r="B263" s="28" t="str">
        <f>+NICE자료!B263</f>
        <v xml:space="preserve">          차지권상각</v>
      </c>
      <c r="C263" s="37">
        <f>+NICE자료!C263</f>
        <v>0</v>
      </c>
      <c r="D263" s="37">
        <f>+NICE자료!D263</f>
        <v>0</v>
      </c>
      <c r="E263" s="37">
        <f>+NICE자료!E263</f>
        <v>0</v>
      </c>
      <c r="F263" s="37">
        <f>+NICE자료!F263</f>
        <v>0</v>
      </c>
      <c r="G263" s="37">
        <f>+NICE자료!G263</f>
        <v>0</v>
      </c>
      <c r="H263" s="37">
        <f>+NICE자료!H263</f>
        <v>0</v>
      </c>
      <c r="I263" s="37">
        <f>+NICE자료!I263</f>
        <v>0</v>
      </c>
      <c r="J263" s="37">
        <f>+NICE자료!J263</f>
        <v>0</v>
      </c>
      <c r="K263" s="37">
        <f>+NICE자료!K263</f>
        <v>0</v>
      </c>
      <c r="L263" s="37">
        <f>+NICE자료!L263</f>
        <v>0</v>
      </c>
      <c r="M263" s="37">
        <f>+NICE자료!M263</f>
        <v>0</v>
      </c>
      <c r="N263" s="37">
        <f>+NICE자료!N263</f>
        <v>0</v>
      </c>
      <c r="O263" s="37">
        <f>+NICE자료!O263</f>
        <v>0</v>
      </c>
      <c r="P263" s="37">
        <f>+NICE자료!P263</f>
        <v>0</v>
      </c>
      <c r="Q263" s="37">
        <f>+NICE자료!Q263</f>
        <v>0</v>
      </c>
      <c r="R263" s="37">
        <f>+NICE자료!R263</f>
        <v>0</v>
      </c>
      <c r="S263" s="37">
        <f>+NICE자료!S263</f>
        <v>0</v>
      </c>
      <c r="T263" s="37">
        <f>+NICE자료!T263</f>
        <v>0</v>
      </c>
      <c r="U263" s="37">
        <f>+NICE자료!U263</f>
        <v>0</v>
      </c>
      <c r="V263" s="37">
        <f>+NICE자료!V263</f>
        <v>0</v>
      </c>
      <c r="W263" s="37">
        <f>+NICE자료!W263</f>
        <v>0</v>
      </c>
      <c r="X263" s="37">
        <f>+NICE자료!X263</f>
        <v>0</v>
      </c>
      <c r="Y263" s="37">
        <f>+NICE자료!Y263</f>
        <v>0</v>
      </c>
      <c r="Z263" s="37">
        <f>+NICE자료!Z263</f>
        <v>0</v>
      </c>
      <c r="AA263" s="37">
        <f>+NICE자료!AA263</f>
        <v>0</v>
      </c>
      <c r="AB263" s="37">
        <f>+NICE자료!AB263</f>
        <v>0</v>
      </c>
      <c r="AC263" s="37">
        <f>+NICE자료!AC263</f>
        <v>0</v>
      </c>
      <c r="AD263" s="37">
        <f>+NICE자료!AD263</f>
        <v>0</v>
      </c>
      <c r="AE263" s="37">
        <f>+NICE자료!AE263</f>
        <v>0</v>
      </c>
      <c r="AF263" s="37">
        <f>+NICE자료!AF263</f>
        <v>0</v>
      </c>
      <c r="AG263" s="37">
        <f>+NICE자료!AG263</f>
        <v>0</v>
      </c>
      <c r="AH263" s="37">
        <f>+NICE자료!AH263</f>
        <v>0</v>
      </c>
      <c r="AI263" s="37">
        <f>+NICE자료!AI263</f>
        <v>0</v>
      </c>
      <c r="AJ263" s="37">
        <f>+NICE자료!AJ263</f>
        <v>0</v>
      </c>
      <c r="AK263" s="37">
        <f>+NICE자료!AK263</f>
        <v>0</v>
      </c>
      <c r="AL263" s="37">
        <f>+NICE자료!AL263</f>
        <v>0</v>
      </c>
      <c r="AM263" s="37"/>
      <c r="AN263" s="37"/>
      <c r="AO263" s="37"/>
      <c r="AP263" s="37"/>
      <c r="AQ263" s="37"/>
      <c r="AR263" s="37"/>
      <c r="AS263" s="37"/>
      <c r="AT263" s="38"/>
      <c r="AU263" s="38"/>
      <c r="AV263" s="38"/>
      <c r="AW263" s="38"/>
      <c r="AX263" s="38"/>
      <c r="AY263" s="38"/>
      <c r="AZ263" s="38"/>
      <c r="BA263" s="38"/>
      <c r="BB263" s="38"/>
      <c r="BC263" s="38"/>
      <c r="BD263" s="38"/>
      <c r="BE263" s="38"/>
      <c r="BF263" s="38"/>
      <c r="BG263" s="38"/>
      <c r="BH263" s="38"/>
      <c r="BI263" s="38"/>
      <c r="BJ263" s="38"/>
      <c r="BK263" s="38"/>
      <c r="BL263" s="38"/>
      <c r="BM263" s="38"/>
      <c r="BN263" s="38"/>
      <c r="BO263" s="38"/>
      <c r="BP263" s="38"/>
      <c r="BQ263" s="38"/>
      <c r="BR263" s="38"/>
      <c r="BS263" s="38"/>
      <c r="BT263" s="38"/>
      <c r="BU263" s="38"/>
      <c r="BV263" s="38"/>
      <c r="BW263" s="38"/>
      <c r="BX263" s="38"/>
      <c r="BY263" s="38"/>
      <c r="BZ263" s="38"/>
      <c r="CA263" s="38"/>
      <c r="CB263" s="38"/>
      <c r="CC263" s="38"/>
      <c r="CD263" s="38"/>
      <c r="CE263" s="38"/>
      <c r="CF263" s="38"/>
      <c r="CG263" s="38"/>
      <c r="CH263" s="38"/>
      <c r="CI263" s="38"/>
      <c r="CJ263" s="38"/>
      <c r="CK263" s="38"/>
      <c r="CL263" s="38"/>
      <c r="CM263" s="38"/>
      <c r="CN263" s="38"/>
      <c r="CO263" s="38"/>
      <c r="CP263" s="38"/>
      <c r="CQ263" s="38"/>
      <c r="CR263" s="38"/>
      <c r="CS263" s="38"/>
      <c r="CT263" s="38"/>
      <c r="CU263" s="38"/>
      <c r="CV263" s="38"/>
      <c r="CW263" s="38"/>
      <c r="CX263" s="38"/>
      <c r="CY263" s="38"/>
      <c r="CZ263" s="38"/>
      <c r="DA263" s="38"/>
      <c r="DB263" s="38"/>
      <c r="DC263" s="38"/>
      <c r="DD263" s="38"/>
      <c r="DE263" s="38"/>
      <c r="DF263" s="38"/>
      <c r="DG263" s="38"/>
      <c r="DH263" s="38"/>
      <c r="DI263" s="38"/>
      <c r="DJ263" s="38"/>
      <c r="DK263" s="38"/>
      <c r="DL263" s="38"/>
      <c r="DM263" s="38"/>
      <c r="DN263" s="38"/>
    </row>
    <row r="264" spans="1:118">
      <c r="A264" s="1">
        <f>+NICE자료!A264</f>
        <v>126218</v>
      </c>
      <c r="B264" s="28" t="str">
        <f>+NICE자료!B264</f>
        <v xml:space="preserve">          전용시설이용권상각</v>
      </c>
      <c r="C264" s="37">
        <f>+NICE자료!C264</f>
        <v>0</v>
      </c>
      <c r="D264" s="37">
        <f>+NICE자료!D264</f>
        <v>0</v>
      </c>
      <c r="E264" s="37">
        <f>+NICE자료!E264</f>
        <v>0</v>
      </c>
      <c r="F264" s="37">
        <f>+NICE자료!F264</f>
        <v>0</v>
      </c>
      <c r="G264" s="37">
        <f>+NICE자료!G264</f>
        <v>0</v>
      </c>
      <c r="H264" s="37">
        <f>+NICE자료!H264</f>
        <v>0</v>
      </c>
      <c r="I264" s="37">
        <f>+NICE자료!I264</f>
        <v>0</v>
      </c>
      <c r="J264" s="37">
        <f>+NICE자료!J264</f>
        <v>0</v>
      </c>
      <c r="K264" s="37">
        <f>+NICE자료!K264</f>
        <v>0</v>
      </c>
      <c r="L264" s="37">
        <f>+NICE자료!L264</f>
        <v>0</v>
      </c>
      <c r="M264" s="37">
        <f>+NICE자료!M264</f>
        <v>0</v>
      </c>
      <c r="N264" s="37">
        <f>+NICE자료!N264</f>
        <v>0</v>
      </c>
      <c r="O264" s="37">
        <f>+NICE자료!O264</f>
        <v>0</v>
      </c>
      <c r="P264" s="37">
        <f>+NICE자료!P264</f>
        <v>0</v>
      </c>
      <c r="Q264" s="37">
        <f>+NICE자료!Q264</f>
        <v>0</v>
      </c>
      <c r="R264" s="37">
        <f>+NICE자료!R264</f>
        <v>0</v>
      </c>
      <c r="S264" s="37">
        <f>+NICE자료!S264</f>
        <v>0</v>
      </c>
      <c r="T264" s="37">
        <f>+NICE자료!T264</f>
        <v>0</v>
      </c>
      <c r="U264" s="37">
        <f>+NICE자료!U264</f>
        <v>0</v>
      </c>
      <c r="V264" s="37">
        <f>+NICE자료!V264</f>
        <v>0</v>
      </c>
      <c r="W264" s="37">
        <f>+NICE자료!W264</f>
        <v>0</v>
      </c>
      <c r="X264" s="37">
        <f>+NICE자료!X264</f>
        <v>0</v>
      </c>
      <c r="Y264" s="37">
        <f>+NICE자료!Y264</f>
        <v>0</v>
      </c>
      <c r="Z264" s="37">
        <f>+NICE자료!Z264</f>
        <v>0</v>
      </c>
      <c r="AA264" s="37">
        <f>+NICE자료!AA264</f>
        <v>0</v>
      </c>
      <c r="AB264" s="37">
        <f>+NICE자료!AB264</f>
        <v>0</v>
      </c>
      <c r="AC264" s="37">
        <f>+NICE자료!AC264</f>
        <v>0</v>
      </c>
      <c r="AD264" s="37">
        <f>+NICE자료!AD264</f>
        <v>0</v>
      </c>
      <c r="AE264" s="37">
        <f>+NICE자료!AE264</f>
        <v>0</v>
      </c>
      <c r="AF264" s="37">
        <f>+NICE자료!AF264</f>
        <v>0</v>
      </c>
      <c r="AG264" s="37">
        <f>+NICE자료!AG264</f>
        <v>0</v>
      </c>
      <c r="AH264" s="37">
        <f>+NICE자료!AH264</f>
        <v>0</v>
      </c>
      <c r="AI264" s="37">
        <f>+NICE자료!AI264</f>
        <v>0</v>
      </c>
      <c r="AJ264" s="37">
        <f>+NICE자료!AJ264</f>
        <v>0</v>
      </c>
      <c r="AK264" s="37">
        <f>+NICE자료!AK264</f>
        <v>0</v>
      </c>
      <c r="AL264" s="37">
        <f>+NICE자료!AL264</f>
        <v>0</v>
      </c>
      <c r="AM264" s="37"/>
      <c r="AN264" s="37"/>
      <c r="AO264" s="37"/>
      <c r="AP264" s="37"/>
      <c r="AQ264" s="37"/>
      <c r="AR264" s="37"/>
      <c r="AS264" s="37"/>
      <c r="AT264" s="38"/>
      <c r="AU264" s="38"/>
      <c r="AV264" s="38"/>
      <c r="AW264" s="38"/>
      <c r="AX264" s="38"/>
      <c r="AY264" s="38"/>
      <c r="AZ264" s="38"/>
      <c r="BA264" s="38"/>
      <c r="BB264" s="38"/>
      <c r="BC264" s="38"/>
      <c r="BD264" s="38"/>
      <c r="BE264" s="38"/>
      <c r="BF264" s="38"/>
      <c r="BG264" s="38"/>
      <c r="BH264" s="38"/>
      <c r="BI264" s="38"/>
      <c r="BJ264" s="38"/>
      <c r="BK264" s="38"/>
      <c r="BL264" s="38"/>
      <c r="BM264" s="38"/>
      <c r="BN264" s="38"/>
      <c r="BO264" s="38"/>
      <c r="BP264" s="38"/>
      <c r="BQ264" s="38"/>
      <c r="BR264" s="38"/>
      <c r="BS264" s="38"/>
      <c r="BT264" s="38"/>
      <c r="BU264" s="38"/>
      <c r="BV264" s="38"/>
      <c r="BW264" s="38"/>
      <c r="BX264" s="38"/>
      <c r="BY264" s="38"/>
      <c r="BZ264" s="38"/>
      <c r="CA264" s="38"/>
      <c r="CB264" s="38"/>
      <c r="CC264" s="38"/>
      <c r="CD264" s="38"/>
      <c r="CE264" s="38"/>
      <c r="CF264" s="38"/>
      <c r="CG264" s="38"/>
      <c r="CH264" s="38"/>
      <c r="CI264" s="38"/>
      <c r="CJ264" s="38"/>
      <c r="CK264" s="38"/>
      <c r="CL264" s="38"/>
      <c r="CM264" s="38"/>
      <c r="CN264" s="38"/>
      <c r="CO264" s="38"/>
      <c r="CP264" s="38"/>
      <c r="CQ264" s="38"/>
      <c r="CR264" s="38"/>
      <c r="CS264" s="38"/>
      <c r="CT264" s="38"/>
      <c r="CU264" s="38"/>
      <c r="CV264" s="38"/>
      <c r="CW264" s="38"/>
      <c r="CX264" s="38"/>
      <c r="CY264" s="38"/>
      <c r="CZ264" s="38"/>
      <c r="DA264" s="38"/>
      <c r="DB264" s="38"/>
      <c r="DC264" s="38"/>
      <c r="DD264" s="38"/>
      <c r="DE264" s="38"/>
      <c r="DF264" s="38"/>
      <c r="DG264" s="38"/>
      <c r="DH264" s="38"/>
      <c r="DI264" s="38"/>
      <c r="DJ264" s="38"/>
      <c r="DK264" s="38"/>
      <c r="DL264" s="38"/>
      <c r="DM264" s="38"/>
      <c r="DN264" s="38"/>
    </row>
    <row r="265" spans="1:118">
      <c r="A265" s="1">
        <f>+NICE자료!A265</f>
        <v>126219</v>
      </c>
      <c r="B265" s="28" t="str">
        <f>+NICE자료!B265</f>
        <v xml:space="preserve">          창업비상각</v>
      </c>
      <c r="C265" s="37">
        <f>+NICE자료!C265</f>
        <v>0</v>
      </c>
      <c r="D265" s="37">
        <f>+NICE자료!D265</f>
        <v>0</v>
      </c>
      <c r="E265" s="37">
        <f>+NICE자료!E265</f>
        <v>0</v>
      </c>
      <c r="F265" s="37">
        <f>+NICE자료!F265</f>
        <v>0</v>
      </c>
      <c r="G265" s="37">
        <f>+NICE자료!G265</f>
        <v>0</v>
      </c>
      <c r="H265" s="37">
        <f>+NICE자료!H265</f>
        <v>0</v>
      </c>
      <c r="I265" s="37">
        <f>+NICE자료!I265</f>
        <v>0</v>
      </c>
      <c r="J265" s="37">
        <f>+NICE자료!J265</f>
        <v>0</v>
      </c>
      <c r="K265" s="37">
        <f>+NICE자료!K265</f>
        <v>0</v>
      </c>
      <c r="L265" s="37">
        <f>+NICE자료!L265</f>
        <v>0</v>
      </c>
      <c r="M265" s="37">
        <f>+NICE자료!M265</f>
        <v>0</v>
      </c>
      <c r="N265" s="37">
        <f>+NICE자료!N265</f>
        <v>0</v>
      </c>
      <c r="O265" s="37">
        <f>+NICE자료!O265</f>
        <v>0</v>
      </c>
      <c r="P265" s="37">
        <f>+NICE자료!P265</f>
        <v>0</v>
      </c>
      <c r="Q265" s="37">
        <f>+NICE자료!Q265</f>
        <v>0</v>
      </c>
      <c r="R265" s="37">
        <f>+NICE자료!R265</f>
        <v>0</v>
      </c>
      <c r="S265" s="37">
        <f>+NICE자료!S265</f>
        <v>0</v>
      </c>
      <c r="T265" s="37">
        <f>+NICE자료!T265</f>
        <v>0</v>
      </c>
      <c r="U265" s="37">
        <f>+NICE자료!U265</f>
        <v>0</v>
      </c>
      <c r="V265" s="37">
        <f>+NICE자료!V265</f>
        <v>0</v>
      </c>
      <c r="W265" s="37">
        <f>+NICE자료!W265</f>
        <v>0</v>
      </c>
      <c r="X265" s="37">
        <f>+NICE자료!X265</f>
        <v>0</v>
      </c>
      <c r="Y265" s="37">
        <f>+NICE자료!Y265</f>
        <v>0</v>
      </c>
      <c r="Z265" s="37">
        <f>+NICE자료!Z265</f>
        <v>0</v>
      </c>
      <c r="AA265" s="37">
        <f>+NICE자료!AA265</f>
        <v>0</v>
      </c>
      <c r="AB265" s="37">
        <f>+NICE자료!AB265</f>
        <v>0</v>
      </c>
      <c r="AC265" s="37">
        <f>+NICE자료!AC265</f>
        <v>0</v>
      </c>
      <c r="AD265" s="37">
        <f>+NICE자료!AD265</f>
        <v>0</v>
      </c>
      <c r="AE265" s="37">
        <f>+NICE자료!AE265</f>
        <v>0</v>
      </c>
      <c r="AF265" s="37">
        <f>+NICE자료!AF265</f>
        <v>0</v>
      </c>
      <c r="AG265" s="37">
        <f>+NICE자료!AG265</f>
        <v>0</v>
      </c>
      <c r="AH265" s="37">
        <f>+NICE자료!AH265</f>
        <v>0</v>
      </c>
      <c r="AI265" s="37">
        <f>+NICE자료!AI265</f>
        <v>0</v>
      </c>
      <c r="AJ265" s="37">
        <f>+NICE자료!AJ265</f>
        <v>0</v>
      </c>
      <c r="AK265" s="37">
        <f>+NICE자료!AK265</f>
        <v>0</v>
      </c>
      <c r="AL265" s="37">
        <f>+NICE자료!AL265</f>
        <v>0</v>
      </c>
      <c r="AM265" s="37"/>
      <c r="AN265" s="37"/>
      <c r="AO265" s="37"/>
      <c r="AP265" s="37"/>
      <c r="AQ265" s="37"/>
      <c r="AR265" s="37"/>
      <c r="AS265" s="37"/>
      <c r="AT265" s="38"/>
      <c r="AU265" s="38"/>
      <c r="AV265" s="38"/>
      <c r="AW265" s="38"/>
      <c r="AX265" s="38"/>
      <c r="AY265" s="38"/>
      <c r="AZ265" s="38"/>
      <c r="BA265" s="38"/>
      <c r="BB265" s="38"/>
      <c r="BC265" s="38"/>
      <c r="BD265" s="38"/>
      <c r="BE265" s="38"/>
      <c r="BF265" s="38"/>
      <c r="BG265" s="38"/>
      <c r="BH265" s="38"/>
      <c r="BI265" s="38"/>
      <c r="BJ265" s="38"/>
      <c r="BK265" s="38"/>
      <c r="BL265" s="38"/>
      <c r="BM265" s="38"/>
      <c r="BN265" s="38"/>
      <c r="BO265" s="38"/>
      <c r="BP265" s="38"/>
      <c r="BQ265" s="38"/>
      <c r="BR265" s="38"/>
      <c r="BS265" s="38"/>
      <c r="BT265" s="38"/>
      <c r="BU265" s="38"/>
      <c r="BV265" s="38"/>
      <c r="BW265" s="38"/>
      <c r="BX265" s="38"/>
      <c r="BY265" s="38"/>
      <c r="BZ265" s="38"/>
      <c r="CA265" s="38"/>
      <c r="CB265" s="38"/>
      <c r="CC265" s="38"/>
      <c r="CD265" s="38"/>
      <c r="CE265" s="38"/>
      <c r="CF265" s="38"/>
      <c r="CG265" s="38"/>
      <c r="CH265" s="38"/>
      <c r="CI265" s="38"/>
      <c r="CJ265" s="38"/>
      <c r="CK265" s="38"/>
      <c r="CL265" s="38"/>
      <c r="CM265" s="38"/>
      <c r="CN265" s="38"/>
      <c r="CO265" s="38"/>
      <c r="CP265" s="38"/>
      <c r="CQ265" s="38"/>
      <c r="CR265" s="38"/>
      <c r="CS265" s="38"/>
      <c r="CT265" s="38"/>
      <c r="CU265" s="38"/>
      <c r="CV265" s="38"/>
      <c r="CW265" s="38"/>
      <c r="CX265" s="38"/>
      <c r="CY265" s="38"/>
      <c r="CZ265" s="38"/>
      <c r="DA265" s="38"/>
      <c r="DB265" s="38"/>
      <c r="DC265" s="38"/>
      <c r="DD265" s="38"/>
      <c r="DE265" s="38"/>
      <c r="DF265" s="38"/>
      <c r="DG265" s="38"/>
      <c r="DH265" s="38"/>
      <c r="DI265" s="38"/>
      <c r="DJ265" s="38"/>
      <c r="DK265" s="38"/>
      <c r="DL265" s="38"/>
      <c r="DM265" s="38"/>
      <c r="DN265" s="38"/>
    </row>
    <row r="266" spans="1:118">
      <c r="A266" s="1">
        <f>+NICE자료!A266</f>
        <v>126228</v>
      </c>
      <c r="B266" s="28" t="str">
        <f>+NICE자료!B266</f>
        <v xml:space="preserve">          개발비상각</v>
      </c>
      <c r="C266" s="37">
        <f>+NICE자료!C266</f>
        <v>0</v>
      </c>
      <c r="D266" s="37">
        <f>+NICE자료!D266</f>
        <v>0</v>
      </c>
      <c r="E266" s="37">
        <f>+NICE자료!E266</f>
        <v>0</v>
      </c>
      <c r="F266" s="37">
        <f>+NICE자료!F266</f>
        <v>0</v>
      </c>
      <c r="G266" s="37">
        <f>+NICE자료!G266</f>
        <v>0</v>
      </c>
      <c r="H266" s="37">
        <f>+NICE자료!H266</f>
        <v>0</v>
      </c>
      <c r="I266" s="37">
        <f>+NICE자료!I266</f>
        <v>0</v>
      </c>
      <c r="J266" s="37">
        <f>+NICE자료!J266</f>
        <v>0</v>
      </c>
      <c r="K266" s="37">
        <f>+NICE자료!K266</f>
        <v>0</v>
      </c>
      <c r="L266" s="37">
        <f>+NICE자료!L266</f>
        <v>0</v>
      </c>
      <c r="M266" s="37">
        <f>+NICE자료!M266</f>
        <v>0</v>
      </c>
      <c r="N266" s="37">
        <f>+NICE자료!N266</f>
        <v>0</v>
      </c>
      <c r="O266" s="37">
        <f>+NICE자료!O266</f>
        <v>0</v>
      </c>
      <c r="P266" s="37">
        <f>+NICE자료!P266</f>
        <v>0</v>
      </c>
      <c r="Q266" s="37">
        <f>+NICE자료!Q266</f>
        <v>0</v>
      </c>
      <c r="R266" s="37">
        <f>+NICE자료!R266</f>
        <v>0</v>
      </c>
      <c r="S266" s="37">
        <f>+NICE자료!S266</f>
        <v>0</v>
      </c>
      <c r="T266" s="37">
        <f>+NICE자료!T266</f>
        <v>0</v>
      </c>
      <c r="U266" s="37">
        <f>+NICE자료!U266</f>
        <v>0</v>
      </c>
      <c r="V266" s="37">
        <f>+NICE자료!V266</f>
        <v>0</v>
      </c>
      <c r="W266" s="37">
        <f>+NICE자료!W266</f>
        <v>0</v>
      </c>
      <c r="X266" s="37">
        <f>+NICE자료!X266</f>
        <v>0</v>
      </c>
      <c r="Y266" s="37">
        <f>+NICE자료!Y266</f>
        <v>0</v>
      </c>
      <c r="Z266" s="37">
        <f>+NICE자료!Z266</f>
        <v>0</v>
      </c>
      <c r="AA266" s="37">
        <f>+NICE자료!AA266</f>
        <v>0</v>
      </c>
      <c r="AB266" s="37">
        <f>+NICE자료!AB266</f>
        <v>0</v>
      </c>
      <c r="AC266" s="37">
        <f>+NICE자료!AC266</f>
        <v>0</v>
      </c>
      <c r="AD266" s="37">
        <f>+NICE자료!AD266</f>
        <v>0</v>
      </c>
      <c r="AE266" s="37">
        <f>+NICE자료!AE266</f>
        <v>0</v>
      </c>
      <c r="AF266" s="37">
        <f>+NICE자료!AF266</f>
        <v>0</v>
      </c>
      <c r="AG266" s="37">
        <f>+NICE자료!AG266</f>
        <v>0</v>
      </c>
      <c r="AH266" s="37">
        <f>+NICE자료!AH266</f>
        <v>0</v>
      </c>
      <c r="AI266" s="37">
        <f>+NICE자료!AI266</f>
        <v>0</v>
      </c>
      <c r="AJ266" s="37">
        <f>+NICE자료!AJ266</f>
        <v>0</v>
      </c>
      <c r="AK266" s="37">
        <f>+NICE자료!AK266</f>
        <v>0</v>
      </c>
      <c r="AL266" s="37">
        <f>+NICE자료!AL266</f>
        <v>0</v>
      </c>
      <c r="AM266" s="37"/>
      <c r="AN266" s="37"/>
      <c r="AO266" s="37"/>
      <c r="AP266" s="37"/>
      <c r="AQ266" s="37"/>
      <c r="AR266" s="37"/>
      <c r="AS266" s="37"/>
      <c r="AT266" s="38"/>
      <c r="AU266" s="38"/>
      <c r="AV266" s="38"/>
      <c r="AW266" s="38"/>
      <c r="AX266" s="38"/>
      <c r="AY266" s="38"/>
      <c r="AZ266" s="38"/>
      <c r="BA266" s="38"/>
      <c r="BB266" s="38"/>
      <c r="BC266" s="38"/>
      <c r="BD266" s="38"/>
      <c r="BE266" s="38"/>
      <c r="BF266" s="38"/>
      <c r="BG266" s="38"/>
      <c r="BH266" s="38"/>
      <c r="BI266" s="38"/>
      <c r="BJ266" s="38"/>
      <c r="BK266" s="38"/>
      <c r="BL266" s="38"/>
      <c r="BM266" s="38"/>
      <c r="BN266" s="38"/>
      <c r="BO266" s="38"/>
      <c r="BP266" s="38"/>
      <c r="BQ266" s="38"/>
      <c r="BR266" s="38"/>
      <c r="BS266" s="38"/>
      <c r="BT266" s="38"/>
      <c r="BU266" s="38"/>
      <c r="BV266" s="38"/>
      <c r="BW266" s="38"/>
      <c r="BX266" s="38"/>
      <c r="BY266" s="38"/>
      <c r="BZ266" s="38"/>
      <c r="CA266" s="38"/>
      <c r="CB266" s="38"/>
      <c r="CC266" s="38"/>
      <c r="CD266" s="38"/>
      <c r="CE266" s="38"/>
      <c r="CF266" s="38"/>
      <c r="CG266" s="38"/>
      <c r="CH266" s="38"/>
      <c r="CI266" s="38"/>
      <c r="CJ266" s="38"/>
      <c r="CK266" s="38"/>
      <c r="CL266" s="38"/>
      <c r="CM266" s="38"/>
      <c r="CN266" s="38"/>
      <c r="CO266" s="38"/>
      <c r="CP266" s="38"/>
      <c r="CQ266" s="38"/>
      <c r="CR266" s="38"/>
      <c r="CS266" s="38"/>
      <c r="CT266" s="38"/>
      <c r="CU266" s="38"/>
      <c r="CV266" s="38"/>
      <c r="CW266" s="38"/>
      <c r="CX266" s="38"/>
      <c r="CY266" s="38"/>
      <c r="CZ266" s="38"/>
      <c r="DA266" s="38"/>
      <c r="DB266" s="38"/>
      <c r="DC266" s="38"/>
      <c r="DD266" s="38"/>
      <c r="DE266" s="38"/>
      <c r="DF266" s="38"/>
      <c r="DG266" s="38"/>
      <c r="DH266" s="38"/>
      <c r="DI266" s="38"/>
      <c r="DJ266" s="38"/>
      <c r="DK266" s="38"/>
      <c r="DL266" s="38"/>
      <c r="DM266" s="38"/>
      <c r="DN266" s="38"/>
    </row>
    <row r="267" spans="1:118">
      <c r="A267" s="1">
        <f>+NICE자료!A267</f>
        <v>126229</v>
      </c>
      <c r="B267" s="28" t="str">
        <f>+NICE자료!B267</f>
        <v xml:space="preserve">          소프트웨어상각</v>
      </c>
      <c r="C267" s="37">
        <f>+NICE자료!C267</f>
        <v>0</v>
      </c>
      <c r="D267" s="37">
        <f>+NICE자료!D267</f>
        <v>0</v>
      </c>
      <c r="E267" s="37">
        <f>+NICE자료!E267</f>
        <v>0</v>
      </c>
      <c r="F267" s="37">
        <f>+NICE자료!F267</f>
        <v>0</v>
      </c>
      <c r="G267" s="37">
        <f>+NICE자료!G267</f>
        <v>0</v>
      </c>
      <c r="H267" s="37">
        <f>+NICE자료!H267</f>
        <v>0</v>
      </c>
      <c r="I267" s="37">
        <f>+NICE자료!I267</f>
        <v>0</v>
      </c>
      <c r="J267" s="37">
        <f>+NICE자료!J267</f>
        <v>0</v>
      </c>
      <c r="K267" s="37">
        <f>+NICE자료!K267</f>
        <v>0</v>
      </c>
      <c r="L267" s="37">
        <f>+NICE자료!L267</f>
        <v>0</v>
      </c>
      <c r="M267" s="37">
        <f>+NICE자료!M267</f>
        <v>0</v>
      </c>
      <c r="N267" s="37">
        <f>+NICE자료!N267</f>
        <v>0</v>
      </c>
      <c r="O267" s="37">
        <f>+NICE자료!O267</f>
        <v>0</v>
      </c>
      <c r="P267" s="37">
        <f>+NICE자료!P267</f>
        <v>0</v>
      </c>
      <c r="Q267" s="37">
        <f>+NICE자료!Q267</f>
        <v>0</v>
      </c>
      <c r="R267" s="37">
        <f>+NICE자료!R267</f>
        <v>0</v>
      </c>
      <c r="S267" s="37">
        <f>+NICE자료!S267</f>
        <v>0</v>
      </c>
      <c r="T267" s="37">
        <f>+NICE자료!T267</f>
        <v>0</v>
      </c>
      <c r="U267" s="37">
        <f>+NICE자료!U267</f>
        <v>0</v>
      </c>
      <c r="V267" s="37">
        <f>+NICE자료!V267</f>
        <v>0</v>
      </c>
      <c r="W267" s="37">
        <f>+NICE자료!W267</f>
        <v>0</v>
      </c>
      <c r="X267" s="37">
        <f>+NICE자료!X267</f>
        <v>0</v>
      </c>
      <c r="Y267" s="37">
        <f>+NICE자료!Y267</f>
        <v>0</v>
      </c>
      <c r="Z267" s="37">
        <f>+NICE자료!Z267</f>
        <v>0</v>
      </c>
      <c r="AA267" s="37">
        <f>+NICE자료!AA267</f>
        <v>0</v>
      </c>
      <c r="AB267" s="37">
        <f>+NICE자료!AB267</f>
        <v>0</v>
      </c>
      <c r="AC267" s="37">
        <f>+NICE자료!AC267</f>
        <v>0</v>
      </c>
      <c r="AD267" s="37">
        <f>+NICE자료!AD267</f>
        <v>0</v>
      </c>
      <c r="AE267" s="37">
        <f>+NICE자료!AE267</f>
        <v>0</v>
      </c>
      <c r="AF267" s="37">
        <f>+NICE자료!AF267</f>
        <v>0</v>
      </c>
      <c r="AG267" s="37">
        <f>+NICE자료!AG267</f>
        <v>0</v>
      </c>
      <c r="AH267" s="37">
        <f>+NICE자료!AH267</f>
        <v>0</v>
      </c>
      <c r="AI267" s="37">
        <f>+NICE자료!AI267</f>
        <v>0</v>
      </c>
      <c r="AJ267" s="37">
        <f>+NICE자료!AJ267</f>
        <v>0</v>
      </c>
      <c r="AK267" s="37">
        <f>+NICE자료!AK267</f>
        <v>0</v>
      </c>
      <c r="AL267" s="37">
        <f>+NICE자료!AL267</f>
        <v>0</v>
      </c>
      <c r="AM267" s="37"/>
      <c r="AN267" s="37"/>
      <c r="AO267" s="37"/>
      <c r="AP267" s="37"/>
      <c r="AQ267" s="37"/>
      <c r="AR267" s="37"/>
      <c r="AS267" s="37"/>
      <c r="AT267" s="38"/>
      <c r="AU267" s="38"/>
      <c r="AV267" s="38"/>
      <c r="AW267" s="38"/>
      <c r="AX267" s="38"/>
      <c r="AY267" s="38"/>
      <c r="AZ267" s="38"/>
      <c r="BA267" s="38"/>
      <c r="BB267" s="38"/>
      <c r="BC267" s="38"/>
      <c r="BD267" s="38"/>
      <c r="BE267" s="38"/>
      <c r="BF267" s="38"/>
      <c r="BG267" s="38"/>
      <c r="BH267" s="38"/>
      <c r="BI267" s="38"/>
      <c r="BJ267" s="38"/>
      <c r="BK267" s="38"/>
      <c r="BL267" s="38"/>
      <c r="BM267" s="38"/>
      <c r="BN267" s="38"/>
      <c r="BO267" s="38"/>
      <c r="BP267" s="38"/>
      <c r="BQ267" s="38"/>
      <c r="BR267" s="38"/>
      <c r="BS267" s="38"/>
      <c r="BT267" s="38"/>
      <c r="BU267" s="38"/>
      <c r="BV267" s="38"/>
      <c r="BW267" s="38"/>
      <c r="BX267" s="38"/>
      <c r="BY267" s="38"/>
      <c r="BZ267" s="38"/>
      <c r="CA267" s="38"/>
      <c r="CB267" s="38"/>
      <c r="CC267" s="38"/>
      <c r="CD267" s="38"/>
      <c r="CE267" s="38"/>
      <c r="CF267" s="38"/>
      <c r="CG267" s="38"/>
      <c r="CH267" s="38"/>
      <c r="CI267" s="38"/>
      <c r="CJ267" s="38"/>
      <c r="CK267" s="38"/>
      <c r="CL267" s="38"/>
      <c r="CM267" s="38"/>
      <c r="CN267" s="38"/>
      <c r="CO267" s="38"/>
      <c r="CP267" s="38"/>
      <c r="CQ267" s="38"/>
      <c r="CR267" s="38"/>
      <c r="CS267" s="38"/>
      <c r="CT267" s="38"/>
      <c r="CU267" s="38"/>
      <c r="CV267" s="38"/>
      <c r="CW267" s="38"/>
      <c r="CX267" s="38"/>
      <c r="CY267" s="38"/>
      <c r="CZ267" s="38"/>
      <c r="DA267" s="38"/>
      <c r="DB267" s="38"/>
      <c r="DC267" s="38"/>
      <c r="DD267" s="38"/>
      <c r="DE267" s="38"/>
      <c r="DF267" s="38"/>
      <c r="DG267" s="38"/>
      <c r="DH267" s="38"/>
      <c r="DI267" s="38"/>
      <c r="DJ267" s="38"/>
      <c r="DK267" s="38"/>
      <c r="DL267" s="38"/>
      <c r="DM267" s="38"/>
      <c r="DN267" s="38"/>
    </row>
    <row r="268" spans="1:118">
      <c r="A268" s="1">
        <f>+NICE자료!A268</f>
        <v>126213</v>
      </c>
      <c r="B268" s="28" t="str">
        <f>+NICE자료!B268</f>
        <v xml:space="preserve">          기타무형자산상각</v>
      </c>
      <c r="C268" s="37">
        <f>+NICE자료!C268</f>
        <v>0</v>
      </c>
      <c r="D268" s="37">
        <f>+NICE자료!D268</f>
        <v>0</v>
      </c>
      <c r="E268" s="37">
        <f>+NICE자료!E268</f>
        <v>0</v>
      </c>
      <c r="F268" s="37">
        <f>+NICE자료!F268</f>
        <v>0</v>
      </c>
      <c r="G268" s="37">
        <f>+NICE자료!G268</f>
        <v>0</v>
      </c>
      <c r="H268" s="37">
        <f>+NICE자료!H268</f>
        <v>0</v>
      </c>
      <c r="I268" s="37">
        <f>+NICE자료!I268</f>
        <v>0</v>
      </c>
      <c r="J268" s="37">
        <f>+NICE자료!J268</f>
        <v>0</v>
      </c>
      <c r="K268" s="37">
        <f>+NICE자료!K268</f>
        <v>0</v>
      </c>
      <c r="L268" s="37">
        <f>+NICE자료!L268</f>
        <v>0</v>
      </c>
      <c r="M268" s="37">
        <f>+NICE자료!M268</f>
        <v>0</v>
      </c>
      <c r="N268" s="37">
        <f>+NICE자료!N268</f>
        <v>0</v>
      </c>
      <c r="O268" s="37">
        <f>+NICE자료!O268</f>
        <v>0</v>
      </c>
      <c r="P268" s="37">
        <f>+NICE자료!P268</f>
        <v>0</v>
      </c>
      <c r="Q268" s="37">
        <f>+NICE자료!Q268</f>
        <v>0</v>
      </c>
      <c r="R268" s="37">
        <f>+NICE자료!R268</f>
        <v>0</v>
      </c>
      <c r="S268" s="37">
        <f>+NICE자료!S268</f>
        <v>0</v>
      </c>
      <c r="T268" s="37">
        <f>+NICE자료!T268</f>
        <v>0</v>
      </c>
      <c r="U268" s="37">
        <f>+NICE자료!U268</f>
        <v>0</v>
      </c>
      <c r="V268" s="37">
        <f>+NICE자료!V268</f>
        <v>0</v>
      </c>
      <c r="W268" s="37">
        <f>+NICE자료!W268</f>
        <v>0</v>
      </c>
      <c r="X268" s="37">
        <f>+NICE자료!X268</f>
        <v>0</v>
      </c>
      <c r="Y268" s="37">
        <f>+NICE자료!Y268</f>
        <v>0</v>
      </c>
      <c r="Z268" s="37">
        <f>+NICE자료!Z268</f>
        <v>0</v>
      </c>
      <c r="AA268" s="37">
        <f>+NICE자료!AA268</f>
        <v>0</v>
      </c>
      <c r="AB268" s="37">
        <f>+NICE자료!AB268</f>
        <v>0</v>
      </c>
      <c r="AC268" s="37">
        <f>+NICE자료!AC268</f>
        <v>0</v>
      </c>
      <c r="AD268" s="37">
        <f>+NICE자료!AD268</f>
        <v>0</v>
      </c>
      <c r="AE268" s="37">
        <f>+NICE자료!AE268</f>
        <v>0</v>
      </c>
      <c r="AF268" s="37">
        <f>+NICE자료!AF268</f>
        <v>0</v>
      </c>
      <c r="AG268" s="37">
        <f>+NICE자료!AG268</f>
        <v>0</v>
      </c>
      <c r="AH268" s="37">
        <f>+NICE자료!AH268</f>
        <v>0</v>
      </c>
      <c r="AI268" s="37">
        <f>+NICE자료!AI268</f>
        <v>0</v>
      </c>
      <c r="AJ268" s="37">
        <f>+NICE자료!AJ268</f>
        <v>0</v>
      </c>
      <c r="AK268" s="37">
        <f>+NICE자료!AK268</f>
        <v>0</v>
      </c>
      <c r="AL268" s="37">
        <f>+NICE자료!AL268</f>
        <v>0</v>
      </c>
      <c r="AM268" s="37"/>
      <c r="AN268" s="37"/>
      <c r="AO268" s="37"/>
      <c r="AP268" s="37"/>
      <c r="AQ268" s="37"/>
      <c r="AR268" s="37"/>
      <c r="AS268" s="37"/>
      <c r="AT268" s="38"/>
      <c r="AU268" s="38"/>
      <c r="AV268" s="38"/>
      <c r="AW268" s="38"/>
      <c r="AX268" s="38"/>
      <c r="AY268" s="38"/>
      <c r="AZ268" s="38"/>
      <c r="BA268" s="38"/>
      <c r="BB268" s="38"/>
      <c r="BC268" s="38"/>
      <c r="BD268" s="38"/>
      <c r="BE268" s="38"/>
      <c r="BF268" s="38"/>
      <c r="BG268" s="38"/>
      <c r="BH268" s="38"/>
      <c r="BI268" s="38"/>
      <c r="BJ268" s="38"/>
      <c r="BK268" s="38"/>
      <c r="BL268" s="38"/>
      <c r="BM268" s="38"/>
      <c r="BN268" s="38"/>
      <c r="BO268" s="38"/>
      <c r="BP268" s="38"/>
      <c r="BQ268" s="38"/>
      <c r="BR268" s="38"/>
      <c r="BS268" s="38"/>
      <c r="BT268" s="38"/>
      <c r="BU268" s="38"/>
      <c r="BV268" s="38"/>
      <c r="BW268" s="38"/>
      <c r="BX268" s="38"/>
      <c r="BY268" s="38"/>
      <c r="BZ268" s="38"/>
      <c r="CA268" s="38"/>
      <c r="CB268" s="38"/>
      <c r="CC268" s="38"/>
      <c r="CD268" s="38"/>
      <c r="CE268" s="38"/>
      <c r="CF268" s="38"/>
      <c r="CG268" s="38"/>
      <c r="CH268" s="38"/>
      <c r="CI268" s="38"/>
      <c r="CJ268" s="38"/>
      <c r="CK268" s="38"/>
      <c r="CL268" s="38"/>
      <c r="CM268" s="38"/>
      <c r="CN268" s="38"/>
      <c r="CO268" s="38"/>
      <c r="CP268" s="38"/>
      <c r="CQ268" s="38"/>
      <c r="CR268" s="38"/>
      <c r="CS268" s="38"/>
      <c r="CT268" s="38"/>
      <c r="CU268" s="38"/>
      <c r="CV268" s="38"/>
      <c r="CW268" s="38"/>
      <c r="CX268" s="38"/>
      <c r="CY268" s="38"/>
      <c r="CZ268" s="38"/>
      <c r="DA268" s="38"/>
      <c r="DB268" s="38"/>
      <c r="DC268" s="38"/>
      <c r="DD268" s="38"/>
      <c r="DE268" s="38"/>
      <c r="DF268" s="38"/>
      <c r="DG268" s="38"/>
      <c r="DH268" s="38"/>
      <c r="DI268" s="38"/>
      <c r="DJ268" s="38"/>
      <c r="DK268" s="38"/>
      <c r="DL268" s="38"/>
      <c r="DM268" s="38"/>
      <c r="DN268" s="38"/>
    </row>
    <row r="269" spans="1:118">
      <c r="A269" s="1">
        <f>+NICE자료!A269</f>
        <v>126220</v>
      </c>
      <c r="B269" s="28" t="str">
        <f>+NICE자료!B269</f>
        <v xml:space="preserve">     이연자산상각</v>
      </c>
      <c r="C269" s="37">
        <f>+NICE자료!C269</f>
        <v>0</v>
      </c>
      <c r="D269" s="37">
        <f>+NICE자료!D269</f>
        <v>0</v>
      </c>
      <c r="E269" s="37">
        <f>+NICE자료!E269</f>
        <v>0</v>
      </c>
      <c r="F269" s="37">
        <f>+NICE자료!F269</f>
        <v>0</v>
      </c>
      <c r="G269" s="37">
        <f>+NICE자료!G269</f>
        <v>0</v>
      </c>
      <c r="H269" s="37">
        <f>+NICE자료!H269</f>
        <v>0</v>
      </c>
      <c r="I269" s="37">
        <f>+NICE자료!I269</f>
        <v>0</v>
      </c>
      <c r="J269" s="37">
        <f>+NICE자료!J269</f>
        <v>0</v>
      </c>
      <c r="K269" s="37">
        <f>+NICE자료!K269</f>
        <v>0</v>
      </c>
      <c r="L269" s="37">
        <f>+NICE자료!L269</f>
        <v>0</v>
      </c>
      <c r="M269" s="37">
        <f>+NICE자료!M269</f>
        <v>0</v>
      </c>
      <c r="N269" s="37">
        <f>+NICE자료!N269</f>
        <v>0</v>
      </c>
      <c r="O269" s="37">
        <f>+NICE자료!O269</f>
        <v>0</v>
      </c>
      <c r="P269" s="37">
        <f>+NICE자료!P269</f>
        <v>0</v>
      </c>
      <c r="Q269" s="37">
        <f>+NICE자료!Q269</f>
        <v>0</v>
      </c>
      <c r="R269" s="37">
        <f>+NICE자료!R269</f>
        <v>0</v>
      </c>
      <c r="S269" s="37">
        <f>+NICE자료!S269</f>
        <v>0</v>
      </c>
      <c r="T269" s="37">
        <f>+NICE자료!T269</f>
        <v>0</v>
      </c>
      <c r="U269" s="37">
        <f>+NICE자료!U269</f>
        <v>0</v>
      </c>
      <c r="V269" s="37">
        <f>+NICE자료!V269</f>
        <v>0</v>
      </c>
      <c r="W269" s="37">
        <f>+NICE자료!W269</f>
        <v>0</v>
      </c>
      <c r="X269" s="37">
        <f>+NICE자료!X269</f>
        <v>0</v>
      </c>
      <c r="Y269" s="37">
        <f>+NICE자료!Y269</f>
        <v>0</v>
      </c>
      <c r="Z269" s="37">
        <f>+NICE자료!Z269</f>
        <v>0</v>
      </c>
      <c r="AA269" s="37">
        <f>+NICE자료!AA269</f>
        <v>0</v>
      </c>
      <c r="AB269" s="37">
        <f>+NICE자료!AB269</f>
        <v>0</v>
      </c>
      <c r="AC269" s="37">
        <f>+NICE자료!AC269</f>
        <v>0</v>
      </c>
      <c r="AD269" s="37">
        <f>+NICE자료!AD269</f>
        <v>0</v>
      </c>
      <c r="AE269" s="37">
        <f>+NICE자료!AE269</f>
        <v>0</v>
      </c>
      <c r="AF269" s="37">
        <f>+NICE자료!AF269</f>
        <v>0</v>
      </c>
      <c r="AG269" s="37">
        <f>+NICE자료!AG269</f>
        <v>0</v>
      </c>
      <c r="AH269" s="37">
        <f>+NICE자료!AH269</f>
        <v>0</v>
      </c>
      <c r="AI269" s="37">
        <f>+NICE자료!AI269</f>
        <v>0</v>
      </c>
      <c r="AJ269" s="37">
        <f>+NICE자료!AJ269</f>
        <v>0</v>
      </c>
      <c r="AK269" s="37">
        <f>+NICE자료!AK269</f>
        <v>0</v>
      </c>
      <c r="AL269" s="37">
        <f>+NICE자료!AL269</f>
        <v>0</v>
      </c>
      <c r="AM269" s="37"/>
      <c r="AN269" s="37"/>
      <c r="AO269" s="37"/>
      <c r="AP269" s="37"/>
      <c r="AQ269" s="37"/>
      <c r="AR269" s="37"/>
      <c r="AS269" s="37"/>
      <c r="AT269" s="38"/>
      <c r="AU269" s="38"/>
      <c r="AV269" s="38"/>
      <c r="AW269" s="38"/>
      <c r="AX269" s="38"/>
      <c r="AY269" s="38"/>
      <c r="AZ269" s="38"/>
      <c r="BA269" s="38"/>
      <c r="BB269" s="38"/>
      <c r="BC269" s="38"/>
      <c r="BD269" s="38"/>
      <c r="BE269" s="38"/>
      <c r="BF269" s="38"/>
      <c r="BG269" s="38"/>
      <c r="BH269" s="38"/>
      <c r="BI269" s="38"/>
      <c r="BJ269" s="38"/>
      <c r="BK269" s="38"/>
      <c r="BL269" s="38"/>
      <c r="BM269" s="38"/>
      <c r="BN269" s="38"/>
      <c r="BO269" s="38"/>
      <c r="BP269" s="38"/>
      <c r="BQ269" s="38"/>
      <c r="BR269" s="38"/>
      <c r="BS269" s="38"/>
      <c r="BT269" s="38"/>
      <c r="BU269" s="38"/>
      <c r="BV269" s="38"/>
      <c r="BW269" s="38"/>
      <c r="BX269" s="38"/>
      <c r="BY269" s="38"/>
      <c r="BZ269" s="38"/>
      <c r="CA269" s="38"/>
      <c r="CB269" s="38"/>
      <c r="CC269" s="38"/>
      <c r="CD269" s="38"/>
      <c r="CE269" s="38"/>
      <c r="CF269" s="38"/>
      <c r="CG269" s="38"/>
      <c r="CH269" s="38"/>
      <c r="CI269" s="38"/>
      <c r="CJ269" s="38"/>
      <c r="CK269" s="38"/>
      <c r="CL269" s="38"/>
      <c r="CM269" s="38"/>
      <c r="CN269" s="38"/>
      <c r="CO269" s="38"/>
      <c r="CP269" s="38"/>
      <c r="CQ269" s="38"/>
      <c r="CR269" s="38"/>
      <c r="CS269" s="38"/>
      <c r="CT269" s="38"/>
      <c r="CU269" s="38"/>
      <c r="CV269" s="38"/>
      <c r="CW269" s="38"/>
      <c r="CX269" s="38"/>
      <c r="CY269" s="38"/>
      <c r="CZ269" s="38"/>
      <c r="DA269" s="38"/>
      <c r="DB269" s="38"/>
      <c r="DC269" s="38"/>
      <c r="DD269" s="38"/>
      <c r="DE269" s="38"/>
      <c r="DF269" s="38"/>
      <c r="DG269" s="38"/>
      <c r="DH269" s="38"/>
      <c r="DI269" s="38"/>
      <c r="DJ269" s="38"/>
      <c r="DK269" s="38"/>
      <c r="DL269" s="38"/>
      <c r="DM269" s="38"/>
      <c r="DN269" s="38"/>
    </row>
    <row r="270" spans="1:118">
      <c r="A270" s="1">
        <f>+NICE자료!A270</f>
        <v>126221</v>
      </c>
      <c r="B270" s="28" t="str">
        <f>+NICE자료!B270</f>
        <v xml:space="preserve">          창업비상각</v>
      </c>
      <c r="C270" s="37">
        <f>+NICE자료!C270</f>
        <v>0</v>
      </c>
      <c r="D270" s="37">
        <f>+NICE자료!D270</f>
        <v>0</v>
      </c>
      <c r="E270" s="37">
        <f>+NICE자료!E270</f>
        <v>0</v>
      </c>
      <c r="F270" s="37">
        <f>+NICE자료!F270</f>
        <v>0</v>
      </c>
      <c r="G270" s="37">
        <f>+NICE자료!G270</f>
        <v>0</v>
      </c>
      <c r="H270" s="37">
        <f>+NICE자료!H270</f>
        <v>0</v>
      </c>
      <c r="I270" s="37">
        <f>+NICE자료!I270</f>
        <v>0</v>
      </c>
      <c r="J270" s="37">
        <f>+NICE자료!J270</f>
        <v>0</v>
      </c>
      <c r="K270" s="37">
        <f>+NICE자료!K270</f>
        <v>0</v>
      </c>
      <c r="L270" s="37">
        <f>+NICE자료!L270</f>
        <v>0</v>
      </c>
      <c r="M270" s="37">
        <f>+NICE자료!M270</f>
        <v>0</v>
      </c>
      <c r="N270" s="37">
        <f>+NICE자료!N270</f>
        <v>0</v>
      </c>
      <c r="O270" s="37">
        <f>+NICE자료!O270</f>
        <v>0</v>
      </c>
      <c r="P270" s="37">
        <f>+NICE자료!P270</f>
        <v>0</v>
      </c>
      <c r="Q270" s="37">
        <f>+NICE자료!Q270</f>
        <v>0</v>
      </c>
      <c r="R270" s="37">
        <f>+NICE자료!R270</f>
        <v>0</v>
      </c>
      <c r="S270" s="37">
        <f>+NICE자료!S270</f>
        <v>0</v>
      </c>
      <c r="T270" s="37">
        <f>+NICE자료!T270</f>
        <v>0</v>
      </c>
      <c r="U270" s="37">
        <f>+NICE자료!U270</f>
        <v>0</v>
      </c>
      <c r="V270" s="37">
        <f>+NICE자료!V270</f>
        <v>0</v>
      </c>
      <c r="W270" s="37">
        <f>+NICE자료!W270</f>
        <v>0</v>
      </c>
      <c r="X270" s="37">
        <f>+NICE자료!X270</f>
        <v>0</v>
      </c>
      <c r="Y270" s="37">
        <f>+NICE자료!Y270</f>
        <v>0</v>
      </c>
      <c r="Z270" s="37">
        <f>+NICE자료!Z270</f>
        <v>0</v>
      </c>
      <c r="AA270" s="37">
        <f>+NICE자료!AA270</f>
        <v>0</v>
      </c>
      <c r="AB270" s="37">
        <f>+NICE자료!AB270</f>
        <v>0</v>
      </c>
      <c r="AC270" s="37">
        <f>+NICE자료!AC270</f>
        <v>0</v>
      </c>
      <c r="AD270" s="37">
        <f>+NICE자료!AD270</f>
        <v>0</v>
      </c>
      <c r="AE270" s="37">
        <f>+NICE자료!AE270</f>
        <v>0</v>
      </c>
      <c r="AF270" s="37">
        <f>+NICE자료!AF270</f>
        <v>0</v>
      </c>
      <c r="AG270" s="37">
        <f>+NICE자료!AG270</f>
        <v>0</v>
      </c>
      <c r="AH270" s="37">
        <f>+NICE자료!AH270</f>
        <v>0</v>
      </c>
      <c r="AI270" s="37">
        <f>+NICE자료!AI270</f>
        <v>0</v>
      </c>
      <c r="AJ270" s="37">
        <f>+NICE자료!AJ270</f>
        <v>0</v>
      </c>
      <c r="AK270" s="37">
        <f>+NICE자료!AK270</f>
        <v>0</v>
      </c>
      <c r="AL270" s="37">
        <f>+NICE자료!AL270</f>
        <v>0</v>
      </c>
      <c r="AM270" s="37"/>
      <c r="AN270" s="37"/>
      <c r="AO270" s="37"/>
      <c r="AP270" s="37"/>
      <c r="AQ270" s="37"/>
      <c r="AR270" s="37"/>
      <c r="AS270" s="37"/>
      <c r="AT270" s="38"/>
      <c r="AU270" s="38"/>
      <c r="AV270" s="38"/>
      <c r="AW270" s="38"/>
      <c r="AX270" s="38"/>
      <c r="AY270" s="38"/>
      <c r="AZ270" s="38"/>
      <c r="BA270" s="38"/>
      <c r="BB270" s="38"/>
      <c r="BC270" s="38"/>
      <c r="BD270" s="38"/>
      <c r="BE270" s="38"/>
      <c r="BF270" s="38"/>
      <c r="BG270" s="38"/>
      <c r="BH270" s="38"/>
      <c r="BI270" s="38"/>
      <c r="BJ270" s="38"/>
      <c r="BK270" s="38"/>
      <c r="BL270" s="38"/>
      <c r="BM270" s="38"/>
      <c r="BN270" s="38"/>
      <c r="BO270" s="38"/>
      <c r="BP270" s="38"/>
      <c r="BQ270" s="38"/>
      <c r="BR270" s="38"/>
      <c r="BS270" s="38"/>
      <c r="BT270" s="38"/>
      <c r="BU270" s="38"/>
      <c r="BV270" s="38"/>
      <c r="BW270" s="38"/>
      <c r="BX270" s="38"/>
      <c r="BY270" s="38"/>
      <c r="BZ270" s="38"/>
      <c r="CA270" s="38"/>
      <c r="CB270" s="38"/>
      <c r="CC270" s="38"/>
      <c r="CD270" s="38"/>
      <c r="CE270" s="38"/>
      <c r="CF270" s="38"/>
      <c r="CG270" s="38"/>
      <c r="CH270" s="38"/>
      <c r="CI270" s="38"/>
      <c r="CJ270" s="38"/>
      <c r="CK270" s="38"/>
      <c r="CL270" s="38"/>
      <c r="CM270" s="38"/>
      <c r="CN270" s="38"/>
      <c r="CO270" s="38"/>
      <c r="CP270" s="38"/>
      <c r="CQ270" s="38"/>
      <c r="CR270" s="38"/>
      <c r="CS270" s="38"/>
      <c r="CT270" s="38"/>
      <c r="CU270" s="38"/>
      <c r="CV270" s="38"/>
      <c r="CW270" s="38"/>
      <c r="CX270" s="38"/>
      <c r="CY270" s="38"/>
      <c r="CZ270" s="38"/>
      <c r="DA270" s="38"/>
      <c r="DB270" s="38"/>
      <c r="DC270" s="38"/>
      <c r="DD270" s="38"/>
      <c r="DE270" s="38"/>
      <c r="DF270" s="38"/>
      <c r="DG270" s="38"/>
      <c r="DH270" s="38"/>
      <c r="DI270" s="38"/>
      <c r="DJ270" s="38"/>
      <c r="DK270" s="38"/>
      <c r="DL270" s="38"/>
      <c r="DM270" s="38"/>
      <c r="DN270" s="38"/>
    </row>
    <row r="271" spans="1:118">
      <c r="A271" s="1">
        <f>+NICE자료!A271</f>
        <v>126222</v>
      </c>
      <c r="B271" s="28" t="str">
        <f>+NICE자료!B271</f>
        <v xml:space="preserve">          개업비상각</v>
      </c>
      <c r="C271" s="37">
        <f>+NICE자료!C271</f>
        <v>0</v>
      </c>
      <c r="D271" s="37">
        <f>+NICE자료!D271</f>
        <v>0</v>
      </c>
      <c r="E271" s="37">
        <f>+NICE자료!E271</f>
        <v>0</v>
      </c>
      <c r="F271" s="37">
        <f>+NICE자료!F271</f>
        <v>0</v>
      </c>
      <c r="G271" s="37">
        <f>+NICE자료!G271</f>
        <v>0</v>
      </c>
      <c r="H271" s="37">
        <f>+NICE자료!H271</f>
        <v>0</v>
      </c>
      <c r="I271" s="37">
        <f>+NICE자료!I271</f>
        <v>0</v>
      </c>
      <c r="J271" s="37">
        <f>+NICE자료!J271</f>
        <v>0</v>
      </c>
      <c r="K271" s="37">
        <f>+NICE자료!K271</f>
        <v>0</v>
      </c>
      <c r="L271" s="37">
        <f>+NICE자료!L271</f>
        <v>0</v>
      </c>
      <c r="M271" s="37">
        <f>+NICE자료!M271</f>
        <v>0</v>
      </c>
      <c r="N271" s="37">
        <f>+NICE자료!N271</f>
        <v>0</v>
      </c>
      <c r="O271" s="37">
        <f>+NICE자료!O271</f>
        <v>0</v>
      </c>
      <c r="P271" s="37">
        <f>+NICE자료!P271</f>
        <v>0</v>
      </c>
      <c r="Q271" s="37">
        <f>+NICE자료!Q271</f>
        <v>0</v>
      </c>
      <c r="R271" s="37">
        <f>+NICE자료!R271</f>
        <v>0</v>
      </c>
      <c r="S271" s="37">
        <f>+NICE자료!S271</f>
        <v>0</v>
      </c>
      <c r="T271" s="37">
        <f>+NICE자료!T271</f>
        <v>0</v>
      </c>
      <c r="U271" s="37">
        <f>+NICE자료!U271</f>
        <v>0</v>
      </c>
      <c r="V271" s="37">
        <f>+NICE자료!V271</f>
        <v>0</v>
      </c>
      <c r="W271" s="37">
        <f>+NICE자료!W271</f>
        <v>0</v>
      </c>
      <c r="X271" s="37">
        <f>+NICE자료!X271</f>
        <v>0</v>
      </c>
      <c r="Y271" s="37">
        <f>+NICE자료!Y271</f>
        <v>0</v>
      </c>
      <c r="Z271" s="37">
        <f>+NICE자료!Z271</f>
        <v>0</v>
      </c>
      <c r="AA271" s="37">
        <f>+NICE자료!AA271</f>
        <v>0</v>
      </c>
      <c r="AB271" s="37">
        <f>+NICE자료!AB271</f>
        <v>0</v>
      </c>
      <c r="AC271" s="37">
        <f>+NICE자료!AC271</f>
        <v>0</v>
      </c>
      <c r="AD271" s="37">
        <f>+NICE자료!AD271</f>
        <v>0</v>
      </c>
      <c r="AE271" s="37">
        <f>+NICE자료!AE271</f>
        <v>0</v>
      </c>
      <c r="AF271" s="37">
        <f>+NICE자료!AF271</f>
        <v>0</v>
      </c>
      <c r="AG271" s="37">
        <f>+NICE자료!AG271</f>
        <v>0</v>
      </c>
      <c r="AH271" s="37">
        <f>+NICE자료!AH271</f>
        <v>0</v>
      </c>
      <c r="AI271" s="37">
        <f>+NICE자료!AI271</f>
        <v>0</v>
      </c>
      <c r="AJ271" s="37">
        <f>+NICE자료!AJ271</f>
        <v>0</v>
      </c>
      <c r="AK271" s="37">
        <f>+NICE자료!AK271</f>
        <v>0</v>
      </c>
      <c r="AL271" s="37">
        <f>+NICE자료!AL271</f>
        <v>0</v>
      </c>
      <c r="AM271" s="37"/>
      <c r="AN271" s="37"/>
      <c r="AO271" s="37"/>
      <c r="AP271" s="37"/>
      <c r="AQ271" s="37"/>
      <c r="AR271" s="37"/>
      <c r="AS271" s="37"/>
      <c r="AT271" s="38"/>
      <c r="AU271" s="38"/>
      <c r="AV271" s="38"/>
      <c r="AW271" s="38"/>
      <c r="AX271" s="38"/>
      <c r="AY271" s="38"/>
      <c r="AZ271" s="38"/>
      <c r="BA271" s="38"/>
      <c r="BB271" s="38"/>
      <c r="BC271" s="38"/>
      <c r="BD271" s="38"/>
      <c r="BE271" s="38"/>
      <c r="BF271" s="38"/>
      <c r="BG271" s="38"/>
      <c r="BH271" s="38"/>
      <c r="BI271" s="38"/>
      <c r="BJ271" s="38"/>
      <c r="BK271" s="38"/>
      <c r="BL271" s="38"/>
      <c r="BM271" s="38"/>
      <c r="BN271" s="38"/>
      <c r="BO271" s="38"/>
      <c r="BP271" s="38"/>
      <c r="BQ271" s="38"/>
      <c r="BR271" s="38"/>
      <c r="BS271" s="38"/>
      <c r="BT271" s="38"/>
      <c r="BU271" s="38"/>
      <c r="BV271" s="38"/>
      <c r="BW271" s="38"/>
      <c r="BX271" s="38"/>
      <c r="BY271" s="38"/>
      <c r="BZ271" s="38"/>
      <c r="CA271" s="38"/>
      <c r="CB271" s="38"/>
      <c r="CC271" s="38"/>
      <c r="CD271" s="38"/>
      <c r="CE271" s="38"/>
      <c r="CF271" s="38"/>
      <c r="CG271" s="38"/>
      <c r="CH271" s="38"/>
      <c r="CI271" s="38"/>
      <c r="CJ271" s="38"/>
      <c r="CK271" s="38"/>
      <c r="CL271" s="38"/>
      <c r="CM271" s="38"/>
      <c r="CN271" s="38"/>
      <c r="CO271" s="38"/>
      <c r="CP271" s="38"/>
      <c r="CQ271" s="38"/>
      <c r="CR271" s="38"/>
      <c r="CS271" s="38"/>
      <c r="CT271" s="38"/>
      <c r="CU271" s="38"/>
      <c r="CV271" s="38"/>
      <c r="CW271" s="38"/>
      <c r="CX271" s="38"/>
      <c r="CY271" s="38"/>
      <c r="CZ271" s="38"/>
      <c r="DA271" s="38"/>
      <c r="DB271" s="38"/>
      <c r="DC271" s="38"/>
      <c r="DD271" s="38"/>
      <c r="DE271" s="38"/>
      <c r="DF271" s="38"/>
      <c r="DG271" s="38"/>
      <c r="DH271" s="38"/>
      <c r="DI271" s="38"/>
      <c r="DJ271" s="38"/>
      <c r="DK271" s="38"/>
      <c r="DL271" s="38"/>
      <c r="DM271" s="38"/>
      <c r="DN271" s="38"/>
    </row>
    <row r="272" spans="1:118">
      <c r="A272" s="1">
        <f>+NICE자료!A272</f>
        <v>126223</v>
      </c>
      <c r="B272" s="28" t="str">
        <f>+NICE자료!B272</f>
        <v xml:space="preserve">          신주발행비상각</v>
      </c>
      <c r="C272" s="37">
        <f>+NICE자료!C272</f>
        <v>0</v>
      </c>
      <c r="D272" s="37">
        <f>+NICE자료!D272</f>
        <v>0</v>
      </c>
      <c r="E272" s="37">
        <f>+NICE자료!E272</f>
        <v>0</v>
      </c>
      <c r="F272" s="37">
        <f>+NICE자료!F272</f>
        <v>0</v>
      </c>
      <c r="G272" s="37">
        <f>+NICE자료!G272</f>
        <v>0</v>
      </c>
      <c r="H272" s="37">
        <f>+NICE자료!H272</f>
        <v>0</v>
      </c>
      <c r="I272" s="37">
        <f>+NICE자료!I272</f>
        <v>0</v>
      </c>
      <c r="J272" s="37">
        <f>+NICE자료!J272</f>
        <v>0</v>
      </c>
      <c r="K272" s="37">
        <f>+NICE자료!K272</f>
        <v>0</v>
      </c>
      <c r="L272" s="37">
        <f>+NICE자료!L272</f>
        <v>0</v>
      </c>
      <c r="M272" s="37">
        <f>+NICE자료!M272</f>
        <v>0</v>
      </c>
      <c r="N272" s="37">
        <f>+NICE자료!N272</f>
        <v>0</v>
      </c>
      <c r="O272" s="37">
        <f>+NICE자료!O272</f>
        <v>0</v>
      </c>
      <c r="P272" s="37">
        <f>+NICE자료!P272</f>
        <v>0</v>
      </c>
      <c r="Q272" s="37">
        <f>+NICE자료!Q272</f>
        <v>0</v>
      </c>
      <c r="R272" s="37">
        <f>+NICE자료!R272</f>
        <v>0</v>
      </c>
      <c r="S272" s="37">
        <f>+NICE자료!S272</f>
        <v>0</v>
      </c>
      <c r="T272" s="37">
        <f>+NICE자료!T272</f>
        <v>0</v>
      </c>
      <c r="U272" s="37">
        <f>+NICE자료!U272</f>
        <v>0</v>
      </c>
      <c r="V272" s="37">
        <f>+NICE자료!V272</f>
        <v>0</v>
      </c>
      <c r="W272" s="37">
        <f>+NICE자료!W272</f>
        <v>0</v>
      </c>
      <c r="X272" s="37">
        <f>+NICE자료!X272</f>
        <v>0</v>
      </c>
      <c r="Y272" s="37">
        <f>+NICE자료!Y272</f>
        <v>0</v>
      </c>
      <c r="Z272" s="37">
        <f>+NICE자료!Z272</f>
        <v>0</v>
      </c>
      <c r="AA272" s="37">
        <f>+NICE자료!AA272</f>
        <v>0</v>
      </c>
      <c r="AB272" s="37">
        <f>+NICE자료!AB272</f>
        <v>0</v>
      </c>
      <c r="AC272" s="37">
        <f>+NICE자료!AC272</f>
        <v>0</v>
      </c>
      <c r="AD272" s="37">
        <f>+NICE자료!AD272</f>
        <v>0</v>
      </c>
      <c r="AE272" s="37">
        <f>+NICE자료!AE272</f>
        <v>0</v>
      </c>
      <c r="AF272" s="37">
        <f>+NICE자료!AF272</f>
        <v>0</v>
      </c>
      <c r="AG272" s="37">
        <f>+NICE자료!AG272</f>
        <v>0</v>
      </c>
      <c r="AH272" s="37">
        <f>+NICE자료!AH272</f>
        <v>0</v>
      </c>
      <c r="AI272" s="37">
        <f>+NICE자료!AI272</f>
        <v>0</v>
      </c>
      <c r="AJ272" s="37">
        <f>+NICE자료!AJ272</f>
        <v>0</v>
      </c>
      <c r="AK272" s="37">
        <f>+NICE자료!AK272</f>
        <v>0</v>
      </c>
      <c r="AL272" s="37">
        <f>+NICE자료!AL272</f>
        <v>0</v>
      </c>
      <c r="AM272" s="37"/>
      <c r="AN272" s="37"/>
      <c r="AO272" s="37"/>
      <c r="AP272" s="37"/>
      <c r="AQ272" s="37"/>
      <c r="AR272" s="37"/>
      <c r="AS272" s="37"/>
      <c r="AT272" s="38"/>
      <c r="AU272" s="38"/>
      <c r="AV272" s="38"/>
      <c r="AW272" s="38"/>
      <c r="AX272" s="38"/>
      <c r="AY272" s="38"/>
      <c r="AZ272" s="38"/>
      <c r="BA272" s="38"/>
      <c r="BB272" s="38"/>
      <c r="BC272" s="38"/>
      <c r="BD272" s="38"/>
      <c r="BE272" s="38"/>
      <c r="BF272" s="38"/>
      <c r="BG272" s="38"/>
      <c r="BH272" s="38"/>
      <c r="BI272" s="38"/>
      <c r="BJ272" s="38"/>
      <c r="BK272" s="38"/>
      <c r="BL272" s="38"/>
      <c r="BM272" s="38"/>
      <c r="BN272" s="38"/>
      <c r="BO272" s="38"/>
      <c r="BP272" s="38"/>
      <c r="BQ272" s="38"/>
      <c r="BR272" s="38"/>
      <c r="BS272" s="38"/>
      <c r="BT272" s="38"/>
      <c r="BU272" s="38"/>
      <c r="BV272" s="38"/>
      <c r="BW272" s="38"/>
      <c r="BX272" s="38"/>
      <c r="BY272" s="38"/>
      <c r="BZ272" s="38"/>
      <c r="CA272" s="38"/>
      <c r="CB272" s="38"/>
      <c r="CC272" s="38"/>
      <c r="CD272" s="38"/>
      <c r="CE272" s="38"/>
      <c r="CF272" s="38"/>
      <c r="CG272" s="38"/>
      <c r="CH272" s="38"/>
      <c r="CI272" s="38"/>
      <c r="CJ272" s="38"/>
      <c r="CK272" s="38"/>
      <c r="CL272" s="38"/>
      <c r="CM272" s="38"/>
      <c r="CN272" s="38"/>
      <c r="CO272" s="38"/>
      <c r="CP272" s="38"/>
      <c r="CQ272" s="38"/>
      <c r="CR272" s="38"/>
      <c r="CS272" s="38"/>
      <c r="CT272" s="38"/>
      <c r="CU272" s="38"/>
      <c r="CV272" s="38"/>
      <c r="CW272" s="38"/>
      <c r="CX272" s="38"/>
      <c r="CY272" s="38"/>
      <c r="CZ272" s="38"/>
      <c r="DA272" s="38"/>
      <c r="DB272" s="38"/>
      <c r="DC272" s="38"/>
      <c r="DD272" s="38"/>
      <c r="DE272" s="38"/>
      <c r="DF272" s="38"/>
      <c r="DG272" s="38"/>
      <c r="DH272" s="38"/>
      <c r="DI272" s="38"/>
      <c r="DJ272" s="38"/>
      <c r="DK272" s="38"/>
      <c r="DL272" s="38"/>
      <c r="DM272" s="38"/>
      <c r="DN272" s="38"/>
    </row>
    <row r="273" spans="1:118">
      <c r="A273" s="1">
        <f>+NICE자료!A273</f>
        <v>126224</v>
      </c>
      <c r="B273" s="28" t="str">
        <f>+NICE자료!B273</f>
        <v xml:space="preserve">          사채발행비상각</v>
      </c>
      <c r="C273" s="37">
        <f>+NICE자료!C273</f>
        <v>0</v>
      </c>
      <c r="D273" s="37">
        <f>+NICE자료!D273</f>
        <v>0</v>
      </c>
      <c r="E273" s="37">
        <f>+NICE자료!E273</f>
        <v>0</v>
      </c>
      <c r="F273" s="37">
        <f>+NICE자료!F273</f>
        <v>0</v>
      </c>
      <c r="G273" s="37">
        <f>+NICE자료!G273</f>
        <v>0</v>
      </c>
      <c r="H273" s="37">
        <f>+NICE자료!H273</f>
        <v>0</v>
      </c>
      <c r="I273" s="37">
        <f>+NICE자료!I273</f>
        <v>0</v>
      </c>
      <c r="J273" s="37">
        <f>+NICE자료!J273</f>
        <v>0</v>
      </c>
      <c r="K273" s="37">
        <f>+NICE자료!K273</f>
        <v>0</v>
      </c>
      <c r="L273" s="37">
        <f>+NICE자료!L273</f>
        <v>0</v>
      </c>
      <c r="M273" s="37">
        <f>+NICE자료!M273</f>
        <v>0</v>
      </c>
      <c r="N273" s="37">
        <f>+NICE자료!N273</f>
        <v>0</v>
      </c>
      <c r="O273" s="37">
        <f>+NICE자료!O273</f>
        <v>0</v>
      </c>
      <c r="P273" s="37">
        <f>+NICE자료!P273</f>
        <v>0</v>
      </c>
      <c r="Q273" s="37">
        <f>+NICE자료!Q273</f>
        <v>0</v>
      </c>
      <c r="R273" s="37">
        <f>+NICE자료!R273</f>
        <v>0</v>
      </c>
      <c r="S273" s="37">
        <f>+NICE자료!S273</f>
        <v>0</v>
      </c>
      <c r="T273" s="37">
        <f>+NICE자료!T273</f>
        <v>0</v>
      </c>
      <c r="U273" s="37">
        <f>+NICE자료!U273</f>
        <v>0</v>
      </c>
      <c r="V273" s="37">
        <f>+NICE자료!V273</f>
        <v>0</v>
      </c>
      <c r="W273" s="37">
        <f>+NICE자료!W273</f>
        <v>0</v>
      </c>
      <c r="X273" s="37">
        <f>+NICE자료!X273</f>
        <v>0</v>
      </c>
      <c r="Y273" s="37">
        <f>+NICE자료!Y273</f>
        <v>0</v>
      </c>
      <c r="Z273" s="37">
        <f>+NICE자료!Z273</f>
        <v>0</v>
      </c>
      <c r="AA273" s="37">
        <f>+NICE자료!AA273</f>
        <v>0</v>
      </c>
      <c r="AB273" s="37">
        <f>+NICE자료!AB273</f>
        <v>0</v>
      </c>
      <c r="AC273" s="37">
        <f>+NICE자료!AC273</f>
        <v>0</v>
      </c>
      <c r="AD273" s="37">
        <f>+NICE자료!AD273</f>
        <v>0</v>
      </c>
      <c r="AE273" s="37">
        <f>+NICE자료!AE273</f>
        <v>0</v>
      </c>
      <c r="AF273" s="37">
        <f>+NICE자료!AF273</f>
        <v>0</v>
      </c>
      <c r="AG273" s="37">
        <f>+NICE자료!AG273</f>
        <v>0</v>
      </c>
      <c r="AH273" s="37">
        <f>+NICE자료!AH273</f>
        <v>0</v>
      </c>
      <c r="AI273" s="37">
        <f>+NICE자료!AI273</f>
        <v>0</v>
      </c>
      <c r="AJ273" s="37">
        <f>+NICE자료!AJ273</f>
        <v>0</v>
      </c>
      <c r="AK273" s="37">
        <f>+NICE자료!AK273</f>
        <v>0</v>
      </c>
      <c r="AL273" s="37">
        <f>+NICE자료!AL273</f>
        <v>0</v>
      </c>
      <c r="AM273" s="37"/>
      <c r="AN273" s="37"/>
      <c r="AO273" s="37"/>
      <c r="AP273" s="37"/>
      <c r="AQ273" s="37"/>
      <c r="AR273" s="37"/>
      <c r="AS273" s="37"/>
      <c r="AT273" s="38"/>
      <c r="AU273" s="38"/>
      <c r="AV273" s="38"/>
      <c r="AW273" s="38"/>
      <c r="AX273" s="38"/>
      <c r="AY273" s="38"/>
      <c r="AZ273" s="38"/>
      <c r="BA273" s="38"/>
      <c r="BB273" s="38"/>
      <c r="BC273" s="38"/>
      <c r="BD273" s="38"/>
      <c r="BE273" s="38"/>
      <c r="BF273" s="38"/>
      <c r="BG273" s="38"/>
      <c r="BH273" s="38"/>
      <c r="BI273" s="38"/>
      <c r="BJ273" s="38"/>
      <c r="BK273" s="38"/>
      <c r="BL273" s="38"/>
      <c r="BM273" s="38"/>
      <c r="BN273" s="38"/>
      <c r="BO273" s="38"/>
      <c r="BP273" s="38"/>
      <c r="BQ273" s="38"/>
      <c r="BR273" s="38"/>
      <c r="BS273" s="38"/>
      <c r="BT273" s="38"/>
      <c r="BU273" s="38"/>
      <c r="BV273" s="38"/>
      <c r="BW273" s="38"/>
      <c r="BX273" s="38"/>
      <c r="BY273" s="38"/>
      <c r="BZ273" s="38"/>
      <c r="CA273" s="38"/>
      <c r="CB273" s="38"/>
      <c r="CC273" s="38"/>
      <c r="CD273" s="38"/>
      <c r="CE273" s="38"/>
      <c r="CF273" s="38"/>
      <c r="CG273" s="38"/>
      <c r="CH273" s="38"/>
      <c r="CI273" s="38"/>
      <c r="CJ273" s="38"/>
      <c r="CK273" s="38"/>
      <c r="CL273" s="38"/>
      <c r="CM273" s="38"/>
      <c r="CN273" s="38"/>
      <c r="CO273" s="38"/>
      <c r="CP273" s="38"/>
      <c r="CQ273" s="38"/>
      <c r="CR273" s="38"/>
      <c r="CS273" s="38"/>
      <c r="CT273" s="38"/>
      <c r="CU273" s="38"/>
      <c r="CV273" s="38"/>
      <c r="CW273" s="38"/>
      <c r="CX273" s="38"/>
      <c r="CY273" s="38"/>
      <c r="CZ273" s="38"/>
      <c r="DA273" s="38"/>
      <c r="DB273" s="38"/>
      <c r="DC273" s="38"/>
      <c r="DD273" s="38"/>
      <c r="DE273" s="38"/>
      <c r="DF273" s="38"/>
      <c r="DG273" s="38"/>
      <c r="DH273" s="38"/>
      <c r="DI273" s="38"/>
      <c r="DJ273" s="38"/>
      <c r="DK273" s="38"/>
      <c r="DL273" s="38"/>
      <c r="DM273" s="38"/>
      <c r="DN273" s="38"/>
    </row>
    <row r="274" spans="1:118">
      <c r="A274" s="1">
        <f>+NICE자료!A274</f>
        <v>126225</v>
      </c>
      <c r="B274" s="28" t="str">
        <f>+NICE자료!B274</f>
        <v xml:space="preserve">          연구개발비상각</v>
      </c>
      <c r="C274" s="37">
        <f>+NICE자료!C274</f>
        <v>0</v>
      </c>
      <c r="D274" s="37">
        <f>+NICE자료!D274</f>
        <v>0</v>
      </c>
      <c r="E274" s="37">
        <f>+NICE자료!E274</f>
        <v>0</v>
      </c>
      <c r="F274" s="37">
        <f>+NICE자료!F274</f>
        <v>0</v>
      </c>
      <c r="G274" s="37">
        <f>+NICE자료!G274</f>
        <v>0</v>
      </c>
      <c r="H274" s="37">
        <f>+NICE자료!H274</f>
        <v>0</v>
      </c>
      <c r="I274" s="37">
        <f>+NICE자료!I274</f>
        <v>0</v>
      </c>
      <c r="J274" s="37">
        <f>+NICE자료!J274</f>
        <v>0</v>
      </c>
      <c r="K274" s="37">
        <f>+NICE자료!K274</f>
        <v>0</v>
      </c>
      <c r="L274" s="37">
        <f>+NICE자료!L274</f>
        <v>0</v>
      </c>
      <c r="M274" s="37">
        <f>+NICE자료!M274</f>
        <v>0</v>
      </c>
      <c r="N274" s="37">
        <f>+NICE자료!N274</f>
        <v>0</v>
      </c>
      <c r="O274" s="37">
        <f>+NICE자료!O274</f>
        <v>0</v>
      </c>
      <c r="P274" s="37">
        <f>+NICE자료!P274</f>
        <v>0</v>
      </c>
      <c r="Q274" s="37">
        <f>+NICE자료!Q274</f>
        <v>0</v>
      </c>
      <c r="R274" s="37">
        <f>+NICE자료!R274</f>
        <v>0</v>
      </c>
      <c r="S274" s="37">
        <f>+NICE자료!S274</f>
        <v>0</v>
      </c>
      <c r="T274" s="37">
        <f>+NICE자료!T274</f>
        <v>0</v>
      </c>
      <c r="U274" s="37">
        <f>+NICE자료!U274</f>
        <v>0</v>
      </c>
      <c r="V274" s="37">
        <f>+NICE자료!V274</f>
        <v>0</v>
      </c>
      <c r="W274" s="37">
        <f>+NICE자료!W274</f>
        <v>0</v>
      </c>
      <c r="X274" s="37">
        <f>+NICE자료!X274</f>
        <v>0</v>
      </c>
      <c r="Y274" s="37">
        <f>+NICE자료!Y274</f>
        <v>0</v>
      </c>
      <c r="Z274" s="37">
        <f>+NICE자료!Z274</f>
        <v>0</v>
      </c>
      <c r="AA274" s="37">
        <f>+NICE자료!AA274</f>
        <v>0</v>
      </c>
      <c r="AB274" s="37">
        <f>+NICE자료!AB274</f>
        <v>0</v>
      </c>
      <c r="AC274" s="37">
        <f>+NICE자료!AC274</f>
        <v>0</v>
      </c>
      <c r="AD274" s="37">
        <f>+NICE자료!AD274</f>
        <v>0</v>
      </c>
      <c r="AE274" s="37">
        <f>+NICE자료!AE274</f>
        <v>0</v>
      </c>
      <c r="AF274" s="37">
        <f>+NICE자료!AF274</f>
        <v>0</v>
      </c>
      <c r="AG274" s="37">
        <f>+NICE자료!AG274</f>
        <v>0</v>
      </c>
      <c r="AH274" s="37">
        <f>+NICE자료!AH274</f>
        <v>0</v>
      </c>
      <c r="AI274" s="37">
        <f>+NICE자료!AI274</f>
        <v>0</v>
      </c>
      <c r="AJ274" s="37">
        <f>+NICE자료!AJ274</f>
        <v>0</v>
      </c>
      <c r="AK274" s="37">
        <f>+NICE자료!AK274</f>
        <v>0</v>
      </c>
      <c r="AL274" s="37">
        <f>+NICE자료!AL274</f>
        <v>0</v>
      </c>
      <c r="AM274" s="37"/>
      <c r="AN274" s="37"/>
      <c r="AO274" s="37"/>
      <c r="AP274" s="37"/>
      <c r="AQ274" s="37"/>
      <c r="AR274" s="37"/>
      <c r="AS274" s="37"/>
      <c r="AT274" s="38"/>
      <c r="AU274" s="38"/>
      <c r="AV274" s="38"/>
      <c r="AW274" s="38"/>
      <c r="AX274" s="38"/>
      <c r="AY274" s="38"/>
      <c r="AZ274" s="38"/>
      <c r="BA274" s="38"/>
      <c r="BB274" s="38"/>
      <c r="BC274" s="38"/>
      <c r="BD274" s="38"/>
      <c r="BE274" s="38"/>
      <c r="BF274" s="38"/>
      <c r="BG274" s="38"/>
      <c r="BH274" s="38"/>
      <c r="BI274" s="38"/>
      <c r="BJ274" s="38"/>
      <c r="BK274" s="38"/>
      <c r="BL274" s="38"/>
      <c r="BM274" s="38"/>
      <c r="BN274" s="38"/>
      <c r="BO274" s="38"/>
      <c r="BP274" s="38"/>
      <c r="BQ274" s="38"/>
      <c r="BR274" s="38"/>
      <c r="BS274" s="38"/>
      <c r="BT274" s="38"/>
      <c r="BU274" s="38"/>
      <c r="BV274" s="38"/>
      <c r="BW274" s="38"/>
      <c r="BX274" s="38"/>
      <c r="BY274" s="38"/>
      <c r="BZ274" s="38"/>
      <c r="CA274" s="38"/>
      <c r="CB274" s="38"/>
      <c r="CC274" s="38"/>
      <c r="CD274" s="38"/>
      <c r="CE274" s="38"/>
      <c r="CF274" s="38"/>
      <c r="CG274" s="38"/>
      <c r="CH274" s="38"/>
      <c r="CI274" s="38"/>
      <c r="CJ274" s="38"/>
      <c r="CK274" s="38"/>
      <c r="CL274" s="38"/>
      <c r="CM274" s="38"/>
      <c r="CN274" s="38"/>
      <c r="CO274" s="38"/>
      <c r="CP274" s="38"/>
      <c r="CQ274" s="38"/>
      <c r="CR274" s="38"/>
      <c r="CS274" s="38"/>
      <c r="CT274" s="38"/>
      <c r="CU274" s="38"/>
      <c r="CV274" s="38"/>
      <c r="CW274" s="38"/>
      <c r="CX274" s="38"/>
      <c r="CY274" s="38"/>
      <c r="CZ274" s="38"/>
      <c r="DA274" s="38"/>
      <c r="DB274" s="38"/>
      <c r="DC274" s="38"/>
      <c r="DD274" s="38"/>
      <c r="DE274" s="38"/>
      <c r="DF274" s="38"/>
      <c r="DG274" s="38"/>
      <c r="DH274" s="38"/>
      <c r="DI274" s="38"/>
      <c r="DJ274" s="38"/>
      <c r="DK274" s="38"/>
      <c r="DL274" s="38"/>
      <c r="DM274" s="38"/>
      <c r="DN274" s="38"/>
    </row>
    <row r="275" spans="1:118">
      <c r="A275" s="1">
        <f>+NICE자료!A275</f>
        <v>126226</v>
      </c>
      <c r="B275" s="28" t="str">
        <f>+NICE자료!B275</f>
        <v xml:space="preserve">          환율조정차상각</v>
      </c>
      <c r="C275" s="37">
        <f>+NICE자료!C275</f>
        <v>0</v>
      </c>
      <c r="D275" s="37">
        <f>+NICE자료!D275</f>
        <v>0</v>
      </c>
      <c r="E275" s="37">
        <f>+NICE자료!E275</f>
        <v>0</v>
      </c>
      <c r="F275" s="37">
        <f>+NICE자료!F275</f>
        <v>0</v>
      </c>
      <c r="G275" s="37">
        <f>+NICE자료!G275</f>
        <v>0</v>
      </c>
      <c r="H275" s="37">
        <f>+NICE자료!H275</f>
        <v>0</v>
      </c>
      <c r="I275" s="37">
        <f>+NICE자료!I275</f>
        <v>0</v>
      </c>
      <c r="J275" s="37">
        <f>+NICE자료!J275</f>
        <v>0</v>
      </c>
      <c r="K275" s="37">
        <f>+NICE자료!K275</f>
        <v>0</v>
      </c>
      <c r="L275" s="37">
        <f>+NICE자료!L275</f>
        <v>0</v>
      </c>
      <c r="M275" s="37">
        <f>+NICE자료!M275</f>
        <v>0</v>
      </c>
      <c r="N275" s="37">
        <f>+NICE자료!N275</f>
        <v>0</v>
      </c>
      <c r="O275" s="37">
        <f>+NICE자료!O275</f>
        <v>0</v>
      </c>
      <c r="P275" s="37">
        <f>+NICE자료!P275</f>
        <v>0</v>
      </c>
      <c r="Q275" s="37">
        <f>+NICE자료!Q275</f>
        <v>0</v>
      </c>
      <c r="R275" s="37">
        <f>+NICE자료!R275</f>
        <v>0</v>
      </c>
      <c r="S275" s="37">
        <f>+NICE자료!S275</f>
        <v>0</v>
      </c>
      <c r="T275" s="37">
        <f>+NICE자료!T275</f>
        <v>0</v>
      </c>
      <c r="U275" s="37">
        <f>+NICE자료!U275</f>
        <v>0</v>
      </c>
      <c r="V275" s="37">
        <f>+NICE자료!V275</f>
        <v>0</v>
      </c>
      <c r="W275" s="37">
        <f>+NICE자료!W275</f>
        <v>0</v>
      </c>
      <c r="X275" s="37">
        <f>+NICE자료!X275</f>
        <v>0</v>
      </c>
      <c r="Y275" s="37">
        <f>+NICE자료!Y275</f>
        <v>0</v>
      </c>
      <c r="Z275" s="37">
        <f>+NICE자료!Z275</f>
        <v>0</v>
      </c>
      <c r="AA275" s="37">
        <f>+NICE자료!AA275</f>
        <v>0</v>
      </c>
      <c r="AB275" s="37">
        <f>+NICE자료!AB275</f>
        <v>0</v>
      </c>
      <c r="AC275" s="37">
        <f>+NICE자료!AC275</f>
        <v>0</v>
      </c>
      <c r="AD275" s="37">
        <f>+NICE자료!AD275</f>
        <v>0</v>
      </c>
      <c r="AE275" s="37">
        <f>+NICE자료!AE275</f>
        <v>0</v>
      </c>
      <c r="AF275" s="37">
        <f>+NICE자료!AF275</f>
        <v>0</v>
      </c>
      <c r="AG275" s="37">
        <f>+NICE자료!AG275</f>
        <v>0</v>
      </c>
      <c r="AH275" s="37">
        <f>+NICE자료!AH275</f>
        <v>0</v>
      </c>
      <c r="AI275" s="37">
        <f>+NICE자료!AI275</f>
        <v>0</v>
      </c>
      <c r="AJ275" s="37">
        <f>+NICE자료!AJ275</f>
        <v>0</v>
      </c>
      <c r="AK275" s="37">
        <f>+NICE자료!AK275</f>
        <v>0</v>
      </c>
      <c r="AL275" s="37">
        <f>+NICE자료!AL275</f>
        <v>0</v>
      </c>
      <c r="AM275" s="37"/>
      <c r="AN275" s="37"/>
      <c r="AO275" s="37"/>
      <c r="AP275" s="37"/>
      <c r="AQ275" s="37"/>
      <c r="AR275" s="37"/>
      <c r="AS275" s="37"/>
      <c r="AT275" s="38"/>
      <c r="AU275" s="38"/>
      <c r="AV275" s="38"/>
      <c r="AW275" s="38"/>
      <c r="AX275" s="38"/>
      <c r="AY275" s="38"/>
      <c r="AZ275" s="38"/>
      <c r="BA275" s="38"/>
      <c r="BB275" s="38"/>
      <c r="BC275" s="38"/>
      <c r="BD275" s="38"/>
      <c r="BE275" s="38"/>
      <c r="BF275" s="38"/>
      <c r="BG275" s="38"/>
      <c r="BH275" s="38"/>
      <c r="BI275" s="38"/>
      <c r="BJ275" s="38"/>
      <c r="BK275" s="38"/>
      <c r="BL275" s="38"/>
      <c r="BM275" s="38"/>
      <c r="BN275" s="38"/>
      <c r="BO275" s="38"/>
      <c r="BP275" s="38"/>
      <c r="BQ275" s="38"/>
      <c r="BR275" s="38"/>
      <c r="BS275" s="38"/>
      <c r="BT275" s="38"/>
      <c r="BU275" s="38"/>
      <c r="BV275" s="38"/>
      <c r="BW275" s="38"/>
      <c r="BX275" s="38"/>
      <c r="BY275" s="38"/>
      <c r="BZ275" s="38"/>
      <c r="CA275" s="38"/>
      <c r="CB275" s="38"/>
      <c r="CC275" s="38"/>
      <c r="CD275" s="38"/>
      <c r="CE275" s="38"/>
      <c r="CF275" s="38"/>
      <c r="CG275" s="38"/>
      <c r="CH275" s="38"/>
      <c r="CI275" s="38"/>
      <c r="CJ275" s="38"/>
      <c r="CK275" s="38"/>
      <c r="CL275" s="38"/>
      <c r="CM275" s="38"/>
      <c r="CN275" s="38"/>
      <c r="CO275" s="38"/>
      <c r="CP275" s="38"/>
      <c r="CQ275" s="38"/>
      <c r="CR275" s="38"/>
      <c r="CS275" s="38"/>
      <c r="CT275" s="38"/>
      <c r="CU275" s="38"/>
      <c r="CV275" s="38"/>
      <c r="CW275" s="38"/>
      <c r="CX275" s="38"/>
      <c r="CY275" s="38"/>
      <c r="CZ275" s="38"/>
      <c r="DA275" s="38"/>
      <c r="DB275" s="38"/>
      <c r="DC275" s="38"/>
      <c r="DD275" s="38"/>
      <c r="DE275" s="38"/>
      <c r="DF275" s="38"/>
      <c r="DG275" s="38"/>
      <c r="DH275" s="38"/>
      <c r="DI275" s="38"/>
      <c r="DJ275" s="38"/>
      <c r="DK275" s="38"/>
      <c r="DL275" s="38"/>
      <c r="DM275" s="38"/>
      <c r="DN275" s="38"/>
    </row>
    <row r="276" spans="1:118">
      <c r="A276" s="1">
        <f>+NICE자료!A276</f>
        <v>126227</v>
      </c>
      <c r="B276" s="28" t="str">
        <f>+NICE자료!B276</f>
        <v xml:space="preserve">          기타이연자산상각</v>
      </c>
      <c r="C276" s="37">
        <f>+NICE자료!C276</f>
        <v>0</v>
      </c>
      <c r="D276" s="37">
        <f>+NICE자료!D276</f>
        <v>0</v>
      </c>
      <c r="E276" s="37">
        <f>+NICE자료!E276</f>
        <v>0</v>
      </c>
      <c r="F276" s="37">
        <f>+NICE자료!F276</f>
        <v>0</v>
      </c>
      <c r="G276" s="37">
        <f>+NICE자료!G276</f>
        <v>0</v>
      </c>
      <c r="H276" s="37">
        <f>+NICE자료!H276</f>
        <v>0</v>
      </c>
      <c r="I276" s="37">
        <f>+NICE자료!I276</f>
        <v>0</v>
      </c>
      <c r="J276" s="37">
        <f>+NICE자료!J276</f>
        <v>0</v>
      </c>
      <c r="K276" s="37">
        <f>+NICE자료!K276</f>
        <v>0</v>
      </c>
      <c r="L276" s="37">
        <f>+NICE자료!L276</f>
        <v>0</v>
      </c>
      <c r="M276" s="37">
        <f>+NICE자료!M276</f>
        <v>0</v>
      </c>
      <c r="N276" s="37">
        <f>+NICE자료!N276</f>
        <v>0</v>
      </c>
      <c r="O276" s="37">
        <f>+NICE자료!O276</f>
        <v>0</v>
      </c>
      <c r="P276" s="37">
        <f>+NICE자료!P276</f>
        <v>0</v>
      </c>
      <c r="Q276" s="37">
        <f>+NICE자료!Q276</f>
        <v>0</v>
      </c>
      <c r="R276" s="37">
        <f>+NICE자료!R276</f>
        <v>0</v>
      </c>
      <c r="S276" s="37">
        <f>+NICE자료!S276</f>
        <v>0</v>
      </c>
      <c r="T276" s="37">
        <f>+NICE자료!T276</f>
        <v>0</v>
      </c>
      <c r="U276" s="37">
        <f>+NICE자료!U276</f>
        <v>0</v>
      </c>
      <c r="V276" s="37">
        <f>+NICE자료!V276</f>
        <v>0</v>
      </c>
      <c r="W276" s="37">
        <f>+NICE자료!W276</f>
        <v>0</v>
      </c>
      <c r="X276" s="37">
        <f>+NICE자료!X276</f>
        <v>0</v>
      </c>
      <c r="Y276" s="37">
        <f>+NICE자료!Y276</f>
        <v>0</v>
      </c>
      <c r="Z276" s="37">
        <f>+NICE자료!Z276</f>
        <v>0</v>
      </c>
      <c r="AA276" s="37">
        <f>+NICE자료!AA276</f>
        <v>0</v>
      </c>
      <c r="AB276" s="37">
        <f>+NICE자료!AB276</f>
        <v>0</v>
      </c>
      <c r="AC276" s="37">
        <f>+NICE자료!AC276</f>
        <v>0</v>
      </c>
      <c r="AD276" s="37">
        <f>+NICE자료!AD276</f>
        <v>0</v>
      </c>
      <c r="AE276" s="37">
        <f>+NICE자료!AE276</f>
        <v>0</v>
      </c>
      <c r="AF276" s="37">
        <f>+NICE자료!AF276</f>
        <v>0</v>
      </c>
      <c r="AG276" s="37">
        <f>+NICE자료!AG276</f>
        <v>0</v>
      </c>
      <c r="AH276" s="37">
        <f>+NICE자료!AH276</f>
        <v>0</v>
      </c>
      <c r="AI276" s="37">
        <f>+NICE자료!AI276</f>
        <v>0</v>
      </c>
      <c r="AJ276" s="37">
        <f>+NICE자료!AJ276</f>
        <v>0</v>
      </c>
      <c r="AK276" s="37">
        <f>+NICE자료!AK276</f>
        <v>0</v>
      </c>
      <c r="AL276" s="37">
        <f>+NICE자료!AL276</f>
        <v>0</v>
      </c>
      <c r="AM276" s="37"/>
      <c r="AN276" s="37"/>
      <c r="AO276" s="37"/>
      <c r="AP276" s="37"/>
      <c r="AQ276" s="37"/>
      <c r="AR276" s="37"/>
      <c r="AS276" s="37"/>
      <c r="AT276" s="38"/>
      <c r="AU276" s="38"/>
      <c r="AV276" s="38"/>
      <c r="AW276" s="38"/>
      <c r="AX276" s="38"/>
      <c r="AY276" s="38"/>
      <c r="AZ276" s="38"/>
      <c r="BA276" s="38"/>
      <c r="BB276" s="38"/>
      <c r="BC276" s="38"/>
      <c r="BD276" s="38"/>
      <c r="BE276" s="38"/>
      <c r="BF276" s="38"/>
      <c r="BG276" s="38"/>
      <c r="BH276" s="38"/>
      <c r="BI276" s="38"/>
      <c r="BJ276" s="38"/>
      <c r="BK276" s="38"/>
      <c r="BL276" s="38"/>
      <c r="BM276" s="38"/>
      <c r="BN276" s="38"/>
      <c r="BO276" s="38"/>
      <c r="BP276" s="38"/>
      <c r="BQ276" s="38"/>
      <c r="BR276" s="38"/>
      <c r="BS276" s="38"/>
      <c r="BT276" s="38"/>
      <c r="BU276" s="38"/>
      <c r="BV276" s="38"/>
      <c r="BW276" s="38"/>
      <c r="BX276" s="38"/>
      <c r="BY276" s="38"/>
      <c r="BZ276" s="38"/>
      <c r="CA276" s="38"/>
      <c r="CB276" s="38"/>
      <c r="CC276" s="38"/>
      <c r="CD276" s="38"/>
      <c r="CE276" s="38"/>
      <c r="CF276" s="38"/>
      <c r="CG276" s="38"/>
      <c r="CH276" s="38"/>
      <c r="CI276" s="38"/>
      <c r="CJ276" s="38"/>
      <c r="CK276" s="38"/>
      <c r="CL276" s="38"/>
      <c r="CM276" s="38"/>
      <c r="CN276" s="38"/>
      <c r="CO276" s="38"/>
      <c r="CP276" s="38"/>
      <c r="CQ276" s="38"/>
      <c r="CR276" s="38"/>
      <c r="CS276" s="38"/>
      <c r="CT276" s="38"/>
      <c r="CU276" s="38"/>
      <c r="CV276" s="38"/>
      <c r="CW276" s="38"/>
      <c r="CX276" s="38"/>
      <c r="CY276" s="38"/>
      <c r="CZ276" s="38"/>
      <c r="DA276" s="38"/>
      <c r="DB276" s="38"/>
      <c r="DC276" s="38"/>
      <c r="DD276" s="38"/>
      <c r="DE276" s="38"/>
      <c r="DF276" s="38"/>
      <c r="DG276" s="38"/>
      <c r="DH276" s="38"/>
      <c r="DI276" s="38"/>
      <c r="DJ276" s="38"/>
      <c r="DK276" s="38"/>
      <c r="DL276" s="38"/>
      <c r="DM276" s="38"/>
      <c r="DN276" s="38"/>
    </row>
    <row r="277" spans="1:118">
      <c r="A277" s="1">
        <f>+NICE자료!A277</f>
        <v>126240</v>
      </c>
      <c r="B277" s="28" t="str">
        <f>+NICE자료!B277</f>
        <v xml:space="preserve">     기타대손상각비</v>
      </c>
      <c r="C277" s="37">
        <f>+NICE자료!C277</f>
        <v>0</v>
      </c>
      <c r="D277" s="37">
        <f>+NICE자료!D277</f>
        <v>0</v>
      </c>
      <c r="E277" s="37">
        <f>+NICE자료!E277</f>
        <v>0</v>
      </c>
      <c r="F277" s="37">
        <f>+NICE자료!F277</f>
        <v>3816000000</v>
      </c>
      <c r="G277" s="37">
        <f>+NICE자료!G277</f>
        <v>440000000</v>
      </c>
      <c r="H277" s="37">
        <f>+NICE자료!H277</f>
        <v>0</v>
      </c>
      <c r="I277" s="37">
        <f>+NICE자료!I277</f>
        <v>867000000</v>
      </c>
      <c r="J277" s="37">
        <f>+NICE자료!J277</f>
        <v>526000000</v>
      </c>
      <c r="K277" s="37">
        <f>+NICE자료!K277</f>
        <v>0</v>
      </c>
      <c r="L277" s="37">
        <f>+NICE자료!L277</f>
        <v>0</v>
      </c>
      <c r="M277" s="37">
        <f>+NICE자료!M277</f>
        <v>0</v>
      </c>
      <c r="N277" s="37">
        <f>+NICE자료!N277</f>
        <v>0</v>
      </c>
      <c r="O277" s="37">
        <f>+NICE자료!O277</f>
        <v>0</v>
      </c>
      <c r="P277" s="37">
        <f>+NICE자료!P277</f>
        <v>0</v>
      </c>
      <c r="Q277" s="37">
        <f>+NICE자료!Q277</f>
        <v>0</v>
      </c>
      <c r="R277" s="37">
        <f>+NICE자료!R277</f>
        <v>0</v>
      </c>
      <c r="S277" s="37">
        <f>+NICE자료!S277</f>
        <v>3868000000</v>
      </c>
      <c r="T277" s="37">
        <f>+NICE자료!T277</f>
        <v>2805000000</v>
      </c>
      <c r="U277" s="37">
        <f>+NICE자료!U277</f>
        <v>3133000000</v>
      </c>
      <c r="V277" s="37">
        <f>+NICE자료!V277</f>
        <v>3829000000</v>
      </c>
      <c r="W277" s="37">
        <f>+NICE자료!W277</f>
        <v>991000000</v>
      </c>
      <c r="X277" s="37">
        <f>+NICE자료!X277</f>
        <v>806000000</v>
      </c>
      <c r="Y277" s="37">
        <f>+NICE자료!Y277</f>
        <v>2846000000</v>
      </c>
      <c r="Z277" s="37">
        <f>+NICE자료!Z277</f>
        <v>-4643000000</v>
      </c>
      <c r="AA277" s="37">
        <f>+NICE자료!AA277</f>
        <v>0</v>
      </c>
      <c r="AB277" s="37">
        <f>+NICE자료!AB277</f>
        <v>4679000000</v>
      </c>
      <c r="AC277" s="37">
        <f>+NICE자료!AC277</f>
        <v>3794000000</v>
      </c>
      <c r="AD277" s="37">
        <f>+NICE자료!AD277</f>
        <v>-15101000000</v>
      </c>
      <c r="AE277" s="37">
        <f>+NICE자료!AE277</f>
        <v>0</v>
      </c>
      <c r="AF277" s="37">
        <f>+NICE자료!AF277</f>
        <v>0</v>
      </c>
      <c r="AG277" s="37">
        <f>+NICE자료!AG277</f>
        <v>0</v>
      </c>
      <c r="AH277" s="37">
        <f>+NICE자료!AH277</f>
        <v>0</v>
      </c>
      <c r="AI277" s="37">
        <f>+NICE자료!AI277</f>
        <v>0</v>
      </c>
      <c r="AJ277" s="37">
        <f>+NICE자료!AJ277</f>
        <v>0</v>
      </c>
      <c r="AK277" s="37">
        <f>+NICE자료!AK277</f>
        <v>0</v>
      </c>
      <c r="AL277" s="37">
        <f>+NICE자료!AL277</f>
        <v>0</v>
      </c>
      <c r="AM277" s="37"/>
      <c r="AN277" s="37"/>
      <c r="AO277" s="37"/>
      <c r="AP277" s="37"/>
      <c r="AQ277" s="37"/>
      <c r="AR277" s="37"/>
      <c r="AS277" s="37"/>
      <c r="AT277" s="38"/>
      <c r="AU277" s="38"/>
      <c r="AV277" s="38"/>
      <c r="AW277" s="38"/>
      <c r="AX277" s="38"/>
      <c r="AY277" s="38"/>
      <c r="AZ277" s="38"/>
      <c r="BA277" s="38"/>
      <c r="BB277" s="38"/>
      <c r="BC277" s="38"/>
      <c r="BD277" s="38"/>
      <c r="BE277" s="38"/>
      <c r="BF277" s="38"/>
      <c r="BG277" s="38"/>
      <c r="BH277" s="38"/>
      <c r="BI277" s="38"/>
      <c r="BJ277" s="38"/>
      <c r="BK277" s="38"/>
      <c r="BL277" s="38"/>
      <c r="BM277" s="38"/>
      <c r="BN277" s="38"/>
      <c r="BO277" s="38"/>
      <c r="BP277" s="38"/>
      <c r="BQ277" s="38"/>
      <c r="BR277" s="38"/>
      <c r="BS277" s="38"/>
      <c r="BT277" s="38"/>
      <c r="BU277" s="38"/>
      <c r="BV277" s="38"/>
      <c r="BW277" s="38"/>
      <c r="BX277" s="38"/>
      <c r="BY277" s="38"/>
      <c r="BZ277" s="38"/>
      <c r="CA277" s="38"/>
      <c r="CB277" s="38"/>
      <c r="CC277" s="38"/>
      <c r="CD277" s="38"/>
      <c r="CE277" s="38"/>
      <c r="CF277" s="38"/>
      <c r="CG277" s="38"/>
      <c r="CH277" s="38"/>
      <c r="CI277" s="38"/>
      <c r="CJ277" s="38"/>
      <c r="CK277" s="38"/>
      <c r="CL277" s="38"/>
      <c r="CM277" s="38"/>
      <c r="CN277" s="38"/>
      <c r="CO277" s="38"/>
      <c r="CP277" s="38"/>
      <c r="CQ277" s="38"/>
      <c r="CR277" s="38"/>
      <c r="CS277" s="38"/>
      <c r="CT277" s="38"/>
      <c r="CU277" s="38"/>
      <c r="CV277" s="38"/>
      <c r="CW277" s="38"/>
      <c r="CX277" s="38"/>
      <c r="CY277" s="38"/>
      <c r="CZ277" s="38"/>
      <c r="DA277" s="38"/>
      <c r="DB277" s="38"/>
      <c r="DC277" s="38"/>
      <c r="DD277" s="38"/>
      <c r="DE277" s="38"/>
      <c r="DF277" s="38"/>
      <c r="DG277" s="38"/>
      <c r="DH277" s="38"/>
      <c r="DI277" s="38"/>
      <c r="DJ277" s="38"/>
      <c r="DK277" s="38"/>
      <c r="DL277" s="38"/>
      <c r="DM277" s="38"/>
      <c r="DN277" s="38"/>
    </row>
    <row r="278" spans="1:118">
      <c r="A278" s="1">
        <f>+NICE자료!A278</f>
        <v>126245</v>
      </c>
      <c r="B278" s="28" t="str">
        <f>+NICE자료!B278</f>
        <v xml:space="preserve">     감가상각비</v>
      </c>
      <c r="C278" s="37">
        <f>+NICE자료!C278</f>
        <v>0</v>
      </c>
      <c r="D278" s="37">
        <f>+NICE자료!D278</f>
        <v>0</v>
      </c>
      <c r="E278" s="37">
        <f>+NICE자료!E278</f>
        <v>0</v>
      </c>
      <c r="F278" s="37">
        <f>+NICE자료!F278</f>
        <v>0</v>
      </c>
      <c r="G278" s="37">
        <f>+NICE자료!G278</f>
        <v>0</v>
      </c>
      <c r="H278" s="37">
        <f>+NICE자료!H278</f>
        <v>0</v>
      </c>
      <c r="I278" s="37">
        <f>+NICE자료!I278</f>
        <v>0</v>
      </c>
      <c r="J278" s="37">
        <f>+NICE자료!J278</f>
        <v>0</v>
      </c>
      <c r="K278" s="37">
        <f>+NICE자료!K278</f>
        <v>0</v>
      </c>
      <c r="L278" s="37">
        <f>+NICE자료!L278</f>
        <v>0</v>
      </c>
      <c r="M278" s="37">
        <f>+NICE자료!M278</f>
        <v>0</v>
      </c>
      <c r="N278" s="37">
        <f>+NICE자료!N278</f>
        <v>0</v>
      </c>
      <c r="O278" s="37">
        <f>+NICE자료!O278</f>
        <v>0</v>
      </c>
      <c r="P278" s="37">
        <f>+NICE자료!P278</f>
        <v>0</v>
      </c>
      <c r="Q278" s="37">
        <f>+NICE자료!Q278</f>
        <v>0</v>
      </c>
      <c r="R278" s="37">
        <f>+NICE자료!R278</f>
        <v>0</v>
      </c>
      <c r="S278" s="37">
        <f>+NICE자료!S278</f>
        <v>0</v>
      </c>
      <c r="T278" s="37">
        <f>+NICE자료!T278</f>
        <v>0</v>
      </c>
      <c r="U278" s="37">
        <f>+NICE자료!U278</f>
        <v>0</v>
      </c>
      <c r="V278" s="37">
        <f>+NICE자료!V278</f>
        <v>0</v>
      </c>
      <c r="W278" s="37">
        <f>+NICE자료!W278</f>
        <v>0</v>
      </c>
      <c r="X278" s="37">
        <f>+NICE자료!X278</f>
        <v>0</v>
      </c>
      <c r="Y278" s="37">
        <f>+NICE자료!Y278</f>
        <v>0</v>
      </c>
      <c r="Z278" s="37">
        <f>+NICE자료!Z278</f>
        <v>0</v>
      </c>
      <c r="AA278" s="37">
        <f>+NICE자료!AA278</f>
        <v>0</v>
      </c>
      <c r="AB278" s="37">
        <f>+NICE자료!AB278</f>
        <v>0</v>
      </c>
      <c r="AC278" s="37">
        <f>+NICE자료!AC278</f>
        <v>0</v>
      </c>
      <c r="AD278" s="37">
        <f>+NICE자료!AD278</f>
        <v>0</v>
      </c>
      <c r="AE278" s="37">
        <f>+NICE자료!AE278</f>
        <v>0</v>
      </c>
      <c r="AF278" s="37">
        <f>+NICE자료!AF278</f>
        <v>0</v>
      </c>
      <c r="AG278" s="37">
        <f>+NICE자료!AG278</f>
        <v>0</v>
      </c>
      <c r="AH278" s="37">
        <f>+NICE자료!AH278</f>
        <v>0</v>
      </c>
      <c r="AI278" s="37">
        <f>+NICE자료!AI278</f>
        <v>0</v>
      </c>
      <c r="AJ278" s="37">
        <f>+NICE자료!AJ278</f>
        <v>0</v>
      </c>
      <c r="AK278" s="37">
        <f>+NICE자료!AK278</f>
        <v>0</v>
      </c>
      <c r="AL278" s="37">
        <f>+NICE자료!AL278</f>
        <v>0</v>
      </c>
      <c r="AM278" s="37"/>
      <c r="AN278" s="37"/>
      <c r="AO278" s="37"/>
      <c r="AP278" s="37"/>
      <c r="AQ278" s="37"/>
      <c r="AR278" s="37"/>
      <c r="AS278" s="37"/>
      <c r="AT278" s="38"/>
      <c r="AU278" s="38"/>
      <c r="AV278" s="38"/>
      <c r="AW278" s="38"/>
      <c r="AX278" s="38"/>
      <c r="AY278" s="38"/>
      <c r="AZ278" s="38"/>
      <c r="BA278" s="38"/>
      <c r="BB278" s="38"/>
      <c r="BC278" s="38"/>
      <c r="BD278" s="38"/>
      <c r="BE278" s="38"/>
      <c r="BF278" s="38"/>
      <c r="BG278" s="38"/>
      <c r="BH278" s="38"/>
      <c r="BI278" s="38"/>
      <c r="BJ278" s="38"/>
      <c r="BK278" s="38"/>
      <c r="BL278" s="38"/>
      <c r="BM278" s="38"/>
      <c r="BN278" s="38"/>
      <c r="BO278" s="38"/>
      <c r="BP278" s="38"/>
      <c r="BQ278" s="38"/>
      <c r="BR278" s="38"/>
      <c r="BS278" s="38"/>
      <c r="BT278" s="38"/>
      <c r="BU278" s="38"/>
      <c r="BV278" s="38"/>
      <c r="BW278" s="38"/>
      <c r="BX278" s="38"/>
      <c r="BY278" s="38"/>
      <c r="BZ278" s="38"/>
      <c r="CA278" s="38"/>
      <c r="CB278" s="38"/>
      <c r="CC278" s="38"/>
      <c r="CD278" s="38"/>
      <c r="CE278" s="38"/>
      <c r="CF278" s="38"/>
      <c r="CG278" s="38"/>
      <c r="CH278" s="38"/>
      <c r="CI278" s="38"/>
      <c r="CJ278" s="38"/>
      <c r="CK278" s="38"/>
      <c r="CL278" s="38"/>
      <c r="CM278" s="38"/>
      <c r="CN278" s="38"/>
      <c r="CO278" s="38"/>
      <c r="CP278" s="38"/>
      <c r="CQ278" s="38"/>
      <c r="CR278" s="38"/>
      <c r="CS278" s="38"/>
      <c r="CT278" s="38"/>
      <c r="CU278" s="38"/>
      <c r="CV278" s="38"/>
      <c r="CW278" s="38"/>
      <c r="CX278" s="38"/>
      <c r="CY278" s="38"/>
      <c r="CZ278" s="38"/>
      <c r="DA278" s="38"/>
      <c r="DB278" s="38"/>
      <c r="DC278" s="38"/>
      <c r="DD278" s="38"/>
      <c r="DE278" s="38"/>
      <c r="DF278" s="38"/>
      <c r="DG278" s="38"/>
      <c r="DH278" s="38"/>
      <c r="DI278" s="38"/>
      <c r="DJ278" s="38"/>
      <c r="DK278" s="38"/>
      <c r="DL278" s="38"/>
      <c r="DM278" s="38"/>
      <c r="DN278" s="38"/>
    </row>
    <row r="279" spans="1:118">
      <c r="A279" s="1">
        <f>+NICE자료!A279</f>
        <v>126260</v>
      </c>
      <c r="B279" s="28" t="str">
        <f>+NICE자료!B279</f>
        <v xml:space="preserve">     유,무형,리스자산처분손실</v>
      </c>
      <c r="C279" s="37">
        <f>+NICE자료!C279</f>
        <v>2431000000</v>
      </c>
      <c r="D279" s="37">
        <f>+NICE자료!D279</f>
        <v>19058000000</v>
      </c>
      <c r="E279" s="37">
        <f>+NICE자료!E279</f>
        <v>3992000000</v>
      </c>
      <c r="F279" s="37">
        <f>+NICE자료!F279</f>
        <v>12395000000</v>
      </c>
      <c r="G279" s="37">
        <f>+NICE자료!G279</f>
        <v>20770000000</v>
      </c>
      <c r="H279" s="37">
        <f>+NICE자료!H279</f>
        <v>945000000</v>
      </c>
      <c r="I279" s="37">
        <f>+NICE자료!I279</f>
        <v>10538000000</v>
      </c>
      <c r="J279" s="37">
        <f>+NICE자료!J279</f>
        <v>23432000000</v>
      </c>
      <c r="K279" s="37">
        <f>+NICE자료!K279</f>
        <v>5857000000</v>
      </c>
      <c r="L279" s="37">
        <f>+NICE자료!L279</f>
        <v>11418000000</v>
      </c>
      <c r="M279" s="37">
        <f>+NICE자료!M279</f>
        <v>8386000000</v>
      </c>
      <c r="N279" s="37">
        <f>+NICE자료!N279</f>
        <v>11403000000</v>
      </c>
      <c r="O279" s="37">
        <f>+NICE자료!O279</f>
        <v>4320000000</v>
      </c>
      <c r="P279" s="37">
        <f>+NICE자료!P279</f>
        <v>20019000000</v>
      </c>
      <c r="Q279" s="37">
        <f>+NICE자료!Q279</f>
        <v>5886000000</v>
      </c>
      <c r="R279" s="37">
        <f>+NICE자료!R279</f>
        <v>33952000000</v>
      </c>
      <c r="S279" s="37">
        <f>+NICE자료!S279</f>
        <v>11128000000</v>
      </c>
      <c r="T279" s="37">
        <f>+NICE자료!T279</f>
        <v>15522000000</v>
      </c>
      <c r="U279" s="37">
        <f>+NICE자료!U279</f>
        <v>17497000000</v>
      </c>
      <c r="V279" s="37">
        <f>+NICE자료!V279</f>
        <v>17511000000</v>
      </c>
      <c r="W279" s="37">
        <f>+NICE자료!W279</f>
        <v>6282000000</v>
      </c>
      <c r="X279" s="37">
        <f>+NICE자료!X279</f>
        <v>15857000000</v>
      </c>
      <c r="Y279" s="37">
        <f>+NICE자료!Y279</f>
        <v>18469000000</v>
      </c>
      <c r="Z279" s="37">
        <f>+NICE자료!Z279</f>
        <v>14495000000</v>
      </c>
      <c r="AA279" s="37">
        <f>+NICE자료!AA279</f>
        <v>73425000000</v>
      </c>
      <c r="AB279" s="37">
        <f>+NICE자료!AB279</f>
        <v>10645000000</v>
      </c>
      <c r="AC279" s="37">
        <f>+NICE자료!AC279</f>
        <v>7804000000</v>
      </c>
      <c r="AD279" s="37">
        <f>+NICE자료!AD279</f>
        <v>11234000000</v>
      </c>
      <c r="AE279" s="37">
        <f>+NICE자료!AE279</f>
        <v>11308000000</v>
      </c>
      <c r="AF279" s="37">
        <f>+NICE자료!AF279</f>
        <v>8303000000</v>
      </c>
      <c r="AG279" s="37">
        <f>+NICE자료!AG279</f>
        <v>7272000000</v>
      </c>
      <c r="AH279" s="37">
        <f>+NICE자료!AH279</f>
        <v>17371000000</v>
      </c>
      <c r="AI279" s="37">
        <f>+NICE자료!AI279</f>
        <v>44532000000</v>
      </c>
      <c r="AJ279" s="37">
        <f>+NICE자료!AJ279</f>
        <v>19537000000</v>
      </c>
      <c r="AK279" s="37">
        <f>+NICE자료!AK279</f>
        <v>12212000000</v>
      </c>
      <c r="AL279" s="37">
        <f>+NICE자료!AL279</f>
        <v>27124000000</v>
      </c>
      <c r="AM279" s="37"/>
      <c r="AN279" s="37"/>
      <c r="AO279" s="37"/>
      <c r="AP279" s="37"/>
      <c r="AQ279" s="37"/>
      <c r="AR279" s="37"/>
      <c r="AS279" s="37"/>
      <c r="AT279" s="38"/>
      <c r="AU279" s="38"/>
      <c r="AV279" s="38"/>
      <c r="AW279" s="38"/>
      <c r="AX279" s="38"/>
      <c r="AY279" s="38"/>
      <c r="AZ279" s="38"/>
      <c r="BA279" s="38"/>
      <c r="BB279" s="38"/>
      <c r="BC279" s="38"/>
      <c r="BD279" s="38"/>
      <c r="BE279" s="38"/>
      <c r="BF279" s="38"/>
      <c r="BG279" s="38"/>
      <c r="BH279" s="38"/>
      <c r="BI279" s="38"/>
      <c r="BJ279" s="38"/>
      <c r="BK279" s="38"/>
      <c r="BL279" s="38"/>
      <c r="BM279" s="38"/>
      <c r="BN279" s="38"/>
      <c r="BO279" s="38"/>
      <c r="BP279" s="38"/>
      <c r="BQ279" s="38"/>
      <c r="BR279" s="38"/>
      <c r="BS279" s="38"/>
      <c r="BT279" s="38"/>
      <c r="BU279" s="38"/>
      <c r="BV279" s="38"/>
      <c r="BW279" s="38"/>
      <c r="BX279" s="38"/>
      <c r="BY279" s="38"/>
      <c r="BZ279" s="38"/>
      <c r="CA279" s="38"/>
      <c r="CB279" s="38"/>
      <c r="CC279" s="38"/>
      <c r="CD279" s="38"/>
      <c r="CE279" s="38"/>
      <c r="CF279" s="38"/>
      <c r="CG279" s="38"/>
      <c r="CH279" s="38"/>
      <c r="CI279" s="38"/>
      <c r="CJ279" s="38"/>
      <c r="CK279" s="38"/>
      <c r="CL279" s="38"/>
      <c r="CM279" s="38"/>
      <c r="CN279" s="38"/>
      <c r="CO279" s="38"/>
      <c r="CP279" s="38"/>
      <c r="CQ279" s="38"/>
      <c r="CR279" s="38"/>
      <c r="CS279" s="38"/>
      <c r="CT279" s="38"/>
      <c r="CU279" s="38"/>
      <c r="CV279" s="38"/>
      <c r="CW279" s="38"/>
      <c r="CX279" s="38"/>
      <c r="CY279" s="38"/>
      <c r="CZ279" s="38"/>
      <c r="DA279" s="38"/>
      <c r="DB279" s="38"/>
      <c r="DC279" s="38"/>
      <c r="DD279" s="38"/>
      <c r="DE279" s="38"/>
      <c r="DF279" s="38"/>
      <c r="DG279" s="38"/>
      <c r="DH279" s="38"/>
      <c r="DI279" s="38"/>
      <c r="DJ279" s="38"/>
      <c r="DK279" s="38"/>
      <c r="DL279" s="38"/>
      <c r="DM279" s="38"/>
      <c r="DN279" s="38"/>
    </row>
    <row r="280" spans="1:118">
      <c r="A280" s="1">
        <f>+NICE자료!A280</f>
        <v>126270</v>
      </c>
      <c r="B280" s="28" t="str">
        <f>+NICE자료!B280</f>
        <v xml:space="preserve">     투자자산처분손실</v>
      </c>
      <c r="C280" s="37">
        <f>+NICE자료!C280</f>
        <v>0</v>
      </c>
      <c r="D280" s="37">
        <f>+NICE자료!D280</f>
        <v>0</v>
      </c>
      <c r="E280" s="37">
        <f>+NICE자료!E280</f>
        <v>0</v>
      </c>
      <c r="F280" s="37">
        <f>+NICE자료!F280</f>
        <v>0</v>
      </c>
      <c r="G280" s="37">
        <f>+NICE자료!G280</f>
        <v>0</v>
      </c>
      <c r="H280" s="37">
        <f>+NICE자료!H280</f>
        <v>0</v>
      </c>
      <c r="I280" s="37">
        <f>+NICE자료!I280</f>
        <v>0</v>
      </c>
      <c r="J280" s="37">
        <f>+NICE자료!J280</f>
        <v>0</v>
      </c>
      <c r="K280" s="37">
        <f>+NICE자료!K280</f>
        <v>0</v>
      </c>
      <c r="L280" s="37">
        <f>+NICE자료!L280</f>
        <v>0</v>
      </c>
      <c r="M280" s="37">
        <f>+NICE자료!M280</f>
        <v>0</v>
      </c>
      <c r="N280" s="37">
        <f>+NICE자료!N280</f>
        <v>0</v>
      </c>
      <c r="O280" s="37">
        <f>+NICE자료!O280</f>
        <v>0</v>
      </c>
      <c r="P280" s="37">
        <f>+NICE자료!P280</f>
        <v>0</v>
      </c>
      <c r="Q280" s="37">
        <f>+NICE자료!Q280</f>
        <v>0</v>
      </c>
      <c r="R280" s="37">
        <f>+NICE자료!R280</f>
        <v>0</v>
      </c>
      <c r="S280" s="37">
        <f>+NICE자료!S280</f>
        <v>0</v>
      </c>
      <c r="T280" s="37">
        <f>+NICE자료!T280</f>
        <v>0</v>
      </c>
      <c r="U280" s="37">
        <f>+NICE자료!U280</f>
        <v>0</v>
      </c>
      <c r="V280" s="37">
        <f>+NICE자료!V280</f>
        <v>0</v>
      </c>
      <c r="W280" s="37">
        <f>+NICE자료!W280</f>
        <v>0</v>
      </c>
      <c r="X280" s="37">
        <f>+NICE자료!X280</f>
        <v>0</v>
      </c>
      <c r="Y280" s="37">
        <f>+NICE자료!Y280</f>
        <v>0</v>
      </c>
      <c r="Z280" s="37">
        <f>+NICE자료!Z280</f>
        <v>0</v>
      </c>
      <c r="AA280" s="37">
        <f>+NICE자료!AA280</f>
        <v>0</v>
      </c>
      <c r="AB280" s="37">
        <f>+NICE자료!AB280</f>
        <v>0</v>
      </c>
      <c r="AC280" s="37">
        <f>+NICE자료!AC280</f>
        <v>2231000000</v>
      </c>
      <c r="AD280" s="37">
        <f>+NICE자료!AD280</f>
        <v>-2231000000</v>
      </c>
      <c r="AE280" s="37">
        <f>+NICE자료!AE280</f>
        <v>0</v>
      </c>
      <c r="AF280" s="37">
        <f>+NICE자료!AF280</f>
        <v>0</v>
      </c>
      <c r="AG280" s="37">
        <f>+NICE자료!AG280</f>
        <v>0</v>
      </c>
      <c r="AH280" s="37">
        <f>+NICE자료!AH280</f>
        <v>0</v>
      </c>
      <c r="AI280" s="37">
        <f>+NICE자료!AI280</f>
        <v>0</v>
      </c>
      <c r="AJ280" s="37">
        <f>+NICE자료!AJ280</f>
        <v>0</v>
      </c>
      <c r="AK280" s="37">
        <f>+NICE자료!AK280</f>
        <v>0</v>
      </c>
      <c r="AL280" s="37">
        <f>+NICE자료!AL280</f>
        <v>0</v>
      </c>
      <c r="AM280" s="37"/>
      <c r="AN280" s="37"/>
      <c r="AO280" s="37"/>
      <c r="AP280" s="37"/>
      <c r="AQ280" s="37"/>
      <c r="AR280" s="37"/>
      <c r="AS280" s="37"/>
      <c r="AT280" s="38"/>
      <c r="AU280" s="38"/>
      <c r="AV280" s="38"/>
      <c r="AW280" s="38"/>
      <c r="AX280" s="38"/>
      <c r="AY280" s="38"/>
      <c r="AZ280" s="38"/>
      <c r="BA280" s="38"/>
      <c r="BB280" s="38"/>
      <c r="BC280" s="38"/>
      <c r="BD280" s="38"/>
      <c r="BE280" s="38"/>
      <c r="BF280" s="38"/>
      <c r="BG280" s="38"/>
      <c r="BH280" s="38"/>
      <c r="BI280" s="38"/>
      <c r="BJ280" s="38"/>
      <c r="BK280" s="38"/>
      <c r="BL280" s="38"/>
      <c r="BM280" s="38"/>
      <c r="BN280" s="38"/>
      <c r="BO280" s="38"/>
      <c r="BP280" s="38"/>
      <c r="BQ280" s="38"/>
      <c r="BR280" s="38"/>
      <c r="BS280" s="38"/>
      <c r="BT280" s="38"/>
      <c r="BU280" s="38"/>
      <c r="BV280" s="38"/>
      <c r="BW280" s="38"/>
      <c r="BX280" s="38"/>
      <c r="BY280" s="38"/>
      <c r="BZ280" s="38"/>
      <c r="CA280" s="38"/>
      <c r="CB280" s="38"/>
      <c r="CC280" s="38"/>
      <c r="CD280" s="38"/>
      <c r="CE280" s="38"/>
      <c r="CF280" s="38"/>
      <c r="CG280" s="38"/>
      <c r="CH280" s="38"/>
      <c r="CI280" s="38"/>
      <c r="CJ280" s="38"/>
      <c r="CK280" s="38"/>
      <c r="CL280" s="38"/>
      <c r="CM280" s="38"/>
      <c r="CN280" s="38"/>
      <c r="CO280" s="38"/>
      <c r="CP280" s="38"/>
      <c r="CQ280" s="38"/>
      <c r="CR280" s="38"/>
      <c r="CS280" s="38"/>
      <c r="CT280" s="38"/>
      <c r="CU280" s="38"/>
      <c r="CV280" s="38"/>
      <c r="CW280" s="38"/>
      <c r="CX280" s="38"/>
      <c r="CY280" s="38"/>
      <c r="CZ280" s="38"/>
      <c r="DA280" s="38"/>
      <c r="DB280" s="38"/>
      <c r="DC280" s="38"/>
      <c r="DD280" s="38"/>
      <c r="DE280" s="38"/>
      <c r="DF280" s="38"/>
      <c r="DG280" s="38"/>
      <c r="DH280" s="38"/>
      <c r="DI280" s="38"/>
      <c r="DJ280" s="38"/>
      <c r="DK280" s="38"/>
      <c r="DL280" s="38"/>
      <c r="DM280" s="38"/>
      <c r="DN280" s="38"/>
    </row>
    <row r="281" spans="1:118">
      <c r="A281" s="1">
        <f>+NICE자료!A281</f>
        <v>126145</v>
      </c>
      <c r="B281" s="28" t="str">
        <f>+NICE자료!B281</f>
        <v xml:space="preserve">     매도가능증권처분손실</v>
      </c>
      <c r="C281" s="37">
        <f>+NICE자료!C281</f>
        <v>0</v>
      </c>
      <c r="D281" s="37">
        <f>+NICE자료!D281</f>
        <v>0</v>
      </c>
      <c r="E281" s="37">
        <f>+NICE자료!E281</f>
        <v>1139000000</v>
      </c>
      <c r="F281" s="37">
        <f>+NICE자료!F281</f>
        <v>2049000000</v>
      </c>
      <c r="G281" s="37">
        <f>+NICE자료!G281</f>
        <v>0</v>
      </c>
      <c r="H281" s="37">
        <f>+NICE자료!H281</f>
        <v>1752000000</v>
      </c>
      <c r="I281" s="37">
        <f>+NICE자료!I281</f>
        <v>0</v>
      </c>
      <c r="J281" s="37">
        <f>+NICE자료!J281</f>
        <v>2000000</v>
      </c>
      <c r="K281" s="37">
        <f>+NICE자료!K281</f>
        <v>0</v>
      </c>
      <c r="L281" s="37">
        <f>+NICE자료!L281</f>
        <v>0</v>
      </c>
      <c r="M281" s="37">
        <f>+NICE자료!M281</f>
        <v>0</v>
      </c>
      <c r="N281" s="37">
        <f>+NICE자료!N281</f>
        <v>0</v>
      </c>
      <c r="O281" s="37">
        <f>+NICE자료!O281</f>
        <v>0</v>
      </c>
      <c r="P281" s="37">
        <f>+NICE자료!P281</f>
        <v>0</v>
      </c>
      <c r="Q281" s="37">
        <f>+NICE자료!Q281</f>
        <v>0</v>
      </c>
      <c r="R281" s="37">
        <f>+NICE자료!R281</f>
        <v>0</v>
      </c>
      <c r="S281" s="37">
        <f>+NICE자료!S281</f>
        <v>0</v>
      </c>
      <c r="T281" s="37">
        <f>+NICE자료!T281</f>
        <v>0</v>
      </c>
      <c r="U281" s="37">
        <f>+NICE자료!U281</f>
        <v>0</v>
      </c>
      <c r="V281" s="37">
        <f>+NICE자료!V281</f>
        <v>0</v>
      </c>
      <c r="W281" s="37">
        <f>+NICE자료!W281</f>
        <v>0</v>
      </c>
      <c r="X281" s="37">
        <f>+NICE자료!X281</f>
        <v>0</v>
      </c>
      <c r="Y281" s="37">
        <f>+NICE자료!Y281</f>
        <v>0</v>
      </c>
      <c r="Z281" s="37">
        <f>+NICE자료!Z281</f>
        <v>0</v>
      </c>
      <c r="AA281" s="37">
        <f>+NICE자료!AA281</f>
        <v>0</v>
      </c>
      <c r="AB281" s="37">
        <f>+NICE자료!AB281</f>
        <v>0</v>
      </c>
      <c r="AC281" s="37">
        <f>+NICE자료!AC281</f>
        <v>0</v>
      </c>
      <c r="AD281" s="37">
        <f>+NICE자료!AD281</f>
        <v>0</v>
      </c>
      <c r="AE281" s="37">
        <f>+NICE자료!AE281</f>
        <v>0</v>
      </c>
      <c r="AF281" s="37">
        <f>+NICE자료!AF281</f>
        <v>0</v>
      </c>
      <c r="AG281" s="37">
        <f>+NICE자료!AG281</f>
        <v>0</v>
      </c>
      <c r="AH281" s="37">
        <f>+NICE자료!AH281</f>
        <v>0</v>
      </c>
      <c r="AI281" s="37">
        <f>+NICE자료!AI281</f>
        <v>0</v>
      </c>
      <c r="AJ281" s="37">
        <f>+NICE자료!AJ281</f>
        <v>0</v>
      </c>
      <c r="AK281" s="37">
        <f>+NICE자료!AK281</f>
        <v>0</v>
      </c>
      <c r="AL281" s="37">
        <f>+NICE자료!AL281</f>
        <v>0</v>
      </c>
      <c r="AM281" s="37"/>
      <c r="AN281" s="37"/>
      <c r="AO281" s="37"/>
      <c r="AP281" s="37"/>
      <c r="AQ281" s="37"/>
      <c r="AR281" s="37"/>
      <c r="AS281" s="37"/>
      <c r="AT281" s="38"/>
      <c r="AU281" s="38"/>
      <c r="AV281" s="38"/>
      <c r="AW281" s="38"/>
      <c r="AX281" s="38"/>
      <c r="AY281" s="38"/>
      <c r="AZ281" s="38"/>
      <c r="BA281" s="38"/>
      <c r="BB281" s="38"/>
      <c r="BC281" s="38"/>
      <c r="BD281" s="38"/>
      <c r="BE281" s="38"/>
      <c r="BF281" s="38"/>
      <c r="BG281" s="38"/>
      <c r="BH281" s="38"/>
      <c r="BI281" s="38"/>
      <c r="BJ281" s="38"/>
      <c r="BK281" s="38"/>
      <c r="BL281" s="38"/>
      <c r="BM281" s="38"/>
      <c r="BN281" s="38"/>
      <c r="BO281" s="38"/>
      <c r="BP281" s="38"/>
      <c r="BQ281" s="38"/>
      <c r="BR281" s="38"/>
      <c r="BS281" s="38"/>
      <c r="BT281" s="38"/>
      <c r="BU281" s="38"/>
      <c r="BV281" s="38"/>
      <c r="BW281" s="38"/>
      <c r="BX281" s="38"/>
      <c r="BY281" s="38"/>
      <c r="BZ281" s="38"/>
      <c r="CA281" s="38"/>
      <c r="CB281" s="38"/>
      <c r="CC281" s="38"/>
      <c r="CD281" s="38"/>
      <c r="CE281" s="38"/>
      <c r="CF281" s="38"/>
      <c r="CG281" s="38"/>
      <c r="CH281" s="38"/>
      <c r="CI281" s="38"/>
      <c r="CJ281" s="38"/>
      <c r="CK281" s="38"/>
      <c r="CL281" s="38"/>
      <c r="CM281" s="38"/>
      <c r="CN281" s="38"/>
      <c r="CO281" s="38"/>
      <c r="CP281" s="38"/>
      <c r="CQ281" s="38"/>
      <c r="CR281" s="38"/>
      <c r="CS281" s="38"/>
      <c r="CT281" s="38"/>
      <c r="CU281" s="38"/>
      <c r="CV281" s="38"/>
      <c r="CW281" s="38"/>
      <c r="CX281" s="38"/>
      <c r="CY281" s="38"/>
      <c r="CZ281" s="38"/>
      <c r="DA281" s="38"/>
      <c r="DB281" s="38"/>
      <c r="DC281" s="38"/>
      <c r="DD281" s="38"/>
      <c r="DE281" s="38"/>
      <c r="DF281" s="38"/>
      <c r="DG281" s="38"/>
      <c r="DH281" s="38"/>
      <c r="DI281" s="38"/>
      <c r="DJ281" s="38"/>
      <c r="DK281" s="38"/>
      <c r="DL281" s="38"/>
      <c r="DM281" s="38"/>
      <c r="DN281" s="38"/>
    </row>
    <row r="282" spans="1:118">
      <c r="A282" s="1">
        <f>+NICE자료!A282</f>
        <v>126146</v>
      </c>
      <c r="B282" s="28" t="str">
        <f>+NICE자료!B282</f>
        <v xml:space="preserve">     만기보유증권처분손실</v>
      </c>
      <c r="C282" s="37">
        <f>+NICE자료!C282</f>
        <v>0</v>
      </c>
      <c r="D282" s="37">
        <f>+NICE자료!D282</f>
        <v>0</v>
      </c>
      <c r="E282" s="37">
        <f>+NICE자료!E282</f>
        <v>0</v>
      </c>
      <c r="F282" s="37">
        <f>+NICE자료!F282</f>
        <v>0</v>
      </c>
      <c r="G282" s="37">
        <f>+NICE자료!G282</f>
        <v>0</v>
      </c>
      <c r="H282" s="37">
        <f>+NICE자료!H282</f>
        <v>0</v>
      </c>
      <c r="I282" s="37">
        <f>+NICE자료!I282</f>
        <v>0</v>
      </c>
      <c r="J282" s="37">
        <f>+NICE자료!J282</f>
        <v>0</v>
      </c>
      <c r="K282" s="37">
        <f>+NICE자료!K282</f>
        <v>0</v>
      </c>
      <c r="L282" s="37">
        <f>+NICE자료!L282</f>
        <v>0</v>
      </c>
      <c r="M282" s="37">
        <f>+NICE자료!M282</f>
        <v>0</v>
      </c>
      <c r="N282" s="37">
        <f>+NICE자료!N282</f>
        <v>0</v>
      </c>
      <c r="O282" s="37">
        <f>+NICE자료!O282</f>
        <v>0</v>
      </c>
      <c r="P282" s="37">
        <f>+NICE자료!P282</f>
        <v>0</v>
      </c>
      <c r="Q282" s="37">
        <f>+NICE자료!Q282</f>
        <v>0</v>
      </c>
      <c r="R282" s="37">
        <f>+NICE자료!R282</f>
        <v>0</v>
      </c>
      <c r="S282" s="37">
        <f>+NICE자료!S282</f>
        <v>0</v>
      </c>
      <c r="T282" s="37">
        <f>+NICE자료!T282</f>
        <v>0</v>
      </c>
      <c r="U282" s="37">
        <f>+NICE자료!U282</f>
        <v>0</v>
      </c>
      <c r="V282" s="37">
        <f>+NICE자료!V282</f>
        <v>0</v>
      </c>
      <c r="W282" s="37">
        <f>+NICE자료!W282</f>
        <v>0</v>
      </c>
      <c r="X282" s="37">
        <f>+NICE자료!X282</f>
        <v>0</v>
      </c>
      <c r="Y282" s="37">
        <f>+NICE자료!Y282</f>
        <v>0</v>
      </c>
      <c r="Z282" s="37">
        <f>+NICE자료!Z282</f>
        <v>0</v>
      </c>
      <c r="AA282" s="37">
        <f>+NICE자료!AA282</f>
        <v>0</v>
      </c>
      <c r="AB282" s="37">
        <f>+NICE자료!AB282</f>
        <v>0</v>
      </c>
      <c r="AC282" s="37">
        <f>+NICE자료!AC282</f>
        <v>0</v>
      </c>
      <c r="AD282" s="37">
        <f>+NICE자료!AD282</f>
        <v>0</v>
      </c>
      <c r="AE282" s="37">
        <f>+NICE자료!AE282</f>
        <v>0</v>
      </c>
      <c r="AF282" s="37">
        <f>+NICE자료!AF282</f>
        <v>0</v>
      </c>
      <c r="AG282" s="37">
        <f>+NICE자료!AG282</f>
        <v>0</v>
      </c>
      <c r="AH282" s="37">
        <f>+NICE자료!AH282</f>
        <v>0</v>
      </c>
      <c r="AI282" s="37">
        <f>+NICE자료!AI282</f>
        <v>0</v>
      </c>
      <c r="AJ282" s="37">
        <f>+NICE자료!AJ282</f>
        <v>0</v>
      </c>
      <c r="AK282" s="37">
        <f>+NICE자료!AK282</f>
        <v>0</v>
      </c>
      <c r="AL282" s="37">
        <f>+NICE자료!AL282</f>
        <v>0</v>
      </c>
      <c r="AM282" s="37"/>
      <c r="AN282" s="37"/>
      <c r="AO282" s="37"/>
      <c r="AP282" s="37"/>
      <c r="AQ282" s="37"/>
      <c r="AR282" s="37"/>
      <c r="AS282" s="37"/>
      <c r="AT282" s="38"/>
      <c r="AU282" s="38"/>
      <c r="AV282" s="38"/>
      <c r="AW282" s="38"/>
      <c r="AX282" s="38"/>
      <c r="AY282" s="38"/>
      <c r="AZ282" s="38"/>
      <c r="BA282" s="38"/>
      <c r="BB282" s="38"/>
      <c r="BC282" s="38"/>
      <c r="BD282" s="38"/>
      <c r="BE282" s="38"/>
      <c r="BF282" s="38"/>
      <c r="BG282" s="38"/>
      <c r="BH282" s="38"/>
      <c r="BI282" s="38"/>
      <c r="BJ282" s="38"/>
      <c r="BK282" s="38"/>
      <c r="BL282" s="38"/>
      <c r="BM282" s="38"/>
      <c r="BN282" s="38"/>
      <c r="BO282" s="38"/>
      <c r="BP282" s="38"/>
      <c r="BQ282" s="38"/>
      <c r="BR282" s="38"/>
      <c r="BS282" s="38"/>
      <c r="BT282" s="38"/>
      <c r="BU282" s="38"/>
      <c r="BV282" s="38"/>
      <c r="BW282" s="38"/>
      <c r="BX282" s="38"/>
      <c r="BY282" s="38"/>
      <c r="BZ282" s="38"/>
      <c r="CA282" s="38"/>
      <c r="CB282" s="38"/>
      <c r="CC282" s="38"/>
      <c r="CD282" s="38"/>
      <c r="CE282" s="38"/>
      <c r="CF282" s="38"/>
      <c r="CG282" s="38"/>
      <c r="CH282" s="38"/>
      <c r="CI282" s="38"/>
      <c r="CJ282" s="38"/>
      <c r="CK282" s="38"/>
      <c r="CL282" s="38"/>
      <c r="CM282" s="38"/>
      <c r="CN282" s="38"/>
      <c r="CO282" s="38"/>
      <c r="CP282" s="38"/>
      <c r="CQ282" s="38"/>
      <c r="CR282" s="38"/>
      <c r="CS282" s="38"/>
      <c r="CT282" s="38"/>
      <c r="CU282" s="38"/>
      <c r="CV282" s="38"/>
      <c r="CW282" s="38"/>
      <c r="CX282" s="38"/>
      <c r="CY282" s="38"/>
      <c r="CZ282" s="38"/>
      <c r="DA282" s="38"/>
      <c r="DB282" s="38"/>
      <c r="DC282" s="38"/>
      <c r="DD282" s="38"/>
      <c r="DE282" s="38"/>
      <c r="DF282" s="38"/>
      <c r="DG282" s="38"/>
      <c r="DH282" s="38"/>
      <c r="DI282" s="38"/>
      <c r="DJ282" s="38"/>
      <c r="DK282" s="38"/>
      <c r="DL282" s="38"/>
      <c r="DM282" s="38"/>
      <c r="DN282" s="38"/>
    </row>
    <row r="283" spans="1:118">
      <c r="A283" s="1">
        <f>+NICE자료!A283</f>
        <v>126149</v>
      </c>
      <c r="B283" s="28" t="str">
        <f>+NICE자료!B283</f>
        <v xml:space="preserve">     자전거래손실</v>
      </c>
      <c r="C283" s="37">
        <f>+NICE자료!C283</f>
        <v>0</v>
      </c>
      <c r="D283" s="37">
        <f>+NICE자료!D283</f>
        <v>0</v>
      </c>
      <c r="E283" s="37">
        <f>+NICE자료!E283</f>
        <v>0</v>
      </c>
      <c r="F283" s="37">
        <f>+NICE자료!F283</f>
        <v>0</v>
      </c>
      <c r="G283" s="37">
        <f>+NICE자료!G283</f>
        <v>0</v>
      </c>
      <c r="H283" s="37">
        <f>+NICE자료!H283</f>
        <v>0</v>
      </c>
      <c r="I283" s="37">
        <f>+NICE자료!I283</f>
        <v>0</v>
      </c>
      <c r="J283" s="37">
        <f>+NICE자료!J283</f>
        <v>0</v>
      </c>
      <c r="K283" s="37">
        <f>+NICE자료!K283</f>
        <v>0</v>
      </c>
      <c r="L283" s="37">
        <f>+NICE자료!L283</f>
        <v>0</v>
      </c>
      <c r="M283" s="37">
        <f>+NICE자료!M283</f>
        <v>0</v>
      </c>
      <c r="N283" s="37">
        <f>+NICE자료!N283</f>
        <v>0</v>
      </c>
      <c r="O283" s="37">
        <f>+NICE자료!O283</f>
        <v>0</v>
      </c>
      <c r="P283" s="37">
        <f>+NICE자료!P283</f>
        <v>0</v>
      </c>
      <c r="Q283" s="37">
        <f>+NICE자료!Q283</f>
        <v>0</v>
      </c>
      <c r="R283" s="37">
        <f>+NICE자료!R283</f>
        <v>0</v>
      </c>
      <c r="S283" s="37">
        <f>+NICE자료!S283</f>
        <v>0</v>
      </c>
      <c r="T283" s="37">
        <f>+NICE자료!T283</f>
        <v>0</v>
      </c>
      <c r="U283" s="37">
        <f>+NICE자료!U283</f>
        <v>0</v>
      </c>
      <c r="V283" s="37">
        <f>+NICE자료!V283</f>
        <v>0</v>
      </c>
      <c r="W283" s="37">
        <f>+NICE자료!W283</f>
        <v>0</v>
      </c>
      <c r="X283" s="37">
        <f>+NICE자료!X283</f>
        <v>0</v>
      </c>
      <c r="Y283" s="37">
        <f>+NICE자료!Y283</f>
        <v>0</v>
      </c>
      <c r="Z283" s="37">
        <f>+NICE자료!Z283</f>
        <v>0</v>
      </c>
      <c r="AA283" s="37">
        <f>+NICE자료!AA283</f>
        <v>0</v>
      </c>
      <c r="AB283" s="37">
        <f>+NICE자료!AB283</f>
        <v>0</v>
      </c>
      <c r="AC283" s="37">
        <f>+NICE자료!AC283</f>
        <v>0</v>
      </c>
      <c r="AD283" s="37">
        <f>+NICE자료!AD283</f>
        <v>0</v>
      </c>
      <c r="AE283" s="37">
        <f>+NICE자료!AE283</f>
        <v>0</v>
      </c>
      <c r="AF283" s="37">
        <f>+NICE자료!AF283</f>
        <v>0</v>
      </c>
      <c r="AG283" s="37">
        <f>+NICE자료!AG283</f>
        <v>0</v>
      </c>
      <c r="AH283" s="37">
        <f>+NICE자료!AH283</f>
        <v>0</v>
      </c>
      <c r="AI283" s="37">
        <f>+NICE자료!AI283</f>
        <v>0</v>
      </c>
      <c r="AJ283" s="37">
        <f>+NICE자료!AJ283</f>
        <v>0</v>
      </c>
      <c r="AK283" s="37">
        <f>+NICE자료!AK283</f>
        <v>0</v>
      </c>
      <c r="AL283" s="37">
        <f>+NICE자료!AL283</f>
        <v>0</v>
      </c>
      <c r="AM283" s="37"/>
      <c r="AN283" s="37"/>
      <c r="AO283" s="37"/>
      <c r="AP283" s="37"/>
      <c r="AQ283" s="37"/>
      <c r="AR283" s="37"/>
      <c r="AS283" s="37"/>
      <c r="AT283" s="38"/>
      <c r="AU283" s="38"/>
      <c r="AV283" s="38"/>
      <c r="AW283" s="38"/>
      <c r="AX283" s="38"/>
      <c r="AY283" s="38"/>
      <c r="AZ283" s="38"/>
      <c r="BA283" s="38"/>
      <c r="BB283" s="38"/>
      <c r="BC283" s="38"/>
      <c r="BD283" s="38"/>
      <c r="BE283" s="38"/>
      <c r="BF283" s="38"/>
      <c r="BG283" s="38"/>
      <c r="BH283" s="38"/>
      <c r="BI283" s="38"/>
      <c r="BJ283" s="38"/>
      <c r="BK283" s="38"/>
      <c r="BL283" s="38"/>
      <c r="BM283" s="38"/>
      <c r="BN283" s="38"/>
      <c r="BO283" s="38"/>
      <c r="BP283" s="38"/>
      <c r="BQ283" s="38"/>
      <c r="BR283" s="38"/>
      <c r="BS283" s="38"/>
      <c r="BT283" s="38"/>
      <c r="BU283" s="38"/>
      <c r="BV283" s="38"/>
      <c r="BW283" s="38"/>
      <c r="BX283" s="38"/>
      <c r="BY283" s="38"/>
      <c r="BZ283" s="38"/>
      <c r="CA283" s="38"/>
      <c r="CB283" s="38"/>
      <c r="CC283" s="38"/>
      <c r="CD283" s="38"/>
      <c r="CE283" s="38"/>
      <c r="CF283" s="38"/>
      <c r="CG283" s="38"/>
      <c r="CH283" s="38"/>
      <c r="CI283" s="38"/>
      <c r="CJ283" s="38"/>
      <c r="CK283" s="38"/>
      <c r="CL283" s="38"/>
      <c r="CM283" s="38"/>
      <c r="CN283" s="38"/>
      <c r="CO283" s="38"/>
      <c r="CP283" s="38"/>
      <c r="CQ283" s="38"/>
      <c r="CR283" s="38"/>
      <c r="CS283" s="38"/>
      <c r="CT283" s="38"/>
      <c r="CU283" s="38"/>
      <c r="CV283" s="38"/>
      <c r="CW283" s="38"/>
      <c r="CX283" s="38"/>
      <c r="CY283" s="38"/>
      <c r="CZ283" s="38"/>
      <c r="DA283" s="38"/>
      <c r="DB283" s="38"/>
      <c r="DC283" s="38"/>
      <c r="DD283" s="38"/>
      <c r="DE283" s="38"/>
      <c r="DF283" s="38"/>
      <c r="DG283" s="38"/>
      <c r="DH283" s="38"/>
      <c r="DI283" s="38"/>
      <c r="DJ283" s="38"/>
      <c r="DK283" s="38"/>
      <c r="DL283" s="38"/>
      <c r="DM283" s="38"/>
      <c r="DN283" s="38"/>
    </row>
    <row r="284" spans="1:118">
      <c r="A284" s="1">
        <f>+NICE자료!A284</f>
        <v>126151</v>
      </c>
      <c r="B284" s="28" t="str">
        <f>+NICE자료!B284</f>
        <v xml:space="preserve">     공정가액조정손실</v>
      </c>
      <c r="C284" s="37">
        <f>+NICE자료!C284</f>
        <v>0</v>
      </c>
      <c r="D284" s="37">
        <f>+NICE자료!D284</f>
        <v>0</v>
      </c>
      <c r="E284" s="37">
        <f>+NICE자료!E284</f>
        <v>0</v>
      </c>
      <c r="F284" s="37">
        <f>+NICE자료!F284</f>
        <v>0</v>
      </c>
      <c r="G284" s="37">
        <f>+NICE자료!G284</f>
        <v>0</v>
      </c>
      <c r="H284" s="37">
        <f>+NICE자료!H284</f>
        <v>0</v>
      </c>
      <c r="I284" s="37">
        <f>+NICE자료!I284</f>
        <v>0</v>
      </c>
      <c r="J284" s="37">
        <f>+NICE자료!J284</f>
        <v>0</v>
      </c>
      <c r="K284" s="37">
        <f>+NICE자료!K284</f>
        <v>0</v>
      </c>
      <c r="L284" s="37">
        <f>+NICE자료!L284</f>
        <v>0</v>
      </c>
      <c r="M284" s="37">
        <f>+NICE자료!M284</f>
        <v>0</v>
      </c>
      <c r="N284" s="37">
        <f>+NICE자료!N284</f>
        <v>0</v>
      </c>
      <c r="O284" s="37">
        <f>+NICE자료!O284</f>
        <v>0</v>
      </c>
      <c r="P284" s="37">
        <f>+NICE자료!P284</f>
        <v>0</v>
      </c>
      <c r="Q284" s="37">
        <f>+NICE자료!Q284</f>
        <v>0</v>
      </c>
      <c r="R284" s="37">
        <f>+NICE자료!R284</f>
        <v>0</v>
      </c>
      <c r="S284" s="37">
        <f>+NICE자료!S284</f>
        <v>0</v>
      </c>
      <c r="T284" s="37">
        <f>+NICE자료!T284</f>
        <v>0</v>
      </c>
      <c r="U284" s="37">
        <f>+NICE자료!U284</f>
        <v>0</v>
      </c>
      <c r="V284" s="37">
        <f>+NICE자료!V284</f>
        <v>0</v>
      </c>
      <c r="W284" s="37">
        <f>+NICE자료!W284</f>
        <v>0</v>
      </c>
      <c r="X284" s="37">
        <f>+NICE자료!X284</f>
        <v>0</v>
      </c>
      <c r="Y284" s="37">
        <f>+NICE자료!Y284</f>
        <v>0</v>
      </c>
      <c r="Z284" s="37">
        <f>+NICE자료!Z284</f>
        <v>0</v>
      </c>
      <c r="AA284" s="37">
        <f>+NICE자료!AA284</f>
        <v>0</v>
      </c>
      <c r="AB284" s="37">
        <f>+NICE자료!AB284</f>
        <v>0</v>
      </c>
      <c r="AC284" s="37">
        <f>+NICE자료!AC284</f>
        <v>0</v>
      </c>
      <c r="AD284" s="37">
        <f>+NICE자료!AD284</f>
        <v>0</v>
      </c>
      <c r="AE284" s="37">
        <f>+NICE자료!AE284</f>
        <v>0</v>
      </c>
      <c r="AF284" s="37">
        <f>+NICE자료!AF284</f>
        <v>0</v>
      </c>
      <c r="AG284" s="37">
        <f>+NICE자료!AG284</f>
        <v>0</v>
      </c>
      <c r="AH284" s="37">
        <f>+NICE자료!AH284</f>
        <v>0</v>
      </c>
      <c r="AI284" s="37">
        <f>+NICE자료!AI284</f>
        <v>0</v>
      </c>
      <c r="AJ284" s="37">
        <f>+NICE자료!AJ284</f>
        <v>0</v>
      </c>
      <c r="AK284" s="37">
        <f>+NICE자료!AK284</f>
        <v>0</v>
      </c>
      <c r="AL284" s="37">
        <f>+NICE자료!AL284</f>
        <v>0</v>
      </c>
      <c r="AM284" s="37"/>
      <c r="AN284" s="37"/>
      <c r="AO284" s="37"/>
      <c r="AP284" s="37"/>
      <c r="AQ284" s="37"/>
      <c r="AR284" s="37"/>
      <c r="AS284" s="37"/>
      <c r="AT284" s="38"/>
      <c r="AU284" s="38"/>
      <c r="AV284" s="38"/>
      <c r="AW284" s="38"/>
      <c r="AX284" s="38"/>
      <c r="AY284" s="38"/>
      <c r="AZ284" s="38"/>
      <c r="BA284" s="38"/>
      <c r="BB284" s="38"/>
      <c r="BC284" s="38"/>
      <c r="BD284" s="38"/>
      <c r="BE284" s="38"/>
      <c r="BF284" s="38"/>
      <c r="BG284" s="38"/>
      <c r="BH284" s="38"/>
      <c r="BI284" s="38"/>
      <c r="BJ284" s="38"/>
      <c r="BK284" s="38"/>
      <c r="BL284" s="38"/>
      <c r="BM284" s="38"/>
      <c r="BN284" s="38"/>
      <c r="BO284" s="38"/>
      <c r="BP284" s="38"/>
      <c r="BQ284" s="38"/>
      <c r="BR284" s="38"/>
      <c r="BS284" s="38"/>
      <c r="BT284" s="38"/>
      <c r="BU284" s="38"/>
      <c r="BV284" s="38"/>
      <c r="BW284" s="38"/>
      <c r="BX284" s="38"/>
      <c r="BY284" s="38"/>
      <c r="BZ284" s="38"/>
      <c r="CA284" s="38"/>
      <c r="CB284" s="38"/>
      <c r="CC284" s="38"/>
      <c r="CD284" s="38"/>
      <c r="CE284" s="38"/>
      <c r="CF284" s="38"/>
      <c r="CG284" s="38"/>
      <c r="CH284" s="38"/>
      <c r="CI284" s="38"/>
      <c r="CJ284" s="38"/>
      <c r="CK284" s="38"/>
      <c r="CL284" s="38"/>
      <c r="CM284" s="38"/>
      <c r="CN284" s="38"/>
      <c r="CO284" s="38"/>
      <c r="CP284" s="38"/>
      <c r="CQ284" s="38"/>
      <c r="CR284" s="38"/>
      <c r="CS284" s="38"/>
      <c r="CT284" s="38"/>
      <c r="CU284" s="38"/>
      <c r="CV284" s="38"/>
      <c r="CW284" s="38"/>
      <c r="CX284" s="38"/>
      <c r="CY284" s="38"/>
      <c r="CZ284" s="38"/>
      <c r="DA284" s="38"/>
      <c r="DB284" s="38"/>
      <c r="DC284" s="38"/>
      <c r="DD284" s="38"/>
      <c r="DE284" s="38"/>
      <c r="DF284" s="38"/>
      <c r="DG284" s="38"/>
      <c r="DH284" s="38"/>
      <c r="DI284" s="38"/>
      <c r="DJ284" s="38"/>
      <c r="DK284" s="38"/>
      <c r="DL284" s="38"/>
      <c r="DM284" s="38"/>
      <c r="DN284" s="38"/>
    </row>
    <row r="285" spans="1:118">
      <c r="A285" s="1">
        <f>+NICE자료!A285</f>
        <v>126400</v>
      </c>
      <c r="B285" s="28" t="str">
        <f>+NICE자료!B285</f>
        <v xml:space="preserve">     임대주택자산감액손실</v>
      </c>
      <c r="C285" s="37">
        <f>+NICE자료!C285</f>
        <v>0</v>
      </c>
      <c r="D285" s="37">
        <f>+NICE자료!D285</f>
        <v>0</v>
      </c>
      <c r="E285" s="37">
        <f>+NICE자료!E285</f>
        <v>0</v>
      </c>
      <c r="F285" s="37">
        <f>+NICE자료!F285</f>
        <v>0</v>
      </c>
      <c r="G285" s="37">
        <f>+NICE자료!G285</f>
        <v>0</v>
      </c>
      <c r="H285" s="37">
        <f>+NICE자료!H285</f>
        <v>0</v>
      </c>
      <c r="I285" s="37">
        <f>+NICE자료!I285</f>
        <v>0</v>
      </c>
      <c r="J285" s="37">
        <f>+NICE자료!J285</f>
        <v>0</v>
      </c>
      <c r="K285" s="37">
        <f>+NICE자료!K285</f>
        <v>0</v>
      </c>
      <c r="L285" s="37">
        <f>+NICE자료!L285</f>
        <v>0</v>
      </c>
      <c r="M285" s="37">
        <f>+NICE자료!M285</f>
        <v>0</v>
      </c>
      <c r="N285" s="37">
        <f>+NICE자료!N285</f>
        <v>0</v>
      </c>
      <c r="O285" s="37">
        <f>+NICE자료!O285</f>
        <v>0</v>
      </c>
      <c r="P285" s="37">
        <f>+NICE자료!P285</f>
        <v>0</v>
      </c>
      <c r="Q285" s="37">
        <f>+NICE자료!Q285</f>
        <v>0</v>
      </c>
      <c r="R285" s="37">
        <f>+NICE자료!R285</f>
        <v>0</v>
      </c>
      <c r="S285" s="37">
        <f>+NICE자료!S285</f>
        <v>0</v>
      </c>
      <c r="T285" s="37">
        <f>+NICE자료!T285</f>
        <v>0</v>
      </c>
      <c r="U285" s="37">
        <f>+NICE자료!U285</f>
        <v>0</v>
      </c>
      <c r="V285" s="37">
        <f>+NICE자료!V285</f>
        <v>0</v>
      </c>
      <c r="W285" s="37">
        <f>+NICE자료!W285</f>
        <v>0</v>
      </c>
      <c r="X285" s="37">
        <f>+NICE자료!X285</f>
        <v>0</v>
      </c>
      <c r="Y285" s="37">
        <f>+NICE자료!Y285</f>
        <v>0</v>
      </c>
      <c r="Z285" s="37">
        <f>+NICE자료!Z285</f>
        <v>0</v>
      </c>
      <c r="AA285" s="37">
        <f>+NICE자료!AA285</f>
        <v>0</v>
      </c>
      <c r="AB285" s="37">
        <f>+NICE자료!AB285</f>
        <v>0</v>
      </c>
      <c r="AC285" s="37">
        <f>+NICE자료!AC285</f>
        <v>0</v>
      </c>
      <c r="AD285" s="37">
        <f>+NICE자료!AD285</f>
        <v>0</v>
      </c>
      <c r="AE285" s="37">
        <f>+NICE자료!AE285</f>
        <v>0</v>
      </c>
      <c r="AF285" s="37">
        <f>+NICE자료!AF285</f>
        <v>0</v>
      </c>
      <c r="AG285" s="37">
        <f>+NICE자료!AG285</f>
        <v>0</v>
      </c>
      <c r="AH285" s="37">
        <f>+NICE자료!AH285</f>
        <v>0</v>
      </c>
      <c r="AI285" s="37">
        <f>+NICE자료!AI285</f>
        <v>0</v>
      </c>
      <c r="AJ285" s="37">
        <f>+NICE자료!AJ285</f>
        <v>0</v>
      </c>
      <c r="AK285" s="37">
        <f>+NICE자료!AK285</f>
        <v>0</v>
      </c>
      <c r="AL285" s="37">
        <f>+NICE자료!AL285</f>
        <v>0</v>
      </c>
      <c r="AM285" s="37"/>
      <c r="AN285" s="37"/>
      <c r="AO285" s="37"/>
      <c r="AP285" s="37"/>
      <c r="AQ285" s="37"/>
      <c r="AR285" s="37"/>
      <c r="AS285" s="37"/>
      <c r="AT285" s="38"/>
      <c r="AU285" s="38"/>
      <c r="AV285" s="38"/>
      <c r="AW285" s="38"/>
      <c r="AX285" s="38"/>
      <c r="AY285" s="38"/>
      <c r="AZ285" s="38"/>
      <c r="BA285" s="38"/>
      <c r="BB285" s="38"/>
      <c r="BC285" s="38"/>
      <c r="BD285" s="38"/>
      <c r="BE285" s="38"/>
      <c r="BF285" s="38"/>
      <c r="BG285" s="38"/>
      <c r="BH285" s="38"/>
      <c r="BI285" s="38"/>
      <c r="BJ285" s="38"/>
      <c r="BK285" s="38"/>
      <c r="BL285" s="38"/>
      <c r="BM285" s="38"/>
      <c r="BN285" s="38"/>
      <c r="BO285" s="38"/>
      <c r="BP285" s="38"/>
      <c r="BQ285" s="38"/>
      <c r="BR285" s="38"/>
      <c r="BS285" s="38"/>
      <c r="BT285" s="38"/>
      <c r="BU285" s="38"/>
      <c r="BV285" s="38"/>
      <c r="BW285" s="38"/>
      <c r="BX285" s="38"/>
      <c r="BY285" s="38"/>
      <c r="BZ285" s="38"/>
      <c r="CA285" s="38"/>
      <c r="CB285" s="38"/>
      <c r="CC285" s="38"/>
      <c r="CD285" s="38"/>
      <c r="CE285" s="38"/>
      <c r="CF285" s="38"/>
      <c r="CG285" s="38"/>
      <c r="CH285" s="38"/>
      <c r="CI285" s="38"/>
      <c r="CJ285" s="38"/>
      <c r="CK285" s="38"/>
      <c r="CL285" s="38"/>
      <c r="CM285" s="38"/>
      <c r="CN285" s="38"/>
      <c r="CO285" s="38"/>
      <c r="CP285" s="38"/>
      <c r="CQ285" s="38"/>
      <c r="CR285" s="38"/>
      <c r="CS285" s="38"/>
      <c r="CT285" s="38"/>
      <c r="CU285" s="38"/>
      <c r="CV285" s="38"/>
      <c r="CW285" s="38"/>
      <c r="CX285" s="38"/>
      <c r="CY285" s="38"/>
      <c r="CZ285" s="38"/>
      <c r="DA285" s="38"/>
      <c r="DB285" s="38"/>
      <c r="DC285" s="38"/>
      <c r="DD285" s="38"/>
      <c r="DE285" s="38"/>
      <c r="DF285" s="38"/>
      <c r="DG285" s="38"/>
      <c r="DH285" s="38"/>
      <c r="DI285" s="38"/>
      <c r="DJ285" s="38"/>
      <c r="DK285" s="38"/>
      <c r="DL285" s="38"/>
      <c r="DM285" s="38"/>
      <c r="DN285" s="38"/>
    </row>
    <row r="286" spans="1:118">
      <c r="A286" s="1">
        <f>+NICE자료!A286</f>
        <v>126275</v>
      </c>
      <c r="B286" s="28" t="str">
        <f>+NICE자료!B286</f>
        <v xml:space="preserve">     투자자산감액손실</v>
      </c>
      <c r="C286" s="37">
        <f>+NICE자료!C286</f>
        <v>0</v>
      </c>
      <c r="D286" s="37">
        <f>+NICE자료!D286</f>
        <v>0</v>
      </c>
      <c r="E286" s="37">
        <f>+NICE자료!E286</f>
        <v>0</v>
      </c>
      <c r="F286" s="37">
        <f>+NICE자료!F286</f>
        <v>0</v>
      </c>
      <c r="G286" s="37">
        <f>+NICE자료!G286</f>
        <v>0</v>
      </c>
      <c r="H286" s="37">
        <f>+NICE자료!H286</f>
        <v>0</v>
      </c>
      <c r="I286" s="37">
        <f>+NICE자료!I286</f>
        <v>0</v>
      </c>
      <c r="J286" s="37">
        <f>+NICE자료!J286</f>
        <v>0</v>
      </c>
      <c r="K286" s="37">
        <f>+NICE자료!K286</f>
        <v>0</v>
      </c>
      <c r="L286" s="37">
        <f>+NICE자료!L286</f>
        <v>0</v>
      </c>
      <c r="M286" s="37">
        <f>+NICE자료!M286</f>
        <v>0</v>
      </c>
      <c r="N286" s="37">
        <f>+NICE자료!N286</f>
        <v>0</v>
      </c>
      <c r="O286" s="37">
        <f>+NICE자료!O286</f>
        <v>0</v>
      </c>
      <c r="P286" s="37">
        <f>+NICE자료!P286</f>
        <v>0</v>
      </c>
      <c r="Q286" s="37">
        <f>+NICE자료!Q286</f>
        <v>0</v>
      </c>
      <c r="R286" s="37">
        <f>+NICE자료!R286</f>
        <v>0</v>
      </c>
      <c r="S286" s="37">
        <f>+NICE자료!S286</f>
        <v>0</v>
      </c>
      <c r="T286" s="37">
        <f>+NICE자료!T286</f>
        <v>0</v>
      </c>
      <c r="U286" s="37">
        <f>+NICE자료!U286</f>
        <v>0</v>
      </c>
      <c r="V286" s="37">
        <f>+NICE자료!V286</f>
        <v>0</v>
      </c>
      <c r="W286" s="37">
        <f>+NICE자료!W286</f>
        <v>0</v>
      </c>
      <c r="X286" s="37">
        <f>+NICE자료!X286</f>
        <v>0</v>
      </c>
      <c r="Y286" s="37">
        <f>+NICE자료!Y286</f>
        <v>0</v>
      </c>
      <c r="Z286" s="37">
        <f>+NICE자료!Z286</f>
        <v>0</v>
      </c>
      <c r="AA286" s="37">
        <f>+NICE자료!AA286</f>
        <v>0</v>
      </c>
      <c r="AB286" s="37">
        <f>+NICE자료!AB286</f>
        <v>0</v>
      </c>
      <c r="AC286" s="37">
        <f>+NICE자료!AC286</f>
        <v>0</v>
      </c>
      <c r="AD286" s="37">
        <f>+NICE자료!AD286</f>
        <v>0</v>
      </c>
      <c r="AE286" s="37">
        <f>+NICE자료!AE286</f>
        <v>0</v>
      </c>
      <c r="AF286" s="37">
        <f>+NICE자료!AF286</f>
        <v>0</v>
      </c>
      <c r="AG286" s="37">
        <f>+NICE자료!AG286</f>
        <v>0</v>
      </c>
      <c r="AH286" s="37">
        <f>+NICE자료!AH286</f>
        <v>0</v>
      </c>
      <c r="AI286" s="37">
        <f>+NICE자료!AI286</f>
        <v>0</v>
      </c>
      <c r="AJ286" s="37">
        <f>+NICE자료!AJ286</f>
        <v>0</v>
      </c>
      <c r="AK286" s="37">
        <f>+NICE자료!AK286</f>
        <v>0</v>
      </c>
      <c r="AL286" s="37">
        <f>+NICE자료!AL286</f>
        <v>0</v>
      </c>
      <c r="AM286" s="37"/>
      <c r="AN286" s="37"/>
      <c r="AO286" s="37"/>
      <c r="AP286" s="37"/>
      <c r="AQ286" s="37"/>
      <c r="AR286" s="37"/>
      <c r="AS286" s="37"/>
      <c r="AT286" s="38"/>
      <c r="AU286" s="38"/>
      <c r="AV286" s="38"/>
      <c r="AW286" s="38"/>
      <c r="AX286" s="38"/>
      <c r="AY286" s="38"/>
      <c r="AZ286" s="38"/>
      <c r="BA286" s="38"/>
      <c r="BB286" s="38"/>
      <c r="BC286" s="38"/>
      <c r="BD286" s="38"/>
      <c r="BE286" s="38"/>
      <c r="BF286" s="38"/>
      <c r="BG286" s="38"/>
      <c r="BH286" s="38"/>
      <c r="BI286" s="38"/>
      <c r="BJ286" s="38"/>
      <c r="BK286" s="38"/>
      <c r="BL286" s="38"/>
      <c r="BM286" s="38"/>
      <c r="BN286" s="38"/>
      <c r="BO286" s="38"/>
      <c r="BP286" s="38"/>
      <c r="BQ286" s="38"/>
      <c r="BR286" s="38"/>
      <c r="BS286" s="38"/>
      <c r="BT286" s="38"/>
      <c r="BU286" s="38"/>
      <c r="BV286" s="38"/>
      <c r="BW286" s="38"/>
      <c r="BX286" s="38"/>
      <c r="BY286" s="38"/>
      <c r="BZ286" s="38"/>
      <c r="CA286" s="38"/>
      <c r="CB286" s="38"/>
      <c r="CC286" s="38"/>
      <c r="CD286" s="38"/>
      <c r="CE286" s="38"/>
      <c r="CF286" s="38"/>
      <c r="CG286" s="38"/>
      <c r="CH286" s="38"/>
      <c r="CI286" s="38"/>
      <c r="CJ286" s="38"/>
      <c r="CK286" s="38"/>
      <c r="CL286" s="38"/>
      <c r="CM286" s="38"/>
      <c r="CN286" s="38"/>
      <c r="CO286" s="38"/>
      <c r="CP286" s="38"/>
      <c r="CQ286" s="38"/>
      <c r="CR286" s="38"/>
      <c r="CS286" s="38"/>
      <c r="CT286" s="38"/>
      <c r="CU286" s="38"/>
      <c r="CV286" s="38"/>
      <c r="CW286" s="38"/>
      <c r="CX286" s="38"/>
      <c r="CY286" s="38"/>
      <c r="CZ286" s="38"/>
      <c r="DA286" s="38"/>
      <c r="DB286" s="38"/>
      <c r="DC286" s="38"/>
      <c r="DD286" s="38"/>
      <c r="DE286" s="38"/>
      <c r="DF286" s="38"/>
      <c r="DG286" s="38"/>
      <c r="DH286" s="38"/>
      <c r="DI286" s="38"/>
      <c r="DJ286" s="38"/>
      <c r="DK286" s="38"/>
      <c r="DL286" s="38"/>
      <c r="DM286" s="38"/>
      <c r="DN286" s="38"/>
    </row>
    <row r="287" spans="1:118">
      <c r="A287" s="1">
        <f>+NICE자료!A287</f>
        <v>126147</v>
      </c>
      <c r="B287" s="28" t="str">
        <f>+NICE자료!B287</f>
        <v xml:space="preserve">     매도가능증권감액손실</v>
      </c>
      <c r="C287" s="37">
        <f>+NICE자료!C287</f>
        <v>0</v>
      </c>
      <c r="D287" s="37">
        <f>+NICE자료!D287</f>
        <v>0</v>
      </c>
      <c r="E287" s="37">
        <f>+NICE자료!E287</f>
        <v>0</v>
      </c>
      <c r="F287" s="37">
        <f>+NICE자료!F287</f>
        <v>0</v>
      </c>
      <c r="G287" s="37">
        <f>+NICE자료!G287</f>
        <v>0</v>
      </c>
      <c r="H287" s="37">
        <f>+NICE자료!H287</f>
        <v>0</v>
      </c>
      <c r="I287" s="37">
        <f>+NICE자료!I287</f>
        <v>0</v>
      </c>
      <c r="J287" s="37">
        <f>+NICE자료!J287</f>
        <v>0</v>
      </c>
      <c r="K287" s="37">
        <f>+NICE자료!K287</f>
        <v>0</v>
      </c>
      <c r="L287" s="37">
        <f>+NICE자료!L287</f>
        <v>0</v>
      </c>
      <c r="M287" s="37">
        <f>+NICE자료!M287</f>
        <v>0</v>
      </c>
      <c r="N287" s="37">
        <f>+NICE자료!N287</f>
        <v>0</v>
      </c>
      <c r="O287" s="37">
        <f>+NICE자료!O287</f>
        <v>0</v>
      </c>
      <c r="P287" s="37">
        <f>+NICE자료!P287</f>
        <v>0</v>
      </c>
      <c r="Q287" s="37">
        <f>+NICE자료!Q287</f>
        <v>0</v>
      </c>
      <c r="R287" s="37">
        <f>+NICE자료!R287</f>
        <v>0</v>
      </c>
      <c r="S287" s="37">
        <f>+NICE자료!S287</f>
        <v>0</v>
      </c>
      <c r="T287" s="37">
        <f>+NICE자료!T287</f>
        <v>0</v>
      </c>
      <c r="U287" s="37">
        <f>+NICE자료!U287</f>
        <v>0</v>
      </c>
      <c r="V287" s="37">
        <f>+NICE자료!V287</f>
        <v>0</v>
      </c>
      <c r="W287" s="37">
        <f>+NICE자료!W287</f>
        <v>0</v>
      </c>
      <c r="X287" s="37">
        <f>+NICE자료!X287</f>
        <v>0</v>
      </c>
      <c r="Y287" s="37">
        <f>+NICE자료!Y287</f>
        <v>0</v>
      </c>
      <c r="Z287" s="37">
        <f>+NICE자료!Z287</f>
        <v>0</v>
      </c>
      <c r="AA287" s="37">
        <f>+NICE자료!AA287</f>
        <v>0</v>
      </c>
      <c r="AB287" s="37">
        <f>+NICE자료!AB287</f>
        <v>0</v>
      </c>
      <c r="AC287" s="37">
        <f>+NICE자료!AC287</f>
        <v>0</v>
      </c>
      <c r="AD287" s="37">
        <f>+NICE자료!AD287</f>
        <v>82448000000</v>
      </c>
      <c r="AE287" s="37">
        <f>+NICE자료!AE287</f>
        <v>0</v>
      </c>
      <c r="AF287" s="37">
        <f>+NICE자료!AF287</f>
        <v>0</v>
      </c>
      <c r="AG287" s="37">
        <f>+NICE자료!AG287</f>
        <v>0</v>
      </c>
      <c r="AH287" s="37">
        <f>+NICE자료!AH287</f>
        <v>0</v>
      </c>
      <c r="AI287" s="37">
        <f>+NICE자료!AI287</f>
        <v>0</v>
      </c>
      <c r="AJ287" s="37">
        <f>+NICE자료!AJ287</f>
        <v>0</v>
      </c>
      <c r="AK287" s="37">
        <f>+NICE자료!AK287</f>
        <v>0</v>
      </c>
      <c r="AL287" s="37">
        <f>+NICE자료!AL287</f>
        <v>0</v>
      </c>
      <c r="AM287" s="37"/>
      <c r="AN287" s="37"/>
      <c r="AO287" s="37"/>
      <c r="AP287" s="37"/>
      <c r="AQ287" s="37"/>
      <c r="AR287" s="37"/>
      <c r="AS287" s="37"/>
      <c r="AT287" s="38"/>
      <c r="AU287" s="38"/>
      <c r="AV287" s="38"/>
      <c r="AW287" s="38"/>
      <c r="AX287" s="38"/>
      <c r="AY287" s="38"/>
      <c r="AZ287" s="38"/>
      <c r="BA287" s="38"/>
      <c r="BB287" s="38"/>
      <c r="BC287" s="38"/>
      <c r="BD287" s="38"/>
      <c r="BE287" s="38"/>
      <c r="BF287" s="38"/>
      <c r="BG287" s="38"/>
      <c r="BH287" s="38"/>
      <c r="BI287" s="38"/>
      <c r="BJ287" s="38"/>
      <c r="BK287" s="38"/>
      <c r="BL287" s="38"/>
      <c r="BM287" s="38"/>
      <c r="BN287" s="38"/>
      <c r="BO287" s="38"/>
      <c r="BP287" s="38"/>
      <c r="BQ287" s="38"/>
      <c r="BR287" s="38"/>
      <c r="BS287" s="38"/>
      <c r="BT287" s="38"/>
      <c r="BU287" s="38"/>
      <c r="BV287" s="38"/>
      <c r="BW287" s="38"/>
      <c r="BX287" s="38"/>
      <c r="BY287" s="38"/>
      <c r="BZ287" s="38"/>
      <c r="CA287" s="38"/>
      <c r="CB287" s="38"/>
      <c r="CC287" s="38"/>
      <c r="CD287" s="38"/>
      <c r="CE287" s="38"/>
      <c r="CF287" s="38"/>
      <c r="CG287" s="38"/>
      <c r="CH287" s="38"/>
      <c r="CI287" s="38"/>
      <c r="CJ287" s="38"/>
      <c r="CK287" s="38"/>
      <c r="CL287" s="38"/>
      <c r="CM287" s="38"/>
      <c r="CN287" s="38"/>
      <c r="CO287" s="38"/>
      <c r="CP287" s="38"/>
      <c r="CQ287" s="38"/>
      <c r="CR287" s="38"/>
      <c r="CS287" s="38"/>
      <c r="CT287" s="38"/>
      <c r="CU287" s="38"/>
      <c r="CV287" s="38"/>
      <c r="CW287" s="38"/>
      <c r="CX287" s="38"/>
      <c r="CY287" s="38"/>
      <c r="CZ287" s="38"/>
      <c r="DA287" s="38"/>
      <c r="DB287" s="38"/>
      <c r="DC287" s="38"/>
      <c r="DD287" s="38"/>
      <c r="DE287" s="38"/>
      <c r="DF287" s="38"/>
      <c r="DG287" s="38"/>
      <c r="DH287" s="38"/>
      <c r="DI287" s="38"/>
      <c r="DJ287" s="38"/>
      <c r="DK287" s="38"/>
      <c r="DL287" s="38"/>
      <c r="DM287" s="38"/>
      <c r="DN287" s="38"/>
    </row>
    <row r="288" spans="1:118">
      <c r="A288" s="1">
        <f>+NICE자료!A288</f>
        <v>126148</v>
      </c>
      <c r="B288" s="28" t="str">
        <f>+NICE자료!B288</f>
        <v xml:space="preserve">     만기보유증권감액손실</v>
      </c>
      <c r="C288" s="37">
        <f>+NICE자료!C288</f>
        <v>0</v>
      </c>
      <c r="D288" s="37">
        <f>+NICE자료!D288</f>
        <v>0</v>
      </c>
      <c r="E288" s="37">
        <f>+NICE자료!E288</f>
        <v>0</v>
      </c>
      <c r="F288" s="37">
        <f>+NICE자료!F288</f>
        <v>0</v>
      </c>
      <c r="G288" s="37">
        <f>+NICE자료!G288</f>
        <v>0</v>
      </c>
      <c r="H288" s="37">
        <f>+NICE자료!H288</f>
        <v>0</v>
      </c>
      <c r="I288" s="37">
        <f>+NICE자료!I288</f>
        <v>0</v>
      </c>
      <c r="J288" s="37">
        <f>+NICE자료!J288</f>
        <v>0</v>
      </c>
      <c r="K288" s="37">
        <f>+NICE자료!K288</f>
        <v>0</v>
      </c>
      <c r="L288" s="37">
        <f>+NICE자료!L288</f>
        <v>0</v>
      </c>
      <c r="M288" s="37">
        <f>+NICE자료!M288</f>
        <v>0</v>
      </c>
      <c r="N288" s="37">
        <f>+NICE자료!N288</f>
        <v>0</v>
      </c>
      <c r="O288" s="37">
        <f>+NICE자료!O288</f>
        <v>0</v>
      </c>
      <c r="P288" s="37">
        <f>+NICE자료!P288</f>
        <v>0</v>
      </c>
      <c r="Q288" s="37">
        <f>+NICE자료!Q288</f>
        <v>0</v>
      </c>
      <c r="R288" s="37">
        <f>+NICE자료!R288</f>
        <v>0</v>
      </c>
      <c r="S288" s="37">
        <f>+NICE자료!S288</f>
        <v>0</v>
      </c>
      <c r="T288" s="37">
        <f>+NICE자료!T288</f>
        <v>0</v>
      </c>
      <c r="U288" s="37">
        <f>+NICE자료!U288</f>
        <v>0</v>
      </c>
      <c r="V288" s="37">
        <f>+NICE자료!V288</f>
        <v>0</v>
      </c>
      <c r="W288" s="37">
        <f>+NICE자료!W288</f>
        <v>0</v>
      </c>
      <c r="X288" s="37">
        <f>+NICE자료!X288</f>
        <v>0</v>
      </c>
      <c r="Y288" s="37">
        <f>+NICE자료!Y288</f>
        <v>0</v>
      </c>
      <c r="Z288" s="37">
        <f>+NICE자료!Z288</f>
        <v>0</v>
      </c>
      <c r="AA288" s="37">
        <f>+NICE자료!AA288</f>
        <v>0</v>
      </c>
      <c r="AB288" s="37">
        <f>+NICE자료!AB288</f>
        <v>0</v>
      </c>
      <c r="AC288" s="37">
        <f>+NICE자료!AC288</f>
        <v>0</v>
      </c>
      <c r="AD288" s="37">
        <f>+NICE자료!AD288</f>
        <v>0</v>
      </c>
      <c r="AE288" s="37">
        <f>+NICE자료!AE288</f>
        <v>0</v>
      </c>
      <c r="AF288" s="37">
        <f>+NICE자료!AF288</f>
        <v>0</v>
      </c>
      <c r="AG288" s="37">
        <f>+NICE자료!AG288</f>
        <v>0</v>
      </c>
      <c r="AH288" s="37">
        <f>+NICE자료!AH288</f>
        <v>0</v>
      </c>
      <c r="AI288" s="37">
        <f>+NICE자료!AI288</f>
        <v>0</v>
      </c>
      <c r="AJ288" s="37">
        <f>+NICE자료!AJ288</f>
        <v>0</v>
      </c>
      <c r="AK288" s="37">
        <f>+NICE자료!AK288</f>
        <v>0</v>
      </c>
      <c r="AL288" s="37">
        <f>+NICE자료!AL288</f>
        <v>0</v>
      </c>
      <c r="AM288" s="37"/>
      <c r="AN288" s="37"/>
      <c r="AO288" s="37"/>
      <c r="AP288" s="37"/>
      <c r="AQ288" s="37"/>
      <c r="AR288" s="37"/>
      <c r="AS288" s="37"/>
      <c r="AT288" s="38"/>
      <c r="AU288" s="38"/>
      <c r="AV288" s="38"/>
      <c r="AW288" s="38"/>
      <c r="AX288" s="38"/>
      <c r="AY288" s="38"/>
      <c r="AZ288" s="38"/>
      <c r="BA288" s="38"/>
      <c r="BB288" s="38"/>
      <c r="BC288" s="38"/>
      <c r="BD288" s="38"/>
      <c r="BE288" s="38"/>
      <c r="BF288" s="38"/>
      <c r="BG288" s="38"/>
      <c r="BH288" s="38"/>
      <c r="BI288" s="38"/>
      <c r="BJ288" s="38"/>
      <c r="BK288" s="38"/>
      <c r="BL288" s="38"/>
      <c r="BM288" s="38"/>
      <c r="BN288" s="38"/>
      <c r="BO288" s="38"/>
      <c r="BP288" s="38"/>
      <c r="BQ288" s="38"/>
      <c r="BR288" s="38"/>
      <c r="BS288" s="38"/>
      <c r="BT288" s="38"/>
      <c r="BU288" s="38"/>
      <c r="BV288" s="38"/>
      <c r="BW288" s="38"/>
      <c r="BX288" s="38"/>
      <c r="BY288" s="38"/>
      <c r="BZ288" s="38"/>
      <c r="CA288" s="38"/>
      <c r="CB288" s="38"/>
      <c r="CC288" s="38"/>
      <c r="CD288" s="38"/>
      <c r="CE288" s="38"/>
      <c r="CF288" s="38"/>
      <c r="CG288" s="38"/>
      <c r="CH288" s="38"/>
      <c r="CI288" s="38"/>
      <c r="CJ288" s="38"/>
      <c r="CK288" s="38"/>
      <c r="CL288" s="38"/>
      <c r="CM288" s="38"/>
      <c r="CN288" s="38"/>
      <c r="CO288" s="38"/>
      <c r="CP288" s="38"/>
      <c r="CQ288" s="38"/>
      <c r="CR288" s="38"/>
      <c r="CS288" s="38"/>
      <c r="CT288" s="38"/>
      <c r="CU288" s="38"/>
      <c r="CV288" s="38"/>
      <c r="CW288" s="38"/>
      <c r="CX288" s="38"/>
      <c r="CY288" s="38"/>
      <c r="CZ288" s="38"/>
      <c r="DA288" s="38"/>
      <c r="DB288" s="38"/>
      <c r="DC288" s="38"/>
      <c r="DD288" s="38"/>
      <c r="DE288" s="38"/>
      <c r="DF288" s="38"/>
      <c r="DG288" s="38"/>
      <c r="DH288" s="38"/>
      <c r="DI288" s="38"/>
      <c r="DJ288" s="38"/>
      <c r="DK288" s="38"/>
      <c r="DL288" s="38"/>
      <c r="DM288" s="38"/>
      <c r="DN288" s="38"/>
    </row>
    <row r="289" spans="1:118">
      <c r="A289" s="1">
        <f>+NICE자료!A289</f>
        <v>126155</v>
      </c>
      <c r="B289" s="28" t="str">
        <f>+NICE자료!B289</f>
        <v xml:space="preserve">     지분법주식감액손실</v>
      </c>
      <c r="C289" s="37">
        <f>+NICE자료!C289</f>
        <v>0</v>
      </c>
      <c r="D289" s="37">
        <f>+NICE자료!D289</f>
        <v>0</v>
      </c>
      <c r="E289" s="37">
        <f>+NICE자료!E289</f>
        <v>0</v>
      </c>
      <c r="F289" s="37">
        <f>+NICE자료!F289</f>
        <v>0</v>
      </c>
      <c r="G289" s="37">
        <f>+NICE자료!G289</f>
        <v>0</v>
      </c>
      <c r="H289" s="37">
        <f>+NICE자료!H289</f>
        <v>0</v>
      </c>
      <c r="I289" s="37">
        <f>+NICE자료!I289</f>
        <v>0</v>
      </c>
      <c r="J289" s="37">
        <f>+NICE자료!J289</f>
        <v>0</v>
      </c>
      <c r="K289" s="37">
        <f>+NICE자료!K289</f>
        <v>0</v>
      </c>
      <c r="L289" s="37">
        <f>+NICE자료!L289</f>
        <v>0</v>
      </c>
      <c r="M289" s="37">
        <f>+NICE자료!M289</f>
        <v>0</v>
      </c>
      <c r="N289" s="37">
        <f>+NICE자료!N289</f>
        <v>0</v>
      </c>
      <c r="O289" s="37">
        <f>+NICE자료!O289</f>
        <v>0</v>
      </c>
      <c r="P289" s="37">
        <f>+NICE자료!P289</f>
        <v>0</v>
      </c>
      <c r="Q289" s="37">
        <f>+NICE자료!Q289</f>
        <v>0</v>
      </c>
      <c r="R289" s="37">
        <f>+NICE자료!R289</f>
        <v>0</v>
      </c>
      <c r="S289" s="37">
        <f>+NICE자료!S289</f>
        <v>0</v>
      </c>
      <c r="T289" s="37">
        <f>+NICE자료!T289</f>
        <v>0</v>
      </c>
      <c r="U289" s="37">
        <f>+NICE자료!U289</f>
        <v>0</v>
      </c>
      <c r="V289" s="37">
        <f>+NICE자료!V289</f>
        <v>0</v>
      </c>
      <c r="W289" s="37">
        <f>+NICE자료!W289</f>
        <v>0</v>
      </c>
      <c r="X289" s="37">
        <f>+NICE자료!X289</f>
        <v>0</v>
      </c>
      <c r="Y289" s="37">
        <f>+NICE자료!Y289</f>
        <v>0</v>
      </c>
      <c r="Z289" s="37">
        <f>+NICE자료!Z289</f>
        <v>0</v>
      </c>
      <c r="AA289" s="37">
        <f>+NICE자료!AA289</f>
        <v>0</v>
      </c>
      <c r="AB289" s="37">
        <f>+NICE자료!AB289</f>
        <v>0</v>
      </c>
      <c r="AC289" s="37">
        <f>+NICE자료!AC289</f>
        <v>0</v>
      </c>
      <c r="AD289" s="37">
        <f>+NICE자료!AD289</f>
        <v>0</v>
      </c>
      <c r="AE289" s="37">
        <f>+NICE자료!AE289</f>
        <v>0</v>
      </c>
      <c r="AF289" s="37">
        <f>+NICE자료!AF289</f>
        <v>0</v>
      </c>
      <c r="AG289" s="37">
        <f>+NICE자료!AG289</f>
        <v>0</v>
      </c>
      <c r="AH289" s="37">
        <f>+NICE자료!AH289</f>
        <v>0</v>
      </c>
      <c r="AI289" s="37">
        <f>+NICE자료!AI289</f>
        <v>0</v>
      </c>
      <c r="AJ289" s="37">
        <f>+NICE자료!AJ289</f>
        <v>0</v>
      </c>
      <c r="AK289" s="37">
        <f>+NICE자료!AK289</f>
        <v>0</v>
      </c>
      <c r="AL289" s="37">
        <f>+NICE자료!AL289</f>
        <v>0</v>
      </c>
      <c r="AM289" s="37"/>
      <c r="AN289" s="37"/>
      <c r="AO289" s="37"/>
      <c r="AP289" s="37"/>
      <c r="AQ289" s="37"/>
      <c r="AR289" s="37"/>
      <c r="AS289" s="37"/>
      <c r="AT289" s="38"/>
      <c r="AU289" s="38"/>
      <c r="AV289" s="38"/>
      <c r="AW289" s="38"/>
      <c r="AX289" s="38"/>
      <c r="AY289" s="38"/>
      <c r="AZ289" s="38"/>
      <c r="BA289" s="38"/>
      <c r="BB289" s="38"/>
      <c r="BC289" s="38"/>
      <c r="BD289" s="38"/>
      <c r="BE289" s="38"/>
      <c r="BF289" s="38"/>
      <c r="BG289" s="38"/>
      <c r="BH289" s="38"/>
      <c r="BI289" s="38"/>
      <c r="BJ289" s="38"/>
      <c r="BK289" s="38"/>
      <c r="BL289" s="38"/>
      <c r="BM289" s="38"/>
      <c r="BN289" s="38"/>
      <c r="BO289" s="38"/>
      <c r="BP289" s="38"/>
      <c r="BQ289" s="38"/>
      <c r="BR289" s="38"/>
      <c r="BS289" s="38"/>
      <c r="BT289" s="38"/>
      <c r="BU289" s="38"/>
      <c r="BV289" s="38"/>
      <c r="BW289" s="38"/>
      <c r="BX289" s="38"/>
      <c r="BY289" s="38"/>
      <c r="BZ289" s="38"/>
      <c r="CA289" s="38"/>
      <c r="CB289" s="38"/>
      <c r="CC289" s="38"/>
      <c r="CD289" s="38"/>
      <c r="CE289" s="38"/>
      <c r="CF289" s="38"/>
      <c r="CG289" s="38"/>
      <c r="CH289" s="38"/>
      <c r="CI289" s="38"/>
      <c r="CJ289" s="38"/>
      <c r="CK289" s="38"/>
      <c r="CL289" s="38"/>
      <c r="CM289" s="38"/>
      <c r="CN289" s="38"/>
      <c r="CO289" s="38"/>
      <c r="CP289" s="38"/>
      <c r="CQ289" s="38"/>
      <c r="CR289" s="38"/>
      <c r="CS289" s="38"/>
      <c r="CT289" s="38"/>
      <c r="CU289" s="38"/>
      <c r="CV289" s="38"/>
      <c r="CW289" s="38"/>
      <c r="CX289" s="38"/>
      <c r="CY289" s="38"/>
      <c r="CZ289" s="38"/>
      <c r="DA289" s="38"/>
      <c r="DB289" s="38"/>
      <c r="DC289" s="38"/>
      <c r="DD289" s="38"/>
      <c r="DE289" s="38"/>
      <c r="DF289" s="38"/>
      <c r="DG289" s="38"/>
      <c r="DH289" s="38"/>
      <c r="DI289" s="38"/>
      <c r="DJ289" s="38"/>
      <c r="DK289" s="38"/>
      <c r="DL289" s="38"/>
      <c r="DM289" s="38"/>
      <c r="DN289" s="38"/>
    </row>
    <row r="290" spans="1:118">
      <c r="A290" s="1">
        <f>+NICE자료!A290</f>
        <v>126410</v>
      </c>
      <c r="B290" s="28" t="str">
        <f>+NICE자료!B290</f>
        <v xml:space="preserve">     유형자산감액손실</v>
      </c>
      <c r="C290" s="37">
        <f>+NICE자료!C290</f>
        <v>0</v>
      </c>
      <c r="D290" s="37">
        <f>+NICE자료!D290</f>
        <v>0</v>
      </c>
      <c r="E290" s="37">
        <f>+NICE자료!E290</f>
        <v>0</v>
      </c>
      <c r="F290" s="37">
        <f>+NICE자료!F290</f>
        <v>0</v>
      </c>
      <c r="G290" s="37">
        <f>+NICE자료!G290</f>
        <v>0</v>
      </c>
      <c r="H290" s="37">
        <f>+NICE자료!H290</f>
        <v>0</v>
      </c>
      <c r="I290" s="37">
        <f>+NICE자료!I290</f>
        <v>0</v>
      </c>
      <c r="J290" s="37">
        <f>+NICE자료!J290</f>
        <v>0</v>
      </c>
      <c r="K290" s="37">
        <f>+NICE자료!K290</f>
        <v>0</v>
      </c>
      <c r="L290" s="37">
        <f>+NICE자료!L290</f>
        <v>0</v>
      </c>
      <c r="M290" s="37">
        <f>+NICE자료!M290</f>
        <v>0</v>
      </c>
      <c r="N290" s="37">
        <f>+NICE자료!N290</f>
        <v>0</v>
      </c>
      <c r="O290" s="37">
        <f>+NICE자료!O290</f>
        <v>0</v>
      </c>
      <c r="P290" s="37">
        <f>+NICE자료!P290</f>
        <v>0</v>
      </c>
      <c r="Q290" s="37">
        <f>+NICE자료!Q290</f>
        <v>0</v>
      </c>
      <c r="R290" s="37">
        <f>+NICE자료!R290</f>
        <v>0</v>
      </c>
      <c r="S290" s="37">
        <f>+NICE자료!S290</f>
        <v>0</v>
      </c>
      <c r="T290" s="37">
        <f>+NICE자료!T290</f>
        <v>0</v>
      </c>
      <c r="U290" s="37">
        <f>+NICE자료!U290</f>
        <v>0</v>
      </c>
      <c r="V290" s="37">
        <f>+NICE자료!V290</f>
        <v>0</v>
      </c>
      <c r="W290" s="37">
        <f>+NICE자료!W290</f>
        <v>0</v>
      </c>
      <c r="X290" s="37">
        <f>+NICE자료!X290</f>
        <v>0</v>
      </c>
      <c r="Y290" s="37">
        <f>+NICE자료!Y290</f>
        <v>0</v>
      </c>
      <c r="Z290" s="37">
        <f>+NICE자료!Z290</f>
        <v>18966000000</v>
      </c>
      <c r="AA290" s="37">
        <f>+NICE자료!AA290</f>
        <v>0</v>
      </c>
      <c r="AB290" s="37">
        <f>+NICE자료!AB290</f>
        <v>0</v>
      </c>
      <c r="AC290" s="37">
        <f>+NICE자료!AC290</f>
        <v>0</v>
      </c>
      <c r="AD290" s="37">
        <f>+NICE자료!AD290</f>
        <v>21148000000</v>
      </c>
      <c r="AE290" s="37">
        <f>+NICE자료!AE290</f>
        <v>0</v>
      </c>
      <c r="AF290" s="37">
        <f>+NICE자료!AF290</f>
        <v>0</v>
      </c>
      <c r="AG290" s="37">
        <f>+NICE자료!AG290</f>
        <v>0</v>
      </c>
      <c r="AH290" s="37">
        <f>+NICE자료!AH290</f>
        <v>0</v>
      </c>
      <c r="AI290" s="37">
        <f>+NICE자료!AI290</f>
        <v>0</v>
      </c>
      <c r="AJ290" s="37">
        <f>+NICE자료!AJ290</f>
        <v>0</v>
      </c>
      <c r="AK290" s="37">
        <f>+NICE자료!AK290</f>
        <v>0</v>
      </c>
      <c r="AL290" s="37">
        <f>+NICE자료!AL290</f>
        <v>0</v>
      </c>
      <c r="AM290" s="37"/>
      <c r="AN290" s="37"/>
      <c r="AO290" s="37"/>
      <c r="AP290" s="37"/>
      <c r="AQ290" s="37"/>
      <c r="AR290" s="37"/>
      <c r="AS290" s="37"/>
      <c r="AT290" s="38"/>
      <c r="AU290" s="38"/>
      <c r="AV290" s="38"/>
      <c r="AW290" s="38"/>
      <c r="AX290" s="38"/>
      <c r="AY290" s="38"/>
      <c r="AZ290" s="38"/>
      <c r="BA290" s="38"/>
      <c r="BB290" s="38"/>
      <c r="BC290" s="38"/>
      <c r="BD290" s="38"/>
      <c r="BE290" s="38"/>
      <c r="BF290" s="38"/>
      <c r="BG290" s="38"/>
      <c r="BH290" s="38"/>
      <c r="BI290" s="38"/>
      <c r="BJ290" s="38"/>
      <c r="BK290" s="38"/>
      <c r="BL290" s="38"/>
      <c r="BM290" s="38"/>
      <c r="BN290" s="38"/>
      <c r="BO290" s="38"/>
      <c r="BP290" s="38"/>
      <c r="BQ290" s="38"/>
      <c r="BR290" s="38"/>
      <c r="BS290" s="38"/>
      <c r="BT290" s="38"/>
      <c r="BU290" s="38"/>
      <c r="BV290" s="38"/>
      <c r="BW290" s="38"/>
      <c r="BX290" s="38"/>
      <c r="BY290" s="38"/>
      <c r="BZ290" s="38"/>
      <c r="CA290" s="38"/>
      <c r="CB290" s="38"/>
      <c r="CC290" s="38"/>
      <c r="CD290" s="38"/>
      <c r="CE290" s="38"/>
      <c r="CF290" s="38"/>
      <c r="CG290" s="38"/>
      <c r="CH290" s="38"/>
      <c r="CI290" s="38"/>
      <c r="CJ290" s="38"/>
      <c r="CK290" s="38"/>
      <c r="CL290" s="38"/>
      <c r="CM290" s="38"/>
      <c r="CN290" s="38"/>
      <c r="CO290" s="38"/>
      <c r="CP290" s="38"/>
      <c r="CQ290" s="38"/>
      <c r="CR290" s="38"/>
      <c r="CS290" s="38"/>
      <c r="CT290" s="38"/>
      <c r="CU290" s="38"/>
      <c r="CV290" s="38"/>
      <c r="CW290" s="38"/>
      <c r="CX290" s="38"/>
      <c r="CY290" s="38"/>
      <c r="CZ290" s="38"/>
      <c r="DA290" s="38"/>
      <c r="DB290" s="38"/>
      <c r="DC290" s="38"/>
      <c r="DD290" s="38"/>
      <c r="DE290" s="38"/>
      <c r="DF290" s="38"/>
      <c r="DG290" s="38"/>
      <c r="DH290" s="38"/>
      <c r="DI290" s="38"/>
      <c r="DJ290" s="38"/>
      <c r="DK290" s="38"/>
      <c r="DL290" s="38"/>
      <c r="DM290" s="38"/>
      <c r="DN290" s="38"/>
    </row>
    <row r="291" spans="1:118">
      <c r="A291" s="1">
        <f>+NICE자료!A291</f>
        <v>126420</v>
      </c>
      <c r="B291" s="28" t="str">
        <f>+NICE자료!B291</f>
        <v xml:space="preserve">     무형자산감액손실</v>
      </c>
      <c r="C291" s="37">
        <f>+NICE자료!C291</f>
        <v>0</v>
      </c>
      <c r="D291" s="37">
        <f>+NICE자료!D291</f>
        <v>0</v>
      </c>
      <c r="E291" s="37">
        <f>+NICE자료!E291</f>
        <v>0</v>
      </c>
      <c r="F291" s="37">
        <f>+NICE자료!F291</f>
        <v>0</v>
      </c>
      <c r="G291" s="37">
        <f>+NICE자료!G291</f>
        <v>0</v>
      </c>
      <c r="H291" s="37">
        <f>+NICE자료!H291</f>
        <v>0</v>
      </c>
      <c r="I291" s="37">
        <f>+NICE자료!I291</f>
        <v>0</v>
      </c>
      <c r="J291" s="37">
        <f>+NICE자료!J291</f>
        <v>0</v>
      </c>
      <c r="K291" s="37">
        <f>+NICE자료!K291</f>
        <v>0</v>
      </c>
      <c r="L291" s="37">
        <f>+NICE자료!L291</f>
        <v>0</v>
      </c>
      <c r="M291" s="37">
        <f>+NICE자료!M291</f>
        <v>0</v>
      </c>
      <c r="N291" s="37">
        <f>+NICE자료!N291</f>
        <v>0</v>
      </c>
      <c r="O291" s="37">
        <f>+NICE자료!O291</f>
        <v>0</v>
      </c>
      <c r="P291" s="37">
        <f>+NICE자료!P291</f>
        <v>0</v>
      </c>
      <c r="Q291" s="37">
        <f>+NICE자료!Q291</f>
        <v>0</v>
      </c>
      <c r="R291" s="37">
        <f>+NICE자료!R291</f>
        <v>0</v>
      </c>
      <c r="S291" s="37">
        <f>+NICE자료!S291</f>
        <v>0</v>
      </c>
      <c r="T291" s="37">
        <f>+NICE자료!T291</f>
        <v>0</v>
      </c>
      <c r="U291" s="37">
        <f>+NICE자료!U291</f>
        <v>0</v>
      </c>
      <c r="V291" s="37">
        <f>+NICE자료!V291</f>
        <v>0</v>
      </c>
      <c r="W291" s="37">
        <f>+NICE자료!W291</f>
        <v>0</v>
      </c>
      <c r="X291" s="37">
        <f>+NICE자료!X291</f>
        <v>0</v>
      </c>
      <c r="Y291" s="37">
        <f>+NICE자료!Y291</f>
        <v>0</v>
      </c>
      <c r="Z291" s="37">
        <f>+NICE자료!Z291</f>
        <v>183650000000</v>
      </c>
      <c r="AA291" s="37">
        <f>+NICE자료!AA291</f>
        <v>0</v>
      </c>
      <c r="AB291" s="37">
        <f>+NICE자료!AB291</f>
        <v>0</v>
      </c>
      <c r="AC291" s="37">
        <f>+NICE자료!AC291</f>
        <v>0</v>
      </c>
      <c r="AD291" s="37">
        <f>+NICE자료!AD291</f>
        <v>206006000000</v>
      </c>
      <c r="AE291" s="37">
        <f>+NICE자료!AE291</f>
        <v>0</v>
      </c>
      <c r="AF291" s="37">
        <f>+NICE자료!AF291</f>
        <v>0</v>
      </c>
      <c r="AG291" s="37">
        <f>+NICE자료!AG291</f>
        <v>0</v>
      </c>
      <c r="AH291" s="37">
        <f>+NICE자료!AH291</f>
        <v>82599000000</v>
      </c>
      <c r="AI291" s="37">
        <f>+NICE자료!AI291</f>
        <v>0</v>
      </c>
      <c r="AJ291" s="37">
        <f>+NICE자료!AJ291</f>
        <v>0</v>
      </c>
      <c r="AK291" s="37">
        <f>+NICE자료!AK291</f>
        <v>0</v>
      </c>
      <c r="AL291" s="37">
        <f>+NICE자료!AL291</f>
        <v>56659000000</v>
      </c>
      <c r="AM291" s="37"/>
      <c r="AN291" s="37"/>
      <c r="AO291" s="37"/>
      <c r="AP291" s="37"/>
      <c r="AQ291" s="37"/>
      <c r="AR291" s="37"/>
      <c r="AS291" s="37"/>
      <c r="AT291" s="38"/>
      <c r="AU291" s="38"/>
      <c r="AV291" s="38"/>
      <c r="AW291" s="38"/>
      <c r="AX291" s="38"/>
      <c r="AY291" s="38"/>
      <c r="AZ291" s="38"/>
      <c r="BA291" s="38"/>
      <c r="BB291" s="38"/>
      <c r="BC291" s="38"/>
      <c r="BD291" s="38"/>
      <c r="BE291" s="38"/>
      <c r="BF291" s="38"/>
      <c r="BG291" s="38"/>
      <c r="BH291" s="38"/>
      <c r="BI291" s="38"/>
      <c r="BJ291" s="38"/>
      <c r="BK291" s="38"/>
      <c r="BL291" s="38"/>
      <c r="BM291" s="38"/>
      <c r="BN291" s="38"/>
      <c r="BO291" s="38"/>
      <c r="BP291" s="38"/>
      <c r="BQ291" s="38"/>
      <c r="BR291" s="38"/>
      <c r="BS291" s="38"/>
      <c r="BT291" s="38"/>
      <c r="BU291" s="38"/>
      <c r="BV291" s="38"/>
      <c r="BW291" s="38"/>
      <c r="BX291" s="38"/>
      <c r="BY291" s="38"/>
      <c r="BZ291" s="38"/>
      <c r="CA291" s="38"/>
      <c r="CB291" s="38"/>
      <c r="CC291" s="38"/>
      <c r="CD291" s="38"/>
      <c r="CE291" s="38"/>
      <c r="CF291" s="38"/>
      <c r="CG291" s="38"/>
      <c r="CH291" s="38"/>
      <c r="CI291" s="38"/>
      <c r="CJ291" s="38"/>
      <c r="CK291" s="38"/>
      <c r="CL291" s="38"/>
      <c r="CM291" s="38"/>
      <c r="CN291" s="38"/>
      <c r="CO291" s="38"/>
      <c r="CP291" s="38"/>
      <c r="CQ291" s="38"/>
      <c r="CR291" s="38"/>
      <c r="CS291" s="38"/>
      <c r="CT291" s="38"/>
      <c r="CU291" s="38"/>
      <c r="CV291" s="38"/>
      <c r="CW291" s="38"/>
      <c r="CX291" s="38"/>
      <c r="CY291" s="38"/>
      <c r="CZ291" s="38"/>
      <c r="DA291" s="38"/>
      <c r="DB291" s="38"/>
      <c r="DC291" s="38"/>
      <c r="DD291" s="38"/>
      <c r="DE291" s="38"/>
      <c r="DF291" s="38"/>
      <c r="DG291" s="38"/>
      <c r="DH291" s="38"/>
      <c r="DI291" s="38"/>
      <c r="DJ291" s="38"/>
      <c r="DK291" s="38"/>
      <c r="DL291" s="38"/>
      <c r="DM291" s="38"/>
      <c r="DN291" s="38"/>
    </row>
    <row r="292" spans="1:118">
      <c r="A292" s="1">
        <f>+NICE자료!A292</f>
        <v>126430</v>
      </c>
      <c r="B292" s="28" t="str">
        <f>+NICE자료!B292</f>
        <v xml:space="preserve">     기타자산감액손실</v>
      </c>
      <c r="C292" s="37">
        <f>+NICE자료!C292</f>
        <v>0</v>
      </c>
      <c r="D292" s="37">
        <f>+NICE자료!D292</f>
        <v>0</v>
      </c>
      <c r="E292" s="37">
        <f>+NICE자료!E292</f>
        <v>0</v>
      </c>
      <c r="F292" s="37">
        <f>+NICE자료!F292</f>
        <v>0</v>
      </c>
      <c r="G292" s="37">
        <f>+NICE자료!G292</f>
        <v>0</v>
      </c>
      <c r="H292" s="37">
        <f>+NICE자료!H292</f>
        <v>0</v>
      </c>
      <c r="I292" s="37">
        <f>+NICE자료!I292</f>
        <v>0</v>
      </c>
      <c r="J292" s="37">
        <f>+NICE자료!J292</f>
        <v>0</v>
      </c>
      <c r="K292" s="37">
        <f>+NICE자료!K292</f>
        <v>0</v>
      </c>
      <c r="L292" s="37">
        <f>+NICE자료!L292</f>
        <v>0</v>
      </c>
      <c r="M292" s="37">
        <f>+NICE자료!M292</f>
        <v>0</v>
      </c>
      <c r="N292" s="37">
        <f>+NICE자료!N292</f>
        <v>0</v>
      </c>
      <c r="O292" s="37">
        <f>+NICE자료!O292</f>
        <v>0</v>
      </c>
      <c r="P292" s="37">
        <f>+NICE자료!P292</f>
        <v>0</v>
      </c>
      <c r="Q292" s="37">
        <f>+NICE자료!Q292</f>
        <v>0</v>
      </c>
      <c r="R292" s="37">
        <f>+NICE자료!R292</f>
        <v>0</v>
      </c>
      <c r="S292" s="37">
        <f>+NICE자료!S292</f>
        <v>0</v>
      </c>
      <c r="T292" s="37">
        <f>+NICE자료!T292</f>
        <v>0</v>
      </c>
      <c r="U292" s="37">
        <f>+NICE자료!U292</f>
        <v>0</v>
      </c>
      <c r="V292" s="37">
        <f>+NICE자료!V292</f>
        <v>0</v>
      </c>
      <c r="W292" s="37">
        <f>+NICE자료!W292</f>
        <v>0</v>
      </c>
      <c r="X292" s="37">
        <f>+NICE자료!X292</f>
        <v>0</v>
      </c>
      <c r="Y292" s="37">
        <f>+NICE자료!Y292</f>
        <v>0</v>
      </c>
      <c r="Z292" s="37">
        <f>+NICE자료!Z292</f>
        <v>0</v>
      </c>
      <c r="AA292" s="37">
        <f>+NICE자료!AA292</f>
        <v>0</v>
      </c>
      <c r="AB292" s="37">
        <f>+NICE자료!AB292</f>
        <v>0</v>
      </c>
      <c r="AC292" s="37">
        <f>+NICE자료!AC292</f>
        <v>0</v>
      </c>
      <c r="AD292" s="37">
        <f>+NICE자료!AD292</f>
        <v>0</v>
      </c>
      <c r="AE292" s="37">
        <f>+NICE자료!AE292</f>
        <v>0</v>
      </c>
      <c r="AF292" s="37">
        <f>+NICE자료!AF292</f>
        <v>0</v>
      </c>
      <c r="AG292" s="37">
        <f>+NICE자료!AG292</f>
        <v>0</v>
      </c>
      <c r="AH292" s="37">
        <f>+NICE자료!AH292</f>
        <v>0</v>
      </c>
      <c r="AI292" s="37">
        <f>+NICE자료!AI292</f>
        <v>0</v>
      </c>
      <c r="AJ292" s="37">
        <f>+NICE자료!AJ292</f>
        <v>0</v>
      </c>
      <c r="AK292" s="37">
        <f>+NICE자료!AK292</f>
        <v>0</v>
      </c>
      <c r="AL292" s="37">
        <f>+NICE자료!AL292</f>
        <v>0</v>
      </c>
      <c r="AM292" s="37"/>
      <c r="AN292" s="37"/>
      <c r="AO292" s="37"/>
      <c r="AP292" s="37"/>
      <c r="AQ292" s="37"/>
      <c r="AR292" s="37"/>
      <c r="AS292" s="37"/>
      <c r="AT292" s="38"/>
      <c r="AU292" s="38"/>
      <c r="AV292" s="38"/>
      <c r="AW292" s="38"/>
      <c r="AX292" s="38"/>
      <c r="AY292" s="38"/>
      <c r="AZ292" s="38"/>
      <c r="BA292" s="38"/>
      <c r="BB292" s="38"/>
      <c r="BC292" s="38"/>
      <c r="BD292" s="38"/>
      <c r="BE292" s="38"/>
      <c r="BF292" s="38"/>
      <c r="BG292" s="38"/>
      <c r="BH292" s="38"/>
      <c r="BI292" s="38"/>
      <c r="BJ292" s="38"/>
      <c r="BK292" s="38"/>
      <c r="BL292" s="38"/>
      <c r="BM292" s="38"/>
      <c r="BN292" s="38"/>
      <c r="BO292" s="38"/>
      <c r="BP292" s="38"/>
      <c r="BQ292" s="38"/>
      <c r="BR292" s="38"/>
      <c r="BS292" s="38"/>
      <c r="BT292" s="38"/>
      <c r="BU292" s="38"/>
      <c r="BV292" s="38"/>
      <c r="BW292" s="38"/>
      <c r="BX292" s="38"/>
      <c r="BY292" s="38"/>
      <c r="BZ292" s="38"/>
      <c r="CA292" s="38"/>
      <c r="CB292" s="38"/>
      <c r="CC292" s="38"/>
      <c r="CD292" s="38"/>
      <c r="CE292" s="38"/>
      <c r="CF292" s="38"/>
      <c r="CG292" s="38"/>
      <c r="CH292" s="38"/>
      <c r="CI292" s="38"/>
      <c r="CJ292" s="38"/>
      <c r="CK292" s="38"/>
      <c r="CL292" s="38"/>
      <c r="CM292" s="38"/>
      <c r="CN292" s="38"/>
      <c r="CO292" s="38"/>
      <c r="CP292" s="38"/>
      <c r="CQ292" s="38"/>
      <c r="CR292" s="38"/>
      <c r="CS292" s="38"/>
      <c r="CT292" s="38"/>
      <c r="CU292" s="38"/>
      <c r="CV292" s="38"/>
      <c r="CW292" s="38"/>
      <c r="CX292" s="38"/>
      <c r="CY292" s="38"/>
      <c r="CZ292" s="38"/>
      <c r="DA292" s="38"/>
      <c r="DB292" s="38"/>
      <c r="DC292" s="38"/>
      <c r="DD292" s="38"/>
      <c r="DE292" s="38"/>
      <c r="DF292" s="38"/>
      <c r="DG292" s="38"/>
      <c r="DH292" s="38"/>
      <c r="DI292" s="38"/>
      <c r="DJ292" s="38"/>
      <c r="DK292" s="38"/>
      <c r="DL292" s="38"/>
      <c r="DM292" s="38"/>
      <c r="DN292" s="38"/>
    </row>
    <row r="293" spans="1:118">
      <c r="A293" s="1">
        <f>+NICE자료!A293</f>
        <v>126280</v>
      </c>
      <c r="B293" s="28" t="str">
        <f>+NICE자료!B293</f>
        <v xml:space="preserve">     사채상환손실</v>
      </c>
      <c r="C293" s="37">
        <f>+NICE자료!C293</f>
        <v>0</v>
      </c>
      <c r="D293" s="37">
        <f>+NICE자료!D293</f>
        <v>0</v>
      </c>
      <c r="E293" s="37">
        <f>+NICE자료!E293</f>
        <v>0</v>
      </c>
      <c r="F293" s="37">
        <f>+NICE자료!F293</f>
        <v>0</v>
      </c>
      <c r="G293" s="37">
        <f>+NICE자료!G293</f>
        <v>0</v>
      </c>
      <c r="H293" s="37">
        <f>+NICE자료!H293</f>
        <v>0</v>
      </c>
      <c r="I293" s="37">
        <f>+NICE자료!I293</f>
        <v>0</v>
      </c>
      <c r="J293" s="37">
        <f>+NICE자료!J293</f>
        <v>0</v>
      </c>
      <c r="K293" s="37">
        <f>+NICE자료!K293</f>
        <v>0</v>
      </c>
      <c r="L293" s="37">
        <f>+NICE자료!L293</f>
        <v>0</v>
      </c>
      <c r="M293" s="37">
        <f>+NICE자료!M293</f>
        <v>0</v>
      </c>
      <c r="N293" s="37">
        <f>+NICE자료!N293</f>
        <v>0</v>
      </c>
      <c r="O293" s="37">
        <f>+NICE자료!O293</f>
        <v>0</v>
      </c>
      <c r="P293" s="37">
        <f>+NICE자료!P293</f>
        <v>0</v>
      </c>
      <c r="Q293" s="37">
        <f>+NICE자료!Q293</f>
        <v>0</v>
      </c>
      <c r="R293" s="37">
        <f>+NICE자료!R293</f>
        <v>0</v>
      </c>
      <c r="S293" s="37">
        <f>+NICE자료!S293</f>
        <v>0</v>
      </c>
      <c r="T293" s="37">
        <f>+NICE자료!T293</f>
        <v>0</v>
      </c>
      <c r="U293" s="37">
        <f>+NICE자료!U293</f>
        <v>0</v>
      </c>
      <c r="V293" s="37">
        <f>+NICE자료!V293</f>
        <v>0</v>
      </c>
      <c r="W293" s="37">
        <f>+NICE자료!W293</f>
        <v>0</v>
      </c>
      <c r="X293" s="37">
        <f>+NICE자료!X293</f>
        <v>0</v>
      </c>
      <c r="Y293" s="37">
        <f>+NICE자료!Y293</f>
        <v>0</v>
      </c>
      <c r="Z293" s="37">
        <f>+NICE자료!Z293</f>
        <v>0</v>
      </c>
      <c r="AA293" s="37">
        <f>+NICE자료!AA293</f>
        <v>0</v>
      </c>
      <c r="AB293" s="37">
        <f>+NICE자료!AB293</f>
        <v>0</v>
      </c>
      <c r="AC293" s="37">
        <f>+NICE자료!AC293</f>
        <v>0</v>
      </c>
      <c r="AD293" s="37">
        <f>+NICE자료!AD293</f>
        <v>0</v>
      </c>
      <c r="AE293" s="37">
        <f>+NICE자료!AE293</f>
        <v>0</v>
      </c>
      <c r="AF293" s="37">
        <f>+NICE자료!AF293</f>
        <v>0</v>
      </c>
      <c r="AG293" s="37">
        <f>+NICE자료!AG293</f>
        <v>0</v>
      </c>
      <c r="AH293" s="37">
        <f>+NICE자료!AH293</f>
        <v>0</v>
      </c>
      <c r="AI293" s="37">
        <f>+NICE자료!AI293</f>
        <v>0</v>
      </c>
      <c r="AJ293" s="37">
        <f>+NICE자료!AJ293</f>
        <v>0</v>
      </c>
      <c r="AK293" s="37">
        <f>+NICE자료!AK293</f>
        <v>0</v>
      </c>
      <c r="AL293" s="37">
        <f>+NICE자료!AL293</f>
        <v>0</v>
      </c>
      <c r="AM293" s="37"/>
      <c r="AN293" s="37"/>
      <c r="AO293" s="37"/>
      <c r="AP293" s="37"/>
      <c r="AQ293" s="37"/>
      <c r="AR293" s="37"/>
      <c r="AS293" s="37"/>
      <c r="AT293" s="38"/>
      <c r="AU293" s="38"/>
      <c r="AV293" s="38"/>
      <c r="AW293" s="38"/>
      <c r="AX293" s="38"/>
      <c r="AY293" s="38"/>
      <c r="AZ293" s="38"/>
      <c r="BA293" s="38"/>
      <c r="BB293" s="38"/>
      <c r="BC293" s="38"/>
      <c r="BD293" s="38"/>
      <c r="BE293" s="38"/>
      <c r="BF293" s="38"/>
      <c r="BG293" s="38"/>
      <c r="BH293" s="38"/>
      <c r="BI293" s="38"/>
      <c r="BJ293" s="38"/>
      <c r="BK293" s="38"/>
      <c r="BL293" s="38"/>
      <c r="BM293" s="38"/>
      <c r="BN293" s="38"/>
      <c r="BO293" s="38"/>
      <c r="BP293" s="38"/>
      <c r="BQ293" s="38"/>
      <c r="BR293" s="38"/>
      <c r="BS293" s="38"/>
      <c r="BT293" s="38"/>
      <c r="BU293" s="38"/>
      <c r="BV293" s="38"/>
      <c r="BW293" s="38"/>
      <c r="BX293" s="38"/>
      <c r="BY293" s="38"/>
      <c r="BZ293" s="38"/>
      <c r="CA293" s="38"/>
      <c r="CB293" s="38"/>
      <c r="CC293" s="38"/>
      <c r="CD293" s="38"/>
      <c r="CE293" s="38"/>
      <c r="CF293" s="38"/>
      <c r="CG293" s="38"/>
      <c r="CH293" s="38"/>
      <c r="CI293" s="38"/>
      <c r="CJ293" s="38"/>
      <c r="CK293" s="38"/>
      <c r="CL293" s="38"/>
      <c r="CM293" s="38"/>
      <c r="CN293" s="38"/>
      <c r="CO293" s="38"/>
      <c r="CP293" s="38"/>
      <c r="CQ293" s="38"/>
      <c r="CR293" s="38"/>
      <c r="CS293" s="38"/>
      <c r="CT293" s="38"/>
      <c r="CU293" s="38"/>
      <c r="CV293" s="38"/>
      <c r="CW293" s="38"/>
      <c r="CX293" s="38"/>
      <c r="CY293" s="38"/>
      <c r="CZ293" s="38"/>
      <c r="DA293" s="38"/>
      <c r="DB293" s="38"/>
      <c r="DC293" s="38"/>
      <c r="DD293" s="38"/>
      <c r="DE293" s="38"/>
      <c r="DF293" s="38"/>
      <c r="DG293" s="38"/>
      <c r="DH293" s="38"/>
      <c r="DI293" s="38"/>
      <c r="DJ293" s="38"/>
      <c r="DK293" s="38"/>
      <c r="DL293" s="38"/>
      <c r="DM293" s="38"/>
      <c r="DN293" s="38"/>
    </row>
    <row r="294" spans="1:118">
      <c r="A294" s="1">
        <f>+NICE자료!A294</f>
        <v>126281</v>
      </c>
      <c r="B294" s="28" t="str">
        <f>+NICE자료!B294</f>
        <v xml:space="preserve">     부채상환손실</v>
      </c>
      <c r="C294" s="37">
        <f>+NICE자료!C294</f>
        <v>0</v>
      </c>
      <c r="D294" s="37">
        <f>+NICE자료!D294</f>
        <v>0</v>
      </c>
      <c r="E294" s="37">
        <f>+NICE자료!E294</f>
        <v>0</v>
      </c>
      <c r="F294" s="37">
        <f>+NICE자료!F294</f>
        <v>0</v>
      </c>
      <c r="G294" s="37">
        <f>+NICE자료!G294</f>
        <v>0</v>
      </c>
      <c r="H294" s="37">
        <f>+NICE자료!H294</f>
        <v>0</v>
      </c>
      <c r="I294" s="37">
        <f>+NICE자료!I294</f>
        <v>0</v>
      </c>
      <c r="J294" s="37">
        <f>+NICE자료!J294</f>
        <v>0</v>
      </c>
      <c r="K294" s="37">
        <f>+NICE자료!K294</f>
        <v>0</v>
      </c>
      <c r="L294" s="37">
        <f>+NICE자료!L294</f>
        <v>0</v>
      </c>
      <c r="M294" s="37">
        <f>+NICE자료!M294</f>
        <v>0</v>
      </c>
      <c r="N294" s="37">
        <f>+NICE자료!N294</f>
        <v>0</v>
      </c>
      <c r="O294" s="37">
        <f>+NICE자료!O294</f>
        <v>0</v>
      </c>
      <c r="P294" s="37">
        <f>+NICE자료!P294</f>
        <v>0</v>
      </c>
      <c r="Q294" s="37">
        <f>+NICE자료!Q294</f>
        <v>0</v>
      </c>
      <c r="R294" s="37">
        <f>+NICE자료!R294</f>
        <v>0</v>
      </c>
      <c r="S294" s="37">
        <f>+NICE자료!S294</f>
        <v>0</v>
      </c>
      <c r="T294" s="37">
        <f>+NICE자료!T294</f>
        <v>0</v>
      </c>
      <c r="U294" s="37">
        <f>+NICE자료!U294</f>
        <v>0</v>
      </c>
      <c r="V294" s="37">
        <f>+NICE자료!V294</f>
        <v>0</v>
      </c>
      <c r="W294" s="37">
        <f>+NICE자료!W294</f>
        <v>0</v>
      </c>
      <c r="X294" s="37">
        <f>+NICE자료!X294</f>
        <v>0</v>
      </c>
      <c r="Y294" s="37">
        <f>+NICE자료!Y294</f>
        <v>0</v>
      </c>
      <c r="Z294" s="37">
        <f>+NICE자료!Z294</f>
        <v>0</v>
      </c>
      <c r="AA294" s="37">
        <f>+NICE자료!AA294</f>
        <v>0</v>
      </c>
      <c r="AB294" s="37">
        <f>+NICE자료!AB294</f>
        <v>0</v>
      </c>
      <c r="AC294" s="37">
        <f>+NICE자료!AC294</f>
        <v>0</v>
      </c>
      <c r="AD294" s="37">
        <f>+NICE자료!AD294</f>
        <v>0</v>
      </c>
      <c r="AE294" s="37">
        <f>+NICE자료!AE294</f>
        <v>0</v>
      </c>
      <c r="AF294" s="37">
        <f>+NICE자료!AF294</f>
        <v>0</v>
      </c>
      <c r="AG294" s="37">
        <f>+NICE자료!AG294</f>
        <v>0</v>
      </c>
      <c r="AH294" s="37">
        <f>+NICE자료!AH294</f>
        <v>0</v>
      </c>
      <c r="AI294" s="37">
        <f>+NICE자료!AI294</f>
        <v>0</v>
      </c>
      <c r="AJ294" s="37">
        <f>+NICE자료!AJ294</f>
        <v>0</v>
      </c>
      <c r="AK294" s="37">
        <f>+NICE자료!AK294</f>
        <v>0</v>
      </c>
      <c r="AL294" s="37">
        <f>+NICE자료!AL294</f>
        <v>0</v>
      </c>
      <c r="AM294" s="37"/>
      <c r="AN294" s="37"/>
      <c r="AO294" s="37"/>
      <c r="AP294" s="37"/>
      <c r="AQ294" s="37"/>
      <c r="AR294" s="37"/>
      <c r="AS294" s="37"/>
      <c r="AT294" s="38"/>
      <c r="AU294" s="38"/>
      <c r="AV294" s="38"/>
      <c r="AW294" s="38"/>
      <c r="AX294" s="38"/>
      <c r="AY294" s="38"/>
      <c r="AZ294" s="38"/>
      <c r="BA294" s="38"/>
      <c r="BB294" s="38"/>
      <c r="BC294" s="38"/>
      <c r="BD294" s="38"/>
      <c r="BE294" s="38"/>
      <c r="BF294" s="38"/>
      <c r="BG294" s="38"/>
      <c r="BH294" s="38"/>
      <c r="BI294" s="38"/>
      <c r="BJ294" s="38"/>
      <c r="BK294" s="38"/>
      <c r="BL294" s="38"/>
      <c r="BM294" s="38"/>
      <c r="BN294" s="38"/>
      <c r="BO294" s="38"/>
      <c r="BP294" s="38"/>
      <c r="BQ294" s="38"/>
      <c r="BR294" s="38"/>
      <c r="BS294" s="38"/>
      <c r="BT294" s="38"/>
      <c r="BU294" s="38"/>
      <c r="BV294" s="38"/>
      <c r="BW294" s="38"/>
      <c r="BX294" s="38"/>
      <c r="BY294" s="38"/>
      <c r="BZ294" s="38"/>
      <c r="CA294" s="38"/>
      <c r="CB294" s="38"/>
      <c r="CC294" s="38"/>
      <c r="CD294" s="38"/>
      <c r="CE294" s="38"/>
      <c r="CF294" s="38"/>
      <c r="CG294" s="38"/>
      <c r="CH294" s="38"/>
      <c r="CI294" s="38"/>
      <c r="CJ294" s="38"/>
      <c r="CK294" s="38"/>
      <c r="CL294" s="38"/>
      <c r="CM294" s="38"/>
      <c r="CN294" s="38"/>
      <c r="CO294" s="38"/>
      <c r="CP294" s="38"/>
      <c r="CQ294" s="38"/>
      <c r="CR294" s="38"/>
      <c r="CS294" s="38"/>
      <c r="CT294" s="38"/>
      <c r="CU294" s="38"/>
      <c r="CV294" s="38"/>
      <c r="CW294" s="38"/>
      <c r="CX294" s="38"/>
      <c r="CY294" s="38"/>
      <c r="CZ294" s="38"/>
      <c r="DA294" s="38"/>
      <c r="DB294" s="38"/>
      <c r="DC294" s="38"/>
      <c r="DD294" s="38"/>
      <c r="DE294" s="38"/>
      <c r="DF294" s="38"/>
      <c r="DG294" s="38"/>
      <c r="DH294" s="38"/>
      <c r="DI294" s="38"/>
      <c r="DJ294" s="38"/>
      <c r="DK294" s="38"/>
      <c r="DL294" s="38"/>
      <c r="DM294" s="38"/>
      <c r="DN294" s="38"/>
    </row>
    <row r="295" spans="1:118">
      <c r="A295" s="1">
        <f>+NICE자료!A295</f>
        <v>126310</v>
      </c>
      <c r="B295" s="28" t="str">
        <f>+NICE자료!B295</f>
        <v xml:space="preserve">     지분법손실</v>
      </c>
      <c r="C295" s="37">
        <f>+NICE자료!C295</f>
        <v>43290000000</v>
      </c>
      <c r="D295" s="37">
        <f>+NICE자료!D295</f>
        <v>51215000000</v>
      </c>
      <c r="E295" s="37">
        <f>+NICE자료!E295</f>
        <v>21695000000</v>
      </c>
      <c r="F295" s="37">
        <f>+NICE자료!F295</f>
        <v>-23647000000</v>
      </c>
      <c r="G295" s="37">
        <f>+NICE자료!G295</f>
        <v>96647000000</v>
      </c>
      <c r="H295" s="37">
        <f>+NICE자료!H295</f>
        <v>23751000000</v>
      </c>
      <c r="I295" s="37">
        <f>+NICE자료!I295</f>
        <v>56721000000</v>
      </c>
      <c r="J295" s="37">
        <f>+NICE자료!J295</f>
        <v>85165000000</v>
      </c>
      <c r="K295" s="37">
        <f>+NICE자료!K295</f>
        <v>176920000000</v>
      </c>
      <c r="L295" s="37">
        <f>+NICE자료!L295</f>
        <v>0</v>
      </c>
      <c r="M295" s="37">
        <f>+NICE자료!M295</f>
        <v>110237000000</v>
      </c>
      <c r="N295" s="37">
        <f>+NICE자료!N295</f>
        <v>105051000000</v>
      </c>
      <c r="O295" s="37">
        <f>+NICE자료!O295</f>
        <v>539009000000</v>
      </c>
      <c r="P295" s="37">
        <f>+NICE자료!P295</f>
        <v>121049000000</v>
      </c>
      <c r="Q295" s="37">
        <f>+NICE자료!Q295</f>
        <v>94699000000</v>
      </c>
      <c r="R295" s="37">
        <f>+NICE자료!R295</f>
        <v>-246199000000</v>
      </c>
      <c r="S295" s="37">
        <f>+NICE자료!S295</f>
        <v>0</v>
      </c>
      <c r="T295" s="37">
        <f>+NICE자료!T295</f>
        <v>0</v>
      </c>
      <c r="U295" s="37">
        <f>+NICE자료!U295</f>
        <v>0</v>
      </c>
      <c r="V295" s="37">
        <f>+NICE자료!V295</f>
        <v>0</v>
      </c>
      <c r="W295" s="37">
        <f>+NICE자료!W295</f>
        <v>0</v>
      </c>
      <c r="X295" s="37">
        <f>+NICE자료!X295</f>
        <v>0</v>
      </c>
      <c r="Y295" s="37">
        <f>+NICE자료!Y295</f>
        <v>0</v>
      </c>
      <c r="Z295" s="37">
        <f>+NICE자료!Z295</f>
        <v>0</v>
      </c>
      <c r="AA295" s="37">
        <f>+NICE자료!AA295</f>
        <v>0</v>
      </c>
      <c r="AB295" s="37">
        <f>+NICE자료!AB295</f>
        <v>0</v>
      </c>
      <c r="AC295" s="37">
        <f>+NICE자료!AC295</f>
        <v>0</v>
      </c>
      <c r="AD295" s="37">
        <f>+NICE자료!AD295</f>
        <v>0</v>
      </c>
      <c r="AE295" s="37">
        <f>+NICE자료!AE295</f>
        <v>0</v>
      </c>
      <c r="AF295" s="37">
        <f>+NICE자료!AF295</f>
        <v>0</v>
      </c>
      <c r="AG295" s="37">
        <f>+NICE자료!AG295</f>
        <v>0</v>
      </c>
      <c r="AH295" s="37">
        <f>+NICE자료!AH295</f>
        <v>0</v>
      </c>
      <c r="AI295" s="37">
        <f>+NICE자료!AI295</f>
        <v>0</v>
      </c>
      <c r="AJ295" s="37">
        <f>+NICE자료!AJ295</f>
        <v>0</v>
      </c>
      <c r="AK295" s="37">
        <f>+NICE자료!AK295</f>
        <v>0</v>
      </c>
      <c r="AL295" s="37">
        <f>+NICE자료!AL295</f>
        <v>0</v>
      </c>
      <c r="AM295" s="37"/>
      <c r="AN295" s="37"/>
      <c r="AO295" s="37"/>
      <c r="AP295" s="37"/>
      <c r="AQ295" s="37"/>
      <c r="AR295" s="37"/>
      <c r="AS295" s="37"/>
      <c r="AT295" s="38"/>
      <c r="AU295" s="38"/>
      <c r="AV295" s="38"/>
      <c r="AW295" s="38"/>
      <c r="AX295" s="38"/>
      <c r="AY295" s="38"/>
      <c r="AZ295" s="38"/>
      <c r="BA295" s="38"/>
      <c r="BB295" s="38"/>
      <c r="BC295" s="38"/>
      <c r="BD295" s="38"/>
      <c r="BE295" s="38"/>
      <c r="BF295" s="38"/>
      <c r="BG295" s="38"/>
      <c r="BH295" s="38"/>
      <c r="BI295" s="38"/>
      <c r="BJ295" s="38"/>
      <c r="BK295" s="38"/>
      <c r="BL295" s="38"/>
      <c r="BM295" s="38"/>
      <c r="BN295" s="38"/>
      <c r="BO295" s="38"/>
      <c r="BP295" s="38"/>
      <c r="BQ295" s="38"/>
      <c r="BR295" s="38"/>
      <c r="BS295" s="38"/>
      <c r="BT295" s="38"/>
      <c r="BU295" s="38"/>
      <c r="BV295" s="38"/>
      <c r="BW295" s="38"/>
      <c r="BX295" s="38"/>
      <c r="BY295" s="38"/>
      <c r="BZ295" s="38"/>
      <c r="CA295" s="38"/>
      <c r="CB295" s="38"/>
      <c r="CC295" s="38"/>
      <c r="CD295" s="38"/>
      <c r="CE295" s="38"/>
      <c r="CF295" s="38"/>
      <c r="CG295" s="38"/>
      <c r="CH295" s="38"/>
      <c r="CI295" s="38"/>
      <c r="CJ295" s="38"/>
      <c r="CK295" s="38"/>
      <c r="CL295" s="38"/>
      <c r="CM295" s="38"/>
      <c r="CN295" s="38"/>
      <c r="CO295" s="38"/>
      <c r="CP295" s="38"/>
      <c r="CQ295" s="38"/>
      <c r="CR295" s="38"/>
      <c r="CS295" s="38"/>
      <c r="CT295" s="38"/>
      <c r="CU295" s="38"/>
      <c r="CV295" s="38"/>
      <c r="CW295" s="38"/>
      <c r="CX295" s="38"/>
      <c r="CY295" s="38"/>
      <c r="CZ295" s="38"/>
      <c r="DA295" s="38"/>
      <c r="DB295" s="38"/>
      <c r="DC295" s="38"/>
      <c r="DD295" s="38"/>
      <c r="DE295" s="38"/>
      <c r="DF295" s="38"/>
      <c r="DG295" s="38"/>
      <c r="DH295" s="38"/>
      <c r="DI295" s="38"/>
      <c r="DJ295" s="38"/>
      <c r="DK295" s="38"/>
      <c r="DL295" s="38"/>
      <c r="DM295" s="38"/>
      <c r="DN295" s="38"/>
    </row>
    <row r="296" spans="1:118">
      <c r="A296" s="1">
        <f>+NICE자료!A296</f>
        <v>126330</v>
      </c>
      <c r="B296" s="28" t="str">
        <f>+NICE자료!B296</f>
        <v xml:space="preserve">     법인세추납액</v>
      </c>
      <c r="C296" s="37">
        <f>+NICE자료!C296</f>
        <v>0</v>
      </c>
      <c r="D296" s="37">
        <f>+NICE자료!D296</f>
        <v>0</v>
      </c>
      <c r="E296" s="37">
        <f>+NICE자료!E296</f>
        <v>0</v>
      </c>
      <c r="F296" s="37">
        <f>+NICE자료!F296</f>
        <v>0</v>
      </c>
      <c r="G296" s="37">
        <f>+NICE자료!G296</f>
        <v>0</v>
      </c>
      <c r="H296" s="37">
        <f>+NICE자료!H296</f>
        <v>0</v>
      </c>
      <c r="I296" s="37">
        <f>+NICE자료!I296</f>
        <v>0</v>
      </c>
      <c r="J296" s="37">
        <f>+NICE자료!J296</f>
        <v>0</v>
      </c>
      <c r="K296" s="37">
        <f>+NICE자료!K296</f>
        <v>0</v>
      </c>
      <c r="L296" s="37">
        <f>+NICE자료!L296</f>
        <v>0</v>
      </c>
      <c r="M296" s="37">
        <f>+NICE자료!M296</f>
        <v>0</v>
      </c>
      <c r="N296" s="37">
        <f>+NICE자료!N296</f>
        <v>0</v>
      </c>
      <c r="O296" s="37">
        <f>+NICE자료!O296</f>
        <v>0</v>
      </c>
      <c r="P296" s="37">
        <f>+NICE자료!P296</f>
        <v>0</v>
      </c>
      <c r="Q296" s="37">
        <f>+NICE자료!Q296</f>
        <v>0</v>
      </c>
      <c r="R296" s="37">
        <f>+NICE자료!R296</f>
        <v>0</v>
      </c>
      <c r="S296" s="37">
        <f>+NICE자료!S296</f>
        <v>0</v>
      </c>
      <c r="T296" s="37">
        <f>+NICE자료!T296</f>
        <v>0</v>
      </c>
      <c r="U296" s="37">
        <f>+NICE자료!U296</f>
        <v>0</v>
      </c>
      <c r="V296" s="37">
        <f>+NICE자료!V296</f>
        <v>0</v>
      </c>
      <c r="W296" s="37">
        <f>+NICE자료!W296</f>
        <v>0</v>
      </c>
      <c r="X296" s="37">
        <f>+NICE자료!X296</f>
        <v>0</v>
      </c>
      <c r="Y296" s="37">
        <f>+NICE자료!Y296</f>
        <v>0</v>
      </c>
      <c r="Z296" s="37">
        <f>+NICE자료!Z296</f>
        <v>0</v>
      </c>
      <c r="AA296" s="37">
        <f>+NICE자료!AA296</f>
        <v>0</v>
      </c>
      <c r="AB296" s="37">
        <f>+NICE자료!AB296</f>
        <v>0</v>
      </c>
      <c r="AC296" s="37">
        <f>+NICE자료!AC296</f>
        <v>0</v>
      </c>
      <c r="AD296" s="37">
        <f>+NICE자료!AD296</f>
        <v>0</v>
      </c>
      <c r="AE296" s="37">
        <f>+NICE자료!AE296</f>
        <v>0</v>
      </c>
      <c r="AF296" s="37">
        <f>+NICE자료!AF296</f>
        <v>0</v>
      </c>
      <c r="AG296" s="37">
        <f>+NICE자료!AG296</f>
        <v>0</v>
      </c>
      <c r="AH296" s="37">
        <f>+NICE자료!AH296</f>
        <v>0</v>
      </c>
      <c r="AI296" s="37">
        <f>+NICE자료!AI296</f>
        <v>0</v>
      </c>
      <c r="AJ296" s="37">
        <f>+NICE자료!AJ296</f>
        <v>0</v>
      </c>
      <c r="AK296" s="37">
        <f>+NICE자료!AK296</f>
        <v>0</v>
      </c>
      <c r="AL296" s="37">
        <f>+NICE자료!AL296</f>
        <v>0</v>
      </c>
      <c r="AM296" s="37"/>
      <c r="AN296" s="37"/>
      <c r="AO296" s="37"/>
      <c r="AP296" s="37"/>
      <c r="AQ296" s="37"/>
      <c r="AR296" s="37"/>
      <c r="AS296" s="37"/>
      <c r="AT296" s="38"/>
      <c r="AU296" s="38"/>
      <c r="AV296" s="38"/>
      <c r="AW296" s="38"/>
      <c r="AX296" s="38"/>
      <c r="AY296" s="38"/>
      <c r="AZ296" s="38"/>
      <c r="BA296" s="38"/>
      <c r="BB296" s="38"/>
      <c r="BC296" s="38"/>
      <c r="BD296" s="38"/>
      <c r="BE296" s="38"/>
      <c r="BF296" s="38"/>
      <c r="BG296" s="38"/>
      <c r="BH296" s="38"/>
      <c r="BI296" s="38"/>
      <c r="BJ296" s="38"/>
      <c r="BK296" s="38"/>
      <c r="BL296" s="38"/>
      <c r="BM296" s="38"/>
      <c r="BN296" s="38"/>
      <c r="BO296" s="38"/>
      <c r="BP296" s="38"/>
      <c r="BQ296" s="38"/>
      <c r="BR296" s="38"/>
      <c r="BS296" s="38"/>
      <c r="BT296" s="38"/>
      <c r="BU296" s="38"/>
      <c r="BV296" s="38"/>
      <c r="BW296" s="38"/>
      <c r="BX296" s="38"/>
      <c r="BY296" s="38"/>
      <c r="BZ296" s="38"/>
      <c r="CA296" s="38"/>
      <c r="CB296" s="38"/>
      <c r="CC296" s="38"/>
      <c r="CD296" s="38"/>
      <c r="CE296" s="38"/>
      <c r="CF296" s="38"/>
      <c r="CG296" s="38"/>
      <c r="CH296" s="38"/>
      <c r="CI296" s="38"/>
      <c r="CJ296" s="38"/>
      <c r="CK296" s="38"/>
      <c r="CL296" s="38"/>
      <c r="CM296" s="38"/>
      <c r="CN296" s="38"/>
      <c r="CO296" s="38"/>
      <c r="CP296" s="38"/>
      <c r="CQ296" s="38"/>
      <c r="CR296" s="38"/>
      <c r="CS296" s="38"/>
      <c r="CT296" s="38"/>
      <c r="CU296" s="38"/>
      <c r="CV296" s="38"/>
      <c r="CW296" s="38"/>
      <c r="CX296" s="38"/>
      <c r="CY296" s="38"/>
      <c r="CZ296" s="38"/>
      <c r="DA296" s="38"/>
      <c r="DB296" s="38"/>
      <c r="DC296" s="38"/>
      <c r="DD296" s="38"/>
      <c r="DE296" s="38"/>
      <c r="DF296" s="38"/>
      <c r="DG296" s="38"/>
      <c r="DH296" s="38"/>
      <c r="DI296" s="38"/>
      <c r="DJ296" s="38"/>
      <c r="DK296" s="38"/>
      <c r="DL296" s="38"/>
      <c r="DM296" s="38"/>
      <c r="DN296" s="38"/>
    </row>
    <row r="297" spans="1:118">
      <c r="A297" s="1">
        <f>+NICE자료!A297</f>
        <v>126350</v>
      </c>
      <c r="B297" s="28" t="str">
        <f>+NICE자료!B297</f>
        <v xml:space="preserve">     전환사채전환손실</v>
      </c>
      <c r="C297" s="37">
        <f>+NICE자료!C297</f>
        <v>0</v>
      </c>
      <c r="D297" s="37">
        <f>+NICE자료!D297</f>
        <v>0</v>
      </c>
      <c r="E297" s="37">
        <f>+NICE자료!E297</f>
        <v>0</v>
      </c>
      <c r="F297" s="37">
        <f>+NICE자료!F297</f>
        <v>0</v>
      </c>
      <c r="G297" s="37">
        <f>+NICE자료!G297</f>
        <v>0</v>
      </c>
      <c r="H297" s="37">
        <f>+NICE자료!H297</f>
        <v>0</v>
      </c>
      <c r="I297" s="37">
        <f>+NICE자료!I297</f>
        <v>0</v>
      </c>
      <c r="J297" s="37">
        <f>+NICE자료!J297</f>
        <v>0</v>
      </c>
      <c r="K297" s="37">
        <f>+NICE자료!K297</f>
        <v>0</v>
      </c>
      <c r="L297" s="37">
        <f>+NICE자료!L297</f>
        <v>0</v>
      </c>
      <c r="M297" s="37">
        <f>+NICE자료!M297</f>
        <v>0</v>
      </c>
      <c r="N297" s="37">
        <f>+NICE자료!N297</f>
        <v>0</v>
      </c>
      <c r="O297" s="37">
        <f>+NICE자료!O297</f>
        <v>0</v>
      </c>
      <c r="P297" s="37">
        <f>+NICE자료!P297</f>
        <v>0</v>
      </c>
      <c r="Q297" s="37">
        <f>+NICE자료!Q297</f>
        <v>0</v>
      </c>
      <c r="R297" s="37">
        <f>+NICE자료!R297</f>
        <v>0</v>
      </c>
      <c r="S297" s="37">
        <f>+NICE자료!S297</f>
        <v>0</v>
      </c>
      <c r="T297" s="37">
        <f>+NICE자료!T297</f>
        <v>0</v>
      </c>
      <c r="U297" s="37">
        <f>+NICE자료!U297</f>
        <v>0</v>
      </c>
      <c r="V297" s="37">
        <f>+NICE자료!V297</f>
        <v>0</v>
      </c>
      <c r="W297" s="37">
        <f>+NICE자료!W297</f>
        <v>0</v>
      </c>
      <c r="X297" s="37">
        <f>+NICE자료!X297</f>
        <v>0</v>
      </c>
      <c r="Y297" s="37">
        <f>+NICE자료!Y297</f>
        <v>0</v>
      </c>
      <c r="Z297" s="37">
        <f>+NICE자료!Z297</f>
        <v>0</v>
      </c>
      <c r="AA297" s="37">
        <f>+NICE자료!AA297</f>
        <v>0</v>
      </c>
      <c r="AB297" s="37">
        <f>+NICE자료!AB297</f>
        <v>0</v>
      </c>
      <c r="AC297" s="37">
        <f>+NICE자료!AC297</f>
        <v>0</v>
      </c>
      <c r="AD297" s="37">
        <f>+NICE자료!AD297</f>
        <v>0</v>
      </c>
      <c r="AE297" s="37">
        <f>+NICE자료!AE297</f>
        <v>0</v>
      </c>
      <c r="AF297" s="37">
        <f>+NICE자료!AF297</f>
        <v>0</v>
      </c>
      <c r="AG297" s="37">
        <f>+NICE자료!AG297</f>
        <v>0</v>
      </c>
      <c r="AH297" s="37">
        <f>+NICE자료!AH297</f>
        <v>0</v>
      </c>
      <c r="AI297" s="37">
        <f>+NICE자료!AI297</f>
        <v>0</v>
      </c>
      <c r="AJ297" s="37">
        <f>+NICE자료!AJ297</f>
        <v>0</v>
      </c>
      <c r="AK297" s="37">
        <f>+NICE자료!AK297</f>
        <v>0</v>
      </c>
      <c r="AL297" s="37">
        <f>+NICE자료!AL297</f>
        <v>0</v>
      </c>
      <c r="AM297" s="37"/>
      <c r="AN297" s="37"/>
      <c r="AO297" s="37"/>
      <c r="AP297" s="37"/>
      <c r="AQ297" s="37"/>
      <c r="AR297" s="37"/>
      <c r="AS297" s="37"/>
      <c r="AT297" s="38"/>
      <c r="AU297" s="38"/>
      <c r="AV297" s="38"/>
      <c r="AW297" s="38"/>
      <c r="AX297" s="38"/>
      <c r="AY297" s="38"/>
      <c r="AZ297" s="38"/>
      <c r="BA297" s="38"/>
      <c r="BB297" s="38"/>
      <c r="BC297" s="38"/>
      <c r="BD297" s="38"/>
      <c r="BE297" s="38"/>
      <c r="BF297" s="38"/>
      <c r="BG297" s="38"/>
      <c r="BH297" s="38"/>
      <c r="BI297" s="38"/>
      <c r="BJ297" s="38"/>
      <c r="BK297" s="38"/>
      <c r="BL297" s="38"/>
      <c r="BM297" s="38"/>
      <c r="BN297" s="38"/>
      <c r="BO297" s="38"/>
      <c r="BP297" s="38"/>
      <c r="BQ297" s="38"/>
      <c r="BR297" s="38"/>
      <c r="BS297" s="38"/>
      <c r="BT297" s="38"/>
      <c r="BU297" s="38"/>
      <c r="BV297" s="38"/>
      <c r="BW297" s="38"/>
      <c r="BX297" s="38"/>
      <c r="BY297" s="38"/>
      <c r="BZ297" s="38"/>
      <c r="CA297" s="38"/>
      <c r="CB297" s="38"/>
      <c r="CC297" s="38"/>
      <c r="CD297" s="38"/>
      <c r="CE297" s="38"/>
      <c r="CF297" s="38"/>
      <c r="CG297" s="38"/>
      <c r="CH297" s="38"/>
      <c r="CI297" s="38"/>
      <c r="CJ297" s="38"/>
      <c r="CK297" s="38"/>
      <c r="CL297" s="38"/>
      <c r="CM297" s="38"/>
      <c r="CN297" s="38"/>
      <c r="CO297" s="38"/>
      <c r="CP297" s="38"/>
      <c r="CQ297" s="38"/>
      <c r="CR297" s="38"/>
      <c r="CS297" s="38"/>
      <c r="CT297" s="38"/>
      <c r="CU297" s="38"/>
      <c r="CV297" s="38"/>
      <c r="CW297" s="38"/>
      <c r="CX297" s="38"/>
      <c r="CY297" s="38"/>
      <c r="CZ297" s="38"/>
      <c r="DA297" s="38"/>
      <c r="DB297" s="38"/>
      <c r="DC297" s="38"/>
      <c r="DD297" s="38"/>
      <c r="DE297" s="38"/>
      <c r="DF297" s="38"/>
      <c r="DG297" s="38"/>
      <c r="DH297" s="38"/>
      <c r="DI297" s="38"/>
      <c r="DJ297" s="38"/>
      <c r="DK297" s="38"/>
      <c r="DL297" s="38"/>
      <c r="DM297" s="38"/>
      <c r="DN297" s="38"/>
    </row>
    <row r="298" spans="1:118">
      <c r="A298" s="1">
        <f>+NICE자료!A298</f>
        <v>126137</v>
      </c>
      <c r="B298" s="28" t="str">
        <f>+NICE자료!B298</f>
        <v xml:space="preserve">     중간기간오류손실</v>
      </c>
      <c r="C298" s="37">
        <f>+NICE자료!C298</f>
        <v>0</v>
      </c>
      <c r="D298" s="37">
        <f>+NICE자료!D298</f>
        <v>0</v>
      </c>
      <c r="E298" s="37">
        <f>+NICE자료!E298</f>
        <v>0</v>
      </c>
      <c r="F298" s="37">
        <f>+NICE자료!F298</f>
        <v>0</v>
      </c>
      <c r="G298" s="37">
        <f>+NICE자료!G298</f>
        <v>0</v>
      </c>
      <c r="H298" s="37">
        <f>+NICE자료!H298</f>
        <v>0</v>
      </c>
      <c r="I298" s="37">
        <f>+NICE자료!I298</f>
        <v>0</v>
      </c>
      <c r="J298" s="37">
        <f>+NICE자료!J298</f>
        <v>0</v>
      </c>
      <c r="K298" s="37">
        <f>+NICE자료!K298</f>
        <v>0</v>
      </c>
      <c r="L298" s="37">
        <f>+NICE자료!L298</f>
        <v>0</v>
      </c>
      <c r="M298" s="37">
        <f>+NICE자료!M298</f>
        <v>0</v>
      </c>
      <c r="N298" s="37">
        <f>+NICE자료!N298</f>
        <v>0</v>
      </c>
      <c r="O298" s="37">
        <f>+NICE자료!O298</f>
        <v>0</v>
      </c>
      <c r="P298" s="37">
        <f>+NICE자료!P298</f>
        <v>0</v>
      </c>
      <c r="Q298" s="37">
        <f>+NICE자료!Q298</f>
        <v>0</v>
      </c>
      <c r="R298" s="37">
        <f>+NICE자료!R298</f>
        <v>0</v>
      </c>
      <c r="S298" s="37">
        <f>+NICE자료!S298</f>
        <v>0</v>
      </c>
      <c r="T298" s="37">
        <f>+NICE자료!T298</f>
        <v>0</v>
      </c>
      <c r="U298" s="37">
        <f>+NICE자료!U298</f>
        <v>0</v>
      </c>
      <c r="V298" s="37">
        <f>+NICE자료!V298</f>
        <v>0</v>
      </c>
      <c r="W298" s="37">
        <f>+NICE자료!W298</f>
        <v>0</v>
      </c>
      <c r="X298" s="37">
        <f>+NICE자료!X298</f>
        <v>0</v>
      </c>
      <c r="Y298" s="37">
        <f>+NICE자료!Y298</f>
        <v>0</v>
      </c>
      <c r="Z298" s="37">
        <f>+NICE자료!Z298</f>
        <v>0</v>
      </c>
      <c r="AA298" s="37">
        <f>+NICE자료!AA298</f>
        <v>0</v>
      </c>
      <c r="AB298" s="37">
        <f>+NICE자료!AB298</f>
        <v>0</v>
      </c>
      <c r="AC298" s="37">
        <f>+NICE자료!AC298</f>
        <v>0</v>
      </c>
      <c r="AD298" s="37">
        <f>+NICE자료!AD298</f>
        <v>0</v>
      </c>
      <c r="AE298" s="37">
        <f>+NICE자료!AE298</f>
        <v>0</v>
      </c>
      <c r="AF298" s="37">
        <f>+NICE자료!AF298</f>
        <v>0</v>
      </c>
      <c r="AG298" s="37">
        <f>+NICE자료!AG298</f>
        <v>0</v>
      </c>
      <c r="AH298" s="37">
        <f>+NICE자료!AH298</f>
        <v>0</v>
      </c>
      <c r="AI298" s="37">
        <f>+NICE자료!AI298</f>
        <v>0</v>
      </c>
      <c r="AJ298" s="37">
        <f>+NICE자료!AJ298</f>
        <v>0</v>
      </c>
      <c r="AK298" s="37">
        <f>+NICE자료!AK298</f>
        <v>0</v>
      </c>
      <c r="AL298" s="37">
        <f>+NICE자료!AL298</f>
        <v>0</v>
      </c>
      <c r="AM298" s="37"/>
      <c r="AN298" s="37"/>
      <c r="AO298" s="37"/>
      <c r="AP298" s="37"/>
      <c r="AQ298" s="37"/>
      <c r="AR298" s="37"/>
      <c r="AS298" s="37"/>
      <c r="AT298" s="38"/>
      <c r="AU298" s="38"/>
      <c r="AV298" s="38"/>
      <c r="AW298" s="38"/>
      <c r="AX298" s="38"/>
      <c r="AY298" s="38"/>
      <c r="AZ298" s="38"/>
      <c r="BA298" s="38"/>
      <c r="BB298" s="38"/>
      <c r="BC298" s="38"/>
      <c r="BD298" s="38"/>
      <c r="BE298" s="38"/>
      <c r="BF298" s="38"/>
      <c r="BG298" s="38"/>
      <c r="BH298" s="38"/>
      <c r="BI298" s="38"/>
      <c r="BJ298" s="38"/>
      <c r="BK298" s="38"/>
      <c r="BL298" s="38"/>
      <c r="BM298" s="38"/>
      <c r="BN298" s="38"/>
      <c r="BO298" s="38"/>
      <c r="BP298" s="38"/>
      <c r="BQ298" s="38"/>
      <c r="BR298" s="38"/>
      <c r="BS298" s="38"/>
      <c r="BT298" s="38"/>
      <c r="BU298" s="38"/>
      <c r="BV298" s="38"/>
      <c r="BW298" s="38"/>
      <c r="BX298" s="38"/>
      <c r="BY298" s="38"/>
      <c r="BZ298" s="38"/>
      <c r="CA298" s="38"/>
      <c r="CB298" s="38"/>
      <c r="CC298" s="38"/>
      <c r="CD298" s="38"/>
      <c r="CE298" s="38"/>
      <c r="CF298" s="38"/>
      <c r="CG298" s="38"/>
      <c r="CH298" s="38"/>
      <c r="CI298" s="38"/>
      <c r="CJ298" s="38"/>
      <c r="CK298" s="38"/>
      <c r="CL298" s="38"/>
      <c r="CM298" s="38"/>
      <c r="CN298" s="38"/>
      <c r="CO298" s="38"/>
      <c r="CP298" s="38"/>
      <c r="CQ298" s="38"/>
      <c r="CR298" s="38"/>
      <c r="CS298" s="38"/>
      <c r="CT298" s="38"/>
      <c r="CU298" s="38"/>
      <c r="CV298" s="38"/>
      <c r="CW298" s="38"/>
      <c r="CX298" s="38"/>
      <c r="CY298" s="38"/>
      <c r="CZ298" s="38"/>
      <c r="DA298" s="38"/>
      <c r="DB298" s="38"/>
      <c r="DC298" s="38"/>
      <c r="DD298" s="38"/>
      <c r="DE298" s="38"/>
      <c r="DF298" s="38"/>
      <c r="DG298" s="38"/>
      <c r="DH298" s="38"/>
      <c r="DI298" s="38"/>
      <c r="DJ298" s="38"/>
      <c r="DK298" s="38"/>
      <c r="DL298" s="38"/>
      <c r="DM298" s="38"/>
      <c r="DN298" s="38"/>
    </row>
    <row r="299" spans="1:118">
      <c r="A299" s="1">
        <f>+NICE자료!A299</f>
        <v>126138</v>
      </c>
      <c r="B299" s="28" t="str">
        <f>+NICE자료!B299</f>
        <v xml:space="preserve">     중간기간영업외비용조정</v>
      </c>
      <c r="C299" s="37">
        <f>+NICE자료!C299</f>
        <v>0</v>
      </c>
      <c r="D299" s="37">
        <f>+NICE자료!D299</f>
        <v>0</v>
      </c>
      <c r="E299" s="37">
        <f>+NICE자료!E299</f>
        <v>0</v>
      </c>
      <c r="F299" s="37">
        <f>+NICE자료!F299</f>
        <v>0</v>
      </c>
      <c r="G299" s="37">
        <f>+NICE자료!G299</f>
        <v>0</v>
      </c>
      <c r="H299" s="37">
        <f>+NICE자료!H299</f>
        <v>0</v>
      </c>
      <c r="I299" s="37">
        <f>+NICE자료!I299</f>
        <v>0</v>
      </c>
      <c r="J299" s="37">
        <f>+NICE자료!J299</f>
        <v>0</v>
      </c>
      <c r="K299" s="37">
        <f>+NICE자료!K299</f>
        <v>0</v>
      </c>
      <c r="L299" s="37">
        <f>+NICE자료!L299</f>
        <v>0</v>
      </c>
      <c r="M299" s="37">
        <f>+NICE자료!M299</f>
        <v>0</v>
      </c>
      <c r="N299" s="37">
        <f>+NICE자료!N299</f>
        <v>0</v>
      </c>
      <c r="O299" s="37">
        <f>+NICE자료!O299</f>
        <v>0</v>
      </c>
      <c r="P299" s="37">
        <f>+NICE자료!P299</f>
        <v>0</v>
      </c>
      <c r="Q299" s="37">
        <f>+NICE자료!Q299</f>
        <v>0</v>
      </c>
      <c r="R299" s="37">
        <f>+NICE자료!R299</f>
        <v>0</v>
      </c>
      <c r="S299" s="37">
        <f>+NICE자료!S299</f>
        <v>0</v>
      </c>
      <c r="T299" s="37">
        <f>+NICE자료!T299</f>
        <v>0</v>
      </c>
      <c r="U299" s="37">
        <f>+NICE자료!U299</f>
        <v>0</v>
      </c>
      <c r="V299" s="37">
        <f>+NICE자료!V299</f>
        <v>0</v>
      </c>
      <c r="W299" s="37">
        <f>+NICE자료!W299</f>
        <v>0</v>
      </c>
      <c r="X299" s="37">
        <f>+NICE자료!X299</f>
        <v>0</v>
      </c>
      <c r="Y299" s="37">
        <f>+NICE자료!Y299</f>
        <v>0</v>
      </c>
      <c r="Z299" s="37">
        <f>+NICE자료!Z299</f>
        <v>0</v>
      </c>
      <c r="AA299" s="37">
        <f>+NICE자료!AA299</f>
        <v>0</v>
      </c>
      <c r="AB299" s="37">
        <f>+NICE자료!AB299</f>
        <v>0</v>
      </c>
      <c r="AC299" s="37">
        <f>+NICE자료!AC299</f>
        <v>0</v>
      </c>
      <c r="AD299" s="37">
        <f>+NICE자료!AD299</f>
        <v>0</v>
      </c>
      <c r="AE299" s="37">
        <f>+NICE자료!AE299</f>
        <v>0</v>
      </c>
      <c r="AF299" s="37">
        <f>+NICE자료!AF299</f>
        <v>0</v>
      </c>
      <c r="AG299" s="37">
        <f>+NICE자료!AG299</f>
        <v>0</v>
      </c>
      <c r="AH299" s="37">
        <f>+NICE자료!AH299</f>
        <v>0</v>
      </c>
      <c r="AI299" s="37">
        <f>+NICE자료!AI299</f>
        <v>0</v>
      </c>
      <c r="AJ299" s="37">
        <f>+NICE자료!AJ299</f>
        <v>0</v>
      </c>
      <c r="AK299" s="37">
        <f>+NICE자료!AK299</f>
        <v>0</v>
      </c>
      <c r="AL299" s="37">
        <f>+NICE자료!AL299</f>
        <v>0</v>
      </c>
      <c r="AM299" s="37"/>
      <c r="AN299" s="37"/>
      <c r="AO299" s="37"/>
      <c r="AP299" s="37"/>
      <c r="AQ299" s="37"/>
      <c r="AR299" s="37"/>
      <c r="AS299" s="37"/>
      <c r="AT299" s="38"/>
      <c r="AU299" s="38"/>
      <c r="AV299" s="38"/>
      <c r="AW299" s="38"/>
      <c r="AX299" s="38"/>
      <c r="AY299" s="38"/>
      <c r="AZ299" s="38"/>
      <c r="BA299" s="38"/>
      <c r="BB299" s="38"/>
      <c r="BC299" s="38"/>
      <c r="BD299" s="38"/>
      <c r="BE299" s="38"/>
      <c r="BF299" s="38"/>
      <c r="BG299" s="38"/>
      <c r="BH299" s="38"/>
      <c r="BI299" s="38"/>
      <c r="BJ299" s="38"/>
      <c r="BK299" s="38"/>
      <c r="BL299" s="38"/>
      <c r="BM299" s="38"/>
      <c r="BN299" s="38"/>
      <c r="BO299" s="38"/>
      <c r="BP299" s="38"/>
      <c r="BQ299" s="38"/>
      <c r="BR299" s="38"/>
      <c r="BS299" s="38"/>
      <c r="BT299" s="38"/>
      <c r="BU299" s="38"/>
      <c r="BV299" s="38"/>
      <c r="BW299" s="38"/>
      <c r="BX299" s="38"/>
      <c r="BY299" s="38"/>
      <c r="BZ299" s="38"/>
      <c r="CA299" s="38"/>
      <c r="CB299" s="38"/>
      <c r="CC299" s="38"/>
      <c r="CD299" s="38"/>
      <c r="CE299" s="38"/>
      <c r="CF299" s="38"/>
      <c r="CG299" s="38"/>
      <c r="CH299" s="38"/>
      <c r="CI299" s="38"/>
      <c r="CJ299" s="38"/>
      <c r="CK299" s="38"/>
      <c r="CL299" s="38"/>
      <c r="CM299" s="38"/>
      <c r="CN299" s="38"/>
      <c r="CO299" s="38"/>
      <c r="CP299" s="38"/>
      <c r="CQ299" s="38"/>
      <c r="CR299" s="38"/>
      <c r="CS299" s="38"/>
      <c r="CT299" s="38"/>
      <c r="CU299" s="38"/>
      <c r="CV299" s="38"/>
      <c r="CW299" s="38"/>
      <c r="CX299" s="38"/>
      <c r="CY299" s="38"/>
      <c r="CZ299" s="38"/>
      <c r="DA299" s="38"/>
      <c r="DB299" s="38"/>
      <c r="DC299" s="38"/>
      <c r="DD299" s="38"/>
      <c r="DE299" s="38"/>
      <c r="DF299" s="38"/>
      <c r="DG299" s="38"/>
      <c r="DH299" s="38"/>
      <c r="DI299" s="38"/>
      <c r="DJ299" s="38"/>
      <c r="DK299" s="38"/>
      <c r="DL299" s="38"/>
      <c r="DM299" s="38"/>
      <c r="DN299" s="38"/>
    </row>
    <row r="300" spans="1:118">
      <c r="A300" s="1">
        <f>+NICE자료!A300</f>
        <v>126134</v>
      </c>
      <c r="B300" s="28" t="str">
        <f>+NICE자료!B300</f>
        <v xml:space="preserve">     전기오류수정손실</v>
      </c>
      <c r="C300" s="37">
        <f>+NICE자료!C300</f>
        <v>0</v>
      </c>
      <c r="D300" s="37">
        <f>+NICE자료!D300</f>
        <v>0</v>
      </c>
      <c r="E300" s="37">
        <f>+NICE자료!E300</f>
        <v>0</v>
      </c>
      <c r="F300" s="37">
        <f>+NICE자료!F300</f>
        <v>0</v>
      </c>
      <c r="G300" s="37">
        <f>+NICE자료!G300</f>
        <v>0</v>
      </c>
      <c r="H300" s="37">
        <f>+NICE자료!H300</f>
        <v>0</v>
      </c>
      <c r="I300" s="37">
        <f>+NICE자료!I300</f>
        <v>0</v>
      </c>
      <c r="J300" s="37">
        <f>+NICE자료!J300</f>
        <v>0</v>
      </c>
      <c r="K300" s="37">
        <f>+NICE자료!K300</f>
        <v>0</v>
      </c>
      <c r="L300" s="37">
        <f>+NICE자료!L300</f>
        <v>0</v>
      </c>
      <c r="M300" s="37">
        <f>+NICE자료!M300</f>
        <v>0</v>
      </c>
      <c r="N300" s="37">
        <f>+NICE자료!N300</f>
        <v>0</v>
      </c>
      <c r="O300" s="37">
        <f>+NICE자료!O300</f>
        <v>0</v>
      </c>
      <c r="P300" s="37">
        <f>+NICE자료!P300</f>
        <v>0</v>
      </c>
      <c r="Q300" s="37">
        <f>+NICE자료!Q300</f>
        <v>0</v>
      </c>
      <c r="R300" s="37">
        <f>+NICE자료!R300</f>
        <v>0</v>
      </c>
      <c r="S300" s="37">
        <f>+NICE자료!S300</f>
        <v>0</v>
      </c>
      <c r="T300" s="37">
        <f>+NICE자료!T300</f>
        <v>0</v>
      </c>
      <c r="U300" s="37">
        <f>+NICE자료!U300</f>
        <v>0</v>
      </c>
      <c r="V300" s="37">
        <f>+NICE자료!V300</f>
        <v>0</v>
      </c>
      <c r="W300" s="37">
        <f>+NICE자료!W300</f>
        <v>0</v>
      </c>
      <c r="X300" s="37">
        <f>+NICE자료!X300</f>
        <v>0</v>
      </c>
      <c r="Y300" s="37">
        <f>+NICE자료!Y300</f>
        <v>0</v>
      </c>
      <c r="Z300" s="37">
        <f>+NICE자료!Z300</f>
        <v>0</v>
      </c>
      <c r="AA300" s="37">
        <f>+NICE자료!AA300</f>
        <v>0</v>
      </c>
      <c r="AB300" s="37">
        <f>+NICE자료!AB300</f>
        <v>0</v>
      </c>
      <c r="AC300" s="37">
        <f>+NICE자료!AC300</f>
        <v>0</v>
      </c>
      <c r="AD300" s="37">
        <f>+NICE자료!AD300</f>
        <v>0</v>
      </c>
      <c r="AE300" s="37">
        <f>+NICE자료!AE300</f>
        <v>0</v>
      </c>
      <c r="AF300" s="37">
        <f>+NICE자료!AF300</f>
        <v>0</v>
      </c>
      <c r="AG300" s="37">
        <f>+NICE자료!AG300</f>
        <v>0</v>
      </c>
      <c r="AH300" s="37">
        <f>+NICE자료!AH300</f>
        <v>0</v>
      </c>
      <c r="AI300" s="37">
        <f>+NICE자료!AI300</f>
        <v>0</v>
      </c>
      <c r="AJ300" s="37">
        <f>+NICE자료!AJ300</f>
        <v>0</v>
      </c>
      <c r="AK300" s="37">
        <f>+NICE자료!AK300</f>
        <v>0</v>
      </c>
      <c r="AL300" s="37">
        <f>+NICE자료!AL300</f>
        <v>0</v>
      </c>
      <c r="AM300" s="37"/>
      <c r="AN300" s="37"/>
      <c r="AO300" s="37"/>
      <c r="AP300" s="37"/>
      <c r="AQ300" s="37"/>
      <c r="AR300" s="37"/>
      <c r="AS300" s="37"/>
      <c r="AT300" s="38"/>
      <c r="AU300" s="38"/>
      <c r="AV300" s="38"/>
      <c r="AW300" s="38"/>
      <c r="AX300" s="38"/>
      <c r="AY300" s="38"/>
      <c r="AZ300" s="38"/>
      <c r="BA300" s="38"/>
      <c r="BB300" s="38"/>
      <c r="BC300" s="38"/>
      <c r="BD300" s="38"/>
      <c r="BE300" s="38"/>
      <c r="BF300" s="38"/>
      <c r="BG300" s="38"/>
      <c r="BH300" s="38"/>
      <c r="BI300" s="38"/>
      <c r="BJ300" s="38"/>
      <c r="BK300" s="38"/>
      <c r="BL300" s="38"/>
      <c r="BM300" s="38"/>
      <c r="BN300" s="38"/>
      <c r="BO300" s="38"/>
      <c r="BP300" s="38"/>
      <c r="BQ300" s="38"/>
      <c r="BR300" s="38"/>
      <c r="BS300" s="38"/>
      <c r="BT300" s="38"/>
      <c r="BU300" s="38"/>
      <c r="BV300" s="38"/>
      <c r="BW300" s="38"/>
      <c r="BX300" s="38"/>
      <c r="BY300" s="38"/>
      <c r="BZ300" s="38"/>
      <c r="CA300" s="38"/>
      <c r="CB300" s="38"/>
      <c r="CC300" s="38"/>
      <c r="CD300" s="38"/>
      <c r="CE300" s="38"/>
      <c r="CF300" s="38"/>
      <c r="CG300" s="38"/>
      <c r="CH300" s="38"/>
      <c r="CI300" s="38"/>
      <c r="CJ300" s="38"/>
      <c r="CK300" s="38"/>
      <c r="CL300" s="38"/>
      <c r="CM300" s="38"/>
      <c r="CN300" s="38"/>
      <c r="CO300" s="38"/>
      <c r="CP300" s="38"/>
      <c r="CQ300" s="38"/>
      <c r="CR300" s="38"/>
      <c r="CS300" s="38"/>
      <c r="CT300" s="38"/>
      <c r="CU300" s="38"/>
      <c r="CV300" s="38"/>
      <c r="CW300" s="38"/>
      <c r="CX300" s="38"/>
      <c r="CY300" s="38"/>
      <c r="CZ300" s="38"/>
      <c r="DA300" s="38"/>
      <c r="DB300" s="38"/>
      <c r="DC300" s="38"/>
      <c r="DD300" s="38"/>
      <c r="DE300" s="38"/>
      <c r="DF300" s="38"/>
      <c r="DG300" s="38"/>
      <c r="DH300" s="38"/>
      <c r="DI300" s="38"/>
      <c r="DJ300" s="38"/>
      <c r="DK300" s="38"/>
      <c r="DL300" s="38"/>
      <c r="DM300" s="38"/>
      <c r="DN300" s="38"/>
    </row>
    <row r="301" spans="1:118">
      <c r="A301" s="1">
        <f>+NICE자료!A301</f>
        <v>126135</v>
      </c>
      <c r="B301" s="28" t="str">
        <f>+NICE자료!B301</f>
        <v xml:space="preserve">     복구충당부채전입액</v>
      </c>
      <c r="C301" s="37">
        <f>+NICE자료!C301</f>
        <v>0</v>
      </c>
      <c r="D301" s="37">
        <f>+NICE자료!D301</f>
        <v>0</v>
      </c>
      <c r="E301" s="37">
        <f>+NICE자료!E301</f>
        <v>0</v>
      </c>
      <c r="F301" s="37">
        <f>+NICE자료!F301</f>
        <v>0</v>
      </c>
      <c r="G301" s="37">
        <f>+NICE자료!G301</f>
        <v>0</v>
      </c>
      <c r="H301" s="37">
        <f>+NICE자료!H301</f>
        <v>0</v>
      </c>
      <c r="I301" s="37">
        <f>+NICE자료!I301</f>
        <v>0</v>
      </c>
      <c r="J301" s="37">
        <f>+NICE자료!J301</f>
        <v>0</v>
      </c>
      <c r="K301" s="37">
        <f>+NICE자료!K301</f>
        <v>0</v>
      </c>
      <c r="L301" s="37">
        <f>+NICE자료!L301</f>
        <v>0</v>
      </c>
      <c r="M301" s="37">
        <f>+NICE자료!M301</f>
        <v>0</v>
      </c>
      <c r="N301" s="37">
        <f>+NICE자료!N301</f>
        <v>0</v>
      </c>
      <c r="O301" s="37">
        <f>+NICE자료!O301</f>
        <v>0</v>
      </c>
      <c r="P301" s="37">
        <f>+NICE자료!P301</f>
        <v>0</v>
      </c>
      <c r="Q301" s="37">
        <f>+NICE자료!Q301</f>
        <v>0</v>
      </c>
      <c r="R301" s="37">
        <f>+NICE자료!R301</f>
        <v>0</v>
      </c>
      <c r="S301" s="37">
        <f>+NICE자료!S301</f>
        <v>0</v>
      </c>
      <c r="T301" s="37">
        <f>+NICE자료!T301</f>
        <v>0</v>
      </c>
      <c r="U301" s="37">
        <f>+NICE자료!U301</f>
        <v>0</v>
      </c>
      <c r="V301" s="37">
        <f>+NICE자료!V301</f>
        <v>0</v>
      </c>
      <c r="W301" s="37">
        <f>+NICE자료!W301</f>
        <v>0</v>
      </c>
      <c r="X301" s="37">
        <f>+NICE자료!X301</f>
        <v>0</v>
      </c>
      <c r="Y301" s="37">
        <f>+NICE자료!Y301</f>
        <v>0</v>
      </c>
      <c r="Z301" s="37">
        <f>+NICE자료!Z301</f>
        <v>0</v>
      </c>
      <c r="AA301" s="37">
        <f>+NICE자료!AA301</f>
        <v>0</v>
      </c>
      <c r="AB301" s="37">
        <f>+NICE자료!AB301</f>
        <v>0</v>
      </c>
      <c r="AC301" s="37">
        <f>+NICE자료!AC301</f>
        <v>0</v>
      </c>
      <c r="AD301" s="37">
        <f>+NICE자료!AD301</f>
        <v>0</v>
      </c>
      <c r="AE301" s="37">
        <f>+NICE자료!AE301</f>
        <v>0</v>
      </c>
      <c r="AF301" s="37">
        <f>+NICE자료!AF301</f>
        <v>0</v>
      </c>
      <c r="AG301" s="37">
        <f>+NICE자료!AG301</f>
        <v>0</v>
      </c>
      <c r="AH301" s="37">
        <f>+NICE자료!AH301</f>
        <v>0</v>
      </c>
      <c r="AI301" s="37">
        <f>+NICE자료!AI301</f>
        <v>0</v>
      </c>
      <c r="AJ301" s="37">
        <f>+NICE자료!AJ301</f>
        <v>0</v>
      </c>
      <c r="AK301" s="37">
        <f>+NICE자료!AK301</f>
        <v>0</v>
      </c>
      <c r="AL301" s="37">
        <f>+NICE자료!AL301</f>
        <v>0</v>
      </c>
      <c r="AM301" s="37"/>
      <c r="AN301" s="37"/>
      <c r="AO301" s="37"/>
      <c r="AP301" s="37"/>
      <c r="AQ301" s="37"/>
      <c r="AR301" s="37"/>
      <c r="AS301" s="37"/>
      <c r="AT301" s="38"/>
      <c r="AU301" s="38"/>
      <c r="AV301" s="38"/>
      <c r="AW301" s="38"/>
      <c r="AX301" s="38"/>
      <c r="AY301" s="38"/>
      <c r="AZ301" s="38"/>
      <c r="BA301" s="38"/>
      <c r="BB301" s="38"/>
      <c r="BC301" s="38"/>
      <c r="BD301" s="38"/>
      <c r="BE301" s="38"/>
      <c r="BF301" s="38"/>
      <c r="BG301" s="38"/>
      <c r="BH301" s="38"/>
      <c r="BI301" s="38"/>
      <c r="BJ301" s="38"/>
      <c r="BK301" s="38"/>
      <c r="BL301" s="38"/>
      <c r="BM301" s="38"/>
      <c r="BN301" s="38"/>
      <c r="BO301" s="38"/>
      <c r="BP301" s="38"/>
      <c r="BQ301" s="38"/>
      <c r="BR301" s="38"/>
      <c r="BS301" s="38"/>
      <c r="BT301" s="38"/>
      <c r="BU301" s="38"/>
      <c r="BV301" s="38"/>
      <c r="BW301" s="38"/>
      <c r="BX301" s="38"/>
      <c r="BY301" s="38"/>
      <c r="BZ301" s="38"/>
      <c r="CA301" s="38"/>
      <c r="CB301" s="38"/>
      <c r="CC301" s="38"/>
      <c r="CD301" s="38"/>
      <c r="CE301" s="38"/>
      <c r="CF301" s="38"/>
      <c r="CG301" s="38"/>
      <c r="CH301" s="38"/>
      <c r="CI301" s="38"/>
      <c r="CJ301" s="38"/>
      <c r="CK301" s="38"/>
      <c r="CL301" s="38"/>
      <c r="CM301" s="38"/>
      <c r="CN301" s="38"/>
      <c r="CO301" s="38"/>
      <c r="CP301" s="38"/>
      <c r="CQ301" s="38"/>
      <c r="CR301" s="38"/>
      <c r="CS301" s="38"/>
      <c r="CT301" s="38"/>
      <c r="CU301" s="38"/>
      <c r="CV301" s="38"/>
      <c r="CW301" s="38"/>
      <c r="CX301" s="38"/>
      <c r="CY301" s="38"/>
      <c r="CZ301" s="38"/>
      <c r="DA301" s="38"/>
      <c r="DB301" s="38"/>
      <c r="DC301" s="38"/>
      <c r="DD301" s="38"/>
      <c r="DE301" s="38"/>
      <c r="DF301" s="38"/>
      <c r="DG301" s="38"/>
      <c r="DH301" s="38"/>
      <c r="DI301" s="38"/>
      <c r="DJ301" s="38"/>
      <c r="DK301" s="38"/>
      <c r="DL301" s="38"/>
      <c r="DM301" s="38"/>
      <c r="DN301" s="38"/>
    </row>
    <row r="302" spans="1:118">
      <c r="A302" s="1">
        <f>+NICE자료!A302</f>
        <v>126136</v>
      </c>
      <c r="B302" s="28" t="str">
        <f>+NICE자료!B302</f>
        <v xml:space="preserve">     복구공사손실</v>
      </c>
      <c r="C302" s="37">
        <f>+NICE자료!C302</f>
        <v>0</v>
      </c>
      <c r="D302" s="37">
        <f>+NICE자료!D302</f>
        <v>0</v>
      </c>
      <c r="E302" s="37">
        <f>+NICE자료!E302</f>
        <v>0</v>
      </c>
      <c r="F302" s="37">
        <f>+NICE자료!F302</f>
        <v>0</v>
      </c>
      <c r="G302" s="37">
        <f>+NICE자료!G302</f>
        <v>0</v>
      </c>
      <c r="H302" s="37">
        <f>+NICE자료!H302</f>
        <v>0</v>
      </c>
      <c r="I302" s="37">
        <f>+NICE자료!I302</f>
        <v>0</v>
      </c>
      <c r="J302" s="37">
        <f>+NICE자료!J302</f>
        <v>0</v>
      </c>
      <c r="K302" s="37">
        <f>+NICE자료!K302</f>
        <v>0</v>
      </c>
      <c r="L302" s="37">
        <f>+NICE자료!L302</f>
        <v>0</v>
      </c>
      <c r="M302" s="37">
        <f>+NICE자료!M302</f>
        <v>0</v>
      </c>
      <c r="N302" s="37">
        <f>+NICE자료!N302</f>
        <v>0</v>
      </c>
      <c r="O302" s="37">
        <f>+NICE자료!O302</f>
        <v>0</v>
      </c>
      <c r="P302" s="37">
        <f>+NICE자료!P302</f>
        <v>0</v>
      </c>
      <c r="Q302" s="37">
        <f>+NICE자료!Q302</f>
        <v>0</v>
      </c>
      <c r="R302" s="37">
        <f>+NICE자료!R302</f>
        <v>0</v>
      </c>
      <c r="S302" s="37">
        <f>+NICE자료!S302</f>
        <v>0</v>
      </c>
      <c r="T302" s="37">
        <f>+NICE자료!T302</f>
        <v>0</v>
      </c>
      <c r="U302" s="37">
        <f>+NICE자료!U302</f>
        <v>0</v>
      </c>
      <c r="V302" s="37">
        <f>+NICE자료!V302</f>
        <v>0</v>
      </c>
      <c r="W302" s="37">
        <f>+NICE자료!W302</f>
        <v>0</v>
      </c>
      <c r="X302" s="37">
        <f>+NICE자료!X302</f>
        <v>0</v>
      </c>
      <c r="Y302" s="37">
        <f>+NICE자료!Y302</f>
        <v>0</v>
      </c>
      <c r="Z302" s="37">
        <f>+NICE자료!Z302</f>
        <v>0</v>
      </c>
      <c r="AA302" s="37">
        <f>+NICE자료!AA302</f>
        <v>0</v>
      </c>
      <c r="AB302" s="37">
        <f>+NICE자료!AB302</f>
        <v>0</v>
      </c>
      <c r="AC302" s="37">
        <f>+NICE자료!AC302</f>
        <v>0</v>
      </c>
      <c r="AD302" s="37">
        <f>+NICE자료!AD302</f>
        <v>0</v>
      </c>
      <c r="AE302" s="37">
        <f>+NICE자료!AE302</f>
        <v>0</v>
      </c>
      <c r="AF302" s="37">
        <f>+NICE자료!AF302</f>
        <v>0</v>
      </c>
      <c r="AG302" s="37">
        <f>+NICE자료!AG302</f>
        <v>0</v>
      </c>
      <c r="AH302" s="37">
        <f>+NICE자료!AH302</f>
        <v>0</v>
      </c>
      <c r="AI302" s="37">
        <f>+NICE자료!AI302</f>
        <v>0</v>
      </c>
      <c r="AJ302" s="37">
        <f>+NICE자료!AJ302</f>
        <v>0</v>
      </c>
      <c r="AK302" s="37">
        <f>+NICE자료!AK302</f>
        <v>0</v>
      </c>
      <c r="AL302" s="37">
        <f>+NICE자료!AL302</f>
        <v>0</v>
      </c>
      <c r="AM302" s="37"/>
      <c r="AN302" s="37"/>
      <c r="AO302" s="37"/>
      <c r="AP302" s="37"/>
      <c r="AQ302" s="37"/>
      <c r="AR302" s="37"/>
      <c r="AS302" s="37"/>
      <c r="AT302" s="38"/>
      <c r="AU302" s="38"/>
      <c r="AV302" s="38"/>
      <c r="AW302" s="38"/>
      <c r="AX302" s="38"/>
      <c r="AY302" s="38"/>
      <c r="AZ302" s="38"/>
      <c r="BA302" s="38"/>
      <c r="BB302" s="38"/>
      <c r="BC302" s="38"/>
      <c r="BD302" s="38"/>
      <c r="BE302" s="38"/>
      <c r="BF302" s="38"/>
      <c r="BG302" s="38"/>
      <c r="BH302" s="38"/>
      <c r="BI302" s="38"/>
      <c r="BJ302" s="38"/>
      <c r="BK302" s="38"/>
      <c r="BL302" s="38"/>
      <c r="BM302" s="38"/>
      <c r="BN302" s="38"/>
      <c r="BO302" s="38"/>
      <c r="BP302" s="38"/>
      <c r="BQ302" s="38"/>
      <c r="BR302" s="38"/>
      <c r="BS302" s="38"/>
      <c r="BT302" s="38"/>
      <c r="BU302" s="38"/>
      <c r="BV302" s="38"/>
      <c r="BW302" s="38"/>
      <c r="BX302" s="38"/>
      <c r="BY302" s="38"/>
      <c r="BZ302" s="38"/>
      <c r="CA302" s="38"/>
      <c r="CB302" s="38"/>
      <c r="CC302" s="38"/>
      <c r="CD302" s="38"/>
      <c r="CE302" s="38"/>
      <c r="CF302" s="38"/>
      <c r="CG302" s="38"/>
      <c r="CH302" s="38"/>
      <c r="CI302" s="38"/>
      <c r="CJ302" s="38"/>
      <c r="CK302" s="38"/>
      <c r="CL302" s="38"/>
      <c r="CM302" s="38"/>
      <c r="CN302" s="38"/>
      <c r="CO302" s="38"/>
      <c r="CP302" s="38"/>
      <c r="CQ302" s="38"/>
      <c r="CR302" s="38"/>
      <c r="CS302" s="38"/>
      <c r="CT302" s="38"/>
      <c r="CU302" s="38"/>
      <c r="CV302" s="38"/>
      <c r="CW302" s="38"/>
      <c r="CX302" s="38"/>
      <c r="CY302" s="38"/>
      <c r="CZ302" s="38"/>
      <c r="DA302" s="38"/>
      <c r="DB302" s="38"/>
      <c r="DC302" s="38"/>
      <c r="DD302" s="38"/>
      <c r="DE302" s="38"/>
      <c r="DF302" s="38"/>
      <c r="DG302" s="38"/>
      <c r="DH302" s="38"/>
      <c r="DI302" s="38"/>
      <c r="DJ302" s="38"/>
      <c r="DK302" s="38"/>
      <c r="DL302" s="38"/>
      <c r="DM302" s="38"/>
      <c r="DN302" s="38"/>
    </row>
    <row r="303" spans="1:118">
      <c r="A303" s="1">
        <f>+NICE자료!A303</f>
        <v>126166</v>
      </c>
      <c r="B303" s="28" t="str">
        <f>+NICE자료!B303</f>
        <v xml:space="preserve">     재해손실</v>
      </c>
      <c r="C303" s="37">
        <f>+NICE자료!C303</f>
        <v>0</v>
      </c>
      <c r="D303" s="37">
        <f>+NICE자료!D303</f>
        <v>0</v>
      </c>
      <c r="E303" s="37">
        <f>+NICE자료!E303</f>
        <v>0</v>
      </c>
      <c r="F303" s="37">
        <f>+NICE자료!F303</f>
        <v>0</v>
      </c>
      <c r="G303" s="37">
        <f>+NICE자료!G303</f>
        <v>0</v>
      </c>
      <c r="H303" s="37">
        <f>+NICE자료!H303</f>
        <v>0</v>
      </c>
      <c r="I303" s="37">
        <f>+NICE자료!I303</f>
        <v>0</v>
      </c>
      <c r="J303" s="37">
        <f>+NICE자료!J303</f>
        <v>0</v>
      </c>
      <c r="K303" s="37">
        <f>+NICE자료!K303</f>
        <v>0</v>
      </c>
      <c r="L303" s="37">
        <f>+NICE자료!L303</f>
        <v>0</v>
      </c>
      <c r="M303" s="37">
        <f>+NICE자료!M303</f>
        <v>0</v>
      </c>
      <c r="N303" s="37">
        <f>+NICE자료!N303</f>
        <v>0</v>
      </c>
      <c r="O303" s="37">
        <f>+NICE자료!O303</f>
        <v>0</v>
      </c>
      <c r="P303" s="37">
        <f>+NICE자료!P303</f>
        <v>0</v>
      </c>
      <c r="Q303" s="37">
        <f>+NICE자료!Q303</f>
        <v>0</v>
      </c>
      <c r="R303" s="37">
        <f>+NICE자료!R303</f>
        <v>0</v>
      </c>
      <c r="S303" s="37">
        <f>+NICE자료!S303</f>
        <v>0</v>
      </c>
      <c r="T303" s="37">
        <f>+NICE자료!T303</f>
        <v>0</v>
      </c>
      <c r="U303" s="37">
        <f>+NICE자료!U303</f>
        <v>0</v>
      </c>
      <c r="V303" s="37">
        <f>+NICE자료!V303</f>
        <v>0</v>
      </c>
      <c r="W303" s="37">
        <f>+NICE자료!W303</f>
        <v>0</v>
      </c>
      <c r="X303" s="37">
        <f>+NICE자료!X303</f>
        <v>0</v>
      </c>
      <c r="Y303" s="37">
        <f>+NICE자료!Y303</f>
        <v>0</v>
      </c>
      <c r="Z303" s="37">
        <f>+NICE자료!Z303</f>
        <v>0</v>
      </c>
      <c r="AA303" s="37">
        <f>+NICE자료!AA303</f>
        <v>0</v>
      </c>
      <c r="AB303" s="37">
        <f>+NICE자료!AB303</f>
        <v>0</v>
      </c>
      <c r="AC303" s="37">
        <f>+NICE자료!AC303</f>
        <v>0</v>
      </c>
      <c r="AD303" s="37">
        <f>+NICE자료!AD303</f>
        <v>0</v>
      </c>
      <c r="AE303" s="37">
        <f>+NICE자료!AE303</f>
        <v>0</v>
      </c>
      <c r="AF303" s="37">
        <f>+NICE자료!AF303</f>
        <v>0</v>
      </c>
      <c r="AG303" s="37">
        <f>+NICE자료!AG303</f>
        <v>0</v>
      </c>
      <c r="AH303" s="37">
        <f>+NICE자료!AH303</f>
        <v>0</v>
      </c>
      <c r="AI303" s="37">
        <f>+NICE자료!AI303</f>
        <v>0</v>
      </c>
      <c r="AJ303" s="37">
        <f>+NICE자료!AJ303</f>
        <v>0</v>
      </c>
      <c r="AK303" s="37">
        <f>+NICE자료!AK303</f>
        <v>0</v>
      </c>
      <c r="AL303" s="37">
        <f>+NICE자료!AL303</f>
        <v>0</v>
      </c>
      <c r="AM303" s="37"/>
      <c r="AN303" s="37"/>
      <c r="AO303" s="37"/>
      <c r="AP303" s="37"/>
      <c r="AQ303" s="37"/>
      <c r="AR303" s="37"/>
      <c r="AS303" s="37"/>
      <c r="AT303" s="38"/>
      <c r="AU303" s="38"/>
      <c r="AV303" s="38"/>
      <c r="AW303" s="38"/>
      <c r="AX303" s="38"/>
      <c r="AY303" s="38"/>
      <c r="AZ303" s="38"/>
      <c r="BA303" s="38"/>
      <c r="BB303" s="38"/>
      <c r="BC303" s="38"/>
      <c r="BD303" s="38"/>
      <c r="BE303" s="38"/>
      <c r="BF303" s="38"/>
      <c r="BG303" s="38"/>
      <c r="BH303" s="38"/>
      <c r="BI303" s="38"/>
      <c r="BJ303" s="38"/>
      <c r="BK303" s="38"/>
      <c r="BL303" s="38"/>
      <c r="BM303" s="38"/>
      <c r="BN303" s="38"/>
      <c r="BO303" s="38"/>
      <c r="BP303" s="38"/>
      <c r="BQ303" s="38"/>
      <c r="BR303" s="38"/>
      <c r="BS303" s="38"/>
      <c r="BT303" s="38"/>
      <c r="BU303" s="38"/>
      <c r="BV303" s="38"/>
      <c r="BW303" s="38"/>
      <c r="BX303" s="38"/>
      <c r="BY303" s="38"/>
      <c r="BZ303" s="38"/>
      <c r="CA303" s="38"/>
      <c r="CB303" s="38"/>
      <c r="CC303" s="38"/>
      <c r="CD303" s="38"/>
      <c r="CE303" s="38"/>
      <c r="CF303" s="38"/>
      <c r="CG303" s="38"/>
      <c r="CH303" s="38"/>
      <c r="CI303" s="38"/>
      <c r="CJ303" s="38"/>
      <c r="CK303" s="38"/>
      <c r="CL303" s="38"/>
      <c r="CM303" s="38"/>
      <c r="CN303" s="38"/>
      <c r="CO303" s="38"/>
      <c r="CP303" s="38"/>
      <c r="CQ303" s="38"/>
      <c r="CR303" s="38"/>
      <c r="CS303" s="38"/>
      <c r="CT303" s="38"/>
      <c r="CU303" s="38"/>
      <c r="CV303" s="38"/>
      <c r="CW303" s="38"/>
      <c r="CX303" s="38"/>
      <c r="CY303" s="38"/>
      <c r="CZ303" s="38"/>
      <c r="DA303" s="38"/>
      <c r="DB303" s="38"/>
      <c r="DC303" s="38"/>
      <c r="DD303" s="38"/>
      <c r="DE303" s="38"/>
      <c r="DF303" s="38"/>
      <c r="DG303" s="38"/>
      <c r="DH303" s="38"/>
      <c r="DI303" s="38"/>
      <c r="DJ303" s="38"/>
      <c r="DK303" s="38"/>
      <c r="DL303" s="38"/>
      <c r="DM303" s="38"/>
      <c r="DN303" s="38"/>
    </row>
    <row r="304" spans="1:118">
      <c r="A304" s="1">
        <f>+NICE자료!A304</f>
        <v>126167</v>
      </c>
      <c r="B304" s="28" t="str">
        <f>+NICE자료!B304</f>
        <v xml:space="preserve">     특별상각</v>
      </c>
      <c r="C304" s="37">
        <f>+NICE자료!C304</f>
        <v>0</v>
      </c>
      <c r="D304" s="37">
        <f>+NICE자료!D304</f>
        <v>0</v>
      </c>
      <c r="E304" s="37">
        <f>+NICE자료!E304</f>
        <v>0</v>
      </c>
      <c r="F304" s="37">
        <f>+NICE자료!F304</f>
        <v>0</v>
      </c>
      <c r="G304" s="37">
        <f>+NICE자료!G304</f>
        <v>0</v>
      </c>
      <c r="H304" s="37">
        <f>+NICE자료!H304</f>
        <v>0</v>
      </c>
      <c r="I304" s="37">
        <f>+NICE자료!I304</f>
        <v>0</v>
      </c>
      <c r="J304" s="37">
        <f>+NICE자료!J304</f>
        <v>0</v>
      </c>
      <c r="K304" s="37">
        <f>+NICE자료!K304</f>
        <v>0</v>
      </c>
      <c r="L304" s="37">
        <f>+NICE자료!L304</f>
        <v>0</v>
      </c>
      <c r="M304" s="37">
        <f>+NICE자료!M304</f>
        <v>0</v>
      </c>
      <c r="N304" s="37">
        <f>+NICE자료!N304</f>
        <v>0</v>
      </c>
      <c r="O304" s="37">
        <f>+NICE자료!O304</f>
        <v>0</v>
      </c>
      <c r="P304" s="37">
        <f>+NICE자료!P304</f>
        <v>0</v>
      </c>
      <c r="Q304" s="37">
        <f>+NICE자료!Q304</f>
        <v>0</v>
      </c>
      <c r="R304" s="37">
        <f>+NICE자료!R304</f>
        <v>0</v>
      </c>
      <c r="S304" s="37">
        <f>+NICE자료!S304</f>
        <v>0</v>
      </c>
      <c r="T304" s="37">
        <f>+NICE자료!T304</f>
        <v>0</v>
      </c>
      <c r="U304" s="37">
        <f>+NICE자료!U304</f>
        <v>0</v>
      </c>
      <c r="V304" s="37">
        <f>+NICE자료!V304</f>
        <v>0</v>
      </c>
      <c r="W304" s="37">
        <f>+NICE자료!W304</f>
        <v>0</v>
      </c>
      <c r="X304" s="37">
        <f>+NICE자료!X304</f>
        <v>0</v>
      </c>
      <c r="Y304" s="37">
        <f>+NICE자료!Y304</f>
        <v>0</v>
      </c>
      <c r="Z304" s="37">
        <f>+NICE자료!Z304</f>
        <v>0</v>
      </c>
      <c r="AA304" s="37">
        <f>+NICE자료!AA304</f>
        <v>0</v>
      </c>
      <c r="AB304" s="37">
        <f>+NICE자료!AB304</f>
        <v>0</v>
      </c>
      <c r="AC304" s="37">
        <f>+NICE자료!AC304</f>
        <v>0</v>
      </c>
      <c r="AD304" s="37">
        <f>+NICE자료!AD304</f>
        <v>0</v>
      </c>
      <c r="AE304" s="37">
        <f>+NICE자료!AE304</f>
        <v>0</v>
      </c>
      <c r="AF304" s="37">
        <f>+NICE자료!AF304</f>
        <v>0</v>
      </c>
      <c r="AG304" s="37">
        <f>+NICE자료!AG304</f>
        <v>0</v>
      </c>
      <c r="AH304" s="37">
        <f>+NICE자료!AH304</f>
        <v>0</v>
      </c>
      <c r="AI304" s="37">
        <f>+NICE자료!AI304</f>
        <v>0</v>
      </c>
      <c r="AJ304" s="37">
        <f>+NICE자료!AJ304</f>
        <v>0</v>
      </c>
      <c r="AK304" s="37">
        <f>+NICE자료!AK304</f>
        <v>0</v>
      </c>
      <c r="AL304" s="37">
        <f>+NICE자료!AL304</f>
        <v>0</v>
      </c>
      <c r="AM304" s="37"/>
      <c r="AN304" s="37"/>
      <c r="AO304" s="37"/>
      <c r="AP304" s="37"/>
      <c r="AQ304" s="37"/>
      <c r="AR304" s="37"/>
      <c r="AS304" s="37"/>
      <c r="AT304" s="38"/>
      <c r="AU304" s="38"/>
      <c r="AV304" s="38"/>
      <c r="AW304" s="38"/>
      <c r="AX304" s="38"/>
      <c r="AY304" s="38"/>
      <c r="AZ304" s="38"/>
      <c r="BA304" s="38"/>
      <c r="BB304" s="38"/>
      <c r="BC304" s="38"/>
      <c r="BD304" s="38"/>
      <c r="BE304" s="38"/>
      <c r="BF304" s="38"/>
      <c r="BG304" s="38"/>
      <c r="BH304" s="38"/>
      <c r="BI304" s="38"/>
      <c r="BJ304" s="38"/>
      <c r="BK304" s="38"/>
      <c r="BL304" s="38"/>
      <c r="BM304" s="38"/>
      <c r="BN304" s="38"/>
      <c r="BO304" s="38"/>
      <c r="BP304" s="38"/>
      <c r="BQ304" s="38"/>
      <c r="BR304" s="38"/>
      <c r="BS304" s="38"/>
      <c r="BT304" s="38"/>
      <c r="BU304" s="38"/>
      <c r="BV304" s="38"/>
      <c r="BW304" s="38"/>
      <c r="BX304" s="38"/>
      <c r="BY304" s="38"/>
      <c r="BZ304" s="38"/>
      <c r="CA304" s="38"/>
      <c r="CB304" s="38"/>
      <c r="CC304" s="38"/>
      <c r="CD304" s="38"/>
      <c r="CE304" s="38"/>
      <c r="CF304" s="38"/>
      <c r="CG304" s="38"/>
      <c r="CH304" s="38"/>
      <c r="CI304" s="38"/>
      <c r="CJ304" s="38"/>
      <c r="CK304" s="38"/>
      <c r="CL304" s="38"/>
      <c r="CM304" s="38"/>
      <c r="CN304" s="38"/>
      <c r="CO304" s="38"/>
      <c r="CP304" s="38"/>
      <c r="CQ304" s="38"/>
      <c r="CR304" s="38"/>
      <c r="CS304" s="38"/>
      <c r="CT304" s="38"/>
      <c r="CU304" s="38"/>
      <c r="CV304" s="38"/>
      <c r="CW304" s="38"/>
      <c r="CX304" s="38"/>
      <c r="CY304" s="38"/>
      <c r="CZ304" s="38"/>
      <c r="DA304" s="38"/>
      <c r="DB304" s="38"/>
      <c r="DC304" s="38"/>
      <c r="DD304" s="38"/>
      <c r="DE304" s="38"/>
      <c r="DF304" s="38"/>
      <c r="DG304" s="38"/>
      <c r="DH304" s="38"/>
      <c r="DI304" s="38"/>
      <c r="DJ304" s="38"/>
      <c r="DK304" s="38"/>
      <c r="DL304" s="38"/>
      <c r="DM304" s="38"/>
      <c r="DN304" s="38"/>
    </row>
    <row r="305" spans="1:118">
      <c r="A305" s="1">
        <f>+NICE자료!A305</f>
        <v>126168</v>
      </c>
      <c r="B305" s="28" t="str">
        <f>+NICE자료!B305</f>
        <v xml:space="preserve">     해외사업환산손실상각</v>
      </c>
      <c r="C305" s="37">
        <f>+NICE자료!C305</f>
        <v>0</v>
      </c>
      <c r="D305" s="37">
        <f>+NICE자료!D305</f>
        <v>0</v>
      </c>
      <c r="E305" s="37">
        <f>+NICE자료!E305</f>
        <v>0</v>
      </c>
      <c r="F305" s="37">
        <f>+NICE자료!F305</f>
        <v>0</v>
      </c>
      <c r="G305" s="37">
        <f>+NICE자료!G305</f>
        <v>0</v>
      </c>
      <c r="H305" s="37">
        <f>+NICE자료!H305</f>
        <v>0</v>
      </c>
      <c r="I305" s="37">
        <f>+NICE자료!I305</f>
        <v>0</v>
      </c>
      <c r="J305" s="37">
        <f>+NICE자료!J305</f>
        <v>0</v>
      </c>
      <c r="K305" s="37">
        <f>+NICE자료!K305</f>
        <v>0</v>
      </c>
      <c r="L305" s="37">
        <f>+NICE자료!L305</f>
        <v>0</v>
      </c>
      <c r="M305" s="37">
        <f>+NICE자료!M305</f>
        <v>0</v>
      </c>
      <c r="N305" s="37">
        <f>+NICE자료!N305</f>
        <v>0</v>
      </c>
      <c r="O305" s="37">
        <f>+NICE자료!O305</f>
        <v>0</v>
      </c>
      <c r="P305" s="37">
        <f>+NICE자료!P305</f>
        <v>0</v>
      </c>
      <c r="Q305" s="37">
        <f>+NICE자료!Q305</f>
        <v>0</v>
      </c>
      <c r="R305" s="37">
        <f>+NICE자료!R305</f>
        <v>0</v>
      </c>
      <c r="S305" s="37">
        <f>+NICE자료!S305</f>
        <v>0</v>
      </c>
      <c r="T305" s="37">
        <f>+NICE자료!T305</f>
        <v>0</v>
      </c>
      <c r="U305" s="37">
        <f>+NICE자료!U305</f>
        <v>0</v>
      </c>
      <c r="V305" s="37">
        <f>+NICE자료!V305</f>
        <v>0</v>
      </c>
      <c r="W305" s="37">
        <f>+NICE자료!W305</f>
        <v>0</v>
      </c>
      <c r="X305" s="37">
        <f>+NICE자료!X305</f>
        <v>0</v>
      </c>
      <c r="Y305" s="37">
        <f>+NICE자료!Y305</f>
        <v>0</v>
      </c>
      <c r="Z305" s="37">
        <f>+NICE자료!Z305</f>
        <v>0</v>
      </c>
      <c r="AA305" s="37">
        <f>+NICE자료!AA305</f>
        <v>0</v>
      </c>
      <c r="AB305" s="37">
        <f>+NICE자료!AB305</f>
        <v>0</v>
      </c>
      <c r="AC305" s="37">
        <f>+NICE자료!AC305</f>
        <v>0</v>
      </c>
      <c r="AD305" s="37">
        <f>+NICE자료!AD305</f>
        <v>0</v>
      </c>
      <c r="AE305" s="37">
        <f>+NICE자료!AE305</f>
        <v>0</v>
      </c>
      <c r="AF305" s="37">
        <f>+NICE자료!AF305</f>
        <v>0</v>
      </c>
      <c r="AG305" s="37">
        <f>+NICE자료!AG305</f>
        <v>0</v>
      </c>
      <c r="AH305" s="37">
        <f>+NICE자료!AH305</f>
        <v>0</v>
      </c>
      <c r="AI305" s="37">
        <f>+NICE자료!AI305</f>
        <v>0</v>
      </c>
      <c r="AJ305" s="37">
        <f>+NICE자료!AJ305</f>
        <v>0</v>
      </c>
      <c r="AK305" s="37">
        <f>+NICE자료!AK305</f>
        <v>0</v>
      </c>
      <c r="AL305" s="37">
        <f>+NICE자료!AL305</f>
        <v>0</v>
      </c>
      <c r="AM305" s="37"/>
      <c r="AN305" s="37"/>
      <c r="AO305" s="37"/>
      <c r="AP305" s="37"/>
      <c r="AQ305" s="37"/>
      <c r="AR305" s="37"/>
      <c r="AS305" s="37"/>
      <c r="AT305" s="38"/>
      <c r="AU305" s="38"/>
      <c r="AV305" s="38"/>
      <c r="AW305" s="38"/>
      <c r="AX305" s="38"/>
      <c r="AY305" s="38"/>
      <c r="AZ305" s="38"/>
      <c r="BA305" s="38"/>
      <c r="BB305" s="38"/>
      <c r="BC305" s="38"/>
      <c r="BD305" s="38"/>
      <c r="BE305" s="38"/>
      <c r="BF305" s="38"/>
      <c r="BG305" s="38"/>
      <c r="BH305" s="38"/>
      <c r="BI305" s="38"/>
      <c r="BJ305" s="38"/>
      <c r="BK305" s="38"/>
      <c r="BL305" s="38"/>
      <c r="BM305" s="38"/>
      <c r="BN305" s="38"/>
      <c r="BO305" s="38"/>
      <c r="BP305" s="38"/>
      <c r="BQ305" s="38"/>
      <c r="BR305" s="38"/>
      <c r="BS305" s="38"/>
      <c r="BT305" s="38"/>
      <c r="BU305" s="38"/>
      <c r="BV305" s="38"/>
      <c r="BW305" s="38"/>
      <c r="BX305" s="38"/>
      <c r="BY305" s="38"/>
      <c r="BZ305" s="38"/>
      <c r="CA305" s="38"/>
      <c r="CB305" s="38"/>
      <c r="CC305" s="38"/>
      <c r="CD305" s="38"/>
      <c r="CE305" s="38"/>
      <c r="CF305" s="38"/>
      <c r="CG305" s="38"/>
      <c r="CH305" s="38"/>
      <c r="CI305" s="38"/>
      <c r="CJ305" s="38"/>
      <c r="CK305" s="38"/>
      <c r="CL305" s="38"/>
      <c r="CM305" s="38"/>
      <c r="CN305" s="38"/>
      <c r="CO305" s="38"/>
      <c r="CP305" s="38"/>
      <c r="CQ305" s="38"/>
      <c r="CR305" s="38"/>
      <c r="CS305" s="38"/>
      <c r="CT305" s="38"/>
      <c r="CU305" s="38"/>
      <c r="CV305" s="38"/>
      <c r="CW305" s="38"/>
      <c r="CX305" s="38"/>
      <c r="CY305" s="38"/>
      <c r="CZ305" s="38"/>
      <c r="DA305" s="38"/>
      <c r="DB305" s="38"/>
      <c r="DC305" s="38"/>
      <c r="DD305" s="38"/>
      <c r="DE305" s="38"/>
      <c r="DF305" s="38"/>
      <c r="DG305" s="38"/>
      <c r="DH305" s="38"/>
      <c r="DI305" s="38"/>
      <c r="DJ305" s="38"/>
      <c r="DK305" s="38"/>
      <c r="DL305" s="38"/>
      <c r="DM305" s="38"/>
      <c r="DN305" s="38"/>
    </row>
    <row r="306" spans="1:118">
      <c r="A306" s="1">
        <f>+NICE자료!A306</f>
        <v>126250</v>
      </c>
      <c r="B306" s="28" t="str">
        <f>+NICE자료!B306</f>
        <v xml:space="preserve">     기타영업외비용</v>
      </c>
      <c r="C306" s="37">
        <f>+NICE자료!C306</f>
        <v>36359000000</v>
      </c>
      <c r="D306" s="37">
        <f>+NICE자료!D306</f>
        <v>18175000000</v>
      </c>
      <c r="E306" s="37">
        <f>+NICE자료!E306</f>
        <v>13533000000</v>
      </c>
      <c r="F306" s="37">
        <f>+NICE자료!F306</f>
        <v>22973000000</v>
      </c>
      <c r="G306" s="37">
        <f>+NICE자료!G306</f>
        <v>21625000000</v>
      </c>
      <c r="H306" s="37">
        <f>+NICE자료!H306</f>
        <v>9078000000</v>
      </c>
      <c r="I306" s="37">
        <f>+NICE자료!I306</f>
        <v>19857000000</v>
      </c>
      <c r="J306" s="37">
        <f>+NICE자료!J306</f>
        <v>58645000000</v>
      </c>
      <c r="K306" s="37">
        <f>+NICE자료!K306</f>
        <v>22492000000</v>
      </c>
      <c r="L306" s="37">
        <f>+NICE자료!L306</f>
        <v>30222000000</v>
      </c>
      <c r="M306" s="37">
        <f>+NICE자료!M306</f>
        <v>35955000000</v>
      </c>
      <c r="N306" s="37">
        <f>+NICE자료!N306</f>
        <v>81580000000</v>
      </c>
      <c r="O306" s="37">
        <f>+NICE자료!O306</f>
        <v>30665000000</v>
      </c>
      <c r="P306" s="37">
        <f>+NICE자료!P306</f>
        <v>80812000000</v>
      </c>
      <c r="Q306" s="37">
        <f>+NICE자료!Q306</f>
        <v>20157000000</v>
      </c>
      <c r="R306" s="37">
        <f>+NICE자료!R306</f>
        <v>343570000000</v>
      </c>
      <c r="S306" s="37">
        <f>+NICE자료!S306</f>
        <v>134798000000</v>
      </c>
      <c r="T306" s="37">
        <f>+NICE자료!T306</f>
        <v>0</v>
      </c>
      <c r="U306" s="37">
        <f>+NICE자료!U306</f>
        <v>120716000000</v>
      </c>
      <c r="V306" s="37">
        <f>+NICE자료!V306</f>
        <v>265252000000</v>
      </c>
      <c r="W306" s="37">
        <f>+NICE자료!W306</f>
        <v>59913000000</v>
      </c>
      <c r="X306" s="37">
        <f>+NICE자료!X306</f>
        <v>124192000000</v>
      </c>
      <c r="Y306" s="37">
        <f>+NICE자료!Y306</f>
        <v>68783000000</v>
      </c>
      <c r="Z306" s="37">
        <f>+NICE자료!Z306</f>
        <v>431849000000</v>
      </c>
      <c r="AA306" s="37">
        <f>+NICE자료!AA306</f>
        <v>5189000000</v>
      </c>
      <c r="AB306" s="37">
        <f>+NICE자료!AB306</f>
        <v>10318000000</v>
      </c>
      <c r="AC306" s="37">
        <f>+NICE자료!AC306</f>
        <v>2463000000</v>
      </c>
      <c r="AD306" s="37">
        <f>+NICE자료!AD306</f>
        <v>17478000000</v>
      </c>
      <c r="AE306" s="37">
        <f>+NICE자료!AE306</f>
        <v>88641000000</v>
      </c>
      <c r="AF306" s="37">
        <f>+NICE자료!AF306</f>
        <v>14903000000</v>
      </c>
      <c r="AG306" s="37">
        <f>+NICE자료!AG306</f>
        <v>12926000000</v>
      </c>
      <c r="AH306" s="37">
        <f>+NICE자료!AH306</f>
        <v>143630000000</v>
      </c>
      <c r="AI306" s="37">
        <f>+NICE자료!AI306</f>
        <v>12288000000</v>
      </c>
      <c r="AJ306" s="37">
        <f>+NICE자료!AJ306</f>
        <v>65351000000</v>
      </c>
      <c r="AK306" s="37">
        <f>+NICE자료!AK306</f>
        <v>31403000000</v>
      </c>
      <c r="AL306" s="37">
        <f>+NICE자료!AL306</f>
        <v>122071000000</v>
      </c>
      <c r="AM306" s="37"/>
      <c r="AN306" s="37"/>
      <c r="AO306" s="37"/>
      <c r="AP306" s="37"/>
      <c r="AQ306" s="37"/>
      <c r="AR306" s="37"/>
      <c r="AS306" s="37"/>
      <c r="AT306" s="38"/>
      <c r="AU306" s="38"/>
      <c r="AV306" s="38"/>
      <c r="AW306" s="38"/>
      <c r="AX306" s="38"/>
      <c r="AY306" s="38"/>
      <c r="AZ306" s="38"/>
      <c r="BA306" s="38"/>
      <c r="BB306" s="38"/>
      <c r="BC306" s="38"/>
      <c r="BD306" s="38"/>
      <c r="BE306" s="38"/>
      <c r="BF306" s="38"/>
      <c r="BG306" s="38"/>
      <c r="BH306" s="38"/>
      <c r="BI306" s="38"/>
      <c r="BJ306" s="38"/>
      <c r="BK306" s="38"/>
      <c r="BL306" s="38"/>
      <c r="BM306" s="38"/>
      <c r="BN306" s="38"/>
      <c r="BO306" s="38"/>
      <c r="BP306" s="38"/>
      <c r="BQ306" s="38"/>
      <c r="BR306" s="38"/>
      <c r="BS306" s="38"/>
      <c r="BT306" s="38"/>
      <c r="BU306" s="38"/>
      <c r="BV306" s="38"/>
      <c r="BW306" s="38"/>
      <c r="BX306" s="38"/>
      <c r="BY306" s="38"/>
      <c r="BZ306" s="38"/>
      <c r="CA306" s="38"/>
      <c r="CB306" s="38"/>
      <c r="CC306" s="38"/>
      <c r="CD306" s="38"/>
      <c r="CE306" s="38"/>
      <c r="CF306" s="38"/>
      <c r="CG306" s="38"/>
      <c r="CH306" s="38"/>
      <c r="CI306" s="38"/>
      <c r="CJ306" s="38"/>
      <c r="CK306" s="38"/>
      <c r="CL306" s="38"/>
      <c r="CM306" s="38"/>
      <c r="CN306" s="38"/>
      <c r="CO306" s="38"/>
      <c r="CP306" s="38"/>
      <c r="CQ306" s="38"/>
      <c r="CR306" s="38"/>
      <c r="CS306" s="38"/>
      <c r="CT306" s="38"/>
      <c r="CU306" s="38"/>
      <c r="CV306" s="38"/>
      <c r="CW306" s="38"/>
      <c r="CX306" s="38"/>
      <c r="CY306" s="38"/>
      <c r="CZ306" s="38"/>
      <c r="DA306" s="38"/>
      <c r="DB306" s="38"/>
      <c r="DC306" s="38"/>
      <c r="DD306" s="38"/>
      <c r="DE306" s="38"/>
      <c r="DF306" s="38"/>
      <c r="DG306" s="38"/>
      <c r="DH306" s="38"/>
      <c r="DI306" s="38"/>
      <c r="DJ306" s="38"/>
      <c r="DK306" s="38"/>
      <c r="DL306" s="38"/>
      <c r="DM306" s="38"/>
      <c r="DN306" s="38"/>
    </row>
    <row r="307" spans="1:118">
      <c r="A307" s="1">
        <f>+NICE자료!A307</f>
        <v>128000</v>
      </c>
      <c r="B307" s="28" t="str">
        <f>+NICE자료!B307</f>
        <v>법인세비용차감전계속사업이익(손실)</v>
      </c>
      <c r="C307" s="37">
        <f>+NICE자료!C307</f>
        <v>2223735000000</v>
      </c>
      <c r="D307" s="37">
        <f>+NICE자료!D307</f>
        <v>1760297000000</v>
      </c>
      <c r="E307" s="37">
        <f>+NICE자료!E307</f>
        <v>2526260000000</v>
      </c>
      <c r="F307" s="37">
        <f>+NICE자료!F307</f>
        <v>2705905000000</v>
      </c>
      <c r="G307" s="37">
        <f>+NICE자료!G307</f>
        <v>1840899000000</v>
      </c>
      <c r="H307" s="37">
        <f>+NICE자료!H307</f>
        <v>1618317000000</v>
      </c>
      <c r="I307" s="37">
        <f>+NICE자료!I307</f>
        <v>2627336000000</v>
      </c>
      <c r="J307" s="37">
        <f>+NICE자료!J307</f>
        <v>2543452000000</v>
      </c>
      <c r="K307" s="37">
        <f>+NICE자료!K307</f>
        <v>2615682000000</v>
      </c>
      <c r="L307" s="37">
        <f>+NICE자료!L307</f>
        <v>2574235000000</v>
      </c>
      <c r="M307" s="37">
        <f>+NICE자료!M307</f>
        <v>1400886000000</v>
      </c>
      <c r="N307" s="37">
        <f>+NICE자료!N307</f>
        <v>-682582000000</v>
      </c>
      <c r="O307" s="37">
        <f>+NICE자료!O307</f>
        <v>682731000000</v>
      </c>
      <c r="P307" s="37">
        <f>+NICE자료!P307</f>
        <v>2526314000000</v>
      </c>
      <c r="Q307" s="37">
        <f>+NICE자료!Q307</f>
        <v>4272958000000</v>
      </c>
      <c r="R307" s="37">
        <f>+NICE자료!R307</f>
        <v>3358526000000</v>
      </c>
      <c r="S307" s="37">
        <f>+NICE자료!S307</f>
        <v>3756239000000</v>
      </c>
      <c r="T307" s="37">
        <f>+NICE자료!T307</f>
        <v>3742273000000</v>
      </c>
      <c r="U307" s="37">
        <f>+NICE자료!U307</f>
        <v>4103006000000</v>
      </c>
      <c r="V307" s="37">
        <f>+NICE자료!V307</f>
        <v>3427813000000</v>
      </c>
      <c r="W307" s="37">
        <f>+NICE자료!W307</f>
        <v>2526022000000</v>
      </c>
      <c r="X307" s="37">
        <f>+NICE자료!X307</f>
        <v>2950660000000</v>
      </c>
      <c r="Y307" s="37">
        <f>+NICE자료!Y307</f>
        <v>2331371000000</v>
      </c>
      <c r="Z307" s="37">
        <f>+NICE자료!Z307</f>
        <v>3710221000000</v>
      </c>
      <c r="AA307" s="37">
        <f>+NICE자료!AA307</f>
        <v>4658671000000</v>
      </c>
      <c r="AB307" s="37">
        <f>+NICE자료!AB307</f>
        <v>4908190000000</v>
      </c>
      <c r="AC307" s="37">
        <f>+NICE자료!AC307</f>
        <v>5558139000000</v>
      </c>
      <c r="AD307" s="37">
        <f>+NICE자료!AD307</f>
        <v>5622858000000</v>
      </c>
      <c r="AE307" s="37">
        <f>+NICE자료!AE307</f>
        <v>5037586000000</v>
      </c>
      <c r="AF307" s="37">
        <f>+NICE자료!AF307</f>
        <v>6140653000000</v>
      </c>
      <c r="AG307" s="37">
        <f>+NICE자료!AG307</f>
        <v>5482493000000</v>
      </c>
      <c r="AH307" s="37">
        <f>+NICE자료!AH307</f>
        <v>7556527000000</v>
      </c>
      <c r="AI307" s="37">
        <f>+NICE자료!AI307</f>
        <v>6249517000000</v>
      </c>
      <c r="AJ307" s="37">
        <f>+NICE자료!AJ307</f>
        <v>5480246000000</v>
      </c>
      <c r="AK307" s="37">
        <f>+NICE자료!AK307</f>
        <v>1961684000000</v>
      </c>
      <c r="AL307" s="37">
        <f>+NICE자료!AL307</f>
        <v>3589194000000</v>
      </c>
      <c r="AM307" s="37"/>
      <c r="AN307" s="37"/>
      <c r="AO307" s="37"/>
      <c r="AP307" s="37"/>
      <c r="AQ307" s="37"/>
      <c r="AR307" s="37"/>
      <c r="AS307" s="37"/>
      <c r="AT307" s="38"/>
      <c r="AU307" s="38"/>
      <c r="AV307" s="38"/>
      <c r="AW307" s="38"/>
      <c r="AX307" s="38"/>
      <c r="AY307" s="38"/>
      <c r="AZ307" s="38"/>
      <c r="BA307" s="38"/>
      <c r="BB307" s="38"/>
      <c r="BC307" s="38"/>
      <c r="BD307" s="38"/>
      <c r="BE307" s="38"/>
      <c r="BF307" s="38"/>
      <c r="BG307" s="38"/>
      <c r="BH307" s="38"/>
      <c r="BI307" s="38"/>
      <c r="BJ307" s="38"/>
      <c r="BK307" s="38"/>
      <c r="BL307" s="38"/>
      <c r="BM307" s="38"/>
      <c r="BN307" s="38"/>
      <c r="BO307" s="38"/>
      <c r="BP307" s="38"/>
      <c r="BQ307" s="38"/>
      <c r="BR307" s="38"/>
      <c r="BS307" s="38"/>
      <c r="BT307" s="38"/>
      <c r="BU307" s="38"/>
      <c r="BV307" s="38"/>
      <c r="BW307" s="38"/>
      <c r="BX307" s="38"/>
      <c r="BY307" s="38"/>
      <c r="BZ307" s="38"/>
      <c r="CA307" s="38"/>
      <c r="CB307" s="38"/>
      <c r="CC307" s="38"/>
      <c r="CD307" s="38"/>
      <c r="CE307" s="38"/>
      <c r="CF307" s="38"/>
      <c r="CG307" s="38"/>
      <c r="CH307" s="38"/>
      <c r="CI307" s="38"/>
      <c r="CJ307" s="38"/>
      <c r="CK307" s="38"/>
      <c r="CL307" s="38"/>
      <c r="CM307" s="38"/>
      <c r="CN307" s="38"/>
      <c r="CO307" s="38"/>
      <c r="CP307" s="38"/>
      <c r="CQ307" s="38"/>
      <c r="CR307" s="38"/>
      <c r="CS307" s="38"/>
      <c r="CT307" s="38"/>
      <c r="CU307" s="38"/>
      <c r="CV307" s="38"/>
      <c r="CW307" s="38"/>
      <c r="CX307" s="38"/>
      <c r="CY307" s="38"/>
      <c r="CZ307" s="38"/>
      <c r="DA307" s="38"/>
      <c r="DB307" s="38"/>
      <c r="DC307" s="38"/>
      <c r="DD307" s="38"/>
      <c r="DE307" s="38"/>
      <c r="DF307" s="38"/>
      <c r="DG307" s="38"/>
      <c r="DH307" s="38"/>
      <c r="DI307" s="38"/>
      <c r="DJ307" s="38"/>
      <c r="DK307" s="38"/>
      <c r="DL307" s="38"/>
      <c r="DM307" s="38"/>
      <c r="DN307" s="38"/>
    </row>
    <row r="308" spans="1:118">
      <c r="A308" s="1">
        <f>+NICE자료!A308</f>
        <v>128100</v>
      </c>
      <c r="B308" s="28" t="str">
        <f>+NICE자료!B308</f>
        <v>계속사업손익법인세비용(부의법인세비용)</v>
      </c>
      <c r="C308" s="37">
        <f>+NICE자료!C308</f>
        <v>339232000000</v>
      </c>
      <c r="D308" s="37">
        <f>+NICE자료!D308</f>
        <v>251017000000</v>
      </c>
      <c r="E308" s="37">
        <f>+NICE자료!E308</f>
        <v>339583000000</v>
      </c>
      <c r="F308" s="37">
        <f>+NICE자료!F308</f>
        <v>369874000000</v>
      </c>
      <c r="G308" s="37">
        <f>+NICE자료!G308</f>
        <v>241688000000</v>
      </c>
      <c r="H308" s="37">
        <f>+NICE자료!H308</f>
        <v>195803000000</v>
      </c>
      <c r="I308" s="37">
        <f>+NICE자료!I308</f>
        <v>436122000000</v>
      </c>
      <c r="J308" s="37">
        <f>+NICE자료!J308</f>
        <v>331375000000</v>
      </c>
      <c r="K308" s="37">
        <f>+NICE자료!K308</f>
        <v>428119000000</v>
      </c>
      <c r="L308" s="37">
        <f>+NICE자료!L308</f>
        <v>432322000000</v>
      </c>
      <c r="M308" s="37">
        <f>+NICE자료!M308</f>
        <v>182218000000</v>
      </c>
      <c r="N308" s="37">
        <f>+NICE자료!N308</f>
        <v>-660342000000</v>
      </c>
      <c r="O308" s="37">
        <f>+NICE자료!O308</f>
        <v>63494000000</v>
      </c>
      <c r="P308" s="37">
        <f>+NICE자료!P308</f>
        <v>272835000000</v>
      </c>
      <c r="Q308" s="37">
        <f>+NICE자료!Q308</f>
        <v>549924000000</v>
      </c>
      <c r="R308" s="37">
        <f>+NICE자료!R308</f>
        <v>304789000000</v>
      </c>
      <c r="S308" s="37">
        <f>+NICE자료!S308</f>
        <v>589203000000</v>
      </c>
      <c r="T308" s="37">
        <f>+NICE자료!T308</f>
        <v>586659000000</v>
      </c>
      <c r="U308" s="37">
        <f>+NICE자료!U308</f>
        <v>552859000000</v>
      </c>
      <c r="V308" s="37">
        <f>+NICE자료!V308</f>
        <v>64150000000</v>
      </c>
      <c r="W308" s="37">
        <f>+NICE자료!W308</f>
        <v>328383000000</v>
      </c>
      <c r="X308" s="37">
        <f>+NICE자료!X308</f>
        <v>328818000000</v>
      </c>
      <c r="Y308" s="37">
        <f>+NICE자료!Y308</f>
        <v>162645000000</v>
      </c>
      <c r="Z308" s="37">
        <f>+NICE자료!Z308</f>
        <v>650236000000</v>
      </c>
      <c r="AA308" s="37">
        <f>+NICE자료!AA308</f>
        <v>745387000000</v>
      </c>
      <c r="AB308" s="37">
        <f>+NICE자료!AB308</f>
        <v>1199866000000</v>
      </c>
      <c r="AC308" s="37">
        <f>+NICE자료!AC308</f>
        <v>727335000000</v>
      </c>
      <c r="AD308" s="37">
        <f>+NICE자료!AD308</f>
        <v>676740000000</v>
      </c>
      <c r="AE308" s="37">
        <f>+NICE자료!AE308</f>
        <v>826164000000</v>
      </c>
      <c r="AF308" s="37">
        <f>+NICE자료!AF308</f>
        <v>1018246000000</v>
      </c>
      <c r="AG308" s="37">
        <f>+NICE자료!AG308</f>
        <v>854629000000</v>
      </c>
      <c r="AH308" s="37">
        <f>+NICE자료!AH308</f>
        <v>3588700000000</v>
      </c>
      <c r="AI308" s="37">
        <f>+NICE자료!AI308</f>
        <v>1281151000000</v>
      </c>
      <c r="AJ308" s="37">
        <f>+NICE자료!AJ308</f>
        <v>1029612000000</v>
      </c>
      <c r="AK308" s="37">
        <f>+NICE자료!AK308</f>
        <v>235846000000</v>
      </c>
      <c r="AL308" s="37">
        <f>+NICE자료!AL308</f>
        <v>142251000000</v>
      </c>
      <c r="AM308" s="37"/>
      <c r="AN308" s="37"/>
      <c r="AO308" s="37"/>
      <c r="AP308" s="37"/>
      <c r="AQ308" s="37"/>
      <c r="AR308" s="37"/>
      <c r="AS308" s="37"/>
      <c r="AT308" s="38"/>
      <c r="AU308" s="38"/>
      <c r="AV308" s="38"/>
      <c r="AW308" s="38"/>
      <c r="AX308" s="38"/>
      <c r="AY308" s="38"/>
      <c r="AZ308" s="38"/>
      <c r="BA308" s="38"/>
      <c r="BB308" s="38"/>
      <c r="BC308" s="38"/>
      <c r="BD308" s="38"/>
      <c r="BE308" s="38"/>
      <c r="BF308" s="38"/>
      <c r="BG308" s="38"/>
      <c r="BH308" s="38"/>
      <c r="BI308" s="38"/>
      <c r="BJ308" s="38"/>
      <c r="BK308" s="38"/>
      <c r="BL308" s="38"/>
      <c r="BM308" s="38"/>
      <c r="BN308" s="38"/>
      <c r="BO308" s="38"/>
      <c r="BP308" s="38"/>
      <c r="BQ308" s="38"/>
      <c r="BR308" s="38"/>
      <c r="BS308" s="38"/>
      <c r="BT308" s="38"/>
      <c r="BU308" s="38"/>
      <c r="BV308" s="38"/>
      <c r="BW308" s="38"/>
      <c r="BX308" s="38"/>
      <c r="BY308" s="38"/>
      <c r="BZ308" s="38"/>
      <c r="CA308" s="38"/>
      <c r="CB308" s="38"/>
      <c r="CC308" s="38"/>
      <c r="CD308" s="38"/>
      <c r="CE308" s="38"/>
      <c r="CF308" s="38"/>
      <c r="CG308" s="38"/>
      <c r="CH308" s="38"/>
      <c r="CI308" s="38"/>
      <c r="CJ308" s="38"/>
      <c r="CK308" s="38"/>
      <c r="CL308" s="38"/>
      <c r="CM308" s="38"/>
      <c r="CN308" s="38"/>
      <c r="CO308" s="38"/>
      <c r="CP308" s="38"/>
      <c r="CQ308" s="38"/>
      <c r="CR308" s="38"/>
      <c r="CS308" s="38"/>
      <c r="CT308" s="38"/>
      <c r="CU308" s="38"/>
      <c r="CV308" s="38"/>
      <c r="CW308" s="38"/>
      <c r="CX308" s="38"/>
      <c r="CY308" s="38"/>
      <c r="CZ308" s="38"/>
      <c r="DA308" s="38"/>
      <c r="DB308" s="38"/>
      <c r="DC308" s="38"/>
      <c r="DD308" s="38"/>
      <c r="DE308" s="38"/>
      <c r="DF308" s="38"/>
      <c r="DG308" s="38"/>
      <c r="DH308" s="38"/>
      <c r="DI308" s="38"/>
      <c r="DJ308" s="38"/>
      <c r="DK308" s="38"/>
      <c r="DL308" s="38"/>
      <c r="DM308" s="38"/>
      <c r="DN308" s="38"/>
    </row>
    <row r="309" spans="1:118">
      <c r="A309" s="1">
        <f>+NICE자료!A309</f>
        <v>128160</v>
      </c>
      <c r="B309" s="28" t="str">
        <f>+NICE자료!B309</f>
        <v>계속사업이익(손실)</v>
      </c>
      <c r="C309" s="37">
        <f>+NICE자료!C309</f>
        <v>1884503000000</v>
      </c>
      <c r="D309" s="37">
        <f>+NICE자료!D309</f>
        <v>1509280000000</v>
      </c>
      <c r="E309" s="37">
        <f>+NICE자료!E309</f>
        <v>2186677000000</v>
      </c>
      <c r="F309" s="37">
        <f>+NICE자료!F309</f>
        <v>2336031000000</v>
      </c>
      <c r="G309" s="37">
        <f>+NICE자료!G309</f>
        <v>1599211000000</v>
      </c>
      <c r="H309" s="37">
        <f>+NICE자료!H309</f>
        <v>1422514000000</v>
      </c>
      <c r="I309" s="37">
        <f>+NICE자료!I309</f>
        <v>2191214000000</v>
      </c>
      <c r="J309" s="37">
        <f>+NICE자료!J309</f>
        <v>2212077000000</v>
      </c>
      <c r="K309" s="37">
        <f>+NICE자료!K309</f>
        <v>2187563000000</v>
      </c>
      <c r="L309" s="37">
        <f>+NICE자료!L309</f>
        <v>2141913000000</v>
      </c>
      <c r="M309" s="37">
        <f>+NICE자료!M309</f>
        <v>1218668000000</v>
      </c>
      <c r="N309" s="37">
        <f>+NICE자료!N309</f>
        <v>-22240000000</v>
      </c>
      <c r="O309" s="37">
        <f>+NICE자료!O309</f>
        <v>619237000000</v>
      </c>
      <c r="P309" s="37">
        <f>+NICE자료!P309</f>
        <v>2253479000000</v>
      </c>
      <c r="Q309" s="37">
        <f>+NICE자료!Q309</f>
        <v>3723034000000</v>
      </c>
      <c r="R309" s="37">
        <f>+NICE자료!R309</f>
        <v>3053737000000</v>
      </c>
      <c r="S309" s="37">
        <f>+NICE자료!S309</f>
        <v>3167036000000</v>
      </c>
      <c r="T309" s="37">
        <f>+NICE자료!T309</f>
        <v>3155614000000</v>
      </c>
      <c r="U309" s="37">
        <f>+NICE자료!U309</f>
        <v>3550147000000</v>
      </c>
      <c r="V309" s="37">
        <f>+NICE자료!V309</f>
        <v>3363663000000</v>
      </c>
      <c r="W309" s="37">
        <f>+NICE자료!W309</f>
        <v>2197639000000</v>
      </c>
      <c r="X309" s="37">
        <f>+NICE자료!X309</f>
        <v>2621842000000</v>
      </c>
      <c r="Y309" s="37">
        <f>+NICE자료!Y309</f>
        <v>2168726000000</v>
      </c>
      <c r="Z309" s="37">
        <f>+NICE자료!Z309</f>
        <v>3059985000000</v>
      </c>
      <c r="AA309" s="37">
        <f>+NICE자료!AA309</f>
        <v>3913284000000</v>
      </c>
      <c r="AB309" s="37">
        <f>+NICE자료!AB309</f>
        <v>3708324000000</v>
      </c>
      <c r="AC309" s="37">
        <f>+NICE자료!AC309</f>
        <v>4830804000000</v>
      </c>
      <c r="AD309" s="37">
        <f>+NICE자료!AD309</f>
        <v>4946118000000</v>
      </c>
      <c r="AE309" s="37">
        <f>+NICE자료!AE309</f>
        <v>4211422000000</v>
      </c>
      <c r="AF309" s="37">
        <f>+NICE자료!AF309</f>
        <v>5122407000000</v>
      </c>
      <c r="AG309" s="37">
        <f>+NICE자료!AG309</f>
        <v>4627864000000</v>
      </c>
      <c r="AH309" s="37">
        <f>+NICE자료!AH309</f>
        <v>3967827000000</v>
      </c>
      <c r="AI309" s="37">
        <f>+NICE자료!AI309</f>
        <v>4968366000000</v>
      </c>
      <c r="AJ309" s="37">
        <f>+NICE자료!AJ309</f>
        <v>4450634000000</v>
      </c>
      <c r="AK309" s="37">
        <f>+NICE자료!AK309</f>
        <v>1725838000000</v>
      </c>
      <c r="AL309" s="37">
        <f>+NICE자료!AL309</f>
        <v>3446943000000</v>
      </c>
      <c r="AM309" s="37"/>
      <c r="AN309" s="37"/>
      <c r="AO309" s="37"/>
      <c r="AP309" s="37"/>
      <c r="AQ309" s="37"/>
      <c r="AR309" s="37"/>
      <c r="AS309" s="37"/>
      <c r="AT309" s="38"/>
      <c r="AU309" s="38"/>
      <c r="AV309" s="38"/>
      <c r="AW309" s="38"/>
      <c r="AX309" s="38"/>
      <c r="AY309" s="38"/>
      <c r="AZ309" s="38"/>
      <c r="BA309" s="38"/>
      <c r="BB309" s="38"/>
      <c r="BC309" s="38"/>
      <c r="BD309" s="38"/>
      <c r="BE309" s="38"/>
      <c r="BF309" s="38"/>
      <c r="BG309" s="38"/>
      <c r="BH309" s="38"/>
      <c r="BI309" s="38"/>
      <c r="BJ309" s="38"/>
      <c r="BK309" s="38"/>
      <c r="BL309" s="38"/>
      <c r="BM309" s="38"/>
      <c r="BN309" s="38"/>
      <c r="BO309" s="38"/>
      <c r="BP309" s="38"/>
      <c r="BQ309" s="38"/>
      <c r="BR309" s="38"/>
      <c r="BS309" s="38"/>
      <c r="BT309" s="38"/>
      <c r="BU309" s="38"/>
      <c r="BV309" s="38"/>
      <c r="BW309" s="38"/>
      <c r="BX309" s="38"/>
      <c r="BY309" s="38"/>
      <c r="BZ309" s="38"/>
      <c r="CA309" s="38"/>
      <c r="CB309" s="38"/>
      <c r="CC309" s="38"/>
      <c r="CD309" s="38"/>
      <c r="CE309" s="38"/>
      <c r="CF309" s="38"/>
      <c r="CG309" s="38"/>
      <c r="CH309" s="38"/>
      <c r="CI309" s="38"/>
      <c r="CJ309" s="38"/>
      <c r="CK309" s="38"/>
      <c r="CL309" s="38"/>
      <c r="CM309" s="38"/>
      <c r="CN309" s="38"/>
      <c r="CO309" s="38"/>
      <c r="CP309" s="38"/>
      <c r="CQ309" s="38"/>
      <c r="CR309" s="38"/>
      <c r="CS309" s="38"/>
      <c r="CT309" s="38"/>
      <c r="CU309" s="38"/>
      <c r="CV309" s="38"/>
      <c r="CW309" s="38"/>
      <c r="CX309" s="38"/>
      <c r="CY309" s="38"/>
      <c r="CZ309" s="38"/>
      <c r="DA309" s="38"/>
      <c r="DB309" s="38"/>
      <c r="DC309" s="38"/>
      <c r="DD309" s="38"/>
      <c r="DE309" s="38"/>
      <c r="DF309" s="38"/>
      <c r="DG309" s="38"/>
      <c r="DH309" s="38"/>
      <c r="DI309" s="38"/>
      <c r="DJ309" s="38"/>
      <c r="DK309" s="38"/>
      <c r="DL309" s="38"/>
      <c r="DM309" s="38"/>
      <c r="DN309" s="38"/>
    </row>
    <row r="310" spans="1:118">
      <c r="A310" s="1">
        <f>+NICE자료!A310</f>
        <v>128170</v>
      </c>
      <c r="B310" s="28" t="str">
        <f>+NICE자료!B310</f>
        <v>중단사업이익(손실)</v>
      </c>
      <c r="C310" s="37">
        <f>+NICE자료!C310</f>
        <v>0</v>
      </c>
      <c r="D310" s="37">
        <f>+NICE자료!D310</f>
        <v>0</v>
      </c>
      <c r="E310" s="37">
        <f>+NICE자료!E310</f>
        <v>0</v>
      </c>
      <c r="F310" s="37">
        <f>+NICE자료!F310</f>
        <v>0</v>
      </c>
      <c r="G310" s="37">
        <f>+NICE자료!G310</f>
        <v>0</v>
      </c>
      <c r="H310" s="37">
        <f>+NICE자료!H310</f>
        <v>0</v>
      </c>
      <c r="I310" s="37">
        <f>+NICE자료!I310</f>
        <v>0</v>
      </c>
      <c r="J310" s="37">
        <f>+NICE자료!J310</f>
        <v>0</v>
      </c>
      <c r="K310" s="37">
        <f>+NICE자료!K310</f>
        <v>0</v>
      </c>
      <c r="L310" s="37">
        <f>+NICE자료!L310</f>
        <v>0</v>
      </c>
      <c r="M310" s="37">
        <f>+NICE자료!M310</f>
        <v>0</v>
      </c>
      <c r="N310" s="37">
        <f>+NICE자료!N310</f>
        <v>0</v>
      </c>
      <c r="O310" s="37">
        <f>+NICE자료!O310</f>
        <v>0</v>
      </c>
      <c r="P310" s="37">
        <f>+NICE자료!P310</f>
        <v>0</v>
      </c>
      <c r="Q310" s="37">
        <f>+NICE자료!Q310</f>
        <v>0</v>
      </c>
      <c r="R310" s="37">
        <f>+NICE자료!R310</f>
        <v>0</v>
      </c>
      <c r="S310" s="37">
        <f>+NICE자료!S310</f>
        <v>0</v>
      </c>
      <c r="T310" s="37">
        <f>+NICE자료!T310</f>
        <v>0</v>
      </c>
      <c r="U310" s="37">
        <f>+NICE자료!U310</f>
        <v>0</v>
      </c>
      <c r="V310" s="37">
        <f>+NICE자료!V310</f>
        <v>0</v>
      </c>
      <c r="W310" s="37">
        <f>+NICE자료!W310</f>
        <v>0</v>
      </c>
      <c r="X310" s="37">
        <f>+NICE자료!X310</f>
        <v>0</v>
      </c>
      <c r="Y310" s="37">
        <f>+NICE자료!Y310</f>
        <v>0</v>
      </c>
      <c r="Z310" s="37">
        <f>+NICE자료!Z310</f>
        <v>0</v>
      </c>
      <c r="AA310" s="37">
        <f>+NICE자료!AA310</f>
        <v>0</v>
      </c>
      <c r="AB310" s="37">
        <f>+NICE자료!AB310</f>
        <v>0</v>
      </c>
      <c r="AC310" s="37">
        <f>+NICE자료!AC310</f>
        <v>0</v>
      </c>
      <c r="AD310" s="37">
        <f>+NICE자료!AD310</f>
        <v>0</v>
      </c>
      <c r="AE310" s="37">
        <f>+NICE자료!AE310</f>
        <v>0</v>
      </c>
      <c r="AF310" s="37">
        <f>+NICE자료!AF310</f>
        <v>0</v>
      </c>
      <c r="AG310" s="37">
        <f>+NICE자료!AG310</f>
        <v>0</v>
      </c>
      <c r="AH310" s="37">
        <f>+NICE자료!AH310</f>
        <v>0</v>
      </c>
      <c r="AI310" s="37">
        <f>+NICE자료!AI310</f>
        <v>0</v>
      </c>
      <c r="AJ310" s="37">
        <f>+NICE자료!AJ310</f>
        <v>0</v>
      </c>
      <c r="AK310" s="37">
        <f>+NICE자료!AK310</f>
        <v>0</v>
      </c>
      <c r="AL310" s="37">
        <f>+NICE자료!AL310</f>
        <v>0</v>
      </c>
      <c r="AM310" s="37"/>
      <c r="AN310" s="37"/>
      <c r="AO310" s="37"/>
      <c r="AP310" s="37"/>
      <c r="AQ310" s="37"/>
      <c r="AR310" s="37"/>
      <c r="AS310" s="37"/>
      <c r="AT310" s="38"/>
      <c r="AU310" s="38"/>
      <c r="AV310" s="38"/>
      <c r="AW310" s="38"/>
      <c r="AX310" s="38"/>
      <c r="AY310" s="38"/>
      <c r="AZ310" s="38"/>
      <c r="BA310" s="38"/>
      <c r="BB310" s="38"/>
      <c r="BC310" s="38"/>
      <c r="BD310" s="38"/>
      <c r="BE310" s="38"/>
      <c r="BF310" s="38"/>
      <c r="BG310" s="38"/>
      <c r="BH310" s="38"/>
      <c r="BI310" s="38"/>
      <c r="BJ310" s="38"/>
      <c r="BK310" s="38"/>
      <c r="BL310" s="38"/>
      <c r="BM310" s="38"/>
      <c r="BN310" s="38"/>
      <c r="BO310" s="38"/>
      <c r="BP310" s="38"/>
      <c r="BQ310" s="38"/>
      <c r="BR310" s="38"/>
      <c r="BS310" s="38"/>
      <c r="BT310" s="38"/>
      <c r="BU310" s="38"/>
      <c r="BV310" s="38"/>
      <c r="BW310" s="38"/>
      <c r="BX310" s="38"/>
      <c r="BY310" s="38"/>
      <c r="BZ310" s="38"/>
      <c r="CA310" s="38"/>
      <c r="CB310" s="38"/>
      <c r="CC310" s="38"/>
      <c r="CD310" s="38"/>
      <c r="CE310" s="38"/>
      <c r="CF310" s="38"/>
      <c r="CG310" s="38"/>
      <c r="CH310" s="38"/>
      <c r="CI310" s="38"/>
      <c r="CJ310" s="38"/>
      <c r="CK310" s="38"/>
      <c r="CL310" s="38"/>
      <c r="CM310" s="38"/>
      <c r="CN310" s="38"/>
      <c r="CO310" s="38"/>
      <c r="CP310" s="38"/>
      <c r="CQ310" s="38"/>
      <c r="CR310" s="38"/>
      <c r="CS310" s="38"/>
      <c r="CT310" s="38"/>
      <c r="CU310" s="38"/>
      <c r="CV310" s="38"/>
      <c r="CW310" s="38"/>
      <c r="CX310" s="38"/>
      <c r="CY310" s="38"/>
      <c r="CZ310" s="38"/>
      <c r="DA310" s="38"/>
      <c r="DB310" s="38"/>
      <c r="DC310" s="38"/>
      <c r="DD310" s="38"/>
      <c r="DE310" s="38"/>
      <c r="DF310" s="38"/>
      <c r="DG310" s="38"/>
      <c r="DH310" s="38"/>
      <c r="DI310" s="38"/>
      <c r="DJ310" s="38"/>
      <c r="DK310" s="38"/>
      <c r="DL310" s="38"/>
      <c r="DM310" s="38"/>
      <c r="DN310" s="38"/>
    </row>
    <row r="311" spans="1:118">
      <c r="A311" s="1">
        <f>+NICE자료!A311</f>
        <v>128171</v>
      </c>
      <c r="B311" s="28" t="str">
        <f>+NICE자료!B311</f>
        <v>[중단사업매출액]</v>
      </c>
      <c r="C311" s="37">
        <f>+NICE자료!C311</f>
        <v>0</v>
      </c>
      <c r="D311" s="37">
        <f>+NICE자료!D311</f>
        <v>0</v>
      </c>
      <c r="E311" s="37">
        <f>+NICE자료!E311</f>
        <v>0</v>
      </c>
      <c r="F311" s="37">
        <f>+NICE자료!F311</f>
        <v>0</v>
      </c>
      <c r="G311" s="37">
        <f>+NICE자료!G311</f>
        <v>0</v>
      </c>
      <c r="H311" s="37">
        <f>+NICE자료!H311</f>
        <v>0</v>
      </c>
      <c r="I311" s="37">
        <f>+NICE자료!I311</f>
        <v>0</v>
      </c>
      <c r="J311" s="37">
        <f>+NICE자료!J311</f>
        <v>0</v>
      </c>
      <c r="K311" s="37">
        <f>+NICE자료!K311</f>
        <v>0</v>
      </c>
      <c r="L311" s="37">
        <f>+NICE자료!L311</f>
        <v>0</v>
      </c>
      <c r="M311" s="37">
        <f>+NICE자료!M311</f>
        <v>0</v>
      </c>
      <c r="N311" s="37">
        <f>+NICE자료!N311</f>
        <v>0</v>
      </c>
      <c r="O311" s="37">
        <f>+NICE자료!O311</f>
        <v>0</v>
      </c>
      <c r="P311" s="37">
        <f>+NICE자료!P311</f>
        <v>0</v>
      </c>
      <c r="Q311" s="37">
        <f>+NICE자료!Q311</f>
        <v>0</v>
      </c>
      <c r="R311" s="37">
        <f>+NICE자료!R311</f>
        <v>0</v>
      </c>
      <c r="S311" s="37">
        <f>+NICE자료!S311</f>
        <v>0</v>
      </c>
      <c r="T311" s="37">
        <f>+NICE자료!T311</f>
        <v>0</v>
      </c>
      <c r="U311" s="37">
        <f>+NICE자료!U311</f>
        <v>0</v>
      </c>
      <c r="V311" s="37">
        <f>+NICE자료!V311</f>
        <v>0</v>
      </c>
      <c r="W311" s="37">
        <f>+NICE자료!W311</f>
        <v>0</v>
      </c>
      <c r="X311" s="37">
        <f>+NICE자료!X311</f>
        <v>0</v>
      </c>
      <c r="Y311" s="37">
        <f>+NICE자료!Y311</f>
        <v>0</v>
      </c>
      <c r="Z311" s="37">
        <f>+NICE자료!Z311</f>
        <v>0</v>
      </c>
      <c r="AA311" s="37">
        <f>+NICE자료!AA311</f>
        <v>0</v>
      </c>
      <c r="AB311" s="37">
        <f>+NICE자료!AB311</f>
        <v>0</v>
      </c>
      <c r="AC311" s="37">
        <f>+NICE자료!AC311</f>
        <v>0</v>
      </c>
      <c r="AD311" s="37">
        <f>+NICE자료!AD311</f>
        <v>0</v>
      </c>
      <c r="AE311" s="37">
        <f>+NICE자료!AE311</f>
        <v>0</v>
      </c>
      <c r="AF311" s="37">
        <f>+NICE자료!AF311</f>
        <v>0</v>
      </c>
      <c r="AG311" s="37">
        <f>+NICE자료!AG311</f>
        <v>0</v>
      </c>
      <c r="AH311" s="37">
        <f>+NICE자료!AH311</f>
        <v>0</v>
      </c>
      <c r="AI311" s="37">
        <f>+NICE자료!AI311</f>
        <v>0</v>
      </c>
      <c r="AJ311" s="37">
        <f>+NICE자료!AJ311</f>
        <v>0</v>
      </c>
      <c r="AK311" s="37">
        <f>+NICE자료!AK311</f>
        <v>0</v>
      </c>
      <c r="AL311" s="37">
        <f>+NICE자료!AL311</f>
        <v>0</v>
      </c>
      <c r="AM311" s="37"/>
      <c r="AN311" s="37"/>
      <c r="AO311" s="37"/>
      <c r="AP311" s="37"/>
      <c r="AQ311" s="37"/>
      <c r="AR311" s="37"/>
      <c r="AS311" s="37"/>
      <c r="AT311" s="38"/>
      <c r="AU311" s="38"/>
      <c r="AV311" s="38"/>
      <c r="AW311" s="38"/>
      <c r="AX311" s="38"/>
      <c r="AY311" s="38"/>
      <c r="AZ311" s="38"/>
      <c r="BA311" s="38"/>
      <c r="BB311" s="38"/>
      <c r="BC311" s="38"/>
      <c r="BD311" s="38"/>
      <c r="BE311" s="38"/>
      <c r="BF311" s="38"/>
      <c r="BG311" s="38"/>
      <c r="BH311" s="38"/>
      <c r="BI311" s="38"/>
      <c r="BJ311" s="38"/>
      <c r="BK311" s="38"/>
      <c r="BL311" s="38"/>
      <c r="BM311" s="38"/>
      <c r="BN311" s="38"/>
      <c r="BO311" s="38"/>
      <c r="BP311" s="38"/>
      <c r="BQ311" s="38"/>
      <c r="BR311" s="38"/>
      <c r="BS311" s="38"/>
      <c r="BT311" s="38"/>
      <c r="BU311" s="38"/>
      <c r="BV311" s="38"/>
      <c r="BW311" s="38"/>
      <c r="BX311" s="38"/>
      <c r="BY311" s="38"/>
      <c r="BZ311" s="38"/>
      <c r="CA311" s="38"/>
      <c r="CB311" s="38"/>
      <c r="CC311" s="38"/>
      <c r="CD311" s="38"/>
      <c r="CE311" s="38"/>
      <c r="CF311" s="38"/>
      <c r="CG311" s="38"/>
      <c r="CH311" s="38"/>
      <c r="CI311" s="38"/>
      <c r="CJ311" s="38"/>
      <c r="CK311" s="38"/>
      <c r="CL311" s="38"/>
      <c r="CM311" s="38"/>
      <c r="CN311" s="38"/>
      <c r="CO311" s="38"/>
      <c r="CP311" s="38"/>
      <c r="CQ311" s="38"/>
      <c r="CR311" s="38"/>
      <c r="CS311" s="38"/>
      <c r="CT311" s="38"/>
      <c r="CU311" s="38"/>
      <c r="CV311" s="38"/>
      <c r="CW311" s="38"/>
      <c r="CX311" s="38"/>
      <c r="CY311" s="38"/>
      <c r="CZ311" s="38"/>
      <c r="DA311" s="38"/>
      <c r="DB311" s="38"/>
      <c r="DC311" s="38"/>
      <c r="DD311" s="38"/>
      <c r="DE311" s="38"/>
      <c r="DF311" s="38"/>
      <c r="DG311" s="38"/>
      <c r="DH311" s="38"/>
      <c r="DI311" s="38"/>
      <c r="DJ311" s="38"/>
      <c r="DK311" s="38"/>
      <c r="DL311" s="38"/>
      <c r="DM311" s="38"/>
      <c r="DN311" s="38"/>
    </row>
    <row r="312" spans="1:118">
      <c r="A312" s="1">
        <f>+NICE자료!A312</f>
        <v>128172</v>
      </c>
      <c r="B312" s="28" t="str">
        <f>+NICE자료!B312</f>
        <v>[중단사업매출원가]</v>
      </c>
      <c r="C312" s="37">
        <f>+NICE자료!C312</f>
        <v>0</v>
      </c>
      <c r="D312" s="37">
        <f>+NICE자료!D312</f>
        <v>0</v>
      </c>
      <c r="E312" s="37">
        <f>+NICE자료!E312</f>
        <v>0</v>
      </c>
      <c r="F312" s="37">
        <f>+NICE자료!F312</f>
        <v>0</v>
      </c>
      <c r="G312" s="37">
        <f>+NICE자료!G312</f>
        <v>0</v>
      </c>
      <c r="H312" s="37">
        <f>+NICE자료!H312</f>
        <v>0</v>
      </c>
      <c r="I312" s="37">
        <f>+NICE자료!I312</f>
        <v>0</v>
      </c>
      <c r="J312" s="37">
        <f>+NICE자료!J312</f>
        <v>0</v>
      </c>
      <c r="K312" s="37">
        <f>+NICE자료!K312</f>
        <v>0</v>
      </c>
      <c r="L312" s="37">
        <f>+NICE자료!L312</f>
        <v>0</v>
      </c>
      <c r="M312" s="37">
        <f>+NICE자료!M312</f>
        <v>0</v>
      </c>
      <c r="N312" s="37">
        <f>+NICE자료!N312</f>
        <v>0</v>
      </c>
      <c r="O312" s="37">
        <f>+NICE자료!O312</f>
        <v>0</v>
      </c>
      <c r="P312" s="37">
        <f>+NICE자료!P312</f>
        <v>0</v>
      </c>
      <c r="Q312" s="37">
        <f>+NICE자료!Q312</f>
        <v>0</v>
      </c>
      <c r="R312" s="37">
        <f>+NICE자료!R312</f>
        <v>0</v>
      </c>
      <c r="S312" s="37">
        <f>+NICE자료!S312</f>
        <v>0</v>
      </c>
      <c r="T312" s="37">
        <f>+NICE자료!T312</f>
        <v>0</v>
      </c>
      <c r="U312" s="37">
        <f>+NICE자료!U312</f>
        <v>0</v>
      </c>
      <c r="V312" s="37">
        <f>+NICE자료!V312</f>
        <v>0</v>
      </c>
      <c r="W312" s="37">
        <f>+NICE자료!W312</f>
        <v>0</v>
      </c>
      <c r="X312" s="37">
        <f>+NICE자료!X312</f>
        <v>0</v>
      </c>
      <c r="Y312" s="37">
        <f>+NICE자료!Y312</f>
        <v>0</v>
      </c>
      <c r="Z312" s="37">
        <f>+NICE자료!Z312</f>
        <v>0</v>
      </c>
      <c r="AA312" s="37">
        <f>+NICE자료!AA312</f>
        <v>0</v>
      </c>
      <c r="AB312" s="37">
        <f>+NICE자료!AB312</f>
        <v>0</v>
      </c>
      <c r="AC312" s="37">
        <f>+NICE자료!AC312</f>
        <v>0</v>
      </c>
      <c r="AD312" s="37">
        <f>+NICE자료!AD312</f>
        <v>0</v>
      </c>
      <c r="AE312" s="37">
        <f>+NICE자료!AE312</f>
        <v>0</v>
      </c>
      <c r="AF312" s="37">
        <f>+NICE자료!AF312</f>
        <v>0</v>
      </c>
      <c r="AG312" s="37">
        <f>+NICE자료!AG312</f>
        <v>0</v>
      </c>
      <c r="AH312" s="37">
        <f>+NICE자료!AH312</f>
        <v>0</v>
      </c>
      <c r="AI312" s="37">
        <f>+NICE자료!AI312</f>
        <v>0</v>
      </c>
      <c r="AJ312" s="37">
        <f>+NICE자료!AJ312</f>
        <v>0</v>
      </c>
      <c r="AK312" s="37">
        <f>+NICE자료!AK312</f>
        <v>0</v>
      </c>
      <c r="AL312" s="37">
        <f>+NICE자료!AL312</f>
        <v>0</v>
      </c>
      <c r="AM312" s="37"/>
      <c r="AN312" s="37"/>
      <c r="AO312" s="37"/>
      <c r="AP312" s="37"/>
      <c r="AQ312" s="37"/>
      <c r="AR312" s="37"/>
      <c r="AS312" s="37"/>
      <c r="AT312" s="38"/>
      <c r="AU312" s="38"/>
      <c r="AV312" s="38"/>
      <c r="AW312" s="38"/>
      <c r="AX312" s="38"/>
      <c r="AY312" s="38"/>
      <c r="AZ312" s="38"/>
      <c r="BA312" s="38"/>
      <c r="BB312" s="38"/>
      <c r="BC312" s="38"/>
      <c r="BD312" s="38"/>
      <c r="BE312" s="38"/>
      <c r="BF312" s="38"/>
      <c r="BG312" s="38"/>
      <c r="BH312" s="38"/>
      <c r="BI312" s="38"/>
      <c r="BJ312" s="38"/>
      <c r="BK312" s="38"/>
      <c r="BL312" s="38"/>
      <c r="BM312" s="38"/>
      <c r="BN312" s="38"/>
      <c r="BO312" s="38"/>
      <c r="BP312" s="38"/>
      <c r="BQ312" s="38"/>
      <c r="BR312" s="38"/>
      <c r="BS312" s="38"/>
      <c r="BT312" s="38"/>
      <c r="BU312" s="38"/>
      <c r="BV312" s="38"/>
      <c r="BW312" s="38"/>
      <c r="BX312" s="38"/>
      <c r="BY312" s="38"/>
      <c r="BZ312" s="38"/>
      <c r="CA312" s="38"/>
      <c r="CB312" s="38"/>
      <c r="CC312" s="38"/>
      <c r="CD312" s="38"/>
      <c r="CE312" s="38"/>
      <c r="CF312" s="38"/>
      <c r="CG312" s="38"/>
      <c r="CH312" s="38"/>
      <c r="CI312" s="38"/>
      <c r="CJ312" s="38"/>
      <c r="CK312" s="38"/>
      <c r="CL312" s="38"/>
      <c r="CM312" s="38"/>
      <c r="CN312" s="38"/>
      <c r="CO312" s="38"/>
      <c r="CP312" s="38"/>
      <c r="CQ312" s="38"/>
      <c r="CR312" s="38"/>
      <c r="CS312" s="38"/>
      <c r="CT312" s="38"/>
      <c r="CU312" s="38"/>
      <c r="CV312" s="38"/>
      <c r="CW312" s="38"/>
      <c r="CX312" s="38"/>
      <c r="CY312" s="38"/>
      <c r="CZ312" s="38"/>
      <c r="DA312" s="38"/>
      <c r="DB312" s="38"/>
      <c r="DC312" s="38"/>
      <c r="DD312" s="38"/>
      <c r="DE312" s="38"/>
      <c r="DF312" s="38"/>
      <c r="DG312" s="38"/>
      <c r="DH312" s="38"/>
      <c r="DI312" s="38"/>
      <c r="DJ312" s="38"/>
      <c r="DK312" s="38"/>
      <c r="DL312" s="38"/>
      <c r="DM312" s="38"/>
      <c r="DN312" s="38"/>
    </row>
    <row r="313" spans="1:118">
      <c r="A313" s="1">
        <f>+NICE자료!A313</f>
        <v>128173</v>
      </c>
      <c r="B313" s="28" t="str">
        <f>+NICE자료!B313</f>
        <v>[중단사업매출총이익(손실)]</v>
      </c>
      <c r="C313" s="37">
        <f>+NICE자료!C313</f>
        <v>0</v>
      </c>
      <c r="D313" s="37">
        <f>+NICE자료!D313</f>
        <v>0</v>
      </c>
      <c r="E313" s="37">
        <f>+NICE자료!E313</f>
        <v>0</v>
      </c>
      <c r="F313" s="37">
        <f>+NICE자료!F313</f>
        <v>0</v>
      </c>
      <c r="G313" s="37">
        <f>+NICE자료!G313</f>
        <v>0</v>
      </c>
      <c r="H313" s="37">
        <f>+NICE자료!H313</f>
        <v>0</v>
      </c>
      <c r="I313" s="37">
        <f>+NICE자료!I313</f>
        <v>0</v>
      </c>
      <c r="J313" s="37">
        <f>+NICE자료!J313</f>
        <v>0</v>
      </c>
      <c r="K313" s="37">
        <f>+NICE자료!K313</f>
        <v>0</v>
      </c>
      <c r="L313" s="37">
        <f>+NICE자료!L313</f>
        <v>0</v>
      </c>
      <c r="M313" s="37">
        <f>+NICE자료!M313</f>
        <v>0</v>
      </c>
      <c r="N313" s="37">
        <f>+NICE자료!N313</f>
        <v>0</v>
      </c>
      <c r="O313" s="37">
        <f>+NICE자료!O313</f>
        <v>0</v>
      </c>
      <c r="P313" s="37">
        <f>+NICE자료!P313</f>
        <v>0</v>
      </c>
      <c r="Q313" s="37">
        <f>+NICE자료!Q313</f>
        <v>0</v>
      </c>
      <c r="R313" s="37">
        <f>+NICE자료!R313</f>
        <v>0</v>
      </c>
      <c r="S313" s="37">
        <f>+NICE자료!S313</f>
        <v>0</v>
      </c>
      <c r="T313" s="37">
        <f>+NICE자료!T313</f>
        <v>0</v>
      </c>
      <c r="U313" s="37">
        <f>+NICE자료!U313</f>
        <v>0</v>
      </c>
      <c r="V313" s="37">
        <f>+NICE자료!V313</f>
        <v>0</v>
      </c>
      <c r="W313" s="37">
        <f>+NICE자료!W313</f>
        <v>0</v>
      </c>
      <c r="X313" s="37">
        <f>+NICE자료!X313</f>
        <v>0</v>
      </c>
      <c r="Y313" s="37">
        <f>+NICE자료!Y313</f>
        <v>0</v>
      </c>
      <c r="Z313" s="37">
        <f>+NICE자료!Z313</f>
        <v>0</v>
      </c>
      <c r="AA313" s="37">
        <f>+NICE자료!AA313</f>
        <v>0</v>
      </c>
      <c r="AB313" s="37">
        <f>+NICE자료!AB313</f>
        <v>0</v>
      </c>
      <c r="AC313" s="37">
        <f>+NICE자료!AC313</f>
        <v>0</v>
      </c>
      <c r="AD313" s="37">
        <f>+NICE자료!AD313</f>
        <v>0</v>
      </c>
      <c r="AE313" s="37">
        <f>+NICE자료!AE313</f>
        <v>0</v>
      </c>
      <c r="AF313" s="37">
        <f>+NICE자료!AF313</f>
        <v>0</v>
      </c>
      <c r="AG313" s="37">
        <f>+NICE자료!AG313</f>
        <v>0</v>
      </c>
      <c r="AH313" s="37">
        <f>+NICE자료!AH313</f>
        <v>0</v>
      </c>
      <c r="AI313" s="37">
        <f>+NICE자료!AI313</f>
        <v>0</v>
      </c>
      <c r="AJ313" s="37">
        <f>+NICE자료!AJ313</f>
        <v>0</v>
      </c>
      <c r="AK313" s="37">
        <f>+NICE자료!AK313</f>
        <v>0</v>
      </c>
      <c r="AL313" s="37">
        <f>+NICE자료!AL313</f>
        <v>0</v>
      </c>
      <c r="AM313" s="37"/>
      <c r="AN313" s="37"/>
      <c r="AO313" s="37"/>
      <c r="AP313" s="37"/>
      <c r="AQ313" s="37"/>
      <c r="AR313" s="37"/>
      <c r="AS313" s="37"/>
      <c r="AT313" s="38"/>
      <c r="AU313" s="38"/>
      <c r="AV313" s="38"/>
      <c r="AW313" s="38"/>
      <c r="AX313" s="38"/>
      <c r="AY313" s="38"/>
      <c r="AZ313" s="38"/>
      <c r="BA313" s="38"/>
      <c r="BB313" s="38"/>
      <c r="BC313" s="38"/>
      <c r="BD313" s="38"/>
      <c r="BE313" s="38"/>
      <c r="BF313" s="38"/>
      <c r="BG313" s="38"/>
      <c r="BH313" s="38"/>
      <c r="BI313" s="38"/>
      <c r="BJ313" s="38"/>
      <c r="BK313" s="38"/>
      <c r="BL313" s="38"/>
      <c r="BM313" s="38"/>
      <c r="BN313" s="38"/>
      <c r="BO313" s="38"/>
      <c r="BP313" s="38"/>
      <c r="BQ313" s="38"/>
      <c r="BR313" s="38"/>
      <c r="BS313" s="38"/>
      <c r="BT313" s="38"/>
      <c r="BU313" s="38"/>
      <c r="BV313" s="38"/>
      <c r="BW313" s="38"/>
      <c r="BX313" s="38"/>
      <c r="BY313" s="38"/>
      <c r="BZ313" s="38"/>
      <c r="CA313" s="38"/>
      <c r="CB313" s="38"/>
      <c r="CC313" s="38"/>
      <c r="CD313" s="38"/>
      <c r="CE313" s="38"/>
      <c r="CF313" s="38"/>
      <c r="CG313" s="38"/>
      <c r="CH313" s="38"/>
      <c r="CI313" s="38"/>
      <c r="CJ313" s="38"/>
      <c r="CK313" s="38"/>
      <c r="CL313" s="38"/>
      <c r="CM313" s="38"/>
      <c r="CN313" s="38"/>
      <c r="CO313" s="38"/>
      <c r="CP313" s="38"/>
      <c r="CQ313" s="38"/>
      <c r="CR313" s="38"/>
      <c r="CS313" s="38"/>
      <c r="CT313" s="38"/>
      <c r="CU313" s="38"/>
      <c r="CV313" s="38"/>
      <c r="CW313" s="38"/>
      <c r="CX313" s="38"/>
      <c r="CY313" s="38"/>
      <c r="CZ313" s="38"/>
      <c r="DA313" s="38"/>
      <c r="DB313" s="38"/>
      <c r="DC313" s="38"/>
      <c r="DD313" s="38"/>
      <c r="DE313" s="38"/>
      <c r="DF313" s="38"/>
      <c r="DG313" s="38"/>
      <c r="DH313" s="38"/>
      <c r="DI313" s="38"/>
      <c r="DJ313" s="38"/>
      <c r="DK313" s="38"/>
      <c r="DL313" s="38"/>
      <c r="DM313" s="38"/>
      <c r="DN313" s="38"/>
    </row>
    <row r="314" spans="1:118">
      <c r="A314" s="1">
        <f>+NICE자료!A314</f>
        <v>128174</v>
      </c>
      <c r="B314" s="28" t="str">
        <f>+NICE자료!B314</f>
        <v>[중단사업판매비와관리비]</v>
      </c>
      <c r="C314" s="37">
        <f>+NICE자료!C314</f>
        <v>0</v>
      </c>
      <c r="D314" s="37">
        <f>+NICE자료!D314</f>
        <v>0</v>
      </c>
      <c r="E314" s="37">
        <f>+NICE자료!E314</f>
        <v>0</v>
      </c>
      <c r="F314" s="37">
        <f>+NICE자료!F314</f>
        <v>0</v>
      </c>
      <c r="G314" s="37">
        <f>+NICE자료!G314</f>
        <v>0</v>
      </c>
      <c r="H314" s="37">
        <f>+NICE자료!H314</f>
        <v>0</v>
      </c>
      <c r="I314" s="37">
        <f>+NICE자료!I314</f>
        <v>0</v>
      </c>
      <c r="J314" s="37">
        <f>+NICE자료!J314</f>
        <v>0</v>
      </c>
      <c r="K314" s="37">
        <f>+NICE자료!K314</f>
        <v>0</v>
      </c>
      <c r="L314" s="37">
        <f>+NICE자료!L314</f>
        <v>0</v>
      </c>
      <c r="M314" s="37">
        <f>+NICE자료!M314</f>
        <v>0</v>
      </c>
      <c r="N314" s="37">
        <f>+NICE자료!N314</f>
        <v>0</v>
      </c>
      <c r="O314" s="37">
        <f>+NICE자료!O314</f>
        <v>0</v>
      </c>
      <c r="P314" s="37">
        <f>+NICE자료!P314</f>
        <v>0</v>
      </c>
      <c r="Q314" s="37">
        <f>+NICE자료!Q314</f>
        <v>0</v>
      </c>
      <c r="R314" s="37">
        <f>+NICE자료!R314</f>
        <v>0</v>
      </c>
      <c r="S314" s="37">
        <f>+NICE자료!S314</f>
        <v>0</v>
      </c>
      <c r="T314" s="37">
        <f>+NICE자료!T314</f>
        <v>0</v>
      </c>
      <c r="U314" s="37">
        <f>+NICE자료!U314</f>
        <v>0</v>
      </c>
      <c r="V314" s="37">
        <f>+NICE자료!V314</f>
        <v>0</v>
      </c>
      <c r="W314" s="37">
        <f>+NICE자료!W314</f>
        <v>0</v>
      </c>
      <c r="X314" s="37">
        <f>+NICE자료!X314</f>
        <v>0</v>
      </c>
      <c r="Y314" s="37">
        <f>+NICE자료!Y314</f>
        <v>0</v>
      </c>
      <c r="Z314" s="37">
        <f>+NICE자료!Z314</f>
        <v>0</v>
      </c>
      <c r="AA314" s="37">
        <f>+NICE자료!AA314</f>
        <v>0</v>
      </c>
      <c r="AB314" s="37">
        <f>+NICE자료!AB314</f>
        <v>0</v>
      </c>
      <c r="AC314" s="37">
        <f>+NICE자료!AC314</f>
        <v>0</v>
      </c>
      <c r="AD314" s="37">
        <f>+NICE자료!AD314</f>
        <v>0</v>
      </c>
      <c r="AE314" s="37">
        <f>+NICE자료!AE314</f>
        <v>0</v>
      </c>
      <c r="AF314" s="37">
        <f>+NICE자료!AF314</f>
        <v>0</v>
      </c>
      <c r="AG314" s="37">
        <f>+NICE자료!AG314</f>
        <v>0</v>
      </c>
      <c r="AH314" s="37">
        <f>+NICE자료!AH314</f>
        <v>0</v>
      </c>
      <c r="AI314" s="37">
        <f>+NICE자료!AI314</f>
        <v>0</v>
      </c>
      <c r="AJ314" s="37">
        <f>+NICE자료!AJ314</f>
        <v>0</v>
      </c>
      <c r="AK314" s="37">
        <f>+NICE자료!AK314</f>
        <v>0</v>
      </c>
      <c r="AL314" s="37">
        <f>+NICE자료!AL314</f>
        <v>0</v>
      </c>
      <c r="AM314" s="37"/>
      <c r="AN314" s="37"/>
      <c r="AO314" s="37"/>
      <c r="AP314" s="37"/>
      <c r="AQ314" s="37"/>
      <c r="AR314" s="37"/>
      <c r="AS314" s="37"/>
      <c r="AT314" s="38"/>
      <c r="AU314" s="38"/>
      <c r="AV314" s="38"/>
      <c r="AW314" s="38"/>
      <c r="AX314" s="38"/>
      <c r="AY314" s="38"/>
      <c r="AZ314" s="38"/>
      <c r="BA314" s="38"/>
      <c r="BB314" s="38"/>
      <c r="BC314" s="38"/>
      <c r="BD314" s="38"/>
      <c r="BE314" s="38"/>
      <c r="BF314" s="38"/>
      <c r="BG314" s="38"/>
      <c r="BH314" s="38"/>
      <c r="BI314" s="38"/>
      <c r="BJ314" s="38"/>
      <c r="BK314" s="38"/>
      <c r="BL314" s="38"/>
      <c r="BM314" s="38"/>
      <c r="BN314" s="38"/>
      <c r="BO314" s="38"/>
      <c r="BP314" s="38"/>
      <c r="BQ314" s="38"/>
      <c r="BR314" s="38"/>
      <c r="BS314" s="38"/>
      <c r="BT314" s="38"/>
      <c r="BU314" s="38"/>
      <c r="BV314" s="38"/>
      <c r="BW314" s="38"/>
      <c r="BX314" s="38"/>
      <c r="BY314" s="38"/>
      <c r="BZ314" s="38"/>
      <c r="CA314" s="38"/>
      <c r="CB314" s="38"/>
      <c r="CC314" s="38"/>
      <c r="CD314" s="38"/>
      <c r="CE314" s="38"/>
      <c r="CF314" s="38"/>
      <c r="CG314" s="38"/>
      <c r="CH314" s="38"/>
      <c r="CI314" s="38"/>
      <c r="CJ314" s="38"/>
      <c r="CK314" s="38"/>
      <c r="CL314" s="38"/>
      <c r="CM314" s="38"/>
      <c r="CN314" s="38"/>
      <c r="CO314" s="38"/>
      <c r="CP314" s="38"/>
      <c r="CQ314" s="38"/>
      <c r="CR314" s="38"/>
      <c r="CS314" s="38"/>
      <c r="CT314" s="38"/>
      <c r="CU314" s="38"/>
      <c r="CV314" s="38"/>
      <c r="CW314" s="38"/>
      <c r="CX314" s="38"/>
      <c r="CY314" s="38"/>
      <c r="CZ314" s="38"/>
      <c r="DA314" s="38"/>
      <c r="DB314" s="38"/>
      <c r="DC314" s="38"/>
      <c r="DD314" s="38"/>
      <c r="DE314" s="38"/>
      <c r="DF314" s="38"/>
      <c r="DG314" s="38"/>
      <c r="DH314" s="38"/>
      <c r="DI314" s="38"/>
      <c r="DJ314" s="38"/>
      <c r="DK314" s="38"/>
      <c r="DL314" s="38"/>
      <c r="DM314" s="38"/>
      <c r="DN314" s="38"/>
    </row>
    <row r="315" spans="1:118">
      <c r="A315" s="1">
        <f>+NICE자료!A315</f>
        <v>128175</v>
      </c>
      <c r="B315" s="28" t="str">
        <f>+NICE자료!B315</f>
        <v>[중단사업감가상각비]</v>
      </c>
      <c r="C315" s="37">
        <f>+NICE자료!C315</f>
        <v>0</v>
      </c>
      <c r="D315" s="37">
        <f>+NICE자료!D315</f>
        <v>0</v>
      </c>
      <c r="E315" s="37">
        <f>+NICE자료!E315</f>
        <v>0</v>
      </c>
      <c r="F315" s="37">
        <f>+NICE자료!F315</f>
        <v>0</v>
      </c>
      <c r="G315" s="37">
        <f>+NICE자료!G315</f>
        <v>0</v>
      </c>
      <c r="H315" s="37">
        <f>+NICE자료!H315</f>
        <v>0</v>
      </c>
      <c r="I315" s="37">
        <f>+NICE자료!I315</f>
        <v>0</v>
      </c>
      <c r="J315" s="37">
        <f>+NICE자료!J315</f>
        <v>0</v>
      </c>
      <c r="K315" s="37">
        <f>+NICE자료!K315</f>
        <v>0</v>
      </c>
      <c r="L315" s="37">
        <f>+NICE자료!L315</f>
        <v>0</v>
      </c>
      <c r="M315" s="37">
        <f>+NICE자료!M315</f>
        <v>0</v>
      </c>
      <c r="N315" s="37">
        <f>+NICE자료!N315</f>
        <v>0</v>
      </c>
      <c r="O315" s="37">
        <f>+NICE자료!O315</f>
        <v>0</v>
      </c>
      <c r="P315" s="37">
        <f>+NICE자료!P315</f>
        <v>0</v>
      </c>
      <c r="Q315" s="37">
        <f>+NICE자료!Q315</f>
        <v>0</v>
      </c>
      <c r="R315" s="37">
        <f>+NICE자료!R315</f>
        <v>0</v>
      </c>
      <c r="S315" s="37">
        <f>+NICE자료!S315</f>
        <v>0</v>
      </c>
      <c r="T315" s="37">
        <f>+NICE자료!T315</f>
        <v>0</v>
      </c>
      <c r="U315" s="37">
        <f>+NICE자료!U315</f>
        <v>0</v>
      </c>
      <c r="V315" s="37">
        <f>+NICE자료!V315</f>
        <v>0</v>
      </c>
      <c r="W315" s="37">
        <f>+NICE자료!W315</f>
        <v>0</v>
      </c>
      <c r="X315" s="37">
        <f>+NICE자료!X315</f>
        <v>0</v>
      </c>
      <c r="Y315" s="37">
        <f>+NICE자료!Y315</f>
        <v>0</v>
      </c>
      <c r="Z315" s="37">
        <f>+NICE자료!Z315</f>
        <v>0</v>
      </c>
      <c r="AA315" s="37">
        <f>+NICE자료!AA315</f>
        <v>0</v>
      </c>
      <c r="AB315" s="37">
        <f>+NICE자료!AB315</f>
        <v>0</v>
      </c>
      <c r="AC315" s="37">
        <f>+NICE자료!AC315</f>
        <v>0</v>
      </c>
      <c r="AD315" s="37">
        <f>+NICE자료!AD315</f>
        <v>0</v>
      </c>
      <c r="AE315" s="37">
        <f>+NICE자료!AE315</f>
        <v>0</v>
      </c>
      <c r="AF315" s="37">
        <f>+NICE자료!AF315</f>
        <v>0</v>
      </c>
      <c r="AG315" s="37">
        <f>+NICE자료!AG315</f>
        <v>0</v>
      </c>
      <c r="AH315" s="37">
        <f>+NICE자료!AH315</f>
        <v>0</v>
      </c>
      <c r="AI315" s="37">
        <f>+NICE자료!AI315</f>
        <v>0</v>
      </c>
      <c r="AJ315" s="37">
        <f>+NICE자료!AJ315</f>
        <v>0</v>
      </c>
      <c r="AK315" s="37">
        <f>+NICE자료!AK315</f>
        <v>0</v>
      </c>
      <c r="AL315" s="37">
        <f>+NICE자료!AL315</f>
        <v>0</v>
      </c>
      <c r="AM315" s="37"/>
      <c r="AN315" s="37"/>
      <c r="AO315" s="37"/>
      <c r="AP315" s="37"/>
      <c r="AQ315" s="37"/>
      <c r="AR315" s="37"/>
      <c r="AS315" s="37"/>
      <c r="AT315" s="38"/>
      <c r="AU315" s="38"/>
      <c r="AV315" s="38"/>
      <c r="AW315" s="38"/>
      <c r="AX315" s="38"/>
      <c r="AY315" s="38"/>
      <c r="AZ315" s="38"/>
      <c r="BA315" s="38"/>
      <c r="BB315" s="38"/>
      <c r="BC315" s="38"/>
      <c r="BD315" s="38"/>
      <c r="BE315" s="38"/>
      <c r="BF315" s="38"/>
      <c r="BG315" s="38"/>
      <c r="BH315" s="38"/>
      <c r="BI315" s="38"/>
      <c r="BJ315" s="38"/>
      <c r="BK315" s="38"/>
      <c r="BL315" s="38"/>
      <c r="BM315" s="38"/>
      <c r="BN315" s="38"/>
      <c r="BO315" s="38"/>
      <c r="BP315" s="38"/>
      <c r="BQ315" s="38"/>
      <c r="BR315" s="38"/>
      <c r="BS315" s="38"/>
      <c r="BT315" s="38"/>
      <c r="BU315" s="38"/>
      <c r="BV315" s="38"/>
      <c r="BW315" s="38"/>
      <c r="BX315" s="38"/>
      <c r="BY315" s="38"/>
      <c r="BZ315" s="38"/>
      <c r="CA315" s="38"/>
      <c r="CB315" s="38"/>
      <c r="CC315" s="38"/>
      <c r="CD315" s="38"/>
      <c r="CE315" s="38"/>
      <c r="CF315" s="38"/>
      <c r="CG315" s="38"/>
      <c r="CH315" s="38"/>
      <c r="CI315" s="38"/>
      <c r="CJ315" s="38"/>
      <c r="CK315" s="38"/>
      <c r="CL315" s="38"/>
      <c r="CM315" s="38"/>
      <c r="CN315" s="38"/>
      <c r="CO315" s="38"/>
      <c r="CP315" s="38"/>
      <c r="CQ315" s="38"/>
      <c r="CR315" s="38"/>
      <c r="CS315" s="38"/>
      <c r="CT315" s="38"/>
      <c r="CU315" s="38"/>
      <c r="CV315" s="38"/>
      <c r="CW315" s="38"/>
      <c r="CX315" s="38"/>
      <c r="CY315" s="38"/>
      <c r="CZ315" s="38"/>
      <c r="DA315" s="38"/>
      <c r="DB315" s="38"/>
      <c r="DC315" s="38"/>
      <c r="DD315" s="38"/>
      <c r="DE315" s="38"/>
      <c r="DF315" s="38"/>
      <c r="DG315" s="38"/>
      <c r="DH315" s="38"/>
      <c r="DI315" s="38"/>
      <c r="DJ315" s="38"/>
      <c r="DK315" s="38"/>
      <c r="DL315" s="38"/>
      <c r="DM315" s="38"/>
      <c r="DN315" s="38"/>
    </row>
    <row r="316" spans="1:118">
      <c r="A316" s="1">
        <f>+NICE자료!A316</f>
        <v>128176</v>
      </c>
      <c r="B316" s="28" t="str">
        <f>+NICE자료!B316</f>
        <v>[중단사업영업이익(손실)]</v>
      </c>
      <c r="C316" s="37">
        <f>+NICE자료!C316</f>
        <v>0</v>
      </c>
      <c r="D316" s="37">
        <f>+NICE자료!D316</f>
        <v>0</v>
      </c>
      <c r="E316" s="37">
        <f>+NICE자료!E316</f>
        <v>0</v>
      </c>
      <c r="F316" s="37">
        <f>+NICE자료!F316</f>
        <v>0</v>
      </c>
      <c r="G316" s="37">
        <f>+NICE자료!G316</f>
        <v>0</v>
      </c>
      <c r="H316" s="37">
        <f>+NICE자료!H316</f>
        <v>0</v>
      </c>
      <c r="I316" s="37">
        <f>+NICE자료!I316</f>
        <v>0</v>
      </c>
      <c r="J316" s="37">
        <f>+NICE자료!J316</f>
        <v>0</v>
      </c>
      <c r="K316" s="37">
        <f>+NICE자료!K316</f>
        <v>0</v>
      </c>
      <c r="L316" s="37">
        <f>+NICE자료!L316</f>
        <v>0</v>
      </c>
      <c r="M316" s="37">
        <f>+NICE자료!M316</f>
        <v>0</v>
      </c>
      <c r="N316" s="37">
        <f>+NICE자료!N316</f>
        <v>0</v>
      </c>
      <c r="O316" s="37">
        <f>+NICE자료!O316</f>
        <v>0</v>
      </c>
      <c r="P316" s="37">
        <f>+NICE자료!P316</f>
        <v>0</v>
      </c>
      <c r="Q316" s="37">
        <f>+NICE자료!Q316</f>
        <v>0</v>
      </c>
      <c r="R316" s="37">
        <f>+NICE자료!R316</f>
        <v>0</v>
      </c>
      <c r="S316" s="37">
        <f>+NICE자료!S316</f>
        <v>0</v>
      </c>
      <c r="T316" s="37">
        <f>+NICE자료!T316</f>
        <v>0</v>
      </c>
      <c r="U316" s="37">
        <f>+NICE자료!U316</f>
        <v>0</v>
      </c>
      <c r="V316" s="37">
        <f>+NICE자료!V316</f>
        <v>0</v>
      </c>
      <c r="W316" s="37">
        <f>+NICE자료!W316</f>
        <v>0</v>
      </c>
      <c r="X316" s="37">
        <f>+NICE자료!X316</f>
        <v>0</v>
      </c>
      <c r="Y316" s="37">
        <f>+NICE자료!Y316</f>
        <v>0</v>
      </c>
      <c r="Z316" s="37">
        <f>+NICE자료!Z316</f>
        <v>0</v>
      </c>
      <c r="AA316" s="37">
        <f>+NICE자료!AA316</f>
        <v>0</v>
      </c>
      <c r="AB316" s="37">
        <f>+NICE자료!AB316</f>
        <v>0</v>
      </c>
      <c r="AC316" s="37">
        <f>+NICE자료!AC316</f>
        <v>0</v>
      </c>
      <c r="AD316" s="37">
        <f>+NICE자료!AD316</f>
        <v>0</v>
      </c>
      <c r="AE316" s="37">
        <f>+NICE자료!AE316</f>
        <v>0</v>
      </c>
      <c r="AF316" s="37">
        <f>+NICE자료!AF316</f>
        <v>0</v>
      </c>
      <c r="AG316" s="37">
        <f>+NICE자료!AG316</f>
        <v>0</v>
      </c>
      <c r="AH316" s="37">
        <f>+NICE자료!AH316</f>
        <v>0</v>
      </c>
      <c r="AI316" s="37">
        <f>+NICE자료!AI316</f>
        <v>0</v>
      </c>
      <c r="AJ316" s="37">
        <f>+NICE자료!AJ316</f>
        <v>0</v>
      </c>
      <c r="AK316" s="37">
        <f>+NICE자료!AK316</f>
        <v>0</v>
      </c>
      <c r="AL316" s="37">
        <f>+NICE자료!AL316</f>
        <v>0</v>
      </c>
      <c r="AM316" s="37"/>
      <c r="AN316" s="37"/>
      <c r="AO316" s="37"/>
      <c r="AP316" s="37"/>
      <c r="AQ316" s="37"/>
      <c r="AR316" s="37"/>
      <c r="AS316" s="37"/>
      <c r="AT316" s="38"/>
      <c r="AU316" s="38"/>
      <c r="AV316" s="38"/>
      <c r="AW316" s="38"/>
      <c r="AX316" s="38"/>
      <c r="AY316" s="38"/>
      <c r="AZ316" s="38"/>
      <c r="BA316" s="38"/>
      <c r="BB316" s="38"/>
      <c r="BC316" s="38"/>
      <c r="BD316" s="38"/>
      <c r="BE316" s="38"/>
      <c r="BF316" s="38"/>
      <c r="BG316" s="38"/>
      <c r="BH316" s="38"/>
      <c r="BI316" s="38"/>
      <c r="BJ316" s="38"/>
      <c r="BK316" s="38"/>
      <c r="BL316" s="38"/>
      <c r="BM316" s="38"/>
      <c r="BN316" s="38"/>
      <c r="BO316" s="38"/>
      <c r="BP316" s="38"/>
      <c r="BQ316" s="38"/>
      <c r="BR316" s="38"/>
      <c r="BS316" s="38"/>
      <c r="BT316" s="38"/>
      <c r="BU316" s="38"/>
      <c r="BV316" s="38"/>
      <c r="BW316" s="38"/>
      <c r="BX316" s="38"/>
      <c r="BY316" s="38"/>
      <c r="BZ316" s="38"/>
      <c r="CA316" s="38"/>
      <c r="CB316" s="38"/>
      <c r="CC316" s="38"/>
      <c r="CD316" s="38"/>
      <c r="CE316" s="38"/>
      <c r="CF316" s="38"/>
      <c r="CG316" s="38"/>
      <c r="CH316" s="38"/>
      <c r="CI316" s="38"/>
      <c r="CJ316" s="38"/>
      <c r="CK316" s="38"/>
      <c r="CL316" s="38"/>
      <c r="CM316" s="38"/>
      <c r="CN316" s="38"/>
      <c r="CO316" s="38"/>
      <c r="CP316" s="38"/>
      <c r="CQ316" s="38"/>
      <c r="CR316" s="38"/>
      <c r="CS316" s="38"/>
      <c r="CT316" s="38"/>
      <c r="CU316" s="38"/>
      <c r="CV316" s="38"/>
      <c r="CW316" s="38"/>
      <c r="CX316" s="38"/>
      <c r="CY316" s="38"/>
      <c r="CZ316" s="38"/>
      <c r="DA316" s="38"/>
      <c r="DB316" s="38"/>
      <c r="DC316" s="38"/>
      <c r="DD316" s="38"/>
      <c r="DE316" s="38"/>
      <c r="DF316" s="38"/>
      <c r="DG316" s="38"/>
      <c r="DH316" s="38"/>
      <c r="DI316" s="38"/>
      <c r="DJ316" s="38"/>
      <c r="DK316" s="38"/>
      <c r="DL316" s="38"/>
      <c r="DM316" s="38"/>
      <c r="DN316" s="38"/>
    </row>
    <row r="317" spans="1:118">
      <c r="A317" s="1">
        <f>+NICE자료!A317</f>
        <v>128177</v>
      </c>
      <c r="B317" s="28" t="str">
        <f>+NICE자료!B317</f>
        <v>[중단사업영업외수익]</v>
      </c>
      <c r="C317" s="37">
        <f>+NICE자료!C317</f>
        <v>0</v>
      </c>
      <c r="D317" s="37">
        <f>+NICE자료!D317</f>
        <v>0</v>
      </c>
      <c r="E317" s="37">
        <f>+NICE자료!E317</f>
        <v>0</v>
      </c>
      <c r="F317" s="37">
        <f>+NICE자료!F317</f>
        <v>0</v>
      </c>
      <c r="G317" s="37">
        <f>+NICE자료!G317</f>
        <v>0</v>
      </c>
      <c r="H317" s="37">
        <f>+NICE자료!H317</f>
        <v>0</v>
      </c>
      <c r="I317" s="37">
        <f>+NICE자료!I317</f>
        <v>0</v>
      </c>
      <c r="J317" s="37">
        <f>+NICE자료!J317</f>
        <v>0</v>
      </c>
      <c r="K317" s="37">
        <f>+NICE자료!K317</f>
        <v>0</v>
      </c>
      <c r="L317" s="37">
        <f>+NICE자료!L317</f>
        <v>0</v>
      </c>
      <c r="M317" s="37">
        <f>+NICE자료!M317</f>
        <v>0</v>
      </c>
      <c r="N317" s="37">
        <f>+NICE자료!N317</f>
        <v>0</v>
      </c>
      <c r="O317" s="37">
        <f>+NICE자료!O317</f>
        <v>0</v>
      </c>
      <c r="P317" s="37">
        <f>+NICE자료!P317</f>
        <v>0</v>
      </c>
      <c r="Q317" s="37">
        <f>+NICE자료!Q317</f>
        <v>0</v>
      </c>
      <c r="R317" s="37">
        <f>+NICE자료!R317</f>
        <v>0</v>
      </c>
      <c r="S317" s="37">
        <f>+NICE자료!S317</f>
        <v>0</v>
      </c>
      <c r="T317" s="37">
        <f>+NICE자료!T317</f>
        <v>0</v>
      </c>
      <c r="U317" s="37">
        <f>+NICE자료!U317</f>
        <v>0</v>
      </c>
      <c r="V317" s="37">
        <f>+NICE자료!V317</f>
        <v>0</v>
      </c>
      <c r="W317" s="37">
        <f>+NICE자료!W317</f>
        <v>0</v>
      </c>
      <c r="X317" s="37">
        <f>+NICE자료!X317</f>
        <v>0</v>
      </c>
      <c r="Y317" s="37">
        <f>+NICE자료!Y317</f>
        <v>0</v>
      </c>
      <c r="Z317" s="37">
        <f>+NICE자료!Z317</f>
        <v>0</v>
      </c>
      <c r="AA317" s="37">
        <f>+NICE자료!AA317</f>
        <v>0</v>
      </c>
      <c r="AB317" s="37">
        <f>+NICE자료!AB317</f>
        <v>0</v>
      </c>
      <c r="AC317" s="37">
        <f>+NICE자료!AC317</f>
        <v>0</v>
      </c>
      <c r="AD317" s="37">
        <f>+NICE자료!AD317</f>
        <v>0</v>
      </c>
      <c r="AE317" s="37">
        <f>+NICE자료!AE317</f>
        <v>0</v>
      </c>
      <c r="AF317" s="37">
        <f>+NICE자료!AF317</f>
        <v>0</v>
      </c>
      <c r="AG317" s="37">
        <f>+NICE자료!AG317</f>
        <v>0</v>
      </c>
      <c r="AH317" s="37">
        <f>+NICE자료!AH317</f>
        <v>0</v>
      </c>
      <c r="AI317" s="37">
        <f>+NICE자료!AI317</f>
        <v>0</v>
      </c>
      <c r="AJ317" s="37">
        <f>+NICE자료!AJ317</f>
        <v>0</v>
      </c>
      <c r="AK317" s="37">
        <f>+NICE자료!AK317</f>
        <v>0</v>
      </c>
      <c r="AL317" s="37">
        <f>+NICE자료!AL317</f>
        <v>0</v>
      </c>
      <c r="AM317" s="37"/>
      <c r="AN317" s="37"/>
      <c r="AO317" s="37"/>
      <c r="AP317" s="37"/>
      <c r="AQ317" s="37"/>
      <c r="AR317" s="37"/>
      <c r="AS317" s="37"/>
      <c r="AT317" s="38"/>
      <c r="AU317" s="38"/>
      <c r="AV317" s="38"/>
      <c r="AW317" s="38"/>
      <c r="AX317" s="38"/>
      <c r="AY317" s="38"/>
      <c r="AZ317" s="38"/>
      <c r="BA317" s="38"/>
      <c r="BB317" s="38"/>
      <c r="BC317" s="38"/>
      <c r="BD317" s="38"/>
      <c r="BE317" s="38"/>
      <c r="BF317" s="38"/>
      <c r="BG317" s="38"/>
      <c r="BH317" s="38"/>
      <c r="BI317" s="38"/>
      <c r="BJ317" s="38"/>
      <c r="BK317" s="38"/>
      <c r="BL317" s="38"/>
      <c r="BM317" s="38"/>
      <c r="BN317" s="38"/>
      <c r="BO317" s="38"/>
      <c r="BP317" s="38"/>
      <c r="BQ317" s="38"/>
      <c r="BR317" s="38"/>
      <c r="BS317" s="38"/>
      <c r="BT317" s="38"/>
      <c r="BU317" s="38"/>
      <c r="BV317" s="38"/>
      <c r="BW317" s="38"/>
      <c r="BX317" s="38"/>
      <c r="BY317" s="38"/>
      <c r="BZ317" s="38"/>
      <c r="CA317" s="38"/>
      <c r="CB317" s="38"/>
      <c r="CC317" s="38"/>
      <c r="CD317" s="38"/>
      <c r="CE317" s="38"/>
      <c r="CF317" s="38"/>
      <c r="CG317" s="38"/>
      <c r="CH317" s="38"/>
      <c r="CI317" s="38"/>
      <c r="CJ317" s="38"/>
      <c r="CK317" s="38"/>
      <c r="CL317" s="38"/>
      <c r="CM317" s="38"/>
      <c r="CN317" s="38"/>
      <c r="CO317" s="38"/>
      <c r="CP317" s="38"/>
      <c r="CQ317" s="38"/>
      <c r="CR317" s="38"/>
      <c r="CS317" s="38"/>
      <c r="CT317" s="38"/>
      <c r="CU317" s="38"/>
      <c r="CV317" s="38"/>
      <c r="CW317" s="38"/>
      <c r="CX317" s="38"/>
      <c r="CY317" s="38"/>
      <c r="CZ317" s="38"/>
      <c r="DA317" s="38"/>
      <c r="DB317" s="38"/>
      <c r="DC317" s="38"/>
      <c r="DD317" s="38"/>
      <c r="DE317" s="38"/>
      <c r="DF317" s="38"/>
      <c r="DG317" s="38"/>
      <c r="DH317" s="38"/>
      <c r="DI317" s="38"/>
      <c r="DJ317" s="38"/>
      <c r="DK317" s="38"/>
      <c r="DL317" s="38"/>
      <c r="DM317" s="38"/>
      <c r="DN317" s="38"/>
    </row>
    <row r="318" spans="1:118">
      <c r="A318" s="1">
        <f>+NICE자료!A318</f>
        <v>128178</v>
      </c>
      <c r="B318" s="28" t="str">
        <f>+NICE자료!B318</f>
        <v>[중단사업영업외비용]</v>
      </c>
      <c r="C318" s="37">
        <f>+NICE자료!C318</f>
        <v>0</v>
      </c>
      <c r="D318" s="37">
        <f>+NICE자료!D318</f>
        <v>0</v>
      </c>
      <c r="E318" s="37">
        <f>+NICE자료!E318</f>
        <v>0</v>
      </c>
      <c r="F318" s="37">
        <f>+NICE자료!F318</f>
        <v>0</v>
      </c>
      <c r="G318" s="37">
        <f>+NICE자료!G318</f>
        <v>0</v>
      </c>
      <c r="H318" s="37">
        <f>+NICE자료!H318</f>
        <v>0</v>
      </c>
      <c r="I318" s="37">
        <f>+NICE자료!I318</f>
        <v>0</v>
      </c>
      <c r="J318" s="37">
        <f>+NICE자료!J318</f>
        <v>0</v>
      </c>
      <c r="K318" s="37">
        <f>+NICE자료!K318</f>
        <v>0</v>
      </c>
      <c r="L318" s="37">
        <f>+NICE자료!L318</f>
        <v>0</v>
      </c>
      <c r="M318" s="37">
        <f>+NICE자료!M318</f>
        <v>0</v>
      </c>
      <c r="N318" s="37">
        <f>+NICE자료!N318</f>
        <v>0</v>
      </c>
      <c r="O318" s="37">
        <f>+NICE자료!O318</f>
        <v>0</v>
      </c>
      <c r="P318" s="37">
        <f>+NICE자료!P318</f>
        <v>0</v>
      </c>
      <c r="Q318" s="37">
        <f>+NICE자료!Q318</f>
        <v>0</v>
      </c>
      <c r="R318" s="37">
        <f>+NICE자료!R318</f>
        <v>0</v>
      </c>
      <c r="S318" s="37">
        <f>+NICE자료!S318</f>
        <v>0</v>
      </c>
      <c r="T318" s="37">
        <f>+NICE자료!T318</f>
        <v>0</v>
      </c>
      <c r="U318" s="37">
        <f>+NICE자료!U318</f>
        <v>0</v>
      </c>
      <c r="V318" s="37">
        <f>+NICE자료!V318</f>
        <v>0</v>
      </c>
      <c r="W318" s="37">
        <f>+NICE자료!W318</f>
        <v>0</v>
      </c>
      <c r="X318" s="37">
        <f>+NICE자료!X318</f>
        <v>0</v>
      </c>
      <c r="Y318" s="37">
        <f>+NICE자료!Y318</f>
        <v>0</v>
      </c>
      <c r="Z318" s="37">
        <f>+NICE자료!Z318</f>
        <v>0</v>
      </c>
      <c r="AA318" s="37">
        <f>+NICE자료!AA318</f>
        <v>0</v>
      </c>
      <c r="AB318" s="37">
        <f>+NICE자료!AB318</f>
        <v>0</v>
      </c>
      <c r="AC318" s="37">
        <f>+NICE자료!AC318</f>
        <v>0</v>
      </c>
      <c r="AD318" s="37">
        <f>+NICE자료!AD318</f>
        <v>0</v>
      </c>
      <c r="AE318" s="37">
        <f>+NICE자료!AE318</f>
        <v>0</v>
      </c>
      <c r="AF318" s="37">
        <f>+NICE자료!AF318</f>
        <v>0</v>
      </c>
      <c r="AG318" s="37">
        <f>+NICE자료!AG318</f>
        <v>0</v>
      </c>
      <c r="AH318" s="37">
        <f>+NICE자료!AH318</f>
        <v>0</v>
      </c>
      <c r="AI318" s="37">
        <f>+NICE자료!AI318</f>
        <v>0</v>
      </c>
      <c r="AJ318" s="37">
        <f>+NICE자료!AJ318</f>
        <v>0</v>
      </c>
      <c r="AK318" s="37">
        <f>+NICE자료!AK318</f>
        <v>0</v>
      </c>
      <c r="AL318" s="37">
        <f>+NICE자료!AL318</f>
        <v>0</v>
      </c>
      <c r="AM318" s="37"/>
      <c r="AN318" s="37"/>
      <c r="AO318" s="37"/>
      <c r="AP318" s="37"/>
      <c r="AQ318" s="37"/>
      <c r="AR318" s="37"/>
      <c r="AS318" s="37"/>
      <c r="AT318" s="38"/>
      <c r="AU318" s="38"/>
      <c r="AV318" s="38"/>
      <c r="AW318" s="38"/>
      <c r="AX318" s="38"/>
      <c r="AY318" s="38"/>
      <c r="AZ318" s="38"/>
      <c r="BA318" s="38"/>
      <c r="BB318" s="38"/>
      <c r="BC318" s="38"/>
      <c r="BD318" s="38"/>
      <c r="BE318" s="38"/>
      <c r="BF318" s="38"/>
      <c r="BG318" s="38"/>
      <c r="BH318" s="38"/>
      <c r="BI318" s="38"/>
      <c r="BJ318" s="38"/>
      <c r="BK318" s="38"/>
      <c r="BL318" s="38"/>
      <c r="BM318" s="38"/>
      <c r="BN318" s="38"/>
      <c r="BO318" s="38"/>
      <c r="BP318" s="38"/>
      <c r="BQ318" s="38"/>
      <c r="BR318" s="38"/>
      <c r="BS318" s="38"/>
      <c r="BT318" s="38"/>
      <c r="BU318" s="38"/>
      <c r="BV318" s="38"/>
      <c r="BW318" s="38"/>
      <c r="BX318" s="38"/>
      <c r="BY318" s="38"/>
      <c r="BZ318" s="38"/>
      <c r="CA318" s="38"/>
      <c r="CB318" s="38"/>
      <c r="CC318" s="38"/>
      <c r="CD318" s="38"/>
      <c r="CE318" s="38"/>
      <c r="CF318" s="38"/>
      <c r="CG318" s="38"/>
      <c r="CH318" s="38"/>
      <c r="CI318" s="38"/>
      <c r="CJ318" s="38"/>
      <c r="CK318" s="38"/>
      <c r="CL318" s="38"/>
      <c r="CM318" s="38"/>
      <c r="CN318" s="38"/>
      <c r="CO318" s="38"/>
      <c r="CP318" s="38"/>
      <c r="CQ318" s="38"/>
      <c r="CR318" s="38"/>
      <c r="CS318" s="38"/>
      <c r="CT318" s="38"/>
      <c r="CU318" s="38"/>
      <c r="CV318" s="38"/>
      <c r="CW318" s="38"/>
      <c r="CX318" s="38"/>
      <c r="CY318" s="38"/>
      <c r="CZ318" s="38"/>
      <c r="DA318" s="38"/>
      <c r="DB318" s="38"/>
      <c r="DC318" s="38"/>
      <c r="DD318" s="38"/>
      <c r="DE318" s="38"/>
      <c r="DF318" s="38"/>
      <c r="DG318" s="38"/>
      <c r="DH318" s="38"/>
      <c r="DI318" s="38"/>
      <c r="DJ318" s="38"/>
      <c r="DK318" s="38"/>
      <c r="DL318" s="38"/>
      <c r="DM318" s="38"/>
      <c r="DN318" s="38"/>
    </row>
    <row r="319" spans="1:118">
      <c r="A319" s="1">
        <f>+NICE자료!A319</f>
        <v>128179</v>
      </c>
      <c r="B319" s="28" t="str">
        <f>+NICE자료!B319</f>
        <v>[중단사업법인세비용차감전순이익(손실)]</v>
      </c>
      <c r="C319" s="37">
        <f>+NICE자료!C319</f>
        <v>0</v>
      </c>
      <c r="D319" s="37">
        <f>+NICE자료!D319</f>
        <v>0</v>
      </c>
      <c r="E319" s="37">
        <f>+NICE자료!E319</f>
        <v>0</v>
      </c>
      <c r="F319" s="37">
        <f>+NICE자료!F319</f>
        <v>0</v>
      </c>
      <c r="G319" s="37">
        <f>+NICE자료!G319</f>
        <v>0</v>
      </c>
      <c r="H319" s="37">
        <f>+NICE자료!H319</f>
        <v>0</v>
      </c>
      <c r="I319" s="37">
        <f>+NICE자료!I319</f>
        <v>0</v>
      </c>
      <c r="J319" s="37">
        <f>+NICE자료!J319</f>
        <v>0</v>
      </c>
      <c r="K319" s="37">
        <f>+NICE자료!K319</f>
        <v>0</v>
      </c>
      <c r="L319" s="37">
        <f>+NICE자료!L319</f>
        <v>0</v>
      </c>
      <c r="M319" s="37">
        <f>+NICE자료!M319</f>
        <v>0</v>
      </c>
      <c r="N319" s="37">
        <f>+NICE자료!N319</f>
        <v>0</v>
      </c>
      <c r="O319" s="37">
        <f>+NICE자료!O319</f>
        <v>0</v>
      </c>
      <c r="P319" s="37">
        <f>+NICE자료!P319</f>
        <v>0</v>
      </c>
      <c r="Q319" s="37">
        <f>+NICE자료!Q319</f>
        <v>0</v>
      </c>
      <c r="R319" s="37">
        <f>+NICE자료!R319</f>
        <v>0</v>
      </c>
      <c r="S319" s="37">
        <f>+NICE자료!S319</f>
        <v>0</v>
      </c>
      <c r="T319" s="37">
        <f>+NICE자료!T319</f>
        <v>0</v>
      </c>
      <c r="U319" s="37">
        <f>+NICE자료!U319</f>
        <v>0</v>
      </c>
      <c r="V319" s="37">
        <f>+NICE자료!V319</f>
        <v>0</v>
      </c>
      <c r="W319" s="37">
        <f>+NICE자료!W319</f>
        <v>0</v>
      </c>
      <c r="X319" s="37">
        <f>+NICE자료!X319</f>
        <v>0</v>
      </c>
      <c r="Y319" s="37">
        <f>+NICE자료!Y319</f>
        <v>0</v>
      </c>
      <c r="Z319" s="37">
        <f>+NICE자료!Z319</f>
        <v>0</v>
      </c>
      <c r="AA319" s="37">
        <f>+NICE자료!AA319</f>
        <v>0</v>
      </c>
      <c r="AB319" s="37">
        <f>+NICE자료!AB319</f>
        <v>0</v>
      </c>
      <c r="AC319" s="37">
        <f>+NICE자료!AC319</f>
        <v>0</v>
      </c>
      <c r="AD319" s="37">
        <f>+NICE자료!AD319</f>
        <v>0</v>
      </c>
      <c r="AE319" s="37">
        <f>+NICE자료!AE319</f>
        <v>0</v>
      </c>
      <c r="AF319" s="37">
        <f>+NICE자료!AF319</f>
        <v>0</v>
      </c>
      <c r="AG319" s="37">
        <f>+NICE자료!AG319</f>
        <v>0</v>
      </c>
      <c r="AH319" s="37">
        <f>+NICE자료!AH319</f>
        <v>0</v>
      </c>
      <c r="AI319" s="37">
        <f>+NICE자료!AI319</f>
        <v>0</v>
      </c>
      <c r="AJ319" s="37">
        <f>+NICE자료!AJ319</f>
        <v>0</v>
      </c>
      <c r="AK319" s="37">
        <f>+NICE자료!AK319</f>
        <v>0</v>
      </c>
      <c r="AL319" s="37">
        <f>+NICE자료!AL319</f>
        <v>0</v>
      </c>
      <c r="AM319" s="37"/>
      <c r="AN319" s="37"/>
      <c r="AO319" s="37"/>
      <c r="AP319" s="37"/>
      <c r="AQ319" s="37"/>
      <c r="AR319" s="37"/>
      <c r="AS319" s="37"/>
      <c r="AT319" s="38"/>
      <c r="AU319" s="38"/>
      <c r="AV319" s="38"/>
      <c r="AW319" s="38"/>
      <c r="AX319" s="38"/>
      <c r="AY319" s="38"/>
      <c r="AZ319" s="38"/>
      <c r="BA319" s="38"/>
      <c r="BB319" s="38"/>
      <c r="BC319" s="38"/>
      <c r="BD319" s="38"/>
      <c r="BE319" s="38"/>
      <c r="BF319" s="38"/>
      <c r="BG319" s="38"/>
      <c r="BH319" s="38"/>
      <c r="BI319" s="38"/>
      <c r="BJ319" s="38"/>
      <c r="BK319" s="38"/>
      <c r="BL319" s="38"/>
      <c r="BM319" s="38"/>
      <c r="BN319" s="38"/>
      <c r="BO319" s="38"/>
      <c r="BP319" s="38"/>
      <c r="BQ319" s="38"/>
      <c r="BR319" s="38"/>
      <c r="BS319" s="38"/>
      <c r="BT319" s="38"/>
      <c r="BU319" s="38"/>
      <c r="BV319" s="38"/>
      <c r="BW319" s="38"/>
      <c r="BX319" s="38"/>
      <c r="BY319" s="38"/>
      <c r="BZ319" s="38"/>
      <c r="CA319" s="38"/>
      <c r="CB319" s="38"/>
      <c r="CC319" s="38"/>
      <c r="CD319" s="38"/>
      <c r="CE319" s="38"/>
      <c r="CF319" s="38"/>
      <c r="CG319" s="38"/>
      <c r="CH319" s="38"/>
      <c r="CI319" s="38"/>
      <c r="CJ319" s="38"/>
      <c r="CK319" s="38"/>
      <c r="CL319" s="38"/>
      <c r="CM319" s="38"/>
      <c r="CN319" s="38"/>
      <c r="CO319" s="38"/>
      <c r="CP319" s="38"/>
      <c r="CQ319" s="38"/>
      <c r="CR319" s="38"/>
      <c r="CS319" s="38"/>
      <c r="CT319" s="38"/>
      <c r="CU319" s="38"/>
      <c r="CV319" s="38"/>
      <c r="CW319" s="38"/>
      <c r="CX319" s="38"/>
      <c r="CY319" s="38"/>
      <c r="CZ319" s="38"/>
      <c r="DA319" s="38"/>
      <c r="DB319" s="38"/>
      <c r="DC319" s="38"/>
      <c r="DD319" s="38"/>
      <c r="DE319" s="38"/>
      <c r="DF319" s="38"/>
      <c r="DG319" s="38"/>
      <c r="DH319" s="38"/>
      <c r="DI319" s="38"/>
      <c r="DJ319" s="38"/>
      <c r="DK319" s="38"/>
      <c r="DL319" s="38"/>
      <c r="DM319" s="38"/>
      <c r="DN319" s="38"/>
    </row>
    <row r="320" spans="1:118">
      <c r="A320" s="1">
        <f>+NICE자료!A320</f>
        <v>128180</v>
      </c>
      <c r="B320" s="28" t="str">
        <f>+NICE자료!B320</f>
        <v>[사업중단직접비용]</v>
      </c>
      <c r="C320" s="37">
        <f>+NICE자료!C320</f>
        <v>0</v>
      </c>
      <c r="D320" s="37">
        <f>+NICE자료!D320</f>
        <v>0</v>
      </c>
      <c r="E320" s="37">
        <f>+NICE자료!E320</f>
        <v>0</v>
      </c>
      <c r="F320" s="37">
        <f>+NICE자료!F320</f>
        <v>0</v>
      </c>
      <c r="G320" s="37">
        <f>+NICE자료!G320</f>
        <v>0</v>
      </c>
      <c r="H320" s="37">
        <f>+NICE자료!H320</f>
        <v>0</v>
      </c>
      <c r="I320" s="37">
        <f>+NICE자료!I320</f>
        <v>0</v>
      </c>
      <c r="J320" s="37">
        <f>+NICE자료!J320</f>
        <v>0</v>
      </c>
      <c r="K320" s="37">
        <f>+NICE자료!K320</f>
        <v>0</v>
      </c>
      <c r="L320" s="37">
        <f>+NICE자료!L320</f>
        <v>0</v>
      </c>
      <c r="M320" s="37">
        <f>+NICE자료!M320</f>
        <v>0</v>
      </c>
      <c r="N320" s="37">
        <f>+NICE자료!N320</f>
        <v>0</v>
      </c>
      <c r="O320" s="37">
        <f>+NICE자료!O320</f>
        <v>0</v>
      </c>
      <c r="P320" s="37">
        <f>+NICE자료!P320</f>
        <v>0</v>
      </c>
      <c r="Q320" s="37">
        <f>+NICE자료!Q320</f>
        <v>0</v>
      </c>
      <c r="R320" s="37">
        <f>+NICE자료!R320</f>
        <v>0</v>
      </c>
      <c r="S320" s="37">
        <f>+NICE자료!S320</f>
        <v>0</v>
      </c>
      <c r="T320" s="37">
        <f>+NICE자료!T320</f>
        <v>0</v>
      </c>
      <c r="U320" s="37">
        <f>+NICE자료!U320</f>
        <v>0</v>
      </c>
      <c r="V320" s="37">
        <f>+NICE자료!V320</f>
        <v>0</v>
      </c>
      <c r="W320" s="37">
        <f>+NICE자료!W320</f>
        <v>0</v>
      </c>
      <c r="X320" s="37">
        <f>+NICE자료!X320</f>
        <v>0</v>
      </c>
      <c r="Y320" s="37">
        <f>+NICE자료!Y320</f>
        <v>0</v>
      </c>
      <c r="Z320" s="37">
        <f>+NICE자료!Z320</f>
        <v>0</v>
      </c>
      <c r="AA320" s="37">
        <f>+NICE자료!AA320</f>
        <v>0</v>
      </c>
      <c r="AB320" s="37">
        <f>+NICE자료!AB320</f>
        <v>0</v>
      </c>
      <c r="AC320" s="37">
        <f>+NICE자료!AC320</f>
        <v>0</v>
      </c>
      <c r="AD320" s="37">
        <f>+NICE자료!AD320</f>
        <v>0</v>
      </c>
      <c r="AE320" s="37">
        <f>+NICE자료!AE320</f>
        <v>0</v>
      </c>
      <c r="AF320" s="37">
        <f>+NICE자료!AF320</f>
        <v>0</v>
      </c>
      <c r="AG320" s="37">
        <f>+NICE자료!AG320</f>
        <v>0</v>
      </c>
      <c r="AH320" s="37">
        <f>+NICE자료!AH320</f>
        <v>0</v>
      </c>
      <c r="AI320" s="37">
        <f>+NICE자료!AI320</f>
        <v>0</v>
      </c>
      <c r="AJ320" s="37">
        <f>+NICE자료!AJ320</f>
        <v>0</v>
      </c>
      <c r="AK320" s="37">
        <f>+NICE자료!AK320</f>
        <v>0</v>
      </c>
      <c r="AL320" s="37">
        <f>+NICE자료!AL320</f>
        <v>0</v>
      </c>
      <c r="AM320" s="37"/>
      <c r="AN320" s="37"/>
      <c r="AO320" s="37"/>
      <c r="AP320" s="37"/>
      <c r="AQ320" s="37"/>
      <c r="AR320" s="37"/>
      <c r="AS320" s="37"/>
      <c r="AT320" s="38"/>
      <c r="AU320" s="38"/>
      <c r="AV320" s="38"/>
      <c r="AW320" s="38"/>
      <c r="AX320" s="38"/>
      <c r="AY320" s="38"/>
      <c r="AZ320" s="38"/>
      <c r="BA320" s="38"/>
      <c r="BB320" s="38"/>
      <c r="BC320" s="38"/>
      <c r="BD320" s="38"/>
      <c r="BE320" s="38"/>
      <c r="BF320" s="38"/>
      <c r="BG320" s="38"/>
      <c r="BH320" s="38"/>
      <c r="BI320" s="38"/>
      <c r="BJ320" s="38"/>
      <c r="BK320" s="38"/>
      <c r="BL320" s="38"/>
      <c r="BM320" s="38"/>
      <c r="BN320" s="38"/>
      <c r="BO320" s="38"/>
      <c r="BP320" s="38"/>
      <c r="BQ320" s="38"/>
      <c r="BR320" s="38"/>
      <c r="BS320" s="38"/>
      <c r="BT320" s="38"/>
      <c r="BU320" s="38"/>
      <c r="BV320" s="38"/>
      <c r="BW320" s="38"/>
      <c r="BX320" s="38"/>
      <c r="BY320" s="38"/>
      <c r="BZ320" s="38"/>
      <c r="CA320" s="38"/>
      <c r="CB320" s="38"/>
      <c r="CC320" s="38"/>
      <c r="CD320" s="38"/>
      <c r="CE320" s="38"/>
      <c r="CF320" s="38"/>
      <c r="CG320" s="38"/>
      <c r="CH320" s="38"/>
      <c r="CI320" s="38"/>
      <c r="CJ320" s="38"/>
      <c r="CK320" s="38"/>
      <c r="CL320" s="38"/>
      <c r="CM320" s="38"/>
      <c r="CN320" s="38"/>
      <c r="CO320" s="38"/>
      <c r="CP320" s="38"/>
      <c r="CQ320" s="38"/>
      <c r="CR320" s="38"/>
      <c r="CS320" s="38"/>
      <c r="CT320" s="38"/>
      <c r="CU320" s="38"/>
      <c r="CV320" s="38"/>
      <c r="CW320" s="38"/>
      <c r="CX320" s="38"/>
      <c r="CY320" s="38"/>
      <c r="CZ320" s="38"/>
      <c r="DA320" s="38"/>
      <c r="DB320" s="38"/>
      <c r="DC320" s="38"/>
      <c r="DD320" s="38"/>
      <c r="DE320" s="38"/>
      <c r="DF320" s="38"/>
      <c r="DG320" s="38"/>
      <c r="DH320" s="38"/>
      <c r="DI320" s="38"/>
      <c r="DJ320" s="38"/>
      <c r="DK320" s="38"/>
      <c r="DL320" s="38"/>
      <c r="DM320" s="38"/>
      <c r="DN320" s="38"/>
    </row>
    <row r="321" spans="1:118">
      <c r="A321" s="1">
        <f>+NICE자료!A321</f>
        <v>128181</v>
      </c>
      <c r="B321" s="28" t="str">
        <f>+NICE자료!B321</f>
        <v>[중단사업손상차손등]</v>
      </c>
      <c r="C321" s="37">
        <f>+NICE자료!C321</f>
        <v>0</v>
      </c>
      <c r="D321" s="37">
        <f>+NICE자료!D321</f>
        <v>0</v>
      </c>
      <c r="E321" s="37">
        <f>+NICE자료!E321</f>
        <v>0</v>
      </c>
      <c r="F321" s="37">
        <f>+NICE자료!F321</f>
        <v>0</v>
      </c>
      <c r="G321" s="37">
        <f>+NICE자료!G321</f>
        <v>0</v>
      </c>
      <c r="H321" s="37">
        <f>+NICE자료!H321</f>
        <v>0</v>
      </c>
      <c r="I321" s="37">
        <f>+NICE자료!I321</f>
        <v>0</v>
      </c>
      <c r="J321" s="37">
        <f>+NICE자료!J321</f>
        <v>0</v>
      </c>
      <c r="K321" s="37">
        <f>+NICE자료!K321</f>
        <v>0</v>
      </c>
      <c r="L321" s="37">
        <f>+NICE자료!L321</f>
        <v>0</v>
      </c>
      <c r="M321" s="37">
        <f>+NICE자료!M321</f>
        <v>0</v>
      </c>
      <c r="N321" s="37">
        <f>+NICE자료!N321</f>
        <v>0</v>
      </c>
      <c r="O321" s="37">
        <f>+NICE자료!O321</f>
        <v>0</v>
      </c>
      <c r="P321" s="37">
        <f>+NICE자료!P321</f>
        <v>0</v>
      </c>
      <c r="Q321" s="37">
        <f>+NICE자료!Q321</f>
        <v>0</v>
      </c>
      <c r="R321" s="37">
        <f>+NICE자료!R321</f>
        <v>0</v>
      </c>
      <c r="S321" s="37">
        <f>+NICE자료!S321</f>
        <v>0</v>
      </c>
      <c r="T321" s="37">
        <f>+NICE자료!T321</f>
        <v>0</v>
      </c>
      <c r="U321" s="37">
        <f>+NICE자료!U321</f>
        <v>0</v>
      </c>
      <c r="V321" s="37">
        <f>+NICE자료!V321</f>
        <v>0</v>
      </c>
      <c r="W321" s="37">
        <f>+NICE자료!W321</f>
        <v>0</v>
      </c>
      <c r="X321" s="37">
        <f>+NICE자료!X321</f>
        <v>0</v>
      </c>
      <c r="Y321" s="37">
        <f>+NICE자료!Y321</f>
        <v>0</v>
      </c>
      <c r="Z321" s="37">
        <f>+NICE자료!Z321</f>
        <v>0</v>
      </c>
      <c r="AA321" s="37">
        <f>+NICE자료!AA321</f>
        <v>0</v>
      </c>
      <c r="AB321" s="37">
        <f>+NICE자료!AB321</f>
        <v>0</v>
      </c>
      <c r="AC321" s="37">
        <f>+NICE자료!AC321</f>
        <v>0</v>
      </c>
      <c r="AD321" s="37">
        <f>+NICE자료!AD321</f>
        <v>0</v>
      </c>
      <c r="AE321" s="37">
        <f>+NICE자료!AE321</f>
        <v>0</v>
      </c>
      <c r="AF321" s="37">
        <f>+NICE자료!AF321</f>
        <v>0</v>
      </c>
      <c r="AG321" s="37">
        <f>+NICE자료!AG321</f>
        <v>0</v>
      </c>
      <c r="AH321" s="37">
        <f>+NICE자료!AH321</f>
        <v>0</v>
      </c>
      <c r="AI321" s="37">
        <f>+NICE자료!AI321</f>
        <v>0</v>
      </c>
      <c r="AJ321" s="37">
        <f>+NICE자료!AJ321</f>
        <v>0</v>
      </c>
      <c r="AK321" s="37">
        <f>+NICE자료!AK321</f>
        <v>0</v>
      </c>
      <c r="AL321" s="37">
        <f>+NICE자료!AL321</f>
        <v>0</v>
      </c>
      <c r="AM321" s="37"/>
      <c r="AN321" s="37"/>
      <c r="AO321" s="37"/>
      <c r="AP321" s="37"/>
      <c r="AQ321" s="37"/>
      <c r="AR321" s="37"/>
      <c r="AS321" s="37"/>
      <c r="AT321" s="38"/>
      <c r="AU321" s="38"/>
      <c r="AV321" s="38"/>
      <c r="AW321" s="38"/>
      <c r="AX321" s="38"/>
      <c r="AY321" s="38"/>
      <c r="AZ321" s="38"/>
      <c r="BA321" s="38"/>
      <c r="BB321" s="38"/>
      <c r="BC321" s="38"/>
      <c r="BD321" s="38"/>
      <c r="BE321" s="38"/>
      <c r="BF321" s="38"/>
      <c r="BG321" s="38"/>
      <c r="BH321" s="38"/>
      <c r="BI321" s="38"/>
      <c r="BJ321" s="38"/>
      <c r="BK321" s="38"/>
      <c r="BL321" s="38"/>
      <c r="BM321" s="38"/>
      <c r="BN321" s="38"/>
      <c r="BO321" s="38"/>
      <c r="BP321" s="38"/>
      <c r="BQ321" s="38"/>
      <c r="BR321" s="38"/>
      <c r="BS321" s="38"/>
      <c r="BT321" s="38"/>
      <c r="BU321" s="38"/>
      <c r="BV321" s="38"/>
      <c r="BW321" s="38"/>
      <c r="BX321" s="38"/>
      <c r="BY321" s="38"/>
      <c r="BZ321" s="38"/>
      <c r="CA321" s="38"/>
      <c r="CB321" s="38"/>
      <c r="CC321" s="38"/>
      <c r="CD321" s="38"/>
      <c r="CE321" s="38"/>
      <c r="CF321" s="38"/>
      <c r="CG321" s="38"/>
      <c r="CH321" s="38"/>
      <c r="CI321" s="38"/>
      <c r="CJ321" s="38"/>
      <c r="CK321" s="38"/>
      <c r="CL321" s="38"/>
      <c r="CM321" s="38"/>
      <c r="CN321" s="38"/>
      <c r="CO321" s="38"/>
      <c r="CP321" s="38"/>
      <c r="CQ321" s="38"/>
      <c r="CR321" s="38"/>
      <c r="CS321" s="38"/>
      <c r="CT321" s="38"/>
      <c r="CU321" s="38"/>
      <c r="CV321" s="38"/>
      <c r="CW321" s="38"/>
      <c r="CX321" s="38"/>
      <c r="CY321" s="38"/>
      <c r="CZ321" s="38"/>
      <c r="DA321" s="38"/>
      <c r="DB321" s="38"/>
      <c r="DC321" s="38"/>
      <c r="DD321" s="38"/>
      <c r="DE321" s="38"/>
      <c r="DF321" s="38"/>
      <c r="DG321" s="38"/>
      <c r="DH321" s="38"/>
      <c r="DI321" s="38"/>
      <c r="DJ321" s="38"/>
      <c r="DK321" s="38"/>
      <c r="DL321" s="38"/>
      <c r="DM321" s="38"/>
      <c r="DN321" s="38"/>
    </row>
    <row r="322" spans="1:118">
      <c r="A322" s="1">
        <f>+NICE자료!A322</f>
        <v>128182</v>
      </c>
      <c r="B322" s="28" t="str">
        <f>+NICE자료!B322</f>
        <v>[중단사업손익법인세효과]</v>
      </c>
      <c r="C322" s="37">
        <f>+NICE자료!C322</f>
        <v>0</v>
      </c>
      <c r="D322" s="37">
        <f>+NICE자료!D322</f>
        <v>0</v>
      </c>
      <c r="E322" s="37">
        <f>+NICE자료!E322</f>
        <v>0</v>
      </c>
      <c r="F322" s="37">
        <f>+NICE자료!F322</f>
        <v>0</v>
      </c>
      <c r="G322" s="37">
        <f>+NICE자료!G322</f>
        <v>0</v>
      </c>
      <c r="H322" s="37">
        <f>+NICE자료!H322</f>
        <v>0</v>
      </c>
      <c r="I322" s="37">
        <f>+NICE자료!I322</f>
        <v>0</v>
      </c>
      <c r="J322" s="37">
        <f>+NICE자료!J322</f>
        <v>0</v>
      </c>
      <c r="K322" s="37">
        <f>+NICE자료!K322</f>
        <v>0</v>
      </c>
      <c r="L322" s="37">
        <f>+NICE자료!L322</f>
        <v>0</v>
      </c>
      <c r="M322" s="37">
        <f>+NICE자료!M322</f>
        <v>0</v>
      </c>
      <c r="N322" s="37">
        <f>+NICE자료!N322</f>
        <v>0</v>
      </c>
      <c r="O322" s="37">
        <f>+NICE자료!O322</f>
        <v>0</v>
      </c>
      <c r="P322" s="37">
        <f>+NICE자료!P322</f>
        <v>0</v>
      </c>
      <c r="Q322" s="37">
        <f>+NICE자료!Q322</f>
        <v>0</v>
      </c>
      <c r="R322" s="37">
        <f>+NICE자료!R322</f>
        <v>0</v>
      </c>
      <c r="S322" s="37">
        <f>+NICE자료!S322</f>
        <v>0</v>
      </c>
      <c r="T322" s="37">
        <f>+NICE자료!T322</f>
        <v>0</v>
      </c>
      <c r="U322" s="37">
        <f>+NICE자료!U322</f>
        <v>0</v>
      </c>
      <c r="V322" s="37">
        <f>+NICE자료!V322</f>
        <v>0</v>
      </c>
      <c r="W322" s="37">
        <f>+NICE자료!W322</f>
        <v>0</v>
      </c>
      <c r="X322" s="37">
        <f>+NICE자료!X322</f>
        <v>0</v>
      </c>
      <c r="Y322" s="37">
        <f>+NICE자료!Y322</f>
        <v>0</v>
      </c>
      <c r="Z322" s="37">
        <f>+NICE자료!Z322</f>
        <v>0</v>
      </c>
      <c r="AA322" s="37">
        <f>+NICE자료!AA322</f>
        <v>0</v>
      </c>
      <c r="AB322" s="37">
        <f>+NICE자료!AB322</f>
        <v>0</v>
      </c>
      <c r="AC322" s="37">
        <f>+NICE자료!AC322</f>
        <v>0</v>
      </c>
      <c r="AD322" s="37">
        <f>+NICE자료!AD322</f>
        <v>0</v>
      </c>
      <c r="AE322" s="37">
        <f>+NICE자료!AE322</f>
        <v>0</v>
      </c>
      <c r="AF322" s="37">
        <f>+NICE자료!AF322</f>
        <v>0</v>
      </c>
      <c r="AG322" s="37">
        <f>+NICE자료!AG322</f>
        <v>0</v>
      </c>
      <c r="AH322" s="37">
        <f>+NICE자료!AH322</f>
        <v>0</v>
      </c>
      <c r="AI322" s="37">
        <f>+NICE자료!AI322</f>
        <v>0</v>
      </c>
      <c r="AJ322" s="37">
        <f>+NICE자료!AJ322</f>
        <v>0</v>
      </c>
      <c r="AK322" s="37">
        <f>+NICE자료!AK322</f>
        <v>0</v>
      </c>
      <c r="AL322" s="37">
        <f>+NICE자료!AL322</f>
        <v>0</v>
      </c>
      <c r="AM322" s="37"/>
      <c r="AN322" s="37"/>
      <c r="AO322" s="37"/>
      <c r="AP322" s="37"/>
      <c r="AQ322" s="37"/>
      <c r="AR322" s="37"/>
      <c r="AS322" s="37"/>
      <c r="AT322" s="38"/>
      <c r="AU322" s="38"/>
      <c r="AV322" s="38"/>
      <c r="AW322" s="38"/>
      <c r="AX322" s="38"/>
      <c r="AY322" s="38"/>
      <c r="AZ322" s="38"/>
      <c r="BA322" s="38"/>
      <c r="BB322" s="38"/>
      <c r="BC322" s="38"/>
      <c r="BD322" s="38"/>
      <c r="BE322" s="38"/>
      <c r="BF322" s="38"/>
      <c r="BG322" s="38"/>
      <c r="BH322" s="38"/>
      <c r="BI322" s="38"/>
      <c r="BJ322" s="38"/>
      <c r="BK322" s="38"/>
      <c r="BL322" s="38"/>
      <c r="BM322" s="38"/>
      <c r="BN322" s="38"/>
      <c r="BO322" s="38"/>
      <c r="BP322" s="38"/>
      <c r="BQ322" s="38"/>
      <c r="BR322" s="38"/>
      <c r="BS322" s="38"/>
      <c r="BT322" s="38"/>
      <c r="BU322" s="38"/>
      <c r="BV322" s="38"/>
      <c r="BW322" s="38"/>
      <c r="BX322" s="38"/>
      <c r="BY322" s="38"/>
      <c r="BZ322" s="38"/>
      <c r="CA322" s="38"/>
      <c r="CB322" s="38"/>
      <c r="CC322" s="38"/>
      <c r="CD322" s="38"/>
      <c r="CE322" s="38"/>
      <c r="CF322" s="38"/>
      <c r="CG322" s="38"/>
      <c r="CH322" s="38"/>
      <c r="CI322" s="38"/>
      <c r="CJ322" s="38"/>
      <c r="CK322" s="38"/>
      <c r="CL322" s="38"/>
      <c r="CM322" s="38"/>
      <c r="CN322" s="38"/>
      <c r="CO322" s="38"/>
      <c r="CP322" s="38"/>
      <c r="CQ322" s="38"/>
      <c r="CR322" s="38"/>
      <c r="CS322" s="38"/>
      <c r="CT322" s="38"/>
      <c r="CU322" s="38"/>
      <c r="CV322" s="38"/>
      <c r="CW322" s="38"/>
      <c r="CX322" s="38"/>
      <c r="CY322" s="38"/>
      <c r="CZ322" s="38"/>
      <c r="DA322" s="38"/>
      <c r="DB322" s="38"/>
      <c r="DC322" s="38"/>
      <c r="DD322" s="38"/>
      <c r="DE322" s="38"/>
      <c r="DF322" s="38"/>
      <c r="DG322" s="38"/>
      <c r="DH322" s="38"/>
      <c r="DI322" s="38"/>
      <c r="DJ322" s="38"/>
      <c r="DK322" s="38"/>
      <c r="DL322" s="38"/>
      <c r="DM322" s="38"/>
      <c r="DN322" s="38"/>
    </row>
    <row r="323" spans="1:118">
      <c r="A323" s="1">
        <f>+NICE자료!A323</f>
        <v>129000</v>
      </c>
      <c r="B323" s="28" t="str">
        <f>+NICE자료!B323</f>
        <v>당기순이익(손실)</v>
      </c>
      <c r="C323" s="37">
        <f>+NICE자료!C323</f>
        <v>1884503000000</v>
      </c>
      <c r="D323" s="37">
        <f>+NICE자료!D323</f>
        <v>1509280000000</v>
      </c>
      <c r="E323" s="37">
        <f>+NICE자료!E323</f>
        <v>2186677000000</v>
      </c>
      <c r="F323" s="37">
        <f>+NICE자료!F323</f>
        <v>2336031000000</v>
      </c>
      <c r="G323" s="37">
        <f>+NICE자료!G323</f>
        <v>1599211000000</v>
      </c>
      <c r="H323" s="37">
        <f>+NICE자료!H323</f>
        <v>1422514000000</v>
      </c>
      <c r="I323" s="37">
        <f>+NICE자료!I323</f>
        <v>2191214000000</v>
      </c>
      <c r="J323" s="37">
        <f>+NICE자료!J323</f>
        <v>2212077000000</v>
      </c>
      <c r="K323" s="37">
        <f>+NICE자료!K323</f>
        <v>2187563000000</v>
      </c>
      <c r="L323" s="37">
        <f>+NICE자료!L323</f>
        <v>2141913000000</v>
      </c>
      <c r="M323" s="37">
        <f>+NICE자료!M323</f>
        <v>1218668000000</v>
      </c>
      <c r="N323" s="37">
        <f>+NICE자료!N323</f>
        <v>-22240000000</v>
      </c>
      <c r="O323" s="37">
        <f>+NICE자료!O323</f>
        <v>619237000000</v>
      </c>
      <c r="P323" s="37">
        <f>+NICE자료!P323</f>
        <v>2253479000000</v>
      </c>
      <c r="Q323" s="37">
        <f>+NICE자료!Q323</f>
        <v>3723034000000</v>
      </c>
      <c r="R323" s="37">
        <f>+NICE자료!R323</f>
        <v>3053737000000</v>
      </c>
      <c r="S323" s="37">
        <f>+NICE자료!S323</f>
        <v>3167036000000</v>
      </c>
      <c r="T323" s="37">
        <f>+NICE자료!T323</f>
        <v>3155614000000</v>
      </c>
      <c r="U323" s="37">
        <f>+NICE자료!U323</f>
        <v>3550147000000</v>
      </c>
      <c r="V323" s="37">
        <f>+NICE자료!V323</f>
        <v>3363663000000</v>
      </c>
      <c r="W323" s="37">
        <f>+NICE자료!W323</f>
        <v>2197639000000</v>
      </c>
      <c r="X323" s="37">
        <f>+NICE자료!X323</f>
        <v>2621842000000</v>
      </c>
      <c r="Y323" s="37">
        <f>+NICE자료!Y323</f>
        <v>2168726000000</v>
      </c>
      <c r="Z323" s="37">
        <f>+NICE자료!Z323</f>
        <v>3059985000000</v>
      </c>
      <c r="AA323" s="37">
        <f>+NICE자료!AA323</f>
        <v>3913284000000</v>
      </c>
      <c r="AB323" s="37">
        <f>+NICE자료!AB323</f>
        <v>3708324000000</v>
      </c>
      <c r="AC323" s="37">
        <f>+NICE자료!AC323</f>
        <v>4830804000000</v>
      </c>
      <c r="AD323" s="37">
        <f>+NICE자료!AD323</f>
        <v>4946118000000</v>
      </c>
      <c r="AE323" s="37">
        <f>+NICE자료!AE323</f>
        <v>4211422000000</v>
      </c>
      <c r="AF323" s="37">
        <f>+NICE자료!AF323</f>
        <v>5122407000000</v>
      </c>
      <c r="AG323" s="37">
        <f>+NICE자료!AG323</f>
        <v>4627864000000</v>
      </c>
      <c r="AH323" s="37">
        <f>+NICE자료!AH323</f>
        <v>3967827000000</v>
      </c>
      <c r="AI323" s="37">
        <f>+NICE자료!AI323</f>
        <v>4968366000000</v>
      </c>
      <c r="AJ323" s="37">
        <f>+NICE자료!AJ323</f>
        <v>4450634000000</v>
      </c>
      <c r="AK323" s="37">
        <f>+NICE자료!AK323</f>
        <v>1725838000000</v>
      </c>
      <c r="AL323" s="37">
        <f>+NICE자료!AL323</f>
        <v>3446943000000</v>
      </c>
      <c r="AM323" s="37"/>
      <c r="AN323" s="37"/>
      <c r="AO323" s="37"/>
      <c r="AP323" s="37"/>
      <c r="AQ323" s="37"/>
      <c r="AR323" s="37"/>
      <c r="AS323" s="37"/>
      <c r="AT323" s="38"/>
      <c r="AU323" s="38"/>
      <c r="AV323" s="38"/>
      <c r="AW323" s="38"/>
      <c r="AX323" s="38"/>
      <c r="AY323" s="38"/>
      <c r="AZ323" s="38"/>
      <c r="BA323" s="38"/>
      <c r="BB323" s="38"/>
      <c r="BC323" s="38"/>
      <c r="BD323" s="38"/>
      <c r="BE323" s="38"/>
      <c r="BF323" s="38"/>
      <c r="BG323" s="38"/>
      <c r="BH323" s="38"/>
      <c r="BI323" s="38"/>
      <c r="BJ323" s="38"/>
      <c r="BK323" s="38"/>
      <c r="BL323" s="38"/>
      <c r="BM323" s="38"/>
      <c r="BN323" s="38"/>
      <c r="BO323" s="38"/>
      <c r="BP323" s="38"/>
      <c r="BQ323" s="38"/>
      <c r="BR323" s="38"/>
      <c r="BS323" s="38"/>
      <c r="BT323" s="38"/>
      <c r="BU323" s="38"/>
      <c r="BV323" s="38"/>
      <c r="BW323" s="38"/>
      <c r="BX323" s="38"/>
      <c r="BY323" s="38"/>
      <c r="BZ323" s="38"/>
      <c r="CA323" s="38"/>
      <c r="CB323" s="38"/>
      <c r="CC323" s="38"/>
      <c r="CD323" s="38"/>
      <c r="CE323" s="38"/>
      <c r="CF323" s="38"/>
      <c r="CG323" s="38"/>
      <c r="CH323" s="38"/>
      <c r="CI323" s="38"/>
      <c r="CJ323" s="38"/>
      <c r="CK323" s="38"/>
      <c r="CL323" s="38"/>
      <c r="CM323" s="38"/>
      <c r="CN323" s="38"/>
      <c r="CO323" s="38"/>
      <c r="CP323" s="38"/>
      <c r="CQ323" s="38"/>
      <c r="CR323" s="38"/>
      <c r="CS323" s="38"/>
      <c r="CT323" s="38"/>
      <c r="CU323" s="38"/>
      <c r="CV323" s="38"/>
      <c r="CW323" s="38"/>
      <c r="CX323" s="38"/>
      <c r="CY323" s="38"/>
      <c r="CZ323" s="38"/>
      <c r="DA323" s="38"/>
      <c r="DB323" s="38"/>
      <c r="DC323" s="38"/>
      <c r="DD323" s="38"/>
      <c r="DE323" s="38"/>
      <c r="DF323" s="38"/>
      <c r="DG323" s="38"/>
      <c r="DH323" s="38"/>
      <c r="DI323" s="38"/>
      <c r="DJ323" s="38"/>
      <c r="DK323" s="38"/>
      <c r="DL323" s="38"/>
      <c r="DM323" s="38"/>
      <c r="DN323" s="38"/>
    </row>
    <row r="324" spans="1:118">
      <c r="A324" s="1">
        <f>+NICE자료!A324</f>
        <v>129001</v>
      </c>
      <c r="B324" s="28" t="str">
        <f>+NICE자료!B324</f>
        <v>[포괄손익]</v>
      </c>
      <c r="C324" s="37">
        <f>+NICE자료!C324</f>
        <v>0</v>
      </c>
      <c r="D324" s="37">
        <f>+NICE자료!D324</f>
        <v>0</v>
      </c>
      <c r="E324" s="37">
        <f>+NICE자료!E324</f>
        <v>0</v>
      </c>
      <c r="F324" s="37">
        <f>+NICE자료!F324</f>
        <v>0</v>
      </c>
      <c r="G324" s="37">
        <f>+NICE자료!G324</f>
        <v>0</v>
      </c>
      <c r="H324" s="37">
        <f>+NICE자료!H324</f>
        <v>0</v>
      </c>
      <c r="I324" s="37">
        <f>+NICE자료!I324</f>
        <v>2551096000</v>
      </c>
      <c r="J324" s="37">
        <f>+NICE자료!J324</f>
        <v>2214421000</v>
      </c>
      <c r="K324" s="37">
        <f>+NICE자료!K324</f>
        <v>2695327000</v>
      </c>
      <c r="L324" s="37">
        <f>+NICE자료!L324</f>
        <v>2835415000</v>
      </c>
      <c r="M324" s="37">
        <f>+NICE자료!M324</f>
        <v>1972922000</v>
      </c>
      <c r="N324" s="37">
        <f>+NICE자료!N324</f>
        <v>-45172000</v>
      </c>
      <c r="O324" s="37">
        <f>+NICE자료!O324</f>
        <v>1398520000</v>
      </c>
      <c r="P324" s="37">
        <f>+NICE자료!P324</f>
        <v>2069647000</v>
      </c>
      <c r="Q324" s="37">
        <f>+NICE자료!Q324</f>
        <v>2854089000</v>
      </c>
      <c r="R324" s="37">
        <f>+NICE자료!R324</f>
        <v>2794329000</v>
      </c>
      <c r="S324" s="37">
        <f>+NICE자료!S324</f>
        <v>3290167000</v>
      </c>
      <c r="T324" s="37">
        <f>+NICE자료!T324</f>
        <v>3067075000</v>
      </c>
      <c r="U324" s="37">
        <f>+NICE자료!U324</f>
        <v>3898376000</v>
      </c>
      <c r="V324" s="37">
        <f>+NICE자료!V324</f>
        <v>3839851000</v>
      </c>
      <c r="W324" s="37">
        <f>+NICE자료!W324</f>
        <v>2190725000</v>
      </c>
      <c r="X324" s="37">
        <f>+NICE자료!X324</f>
        <v>2717798000</v>
      </c>
      <c r="Y324" s="37">
        <f>+NICE자료!Y324</f>
        <v>1481800000</v>
      </c>
      <c r="Z324" s="37">
        <f>+NICE자료!Z324</f>
        <v>2771139000</v>
      </c>
      <c r="AA324" s="37">
        <f>+NICE자료!AA324</f>
        <v>4605909000</v>
      </c>
      <c r="AB324" s="37">
        <f>+NICE자료!AB324</f>
        <v>3671075000</v>
      </c>
      <c r="AC324" s="37">
        <f>+NICE자료!AC324</f>
        <v>5000690000</v>
      </c>
      <c r="AD324" s="37">
        <f>+NICE자료!AD324</f>
        <v>4572610000</v>
      </c>
      <c r="AE324" s="37">
        <f>+NICE자료!AE324</f>
        <v>4381676000</v>
      </c>
      <c r="AF324" s="37">
        <f>+NICE자료!AF324</f>
        <v>5519738000</v>
      </c>
      <c r="AG324" s="37">
        <f>+NICE자료!AG324</f>
        <v>4706226000</v>
      </c>
      <c r="AH324" s="37">
        <f>+NICE자료!AH324</f>
        <v>3052061000</v>
      </c>
      <c r="AI324" s="37">
        <f>+NICE자료!AI324</f>
        <v>4808558000</v>
      </c>
      <c r="AJ324" s="37">
        <f>+NICE자료!AJ324</f>
        <v>4229075000</v>
      </c>
      <c r="AK324" s="37">
        <f>+NICE자료!AK324</f>
        <v>1828646000</v>
      </c>
      <c r="AL324" s="37">
        <f>+NICE자료!AL324</f>
        <v>2699034000</v>
      </c>
      <c r="AM324" s="37"/>
      <c r="AN324" s="37"/>
      <c r="AO324" s="37"/>
      <c r="AP324" s="37"/>
      <c r="AQ324" s="37"/>
      <c r="AR324" s="37"/>
      <c r="AS324" s="37"/>
      <c r="AT324" s="38"/>
      <c r="AU324" s="38"/>
      <c r="AV324" s="38"/>
      <c r="AW324" s="38"/>
      <c r="AX324" s="38"/>
      <c r="AY324" s="38"/>
      <c r="AZ324" s="38"/>
      <c r="BA324" s="38"/>
      <c r="BB324" s="38"/>
      <c r="BC324" s="38"/>
      <c r="BD324" s="38"/>
      <c r="BE324" s="38"/>
      <c r="BF324" s="38"/>
      <c r="BG324" s="38"/>
      <c r="BH324" s="38"/>
      <c r="BI324" s="38"/>
      <c r="BJ324" s="38"/>
      <c r="BK324" s="38"/>
      <c r="BL324" s="38"/>
      <c r="BM324" s="38"/>
      <c r="BN324" s="38"/>
      <c r="BO324" s="38"/>
      <c r="BP324" s="38"/>
      <c r="BQ324" s="38"/>
      <c r="BR324" s="38"/>
      <c r="BS324" s="38"/>
      <c r="BT324" s="38"/>
      <c r="BU324" s="38"/>
      <c r="BV324" s="38"/>
      <c r="BW324" s="38"/>
      <c r="BX324" s="38"/>
      <c r="BY324" s="38"/>
      <c r="BZ324" s="38"/>
      <c r="CA324" s="38"/>
      <c r="CB324" s="38"/>
      <c r="CC324" s="38"/>
      <c r="CD324" s="38"/>
      <c r="CE324" s="38"/>
      <c r="CF324" s="38"/>
      <c r="CG324" s="38"/>
      <c r="CH324" s="38"/>
      <c r="CI324" s="38"/>
      <c r="CJ324" s="38"/>
      <c r="CK324" s="38"/>
      <c r="CL324" s="38"/>
      <c r="CM324" s="38"/>
      <c r="CN324" s="38"/>
      <c r="CO324" s="38"/>
      <c r="CP324" s="38"/>
      <c r="CQ324" s="38"/>
      <c r="CR324" s="38"/>
      <c r="CS324" s="38"/>
      <c r="CT324" s="38"/>
      <c r="CU324" s="38"/>
      <c r="CV324" s="38"/>
      <c r="CW324" s="38"/>
      <c r="CX324" s="38"/>
      <c r="CY324" s="38"/>
      <c r="CZ324" s="38"/>
      <c r="DA324" s="38"/>
      <c r="DB324" s="38"/>
      <c r="DC324" s="38"/>
      <c r="DD324" s="38"/>
      <c r="DE324" s="38"/>
      <c r="DF324" s="38"/>
      <c r="DG324" s="38"/>
      <c r="DH324" s="38"/>
      <c r="DI324" s="38"/>
      <c r="DJ324" s="38"/>
      <c r="DK324" s="38"/>
      <c r="DL324" s="38"/>
      <c r="DM324" s="38"/>
      <c r="DN324" s="38"/>
    </row>
    <row r="325" spans="1:118">
      <c r="A325" s="1">
        <f>+NICE자료!A325</f>
        <v>129007</v>
      </c>
      <c r="B325" s="28" t="str">
        <f>+NICE자료!B325</f>
        <v>기본주당계속사업손익</v>
      </c>
      <c r="C325" s="37">
        <f>+NICE자료!C325</f>
        <v>0</v>
      </c>
      <c r="D325" s="37">
        <f>+NICE자료!D325</f>
        <v>0</v>
      </c>
      <c r="E325" s="37">
        <f>+NICE자료!E325</f>
        <v>0</v>
      </c>
      <c r="F325" s="37">
        <f>+NICE자료!F325</f>
        <v>0</v>
      </c>
      <c r="G325" s="37">
        <f>+NICE자료!G325</f>
        <v>0</v>
      </c>
      <c r="H325" s="37">
        <f>+NICE자료!H325</f>
        <v>9740</v>
      </c>
      <c r="I325" s="37">
        <f>+NICE자료!I325</f>
        <v>14991</v>
      </c>
      <c r="J325" s="37">
        <f>+NICE자료!J325</f>
        <v>0</v>
      </c>
      <c r="K325" s="37">
        <f>+NICE자료!K325</f>
        <v>14952</v>
      </c>
      <c r="L325" s="37">
        <f>+NICE자료!L325</f>
        <v>14611</v>
      </c>
      <c r="M325" s="37">
        <f>+NICE자료!M325</f>
        <v>8298</v>
      </c>
      <c r="N325" s="37">
        <f>+NICE자료!N325</f>
        <v>0</v>
      </c>
      <c r="O325" s="37">
        <f>+NICE자료!O325</f>
        <v>4212</v>
      </c>
      <c r="P325" s="37">
        <f>+NICE자료!P325</f>
        <v>15329</v>
      </c>
      <c r="Q325" s="37">
        <f>+NICE자료!Q325</f>
        <v>25227</v>
      </c>
      <c r="R325" s="37">
        <f>+NICE자료!R325</f>
        <v>0</v>
      </c>
      <c r="S325" s="37">
        <f>+NICE자료!S325</f>
        <v>21370</v>
      </c>
      <c r="T325" s="37">
        <f>+NICE자료!T325</f>
        <v>21125</v>
      </c>
      <c r="U325" s="37">
        <f>+NICE자료!U325</f>
        <v>23755</v>
      </c>
      <c r="V325" s="37">
        <f>+NICE자료!V325</f>
        <v>0</v>
      </c>
      <c r="W325" s="37">
        <f>+NICE자료!W325</f>
        <v>14381</v>
      </c>
      <c r="X325" s="37">
        <f>+NICE자료!X325</f>
        <v>17450</v>
      </c>
      <c r="Y325" s="37">
        <f>+NICE자료!Y325</f>
        <v>14455</v>
      </c>
      <c r="Z325" s="37">
        <f>+NICE자료!Z325</f>
        <v>0</v>
      </c>
      <c r="AA325" s="37">
        <f>+NICE자료!AA325</f>
        <v>26036</v>
      </c>
      <c r="AB325" s="37">
        <f>+NICE자료!AB325</f>
        <v>24620</v>
      </c>
      <c r="AC325" s="37">
        <f>+NICE자료!AC325</f>
        <v>32070</v>
      </c>
      <c r="AD325" s="37">
        <f>+NICE자료!AD325</f>
        <v>0</v>
      </c>
      <c r="AE325" s="37">
        <f>+NICE자료!AE325</f>
        <v>27942</v>
      </c>
      <c r="AF325" s="37">
        <f>+NICE자료!AF325</f>
        <v>33982</v>
      </c>
      <c r="AG325" s="37">
        <f>+NICE자료!AG325</f>
        <v>30701</v>
      </c>
      <c r="AH325" s="37">
        <f>+NICE자료!AH325</f>
        <v>0</v>
      </c>
      <c r="AI325" s="37">
        <f>+NICE자료!AI325</f>
        <v>32951</v>
      </c>
      <c r="AJ325" s="37">
        <f>+NICE자료!AJ325</f>
        <v>29509</v>
      </c>
      <c r="AK325" s="37">
        <f>+NICE자료!AK325</f>
        <v>11442</v>
      </c>
      <c r="AL325" s="37">
        <f>+NICE자료!AL325</f>
        <v>0</v>
      </c>
      <c r="AM325" s="37"/>
      <c r="AN325" s="37"/>
      <c r="AO325" s="37"/>
      <c r="AP325" s="37"/>
      <c r="AQ325" s="37"/>
      <c r="AR325" s="37"/>
      <c r="AS325" s="37"/>
      <c r="AT325" s="38"/>
      <c r="AU325" s="38"/>
      <c r="AV325" s="38"/>
      <c r="AW325" s="38"/>
      <c r="AX325" s="38"/>
      <c r="AY325" s="38"/>
      <c r="AZ325" s="38"/>
      <c r="BA325" s="38"/>
      <c r="BB325" s="38"/>
      <c r="BC325" s="38"/>
      <c r="BD325" s="38"/>
      <c r="BE325" s="38"/>
      <c r="BF325" s="38"/>
      <c r="BG325" s="38"/>
      <c r="BH325" s="38"/>
      <c r="BI325" s="38"/>
      <c r="BJ325" s="38"/>
      <c r="BK325" s="38"/>
      <c r="BL325" s="38"/>
      <c r="BM325" s="38"/>
      <c r="BN325" s="38"/>
      <c r="BO325" s="38"/>
      <c r="BP325" s="38"/>
      <c r="BQ325" s="38"/>
      <c r="BR325" s="38"/>
      <c r="BS325" s="38"/>
      <c r="BT325" s="38"/>
      <c r="BU325" s="38"/>
      <c r="BV325" s="38"/>
      <c r="BW325" s="38"/>
      <c r="BX325" s="38"/>
      <c r="BY325" s="38"/>
      <c r="BZ325" s="38"/>
      <c r="CA325" s="38"/>
      <c r="CB325" s="38"/>
      <c r="CC325" s="38"/>
      <c r="CD325" s="38"/>
      <c r="CE325" s="38"/>
      <c r="CF325" s="38"/>
      <c r="CG325" s="38"/>
      <c r="CH325" s="38"/>
      <c r="CI325" s="38"/>
      <c r="CJ325" s="38"/>
      <c r="CK325" s="38"/>
      <c r="CL325" s="38"/>
      <c r="CM325" s="38"/>
      <c r="CN325" s="38"/>
      <c r="CO325" s="38"/>
      <c r="CP325" s="38"/>
      <c r="CQ325" s="38"/>
      <c r="CR325" s="38"/>
      <c r="CS325" s="38"/>
      <c r="CT325" s="38"/>
      <c r="CU325" s="38"/>
      <c r="CV325" s="38"/>
      <c r="CW325" s="38"/>
      <c r="CX325" s="38"/>
      <c r="CY325" s="38"/>
      <c r="CZ325" s="38"/>
      <c r="DA325" s="38"/>
      <c r="DB325" s="38"/>
      <c r="DC325" s="38"/>
      <c r="DD325" s="38"/>
      <c r="DE325" s="38"/>
      <c r="DF325" s="38"/>
      <c r="DG325" s="38"/>
      <c r="DH325" s="38"/>
      <c r="DI325" s="38"/>
      <c r="DJ325" s="38"/>
      <c r="DK325" s="38"/>
      <c r="DL325" s="38"/>
      <c r="DM325" s="38"/>
      <c r="DN325" s="38"/>
    </row>
    <row r="326" spans="1:118">
      <c r="A326" s="1">
        <f>+NICE자료!A326</f>
        <v>129009</v>
      </c>
      <c r="B326" s="28" t="str">
        <f>+NICE자료!B326</f>
        <v>기본주당순손익</v>
      </c>
      <c r="C326" s="37">
        <f>+NICE자료!C326</f>
        <v>12436</v>
      </c>
      <c r="D326" s="37">
        <f>+NICE자료!D326</f>
        <v>10033</v>
      </c>
      <c r="E326" s="37">
        <f>+NICE자료!E326</f>
        <v>14700</v>
      </c>
      <c r="F326" s="37">
        <f>+NICE자료!F326</f>
        <v>0</v>
      </c>
      <c r="G326" s="37">
        <f>+NICE자료!G326</f>
        <v>9687</v>
      </c>
      <c r="H326" s="37">
        <f>+NICE자료!H326</f>
        <v>9740</v>
      </c>
      <c r="I326" s="37">
        <f>+NICE자료!I326</f>
        <v>14991</v>
      </c>
      <c r="J326" s="37">
        <f>+NICE자료!J326</f>
        <v>0</v>
      </c>
      <c r="K326" s="37">
        <f>+NICE자료!K326</f>
        <v>14952</v>
      </c>
      <c r="L326" s="37">
        <f>+NICE자료!L326</f>
        <v>14611</v>
      </c>
      <c r="M326" s="37">
        <f>+NICE자료!M326</f>
        <v>8298</v>
      </c>
      <c r="N326" s="37">
        <f>+NICE자료!N326</f>
        <v>0</v>
      </c>
      <c r="O326" s="37">
        <f>+NICE자료!O326</f>
        <v>4212</v>
      </c>
      <c r="P326" s="37">
        <f>+NICE자료!P326</f>
        <v>15329</v>
      </c>
      <c r="Q326" s="37">
        <f>+NICE자료!Q326</f>
        <v>25227</v>
      </c>
      <c r="R326" s="37">
        <f>+NICE자료!R326</f>
        <v>0</v>
      </c>
      <c r="S326" s="37">
        <f>+NICE자료!S326</f>
        <v>21370</v>
      </c>
      <c r="T326" s="37">
        <f>+NICE자료!T326</f>
        <v>21125</v>
      </c>
      <c r="U326" s="37">
        <f>+NICE자료!U326</f>
        <v>23755</v>
      </c>
      <c r="V326" s="37">
        <f>+NICE자료!V326</f>
        <v>0</v>
      </c>
      <c r="W326" s="37">
        <f>+NICE자료!W326</f>
        <v>14381</v>
      </c>
      <c r="X326" s="37">
        <f>+NICE자료!X326</f>
        <v>17450</v>
      </c>
      <c r="Y326" s="37">
        <f>+NICE자료!Y326</f>
        <v>14455</v>
      </c>
      <c r="Z326" s="37">
        <f>+NICE자료!Z326</f>
        <v>0</v>
      </c>
      <c r="AA326" s="37">
        <f>+NICE자료!AA326</f>
        <v>26036</v>
      </c>
      <c r="AB326" s="37">
        <f>+NICE자료!AB326</f>
        <v>24620</v>
      </c>
      <c r="AC326" s="37">
        <f>+NICE자료!AC326</f>
        <v>32070</v>
      </c>
      <c r="AD326" s="37">
        <f>+NICE자료!AD326</f>
        <v>0</v>
      </c>
      <c r="AE326" s="37">
        <f>+NICE자료!AE326</f>
        <v>27942</v>
      </c>
      <c r="AF326" s="37">
        <f>+NICE자료!AF326</f>
        <v>33982</v>
      </c>
      <c r="AG326" s="37">
        <f>+NICE자료!AG326</f>
        <v>30701</v>
      </c>
      <c r="AH326" s="37">
        <f>+NICE자료!AH326</f>
        <v>0</v>
      </c>
      <c r="AI326" s="37">
        <f>+NICE자료!AI326</f>
        <v>32951</v>
      </c>
      <c r="AJ326" s="37">
        <f>+NICE자료!AJ326</f>
        <v>29509</v>
      </c>
      <c r="AK326" s="37">
        <f>+NICE자료!AK326</f>
        <v>11442</v>
      </c>
      <c r="AL326" s="37">
        <f>+NICE자료!AL326</f>
        <v>0</v>
      </c>
      <c r="AM326" s="37"/>
      <c r="AN326" s="37"/>
      <c r="AO326" s="37"/>
      <c r="AP326" s="37"/>
      <c r="AQ326" s="37"/>
      <c r="AR326" s="37"/>
      <c r="AS326" s="37"/>
      <c r="AT326" s="38"/>
      <c r="AU326" s="38"/>
      <c r="AV326" s="38"/>
      <c r="AW326" s="38"/>
      <c r="AX326" s="38"/>
      <c r="AY326" s="38"/>
      <c r="AZ326" s="38"/>
      <c r="BA326" s="38"/>
      <c r="BB326" s="38"/>
      <c r="BC326" s="38"/>
      <c r="BD326" s="38"/>
      <c r="BE326" s="38"/>
      <c r="BF326" s="38"/>
      <c r="BG326" s="38"/>
      <c r="BH326" s="38"/>
      <c r="BI326" s="38"/>
      <c r="BJ326" s="38"/>
      <c r="BK326" s="38"/>
      <c r="BL326" s="38"/>
      <c r="BM326" s="38"/>
      <c r="BN326" s="38"/>
      <c r="BO326" s="38"/>
      <c r="BP326" s="38"/>
      <c r="BQ326" s="38"/>
      <c r="BR326" s="38"/>
      <c r="BS326" s="38"/>
      <c r="BT326" s="38"/>
      <c r="BU326" s="38"/>
      <c r="BV326" s="38"/>
      <c r="BW326" s="38"/>
      <c r="BX326" s="38"/>
      <c r="BY326" s="38"/>
      <c r="BZ326" s="38"/>
      <c r="CA326" s="38"/>
      <c r="CB326" s="38"/>
      <c r="CC326" s="38"/>
      <c r="CD326" s="38"/>
      <c r="CE326" s="38"/>
      <c r="CF326" s="38"/>
      <c r="CG326" s="38"/>
      <c r="CH326" s="38"/>
      <c r="CI326" s="38"/>
      <c r="CJ326" s="38"/>
      <c r="CK326" s="38"/>
      <c r="CL326" s="38"/>
      <c r="CM326" s="38"/>
      <c r="CN326" s="38"/>
      <c r="CO326" s="38"/>
      <c r="CP326" s="38"/>
      <c r="CQ326" s="38"/>
      <c r="CR326" s="38"/>
      <c r="CS326" s="38"/>
      <c r="CT326" s="38"/>
      <c r="CU326" s="38"/>
      <c r="CV326" s="38"/>
      <c r="CW326" s="38"/>
      <c r="CX326" s="38"/>
      <c r="CY326" s="38"/>
      <c r="CZ326" s="38"/>
      <c r="DA326" s="38"/>
      <c r="DB326" s="38"/>
      <c r="DC326" s="38"/>
      <c r="DD326" s="38"/>
      <c r="DE326" s="38"/>
      <c r="DF326" s="38"/>
      <c r="DG326" s="38"/>
      <c r="DH326" s="38"/>
      <c r="DI326" s="38"/>
      <c r="DJ326" s="38"/>
      <c r="DK326" s="38"/>
      <c r="DL326" s="38"/>
      <c r="DM326" s="38"/>
      <c r="DN326" s="38"/>
    </row>
    <row r="327" spans="1:118">
      <c r="A327" s="1">
        <f>+NICE자료!A327</f>
        <v>129017</v>
      </c>
      <c r="B327" s="28" t="str">
        <f>+NICE자료!B327</f>
        <v>희석주당계속사업손익</v>
      </c>
      <c r="C327" s="37">
        <f>+NICE자료!C327</f>
        <v>0</v>
      </c>
      <c r="D327" s="37">
        <f>+NICE자료!D327</f>
        <v>0</v>
      </c>
      <c r="E327" s="37">
        <f>+NICE자료!E327</f>
        <v>0</v>
      </c>
      <c r="F327" s="37">
        <f>+NICE자료!F327</f>
        <v>0</v>
      </c>
      <c r="G327" s="37">
        <f>+NICE자료!G327</f>
        <v>0</v>
      </c>
      <c r="H327" s="37">
        <f>+NICE자료!H327</f>
        <v>9618</v>
      </c>
      <c r="I327" s="37">
        <f>+NICE자료!I327</f>
        <v>14804</v>
      </c>
      <c r="J327" s="37">
        <f>+NICE자료!J327</f>
        <v>0</v>
      </c>
      <c r="K327" s="37">
        <f>+NICE자료!K327</f>
        <v>14782</v>
      </c>
      <c r="L327" s="37">
        <f>+NICE자료!L327</f>
        <v>14446</v>
      </c>
      <c r="M327" s="37">
        <f>+NICE자료!M327</f>
        <v>8222</v>
      </c>
      <c r="N327" s="37">
        <f>+NICE자료!N327</f>
        <v>0</v>
      </c>
      <c r="O327" s="37">
        <f>+NICE자료!O327</f>
        <v>4179</v>
      </c>
      <c r="P327" s="37">
        <f>+NICE자료!P327</f>
        <v>15197</v>
      </c>
      <c r="Q327" s="37">
        <f>+NICE자료!Q327</f>
        <v>25111</v>
      </c>
      <c r="R327" s="37">
        <f>+NICE자료!R327</f>
        <v>0</v>
      </c>
      <c r="S327" s="37">
        <f>+NICE자료!S327</f>
        <v>21261</v>
      </c>
      <c r="T327" s="37">
        <f>+NICE자료!T327</f>
        <v>21035</v>
      </c>
      <c r="U327" s="37">
        <f>+NICE자료!U327</f>
        <v>23660</v>
      </c>
      <c r="V327" s="37">
        <f>+NICE자료!V327</f>
        <v>0</v>
      </c>
      <c r="W327" s="37">
        <f>+NICE자료!W327</f>
        <v>14350</v>
      </c>
      <c r="X327" s="37">
        <f>+NICE자료!X327</f>
        <v>17415</v>
      </c>
      <c r="Y327" s="37">
        <f>+NICE자료!Y327</f>
        <v>14436</v>
      </c>
      <c r="Z327" s="37">
        <f>+NICE자료!Z327</f>
        <v>0</v>
      </c>
      <c r="AA327" s="37">
        <f>+NICE자료!AA327</f>
        <v>26015</v>
      </c>
      <c r="AB327" s="37">
        <f>+NICE자료!AB327</f>
        <v>24601</v>
      </c>
      <c r="AC327" s="37">
        <f>+NICE자료!AC327</f>
        <v>32048</v>
      </c>
      <c r="AD327" s="37">
        <f>+NICE자료!AD327</f>
        <v>0</v>
      </c>
      <c r="AE327" s="37">
        <f>+NICE자료!AE327</f>
        <v>27931</v>
      </c>
      <c r="AF327" s="37">
        <f>+NICE자료!AF327</f>
        <v>33970</v>
      </c>
      <c r="AG327" s="37">
        <f>+NICE자료!AG327</f>
        <v>30691</v>
      </c>
      <c r="AH327" s="37">
        <f>+NICE자료!AH327</f>
        <v>0</v>
      </c>
      <c r="AI327" s="37">
        <f>+NICE자료!AI327</f>
        <v>32947</v>
      </c>
      <c r="AJ327" s="37">
        <f>+NICE자료!AJ327</f>
        <v>29508</v>
      </c>
      <c r="AK327" s="37">
        <f>+NICE자료!AK327</f>
        <v>11441</v>
      </c>
      <c r="AL327" s="37">
        <f>+NICE자료!AL327</f>
        <v>0</v>
      </c>
      <c r="AM327" s="37"/>
      <c r="AN327" s="37"/>
      <c r="AO327" s="37"/>
      <c r="AP327" s="37"/>
      <c r="AQ327" s="37"/>
      <c r="AR327" s="37"/>
      <c r="AS327" s="37"/>
      <c r="AT327" s="38"/>
      <c r="AU327" s="38"/>
      <c r="AV327" s="38"/>
      <c r="AW327" s="38"/>
      <c r="AX327" s="38"/>
      <c r="AY327" s="38"/>
      <c r="AZ327" s="38"/>
      <c r="BA327" s="38"/>
      <c r="BB327" s="38"/>
      <c r="BC327" s="38"/>
      <c r="BD327" s="38"/>
      <c r="BE327" s="38"/>
      <c r="BF327" s="38"/>
      <c r="BG327" s="38"/>
      <c r="BH327" s="38"/>
      <c r="BI327" s="38"/>
      <c r="BJ327" s="38"/>
      <c r="BK327" s="38"/>
      <c r="BL327" s="38"/>
      <c r="BM327" s="38"/>
      <c r="BN327" s="38"/>
      <c r="BO327" s="38"/>
      <c r="BP327" s="38"/>
      <c r="BQ327" s="38"/>
      <c r="BR327" s="38"/>
      <c r="BS327" s="38"/>
      <c r="BT327" s="38"/>
      <c r="BU327" s="38"/>
      <c r="BV327" s="38"/>
      <c r="BW327" s="38"/>
      <c r="BX327" s="38"/>
      <c r="BY327" s="38"/>
      <c r="BZ327" s="38"/>
      <c r="CA327" s="38"/>
      <c r="CB327" s="38"/>
      <c r="CC327" s="38"/>
      <c r="CD327" s="38"/>
      <c r="CE327" s="38"/>
      <c r="CF327" s="38"/>
      <c r="CG327" s="38"/>
      <c r="CH327" s="38"/>
      <c r="CI327" s="38"/>
      <c r="CJ327" s="38"/>
      <c r="CK327" s="38"/>
      <c r="CL327" s="38"/>
      <c r="CM327" s="38"/>
      <c r="CN327" s="38"/>
      <c r="CO327" s="38"/>
      <c r="CP327" s="38"/>
      <c r="CQ327" s="38"/>
      <c r="CR327" s="38"/>
      <c r="CS327" s="38"/>
      <c r="CT327" s="38"/>
      <c r="CU327" s="38"/>
      <c r="CV327" s="38"/>
      <c r="CW327" s="38"/>
      <c r="CX327" s="38"/>
      <c r="CY327" s="38"/>
      <c r="CZ327" s="38"/>
      <c r="DA327" s="38"/>
      <c r="DB327" s="38"/>
      <c r="DC327" s="38"/>
      <c r="DD327" s="38"/>
      <c r="DE327" s="38"/>
      <c r="DF327" s="38"/>
      <c r="DG327" s="38"/>
      <c r="DH327" s="38"/>
      <c r="DI327" s="38"/>
      <c r="DJ327" s="38"/>
      <c r="DK327" s="38"/>
      <c r="DL327" s="38"/>
      <c r="DM327" s="38"/>
      <c r="DN327" s="38"/>
    </row>
    <row r="328" spans="1:118">
      <c r="A328" s="1">
        <f>+NICE자료!A328</f>
        <v>129019</v>
      </c>
      <c r="B328" s="28" t="str">
        <f>+NICE자료!B328</f>
        <v>희석주당순손익</v>
      </c>
      <c r="C328" s="37">
        <f>+NICE자료!C328</f>
        <v>12231</v>
      </c>
      <c r="D328" s="37">
        <f>+NICE자료!D328</f>
        <v>9877</v>
      </c>
      <c r="E328" s="37">
        <f>+NICE자료!E328</f>
        <v>14475</v>
      </c>
      <c r="F328" s="37">
        <f>+NICE자료!F328</f>
        <v>0</v>
      </c>
      <c r="G328" s="37">
        <f>+NICE자료!G328</f>
        <v>9560</v>
      </c>
      <c r="H328" s="37">
        <f>+NICE자료!H328</f>
        <v>9618</v>
      </c>
      <c r="I328" s="37">
        <f>+NICE자료!I328</f>
        <v>14804</v>
      </c>
      <c r="J328" s="37">
        <f>+NICE자료!J328</f>
        <v>0</v>
      </c>
      <c r="K328" s="37">
        <f>+NICE자료!K328</f>
        <v>14782</v>
      </c>
      <c r="L328" s="37">
        <f>+NICE자료!L328</f>
        <v>14446</v>
      </c>
      <c r="M328" s="37">
        <f>+NICE자료!M328</f>
        <v>8222</v>
      </c>
      <c r="N328" s="37">
        <f>+NICE자료!N328</f>
        <v>0</v>
      </c>
      <c r="O328" s="37">
        <f>+NICE자료!O328</f>
        <v>4179</v>
      </c>
      <c r="P328" s="37">
        <f>+NICE자료!P328</f>
        <v>15197</v>
      </c>
      <c r="Q328" s="37">
        <f>+NICE자료!Q328</f>
        <v>25111</v>
      </c>
      <c r="R328" s="37">
        <f>+NICE자료!R328</f>
        <v>0</v>
      </c>
      <c r="S328" s="37">
        <f>+NICE자료!S328</f>
        <v>21261</v>
      </c>
      <c r="T328" s="37">
        <f>+NICE자료!T328</f>
        <v>21035</v>
      </c>
      <c r="U328" s="37">
        <f>+NICE자료!U328</f>
        <v>23660</v>
      </c>
      <c r="V328" s="37">
        <f>+NICE자료!V328</f>
        <v>0</v>
      </c>
      <c r="W328" s="37">
        <f>+NICE자료!W328</f>
        <v>14350</v>
      </c>
      <c r="X328" s="37">
        <f>+NICE자료!X328</f>
        <v>17415</v>
      </c>
      <c r="Y328" s="37">
        <f>+NICE자료!Y328</f>
        <v>14436</v>
      </c>
      <c r="Z328" s="37">
        <f>+NICE자료!Z328</f>
        <v>0</v>
      </c>
      <c r="AA328" s="37">
        <f>+NICE자료!AA328</f>
        <v>26015</v>
      </c>
      <c r="AB328" s="37">
        <f>+NICE자료!AB328</f>
        <v>24601</v>
      </c>
      <c r="AC328" s="37">
        <f>+NICE자료!AC328</f>
        <v>32048</v>
      </c>
      <c r="AD328" s="37">
        <f>+NICE자료!AD328</f>
        <v>0</v>
      </c>
      <c r="AE328" s="37">
        <f>+NICE자료!AE328</f>
        <v>27931</v>
      </c>
      <c r="AF328" s="37">
        <f>+NICE자료!AF328</f>
        <v>33970</v>
      </c>
      <c r="AG328" s="37">
        <f>+NICE자료!AG328</f>
        <v>30691</v>
      </c>
      <c r="AH328" s="37">
        <f>+NICE자료!AH328</f>
        <v>0</v>
      </c>
      <c r="AI328" s="37">
        <f>+NICE자료!AI328</f>
        <v>32947</v>
      </c>
      <c r="AJ328" s="37">
        <f>+NICE자료!AJ328</f>
        <v>29508</v>
      </c>
      <c r="AK328" s="37">
        <f>+NICE자료!AK328</f>
        <v>11441</v>
      </c>
      <c r="AL328" s="37">
        <f>+NICE자료!AL328</f>
        <v>0</v>
      </c>
      <c r="AM328" s="37"/>
      <c r="AN328" s="37"/>
      <c r="AO328" s="37"/>
      <c r="AP328" s="37"/>
      <c r="AQ328" s="37"/>
      <c r="AR328" s="37"/>
      <c r="AS328" s="37"/>
      <c r="AT328" s="38"/>
      <c r="AU328" s="38"/>
      <c r="AV328" s="38"/>
      <c r="AW328" s="38"/>
      <c r="AX328" s="38"/>
      <c r="AY328" s="38"/>
      <c r="AZ328" s="38"/>
      <c r="BA328" s="38"/>
      <c r="BB328" s="38"/>
      <c r="BC328" s="38"/>
      <c r="BD328" s="38"/>
      <c r="BE328" s="38"/>
      <c r="BF328" s="38"/>
      <c r="BG328" s="38"/>
      <c r="BH328" s="38"/>
      <c r="BI328" s="38"/>
      <c r="BJ328" s="38"/>
      <c r="BK328" s="38"/>
      <c r="BL328" s="38"/>
      <c r="BM328" s="38"/>
      <c r="BN328" s="38"/>
      <c r="BO328" s="38"/>
      <c r="BP328" s="38"/>
      <c r="BQ328" s="38"/>
      <c r="BR328" s="38"/>
      <c r="BS328" s="38"/>
      <c r="BT328" s="38"/>
      <c r="BU328" s="38"/>
      <c r="BV328" s="38"/>
      <c r="BW328" s="38"/>
      <c r="BX328" s="38"/>
      <c r="BY328" s="38"/>
      <c r="BZ328" s="38"/>
      <c r="CA328" s="38"/>
      <c r="CB328" s="38"/>
      <c r="CC328" s="38"/>
      <c r="CD328" s="38"/>
      <c r="CE328" s="38"/>
      <c r="CF328" s="38"/>
      <c r="CG328" s="38"/>
      <c r="CH328" s="38"/>
      <c r="CI328" s="38"/>
      <c r="CJ328" s="38"/>
      <c r="CK328" s="38"/>
      <c r="CL328" s="38"/>
      <c r="CM328" s="38"/>
      <c r="CN328" s="38"/>
      <c r="CO328" s="38"/>
      <c r="CP328" s="38"/>
      <c r="CQ328" s="38"/>
      <c r="CR328" s="38"/>
      <c r="CS328" s="38"/>
      <c r="CT328" s="38"/>
      <c r="CU328" s="38"/>
      <c r="CV328" s="38"/>
      <c r="CW328" s="38"/>
      <c r="CX328" s="38"/>
      <c r="CY328" s="38"/>
      <c r="CZ328" s="38"/>
      <c r="DA328" s="38"/>
      <c r="DB328" s="38"/>
      <c r="DC328" s="38"/>
      <c r="DD328" s="38"/>
      <c r="DE328" s="38"/>
      <c r="DF328" s="38"/>
      <c r="DG328" s="38"/>
      <c r="DH328" s="38"/>
      <c r="DI328" s="38"/>
      <c r="DJ328" s="38"/>
      <c r="DK328" s="38"/>
      <c r="DL328" s="38"/>
      <c r="DM328" s="38"/>
      <c r="DN328" s="38"/>
    </row>
    <row r="329" spans="1:118">
      <c r="C329" s="38"/>
      <c r="D329" s="38"/>
      <c r="E329" s="38"/>
      <c r="F329" s="38"/>
      <c r="G329" s="38"/>
      <c r="H329" s="38"/>
      <c r="I329" s="38"/>
      <c r="J329" s="38"/>
      <c r="K329" s="38"/>
      <c r="L329" s="38"/>
      <c r="M329" s="38"/>
      <c r="N329" s="38"/>
      <c r="O329" s="38"/>
      <c r="P329" s="38"/>
      <c r="Q329" s="38"/>
      <c r="R329" s="38"/>
      <c r="S329" s="38"/>
      <c r="T329" s="38"/>
      <c r="U329" s="38"/>
      <c r="V329" s="38"/>
      <c r="W329" s="38"/>
      <c r="X329" s="38"/>
      <c r="Y329" s="38"/>
      <c r="Z329" s="38"/>
      <c r="AA329" s="38"/>
      <c r="AB329" s="38"/>
      <c r="AC329" s="38"/>
      <c r="AD329" s="38"/>
      <c r="AE329" s="38"/>
      <c r="AF329" s="38"/>
      <c r="AG329" s="38"/>
      <c r="AH329" s="38"/>
      <c r="AI329" s="38"/>
      <c r="AJ329" s="38"/>
      <c r="AK329" s="38"/>
      <c r="AL329" s="38"/>
      <c r="AM329" s="38"/>
      <c r="AN329" s="38"/>
      <c r="AO329" s="38"/>
      <c r="AP329" s="38"/>
      <c r="AQ329" s="38"/>
      <c r="AR329" s="38"/>
      <c r="AS329" s="38"/>
      <c r="AT329" s="38"/>
      <c r="AU329" s="38"/>
      <c r="AV329" s="38"/>
      <c r="AW329" s="38"/>
      <c r="AX329" s="38"/>
      <c r="AY329" s="38"/>
      <c r="AZ329" s="38"/>
      <c r="BA329" s="38"/>
      <c r="BB329" s="38"/>
      <c r="BC329" s="38"/>
      <c r="BD329" s="38"/>
      <c r="BE329" s="38"/>
      <c r="BF329" s="38"/>
      <c r="BG329" s="38"/>
      <c r="BH329" s="38"/>
      <c r="BI329" s="38"/>
      <c r="BJ329" s="38"/>
      <c r="BK329" s="38"/>
      <c r="BL329" s="38"/>
      <c r="BM329" s="38"/>
      <c r="BN329" s="38"/>
      <c r="BO329" s="38"/>
      <c r="BP329" s="38"/>
      <c r="BQ329" s="38"/>
      <c r="BR329" s="38"/>
      <c r="BS329" s="38"/>
      <c r="BT329" s="38"/>
      <c r="BU329" s="38"/>
      <c r="BV329" s="38"/>
      <c r="BW329" s="38"/>
      <c r="BX329" s="38"/>
      <c r="BY329" s="38"/>
      <c r="BZ329" s="38"/>
      <c r="CA329" s="38"/>
      <c r="CB329" s="38"/>
      <c r="CC329" s="38"/>
      <c r="CD329" s="38"/>
      <c r="CE329" s="38"/>
      <c r="CF329" s="38"/>
      <c r="CG329" s="38"/>
      <c r="CH329" s="38"/>
      <c r="CI329" s="38"/>
      <c r="CJ329" s="38"/>
      <c r="CK329" s="38"/>
      <c r="CL329" s="38"/>
      <c r="CM329" s="38"/>
      <c r="CN329" s="38"/>
      <c r="CO329" s="38"/>
      <c r="CP329" s="38"/>
      <c r="CQ329" s="38"/>
      <c r="CR329" s="38"/>
      <c r="CS329" s="38"/>
      <c r="CT329" s="38"/>
      <c r="CU329" s="38"/>
      <c r="CV329" s="38"/>
      <c r="CW329" s="38"/>
      <c r="CX329" s="38"/>
      <c r="CY329" s="38"/>
      <c r="CZ329" s="38"/>
      <c r="DA329" s="38"/>
      <c r="DB329" s="38"/>
      <c r="DC329" s="38"/>
      <c r="DD329" s="38"/>
      <c r="DE329" s="38"/>
      <c r="DF329" s="38"/>
      <c r="DG329" s="38"/>
      <c r="DH329" s="38"/>
      <c r="DI329" s="38"/>
      <c r="DJ329" s="38"/>
      <c r="DK329" s="38"/>
      <c r="DL329" s="38"/>
      <c r="DM329" s="38"/>
      <c r="DN329" s="38"/>
    </row>
    <row r="330" spans="1:118">
      <c r="C330" s="38"/>
      <c r="D330" s="38"/>
      <c r="E330" s="38"/>
      <c r="F330" s="38"/>
      <c r="G330" s="38"/>
      <c r="H330" s="38"/>
      <c r="I330" s="38"/>
      <c r="J330" s="38"/>
      <c r="K330" s="38"/>
      <c r="L330" s="38"/>
      <c r="M330" s="38"/>
      <c r="N330" s="38"/>
      <c r="O330" s="38"/>
      <c r="P330" s="38"/>
      <c r="Q330" s="38"/>
      <c r="R330" s="38"/>
      <c r="S330" s="38"/>
      <c r="T330" s="38"/>
      <c r="U330" s="38"/>
      <c r="V330" s="38"/>
      <c r="W330" s="38"/>
      <c r="X330" s="38"/>
      <c r="Y330" s="38"/>
      <c r="Z330" s="38"/>
      <c r="AA330" s="38"/>
      <c r="AB330" s="38"/>
      <c r="AC330" s="38"/>
      <c r="AD330" s="38"/>
      <c r="AE330" s="38"/>
      <c r="AF330" s="38"/>
      <c r="AG330" s="38"/>
      <c r="AH330" s="38"/>
      <c r="AI330" s="38"/>
      <c r="AJ330" s="38"/>
      <c r="AK330" s="38"/>
      <c r="AL330" s="38"/>
      <c r="AM330" s="38"/>
      <c r="AN330" s="38"/>
      <c r="AO330" s="38"/>
      <c r="AP330" s="38"/>
      <c r="AQ330" s="38"/>
      <c r="AR330" s="38"/>
      <c r="AS330" s="38"/>
      <c r="AT330" s="38"/>
      <c r="AU330" s="38"/>
      <c r="AV330" s="38"/>
      <c r="AW330" s="38"/>
      <c r="AX330" s="38"/>
      <c r="AY330" s="38"/>
      <c r="AZ330" s="38"/>
      <c r="BA330" s="38"/>
      <c r="BB330" s="38"/>
      <c r="BC330" s="38"/>
      <c r="BD330" s="38"/>
      <c r="BE330" s="38"/>
      <c r="BF330" s="38"/>
      <c r="BG330" s="38"/>
      <c r="BH330" s="38"/>
      <c r="BI330" s="38"/>
      <c r="BJ330" s="38"/>
      <c r="BK330" s="38"/>
      <c r="BL330" s="38"/>
      <c r="BM330" s="38"/>
      <c r="BN330" s="38"/>
      <c r="BO330" s="38"/>
      <c r="BP330" s="38"/>
      <c r="BQ330" s="38"/>
      <c r="BR330" s="38"/>
      <c r="BS330" s="38"/>
      <c r="BT330" s="38"/>
      <c r="BU330" s="38"/>
      <c r="BV330" s="38"/>
      <c r="BW330" s="38"/>
      <c r="BX330" s="38"/>
      <c r="BY330" s="38"/>
      <c r="BZ330" s="38"/>
      <c r="CA330" s="38"/>
      <c r="CB330" s="38"/>
      <c r="CC330" s="38"/>
      <c r="CD330" s="38"/>
      <c r="CE330" s="38"/>
      <c r="CF330" s="38"/>
      <c r="CG330" s="38"/>
      <c r="CH330" s="38"/>
      <c r="CI330" s="38"/>
      <c r="CJ330" s="38"/>
      <c r="CK330" s="38"/>
      <c r="CL330" s="38"/>
      <c r="CM330" s="38"/>
      <c r="CN330" s="38"/>
      <c r="CO330" s="38"/>
      <c r="CP330" s="38"/>
      <c r="CQ330" s="38"/>
      <c r="CR330" s="38"/>
      <c r="CS330" s="38"/>
      <c r="CT330" s="38"/>
      <c r="CU330" s="38"/>
      <c r="CV330" s="38"/>
      <c r="CW330" s="38"/>
      <c r="CX330" s="38"/>
      <c r="CY330" s="38"/>
      <c r="CZ330" s="38"/>
      <c r="DA330" s="38"/>
      <c r="DB330" s="38"/>
      <c r="DC330" s="38"/>
      <c r="DD330" s="38"/>
      <c r="DE330" s="38"/>
      <c r="DF330" s="38"/>
      <c r="DG330" s="38"/>
      <c r="DH330" s="38"/>
      <c r="DI330" s="38"/>
      <c r="DJ330" s="38"/>
      <c r="DK330" s="38"/>
      <c r="DL330" s="38"/>
      <c r="DM330" s="38"/>
      <c r="DN330" s="38"/>
    </row>
    <row r="331" spans="1:118">
      <c r="C331" s="38"/>
      <c r="D331" s="38"/>
      <c r="E331" s="38"/>
      <c r="F331" s="38"/>
      <c r="G331" s="38"/>
      <c r="H331" s="38"/>
      <c r="I331" s="38"/>
      <c r="J331" s="38"/>
      <c r="K331" s="38"/>
      <c r="L331" s="38"/>
      <c r="M331" s="38"/>
      <c r="N331" s="38"/>
      <c r="O331" s="38"/>
      <c r="P331" s="38"/>
      <c r="Q331" s="38"/>
      <c r="R331" s="38"/>
      <c r="S331" s="38"/>
      <c r="T331" s="38"/>
      <c r="U331" s="38"/>
      <c r="V331" s="38"/>
      <c r="W331" s="38"/>
      <c r="X331" s="38"/>
      <c r="Y331" s="38"/>
      <c r="Z331" s="38"/>
      <c r="AA331" s="38"/>
      <c r="AB331" s="38"/>
      <c r="AC331" s="38"/>
      <c r="AD331" s="38"/>
      <c r="AE331" s="38"/>
      <c r="AF331" s="38"/>
      <c r="AG331" s="38"/>
      <c r="AH331" s="38"/>
      <c r="AI331" s="38"/>
      <c r="AJ331" s="38"/>
      <c r="AK331" s="38"/>
      <c r="AL331" s="38"/>
      <c r="AM331" s="38"/>
      <c r="AN331" s="38"/>
      <c r="AO331" s="38"/>
      <c r="AP331" s="38"/>
      <c r="AQ331" s="38"/>
      <c r="AR331" s="38"/>
      <c r="AS331" s="38"/>
      <c r="AT331" s="38"/>
      <c r="AU331" s="38"/>
      <c r="AV331" s="38"/>
      <c r="AW331" s="38"/>
      <c r="AX331" s="38"/>
      <c r="AY331" s="38"/>
      <c r="AZ331" s="38"/>
      <c r="BA331" s="38"/>
      <c r="BB331" s="38"/>
      <c r="BC331" s="38"/>
      <c r="BD331" s="38"/>
      <c r="BE331" s="38"/>
      <c r="BF331" s="38"/>
      <c r="BG331" s="38"/>
      <c r="BH331" s="38"/>
      <c r="BI331" s="38"/>
      <c r="BJ331" s="38"/>
      <c r="BK331" s="38"/>
      <c r="BL331" s="38"/>
      <c r="BM331" s="38"/>
      <c r="BN331" s="38"/>
      <c r="BO331" s="38"/>
      <c r="BP331" s="38"/>
      <c r="BQ331" s="38"/>
      <c r="BR331" s="38"/>
      <c r="BS331" s="38"/>
      <c r="BT331" s="38"/>
      <c r="BU331" s="38"/>
      <c r="BV331" s="38"/>
      <c r="BW331" s="38"/>
      <c r="BX331" s="38"/>
      <c r="BY331" s="38"/>
      <c r="BZ331" s="38"/>
      <c r="CA331" s="38"/>
      <c r="CB331" s="38"/>
      <c r="CC331" s="38"/>
      <c r="CD331" s="38"/>
      <c r="CE331" s="38"/>
      <c r="CF331" s="38"/>
      <c r="CG331" s="38"/>
      <c r="CH331" s="38"/>
      <c r="CI331" s="38"/>
      <c r="CJ331" s="38"/>
      <c r="CK331" s="38"/>
      <c r="CL331" s="38"/>
      <c r="CM331" s="38"/>
      <c r="CN331" s="38"/>
      <c r="CO331" s="38"/>
      <c r="CP331" s="38"/>
      <c r="CQ331" s="38"/>
      <c r="CR331" s="38"/>
      <c r="CS331" s="38"/>
      <c r="CT331" s="38"/>
      <c r="CU331" s="38"/>
      <c r="CV331" s="38"/>
      <c r="CW331" s="38"/>
      <c r="CX331" s="38"/>
      <c r="CY331" s="38"/>
      <c r="CZ331" s="38"/>
      <c r="DA331" s="38"/>
      <c r="DB331" s="38"/>
      <c r="DC331" s="38"/>
      <c r="DD331" s="38"/>
      <c r="DE331" s="38"/>
      <c r="DF331" s="38"/>
      <c r="DG331" s="38"/>
      <c r="DH331" s="38"/>
      <c r="DI331" s="38"/>
      <c r="DJ331" s="38"/>
      <c r="DK331" s="38"/>
      <c r="DL331" s="38"/>
      <c r="DM331" s="38"/>
      <c r="DN331" s="38"/>
    </row>
  </sheetData>
  <phoneticPr fontId="2" type="noConversion"/>
  <conditionalFormatting sqref="AP9">
    <cfRule type="expression" dxfId="5" priority="1" stopIfTrue="1">
      <formula>RiskIsStatistics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29"/>
  <sheetViews>
    <sheetView workbookViewId="0">
      <pane xSplit="3" ySplit="9" topLeftCell="D10" activePane="bottomRight" state="frozen"/>
      <selection pane="topRight" activeCell="D1" sqref="D1"/>
      <selection pane="bottomLeft" activeCell="A10" sqref="A10"/>
      <selection pane="bottomRight" activeCell="D7" sqref="D7"/>
    </sheetView>
  </sheetViews>
  <sheetFormatPr defaultRowHeight="17"/>
  <cols>
    <col min="2" max="2" width="10.83203125" style="1" customWidth="1"/>
    <col min="3" max="3" width="31.58203125" style="1" bestFit="1" customWidth="1"/>
    <col min="4" max="7" width="20.58203125" customWidth="1"/>
    <col min="8" max="8" width="4.08203125" customWidth="1"/>
    <col min="9" max="9" width="19.33203125" bestFit="1" customWidth="1"/>
    <col min="10" max="10" width="15.58203125" bestFit="1" customWidth="1"/>
    <col min="11" max="11" width="9" bestFit="1" customWidth="1"/>
    <col min="12" max="12" width="11.33203125" bestFit="1" customWidth="1"/>
    <col min="13" max="13" width="9.58203125" bestFit="1" customWidth="1"/>
    <col min="14" max="14" width="15.58203125" bestFit="1" customWidth="1"/>
    <col min="15" max="15" width="4.5" customWidth="1"/>
    <col min="16" max="16" width="20.08203125" bestFit="1" customWidth="1"/>
    <col min="17" max="19" width="18.33203125" bestFit="1" customWidth="1"/>
    <col min="20" max="20" width="19.33203125" bestFit="1" customWidth="1"/>
  </cols>
  <sheetData>
    <row r="1" spans="1:19">
      <c r="B1" s="1" t="s">
        <v>16</v>
      </c>
      <c r="C1" s="24"/>
    </row>
    <row r="2" spans="1:19">
      <c r="C2" s="24"/>
    </row>
    <row r="3" spans="1:19">
      <c r="B3" s="26" t="str">
        <f>+손익계산서_예측!A3</f>
        <v>삼성전자</v>
      </c>
    </row>
    <row r="4" spans="1:19">
      <c r="B4" s="1" t="str">
        <f>+손익계산서_예측!A4</f>
        <v>380725,  KOSPI - 005930</v>
      </c>
      <c r="D4" t="s">
        <v>359</v>
      </c>
    </row>
    <row r="5" spans="1:19">
      <c r="D5">
        <f>INDEX(손익계산서_변형!$C$5:$AS$5,MATCH(D7,손익계산서_변형!$C$7:$AS$7,0))</f>
        <v>33</v>
      </c>
      <c r="E5">
        <f>+D5+1</f>
        <v>34</v>
      </c>
      <c r="F5">
        <f t="shared" ref="F5:G5" si="0">+E5+1</f>
        <v>35</v>
      </c>
      <c r="G5">
        <f t="shared" si="0"/>
        <v>36</v>
      </c>
      <c r="I5" s="77" t="s">
        <v>365</v>
      </c>
      <c r="J5" s="78" t="s">
        <v>361</v>
      </c>
      <c r="K5" s="78" t="s">
        <v>363</v>
      </c>
      <c r="L5" s="78" t="s">
        <v>366</v>
      </c>
      <c r="M5" s="78" t="s">
        <v>414</v>
      </c>
      <c r="N5" s="79" t="s">
        <v>367</v>
      </c>
      <c r="O5" s="35"/>
      <c r="P5" t="s">
        <v>360</v>
      </c>
    </row>
    <row r="6" spans="1:19">
      <c r="B6" s="28"/>
      <c r="C6" s="28" t="s">
        <v>21</v>
      </c>
      <c r="D6" s="28"/>
      <c r="E6" s="28"/>
      <c r="F6" s="28"/>
      <c r="G6" s="28"/>
      <c r="H6" s="28"/>
      <c r="I6" s="80"/>
      <c r="J6" s="28">
        <v>4</v>
      </c>
      <c r="K6" s="36"/>
      <c r="L6" s="39">
        <v>0.1</v>
      </c>
      <c r="M6" s="39"/>
      <c r="N6" s="81"/>
      <c r="P6" s="28" t="s">
        <v>56</v>
      </c>
      <c r="Q6" s="28" t="s">
        <v>57</v>
      </c>
      <c r="R6" s="28" t="s">
        <v>58</v>
      </c>
      <c r="S6" s="28" t="s">
        <v>59</v>
      </c>
    </row>
    <row r="7" spans="1:19" ht="17.5" thickBot="1">
      <c r="A7">
        <v>1</v>
      </c>
      <c r="B7" s="2" t="s">
        <v>64</v>
      </c>
      <c r="C7" s="2" t="s">
        <v>65</v>
      </c>
      <c r="D7" s="28">
        <f>+손익계산서_변형!AI7</f>
        <v>20140331</v>
      </c>
      <c r="E7" s="28">
        <f>HLOOKUP(E5,손익계산서_변형!$C$5:$AT$7,3,FALSE)</f>
        <v>20140630</v>
      </c>
      <c r="F7" s="28">
        <f>HLOOKUP(F5,손익계산서_변형!$C$5:$AT$7,3,FALSE)</f>
        <v>20140930</v>
      </c>
      <c r="G7" s="28">
        <f>HLOOKUP(G5,손익계산서_변형!$C$5:$AT$7,3,FALSE)</f>
        <v>20141231</v>
      </c>
      <c r="H7" s="28"/>
      <c r="I7" s="96"/>
      <c r="J7" s="97" t="s">
        <v>362</v>
      </c>
      <c r="K7" s="94"/>
      <c r="L7" s="94"/>
      <c r="M7" s="94"/>
      <c r="N7" s="95"/>
      <c r="P7" s="28">
        <f>+D7</f>
        <v>20140331</v>
      </c>
      <c r="Q7" s="28">
        <f>+E7</f>
        <v>20140630</v>
      </c>
      <c r="R7" s="28">
        <f>+F7</f>
        <v>20140930</v>
      </c>
      <c r="S7" s="28">
        <f>+G7</f>
        <v>20141231</v>
      </c>
    </row>
    <row r="8" spans="1:19">
      <c r="A8">
        <v>2</v>
      </c>
      <c r="B8" s="29">
        <v>102000</v>
      </c>
      <c r="C8" s="30" t="s">
        <v>66</v>
      </c>
      <c r="D8" s="62" t="str">
        <f>HLOOKUP(D$7,손익계산서_변형!$C$7:$AS$328,$A8,FALSE)</f>
        <v>검토-표준</v>
      </c>
      <c r="E8" s="63" t="str">
        <f>HLOOKUP(E$7,손익계산서_변형!$C$7:$AS$328,$A8,FALSE)</f>
        <v>검토-표준</v>
      </c>
      <c r="F8" s="63" t="str">
        <f>HLOOKUP(F$7,손익계산서_변형!$C$7:$AS$328,$A8,FALSE)</f>
        <v>검토-표준</v>
      </c>
      <c r="G8" s="64" t="str">
        <f>HLOOKUP(G$7,손익계산서_변형!$C$7:$AS$328,$A8,FALSE)</f>
        <v>-</v>
      </c>
      <c r="H8" s="22"/>
      <c r="I8" s="82"/>
      <c r="J8" s="69"/>
      <c r="K8" s="51"/>
      <c r="L8" s="51"/>
      <c r="M8" s="51"/>
      <c r="N8" s="81"/>
      <c r="P8" s="44"/>
      <c r="Q8" s="45"/>
      <c r="R8" s="45"/>
      <c r="S8" s="46"/>
    </row>
    <row r="9" spans="1:19">
      <c r="A9">
        <v>3</v>
      </c>
      <c r="B9" s="29">
        <v>121000</v>
      </c>
      <c r="C9" s="34" t="s">
        <v>0</v>
      </c>
      <c r="D9" s="65">
        <f>HLOOKUP(D$7,손익계산서_변형!$C$7:$AS$328,$A9,FALSE)</f>
        <v>37125668000000</v>
      </c>
      <c r="E9" s="66">
        <f>HLOOKUP(E$7,손익계산서_변형!$C$7:$AS$328,$A9,FALSE)</f>
        <v>36048184000000</v>
      </c>
      <c r="F9" s="66">
        <f>HLOOKUP(F$7,손익계산서_변형!$C$7:$AS$328,$A9,FALSE)</f>
        <v>31002404000000</v>
      </c>
      <c r="G9" s="67">
        <f>HLOOKUP(G$7,손익계산서_변형!$C$7:$AS$328,$A9,FALSE)</f>
        <v>33649291000000</v>
      </c>
      <c r="H9" s="42"/>
      <c r="I9" s="83"/>
      <c r="J9" s="66"/>
      <c r="K9" s="84"/>
      <c r="L9" s="84"/>
      <c r="M9" s="84"/>
      <c r="N9" s="85"/>
      <c r="O9" s="43"/>
      <c r="P9" s="47">
        <f>+D9</f>
        <v>37125668000000</v>
      </c>
      <c r="Q9" s="48">
        <f>+E9</f>
        <v>36048184000000</v>
      </c>
      <c r="R9" s="48">
        <f>+F9</f>
        <v>31002404000000</v>
      </c>
      <c r="S9" s="49">
        <f>+G9</f>
        <v>33649291000000</v>
      </c>
    </row>
    <row r="10" spans="1:19">
      <c r="A10">
        <v>4</v>
      </c>
      <c r="B10" s="29">
        <v>121100</v>
      </c>
      <c r="C10" s="30" t="s">
        <v>69</v>
      </c>
      <c r="D10" s="68">
        <f>HLOOKUP(D$7,손익계산서_변형!$C$7:$AS$328,$A10,FALSE)</f>
        <v>37125668000000</v>
      </c>
      <c r="E10" s="69">
        <f>HLOOKUP(E$7,손익계산서_변형!$C$7:$AS$328,$A10,FALSE)</f>
        <v>36048184000000</v>
      </c>
      <c r="F10" s="69">
        <f>HLOOKUP(F$7,손익계산서_변형!$C$7:$AS$328,$A10,FALSE)</f>
        <v>31002404000000</v>
      </c>
      <c r="G10" s="70">
        <f>HLOOKUP(G$7,손익계산서_변형!$C$7:$AS$328,$A10,FALSE)</f>
        <v>33649291000000</v>
      </c>
      <c r="H10" s="22"/>
      <c r="I10" s="82"/>
      <c r="J10" s="69"/>
      <c r="K10" s="51"/>
      <c r="L10" s="51"/>
      <c r="M10" s="51"/>
      <c r="N10" s="81"/>
      <c r="P10" s="50"/>
      <c r="Q10" s="51"/>
      <c r="R10" s="51"/>
      <c r="S10" s="52"/>
    </row>
    <row r="11" spans="1:19">
      <c r="A11">
        <v>5</v>
      </c>
      <c r="B11" s="29">
        <v>121190</v>
      </c>
      <c r="C11" s="30" t="s">
        <v>70</v>
      </c>
      <c r="D11" s="68">
        <f>HLOOKUP(D$7,손익계산서_변형!$C$7:$AS$328,$A11,FALSE)</f>
        <v>0</v>
      </c>
      <c r="E11" s="69">
        <f>HLOOKUP(E$7,손익계산서_변형!$C$7:$AS$328,$A11,FALSE)</f>
        <v>0</v>
      </c>
      <c r="F11" s="69">
        <f>HLOOKUP(F$7,손익계산서_변형!$C$7:$AS$328,$A11,FALSE)</f>
        <v>0</v>
      </c>
      <c r="G11" s="70">
        <f>HLOOKUP(G$7,손익계산서_변형!$C$7:$AS$328,$A11,FALSE)</f>
        <v>0</v>
      </c>
      <c r="H11" s="22"/>
      <c r="I11" s="82"/>
      <c r="J11" s="69"/>
      <c r="K11" s="51"/>
      <c r="L11" s="51"/>
      <c r="M11" s="51"/>
      <c r="N11" s="81"/>
      <c r="P11" s="50"/>
      <c r="Q11" s="51"/>
      <c r="R11" s="51"/>
      <c r="S11" s="52"/>
    </row>
    <row r="12" spans="1:19">
      <c r="A12">
        <v>6</v>
      </c>
      <c r="B12" s="29">
        <v>121195</v>
      </c>
      <c r="C12" s="30" t="s">
        <v>71</v>
      </c>
      <c r="D12" s="68">
        <f>HLOOKUP(D$7,손익계산서_변형!$C$7:$AS$328,$A12,FALSE)</f>
        <v>0</v>
      </c>
      <c r="E12" s="69">
        <f>HLOOKUP(E$7,손익계산서_변형!$C$7:$AS$328,$A12,FALSE)</f>
        <v>0</v>
      </c>
      <c r="F12" s="69">
        <f>HLOOKUP(F$7,손익계산서_변형!$C$7:$AS$328,$A12,FALSE)</f>
        <v>0</v>
      </c>
      <c r="G12" s="70">
        <f>HLOOKUP(G$7,손익계산서_변형!$C$7:$AS$328,$A12,FALSE)</f>
        <v>0</v>
      </c>
      <c r="H12" s="22"/>
      <c r="I12" s="82"/>
      <c r="J12" s="69"/>
      <c r="K12" s="51"/>
      <c r="L12" s="51"/>
      <c r="M12" s="51"/>
      <c r="N12" s="81"/>
      <c r="P12" s="50"/>
      <c r="Q12" s="51"/>
      <c r="R12" s="51"/>
      <c r="S12" s="52"/>
    </row>
    <row r="13" spans="1:19">
      <c r="A13">
        <v>7</v>
      </c>
      <c r="B13" s="29">
        <v>121198</v>
      </c>
      <c r="C13" s="30" t="s">
        <v>72</v>
      </c>
      <c r="D13" s="68">
        <f>HLOOKUP(D$7,손익계산서_변형!$C$7:$AS$328,$A13,FALSE)</f>
        <v>0</v>
      </c>
      <c r="E13" s="69">
        <f>HLOOKUP(E$7,손익계산서_변형!$C$7:$AS$328,$A13,FALSE)</f>
        <v>0</v>
      </c>
      <c r="F13" s="69">
        <f>HLOOKUP(F$7,손익계산서_변형!$C$7:$AS$328,$A13,FALSE)</f>
        <v>0</v>
      </c>
      <c r="G13" s="70">
        <f>HLOOKUP(G$7,손익계산서_변형!$C$7:$AS$328,$A13,FALSE)</f>
        <v>0</v>
      </c>
      <c r="H13" s="22"/>
      <c r="I13" s="82"/>
      <c r="J13" s="69"/>
      <c r="K13" s="51"/>
      <c r="L13" s="51"/>
      <c r="M13" s="51"/>
      <c r="N13" s="81"/>
      <c r="P13" s="50"/>
      <c r="Q13" s="51"/>
      <c r="R13" s="51"/>
      <c r="S13" s="52"/>
    </row>
    <row r="14" spans="1:19">
      <c r="A14">
        <v>8</v>
      </c>
      <c r="B14" s="29">
        <v>121110</v>
      </c>
      <c r="C14" s="30" t="s">
        <v>73</v>
      </c>
      <c r="D14" s="68">
        <f>HLOOKUP(D$7,손익계산서_변형!$C$7:$AS$328,$A14,FALSE)</f>
        <v>0</v>
      </c>
      <c r="E14" s="69">
        <f>HLOOKUP(E$7,손익계산서_변형!$C$7:$AS$328,$A14,FALSE)</f>
        <v>0</v>
      </c>
      <c r="F14" s="69">
        <f>HLOOKUP(F$7,손익계산서_변형!$C$7:$AS$328,$A14,FALSE)</f>
        <v>0</v>
      </c>
      <c r="G14" s="70">
        <f>HLOOKUP(G$7,손익계산서_변형!$C$7:$AS$328,$A14,FALSE)</f>
        <v>0</v>
      </c>
      <c r="H14" s="22"/>
      <c r="I14" s="82"/>
      <c r="J14" s="69"/>
      <c r="K14" s="51"/>
      <c r="L14" s="51"/>
      <c r="M14" s="51"/>
      <c r="N14" s="81"/>
      <c r="P14" s="50"/>
      <c r="Q14" s="51"/>
      <c r="R14" s="51"/>
      <c r="S14" s="52"/>
    </row>
    <row r="15" spans="1:19">
      <c r="A15">
        <v>9</v>
      </c>
      <c r="B15" s="29">
        <v>121111</v>
      </c>
      <c r="C15" s="30" t="s">
        <v>74</v>
      </c>
      <c r="D15" s="68">
        <f>HLOOKUP(D$7,손익계산서_변형!$C$7:$AS$328,$A15,FALSE)</f>
        <v>0</v>
      </c>
      <c r="E15" s="69">
        <f>HLOOKUP(E$7,손익계산서_변형!$C$7:$AS$328,$A15,FALSE)</f>
        <v>0</v>
      </c>
      <c r="F15" s="69">
        <f>HLOOKUP(F$7,손익계산서_변형!$C$7:$AS$328,$A15,FALSE)</f>
        <v>0</v>
      </c>
      <c r="G15" s="70">
        <f>HLOOKUP(G$7,손익계산서_변형!$C$7:$AS$328,$A15,FALSE)</f>
        <v>0</v>
      </c>
      <c r="H15" s="22"/>
      <c r="I15" s="82"/>
      <c r="J15" s="69"/>
      <c r="K15" s="51"/>
      <c r="L15" s="51"/>
      <c r="M15" s="51"/>
      <c r="N15" s="81"/>
      <c r="P15" s="50"/>
      <c r="Q15" s="51"/>
      <c r="R15" s="51"/>
      <c r="S15" s="52"/>
    </row>
    <row r="16" spans="1:19">
      <c r="A16">
        <v>10</v>
      </c>
      <c r="B16" s="29">
        <v>121112</v>
      </c>
      <c r="C16" s="30" t="s">
        <v>75</v>
      </c>
      <c r="D16" s="68">
        <f>HLOOKUP(D$7,손익계산서_변형!$C$7:$AS$328,$A16,FALSE)</f>
        <v>0</v>
      </c>
      <c r="E16" s="69">
        <f>HLOOKUP(E$7,손익계산서_변형!$C$7:$AS$328,$A16,FALSE)</f>
        <v>0</v>
      </c>
      <c r="F16" s="69">
        <f>HLOOKUP(F$7,손익계산서_변형!$C$7:$AS$328,$A16,FALSE)</f>
        <v>0</v>
      </c>
      <c r="G16" s="70">
        <f>HLOOKUP(G$7,손익계산서_변형!$C$7:$AS$328,$A16,FALSE)</f>
        <v>0</v>
      </c>
      <c r="H16" s="22"/>
      <c r="I16" s="82"/>
      <c r="J16" s="69"/>
      <c r="K16" s="51"/>
      <c r="L16" s="51"/>
      <c r="M16" s="51"/>
      <c r="N16" s="81"/>
      <c r="P16" s="50"/>
      <c r="Q16" s="51"/>
      <c r="R16" s="51"/>
      <c r="S16" s="52"/>
    </row>
    <row r="17" spans="1:19">
      <c r="A17">
        <v>11</v>
      </c>
      <c r="B17" s="29">
        <v>121118</v>
      </c>
      <c r="C17" s="30" t="s">
        <v>76</v>
      </c>
      <c r="D17" s="68">
        <f>HLOOKUP(D$7,손익계산서_변형!$C$7:$AS$328,$A17,FALSE)</f>
        <v>0</v>
      </c>
      <c r="E17" s="69">
        <f>HLOOKUP(E$7,손익계산서_변형!$C$7:$AS$328,$A17,FALSE)</f>
        <v>0</v>
      </c>
      <c r="F17" s="69">
        <f>HLOOKUP(F$7,손익계산서_변형!$C$7:$AS$328,$A17,FALSE)</f>
        <v>0</v>
      </c>
      <c r="G17" s="70">
        <f>HLOOKUP(G$7,손익계산서_변형!$C$7:$AS$328,$A17,FALSE)</f>
        <v>0</v>
      </c>
      <c r="H17" s="22"/>
      <c r="I17" s="82"/>
      <c r="J17" s="69"/>
      <c r="K17" s="51"/>
      <c r="L17" s="51"/>
      <c r="M17" s="51"/>
      <c r="N17" s="81"/>
      <c r="P17" s="50"/>
      <c r="Q17" s="51"/>
      <c r="R17" s="51"/>
      <c r="S17" s="52"/>
    </row>
    <row r="18" spans="1:19">
      <c r="A18">
        <v>12</v>
      </c>
      <c r="B18" s="29">
        <v>121120</v>
      </c>
      <c r="C18" s="30" t="s">
        <v>77</v>
      </c>
      <c r="D18" s="68">
        <f>HLOOKUP(D$7,손익계산서_변형!$C$7:$AS$328,$A18,FALSE)</f>
        <v>0</v>
      </c>
      <c r="E18" s="69">
        <f>HLOOKUP(E$7,손익계산서_변형!$C$7:$AS$328,$A18,FALSE)</f>
        <v>0</v>
      </c>
      <c r="F18" s="69">
        <f>HLOOKUP(F$7,손익계산서_변형!$C$7:$AS$328,$A18,FALSE)</f>
        <v>0</v>
      </c>
      <c r="G18" s="70">
        <f>HLOOKUP(G$7,손익계산서_변형!$C$7:$AS$328,$A18,FALSE)</f>
        <v>0</v>
      </c>
      <c r="H18" s="22"/>
      <c r="I18" s="82"/>
      <c r="J18" s="69"/>
      <c r="K18" s="51"/>
      <c r="L18" s="51"/>
      <c r="M18" s="51"/>
      <c r="N18" s="81"/>
      <c r="P18" s="50"/>
      <c r="Q18" s="51"/>
      <c r="R18" s="51"/>
      <c r="S18" s="52"/>
    </row>
    <row r="19" spans="1:19">
      <c r="A19">
        <v>13</v>
      </c>
      <c r="B19" s="29">
        <v>121121</v>
      </c>
      <c r="C19" s="30" t="s">
        <v>74</v>
      </c>
      <c r="D19" s="68">
        <f>HLOOKUP(D$7,손익계산서_변형!$C$7:$AS$328,$A19,FALSE)</f>
        <v>0</v>
      </c>
      <c r="E19" s="69">
        <f>HLOOKUP(E$7,손익계산서_변형!$C$7:$AS$328,$A19,FALSE)</f>
        <v>0</v>
      </c>
      <c r="F19" s="69">
        <f>HLOOKUP(F$7,손익계산서_변형!$C$7:$AS$328,$A19,FALSE)</f>
        <v>0</v>
      </c>
      <c r="G19" s="70">
        <f>HLOOKUP(G$7,손익계산서_변형!$C$7:$AS$328,$A19,FALSE)</f>
        <v>0</v>
      </c>
      <c r="H19" s="22"/>
      <c r="I19" s="82"/>
      <c r="J19" s="69"/>
      <c r="K19" s="51"/>
      <c r="L19" s="51"/>
      <c r="M19" s="51"/>
      <c r="N19" s="81"/>
      <c r="P19" s="50"/>
      <c r="Q19" s="51"/>
      <c r="R19" s="51"/>
      <c r="S19" s="52"/>
    </row>
    <row r="20" spans="1:19">
      <c r="A20">
        <v>14</v>
      </c>
      <c r="B20" s="29">
        <v>121122</v>
      </c>
      <c r="C20" s="30" t="s">
        <v>75</v>
      </c>
      <c r="D20" s="68">
        <f>HLOOKUP(D$7,손익계산서_변형!$C$7:$AS$328,$A20,FALSE)</f>
        <v>0</v>
      </c>
      <c r="E20" s="69">
        <f>HLOOKUP(E$7,손익계산서_변형!$C$7:$AS$328,$A20,FALSE)</f>
        <v>0</v>
      </c>
      <c r="F20" s="69">
        <f>HLOOKUP(F$7,손익계산서_변형!$C$7:$AS$328,$A20,FALSE)</f>
        <v>0</v>
      </c>
      <c r="G20" s="70">
        <f>HLOOKUP(G$7,손익계산서_변형!$C$7:$AS$328,$A20,FALSE)</f>
        <v>0</v>
      </c>
      <c r="H20" s="22"/>
      <c r="I20" s="82"/>
      <c r="J20" s="69"/>
      <c r="K20" s="51"/>
      <c r="L20" s="51"/>
      <c r="M20" s="51"/>
      <c r="N20" s="81"/>
      <c r="P20" s="50"/>
      <c r="Q20" s="51"/>
      <c r="R20" s="51"/>
      <c r="S20" s="52"/>
    </row>
    <row r="21" spans="1:19">
      <c r="A21">
        <v>15</v>
      </c>
      <c r="B21" s="29">
        <v>121128</v>
      </c>
      <c r="C21" s="30" t="s">
        <v>76</v>
      </c>
      <c r="D21" s="68">
        <f>HLOOKUP(D$7,손익계산서_변형!$C$7:$AS$328,$A21,FALSE)</f>
        <v>0</v>
      </c>
      <c r="E21" s="69">
        <f>HLOOKUP(E$7,손익계산서_변형!$C$7:$AS$328,$A21,FALSE)</f>
        <v>0</v>
      </c>
      <c r="F21" s="69">
        <f>HLOOKUP(F$7,손익계산서_변형!$C$7:$AS$328,$A21,FALSE)</f>
        <v>0</v>
      </c>
      <c r="G21" s="70">
        <f>HLOOKUP(G$7,손익계산서_변형!$C$7:$AS$328,$A21,FALSE)</f>
        <v>0</v>
      </c>
      <c r="H21" s="22"/>
      <c r="I21" s="82"/>
      <c r="J21" s="69"/>
      <c r="K21" s="51"/>
      <c r="L21" s="51"/>
      <c r="M21" s="51"/>
      <c r="N21" s="81"/>
      <c r="P21" s="50"/>
      <c r="Q21" s="51"/>
      <c r="R21" s="51"/>
      <c r="S21" s="52"/>
    </row>
    <row r="22" spans="1:19">
      <c r="A22">
        <v>16</v>
      </c>
      <c r="B22" s="29">
        <v>121140</v>
      </c>
      <c r="C22" s="30" t="s">
        <v>78</v>
      </c>
      <c r="D22" s="68">
        <f>HLOOKUP(D$7,손익계산서_변형!$C$7:$AS$328,$A22,FALSE)</f>
        <v>0</v>
      </c>
      <c r="E22" s="69">
        <f>HLOOKUP(E$7,손익계산서_변형!$C$7:$AS$328,$A22,FALSE)</f>
        <v>0</v>
      </c>
      <c r="F22" s="69">
        <f>HLOOKUP(F$7,손익계산서_변형!$C$7:$AS$328,$A22,FALSE)</f>
        <v>0</v>
      </c>
      <c r="G22" s="70">
        <f>HLOOKUP(G$7,손익계산서_변형!$C$7:$AS$328,$A22,FALSE)</f>
        <v>0</v>
      </c>
      <c r="H22" s="22"/>
      <c r="I22" s="82"/>
      <c r="J22" s="69"/>
      <c r="K22" s="51"/>
      <c r="L22" s="51"/>
      <c r="M22" s="51"/>
      <c r="N22" s="81"/>
      <c r="P22" s="50"/>
      <c r="Q22" s="51"/>
      <c r="R22" s="51"/>
      <c r="S22" s="52"/>
    </row>
    <row r="23" spans="1:19">
      <c r="A23">
        <v>17</v>
      </c>
      <c r="B23" s="29">
        <v>121150</v>
      </c>
      <c r="C23" s="30" t="s">
        <v>79</v>
      </c>
      <c r="D23" s="68">
        <f>HLOOKUP(D$7,손익계산서_변형!$C$7:$AS$328,$A23,FALSE)</f>
        <v>0</v>
      </c>
      <c r="E23" s="69">
        <f>HLOOKUP(E$7,손익계산서_변형!$C$7:$AS$328,$A23,FALSE)</f>
        <v>0</v>
      </c>
      <c r="F23" s="69">
        <f>HLOOKUP(F$7,손익계산서_변형!$C$7:$AS$328,$A23,FALSE)</f>
        <v>0</v>
      </c>
      <c r="G23" s="70">
        <f>HLOOKUP(G$7,손익계산서_변형!$C$7:$AS$328,$A23,FALSE)</f>
        <v>0</v>
      </c>
      <c r="H23" s="22"/>
      <c r="I23" s="82"/>
      <c r="J23" s="69"/>
      <c r="K23" s="51"/>
      <c r="L23" s="51"/>
      <c r="M23" s="51"/>
      <c r="N23" s="81"/>
      <c r="P23" s="50"/>
      <c r="Q23" s="51"/>
      <c r="R23" s="51"/>
      <c r="S23" s="52"/>
    </row>
    <row r="24" spans="1:19">
      <c r="A24">
        <v>18</v>
      </c>
      <c r="B24" s="29">
        <v>121160</v>
      </c>
      <c r="C24" s="30" t="s">
        <v>80</v>
      </c>
      <c r="D24" s="68">
        <f>HLOOKUP(D$7,손익계산서_변형!$C$7:$AS$328,$A24,FALSE)</f>
        <v>0</v>
      </c>
      <c r="E24" s="69">
        <f>HLOOKUP(E$7,손익계산서_변형!$C$7:$AS$328,$A24,FALSE)</f>
        <v>0</v>
      </c>
      <c r="F24" s="69">
        <f>HLOOKUP(F$7,손익계산서_변형!$C$7:$AS$328,$A24,FALSE)</f>
        <v>0</v>
      </c>
      <c r="G24" s="70">
        <f>HLOOKUP(G$7,손익계산서_변형!$C$7:$AS$328,$A24,FALSE)</f>
        <v>0</v>
      </c>
      <c r="H24" s="22"/>
      <c r="I24" s="82"/>
      <c r="J24" s="69"/>
      <c r="K24" s="51"/>
      <c r="L24" s="51"/>
      <c r="M24" s="51"/>
      <c r="N24" s="81"/>
      <c r="P24" s="50"/>
      <c r="Q24" s="51"/>
      <c r="R24" s="51"/>
      <c r="S24" s="52"/>
    </row>
    <row r="25" spans="1:19">
      <c r="A25">
        <v>19</v>
      </c>
      <c r="B25" s="29">
        <v>121170</v>
      </c>
      <c r="C25" s="30" t="s">
        <v>81</v>
      </c>
      <c r="D25" s="68">
        <f>HLOOKUP(D$7,손익계산서_변형!$C$7:$AS$328,$A25,FALSE)</f>
        <v>0</v>
      </c>
      <c r="E25" s="69">
        <f>HLOOKUP(E$7,손익계산서_변형!$C$7:$AS$328,$A25,FALSE)</f>
        <v>0</v>
      </c>
      <c r="F25" s="69">
        <f>HLOOKUP(F$7,손익계산서_변형!$C$7:$AS$328,$A25,FALSE)</f>
        <v>0</v>
      </c>
      <c r="G25" s="70">
        <f>HLOOKUP(G$7,손익계산서_변형!$C$7:$AS$328,$A25,FALSE)</f>
        <v>0</v>
      </c>
      <c r="H25" s="22"/>
      <c r="I25" s="82"/>
      <c r="J25" s="69"/>
      <c r="K25" s="51"/>
      <c r="L25" s="51"/>
      <c r="M25" s="51"/>
      <c r="N25" s="81"/>
      <c r="P25" s="50"/>
      <c r="Q25" s="51"/>
      <c r="R25" s="51"/>
      <c r="S25" s="52"/>
    </row>
    <row r="26" spans="1:19">
      <c r="A26">
        <v>20</v>
      </c>
      <c r="B26" s="29">
        <v>121171</v>
      </c>
      <c r="C26" s="30" t="s">
        <v>82</v>
      </c>
      <c r="D26" s="68">
        <f>HLOOKUP(D$7,손익계산서_변형!$C$7:$AS$328,$A26,FALSE)</f>
        <v>0</v>
      </c>
      <c r="E26" s="69">
        <f>HLOOKUP(E$7,손익계산서_변형!$C$7:$AS$328,$A26,FALSE)</f>
        <v>0</v>
      </c>
      <c r="F26" s="69">
        <f>HLOOKUP(F$7,손익계산서_변형!$C$7:$AS$328,$A26,FALSE)</f>
        <v>0</v>
      </c>
      <c r="G26" s="70">
        <f>HLOOKUP(G$7,손익계산서_변형!$C$7:$AS$328,$A26,FALSE)</f>
        <v>0</v>
      </c>
      <c r="H26" s="22"/>
      <c r="I26" s="82"/>
      <c r="J26" s="69"/>
      <c r="K26" s="51"/>
      <c r="L26" s="51"/>
      <c r="M26" s="51"/>
      <c r="N26" s="81"/>
      <c r="P26" s="50"/>
      <c r="Q26" s="51"/>
      <c r="R26" s="51"/>
      <c r="S26" s="52"/>
    </row>
    <row r="27" spans="1:19">
      <c r="A27">
        <v>21</v>
      </c>
      <c r="B27" s="29">
        <v>121172</v>
      </c>
      <c r="C27" s="30" t="s">
        <v>83</v>
      </c>
      <c r="D27" s="68">
        <f>HLOOKUP(D$7,손익계산서_변형!$C$7:$AS$328,$A27,FALSE)</f>
        <v>0</v>
      </c>
      <c r="E27" s="69">
        <f>HLOOKUP(E$7,손익계산서_변형!$C$7:$AS$328,$A27,FALSE)</f>
        <v>0</v>
      </c>
      <c r="F27" s="69">
        <f>HLOOKUP(F$7,손익계산서_변형!$C$7:$AS$328,$A27,FALSE)</f>
        <v>0</v>
      </c>
      <c r="G27" s="70">
        <f>HLOOKUP(G$7,손익계산서_변형!$C$7:$AS$328,$A27,FALSE)</f>
        <v>0</v>
      </c>
      <c r="H27" s="22"/>
      <c r="I27" s="82"/>
      <c r="J27" s="69"/>
      <c r="K27" s="51"/>
      <c r="L27" s="51"/>
      <c r="M27" s="51"/>
      <c r="N27" s="81"/>
      <c r="P27" s="50"/>
      <c r="Q27" s="51"/>
      <c r="R27" s="51"/>
      <c r="S27" s="52"/>
    </row>
    <row r="28" spans="1:19">
      <c r="A28">
        <v>22</v>
      </c>
      <c r="B28" s="29">
        <v>121173</v>
      </c>
      <c r="C28" s="30" t="s">
        <v>84</v>
      </c>
      <c r="D28" s="68">
        <f>HLOOKUP(D$7,손익계산서_변형!$C$7:$AS$328,$A28,FALSE)</f>
        <v>0</v>
      </c>
      <c r="E28" s="69">
        <f>HLOOKUP(E$7,손익계산서_변형!$C$7:$AS$328,$A28,FALSE)</f>
        <v>0</v>
      </c>
      <c r="F28" s="69">
        <f>HLOOKUP(F$7,손익계산서_변형!$C$7:$AS$328,$A28,FALSE)</f>
        <v>0</v>
      </c>
      <c r="G28" s="70">
        <f>HLOOKUP(G$7,손익계산서_변형!$C$7:$AS$328,$A28,FALSE)</f>
        <v>0</v>
      </c>
      <c r="H28" s="22"/>
      <c r="I28" s="82"/>
      <c r="J28" s="69"/>
      <c r="K28" s="51"/>
      <c r="L28" s="51"/>
      <c r="M28" s="51"/>
      <c r="N28" s="81"/>
      <c r="P28" s="50"/>
      <c r="Q28" s="51"/>
      <c r="R28" s="51"/>
      <c r="S28" s="52"/>
    </row>
    <row r="29" spans="1:19">
      <c r="A29">
        <v>23</v>
      </c>
      <c r="B29" s="29">
        <v>121174</v>
      </c>
      <c r="C29" s="30" t="s">
        <v>85</v>
      </c>
      <c r="D29" s="68">
        <f>HLOOKUP(D$7,손익계산서_변형!$C$7:$AS$328,$A29,FALSE)</f>
        <v>0</v>
      </c>
      <c r="E29" s="69">
        <f>HLOOKUP(E$7,손익계산서_변형!$C$7:$AS$328,$A29,FALSE)</f>
        <v>0</v>
      </c>
      <c r="F29" s="69">
        <f>HLOOKUP(F$7,손익계산서_변형!$C$7:$AS$328,$A29,FALSE)</f>
        <v>0</v>
      </c>
      <c r="G29" s="70">
        <f>HLOOKUP(G$7,손익계산서_변형!$C$7:$AS$328,$A29,FALSE)</f>
        <v>0</v>
      </c>
      <c r="H29" s="22"/>
      <c r="I29" s="82"/>
      <c r="J29" s="69"/>
      <c r="K29" s="51"/>
      <c r="L29" s="51"/>
      <c r="M29" s="51"/>
      <c r="N29" s="81"/>
      <c r="P29" s="50"/>
      <c r="Q29" s="51"/>
      <c r="R29" s="51"/>
      <c r="S29" s="52"/>
    </row>
    <row r="30" spans="1:19">
      <c r="A30">
        <v>24</v>
      </c>
      <c r="B30" s="29">
        <v>121175</v>
      </c>
      <c r="C30" s="30" t="s">
        <v>86</v>
      </c>
      <c r="D30" s="68">
        <f>HLOOKUP(D$7,손익계산서_변형!$C$7:$AS$328,$A30,FALSE)</f>
        <v>0</v>
      </c>
      <c r="E30" s="69">
        <f>HLOOKUP(E$7,손익계산서_변형!$C$7:$AS$328,$A30,FALSE)</f>
        <v>0</v>
      </c>
      <c r="F30" s="69">
        <f>HLOOKUP(F$7,손익계산서_변형!$C$7:$AS$328,$A30,FALSE)</f>
        <v>0</v>
      </c>
      <c r="G30" s="70">
        <f>HLOOKUP(G$7,손익계산서_변형!$C$7:$AS$328,$A30,FALSE)</f>
        <v>0</v>
      </c>
      <c r="H30" s="22"/>
      <c r="I30" s="82"/>
      <c r="J30" s="69"/>
      <c r="K30" s="51"/>
      <c r="L30" s="51"/>
      <c r="M30" s="51"/>
      <c r="N30" s="81"/>
      <c r="P30" s="50"/>
      <c r="Q30" s="51"/>
      <c r="R30" s="51"/>
      <c r="S30" s="52"/>
    </row>
    <row r="31" spans="1:19">
      <c r="A31">
        <v>25</v>
      </c>
      <c r="B31" s="29">
        <v>121176</v>
      </c>
      <c r="C31" s="30" t="s">
        <v>87</v>
      </c>
      <c r="D31" s="68">
        <f>HLOOKUP(D$7,손익계산서_변형!$C$7:$AS$328,$A31,FALSE)</f>
        <v>0</v>
      </c>
      <c r="E31" s="69">
        <f>HLOOKUP(E$7,손익계산서_변형!$C$7:$AS$328,$A31,FALSE)</f>
        <v>0</v>
      </c>
      <c r="F31" s="69">
        <f>HLOOKUP(F$7,손익계산서_변형!$C$7:$AS$328,$A31,FALSE)</f>
        <v>0</v>
      </c>
      <c r="G31" s="70">
        <f>HLOOKUP(G$7,손익계산서_변형!$C$7:$AS$328,$A31,FALSE)</f>
        <v>0</v>
      </c>
      <c r="H31" s="22"/>
      <c r="I31" s="82"/>
      <c r="J31" s="69"/>
      <c r="K31" s="51"/>
      <c r="L31" s="51"/>
      <c r="M31" s="51"/>
      <c r="N31" s="81"/>
      <c r="P31" s="50"/>
      <c r="Q31" s="51"/>
      <c r="R31" s="51"/>
      <c r="S31" s="52"/>
    </row>
    <row r="32" spans="1:19">
      <c r="A32">
        <v>26</v>
      </c>
      <c r="B32" s="29">
        <v>121180</v>
      </c>
      <c r="C32" s="30" t="s">
        <v>88</v>
      </c>
      <c r="D32" s="68">
        <f>HLOOKUP(D$7,손익계산서_변형!$C$7:$AS$328,$A32,FALSE)</f>
        <v>0</v>
      </c>
      <c r="E32" s="69">
        <f>HLOOKUP(E$7,손익계산서_변형!$C$7:$AS$328,$A32,FALSE)</f>
        <v>0</v>
      </c>
      <c r="F32" s="69">
        <f>HLOOKUP(F$7,손익계산서_변형!$C$7:$AS$328,$A32,FALSE)</f>
        <v>0</v>
      </c>
      <c r="G32" s="70">
        <f>HLOOKUP(G$7,손익계산서_변형!$C$7:$AS$328,$A32,FALSE)</f>
        <v>0</v>
      </c>
      <c r="H32" s="22"/>
      <c r="I32" s="82"/>
      <c r="J32" s="69"/>
      <c r="K32" s="51"/>
      <c r="L32" s="51"/>
      <c r="M32" s="51"/>
      <c r="N32" s="81"/>
      <c r="P32" s="50"/>
      <c r="Q32" s="51"/>
      <c r="R32" s="51"/>
      <c r="S32" s="52"/>
    </row>
    <row r="33" spans="1:19">
      <c r="A33">
        <v>27</v>
      </c>
      <c r="B33" s="29">
        <v>121500</v>
      </c>
      <c r="C33" s="30" t="s">
        <v>89</v>
      </c>
      <c r="D33" s="68">
        <f>HLOOKUP(D$7,손익계산서_변형!$C$7:$AS$328,$A33,FALSE)</f>
        <v>37125668000000</v>
      </c>
      <c r="E33" s="69">
        <f>HLOOKUP(E$7,손익계산서_변형!$C$7:$AS$328,$A33,FALSE)</f>
        <v>36048184000000</v>
      </c>
      <c r="F33" s="69">
        <f>HLOOKUP(F$7,손익계산서_변형!$C$7:$AS$328,$A33,FALSE)</f>
        <v>31002404000000</v>
      </c>
      <c r="G33" s="70">
        <f>HLOOKUP(G$7,손익계산서_변형!$C$7:$AS$328,$A33,FALSE)</f>
        <v>33649291000000</v>
      </c>
      <c r="H33" s="22"/>
      <c r="I33" s="82"/>
      <c r="J33" s="69"/>
      <c r="K33" s="51"/>
      <c r="L33" s="51"/>
      <c r="M33" s="51"/>
      <c r="N33" s="81"/>
      <c r="P33" s="50"/>
      <c r="Q33" s="51"/>
      <c r="R33" s="51"/>
      <c r="S33" s="52"/>
    </row>
    <row r="34" spans="1:19">
      <c r="A34">
        <v>28</v>
      </c>
      <c r="B34" s="29">
        <v>121501</v>
      </c>
      <c r="C34" s="30" t="s">
        <v>74</v>
      </c>
      <c r="D34" s="68">
        <f>HLOOKUP(D$7,손익계산서_변형!$C$7:$AS$328,$A34,FALSE)</f>
        <v>0</v>
      </c>
      <c r="E34" s="69">
        <f>HLOOKUP(E$7,손익계산서_변형!$C$7:$AS$328,$A34,FALSE)</f>
        <v>0</v>
      </c>
      <c r="F34" s="69">
        <f>HLOOKUP(F$7,손익계산서_변형!$C$7:$AS$328,$A34,FALSE)</f>
        <v>0</v>
      </c>
      <c r="G34" s="70">
        <f>HLOOKUP(G$7,손익계산서_변형!$C$7:$AS$328,$A34,FALSE)</f>
        <v>0</v>
      </c>
      <c r="H34" s="22"/>
      <c r="I34" s="82"/>
      <c r="J34" s="69"/>
      <c r="K34" s="51"/>
      <c r="L34" s="51"/>
      <c r="M34" s="51"/>
      <c r="N34" s="81"/>
      <c r="P34" s="50"/>
      <c r="Q34" s="51"/>
      <c r="R34" s="51"/>
      <c r="S34" s="52"/>
    </row>
    <row r="35" spans="1:19">
      <c r="A35">
        <v>29</v>
      </c>
      <c r="B35" s="29">
        <v>121502</v>
      </c>
      <c r="C35" s="30" t="s">
        <v>75</v>
      </c>
      <c r="D35" s="68">
        <f>HLOOKUP(D$7,손익계산서_변형!$C$7:$AS$328,$A35,FALSE)</f>
        <v>0</v>
      </c>
      <c r="E35" s="69">
        <f>HLOOKUP(E$7,손익계산서_변형!$C$7:$AS$328,$A35,FALSE)</f>
        <v>0</v>
      </c>
      <c r="F35" s="69">
        <f>HLOOKUP(F$7,손익계산서_변형!$C$7:$AS$328,$A35,FALSE)</f>
        <v>0</v>
      </c>
      <c r="G35" s="70">
        <f>HLOOKUP(G$7,손익계산서_변형!$C$7:$AS$328,$A35,FALSE)</f>
        <v>0</v>
      </c>
      <c r="H35" s="22"/>
      <c r="I35" s="82"/>
      <c r="J35" s="69"/>
      <c r="K35" s="51"/>
      <c r="L35" s="51"/>
      <c r="M35" s="51"/>
      <c r="N35" s="81"/>
      <c r="P35" s="50"/>
      <c r="Q35" s="51"/>
      <c r="R35" s="51"/>
      <c r="S35" s="52"/>
    </row>
    <row r="36" spans="1:19">
      <c r="A36">
        <v>30</v>
      </c>
      <c r="B36" s="29">
        <v>121503</v>
      </c>
      <c r="C36" s="30" t="s">
        <v>76</v>
      </c>
      <c r="D36" s="68">
        <f>HLOOKUP(D$7,손익계산서_변형!$C$7:$AS$328,$A36,FALSE)</f>
        <v>0</v>
      </c>
      <c r="E36" s="69">
        <f>HLOOKUP(E$7,손익계산서_변형!$C$7:$AS$328,$A36,FALSE)</f>
        <v>0</v>
      </c>
      <c r="F36" s="69">
        <f>HLOOKUP(F$7,손익계산서_변형!$C$7:$AS$328,$A36,FALSE)</f>
        <v>0</v>
      </c>
      <c r="G36" s="70">
        <f>HLOOKUP(G$7,손익계산서_변형!$C$7:$AS$328,$A36,FALSE)</f>
        <v>0</v>
      </c>
      <c r="H36" s="22"/>
      <c r="I36" s="82"/>
      <c r="J36" s="69"/>
      <c r="K36" s="51"/>
      <c r="L36" s="51"/>
      <c r="M36" s="51"/>
      <c r="N36" s="81"/>
      <c r="P36" s="50"/>
      <c r="Q36" s="51"/>
      <c r="R36" s="51"/>
      <c r="S36" s="52"/>
    </row>
    <row r="37" spans="1:19">
      <c r="A37">
        <v>31</v>
      </c>
      <c r="B37" s="29">
        <v>121130</v>
      </c>
      <c r="C37" s="30" t="s">
        <v>90</v>
      </c>
      <c r="D37" s="68">
        <f>HLOOKUP(D$7,손익계산서_변형!$C$7:$AS$328,$A37,FALSE)</f>
        <v>0</v>
      </c>
      <c r="E37" s="69">
        <f>HLOOKUP(E$7,손익계산서_변형!$C$7:$AS$328,$A37,FALSE)</f>
        <v>0</v>
      </c>
      <c r="F37" s="69">
        <f>HLOOKUP(F$7,손익계산서_변형!$C$7:$AS$328,$A37,FALSE)</f>
        <v>0</v>
      </c>
      <c r="G37" s="70">
        <f>HLOOKUP(G$7,손익계산서_변형!$C$7:$AS$328,$A37,FALSE)</f>
        <v>0</v>
      </c>
      <c r="H37" s="22"/>
      <c r="I37" s="82"/>
      <c r="J37" s="69"/>
      <c r="K37" s="51"/>
      <c r="L37" s="51"/>
      <c r="M37" s="51"/>
      <c r="N37" s="81"/>
      <c r="P37" s="50"/>
      <c r="Q37" s="51"/>
      <c r="R37" s="51"/>
      <c r="S37" s="52"/>
    </row>
    <row r="38" spans="1:19">
      <c r="A38">
        <v>32</v>
      </c>
      <c r="B38" s="29">
        <v>121131</v>
      </c>
      <c r="C38" s="30" t="s">
        <v>74</v>
      </c>
      <c r="D38" s="68">
        <f>HLOOKUP(D$7,손익계산서_변형!$C$7:$AS$328,$A38,FALSE)</f>
        <v>0</v>
      </c>
      <c r="E38" s="69">
        <f>HLOOKUP(E$7,손익계산서_변형!$C$7:$AS$328,$A38,FALSE)</f>
        <v>0</v>
      </c>
      <c r="F38" s="69">
        <f>HLOOKUP(F$7,손익계산서_변형!$C$7:$AS$328,$A38,FALSE)</f>
        <v>0</v>
      </c>
      <c r="G38" s="70">
        <f>HLOOKUP(G$7,손익계산서_변형!$C$7:$AS$328,$A38,FALSE)</f>
        <v>0</v>
      </c>
      <c r="H38" s="22"/>
      <c r="I38" s="82"/>
      <c r="J38" s="69"/>
      <c r="K38" s="51"/>
      <c r="L38" s="51"/>
      <c r="M38" s="51"/>
      <c r="N38" s="81"/>
      <c r="P38" s="50"/>
      <c r="Q38" s="51"/>
      <c r="R38" s="51"/>
      <c r="S38" s="52"/>
    </row>
    <row r="39" spans="1:19">
      <c r="A39">
        <v>33</v>
      </c>
      <c r="B39" s="29">
        <v>121132</v>
      </c>
      <c r="C39" s="30" t="s">
        <v>75</v>
      </c>
      <c r="D39" s="68">
        <f>HLOOKUP(D$7,손익계산서_변형!$C$7:$AS$328,$A39,FALSE)</f>
        <v>0</v>
      </c>
      <c r="E39" s="69">
        <f>HLOOKUP(E$7,손익계산서_변형!$C$7:$AS$328,$A39,FALSE)</f>
        <v>0</v>
      </c>
      <c r="F39" s="69">
        <f>HLOOKUP(F$7,손익계산서_변형!$C$7:$AS$328,$A39,FALSE)</f>
        <v>0</v>
      </c>
      <c r="G39" s="70">
        <f>HLOOKUP(G$7,손익계산서_변형!$C$7:$AS$328,$A39,FALSE)</f>
        <v>0</v>
      </c>
      <c r="H39" s="22"/>
      <c r="I39" s="82"/>
      <c r="J39" s="69"/>
      <c r="K39" s="51"/>
      <c r="L39" s="51"/>
      <c r="M39" s="51"/>
      <c r="N39" s="81"/>
      <c r="P39" s="50"/>
      <c r="Q39" s="51"/>
      <c r="R39" s="51"/>
      <c r="S39" s="52"/>
    </row>
    <row r="40" spans="1:19">
      <c r="A40">
        <v>34</v>
      </c>
      <c r="B40" s="29">
        <v>121138</v>
      </c>
      <c r="C40" s="30" t="s">
        <v>76</v>
      </c>
      <c r="D40" s="68">
        <f>HLOOKUP(D$7,손익계산서_변형!$C$7:$AS$328,$A40,FALSE)</f>
        <v>0</v>
      </c>
      <c r="E40" s="69">
        <f>HLOOKUP(E$7,손익계산서_변형!$C$7:$AS$328,$A40,FALSE)</f>
        <v>0</v>
      </c>
      <c r="F40" s="69">
        <f>HLOOKUP(F$7,손익계산서_변형!$C$7:$AS$328,$A40,FALSE)</f>
        <v>0</v>
      </c>
      <c r="G40" s="70">
        <f>HLOOKUP(G$7,손익계산서_변형!$C$7:$AS$328,$A40,FALSE)</f>
        <v>0</v>
      </c>
      <c r="H40" s="22"/>
      <c r="I40" s="82"/>
      <c r="J40" s="69"/>
      <c r="K40" s="51"/>
      <c r="L40" s="51"/>
      <c r="M40" s="51"/>
      <c r="N40" s="81"/>
      <c r="P40" s="50"/>
      <c r="Q40" s="51"/>
      <c r="R40" s="51"/>
      <c r="S40" s="52"/>
    </row>
    <row r="41" spans="1:19">
      <c r="A41">
        <v>35</v>
      </c>
      <c r="B41" s="29">
        <v>121200</v>
      </c>
      <c r="C41" s="30" t="s">
        <v>91</v>
      </c>
      <c r="D41" s="68">
        <f>HLOOKUP(D$7,손익계산서_변형!$C$7:$AS$328,$A41,FALSE)</f>
        <v>0</v>
      </c>
      <c r="E41" s="69">
        <f>HLOOKUP(E$7,손익계산서_변형!$C$7:$AS$328,$A41,FALSE)</f>
        <v>0</v>
      </c>
      <c r="F41" s="69">
        <f>HLOOKUP(F$7,손익계산서_변형!$C$7:$AS$328,$A41,FALSE)</f>
        <v>0</v>
      </c>
      <c r="G41" s="70">
        <f>HLOOKUP(G$7,손익계산서_변형!$C$7:$AS$328,$A41,FALSE)</f>
        <v>0</v>
      </c>
      <c r="H41" s="22"/>
      <c r="I41" s="82"/>
      <c r="J41" s="69"/>
      <c r="K41" s="51"/>
      <c r="L41" s="51"/>
      <c r="M41" s="51"/>
      <c r="N41" s="81"/>
      <c r="P41" s="50"/>
      <c r="Q41" s="51"/>
      <c r="R41" s="51"/>
      <c r="S41" s="52"/>
    </row>
    <row r="42" spans="1:19">
      <c r="A42">
        <v>36</v>
      </c>
      <c r="B42" s="29">
        <v>121300</v>
      </c>
      <c r="C42" s="30" t="s">
        <v>92</v>
      </c>
      <c r="D42" s="68">
        <f>HLOOKUP(D$7,손익계산서_변형!$C$7:$AS$328,$A42,FALSE)</f>
        <v>0</v>
      </c>
      <c r="E42" s="69">
        <f>HLOOKUP(E$7,손익계산서_변형!$C$7:$AS$328,$A42,FALSE)</f>
        <v>0</v>
      </c>
      <c r="F42" s="69">
        <f>HLOOKUP(F$7,손익계산서_변형!$C$7:$AS$328,$A42,FALSE)</f>
        <v>0</v>
      </c>
      <c r="G42" s="70">
        <f>HLOOKUP(G$7,손익계산서_변형!$C$7:$AS$328,$A42,FALSE)</f>
        <v>0</v>
      </c>
      <c r="H42" s="22"/>
      <c r="I42" s="82"/>
      <c r="J42" s="69"/>
      <c r="K42" s="51"/>
      <c r="L42" s="51"/>
      <c r="M42" s="51"/>
      <c r="N42" s="81"/>
      <c r="P42" s="50"/>
      <c r="Q42" s="51"/>
      <c r="R42" s="51"/>
      <c r="S42" s="52"/>
    </row>
    <row r="43" spans="1:19">
      <c r="A43">
        <v>37</v>
      </c>
      <c r="B43" s="29">
        <v>121400</v>
      </c>
      <c r="C43" s="30" t="s">
        <v>93</v>
      </c>
      <c r="D43" s="68">
        <f>HLOOKUP(D$7,손익계산서_변형!$C$7:$AS$328,$A43,FALSE)</f>
        <v>0</v>
      </c>
      <c r="E43" s="69">
        <f>HLOOKUP(E$7,손익계산서_변형!$C$7:$AS$328,$A43,FALSE)</f>
        <v>0</v>
      </c>
      <c r="F43" s="69">
        <f>HLOOKUP(F$7,손익계산서_변형!$C$7:$AS$328,$A43,FALSE)</f>
        <v>0</v>
      </c>
      <c r="G43" s="70">
        <f>HLOOKUP(G$7,손익계산서_변형!$C$7:$AS$328,$A43,FALSE)</f>
        <v>0</v>
      </c>
      <c r="H43" s="22"/>
      <c r="I43" s="82"/>
      <c r="J43" s="69"/>
      <c r="K43" s="51"/>
      <c r="L43" s="51"/>
      <c r="M43" s="51"/>
      <c r="N43" s="81"/>
      <c r="P43" s="50"/>
      <c r="Q43" s="51"/>
      <c r="R43" s="51"/>
      <c r="S43" s="52"/>
    </row>
    <row r="44" spans="1:19">
      <c r="A44">
        <v>38</v>
      </c>
      <c r="B44" s="29">
        <v>121450</v>
      </c>
      <c r="C44" s="30" t="s">
        <v>94</v>
      </c>
      <c r="D44" s="68">
        <f>HLOOKUP(D$7,손익계산서_변형!$C$7:$AS$328,$A44,FALSE)</f>
        <v>0</v>
      </c>
      <c r="E44" s="69">
        <f>HLOOKUP(E$7,손익계산서_변형!$C$7:$AS$328,$A44,FALSE)</f>
        <v>0</v>
      </c>
      <c r="F44" s="69">
        <f>HLOOKUP(F$7,손익계산서_변형!$C$7:$AS$328,$A44,FALSE)</f>
        <v>0</v>
      </c>
      <c r="G44" s="70">
        <f>HLOOKUP(G$7,손익계산서_변형!$C$7:$AS$328,$A44,FALSE)</f>
        <v>0</v>
      </c>
      <c r="H44" s="22"/>
      <c r="I44" s="82"/>
      <c r="J44" s="69"/>
      <c r="K44" s="51"/>
      <c r="L44" s="51"/>
      <c r="M44" s="51"/>
      <c r="N44" s="81"/>
      <c r="P44" s="50"/>
      <c r="Q44" s="51"/>
      <c r="R44" s="51"/>
      <c r="S44" s="52"/>
    </row>
    <row r="45" spans="1:19">
      <c r="A45">
        <v>39</v>
      </c>
      <c r="B45" s="29">
        <v>121451</v>
      </c>
      <c r="C45" s="30" t="s">
        <v>95</v>
      </c>
      <c r="D45" s="68">
        <f>HLOOKUP(D$7,손익계산서_변형!$C$7:$AS$328,$A45,FALSE)</f>
        <v>0</v>
      </c>
      <c r="E45" s="69">
        <f>HLOOKUP(E$7,손익계산서_변형!$C$7:$AS$328,$A45,FALSE)</f>
        <v>0</v>
      </c>
      <c r="F45" s="69">
        <f>HLOOKUP(F$7,손익계산서_변형!$C$7:$AS$328,$A45,FALSE)</f>
        <v>0</v>
      </c>
      <c r="G45" s="70">
        <f>HLOOKUP(G$7,손익계산서_변형!$C$7:$AS$328,$A45,FALSE)</f>
        <v>0</v>
      </c>
      <c r="H45" s="22"/>
      <c r="I45" s="82"/>
      <c r="J45" s="69"/>
      <c r="K45" s="51"/>
      <c r="L45" s="51"/>
      <c r="M45" s="51"/>
      <c r="N45" s="81"/>
      <c r="P45" s="50"/>
      <c r="Q45" s="51"/>
      <c r="R45" s="51"/>
      <c r="S45" s="52"/>
    </row>
    <row r="46" spans="1:19">
      <c r="A46">
        <v>40</v>
      </c>
      <c r="B46" s="29">
        <v>121452</v>
      </c>
      <c r="C46" s="30" t="s">
        <v>96</v>
      </c>
      <c r="D46" s="68">
        <f>HLOOKUP(D$7,손익계산서_변형!$C$7:$AS$328,$A46,FALSE)</f>
        <v>0</v>
      </c>
      <c r="E46" s="69">
        <f>HLOOKUP(E$7,손익계산서_변형!$C$7:$AS$328,$A46,FALSE)</f>
        <v>0</v>
      </c>
      <c r="F46" s="69">
        <f>HLOOKUP(F$7,손익계산서_변형!$C$7:$AS$328,$A46,FALSE)</f>
        <v>0</v>
      </c>
      <c r="G46" s="70">
        <f>HLOOKUP(G$7,손익계산서_변형!$C$7:$AS$328,$A46,FALSE)</f>
        <v>0</v>
      </c>
      <c r="H46" s="22"/>
      <c r="I46" s="82"/>
      <c r="J46" s="69"/>
      <c r="K46" s="51"/>
      <c r="L46" s="51"/>
      <c r="M46" s="51"/>
      <c r="N46" s="81"/>
      <c r="P46" s="50"/>
      <c r="Q46" s="51"/>
      <c r="R46" s="51"/>
      <c r="S46" s="52"/>
    </row>
    <row r="47" spans="1:19">
      <c r="A47">
        <v>41</v>
      </c>
      <c r="B47" s="29">
        <v>122000</v>
      </c>
      <c r="C47" s="34" t="s">
        <v>1</v>
      </c>
      <c r="D47" s="65">
        <f>HLOOKUP(D$7,손익계산서_변형!$C$7:$AS$328,$A47,FALSE)</f>
        <v>24669877000000</v>
      </c>
      <c r="E47" s="66">
        <f>HLOOKUP(E$7,손익계산서_변형!$C$7:$AS$328,$A47,FALSE)</f>
        <v>24775362000000</v>
      </c>
      <c r="F47" s="66">
        <f>HLOOKUP(F$7,손익계산서_변형!$C$7:$AS$328,$A47,FALSE)</f>
        <v>23464560000000</v>
      </c>
      <c r="G47" s="67">
        <f>HLOOKUP(G$7,손익계산서_변형!$C$7:$AS$328,$A47,FALSE)</f>
        <v>26278914000000</v>
      </c>
      <c r="H47" s="42"/>
      <c r="I47" s="83"/>
      <c r="J47" s="66"/>
      <c r="K47" s="84"/>
      <c r="L47" s="84"/>
      <c r="M47" s="84"/>
      <c r="N47" s="85"/>
      <c r="O47" s="43"/>
      <c r="P47" s="47">
        <f>+D47</f>
        <v>24669877000000</v>
      </c>
      <c r="Q47" s="48">
        <f>+E47</f>
        <v>24775362000000</v>
      </c>
      <c r="R47" s="48">
        <f>+F47</f>
        <v>23464560000000</v>
      </c>
      <c r="S47" s="49">
        <f>+G47</f>
        <v>26278914000000</v>
      </c>
    </row>
    <row r="48" spans="1:19">
      <c r="A48">
        <v>42</v>
      </c>
      <c r="B48" s="29">
        <v>122100</v>
      </c>
      <c r="C48" s="30" t="s">
        <v>97</v>
      </c>
      <c r="D48" s="68">
        <f>HLOOKUP(D$7,손익계산서_변형!$C$7:$AS$328,$A48,FALSE)</f>
        <v>0</v>
      </c>
      <c r="E48" s="69">
        <f>HLOOKUP(E$7,손익계산서_변형!$C$7:$AS$328,$A48,FALSE)</f>
        <v>0</v>
      </c>
      <c r="F48" s="69">
        <f>HLOOKUP(F$7,손익계산서_변형!$C$7:$AS$328,$A48,FALSE)</f>
        <v>0</v>
      </c>
      <c r="G48" s="70">
        <f>HLOOKUP(G$7,손익계산서_변형!$C$7:$AS$328,$A48,FALSE)</f>
        <v>0</v>
      </c>
      <c r="H48" s="22"/>
      <c r="I48" s="82"/>
      <c r="J48" s="69"/>
      <c r="K48" s="51"/>
      <c r="L48" s="51"/>
      <c r="M48" s="51"/>
      <c r="N48" s="81"/>
      <c r="P48" s="50"/>
      <c r="Q48" s="51"/>
      <c r="R48" s="51"/>
      <c r="S48" s="52"/>
    </row>
    <row r="49" spans="1:19">
      <c r="A49">
        <v>43</v>
      </c>
      <c r="B49" s="29">
        <v>122110</v>
      </c>
      <c r="C49" s="30" t="s">
        <v>98</v>
      </c>
      <c r="D49" s="68">
        <f>HLOOKUP(D$7,손익계산서_변형!$C$7:$AS$328,$A49,FALSE)</f>
        <v>0</v>
      </c>
      <c r="E49" s="69">
        <f>HLOOKUP(E$7,손익계산서_변형!$C$7:$AS$328,$A49,FALSE)</f>
        <v>0</v>
      </c>
      <c r="F49" s="69">
        <f>HLOOKUP(F$7,손익계산서_변형!$C$7:$AS$328,$A49,FALSE)</f>
        <v>0</v>
      </c>
      <c r="G49" s="70">
        <f>HLOOKUP(G$7,손익계산서_변형!$C$7:$AS$328,$A49,FALSE)</f>
        <v>0</v>
      </c>
      <c r="H49" s="22"/>
      <c r="I49" s="82"/>
      <c r="J49" s="69"/>
      <c r="K49" s="51"/>
      <c r="L49" s="51"/>
      <c r="M49" s="51"/>
      <c r="N49" s="81"/>
      <c r="P49" s="50"/>
      <c r="Q49" s="51"/>
      <c r="R49" s="51"/>
      <c r="S49" s="52"/>
    </row>
    <row r="50" spans="1:19">
      <c r="A50">
        <v>44</v>
      </c>
      <c r="B50" s="29">
        <v>122120</v>
      </c>
      <c r="C50" s="30" t="s">
        <v>99</v>
      </c>
      <c r="D50" s="68">
        <f>HLOOKUP(D$7,손익계산서_변형!$C$7:$AS$328,$A50,FALSE)</f>
        <v>0</v>
      </c>
      <c r="E50" s="69">
        <f>HLOOKUP(E$7,손익계산서_변형!$C$7:$AS$328,$A50,FALSE)</f>
        <v>0</v>
      </c>
      <c r="F50" s="69">
        <f>HLOOKUP(F$7,손익계산서_변형!$C$7:$AS$328,$A50,FALSE)</f>
        <v>0</v>
      </c>
      <c r="G50" s="70">
        <f>HLOOKUP(G$7,손익계산서_변형!$C$7:$AS$328,$A50,FALSE)</f>
        <v>0</v>
      </c>
      <c r="H50" s="22"/>
      <c r="I50" s="82"/>
      <c r="J50" s="69"/>
      <c r="K50" s="51"/>
      <c r="L50" s="51"/>
      <c r="M50" s="51"/>
      <c r="N50" s="81"/>
      <c r="P50" s="50"/>
      <c r="Q50" s="51"/>
      <c r="R50" s="51"/>
      <c r="S50" s="52"/>
    </row>
    <row r="51" spans="1:19">
      <c r="A51">
        <v>45</v>
      </c>
      <c r="B51" s="29">
        <v>122125</v>
      </c>
      <c r="C51" s="30" t="s">
        <v>100</v>
      </c>
      <c r="D51" s="68">
        <f>HLOOKUP(D$7,손익계산서_변형!$C$7:$AS$328,$A51,FALSE)</f>
        <v>0</v>
      </c>
      <c r="E51" s="69">
        <f>HLOOKUP(E$7,손익계산서_변형!$C$7:$AS$328,$A51,FALSE)</f>
        <v>0</v>
      </c>
      <c r="F51" s="69">
        <f>HLOOKUP(F$7,손익계산서_변형!$C$7:$AS$328,$A51,FALSE)</f>
        <v>0</v>
      </c>
      <c r="G51" s="70">
        <f>HLOOKUP(G$7,손익계산서_변형!$C$7:$AS$328,$A51,FALSE)</f>
        <v>0</v>
      </c>
      <c r="H51" s="22"/>
      <c r="I51" s="82"/>
      <c r="J51" s="69"/>
      <c r="K51" s="51"/>
      <c r="L51" s="51"/>
      <c r="M51" s="51"/>
      <c r="N51" s="81"/>
      <c r="P51" s="50"/>
      <c r="Q51" s="51"/>
      <c r="R51" s="51"/>
      <c r="S51" s="52"/>
    </row>
    <row r="52" spans="1:19">
      <c r="A52">
        <v>46</v>
      </c>
      <c r="B52" s="29">
        <v>122126</v>
      </c>
      <c r="C52" s="30" t="s">
        <v>101</v>
      </c>
      <c r="D52" s="68">
        <f>HLOOKUP(D$7,손익계산서_변형!$C$7:$AS$328,$A52,FALSE)</f>
        <v>0</v>
      </c>
      <c r="E52" s="69">
        <f>HLOOKUP(E$7,손익계산서_변형!$C$7:$AS$328,$A52,FALSE)</f>
        <v>0</v>
      </c>
      <c r="F52" s="69">
        <f>HLOOKUP(F$7,손익계산서_변형!$C$7:$AS$328,$A52,FALSE)</f>
        <v>0</v>
      </c>
      <c r="G52" s="70">
        <f>HLOOKUP(G$7,손익계산서_변형!$C$7:$AS$328,$A52,FALSE)</f>
        <v>0</v>
      </c>
      <c r="H52" s="22"/>
      <c r="I52" s="82"/>
      <c r="J52" s="69"/>
      <c r="K52" s="51"/>
      <c r="L52" s="51"/>
      <c r="M52" s="51"/>
      <c r="N52" s="81"/>
      <c r="P52" s="50"/>
      <c r="Q52" s="51"/>
      <c r="R52" s="51"/>
      <c r="S52" s="52"/>
    </row>
    <row r="53" spans="1:19">
      <c r="A53">
        <v>47</v>
      </c>
      <c r="B53" s="29">
        <v>122130</v>
      </c>
      <c r="C53" s="30" t="s">
        <v>102</v>
      </c>
      <c r="D53" s="68">
        <f>HLOOKUP(D$7,손익계산서_변형!$C$7:$AS$328,$A53,FALSE)</f>
        <v>0</v>
      </c>
      <c r="E53" s="69">
        <f>HLOOKUP(E$7,손익계산서_변형!$C$7:$AS$328,$A53,FALSE)</f>
        <v>0</v>
      </c>
      <c r="F53" s="69">
        <f>HLOOKUP(F$7,손익계산서_변형!$C$7:$AS$328,$A53,FALSE)</f>
        <v>0</v>
      </c>
      <c r="G53" s="70">
        <f>HLOOKUP(G$7,손익계산서_변형!$C$7:$AS$328,$A53,FALSE)</f>
        <v>0</v>
      </c>
      <c r="H53" s="22"/>
      <c r="I53" s="82"/>
      <c r="J53" s="69"/>
      <c r="K53" s="51"/>
      <c r="L53" s="51"/>
      <c r="M53" s="51"/>
      <c r="N53" s="81"/>
      <c r="P53" s="50"/>
      <c r="Q53" s="51"/>
      <c r="R53" s="51"/>
      <c r="S53" s="52"/>
    </row>
    <row r="54" spans="1:19">
      <c r="A54">
        <v>48</v>
      </c>
      <c r="B54" s="29">
        <v>122140</v>
      </c>
      <c r="C54" s="30" t="s">
        <v>103</v>
      </c>
      <c r="D54" s="68">
        <f>HLOOKUP(D$7,손익계산서_변형!$C$7:$AS$328,$A54,FALSE)</f>
        <v>0</v>
      </c>
      <c r="E54" s="69">
        <f>HLOOKUP(E$7,손익계산서_변형!$C$7:$AS$328,$A54,FALSE)</f>
        <v>0</v>
      </c>
      <c r="F54" s="69">
        <f>HLOOKUP(F$7,손익계산서_변형!$C$7:$AS$328,$A54,FALSE)</f>
        <v>0</v>
      </c>
      <c r="G54" s="70">
        <f>HLOOKUP(G$7,손익계산서_변형!$C$7:$AS$328,$A54,FALSE)</f>
        <v>0</v>
      </c>
      <c r="H54" s="22"/>
      <c r="I54" s="82"/>
      <c r="J54" s="69"/>
      <c r="K54" s="51"/>
      <c r="L54" s="51"/>
      <c r="M54" s="51"/>
      <c r="N54" s="81"/>
      <c r="P54" s="50"/>
      <c r="Q54" s="51"/>
      <c r="R54" s="51"/>
      <c r="S54" s="52"/>
    </row>
    <row r="55" spans="1:19">
      <c r="A55">
        <v>49</v>
      </c>
      <c r="B55" s="29">
        <v>122200</v>
      </c>
      <c r="C55" s="30" t="s">
        <v>104</v>
      </c>
      <c r="D55" s="68">
        <f>HLOOKUP(D$7,손익계산서_변형!$C$7:$AS$328,$A55,FALSE)</f>
        <v>0</v>
      </c>
      <c r="E55" s="69">
        <f>HLOOKUP(E$7,손익계산서_변형!$C$7:$AS$328,$A55,FALSE)</f>
        <v>0</v>
      </c>
      <c r="F55" s="69">
        <f>HLOOKUP(F$7,손익계산서_변형!$C$7:$AS$328,$A55,FALSE)</f>
        <v>0</v>
      </c>
      <c r="G55" s="70">
        <f>HLOOKUP(G$7,손익계산서_변형!$C$7:$AS$328,$A55,FALSE)</f>
        <v>0</v>
      </c>
      <c r="H55" s="22"/>
      <c r="I55" s="82"/>
      <c r="J55" s="69"/>
      <c r="K55" s="51"/>
      <c r="L55" s="51"/>
      <c r="M55" s="51"/>
      <c r="N55" s="81"/>
      <c r="P55" s="50"/>
      <c r="Q55" s="51"/>
      <c r="R55" s="51"/>
      <c r="S55" s="52"/>
    </row>
    <row r="56" spans="1:19">
      <c r="A56">
        <v>50</v>
      </c>
      <c r="B56" s="29">
        <v>122210</v>
      </c>
      <c r="C56" s="30" t="s">
        <v>98</v>
      </c>
      <c r="D56" s="68">
        <f>HLOOKUP(D$7,손익계산서_변형!$C$7:$AS$328,$A56,FALSE)</f>
        <v>0</v>
      </c>
      <c r="E56" s="69">
        <f>HLOOKUP(E$7,손익계산서_변형!$C$7:$AS$328,$A56,FALSE)</f>
        <v>0</v>
      </c>
      <c r="F56" s="69">
        <f>HLOOKUP(F$7,손익계산서_변형!$C$7:$AS$328,$A56,FALSE)</f>
        <v>0</v>
      </c>
      <c r="G56" s="70">
        <f>HLOOKUP(G$7,손익계산서_변형!$C$7:$AS$328,$A56,FALSE)</f>
        <v>0</v>
      </c>
      <c r="H56" s="22"/>
      <c r="I56" s="82"/>
      <c r="J56" s="69"/>
      <c r="K56" s="51"/>
      <c r="L56" s="51"/>
      <c r="M56" s="51"/>
      <c r="N56" s="81"/>
      <c r="P56" s="50"/>
      <c r="Q56" s="51"/>
      <c r="R56" s="51"/>
      <c r="S56" s="52"/>
    </row>
    <row r="57" spans="1:19">
      <c r="A57">
        <v>51</v>
      </c>
      <c r="B57" s="29">
        <v>122220</v>
      </c>
      <c r="C57" s="30" t="s">
        <v>105</v>
      </c>
      <c r="D57" s="68">
        <f>HLOOKUP(D$7,손익계산서_변형!$C$7:$AS$328,$A57,FALSE)</f>
        <v>0</v>
      </c>
      <c r="E57" s="69">
        <f>HLOOKUP(E$7,손익계산서_변형!$C$7:$AS$328,$A57,FALSE)</f>
        <v>0</v>
      </c>
      <c r="F57" s="69">
        <f>HLOOKUP(F$7,손익계산서_변형!$C$7:$AS$328,$A57,FALSE)</f>
        <v>0</v>
      </c>
      <c r="G57" s="70">
        <f>HLOOKUP(G$7,손익계산서_변형!$C$7:$AS$328,$A57,FALSE)</f>
        <v>0</v>
      </c>
      <c r="H57" s="22"/>
      <c r="I57" s="82"/>
      <c r="J57" s="69"/>
      <c r="K57" s="51"/>
      <c r="L57" s="51"/>
      <c r="M57" s="51"/>
      <c r="N57" s="81"/>
      <c r="P57" s="50"/>
      <c r="Q57" s="51"/>
      <c r="R57" s="51"/>
      <c r="S57" s="52"/>
    </row>
    <row r="58" spans="1:19">
      <c r="A58">
        <v>52</v>
      </c>
      <c r="B58" s="29">
        <v>122225</v>
      </c>
      <c r="C58" s="30" t="s">
        <v>100</v>
      </c>
      <c r="D58" s="68">
        <f>HLOOKUP(D$7,손익계산서_변형!$C$7:$AS$328,$A58,FALSE)</f>
        <v>0</v>
      </c>
      <c r="E58" s="69">
        <f>HLOOKUP(E$7,손익계산서_변형!$C$7:$AS$328,$A58,FALSE)</f>
        <v>0</v>
      </c>
      <c r="F58" s="69">
        <f>HLOOKUP(F$7,손익계산서_변형!$C$7:$AS$328,$A58,FALSE)</f>
        <v>0</v>
      </c>
      <c r="G58" s="70">
        <f>HLOOKUP(G$7,손익계산서_변형!$C$7:$AS$328,$A58,FALSE)</f>
        <v>0</v>
      </c>
      <c r="H58" s="22"/>
      <c r="I58" s="82"/>
      <c r="J58" s="69"/>
      <c r="K58" s="51"/>
      <c r="L58" s="51"/>
      <c r="M58" s="51"/>
      <c r="N58" s="81"/>
      <c r="P58" s="50"/>
      <c r="Q58" s="51"/>
      <c r="R58" s="51"/>
      <c r="S58" s="52"/>
    </row>
    <row r="59" spans="1:19">
      <c r="A59">
        <v>53</v>
      </c>
      <c r="B59" s="29">
        <v>122226</v>
      </c>
      <c r="C59" s="30" t="s">
        <v>101</v>
      </c>
      <c r="D59" s="68">
        <f>HLOOKUP(D$7,손익계산서_변형!$C$7:$AS$328,$A59,FALSE)</f>
        <v>0</v>
      </c>
      <c r="E59" s="69">
        <f>HLOOKUP(E$7,손익계산서_변형!$C$7:$AS$328,$A59,FALSE)</f>
        <v>0</v>
      </c>
      <c r="F59" s="69">
        <f>HLOOKUP(F$7,손익계산서_변형!$C$7:$AS$328,$A59,FALSE)</f>
        <v>0</v>
      </c>
      <c r="G59" s="70">
        <f>HLOOKUP(G$7,손익계산서_변형!$C$7:$AS$328,$A59,FALSE)</f>
        <v>0</v>
      </c>
      <c r="H59" s="22"/>
      <c r="I59" s="82"/>
      <c r="J59" s="69"/>
      <c r="K59" s="51"/>
      <c r="L59" s="51"/>
      <c r="M59" s="51"/>
      <c r="N59" s="81"/>
      <c r="P59" s="50"/>
      <c r="Q59" s="51"/>
      <c r="R59" s="51"/>
      <c r="S59" s="52"/>
    </row>
    <row r="60" spans="1:19">
      <c r="A60">
        <v>54</v>
      </c>
      <c r="B60" s="29">
        <v>122230</v>
      </c>
      <c r="C60" s="30" t="s">
        <v>102</v>
      </c>
      <c r="D60" s="68">
        <f>HLOOKUP(D$7,손익계산서_변형!$C$7:$AS$328,$A60,FALSE)</f>
        <v>0</v>
      </c>
      <c r="E60" s="69">
        <f>HLOOKUP(E$7,손익계산서_변형!$C$7:$AS$328,$A60,FALSE)</f>
        <v>0</v>
      </c>
      <c r="F60" s="69">
        <f>HLOOKUP(F$7,손익계산서_변형!$C$7:$AS$328,$A60,FALSE)</f>
        <v>0</v>
      </c>
      <c r="G60" s="70">
        <f>HLOOKUP(G$7,손익계산서_변형!$C$7:$AS$328,$A60,FALSE)</f>
        <v>0</v>
      </c>
      <c r="H60" s="22"/>
      <c r="I60" s="82"/>
      <c r="J60" s="69"/>
      <c r="K60" s="51"/>
      <c r="L60" s="51"/>
      <c r="M60" s="51"/>
      <c r="N60" s="81"/>
      <c r="P60" s="50"/>
      <c r="Q60" s="51"/>
      <c r="R60" s="51"/>
      <c r="S60" s="52"/>
    </row>
    <row r="61" spans="1:19">
      <c r="A61">
        <v>55</v>
      </c>
      <c r="B61" s="29">
        <v>122240</v>
      </c>
      <c r="C61" s="30" t="s">
        <v>103</v>
      </c>
      <c r="D61" s="68">
        <f>HLOOKUP(D$7,손익계산서_변형!$C$7:$AS$328,$A61,FALSE)</f>
        <v>0</v>
      </c>
      <c r="E61" s="69">
        <f>HLOOKUP(E$7,손익계산서_변형!$C$7:$AS$328,$A61,FALSE)</f>
        <v>0</v>
      </c>
      <c r="F61" s="69">
        <f>HLOOKUP(F$7,손익계산서_변형!$C$7:$AS$328,$A61,FALSE)</f>
        <v>0</v>
      </c>
      <c r="G61" s="70">
        <f>HLOOKUP(G$7,손익계산서_변형!$C$7:$AS$328,$A61,FALSE)</f>
        <v>0</v>
      </c>
      <c r="H61" s="22"/>
      <c r="I61" s="82"/>
      <c r="J61" s="69"/>
      <c r="K61" s="51"/>
      <c r="L61" s="51"/>
      <c r="M61" s="51"/>
      <c r="N61" s="81"/>
      <c r="P61" s="50"/>
      <c r="Q61" s="51"/>
      <c r="R61" s="51"/>
      <c r="S61" s="52"/>
    </row>
    <row r="62" spans="1:19">
      <c r="A62">
        <v>56</v>
      </c>
      <c r="B62" s="29">
        <v>122300</v>
      </c>
      <c r="C62" s="30" t="s">
        <v>106</v>
      </c>
      <c r="D62" s="68">
        <f>HLOOKUP(D$7,손익계산서_변형!$C$7:$AS$328,$A62,FALSE)</f>
        <v>0</v>
      </c>
      <c r="E62" s="69">
        <f>HLOOKUP(E$7,손익계산서_변형!$C$7:$AS$328,$A62,FALSE)</f>
        <v>0</v>
      </c>
      <c r="F62" s="69">
        <f>HLOOKUP(F$7,손익계산서_변형!$C$7:$AS$328,$A62,FALSE)</f>
        <v>0</v>
      </c>
      <c r="G62" s="70">
        <f>HLOOKUP(G$7,손익계산서_변형!$C$7:$AS$328,$A62,FALSE)</f>
        <v>0</v>
      </c>
      <c r="H62" s="22"/>
      <c r="I62" s="82"/>
      <c r="J62" s="69"/>
      <c r="K62" s="51"/>
      <c r="L62" s="51"/>
      <c r="M62" s="51"/>
      <c r="N62" s="81"/>
      <c r="P62" s="50"/>
      <c r="Q62" s="51"/>
      <c r="R62" s="51"/>
      <c r="S62" s="52"/>
    </row>
    <row r="63" spans="1:19">
      <c r="A63">
        <v>57</v>
      </c>
      <c r="B63" s="29">
        <v>122400</v>
      </c>
      <c r="C63" s="30" t="s">
        <v>107</v>
      </c>
      <c r="D63" s="68">
        <f>HLOOKUP(D$7,손익계산서_변형!$C$7:$AS$328,$A63,FALSE)</f>
        <v>0</v>
      </c>
      <c r="E63" s="69">
        <f>HLOOKUP(E$7,손익계산서_변형!$C$7:$AS$328,$A63,FALSE)</f>
        <v>0</v>
      </c>
      <c r="F63" s="69">
        <f>HLOOKUP(F$7,손익계산서_변형!$C$7:$AS$328,$A63,FALSE)</f>
        <v>0</v>
      </c>
      <c r="G63" s="70">
        <f>HLOOKUP(G$7,손익계산서_변형!$C$7:$AS$328,$A63,FALSE)</f>
        <v>0</v>
      </c>
      <c r="H63" s="22"/>
      <c r="I63" s="82"/>
      <c r="J63" s="69"/>
      <c r="K63" s="51"/>
      <c r="L63" s="51"/>
      <c r="M63" s="51"/>
      <c r="N63" s="81"/>
      <c r="P63" s="50"/>
      <c r="Q63" s="51"/>
      <c r="R63" s="51"/>
      <c r="S63" s="52"/>
    </row>
    <row r="64" spans="1:19">
      <c r="A64">
        <v>58</v>
      </c>
      <c r="B64" s="29">
        <v>122500</v>
      </c>
      <c r="C64" s="30" t="s">
        <v>108</v>
      </c>
      <c r="D64" s="68">
        <f>HLOOKUP(D$7,손익계산서_변형!$C$7:$AS$328,$A64,FALSE)</f>
        <v>0</v>
      </c>
      <c r="E64" s="69">
        <f>HLOOKUP(E$7,손익계산서_변형!$C$7:$AS$328,$A64,FALSE)</f>
        <v>0</v>
      </c>
      <c r="F64" s="69">
        <f>HLOOKUP(F$7,손익계산서_변형!$C$7:$AS$328,$A64,FALSE)</f>
        <v>0</v>
      </c>
      <c r="G64" s="70">
        <f>HLOOKUP(G$7,손익계산서_변형!$C$7:$AS$328,$A64,FALSE)</f>
        <v>0</v>
      </c>
      <c r="H64" s="22"/>
      <c r="I64" s="82"/>
      <c r="J64" s="69"/>
      <c r="K64" s="51"/>
      <c r="L64" s="51"/>
      <c r="M64" s="51"/>
      <c r="N64" s="81"/>
      <c r="P64" s="50"/>
      <c r="Q64" s="51"/>
      <c r="R64" s="51"/>
      <c r="S64" s="52"/>
    </row>
    <row r="65" spans="1:19">
      <c r="A65">
        <v>59</v>
      </c>
      <c r="B65" s="29">
        <v>122600</v>
      </c>
      <c r="C65" s="30" t="s">
        <v>109</v>
      </c>
      <c r="D65" s="68">
        <f>HLOOKUP(D$7,손익계산서_변형!$C$7:$AS$328,$A65,FALSE)</f>
        <v>0</v>
      </c>
      <c r="E65" s="69">
        <f>HLOOKUP(E$7,손익계산서_변형!$C$7:$AS$328,$A65,FALSE)</f>
        <v>0</v>
      </c>
      <c r="F65" s="69">
        <f>HLOOKUP(F$7,손익계산서_변형!$C$7:$AS$328,$A65,FALSE)</f>
        <v>0</v>
      </c>
      <c r="G65" s="70">
        <f>HLOOKUP(G$7,손익계산서_변형!$C$7:$AS$328,$A65,FALSE)</f>
        <v>0</v>
      </c>
      <c r="H65" s="22"/>
      <c r="I65" s="82"/>
      <c r="J65" s="69"/>
      <c r="K65" s="51"/>
      <c r="L65" s="51"/>
      <c r="M65" s="51"/>
      <c r="N65" s="81"/>
      <c r="P65" s="50"/>
      <c r="Q65" s="51"/>
      <c r="R65" s="51"/>
      <c r="S65" s="52"/>
    </row>
    <row r="66" spans="1:19">
      <c r="A66">
        <v>60</v>
      </c>
      <c r="B66" s="29">
        <v>122650</v>
      </c>
      <c r="C66" s="30" t="s">
        <v>110</v>
      </c>
      <c r="D66" s="68">
        <f>HLOOKUP(D$7,손익계산서_변형!$C$7:$AS$328,$A66,FALSE)</f>
        <v>0</v>
      </c>
      <c r="E66" s="69">
        <f>HLOOKUP(E$7,손익계산서_변형!$C$7:$AS$328,$A66,FALSE)</f>
        <v>0</v>
      </c>
      <c r="F66" s="69">
        <f>HLOOKUP(F$7,손익계산서_변형!$C$7:$AS$328,$A66,FALSE)</f>
        <v>0</v>
      </c>
      <c r="G66" s="70">
        <f>HLOOKUP(G$7,손익계산서_변형!$C$7:$AS$328,$A66,FALSE)</f>
        <v>0</v>
      </c>
      <c r="H66" s="22"/>
      <c r="I66" s="82"/>
      <c r="J66" s="69"/>
      <c r="K66" s="51"/>
      <c r="L66" s="51"/>
      <c r="M66" s="51"/>
      <c r="N66" s="81"/>
      <c r="P66" s="50"/>
      <c r="Q66" s="51"/>
      <c r="R66" s="51"/>
      <c r="S66" s="52"/>
    </row>
    <row r="67" spans="1:19">
      <c r="A67">
        <v>61</v>
      </c>
      <c r="B67" s="29">
        <v>122651</v>
      </c>
      <c r="C67" s="30" t="s">
        <v>111</v>
      </c>
      <c r="D67" s="68">
        <f>HLOOKUP(D$7,손익계산서_변형!$C$7:$AS$328,$A67,FALSE)</f>
        <v>0</v>
      </c>
      <c r="E67" s="69">
        <f>HLOOKUP(E$7,손익계산서_변형!$C$7:$AS$328,$A67,FALSE)</f>
        <v>0</v>
      </c>
      <c r="F67" s="69">
        <f>HLOOKUP(F$7,손익계산서_변형!$C$7:$AS$328,$A67,FALSE)</f>
        <v>0</v>
      </c>
      <c r="G67" s="70">
        <f>HLOOKUP(G$7,손익계산서_변형!$C$7:$AS$328,$A67,FALSE)</f>
        <v>0</v>
      </c>
      <c r="H67" s="22"/>
      <c r="I67" s="82"/>
      <c r="J67" s="69"/>
      <c r="K67" s="51"/>
      <c r="L67" s="51"/>
      <c r="M67" s="51"/>
      <c r="N67" s="81"/>
      <c r="P67" s="50"/>
      <c r="Q67" s="51"/>
      <c r="R67" s="51"/>
      <c r="S67" s="52"/>
    </row>
    <row r="68" spans="1:19">
      <c r="A68">
        <v>62</v>
      </c>
      <c r="B68" s="29">
        <v>122652</v>
      </c>
      <c r="C68" s="30" t="s">
        <v>112</v>
      </c>
      <c r="D68" s="68">
        <f>HLOOKUP(D$7,손익계산서_변형!$C$7:$AS$328,$A68,FALSE)</f>
        <v>0</v>
      </c>
      <c r="E68" s="69">
        <f>HLOOKUP(E$7,손익계산서_변형!$C$7:$AS$328,$A68,FALSE)</f>
        <v>0</v>
      </c>
      <c r="F68" s="69">
        <f>HLOOKUP(F$7,손익계산서_변형!$C$7:$AS$328,$A68,FALSE)</f>
        <v>0</v>
      </c>
      <c r="G68" s="70">
        <f>HLOOKUP(G$7,손익계산서_변형!$C$7:$AS$328,$A68,FALSE)</f>
        <v>0</v>
      </c>
      <c r="H68" s="22"/>
      <c r="I68" s="82"/>
      <c r="J68" s="69"/>
      <c r="K68" s="51"/>
      <c r="L68" s="51"/>
      <c r="M68" s="51"/>
      <c r="N68" s="81"/>
      <c r="P68" s="50"/>
      <c r="Q68" s="51"/>
      <c r="R68" s="51"/>
      <c r="S68" s="52"/>
    </row>
    <row r="69" spans="1:19">
      <c r="A69">
        <v>63</v>
      </c>
      <c r="B69" s="29">
        <v>122700</v>
      </c>
      <c r="C69" s="30" t="s">
        <v>113</v>
      </c>
      <c r="D69" s="68">
        <f>HLOOKUP(D$7,손익계산서_변형!$C$7:$AS$328,$A69,FALSE)</f>
        <v>0</v>
      </c>
      <c r="E69" s="69">
        <f>HLOOKUP(E$7,손익계산서_변형!$C$7:$AS$328,$A69,FALSE)</f>
        <v>0</v>
      </c>
      <c r="F69" s="69">
        <f>HLOOKUP(F$7,손익계산서_변형!$C$7:$AS$328,$A69,FALSE)</f>
        <v>0</v>
      </c>
      <c r="G69" s="70">
        <f>HLOOKUP(G$7,손익계산서_변형!$C$7:$AS$328,$A69,FALSE)</f>
        <v>0</v>
      </c>
      <c r="H69" s="22"/>
      <c r="I69" s="82"/>
      <c r="J69" s="69"/>
      <c r="K69" s="51"/>
      <c r="L69" s="51"/>
      <c r="M69" s="51"/>
      <c r="N69" s="81"/>
      <c r="P69" s="50"/>
      <c r="Q69" s="51"/>
      <c r="R69" s="51"/>
      <c r="S69" s="52"/>
    </row>
    <row r="70" spans="1:19">
      <c r="A70">
        <v>64</v>
      </c>
      <c r="B70" s="29">
        <v>122305</v>
      </c>
      <c r="C70" s="30" t="s">
        <v>114</v>
      </c>
      <c r="D70" s="68">
        <f>HLOOKUP(D$7,손익계산서_변형!$C$7:$AS$328,$A70,FALSE)</f>
        <v>24669877000000</v>
      </c>
      <c r="E70" s="69">
        <f>HLOOKUP(E$7,손익계산서_변형!$C$7:$AS$328,$A70,FALSE)</f>
        <v>24775362000000</v>
      </c>
      <c r="F70" s="69">
        <f>HLOOKUP(F$7,손익계산서_변형!$C$7:$AS$328,$A70,FALSE)</f>
        <v>23464560000000</v>
      </c>
      <c r="G70" s="70">
        <f>HLOOKUP(G$7,손익계산서_변형!$C$7:$AS$328,$A70,FALSE)</f>
        <v>26278914000000</v>
      </c>
      <c r="H70" s="22"/>
      <c r="I70" s="82"/>
      <c r="J70" s="69"/>
      <c r="K70" s="51"/>
      <c r="L70" s="51"/>
      <c r="M70" s="51"/>
      <c r="N70" s="81"/>
      <c r="P70" s="50"/>
      <c r="Q70" s="51"/>
      <c r="R70" s="51"/>
      <c r="S70" s="52"/>
    </row>
    <row r="71" spans="1:19">
      <c r="A71">
        <v>65</v>
      </c>
      <c r="B71" s="29">
        <v>122310</v>
      </c>
      <c r="C71" s="30" t="s">
        <v>98</v>
      </c>
      <c r="D71" s="68">
        <f>HLOOKUP(D$7,손익계산서_변형!$C$7:$AS$328,$A71,FALSE)</f>
        <v>1241352000000</v>
      </c>
      <c r="E71" s="69">
        <f>HLOOKUP(E$7,손익계산서_변형!$C$7:$AS$328,$A71,FALSE)</f>
        <v>1003075000000</v>
      </c>
      <c r="F71" s="69">
        <f>HLOOKUP(F$7,손익계산서_변형!$C$7:$AS$328,$A71,FALSE)</f>
        <v>1024297000000</v>
      </c>
      <c r="G71" s="70">
        <f>HLOOKUP(G$7,손익계산서_변형!$C$7:$AS$328,$A71,FALSE)</f>
        <v>0</v>
      </c>
      <c r="H71" s="22"/>
      <c r="I71" s="82"/>
      <c r="J71" s="69"/>
      <c r="K71" s="51"/>
      <c r="L71" s="51"/>
      <c r="M71" s="51"/>
      <c r="N71" s="81"/>
      <c r="P71" s="50"/>
      <c r="Q71" s="51"/>
      <c r="R71" s="51"/>
      <c r="S71" s="52"/>
    </row>
    <row r="72" spans="1:19">
      <c r="A72">
        <v>66</v>
      </c>
      <c r="B72" s="29">
        <v>122320</v>
      </c>
      <c r="C72" s="30" t="s">
        <v>115</v>
      </c>
      <c r="D72" s="68">
        <f>HLOOKUP(D$7,손익계산서_변형!$C$7:$AS$328,$A72,FALSE)</f>
        <v>24431600000000</v>
      </c>
      <c r="E72" s="69">
        <f>HLOOKUP(E$7,손익계산서_변형!$C$7:$AS$328,$A72,FALSE)</f>
        <v>24796584000000</v>
      </c>
      <c r="F72" s="69">
        <f>HLOOKUP(F$7,손익계산서_변형!$C$7:$AS$328,$A72,FALSE)</f>
        <v>23320820000000</v>
      </c>
      <c r="G72" s="70">
        <f>HLOOKUP(G$7,손익계산서_변형!$C$7:$AS$328,$A72,FALSE)</f>
        <v>26340614000000</v>
      </c>
      <c r="H72" s="22"/>
      <c r="I72" s="82"/>
      <c r="J72" s="69"/>
      <c r="K72" s="51"/>
      <c r="L72" s="51"/>
      <c r="M72" s="51"/>
      <c r="N72" s="81"/>
      <c r="P72" s="50"/>
      <c r="Q72" s="51"/>
      <c r="R72" s="51"/>
      <c r="S72" s="52"/>
    </row>
    <row r="73" spans="1:19">
      <c r="A73">
        <v>67</v>
      </c>
      <c r="B73" s="29">
        <v>122325</v>
      </c>
      <c r="C73" s="30" t="s">
        <v>100</v>
      </c>
      <c r="D73" s="68">
        <f>HLOOKUP(D$7,손익계산서_변형!$C$7:$AS$328,$A73,FALSE)</f>
        <v>0</v>
      </c>
      <c r="E73" s="69">
        <f>HLOOKUP(E$7,손익계산서_변형!$C$7:$AS$328,$A73,FALSE)</f>
        <v>0</v>
      </c>
      <c r="F73" s="69">
        <f>HLOOKUP(F$7,손익계산서_변형!$C$7:$AS$328,$A73,FALSE)</f>
        <v>0</v>
      </c>
      <c r="G73" s="70">
        <f>HLOOKUP(G$7,손익계산서_변형!$C$7:$AS$328,$A73,FALSE)</f>
        <v>0</v>
      </c>
      <c r="H73" s="22"/>
      <c r="I73" s="82"/>
      <c r="J73" s="69"/>
      <c r="K73" s="51"/>
      <c r="L73" s="51"/>
      <c r="M73" s="51"/>
      <c r="N73" s="81"/>
      <c r="P73" s="50"/>
      <c r="Q73" s="51"/>
      <c r="R73" s="51"/>
      <c r="S73" s="52"/>
    </row>
    <row r="74" spans="1:19">
      <c r="A74">
        <v>68</v>
      </c>
      <c r="B74" s="29">
        <v>122326</v>
      </c>
      <c r="C74" s="30" t="s">
        <v>101</v>
      </c>
      <c r="D74" s="68">
        <f>HLOOKUP(D$7,손익계산서_변형!$C$7:$AS$328,$A74,FALSE)</f>
        <v>0</v>
      </c>
      <c r="E74" s="69">
        <f>HLOOKUP(E$7,손익계산서_변형!$C$7:$AS$328,$A74,FALSE)</f>
        <v>0</v>
      </c>
      <c r="F74" s="69">
        <f>HLOOKUP(F$7,손익계산서_변형!$C$7:$AS$328,$A74,FALSE)</f>
        <v>0</v>
      </c>
      <c r="G74" s="70">
        <f>HLOOKUP(G$7,손익계산서_변형!$C$7:$AS$328,$A74,FALSE)</f>
        <v>0</v>
      </c>
      <c r="H74" s="22"/>
      <c r="I74" s="82"/>
      <c r="J74" s="69"/>
      <c r="K74" s="51"/>
      <c r="L74" s="51"/>
      <c r="M74" s="51"/>
      <c r="N74" s="81"/>
      <c r="P74" s="50"/>
      <c r="Q74" s="51"/>
      <c r="R74" s="51"/>
      <c r="S74" s="52"/>
    </row>
    <row r="75" spans="1:19">
      <c r="A75">
        <v>69</v>
      </c>
      <c r="B75" s="29">
        <v>122330</v>
      </c>
      <c r="C75" s="30" t="s">
        <v>102</v>
      </c>
      <c r="D75" s="68">
        <f>HLOOKUP(D$7,손익계산서_변형!$C$7:$AS$328,$A75,FALSE)</f>
        <v>0</v>
      </c>
      <c r="E75" s="69">
        <f>HLOOKUP(E$7,손익계산서_변형!$C$7:$AS$328,$A75,FALSE)</f>
        <v>0</v>
      </c>
      <c r="F75" s="69">
        <f>HLOOKUP(F$7,손익계산서_변형!$C$7:$AS$328,$A75,FALSE)</f>
        <v>0</v>
      </c>
      <c r="G75" s="70">
        <f>HLOOKUP(G$7,손익계산서_변형!$C$7:$AS$328,$A75,FALSE)</f>
        <v>0</v>
      </c>
      <c r="H75" s="22"/>
      <c r="I75" s="82"/>
      <c r="J75" s="69"/>
      <c r="K75" s="51"/>
      <c r="L75" s="51"/>
      <c r="M75" s="51"/>
      <c r="N75" s="81"/>
      <c r="P75" s="50"/>
      <c r="Q75" s="51"/>
      <c r="R75" s="51"/>
      <c r="S75" s="52"/>
    </row>
    <row r="76" spans="1:19">
      <c r="A76">
        <v>70</v>
      </c>
      <c r="B76" s="29">
        <v>122340</v>
      </c>
      <c r="C76" s="30" t="s">
        <v>103</v>
      </c>
      <c r="D76" s="68">
        <f>HLOOKUP(D$7,손익계산서_변형!$C$7:$AS$328,$A76,FALSE)</f>
        <v>1003075000000</v>
      </c>
      <c r="E76" s="69">
        <f>HLOOKUP(E$7,손익계산서_변형!$C$7:$AS$328,$A76,FALSE)</f>
        <v>1024297000000</v>
      </c>
      <c r="F76" s="69">
        <f>HLOOKUP(F$7,손익계산서_변형!$C$7:$AS$328,$A76,FALSE)</f>
        <v>880557000000</v>
      </c>
      <c r="G76" s="70">
        <f>HLOOKUP(G$7,손익계산서_변형!$C$7:$AS$328,$A76,FALSE)</f>
        <v>61700000000</v>
      </c>
      <c r="H76" s="22"/>
      <c r="I76" s="82"/>
      <c r="J76" s="69"/>
      <c r="K76" s="51"/>
      <c r="L76" s="51"/>
      <c r="M76" s="51"/>
      <c r="N76" s="81"/>
      <c r="P76" s="50"/>
      <c r="Q76" s="51"/>
      <c r="R76" s="51"/>
      <c r="S76" s="52"/>
    </row>
    <row r="77" spans="1:19">
      <c r="A77">
        <v>71</v>
      </c>
      <c r="B77" s="29">
        <v>122900</v>
      </c>
      <c r="C77" s="30" t="s">
        <v>116</v>
      </c>
      <c r="D77" s="68">
        <f>HLOOKUP(D$7,손익계산서_변형!$C$7:$AS$328,$A77,FALSE)</f>
        <v>0</v>
      </c>
      <c r="E77" s="69">
        <f>HLOOKUP(E$7,손익계산서_변형!$C$7:$AS$328,$A77,FALSE)</f>
        <v>0</v>
      </c>
      <c r="F77" s="69">
        <f>HLOOKUP(F$7,손익계산서_변형!$C$7:$AS$328,$A77,FALSE)</f>
        <v>0</v>
      </c>
      <c r="G77" s="70">
        <f>HLOOKUP(G$7,손익계산서_변형!$C$7:$AS$328,$A77,FALSE)</f>
        <v>0</v>
      </c>
      <c r="H77" s="22"/>
      <c r="I77" s="82"/>
      <c r="J77" s="69"/>
      <c r="K77" s="51"/>
      <c r="L77" s="51"/>
      <c r="M77" s="51"/>
      <c r="N77" s="81"/>
      <c r="P77" s="50"/>
      <c r="Q77" s="51"/>
      <c r="R77" s="51"/>
      <c r="S77" s="52"/>
    </row>
    <row r="78" spans="1:19">
      <c r="A78">
        <v>72</v>
      </c>
      <c r="B78" s="29">
        <v>122910</v>
      </c>
      <c r="C78" s="30" t="s">
        <v>98</v>
      </c>
      <c r="D78" s="68">
        <f>HLOOKUP(D$7,손익계산서_변형!$C$7:$AS$328,$A78,FALSE)</f>
        <v>0</v>
      </c>
      <c r="E78" s="69">
        <f>HLOOKUP(E$7,손익계산서_변형!$C$7:$AS$328,$A78,FALSE)</f>
        <v>0</v>
      </c>
      <c r="F78" s="69">
        <f>HLOOKUP(F$7,손익계산서_변형!$C$7:$AS$328,$A78,FALSE)</f>
        <v>0</v>
      </c>
      <c r="G78" s="70">
        <f>HLOOKUP(G$7,손익계산서_변형!$C$7:$AS$328,$A78,FALSE)</f>
        <v>0</v>
      </c>
      <c r="H78" s="22"/>
      <c r="I78" s="82"/>
      <c r="J78" s="69"/>
      <c r="K78" s="51"/>
      <c r="L78" s="51"/>
      <c r="M78" s="51"/>
      <c r="N78" s="81"/>
      <c r="P78" s="50"/>
      <c r="Q78" s="51"/>
      <c r="R78" s="51"/>
      <c r="S78" s="52"/>
    </row>
    <row r="79" spans="1:19">
      <c r="A79">
        <v>73</v>
      </c>
      <c r="B79" s="29">
        <v>122920</v>
      </c>
      <c r="C79" s="30" t="s">
        <v>115</v>
      </c>
      <c r="D79" s="68">
        <f>HLOOKUP(D$7,손익계산서_변형!$C$7:$AS$328,$A79,FALSE)</f>
        <v>0</v>
      </c>
      <c r="E79" s="69">
        <f>HLOOKUP(E$7,손익계산서_변형!$C$7:$AS$328,$A79,FALSE)</f>
        <v>0</v>
      </c>
      <c r="F79" s="69">
        <f>HLOOKUP(F$7,손익계산서_변형!$C$7:$AS$328,$A79,FALSE)</f>
        <v>0</v>
      </c>
      <c r="G79" s="70">
        <f>HLOOKUP(G$7,손익계산서_변형!$C$7:$AS$328,$A79,FALSE)</f>
        <v>0</v>
      </c>
      <c r="H79" s="22"/>
      <c r="I79" s="82"/>
      <c r="J79" s="69"/>
      <c r="K79" s="51"/>
      <c r="L79" s="51"/>
      <c r="M79" s="51"/>
      <c r="N79" s="81"/>
      <c r="P79" s="50"/>
      <c r="Q79" s="51"/>
      <c r="R79" s="51"/>
      <c r="S79" s="52"/>
    </row>
    <row r="80" spans="1:19">
      <c r="A80">
        <v>74</v>
      </c>
      <c r="B80" s="29">
        <v>122925</v>
      </c>
      <c r="C80" s="30" t="s">
        <v>100</v>
      </c>
      <c r="D80" s="68">
        <f>HLOOKUP(D$7,손익계산서_변형!$C$7:$AS$328,$A80,FALSE)</f>
        <v>0</v>
      </c>
      <c r="E80" s="69">
        <f>HLOOKUP(E$7,손익계산서_변형!$C$7:$AS$328,$A80,FALSE)</f>
        <v>0</v>
      </c>
      <c r="F80" s="69">
        <f>HLOOKUP(F$7,손익계산서_변형!$C$7:$AS$328,$A80,FALSE)</f>
        <v>0</v>
      </c>
      <c r="G80" s="70">
        <f>HLOOKUP(G$7,손익계산서_변형!$C$7:$AS$328,$A80,FALSE)</f>
        <v>0</v>
      </c>
      <c r="H80" s="22"/>
      <c r="I80" s="82"/>
      <c r="J80" s="69"/>
      <c r="K80" s="51"/>
      <c r="L80" s="51"/>
      <c r="M80" s="51"/>
      <c r="N80" s="81"/>
      <c r="P80" s="50"/>
      <c r="Q80" s="51"/>
      <c r="R80" s="51"/>
      <c r="S80" s="52"/>
    </row>
    <row r="81" spans="1:19">
      <c r="A81">
        <v>75</v>
      </c>
      <c r="B81" s="29">
        <v>122926</v>
      </c>
      <c r="C81" s="30" t="s">
        <v>101</v>
      </c>
      <c r="D81" s="68">
        <f>HLOOKUP(D$7,손익계산서_변형!$C$7:$AS$328,$A81,FALSE)</f>
        <v>0</v>
      </c>
      <c r="E81" s="69">
        <f>HLOOKUP(E$7,손익계산서_변형!$C$7:$AS$328,$A81,FALSE)</f>
        <v>0</v>
      </c>
      <c r="F81" s="69">
        <f>HLOOKUP(F$7,손익계산서_변형!$C$7:$AS$328,$A81,FALSE)</f>
        <v>0</v>
      </c>
      <c r="G81" s="70">
        <f>HLOOKUP(G$7,손익계산서_변형!$C$7:$AS$328,$A81,FALSE)</f>
        <v>0</v>
      </c>
      <c r="H81" s="22"/>
      <c r="I81" s="82"/>
      <c r="J81" s="69"/>
      <c r="K81" s="51"/>
      <c r="L81" s="51"/>
      <c r="M81" s="51"/>
      <c r="N81" s="81"/>
      <c r="P81" s="50"/>
      <c r="Q81" s="51"/>
      <c r="R81" s="51"/>
      <c r="S81" s="52"/>
    </row>
    <row r="82" spans="1:19">
      <c r="A82">
        <v>76</v>
      </c>
      <c r="B82" s="29">
        <v>122930</v>
      </c>
      <c r="C82" s="30" t="s">
        <v>102</v>
      </c>
      <c r="D82" s="68">
        <f>HLOOKUP(D$7,손익계산서_변형!$C$7:$AS$328,$A82,FALSE)</f>
        <v>0</v>
      </c>
      <c r="E82" s="69">
        <f>HLOOKUP(E$7,손익계산서_변형!$C$7:$AS$328,$A82,FALSE)</f>
        <v>0</v>
      </c>
      <c r="F82" s="69">
        <f>HLOOKUP(F$7,손익계산서_변형!$C$7:$AS$328,$A82,FALSE)</f>
        <v>0</v>
      </c>
      <c r="G82" s="70">
        <f>HLOOKUP(G$7,손익계산서_변형!$C$7:$AS$328,$A82,FALSE)</f>
        <v>0</v>
      </c>
      <c r="H82" s="22"/>
      <c r="I82" s="82"/>
      <c r="J82" s="69"/>
      <c r="K82" s="51"/>
      <c r="L82" s="51"/>
      <c r="M82" s="51"/>
      <c r="N82" s="81"/>
      <c r="P82" s="50"/>
      <c r="Q82" s="51"/>
      <c r="R82" s="51"/>
      <c r="S82" s="52"/>
    </row>
    <row r="83" spans="1:19">
      <c r="A83">
        <v>77</v>
      </c>
      <c r="B83" s="29">
        <v>122940</v>
      </c>
      <c r="C83" s="30" t="s">
        <v>103</v>
      </c>
      <c r="D83" s="68">
        <f>HLOOKUP(D$7,손익계산서_변형!$C$7:$AS$328,$A83,FALSE)</f>
        <v>0</v>
      </c>
      <c r="E83" s="69">
        <f>HLOOKUP(E$7,손익계산서_변형!$C$7:$AS$328,$A83,FALSE)</f>
        <v>0</v>
      </c>
      <c r="F83" s="69">
        <f>HLOOKUP(F$7,손익계산서_변형!$C$7:$AS$328,$A83,FALSE)</f>
        <v>0</v>
      </c>
      <c r="G83" s="70">
        <f>HLOOKUP(G$7,손익계산서_변형!$C$7:$AS$328,$A83,FALSE)</f>
        <v>0</v>
      </c>
      <c r="H83" s="22"/>
      <c r="I83" s="82"/>
      <c r="J83" s="69"/>
      <c r="K83" s="51"/>
      <c r="L83" s="51"/>
      <c r="M83" s="51"/>
      <c r="N83" s="81"/>
      <c r="P83" s="50"/>
      <c r="Q83" s="51"/>
      <c r="R83" s="51"/>
      <c r="S83" s="52"/>
    </row>
    <row r="84" spans="1:19">
      <c r="A84">
        <v>78</v>
      </c>
      <c r="B84" s="29">
        <v>122050</v>
      </c>
      <c r="C84" s="30" t="s">
        <v>117</v>
      </c>
      <c r="D84" s="68">
        <f>HLOOKUP(D$7,손익계산서_변형!$C$7:$AS$328,$A84,FALSE)</f>
        <v>0</v>
      </c>
      <c r="E84" s="69">
        <f>HLOOKUP(E$7,손익계산서_변형!$C$7:$AS$328,$A84,FALSE)</f>
        <v>0</v>
      </c>
      <c r="F84" s="69">
        <f>HLOOKUP(F$7,손익계산서_변형!$C$7:$AS$328,$A84,FALSE)</f>
        <v>0</v>
      </c>
      <c r="G84" s="70">
        <f>HLOOKUP(G$7,손익계산서_변형!$C$7:$AS$328,$A84,FALSE)</f>
        <v>0</v>
      </c>
      <c r="H84" s="22"/>
      <c r="I84" s="82"/>
      <c r="J84" s="69"/>
      <c r="K84" s="51"/>
      <c r="L84" s="51"/>
      <c r="M84" s="51"/>
      <c r="N84" s="81"/>
      <c r="P84" s="50"/>
      <c r="Q84" s="51"/>
      <c r="R84" s="51"/>
      <c r="S84" s="52"/>
    </row>
    <row r="85" spans="1:19">
      <c r="A85">
        <v>79</v>
      </c>
      <c r="B85" s="29">
        <v>122950</v>
      </c>
      <c r="C85" s="30" t="s">
        <v>118</v>
      </c>
      <c r="D85" s="68">
        <f>HLOOKUP(D$7,손익계산서_변형!$C$7:$AS$328,$A85,FALSE)</f>
        <v>0</v>
      </c>
      <c r="E85" s="69">
        <f>HLOOKUP(E$7,손익계산서_변형!$C$7:$AS$328,$A85,FALSE)</f>
        <v>0</v>
      </c>
      <c r="F85" s="69">
        <f>HLOOKUP(F$7,손익계산서_변형!$C$7:$AS$328,$A85,FALSE)</f>
        <v>0</v>
      </c>
      <c r="G85" s="70">
        <f>HLOOKUP(G$7,손익계산서_변형!$C$7:$AS$328,$A85,FALSE)</f>
        <v>0</v>
      </c>
      <c r="H85" s="22"/>
      <c r="I85" s="82"/>
      <c r="J85" s="69"/>
      <c r="K85" s="51"/>
      <c r="L85" s="51"/>
      <c r="M85" s="51"/>
      <c r="N85" s="81"/>
      <c r="P85" s="50"/>
      <c r="Q85" s="51"/>
      <c r="R85" s="51"/>
      <c r="S85" s="52"/>
    </row>
    <row r="86" spans="1:19">
      <c r="A86">
        <v>80</v>
      </c>
      <c r="B86" s="29">
        <v>122980</v>
      </c>
      <c r="C86" s="30" t="s">
        <v>119</v>
      </c>
      <c r="D86" s="68">
        <f>HLOOKUP(D$7,손익계산서_변형!$C$7:$AS$328,$A86,FALSE)</f>
        <v>0</v>
      </c>
      <c r="E86" s="69">
        <f>HLOOKUP(E$7,손익계산서_변형!$C$7:$AS$328,$A86,FALSE)</f>
        <v>0</v>
      </c>
      <c r="F86" s="69">
        <f>HLOOKUP(F$7,손익계산서_변형!$C$7:$AS$328,$A86,FALSE)</f>
        <v>0</v>
      </c>
      <c r="G86" s="70">
        <f>HLOOKUP(G$7,손익계산서_변형!$C$7:$AS$328,$A86,FALSE)</f>
        <v>0</v>
      </c>
      <c r="H86" s="22"/>
      <c r="I86" s="82"/>
      <c r="J86" s="69"/>
      <c r="K86" s="51"/>
      <c r="L86" s="51"/>
      <c r="M86" s="51"/>
      <c r="N86" s="81"/>
      <c r="P86" s="50"/>
      <c r="Q86" s="51"/>
      <c r="R86" s="51"/>
      <c r="S86" s="52"/>
    </row>
    <row r="87" spans="1:19">
      <c r="A87">
        <v>81</v>
      </c>
      <c r="B87" s="29">
        <v>122990</v>
      </c>
      <c r="C87" s="30" t="s">
        <v>120</v>
      </c>
      <c r="D87" s="68">
        <f>HLOOKUP(D$7,손익계산서_변형!$C$7:$AS$328,$A87,FALSE)</f>
        <v>0</v>
      </c>
      <c r="E87" s="69">
        <f>HLOOKUP(E$7,손익계산서_변형!$C$7:$AS$328,$A87,FALSE)</f>
        <v>0</v>
      </c>
      <c r="F87" s="69">
        <f>HLOOKUP(F$7,손익계산서_변형!$C$7:$AS$328,$A87,FALSE)</f>
        <v>0</v>
      </c>
      <c r="G87" s="70">
        <f>HLOOKUP(G$7,손익계산서_변형!$C$7:$AS$328,$A87,FALSE)</f>
        <v>0</v>
      </c>
      <c r="H87" s="22"/>
      <c r="I87" s="82"/>
      <c r="J87" s="69"/>
      <c r="K87" s="51"/>
      <c r="L87" s="51"/>
      <c r="M87" s="51"/>
      <c r="N87" s="81"/>
      <c r="P87" s="50"/>
      <c r="Q87" s="51"/>
      <c r="R87" s="51"/>
      <c r="S87" s="52"/>
    </row>
    <row r="88" spans="1:19">
      <c r="A88">
        <v>82</v>
      </c>
      <c r="B88" s="29">
        <v>123000</v>
      </c>
      <c r="C88" s="30" t="s">
        <v>121</v>
      </c>
      <c r="D88" s="68">
        <f>HLOOKUP(D$7,손익계산서_변형!$C$7:$AS$328,$A88,FALSE)</f>
        <v>12455791000000</v>
      </c>
      <c r="E88" s="69">
        <f>HLOOKUP(E$7,손익계산서_변형!$C$7:$AS$328,$A88,FALSE)</f>
        <v>11272822000000</v>
      </c>
      <c r="F88" s="69">
        <f>HLOOKUP(F$7,손익계산서_변형!$C$7:$AS$328,$A88,FALSE)</f>
        <v>7537844000000</v>
      </c>
      <c r="G88" s="70">
        <f>HLOOKUP(G$7,손익계산서_변형!$C$7:$AS$328,$A88,FALSE)</f>
        <v>7370377000000</v>
      </c>
      <c r="H88" s="22"/>
      <c r="I88" s="82"/>
      <c r="J88" s="69"/>
      <c r="K88" s="51"/>
      <c r="L88" s="51"/>
      <c r="M88" s="51"/>
      <c r="N88" s="81"/>
      <c r="P88" s="53">
        <f>+D88</f>
        <v>12455791000000</v>
      </c>
      <c r="Q88" s="54">
        <f t="shared" ref="Q88" si="1">+E88</f>
        <v>11272822000000</v>
      </c>
      <c r="R88" s="54">
        <f t="shared" ref="R88" si="2">+F88</f>
        <v>7537844000000</v>
      </c>
      <c r="S88" s="55">
        <f t="shared" ref="S88" si="3">+G88</f>
        <v>7370377000000</v>
      </c>
    </row>
    <row r="89" spans="1:19">
      <c r="A89">
        <v>83</v>
      </c>
      <c r="B89" s="29">
        <v>124000</v>
      </c>
      <c r="C89" s="30" t="s">
        <v>122</v>
      </c>
      <c r="D89" s="68">
        <f>HLOOKUP(D$7,손익계산서_변형!$C$7:$AS$328,$A89,FALSE)</f>
        <v>6579569000000</v>
      </c>
      <c r="E89" s="69">
        <f>HLOOKUP(E$7,손익계산서_변형!$C$7:$AS$328,$A89,FALSE)</f>
        <v>6100086000000</v>
      </c>
      <c r="F89" s="69">
        <f>HLOOKUP(F$7,손익계산서_변형!$C$7:$AS$328,$A89,FALSE)</f>
        <v>5777649000000</v>
      </c>
      <c r="G89" s="70">
        <f>HLOOKUP(G$7,손익계산서_변형!$C$7:$AS$328,$A89,FALSE)</f>
        <v>6254536000000</v>
      </c>
      <c r="H89" s="22"/>
      <c r="I89" s="82"/>
      <c r="J89" s="69"/>
      <c r="K89" s="51"/>
      <c r="L89" s="51"/>
      <c r="M89" s="51"/>
      <c r="N89" s="81"/>
      <c r="P89" s="53">
        <f t="shared" ref="P89:P152" si="4">+D89</f>
        <v>6579569000000</v>
      </c>
      <c r="Q89" s="54">
        <f t="shared" ref="Q89:Q152" si="5">+E89</f>
        <v>6100086000000</v>
      </c>
      <c r="R89" s="54">
        <f t="shared" ref="R89:R152" si="6">+F89</f>
        <v>5777649000000</v>
      </c>
      <c r="S89" s="55">
        <f t="shared" ref="S89:S152" si="7">+G89</f>
        <v>6254536000000</v>
      </c>
    </row>
    <row r="90" spans="1:19">
      <c r="A90">
        <v>84</v>
      </c>
      <c r="B90" s="29">
        <v>124100</v>
      </c>
      <c r="C90" s="30" t="s">
        <v>123</v>
      </c>
      <c r="D90" s="68">
        <f>HLOOKUP(D$7,손익계산서_변형!$C$7:$AS$328,$A90,FALSE)</f>
        <v>558328000000</v>
      </c>
      <c r="E90" s="69">
        <f>HLOOKUP(E$7,손익계산서_변형!$C$7:$AS$328,$A90,FALSE)</f>
        <v>458475000000</v>
      </c>
      <c r="F90" s="69">
        <f>HLOOKUP(F$7,손익계산서_변형!$C$7:$AS$328,$A90,FALSE)</f>
        <v>496246000000</v>
      </c>
      <c r="G90" s="70">
        <f>HLOOKUP(G$7,손익계산서_변형!$C$7:$AS$328,$A90,FALSE)</f>
        <v>417638000000</v>
      </c>
      <c r="H90" s="22"/>
      <c r="I90" s="82"/>
      <c r="J90" s="69"/>
      <c r="K90" s="51"/>
      <c r="L90" s="51"/>
      <c r="M90" s="51"/>
      <c r="N90" s="81"/>
      <c r="P90" s="53">
        <f t="shared" si="4"/>
        <v>558328000000</v>
      </c>
      <c r="Q90" s="54">
        <f t="shared" si="5"/>
        <v>458475000000</v>
      </c>
      <c r="R90" s="54">
        <f t="shared" si="6"/>
        <v>496246000000</v>
      </c>
      <c r="S90" s="55">
        <f t="shared" si="7"/>
        <v>417638000000</v>
      </c>
    </row>
    <row r="91" spans="1:19">
      <c r="A91">
        <v>85</v>
      </c>
      <c r="B91" s="29">
        <v>124110</v>
      </c>
      <c r="C91" s="30" t="s">
        <v>124</v>
      </c>
      <c r="D91" s="68">
        <f>HLOOKUP(D$7,손익계산서_변형!$C$7:$AS$328,$A91,FALSE)</f>
        <v>0</v>
      </c>
      <c r="E91" s="69">
        <f>HLOOKUP(E$7,손익계산서_변형!$C$7:$AS$328,$A91,FALSE)</f>
        <v>0</v>
      </c>
      <c r="F91" s="69">
        <f>HLOOKUP(F$7,손익계산서_변형!$C$7:$AS$328,$A91,FALSE)</f>
        <v>0</v>
      </c>
      <c r="G91" s="70">
        <f>HLOOKUP(G$7,손익계산서_변형!$C$7:$AS$328,$A91,FALSE)</f>
        <v>0</v>
      </c>
      <c r="H91" s="22"/>
      <c r="I91" s="82"/>
      <c r="J91" s="69"/>
      <c r="K91" s="51"/>
      <c r="L91" s="51"/>
      <c r="M91" s="51"/>
      <c r="N91" s="81"/>
      <c r="P91" s="53">
        <f t="shared" si="4"/>
        <v>0</v>
      </c>
      <c r="Q91" s="54">
        <f t="shared" si="5"/>
        <v>0</v>
      </c>
      <c r="R91" s="54">
        <f t="shared" si="6"/>
        <v>0</v>
      </c>
      <c r="S91" s="55">
        <f t="shared" si="7"/>
        <v>0</v>
      </c>
    </row>
    <row r="92" spans="1:19">
      <c r="A92">
        <v>86</v>
      </c>
      <c r="B92" s="29">
        <v>124120</v>
      </c>
      <c r="C92" s="30" t="s">
        <v>125</v>
      </c>
      <c r="D92" s="68">
        <f>HLOOKUP(D$7,손익계산서_변형!$C$7:$AS$328,$A92,FALSE)</f>
        <v>497144000000</v>
      </c>
      <c r="E92" s="69">
        <f>HLOOKUP(E$7,손익계산서_변형!$C$7:$AS$328,$A92,FALSE)</f>
        <v>416929000000</v>
      </c>
      <c r="F92" s="69">
        <f>HLOOKUP(F$7,손익계산서_변형!$C$7:$AS$328,$A92,FALSE)</f>
        <v>454710000000</v>
      </c>
      <c r="G92" s="70">
        <f>HLOOKUP(G$7,손익계산서_변형!$C$7:$AS$328,$A92,FALSE)</f>
        <v>375277000000</v>
      </c>
      <c r="H92" s="22"/>
      <c r="I92" s="82"/>
      <c r="J92" s="69"/>
      <c r="K92" s="51"/>
      <c r="L92" s="51"/>
      <c r="M92" s="51"/>
      <c r="N92" s="81"/>
      <c r="P92" s="53">
        <f t="shared" si="4"/>
        <v>497144000000</v>
      </c>
      <c r="Q92" s="54">
        <f t="shared" si="5"/>
        <v>416929000000</v>
      </c>
      <c r="R92" s="54">
        <f t="shared" si="6"/>
        <v>454710000000</v>
      </c>
      <c r="S92" s="55">
        <f t="shared" si="7"/>
        <v>375277000000</v>
      </c>
    </row>
    <row r="93" spans="1:19">
      <c r="A93">
        <v>87</v>
      </c>
      <c r="B93" s="29">
        <v>124130</v>
      </c>
      <c r="C93" s="30" t="s">
        <v>126</v>
      </c>
      <c r="D93" s="68">
        <f>HLOOKUP(D$7,손익계산서_변형!$C$7:$AS$328,$A93,FALSE)</f>
        <v>0</v>
      </c>
      <c r="E93" s="69">
        <f>HLOOKUP(E$7,손익계산서_변형!$C$7:$AS$328,$A93,FALSE)</f>
        <v>0</v>
      </c>
      <c r="F93" s="69">
        <f>HLOOKUP(F$7,손익계산서_변형!$C$7:$AS$328,$A93,FALSE)</f>
        <v>0</v>
      </c>
      <c r="G93" s="70">
        <f>HLOOKUP(G$7,손익계산서_변형!$C$7:$AS$328,$A93,FALSE)</f>
        <v>0</v>
      </c>
      <c r="H93" s="22"/>
      <c r="I93" s="82"/>
      <c r="J93" s="69"/>
      <c r="K93" s="51"/>
      <c r="L93" s="51"/>
      <c r="M93" s="51"/>
      <c r="N93" s="81"/>
      <c r="P93" s="53">
        <f t="shared" si="4"/>
        <v>0</v>
      </c>
      <c r="Q93" s="54">
        <f t="shared" si="5"/>
        <v>0</v>
      </c>
      <c r="R93" s="54">
        <f t="shared" si="6"/>
        <v>0</v>
      </c>
      <c r="S93" s="55">
        <f t="shared" si="7"/>
        <v>0</v>
      </c>
    </row>
    <row r="94" spans="1:19">
      <c r="A94">
        <v>88</v>
      </c>
      <c r="B94" s="29">
        <v>124140</v>
      </c>
      <c r="C94" s="30" t="s">
        <v>127</v>
      </c>
      <c r="D94" s="68">
        <f>HLOOKUP(D$7,손익계산서_변형!$C$7:$AS$328,$A94,FALSE)</f>
        <v>0</v>
      </c>
      <c r="E94" s="69">
        <f>HLOOKUP(E$7,손익계산서_변형!$C$7:$AS$328,$A94,FALSE)</f>
        <v>0</v>
      </c>
      <c r="F94" s="69">
        <f>HLOOKUP(F$7,손익계산서_변형!$C$7:$AS$328,$A94,FALSE)</f>
        <v>0</v>
      </c>
      <c r="G94" s="70">
        <f>HLOOKUP(G$7,손익계산서_변형!$C$7:$AS$328,$A94,FALSE)</f>
        <v>0</v>
      </c>
      <c r="H94" s="22"/>
      <c r="I94" s="82"/>
      <c r="J94" s="69"/>
      <c r="K94" s="51"/>
      <c r="L94" s="51"/>
      <c r="M94" s="51"/>
      <c r="N94" s="81"/>
      <c r="P94" s="53">
        <f t="shared" si="4"/>
        <v>0</v>
      </c>
      <c r="Q94" s="54">
        <f t="shared" si="5"/>
        <v>0</v>
      </c>
      <c r="R94" s="54">
        <f t="shared" si="6"/>
        <v>0</v>
      </c>
      <c r="S94" s="55">
        <f t="shared" si="7"/>
        <v>0</v>
      </c>
    </row>
    <row r="95" spans="1:19">
      <c r="A95">
        <v>89</v>
      </c>
      <c r="B95" s="29">
        <v>124150</v>
      </c>
      <c r="C95" s="30" t="s">
        <v>128</v>
      </c>
      <c r="D95" s="68">
        <f>HLOOKUP(D$7,손익계산서_변형!$C$7:$AS$328,$A95,FALSE)</f>
        <v>61184000000</v>
      </c>
      <c r="E95" s="69">
        <f>HLOOKUP(E$7,손익계산서_변형!$C$7:$AS$328,$A95,FALSE)</f>
        <v>41546000000</v>
      </c>
      <c r="F95" s="69">
        <f>HLOOKUP(F$7,손익계산서_변형!$C$7:$AS$328,$A95,FALSE)</f>
        <v>41536000000</v>
      </c>
      <c r="G95" s="70">
        <f>HLOOKUP(G$7,손익계산서_변형!$C$7:$AS$328,$A95,FALSE)</f>
        <v>42361000000</v>
      </c>
      <c r="H95" s="22"/>
      <c r="I95" s="82"/>
      <c r="J95" s="69"/>
      <c r="K95" s="51"/>
      <c r="L95" s="51"/>
      <c r="M95" s="51"/>
      <c r="N95" s="81"/>
      <c r="P95" s="53">
        <f t="shared" si="4"/>
        <v>61184000000</v>
      </c>
      <c r="Q95" s="54">
        <f t="shared" si="5"/>
        <v>41546000000</v>
      </c>
      <c r="R95" s="54">
        <f t="shared" si="6"/>
        <v>41536000000</v>
      </c>
      <c r="S95" s="55">
        <f t="shared" si="7"/>
        <v>42361000000</v>
      </c>
    </row>
    <row r="96" spans="1:19">
      <c r="A96">
        <v>90</v>
      </c>
      <c r="B96" s="29">
        <v>124160</v>
      </c>
      <c r="C96" s="30" t="s">
        <v>129</v>
      </c>
      <c r="D96" s="68">
        <f>HLOOKUP(D$7,손익계산서_변형!$C$7:$AS$328,$A96,FALSE)</f>
        <v>0</v>
      </c>
      <c r="E96" s="69">
        <f>HLOOKUP(E$7,손익계산서_변형!$C$7:$AS$328,$A96,FALSE)</f>
        <v>0</v>
      </c>
      <c r="F96" s="69">
        <f>HLOOKUP(F$7,손익계산서_변형!$C$7:$AS$328,$A96,FALSE)</f>
        <v>0</v>
      </c>
      <c r="G96" s="70">
        <f>HLOOKUP(G$7,손익계산서_변형!$C$7:$AS$328,$A96,FALSE)</f>
        <v>0</v>
      </c>
      <c r="H96" s="22"/>
      <c r="I96" s="82"/>
      <c r="J96" s="69"/>
      <c r="K96" s="51"/>
      <c r="L96" s="51"/>
      <c r="M96" s="51"/>
      <c r="N96" s="81"/>
      <c r="P96" s="53">
        <f t="shared" si="4"/>
        <v>0</v>
      </c>
      <c r="Q96" s="54">
        <f t="shared" si="5"/>
        <v>0</v>
      </c>
      <c r="R96" s="54">
        <f t="shared" si="6"/>
        <v>0</v>
      </c>
      <c r="S96" s="55">
        <f t="shared" si="7"/>
        <v>0</v>
      </c>
    </row>
    <row r="97" spans="1:19">
      <c r="A97">
        <v>91</v>
      </c>
      <c r="B97" s="29">
        <v>124170</v>
      </c>
      <c r="C97" s="30" t="s">
        <v>130</v>
      </c>
      <c r="D97" s="68">
        <f>HLOOKUP(D$7,손익계산서_변형!$C$7:$AS$328,$A97,FALSE)</f>
        <v>0</v>
      </c>
      <c r="E97" s="69">
        <f>HLOOKUP(E$7,손익계산서_변형!$C$7:$AS$328,$A97,FALSE)</f>
        <v>0</v>
      </c>
      <c r="F97" s="69">
        <f>HLOOKUP(F$7,손익계산서_변형!$C$7:$AS$328,$A97,FALSE)</f>
        <v>0</v>
      </c>
      <c r="G97" s="70">
        <f>HLOOKUP(G$7,손익계산서_변형!$C$7:$AS$328,$A97,FALSE)</f>
        <v>0</v>
      </c>
      <c r="H97" s="22"/>
      <c r="I97" s="82"/>
      <c r="J97" s="69"/>
      <c r="K97" s="51"/>
      <c r="L97" s="51"/>
      <c r="M97" s="51"/>
      <c r="N97" s="81"/>
      <c r="P97" s="53">
        <f t="shared" si="4"/>
        <v>0</v>
      </c>
      <c r="Q97" s="54">
        <f t="shared" si="5"/>
        <v>0</v>
      </c>
      <c r="R97" s="54">
        <f t="shared" si="6"/>
        <v>0</v>
      </c>
      <c r="S97" s="55">
        <f t="shared" si="7"/>
        <v>0</v>
      </c>
    </row>
    <row r="98" spans="1:19">
      <c r="A98">
        <v>92</v>
      </c>
      <c r="B98" s="29">
        <v>124180</v>
      </c>
      <c r="C98" s="30" t="s">
        <v>131</v>
      </c>
      <c r="D98" s="68">
        <f>HLOOKUP(D$7,손익계산서_변형!$C$7:$AS$328,$A98,FALSE)</f>
        <v>0</v>
      </c>
      <c r="E98" s="69">
        <f>HLOOKUP(E$7,손익계산서_변형!$C$7:$AS$328,$A98,FALSE)</f>
        <v>0</v>
      </c>
      <c r="F98" s="69">
        <f>HLOOKUP(F$7,손익계산서_변형!$C$7:$AS$328,$A98,FALSE)</f>
        <v>0</v>
      </c>
      <c r="G98" s="70">
        <f>HLOOKUP(G$7,손익계산서_변형!$C$7:$AS$328,$A98,FALSE)</f>
        <v>0</v>
      </c>
      <c r="H98" s="22"/>
      <c r="I98" s="82"/>
      <c r="J98" s="69"/>
      <c r="K98" s="51"/>
      <c r="L98" s="51"/>
      <c r="M98" s="51"/>
      <c r="N98" s="81"/>
      <c r="P98" s="53">
        <f t="shared" si="4"/>
        <v>0</v>
      </c>
      <c r="Q98" s="54">
        <f t="shared" si="5"/>
        <v>0</v>
      </c>
      <c r="R98" s="54">
        <f t="shared" si="6"/>
        <v>0</v>
      </c>
      <c r="S98" s="55">
        <f t="shared" si="7"/>
        <v>0</v>
      </c>
    </row>
    <row r="99" spans="1:19">
      <c r="A99">
        <v>93</v>
      </c>
      <c r="B99" s="29">
        <v>124199</v>
      </c>
      <c r="C99" s="30" t="s">
        <v>132</v>
      </c>
      <c r="D99" s="68">
        <f>HLOOKUP(D$7,손익계산서_변형!$C$7:$AS$328,$A99,FALSE)</f>
        <v>0</v>
      </c>
      <c r="E99" s="69">
        <f>HLOOKUP(E$7,손익계산서_변형!$C$7:$AS$328,$A99,FALSE)</f>
        <v>0</v>
      </c>
      <c r="F99" s="69">
        <f>HLOOKUP(F$7,손익계산서_변형!$C$7:$AS$328,$A99,FALSE)</f>
        <v>0</v>
      </c>
      <c r="G99" s="70">
        <f>HLOOKUP(G$7,손익계산서_변형!$C$7:$AS$328,$A99,FALSE)</f>
        <v>0</v>
      </c>
      <c r="H99" s="22"/>
      <c r="I99" s="82"/>
      <c r="J99" s="69"/>
      <c r="K99" s="51"/>
      <c r="L99" s="51"/>
      <c r="M99" s="51"/>
      <c r="N99" s="81"/>
      <c r="P99" s="53">
        <f t="shared" si="4"/>
        <v>0</v>
      </c>
      <c r="Q99" s="54">
        <f t="shared" si="5"/>
        <v>0</v>
      </c>
      <c r="R99" s="54">
        <f t="shared" si="6"/>
        <v>0</v>
      </c>
      <c r="S99" s="55">
        <f t="shared" si="7"/>
        <v>0</v>
      </c>
    </row>
    <row r="100" spans="1:19">
      <c r="A100">
        <v>94</v>
      </c>
      <c r="B100" s="29">
        <v>124200</v>
      </c>
      <c r="C100" s="30" t="s">
        <v>133</v>
      </c>
      <c r="D100" s="68">
        <f>HLOOKUP(D$7,손익계산서_변형!$C$7:$AS$328,$A100,FALSE)</f>
        <v>1411907000000</v>
      </c>
      <c r="E100" s="69">
        <f>HLOOKUP(E$7,손익계산서_변형!$C$7:$AS$328,$A100,FALSE)</f>
        <v>824447000000</v>
      </c>
      <c r="F100" s="69">
        <f>HLOOKUP(F$7,손익계산서_변형!$C$7:$AS$328,$A100,FALSE)</f>
        <v>900561000000</v>
      </c>
      <c r="G100" s="70">
        <f>HLOOKUP(G$7,손익계산서_변형!$C$7:$AS$328,$A100,FALSE)</f>
        <v>1114384000000</v>
      </c>
      <c r="H100" s="22"/>
      <c r="I100" s="82"/>
      <c r="J100" s="69"/>
      <c r="K100" s="51"/>
      <c r="L100" s="51"/>
      <c r="M100" s="51"/>
      <c r="N100" s="81"/>
      <c r="P100" s="53">
        <f t="shared" si="4"/>
        <v>1411907000000</v>
      </c>
      <c r="Q100" s="54">
        <f t="shared" si="5"/>
        <v>824447000000</v>
      </c>
      <c r="R100" s="54">
        <f t="shared" si="6"/>
        <v>900561000000</v>
      </c>
      <c r="S100" s="55">
        <f t="shared" si="7"/>
        <v>1114384000000</v>
      </c>
    </row>
    <row r="101" spans="1:19">
      <c r="A101">
        <v>95</v>
      </c>
      <c r="B101" s="29">
        <v>124211</v>
      </c>
      <c r="C101" s="30" t="s">
        <v>134</v>
      </c>
      <c r="D101" s="68">
        <f>HLOOKUP(D$7,손익계산서_변형!$C$7:$AS$328,$A101,FALSE)</f>
        <v>0</v>
      </c>
      <c r="E101" s="69">
        <f>HLOOKUP(E$7,손익계산서_변형!$C$7:$AS$328,$A101,FALSE)</f>
        <v>0</v>
      </c>
      <c r="F101" s="69">
        <f>HLOOKUP(F$7,손익계산서_변형!$C$7:$AS$328,$A101,FALSE)</f>
        <v>0</v>
      </c>
      <c r="G101" s="70">
        <f>HLOOKUP(G$7,손익계산서_변형!$C$7:$AS$328,$A101,FALSE)</f>
        <v>0</v>
      </c>
      <c r="H101" s="22"/>
      <c r="I101" s="82"/>
      <c r="J101" s="69"/>
      <c r="K101" s="51"/>
      <c r="L101" s="51"/>
      <c r="M101" s="51"/>
      <c r="N101" s="81"/>
      <c r="P101" s="53">
        <f t="shared" si="4"/>
        <v>0</v>
      </c>
      <c r="Q101" s="54">
        <f t="shared" si="5"/>
        <v>0</v>
      </c>
      <c r="R101" s="54">
        <f t="shared" si="6"/>
        <v>0</v>
      </c>
      <c r="S101" s="55">
        <f t="shared" si="7"/>
        <v>0</v>
      </c>
    </row>
    <row r="102" spans="1:19">
      <c r="A102">
        <v>96</v>
      </c>
      <c r="B102" s="29">
        <v>124212</v>
      </c>
      <c r="C102" s="30" t="s">
        <v>135</v>
      </c>
      <c r="D102" s="68">
        <f>HLOOKUP(D$7,손익계산서_변형!$C$7:$AS$328,$A102,FALSE)</f>
        <v>0</v>
      </c>
      <c r="E102" s="69">
        <f>HLOOKUP(E$7,손익계산서_변형!$C$7:$AS$328,$A102,FALSE)</f>
        <v>0</v>
      </c>
      <c r="F102" s="69">
        <f>HLOOKUP(F$7,손익계산서_변형!$C$7:$AS$328,$A102,FALSE)</f>
        <v>0</v>
      </c>
      <c r="G102" s="70">
        <f>HLOOKUP(G$7,손익계산서_변형!$C$7:$AS$328,$A102,FALSE)</f>
        <v>0</v>
      </c>
      <c r="H102" s="22"/>
      <c r="I102" s="82"/>
      <c r="J102" s="69"/>
      <c r="K102" s="51"/>
      <c r="L102" s="51"/>
      <c r="M102" s="51"/>
      <c r="N102" s="81"/>
      <c r="P102" s="53">
        <f t="shared" si="4"/>
        <v>0</v>
      </c>
      <c r="Q102" s="54">
        <f t="shared" si="5"/>
        <v>0</v>
      </c>
      <c r="R102" s="54">
        <f t="shared" si="6"/>
        <v>0</v>
      </c>
      <c r="S102" s="55">
        <f t="shared" si="7"/>
        <v>0</v>
      </c>
    </row>
    <row r="103" spans="1:19">
      <c r="A103">
        <v>97</v>
      </c>
      <c r="B103" s="29">
        <v>124213</v>
      </c>
      <c r="C103" s="30" t="s">
        <v>136</v>
      </c>
      <c r="D103" s="68">
        <f>HLOOKUP(D$7,손익계산서_변형!$C$7:$AS$328,$A103,FALSE)</f>
        <v>0</v>
      </c>
      <c r="E103" s="69">
        <f>HLOOKUP(E$7,손익계산서_변형!$C$7:$AS$328,$A103,FALSE)</f>
        <v>0</v>
      </c>
      <c r="F103" s="69">
        <f>HLOOKUP(F$7,손익계산서_변형!$C$7:$AS$328,$A103,FALSE)</f>
        <v>0</v>
      </c>
      <c r="G103" s="70">
        <f>HLOOKUP(G$7,손익계산서_변형!$C$7:$AS$328,$A103,FALSE)</f>
        <v>0</v>
      </c>
      <c r="H103" s="22"/>
      <c r="I103" s="82"/>
      <c r="J103" s="69"/>
      <c r="K103" s="51"/>
      <c r="L103" s="51"/>
      <c r="M103" s="51"/>
      <c r="N103" s="81"/>
      <c r="P103" s="53">
        <f t="shared" si="4"/>
        <v>0</v>
      </c>
      <c r="Q103" s="54">
        <f t="shared" si="5"/>
        <v>0</v>
      </c>
      <c r="R103" s="54">
        <f t="shared" si="6"/>
        <v>0</v>
      </c>
      <c r="S103" s="55">
        <f t="shared" si="7"/>
        <v>0</v>
      </c>
    </row>
    <row r="104" spans="1:19">
      <c r="A104">
        <v>98</v>
      </c>
      <c r="B104" s="29">
        <v>124214</v>
      </c>
      <c r="C104" s="30" t="s">
        <v>137</v>
      </c>
      <c r="D104" s="68">
        <f>HLOOKUP(D$7,손익계산서_변형!$C$7:$AS$328,$A104,FALSE)</f>
        <v>0</v>
      </c>
      <c r="E104" s="69">
        <f>HLOOKUP(E$7,손익계산서_변형!$C$7:$AS$328,$A104,FALSE)</f>
        <v>0</v>
      </c>
      <c r="F104" s="69">
        <f>HLOOKUP(F$7,손익계산서_변형!$C$7:$AS$328,$A104,FALSE)</f>
        <v>0</v>
      </c>
      <c r="G104" s="70">
        <f>HLOOKUP(G$7,손익계산서_변형!$C$7:$AS$328,$A104,FALSE)</f>
        <v>0</v>
      </c>
      <c r="H104" s="22"/>
      <c r="I104" s="82"/>
      <c r="J104" s="69"/>
      <c r="K104" s="51"/>
      <c r="L104" s="51"/>
      <c r="M104" s="51"/>
      <c r="N104" s="81"/>
      <c r="P104" s="53">
        <f t="shared" si="4"/>
        <v>0</v>
      </c>
      <c r="Q104" s="54">
        <f t="shared" si="5"/>
        <v>0</v>
      </c>
      <c r="R104" s="54">
        <f t="shared" si="6"/>
        <v>0</v>
      </c>
      <c r="S104" s="55">
        <f t="shared" si="7"/>
        <v>0</v>
      </c>
    </row>
    <row r="105" spans="1:19">
      <c r="A105">
        <v>99</v>
      </c>
      <c r="B105" s="29">
        <v>124215</v>
      </c>
      <c r="C105" s="30" t="s">
        <v>138</v>
      </c>
      <c r="D105" s="68">
        <f>HLOOKUP(D$7,손익계산서_변형!$C$7:$AS$328,$A105,FALSE)</f>
        <v>0</v>
      </c>
      <c r="E105" s="69">
        <f>HLOOKUP(E$7,손익계산서_변형!$C$7:$AS$328,$A105,FALSE)</f>
        <v>0</v>
      </c>
      <c r="F105" s="69">
        <f>HLOOKUP(F$7,손익계산서_변형!$C$7:$AS$328,$A105,FALSE)</f>
        <v>0</v>
      </c>
      <c r="G105" s="70">
        <f>HLOOKUP(G$7,손익계산서_변형!$C$7:$AS$328,$A105,FALSE)</f>
        <v>0</v>
      </c>
      <c r="H105" s="22"/>
      <c r="I105" s="82"/>
      <c r="J105" s="69"/>
      <c r="K105" s="51"/>
      <c r="L105" s="51"/>
      <c r="M105" s="51"/>
      <c r="N105" s="81"/>
      <c r="P105" s="53">
        <f t="shared" si="4"/>
        <v>0</v>
      </c>
      <c r="Q105" s="54">
        <f t="shared" si="5"/>
        <v>0</v>
      </c>
      <c r="R105" s="54">
        <f t="shared" si="6"/>
        <v>0</v>
      </c>
      <c r="S105" s="55">
        <f t="shared" si="7"/>
        <v>0</v>
      </c>
    </row>
    <row r="106" spans="1:19">
      <c r="A106">
        <v>100</v>
      </c>
      <c r="B106" s="29">
        <v>124216</v>
      </c>
      <c r="C106" s="30" t="s">
        <v>139</v>
      </c>
      <c r="D106" s="68">
        <f>HLOOKUP(D$7,손익계산서_변형!$C$7:$AS$328,$A106,FALSE)</f>
        <v>65246000000</v>
      </c>
      <c r="E106" s="69">
        <f>HLOOKUP(E$7,손익계산서_변형!$C$7:$AS$328,$A106,FALSE)</f>
        <v>68305000000</v>
      </c>
      <c r="F106" s="69">
        <f>HLOOKUP(F$7,손익계산서_변형!$C$7:$AS$328,$A106,FALSE)</f>
        <v>71868000000</v>
      </c>
      <c r="G106" s="70">
        <f>HLOOKUP(G$7,손익계산서_변형!$C$7:$AS$328,$A106,FALSE)</f>
        <v>72342000000</v>
      </c>
      <c r="H106" s="22"/>
      <c r="I106" s="82"/>
      <c r="J106" s="69"/>
      <c r="K106" s="51"/>
      <c r="L106" s="51"/>
      <c r="M106" s="51"/>
      <c r="N106" s="81"/>
      <c r="P106" s="53">
        <f t="shared" si="4"/>
        <v>65246000000</v>
      </c>
      <c r="Q106" s="54">
        <f t="shared" si="5"/>
        <v>68305000000</v>
      </c>
      <c r="R106" s="54">
        <f t="shared" si="6"/>
        <v>71868000000</v>
      </c>
      <c r="S106" s="55">
        <f t="shared" si="7"/>
        <v>72342000000</v>
      </c>
    </row>
    <row r="107" spans="1:19">
      <c r="A107">
        <v>101</v>
      </c>
      <c r="B107" s="29">
        <v>124217</v>
      </c>
      <c r="C107" s="30" t="s">
        <v>140</v>
      </c>
      <c r="D107" s="68">
        <f>HLOOKUP(D$7,손익계산서_변형!$C$7:$AS$328,$A107,FALSE)</f>
        <v>0</v>
      </c>
      <c r="E107" s="69">
        <f>HLOOKUP(E$7,손익계산서_변형!$C$7:$AS$328,$A107,FALSE)</f>
        <v>0</v>
      </c>
      <c r="F107" s="69">
        <f>HLOOKUP(F$7,손익계산서_변형!$C$7:$AS$328,$A107,FALSE)</f>
        <v>0</v>
      </c>
      <c r="G107" s="70">
        <f>HLOOKUP(G$7,손익계산서_변형!$C$7:$AS$328,$A107,FALSE)</f>
        <v>0</v>
      </c>
      <c r="H107" s="22"/>
      <c r="I107" s="82"/>
      <c r="J107" s="69"/>
      <c r="K107" s="51"/>
      <c r="L107" s="51"/>
      <c r="M107" s="51"/>
      <c r="N107" s="81"/>
      <c r="P107" s="53">
        <f t="shared" si="4"/>
        <v>0</v>
      </c>
      <c r="Q107" s="54">
        <f t="shared" si="5"/>
        <v>0</v>
      </c>
      <c r="R107" s="54">
        <f t="shared" si="6"/>
        <v>0</v>
      </c>
      <c r="S107" s="55">
        <f t="shared" si="7"/>
        <v>0</v>
      </c>
    </row>
    <row r="108" spans="1:19">
      <c r="A108">
        <v>102</v>
      </c>
      <c r="B108" s="29">
        <v>124218</v>
      </c>
      <c r="C108" s="30" t="s">
        <v>141</v>
      </c>
      <c r="D108" s="68">
        <f>HLOOKUP(D$7,손익계산서_변형!$C$7:$AS$328,$A108,FALSE)</f>
        <v>0</v>
      </c>
      <c r="E108" s="69">
        <f>HLOOKUP(E$7,손익계산서_변형!$C$7:$AS$328,$A108,FALSE)</f>
        <v>0</v>
      </c>
      <c r="F108" s="69">
        <f>HLOOKUP(F$7,손익계산서_변형!$C$7:$AS$328,$A108,FALSE)</f>
        <v>0</v>
      </c>
      <c r="G108" s="70">
        <f>HLOOKUP(G$7,손익계산서_변형!$C$7:$AS$328,$A108,FALSE)</f>
        <v>0</v>
      </c>
      <c r="H108" s="22"/>
      <c r="I108" s="82"/>
      <c r="J108" s="69"/>
      <c r="K108" s="51"/>
      <c r="L108" s="51"/>
      <c r="M108" s="51"/>
      <c r="N108" s="81"/>
      <c r="P108" s="53">
        <f t="shared" si="4"/>
        <v>0</v>
      </c>
      <c r="Q108" s="54">
        <f t="shared" si="5"/>
        <v>0</v>
      </c>
      <c r="R108" s="54">
        <f t="shared" si="6"/>
        <v>0</v>
      </c>
      <c r="S108" s="55">
        <f t="shared" si="7"/>
        <v>0</v>
      </c>
    </row>
    <row r="109" spans="1:19">
      <c r="A109">
        <v>103</v>
      </c>
      <c r="B109" s="29">
        <v>124219</v>
      </c>
      <c r="C109" s="30" t="s">
        <v>142</v>
      </c>
      <c r="D109" s="68">
        <f>HLOOKUP(D$7,손익계산서_변형!$C$7:$AS$328,$A109,FALSE)</f>
        <v>0</v>
      </c>
      <c r="E109" s="69">
        <f>HLOOKUP(E$7,손익계산서_변형!$C$7:$AS$328,$A109,FALSE)</f>
        <v>0</v>
      </c>
      <c r="F109" s="69">
        <f>HLOOKUP(F$7,손익계산서_변형!$C$7:$AS$328,$A109,FALSE)</f>
        <v>0</v>
      </c>
      <c r="G109" s="70">
        <f>HLOOKUP(G$7,손익계산서_변형!$C$7:$AS$328,$A109,FALSE)</f>
        <v>0</v>
      </c>
      <c r="H109" s="22"/>
      <c r="I109" s="82"/>
      <c r="J109" s="69"/>
      <c r="K109" s="51"/>
      <c r="L109" s="51"/>
      <c r="M109" s="51"/>
      <c r="N109" s="81"/>
      <c r="P109" s="53">
        <f t="shared" si="4"/>
        <v>0</v>
      </c>
      <c r="Q109" s="54">
        <f t="shared" si="5"/>
        <v>0</v>
      </c>
      <c r="R109" s="54">
        <f t="shared" si="6"/>
        <v>0</v>
      </c>
      <c r="S109" s="55">
        <f t="shared" si="7"/>
        <v>0</v>
      </c>
    </row>
    <row r="110" spans="1:19">
      <c r="A110">
        <v>104</v>
      </c>
      <c r="B110" s="29">
        <v>124220</v>
      </c>
      <c r="C110" s="30" t="s">
        <v>143</v>
      </c>
      <c r="D110" s="68">
        <f>HLOOKUP(D$7,손익계산서_변형!$C$7:$AS$328,$A110,FALSE)</f>
        <v>0</v>
      </c>
      <c r="E110" s="69">
        <f>HLOOKUP(E$7,손익계산서_변형!$C$7:$AS$328,$A110,FALSE)</f>
        <v>0</v>
      </c>
      <c r="F110" s="69">
        <f>HLOOKUP(F$7,손익계산서_변형!$C$7:$AS$328,$A110,FALSE)</f>
        <v>0</v>
      </c>
      <c r="G110" s="70">
        <f>HLOOKUP(G$7,손익계산서_변형!$C$7:$AS$328,$A110,FALSE)</f>
        <v>0</v>
      </c>
      <c r="H110" s="22"/>
      <c r="I110" s="82"/>
      <c r="J110" s="69"/>
      <c r="K110" s="51"/>
      <c r="L110" s="51"/>
      <c r="M110" s="51"/>
      <c r="N110" s="81"/>
      <c r="P110" s="53">
        <f t="shared" si="4"/>
        <v>0</v>
      </c>
      <c r="Q110" s="54">
        <f t="shared" si="5"/>
        <v>0</v>
      </c>
      <c r="R110" s="54">
        <f t="shared" si="6"/>
        <v>0</v>
      </c>
      <c r="S110" s="55">
        <f t="shared" si="7"/>
        <v>0</v>
      </c>
    </row>
    <row r="111" spans="1:19">
      <c r="A111">
        <v>105</v>
      </c>
      <c r="B111" s="29">
        <v>124221</v>
      </c>
      <c r="C111" s="30" t="s">
        <v>144</v>
      </c>
      <c r="D111" s="68">
        <f>HLOOKUP(D$7,손익계산서_변형!$C$7:$AS$328,$A111,FALSE)</f>
        <v>0</v>
      </c>
      <c r="E111" s="69">
        <f>HLOOKUP(E$7,손익계산서_변형!$C$7:$AS$328,$A111,FALSE)</f>
        <v>0</v>
      </c>
      <c r="F111" s="69">
        <f>HLOOKUP(F$7,손익계산서_변형!$C$7:$AS$328,$A111,FALSE)</f>
        <v>0</v>
      </c>
      <c r="G111" s="70">
        <f>HLOOKUP(G$7,손익계산서_변형!$C$7:$AS$328,$A111,FALSE)</f>
        <v>0</v>
      </c>
      <c r="H111" s="22"/>
      <c r="I111" s="82"/>
      <c r="J111" s="69"/>
      <c r="K111" s="51"/>
      <c r="L111" s="51"/>
      <c r="M111" s="51"/>
      <c r="N111" s="81"/>
      <c r="P111" s="53">
        <f t="shared" si="4"/>
        <v>0</v>
      </c>
      <c r="Q111" s="54">
        <f t="shared" si="5"/>
        <v>0</v>
      </c>
      <c r="R111" s="54">
        <f t="shared" si="6"/>
        <v>0</v>
      </c>
      <c r="S111" s="55">
        <f t="shared" si="7"/>
        <v>0</v>
      </c>
    </row>
    <row r="112" spans="1:19">
      <c r="A112">
        <v>106</v>
      </c>
      <c r="B112" s="29">
        <v>124222</v>
      </c>
      <c r="C112" s="30" t="s">
        <v>145</v>
      </c>
      <c r="D112" s="68">
        <f>HLOOKUP(D$7,손익계산서_변형!$C$7:$AS$328,$A112,FALSE)</f>
        <v>0</v>
      </c>
      <c r="E112" s="69">
        <f>HLOOKUP(E$7,손익계산서_변형!$C$7:$AS$328,$A112,FALSE)</f>
        <v>0</v>
      </c>
      <c r="F112" s="69">
        <f>HLOOKUP(F$7,손익계산서_변형!$C$7:$AS$328,$A112,FALSE)</f>
        <v>0</v>
      </c>
      <c r="G112" s="70">
        <f>HLOOKUP(G$7,손익계산서_변형!$C$7:$AS$328,$A112,FALSE)</f>
        <v>0</v>
      </c>
      <c r="H112" s="22"/>
      <c r="I112" s="82"/>
      <c r="J112" s="69"/>
      <c r="K112" s="51"/>
      <c r="L112" s="51"/>
      <c r="M112" s="51"/>
      <c r="N112" s="81"/>
      <c r="P112" s="53">
        <f t="shared" si="4"/>
        <v>0</v>
      </c>
      <c r="Q112" s="54">
        <f t="shared" si="5"/>
        <v>0</v>
      </c>
      <c r="R112" s="54">
        <f t="shared" si="6"/>
        <v>0</v>
      </c>
      <c r="S112" s="55">
        <f t="shared" si="7"/>
        <v>0</v>
      </c>
    </row>
    <row r="113" spans="1:19">
      <c r="A113">
        <v>107</v>
      </c>
      <c r="B113" s="29">
        <v>124223</v>
      </c>
      <c r="C113" s="30" t="s">
        <v>146</v>
      </c>
      <c r="D113" s="68">
        <f>HLOOKUP(D$7,손익계산서_변형!$C$7:$AS$328,$A113,FALSE)</f>
        <v>0</v>
      </c>
      <c r="E113" s="69">
        <f>HLOOKUP(E$7,손익계산서_변형!$C$7:$AS$328,$A113,FALSE)</f>
        <v>0</v>
      </c>
      <c r="F113" s="69">
        <f>HLOOKUP(F$7,손익계산서_변형!$C$7:$AS$328,$A113,FALSE)</f>
        <v>0</v>
      </c>
      <c r="G113" s="70">
        <f>HLOOKUP(G$7,손익계산서_변형!$C$7:$AS$328,$A113,FALSE)</f>
        <v>0</v>
      </c>
      <c r="H113" s="22"/>
      <c r="I113" s="82"/>
      <c r="J113" s="69"/>
      <c r="K113" s="51"/>
      <c r="L113" s="51"/>
      <c r="M113" s="51"/>
      <c r="N113" s="81"/>
      <c r="P113" s="53">
        <f t="shared" si="4"/>
        <v>0</v>
      </c>
      <c r="Q113" s="54">
        <f t="shared" si="5"/>
        <v>0</v>
      </c>
      <c r="R113" s="54">
        <f t="shared" si="6"/>
        <v>0</v>
      </c>
      <c r="S113" s="55">
        <f t="shared" si="7"/>
        <v>0</v>
      </c>
    </row>
    <row r="114" spans="1:19">
      <c r="A114">
        <v>108</v>
      </c>
      <c r="B114" s="29">
        <v>124224</v>
      </c>
      <c r="C114" s="30" t="s">
        <v>147</v>
      </c>
      <c r="D114" s="68">
        <f>HLOOKUP(D$7,손익계산서_변형!$C$7:$AS$328,$A114,FALSE)</f>
        <v>1346661000000</v>
      </c>
      <c r="E114" s="69">
        <f>HLOOKUP(E$7,손익계산서_변형!$C$7:$AS$328,$A114,FALSE)</f>
        <v>756142000000</v>
      </c>
      <c r="F114" s="69">
        <f>HLOOKUP(F$7,손익계산서_변형!$C$7:$AS$328,$A114,FALSE)</f>
        <v>828693000000</v>
      </c>
      <c r="G114" s="70">
        <f>HLOOKUP(G$7,손익계산서_변형!$C$7:$AS$328,$A114,FALSE)</f>
        <v>1042042000000</v>
      </c>
      <c r="H114" s="22"/>
      <c r="I114" s="82"/>
      <c r="J114" s="69"/>
      <c r="K114" s="51"/>
      <c r="L114" s="51"/>
      <c r="M114" s="51"/>
      <c r="N114" s="81"/>
      <c r="P114" s="53">
        <f t="shared" si="4"/>
        <v>1346661000000</v>
      </c>
      <c r="Q114" s="54">
        <f t="shared" si="5"/>
        <v>756142000000</v>
      </c>
      <c r="R114" s="54">
        <f t="shared" si="6"/>
        <v>828693000000</v>
      </c>
      <c r="S114" s="55">
        <f t="shared" si="7"/>
        <v>1042042000000</v>
      </c>
    </row>
    <row r="115" spans="1:19">
      <c r="A115">
        <v>109</v>
      </c>
      <c r="B115" s="29">
        <v>124226</v>
      </c>
      <c r="C115" s="30" t="s">
        <v>148</v>
      </c>
      <c r="D115" s="68">
        <f>HLOOKUP(D$7,손익계산서_변형!$C$7:$AS$328,$A115,FALSE)</f>
        <v>0</v>
      </c>
      <c r="E115" s="69">
        <f>HLOOKUP(E$7,손익계산서_변형!$C$7:$AS$328,$A115,FALSE)</f>
        <v>0</v>
      </c>
      <c r="F115" s="69">
        <f>HLOOKUP(F$7,손익계산서_변형!$C$7:$AS$328,$A115,FALSE)</f>
        <v>0</v>
      </c>
      <c r="G115" s="70">
        <f>HLOOKUP(G$7,손익계산서_변형!$C$7:$AS$328,$A115,FALSE)</f>
        <v>0</v>
      </c>
      <c r="H115" s="22"/>
      <c r="I115" s="82"/>
      <c r="J115" s="69"/>
      <c r="K115" s="51"/>
      <c r="L115" s="51"/>
      <c r="M115" s="51"/>
      <c r="N115" s="81"/>
      <c r="P115" s="53">
        <f t="shared" si="4"/>
        <v>0</v>
      </c>
      <c r="Q115" s="54">
        <f t="shared" si="5"/>
        <v>0</v>
      </c>
      <c r="R115" s="54">
        <f t="shared" si="6"/>
        <v>0</v>
      </c>
      <c r="S115" s="55">
        <f t="shared" si="7"/>
        <v>0</v>
      </c>
    </row>
    <row r="116" spans="1:19">
      <c r="A116">
        <v>110</v>
      </c>
      <c r="B116" s="29">
        <v>124227</v>
      </c>
      <c r="C116" s="30" t="s">
        <v>149</v>
      </c>
      <c r="D116" s="68">
        <f>HLOOKUP(D$7,손익계산서_변형!$C$7:$AS$328,$A116,FALSE)</f>
        <v>0</v>
      </c>
      <c r="E116" s="69">
        <f>HLOOKUP(E$7,손익계산서_변형!$C$7:$AS$328,$A116,FALSE)</f>
        <v>0</v>
      </c>
      <c r="F116" s="69">
        <f>HLOOKUP(F$7,손익계산서_변형!$C$7:$AS$328,$A116,FALSE)</f>
        <v>0</v>
      </c>
      <c r="G116" s="70">
        <f>HLOOKUP(G$7,손익계산서_변형!$C$7:$AS$328,$A116,FALSE)</f>
        <v>0</v>
      </c>
      <c r="H116" s="22"/>
      <c r="I116" s="82"/>
      <c r="J116" s="69"/>
      <c r="K116" s="51"/>
      <c r="L116" s="51"/>
      <c r="M116" s="51"/>
      <c r="N116" s="81"/>
      <c r="P116" s="53">
        <f t="shared" si="4"/>
        <v>0</v>
      </c>
      <c r="Q116" s="54">
        <f t="shared" si="5"/>
        <v>0</v>
      </c>
      <c r="R116" s="54">
        <f t="shared" si="6"/>
        <v>0</v>
      </c>
      <c r="S116" s="55">
        <f t="shared" si="7"/>
        <v>0</v>
      </c>
    </row>
    <row r="117" spans="1:19">
      <c r="A117">
        <v>111</v>
      </c>
      <c r="B117" s="29">
        <v>124228</v>
      </c>
      <c r="C117" s="30" t="s">
        <v>150</v>
      </c>
      <c r="D117" s="68">
        <f>HLOOKUP(D$7,손익계산서_변형!$C$7:$AS$328,$A117,FALSE)</f>
        <v>0</v>
      </c>
      <c r="E117" s="69">
        <f>HLOOKUP(E$7,손익계산서_변형!$C$7:$AS$328,$A117,FALSE)</f>
        <v>0</v>
      </c>
      <c r="F117" s="69">
        <f>HLOOKUP(F$7,손익계산서_변형!$C$7:$AS$328,$A117,FALSE)</f>
        <v>0</v>
      </c>
      <c r="G117" s="70">
        <f>HLOOKUP(G$7,손익계산서_변형!$C$7:$AS$328,$A117,FALSE)</f>
        <v>0</v>
      </c>
      <c r="H117" s="22"/>
      <c r="I117" s="82"/>
      <c r="J117" s="69"/>
      <c r="K117" s="51"/>
      <c r="L117" s="51"/>
      <c r="M117" s="51"/>
      <c r="N117" s="81"/>
      <c r="P117" s="53">
        <f t="shared" si="4"/>
        <v>0</v>
      </c>
      <c r="Q117" s="54">
        <f t="shared" si="5"/>
        <v>0</v>
      </c>
      <c r="R117" s="54">
        <f t="shared" si="6"/>
        <v>0</v>
      </c>
      <c r="S117" s="55">
        <f t="shared" si="7"/>
        <v>0</v>
      </c>
    </row>
    <row r="118" spans="1:19">
      <c r="A118">
        <v>112</v>
      </c>
      <c r="B118" s="29">
        <v>124225</v>
      </c>
      <c r="C118" s="30" t="s">
        <v>151</v>
      </c>
      <c r="D118" s="68">
        <f>HLOOKUP(D$7,손익계산서_변형!$C$7:$AS$328,$A118,FALSE)</f>
        <v>0</v>
      </c>
      <c r="E118" s="69">
        <f>HLOOKUP(E$7,손익계산서_변형!$C$7:$AS$328,$A118,FALSE)</f>
        <v>0</v>
      </c>
      <c r="F118" s="69">
        <f>HLOOKUP(F$7,손익계산서_변형!$C$7:$AS$328,$A118,FALSE)</f>
        <v>0</v>
      </c>
      <c r="G118" s="70">
        <f>HLOOKUP(G$7,손익계산서_변형!$C$7:$AS$328,$A118,FALSE)</f>
        <v>0</v>
      </c>
      <c r="H118" s="22"/>
      <c r="I118" s="82"/>
      <c r="J118" s="69"/>
      <c r="K118" s="51"/>
      <c r="L118" s="51"/>
      <c r="M118" s="51"/>
      <c r="N118" s="81"/>
      <c r="P118" s="53">
        <f t="shared" si="4"/>
        <v>0</v>
      </c>
      <c r="Q118" s="54">
        <f t="shared" si="5"/>
        <v>0</v>
      </c>
      <c r="R118" s="54">
        <f t="shared" si="6"/>
        <v>0</v>
      </c>
      <c r="S118" s="55">
        <f t="shared" si="7"/>
        <v>0</v>
      </c>
    </row>
    <row r="119" spans="1:19">
      <c r="A119">
        <v>113</v>
      </c>
      <c r="B119" s="29">
        <v>124300</v>
      </c>
      <c r="C119" s="30" t="s">
        <v>152</v>
      </c>
      <c r="D119" s="68">
        <f>HLOOKUP(D$7,손익계산서_변형!$C$7:$AS$328,$A119,FALSE)</f>
        <v>727543000000</v>
      </c>
      <c r="E119" s="69">
        <f>HLOOKUP(E$7,손익계산서_변형!$C$7:$AS$328,$A119,FALSE)</f>
        <v>863294000000</v>
      </c>
      <c r="F119" s="69">
        <f>HLOOKUP(F$7,손익계산서_변형!$C$7:$AS$328,$A119,FALSE)</f>
        <v>817979000000</v>
      </c>
      <c r="G119" s="70">
        <f>HLOOKUP(G$7,손익계산서_변형!$C$7:$AS$328,$A119,FALSE)</f>
        <v>993023000000</v>
      </c>
      <c r="H119" s="22"/>
      <c r="I119" s="82"/>
      <c r="J119" s="69"/>
      <c r="K119" s="51"/>
      <c r="L119" s="51"/>
      <c r="M119" s="51"/>
      <c r="N119" s="81"/>
      <c r="P119" s="53">
        <f t="shared" si="4"/>
        <v>727543000000</v>
      </c>
      <c r="Q119" s="54">
        <f t="shared" si="5"/>
        <v>863294000000</v>
      </c>
      <c r="R119" s="54">
        <f t="shared" si="6"/>
        <v>817979000000</v>
      </c>
      <c r="S119" s="55">
        <f t="shared" si="7"/>
        <v>993023000000</v>
      </c>
    </row>
    <row r="120" spans="1:19">
      <c r="A120">
        <v>114</v>
      </c>
      <c r="B120" s="29">
        <v>124311</v>
      </c>
      <c r="C120" s="30" t="s">
        <v>153</v>
      </c>
      <c r="D120" s="68">
        <f>HLOOKUP(D$7,손익계산서_변형!$C$7:$AS$328,$A120,FALSE)</f>
        <v>0</v>
      </c>
      <c r="E120" s="69">
        <f>HLOOKUP(E$7,손익계산서_변형!$C$7:$AS$328,$A120,FALSE)</f>
        <v>0</v>
      </c>
      <c r="F120" s="69">
        <f>HLOOKUP(F$7,손익계산서_변형!$C$7:$AS$328,$A120,FALSE)</f>
        <v>0</v>
      </c>
      <c r="G120" s="70">
        <f>HLOOKUP(G$7,손익계산서_변형!$C$7:$AS$328,$A120,FALSE)</f>
        <v>0</v>
      </c>
      <c r="H120" s="22"/>
      <c r="I120" s="82"/>
      <c r="J120" s="69"/>
      <c r="K120" s="51"/>
      <c r="L120" s="51"/>
      <c r="M120" s="51"/>
      <c r="N120" s="81"/>
      <c r="P120" s="53">
        <f t="shared" si="4"/>
        <v>0</v>
      </c>
      <c r="Q120" s="54">
        <f t="shared" si="5"/>
        <v>0</v>
      </c>
      <c r="R120" s="54">
        <f t="shared" si="6"/>
        <v>0</v>
      </c>
      <c r="S120" s="55">
        <f t="shared" si="7"/>
        <v>0</v>
      </c>
    </row>
    <row r="121" spans="1:19">
      <c r="A121">
        <v>115</v>
      </c>
      <c r="B121" s="29">
        <v>124312</v>
      </c>
      <c r="C121" s="30" t="s">
        <v>154</v>
      </c>
      <c r="D121" s="68">
        <f>HLOOKUP(D$7,손익계산서_변형!$C$7:$AS$328,$A121,FALSE)</f>
        <v>114123000000</v>
      </c>
      <c r="E121" s="69">
        <f>HLOOKUP(E$7,손익계산서_변형!$C$7:$AS$328,$A121,FALSE)</f>
        <v>212962000000</v>
      </c>
      <c r="F121" s="69">
        <f>HLOOKUP(F$7,손익계산서_변형!$C$7:$AS$328,$A121,FALSE)</f>
        <v>137196000000</v>
      </c>
      <c r="G121" s="70">
        <f>HLOOKUP(G$7,손익계산서_변형!$C$7:$AS$328,$A121,FALSE)</f>
        <v>270534000000</v>
      </c>
      <c r="H121" s="22"/>
      <c r="I121" s="82"/>
      <c r="J121" s="69"/>
      <c r="K121" s="51"/>
      <c r="L121" s="51"/>
      <c r="M121" s="51"/>
      <c r="N121" s="81"/>
      <c r="P121" s="53">
        <f t="shared" si="4"/>
        <v>114123000000</v>
      </c>
      <c r="Q121" s="54">
        <f t="shared" si="5"/>
        <v>212962000000</v>
      </c>
      <c r="R121" s="54">
        <f t="shared" si="6"/>
        <v>137196000000</v>
      </c>
      <c r="S121" s="55">
        <f t="shared" si="7"/>
        <v>270534000000</v>
      </c>
    </row>
    <row r="122" spans="1:19">
      <c r="A122">
        <v>116</v>
      </c>
      <c r="B122" s="29">
        <v>124313</v>
      </c>
      <c r="C122" s="30" t="s">
        <v>155</v>
      </c>
      <c r="D122" s="68">
        <f>HLOOKUP(D$7,손익계산서_변형!$C$7:$AS$328,$A122,FALSE)</f>
        <v>0</v>
      </c>
      <c r="E122" s="69">
        <f>HLOOKUP(E$7,손익계산서_변형!$C$7:$AS$328,$A122,FALSE)</f>
        <v>0</v>
      </c>
      <c r="F122" s="69">
        <f>HLOOKUP(F$7,손익계산서_변형!$C$7:$AS$328,$A122,FALSE)</f>
        <v>0</v>
      </c>
      <c r="G122" s="70">
        <f>HLOOKUP(G$7,손익계산서_변형!$C$7:$AS$328,$A122,FALSE)</f>
        <v>0</v>
      </c>
      <c r="H122" s="22"/>
      <c r="I122" s="82"/>
      <c r="J122" s="69"/>
      <c r="K122" s="51"/>
      <c r="L122" s="51"/>
      <c r="M122" s="51"/>
      <c r="N122" s="81"/>
      <c r="P122" s="53">
        <f t="shared" si="4"/>
        <v>0</v>
      </c>
      <c r="Q122" s="54">
        <f t="shared" si="5"/>
        <v>0</v>
      </c>
      <c r="R122" s="54">
        <f t="shared" si="6"/>
        <v>0</v>
      </c>
      <c r="S122" s="55">
        <f t="shared" si="7"/>
        <v>0</v>
      </c>
    </row>
    <row r="123" spans="1:19">
      <c r="A123">
        <v>117</v>
      </c>
      <c r="B123" s="29">
        <v>124314</v>
      </c>
      <c r="C123" s="30" t="s">
        <v>156</v>
      </c>
      <c r="D123" s="68">
        <f>HLOOKUP(D$7,손익계산서_변형!$C$7:$AS$328,$A123,FALSE)</f>
        <v>0</v>
      </c>
      <c r="E123" s="69">
        <f>HLOOKUP(E$7,손익계산서_변형!$C$7:$AS$328,$A123,FALSE)</f>
        <v>0</v>
      </c>
      <c r="F123" s="69">
        <f>HLOOKUP(F$7,손익계산서_변형!$C$7:$AS$328,$A123,FALSE)</f>
        <v>0</v>
      </c>
      <c r="G123" s="70">
        <f>HLOOKUP(G$7,손익계산서_변형!$C$7:$AS$328,$A123,FALSE)</f>
        <v>0</v>
      </c>
      <c r="H123" s="22"/>
      <c r="I123" s="82"/>
      <c r="J123" s="69"/>
      <c r="K123" s="51"/>
      <c r="L123" s="51"/>
      <c r="M123" s="51"/>
      <c r="N123" s="81"/>
      <c r="P123" s="53">
        <f t="shared" si="4"/>
        <v>0</v>
      </c>
      <c r="Q123" s="54">
        <f t="shared" si="5"/>
        <v>0</v>
      </c>
      <c r="R123" s="54">
        <f t="shared" si="6"/>
        <v>0</v>
      </c>
      <c r="S123" s="55">
        <f t="shared" si="7"/>
        <v>0</v>
      </c>
    </row>
    <row r="124" spans="1:19">
      <c r="A124">
        <v>118</v>
      </c>
      <c r="B124" s="29">
        <v>124315</v>
      </c>
      <c r="C124" s="30" t="s">
        <v>157</v>
      </c>
      <c r="D124" s="68">
        <f>HLOOKUP(D$7,손익계산서_변형!$C$7:$AS$328,$A124,FALSE)</f>
        <v>0</v>
      </c>
      <c r="E124" s="69">
        <f>HLOOKUP(E$7,손익계산서_변형!$C$7:$AS$328,$A124,FALSE)</f>
        <v>0</v>
      </c>
      <c r="F124" s="69">
        <f>HLOOKUP(F$7,손익계산서_변형!$C$7:$AS$328,$A124,FALSE)</f>
        <v>0</v>
      </c>
      <c r="G124" s="70">
        <f>HLOOKUP(G$7,손익계산서_변형!$C$7:$AS$328,$A124,FALSE)</f>
        <v>0</v>
      </c>
      <c r="H124" s="22"/>
      <c r="I124" s="82"/>
      <c r="J124" s="69"/>
      <c r="K124" s="51"/>
      <c r="L124" s="51"/>
      <c r="M124" s="51"/>
      <c r="N124" s="81"/>
      <c r="P124" s="53">
        <f t="shared" si="4"/>
        <v>0</v>
      </c>
      <c r="Q124" s="54">
        <f t="shared" si="5"/>
        <v>0</v>
      </c>
      <c r="R124" s="54">
        <f t="shared" si="6"/>
        <v>0</v>
      </c>
      <c r="S124" s="55">
        <f t="shared" si="7"/>
        <v>0</v>
      </c>
    </row>
    <row r="125" spans="1:19">
      <c r="A125">
        <v>119</v>
      </c>
      <c r="B125" s="29">
        <v>124316</v>
      </c>
      <c r="C125" s="30" t="s">
        <v>158</v>
      </c>
      <c r="D125" s="68">
        <f>HLOOKUP(D$7,손익계산서_변형!$C$7:$AS$328,$A125,FALSE)</f>
        <v>148342000000</v>
      </c>
      <c r="E125" s="69">
        <f>HLOOKUP(E$7,손익계산서_변형!$C$7:$AS$328,$A125,FALSE)</f>
        <v>195707000000</v>
      </c>
      <c r="F125" s="69">
        <f>HLOOKUP(F$7,손익계산서_변형!$C$7:$AS$328,$A125,FALSE)</f>
        <v>181954000000</v>
      </c>
      <c r="G125" s="70">
        <f>HLOOKUP(G$7,손익계산서_변형!$C$7:$AS$328,$A125,FALSE)</f>
        <v>168512000000</v>
      </c>
      <c r="H125" s="22"/>
      <c r="I125" s="82"/>
      <c r="J125" s="69"/>
      <c r="K125" s="51"/>
      <c r="L125" s="51"/>
      <c r="M125" s="51"/>
      <c r="N125" s="81"/>
      <c r="P125" s="53">
        <f t="shared" si="4"/>
        <v>148342000000</v>
      </c>
      <c r="Q125" s="54">
        <f t="shared" si="5"/>
        <v>195707000000</v>
      </c>
      <c r="R125" s="54">
        <f t="shared" si="6"/>
        <v>181954000000</v>
      </c>
      <c r="S125" s="55">
        <f t="shared" si="7"/>
        <v>168512000000</v>
      </c>
    </row>
    <row r="126" spans="1:19">
      <c r="A126">
        <v>120</v>
      </c>
      <c r="B126" s="29">
        <v>124317</v>
      </c>
      <c r="C126" s="30" t="s">
        <v>159</v>
      </c>
      <c r="D126" s="68">
        <f>HLOOKUP(D$7,손익계산서_변형!$C$7:$AS$328,$A126,FALSE)</f>
        <v>0</v>
      </c>
      <c r="E126" s="69">
        <f>HLOOKUP(E$7,손익계산서_변형!$C$7:$AS$328,$A126,FALSE)</f>
        <v>0</v>
      </c>
      <c r="F126" s="69">
        <f>HLOOKUP(F$7,손익계산서_변형!$C$7:$AS$328,$A126,FALSE)</f>
        <v>0</v>
      </c>
      <c r="G126" s="70">
        <f>HLOOKUP(G$7,손익계산서_변형!$C$7:$AS$328,$A126,FALSE)</f>
        <v>0</v>
      </c>
      <c r="H126" s="22"/>
      <c r="I126" s="82"/>
      <c r="J126" s="69"/>
      <c r="K126" s="51"/>
      <c r="L126" s="51"/>
      <c r="M126" s="51"/>
      <c r="N126" s="81"/>
      <c r="P126" s="53">
        <f t="shared" si="4"/>
        <v>0</v>
      </c>
      <c r="Q126" s="54">
        <f t="shared" si="5"/>
        <v>0</v>
      </c>
      <c r="R126" s="54">
        <f t="shared" si="6"/>
        <v>0</v>
      </c>
      <c r="S126" s="55">
        <f t="shared" si="7"/>
        <v>0</v>
      </c>
    </row>
    <row r="127" spans="1:19">
      <c r="A127">
        <v>121</v>
      </c>
      <c r="B127" s="29">
        <v>124319</v>
      </c>
      <c r="C127" s="30" t="s">
        <v>160</v>
      </c>
      <c r="D127" s="68">
        <f>HLOOKUP(D$7,손익계산서_변형!$C$7:$AS$328,$A127,FALSE)</f>
        <v>260600000000</v>
      </c>
      <c r="E127" s="69">
        <f>HLOOKUP(E$7,손익계산서_변형!$C$7:$AS$328,$A127,FALSE)</f>
        <v>293480000000</v>
      </c>
      <c r="F127" s="69">
        <f>HLOOKUP(F$7,손익계산서_변형!$C$7:$AS$328,$A127,FALSE)</f>
        <v>324028000000</v>
      </c>
      <c r="G127" s="70">
        <f>HLOOKUP(G$7,손익계산서_변형!$C$7:$AS$328,$A127,FALSE)</f>
        <v>394838000000</v>
      </c>
      <c r="H127" s="22"/>
      <c r="I127" s="82"/>
      <c r="J127" s="69"/>
      <c r="K127" s="51"/>
      <c r="L127" s="51"/>
      <c r="M127" s="51"/>
      <c r="N127" s="81"/>
      <c r="P127" s="53">
        <f t="shared" si="4"/>
        <v>260600000000</v>
      </c>
      <c r="Q127" s="54">
        <f t="shared" si="5"/>
        <v>293480000000</v>
      </c>
      <c r="R127" s="54">
        <f t="shared" si="6"/>
        <v>324028000000</v>
      </c>
      <c r="S127" s="55">
        <f t="shared" si="7"/>
        <v>394838000000</v>
      </c>
    </row>
    <row r="128" spans="1:19">
      <c r="A128">
        <v>122</v>
      </c>
      <c r="B128" s="29">
        <v>124318</v>
      </c>
      <c r="C128" s="30" t="s">
        <v>161</v>
      </c>
      <c r="D128" s="68">
        <f>HLOOKUP(D$7,손익계산서_변형!$C$7:$AS$328,$A128,FALSE)</f>
        <v>0</v>
      </c>
      <c r="E128" s="69">
        <f>HLOOKUP(E$7,손익계산서_변형!$C$7:$AS$328,$A128,FALSE)</f>
        <v>0</v>
      </c>
      <c r="F128" s="69">
        <f>HLOOKUP(F$7,손익계산서_변형!$C$7:$AS$328,$A128,FALSE)</f>
        <v>0</v>
      </c>
      <c r="G128" s="70">
        <f>HLOOKUP(G$7,손익계산서_변형!$C$7:$AS$328,$A128,FALSE)</f>
        <v>0</v>
      </c>
      <c r="H128" s="22"/>
      <c r="I128" s="82"/>
      <c r="J128" s="69"/>
      <c r="K128" s="51"/>
      <c r="L128" s="51"/>
      <c r="M128" s="51"/>
      <c r="N128" s="81"/>
      <c r="P128" s="53">
        <f t="shared" si="4"/>
        <v>0</v>
      </c>
      <c r="Q128" s="54">
        <f t="shared" si="5"/>
        <v>0</v>
      </c>
      <c r="R128" s="54">
        <f t="shared" si="6"/>
        <v>0</v>
      </c>
      <c r="S128" s="55">
        <f t="shared" si="7"/>
        <v>0</v>
      </c>
    </row>
    <row r="129" spans="1:19">
      <c r="A129">
        <v>123</v>
      </c>
      <c r="B129" s="29">
        <v>124320</v>
      </c>
      <c r="C129" s="30" t="s">
        <v>162</v>
      </c>
      <c r="D129" s="68">
        <f>HLOOKUP(D$7,손익계산서_변형!$C$7:$AS$328,$A129,FALSE)</f>
        <v>0</v>
      </c>
      <c r="E129" s="69">
        <f>HLOOKUP(E$7,손익계산서_변형!$C$7:$AS$328,$A129,FALSE)</f>
        <v>0</v>
      </c>
      <c r="F129" s="69">
        <f>HLOOKUP(F$7,손익계산서_변형!$C$7:$AS$328,$A129,FALSE)</f>
        <v>0</v>
      </c>
      <c r="G129" s="70">
        <f>HLOOKUP(G$7,손익계산서_변형!$C$7:$AS$328,$A129,FALSE)</f>
        <v>0</v>
      </c>
      <c r="H129" s="22"/>
      <c r="I129" s="82"/>
      <c r="J129" s="69"/>
      <c r="K129" s="51"/>
      <c r="L129" s="51"/>
      <c r="M129" s="51"/>
      <c r="N129" s="81"/>
      <c r="P129" s="53">
        <f t="shared" si="4"/>
        <v>0</v>
      </c>
      <c r="Q129" s="54">
        <f t="shared" si="5"/>
        <v>0</v>
      </c>
      <c r="R129" s="54">
        <f t="shared" si="6"/>
        <v>0</v>
      </c>
      <c r="S129" s="55">
        <f t="shared" si="7"/>
        <v>0</v>
      </c>
    </row>
    <row r="130" spans="1:19">
      <c r="A130">
        <v>124</v>
      </c>
      <c r="B130" s="29">
        <v>124322</v>
      </c>
      <c r="C130" s="30" t="s">
        <v>163</v>
      </c>
      <c r="D130" s="68">
        <f>HLOOKUP(D$7,손익계산서_변형!$C$7:$AS$328,$A130,FALSE)</f>
        <v>204478000000</v>
      </c>
      <c r="E130" s="69">
        <f>HLOOKUP(E$7,손익계산서_변형!$C$7:$AS$328,$A130,FALSE)</f>
        <v>161145000000</v>
      </c>
      <c r="F130" s="69">
        <f>HLOOKUP(F$7,손익계산서_변형!$C$7:$AS$328,$A130,FALSE)</f>
        <v>174801000000</v>
      </c>
      <c r="G130" s="70">
        <f>HLOOKUP(G$7,손익계산서_변형!$C$7:$AS$328,$A130,FALSE)</f>
        <v>159139000000</v>
      </c>
      <c r="H130" s="22"/>
      <c r="I130" s="82"/>
      <c r="J130" s="69"/>
      <c r="K130" s="51"/>
      <c r="L130" s="51"/>
      <c r="M130" s="51"/>
      <c r="N130" s="81"/>
      <c r="P130" s="53">
        <f t="shared" si="4"/>
        <v>204478000000</v>
      </c>
      <c r="Q130" s="54">
        <f t="shared" si="5"/>
        <v>161145000000</v>
      </c>
      <c r="R130" s="54">
        <f t="shared" si="6"/>
        <v>174801000000</v>
      </c>
      <c r="S130" s="55">
        <f t="shared" si="7"/>
        <v>159139000000</v>
      </c>
    </row>
    <row r="131" spans="1:19">
      <c r="A131">
        <v>125</v>
      </c>
      <c r="B131" s="29">
        <v>124323</v>
      </c>
      <c r="C131" s="30" t="s">
        <v>164</v>
      </c>
      <c r="D131" s="68">
        <f>HLOOKUP(D$7,손익계산서_변형!$C$7:$AS$328,$A131,FALSE)</f>
        <v>0</v>
      </c>
      <c r="E131" s="69">
        <f>HLOOKUP(E$7,손익계산서_변형!$C$7:$AS$328,$A131,FALSE)</f>
        <v>0</v>
      </c>
      <c r="F131" s="69">
        <f>HLOOKUP(F$7,손익계산서_변형!$C$7:$AS$328,$A131,FALSE)</f>
        <v>0</v>
      </c>
      <c r="G131" s="70">
        <f>HLOOKUP(G$7,손익계산서_변형!$C$7:$AS$328,$A131,FALSE)</f>
        <v>0</v>
      </c>
      <c r="H131" s="22"/>
      <c r="I131" s="82"/>
      <c r="J131" s="69"/>
      <c r="K131" s="51"/>
      <c r="L131" s="51"/>
      <c r="M131" s="51"/>
      <c r="N131" s="81"/>
      <c r="P131" s="53">
        <f t="shared" si="4"/>
        <v>0</v>
      </c>
      <c r="Q131" s="54">
        <f t="shared" si="5"/>
        <v>0</v>
      </c>
      <c r="R131" s="54">
        <f t="shared" si="6"/>
        <v>0</v>
      </c>
      <c r="S131" s="55">
        <f t="shared" si="7"/>
        <v>0</v>
      </c>
    </row>
    <row r="132" spans="1:19">
      <c r="A132">
        <v>126</v>
      </c>
      <c r="B132" s="29">
        <v>124321</v>
      </c>
      <c r="C132" s="30" t="s">
        <v>165</v>
      </c>
      <c r="D132" s="68">
        <f>HLOOKUP(D$7,손익계산서_변형!$C$7:$AS$328,$A132,FALSE)</f>
        <v>0</v>
      </c>
      <c r="E132" s="69">
        <f>HLOOKUP(E$7,손익계산서_변형!$C$7:$AS$328,$A132,FALSE)</f>
        <v>0</v>
      </c>
      <c r="F132" s="69">
        <f>HLOOKUP(F$7,손익계산서_변형!$C$7:$AS$328,$A132,FALSE)</f>
        <v>0</v>
      </c>
      <c r="G132" s="70">
        <f>HLOOKUP(G$7,손익계산서_변형!$C$7:$AS$328,$A132,FALSE)</f>
        <v>0</v>
      </c>
      <c r="H132" s="22"/>
      <c r="I132" s="82"/>
      <c r="J132" s="69"/>
      <c r="K132" s="51"/>
      <c r="L132" s="51"/>
      <c r="M132" s="51"/>
      <c r="N132" s="81"/>
      <c r="P132" s="53">
        <f t="shared" si="4"/>
        <v>0</v>
      </c>
      <c r="Q132" s="54">
        <f t="shared" si="5"/>
        <v>0</v>
      </c>
      <c r="R132" s="54">
        <f t="shared" si="6"/>
        <v>0</v>
      </c>
      <c r="S132" s="55">
        <f t="shared" si="7"/>
        <v>0</v>
      </c>
    </row>
    <row r="133" spans="1:19">
      <c r="A133">
        <v>127</v>
      </c>
      <c r="B133" s="29">
        <v>124400</v>
      </c>
      <c r="C133" s="30" t="s">
        <v>166</v>
      </c>
      <c r="D133" s="68">
        <f>HLOOKUP(D$7,손익계산서_변형!$C$7:$AS$328,$A133,FALSE)</f>
        <v>3881791000000</v>
      </c>
      <c r="E133" s="69">
        <f>HLOOKUP(E$7,손익계산서_변형!$C$7:$AS$328,$A133,FALSE)</f>
        <v>3953870000000</v>
      </c>
      <c r="F133" s="69">
        <f>HLOOKUP(F$7,손익계산서_변형!$C$7:$AS$328,$A133,FALSE)</f>
        <v>3562863000000</v>
      </c>
      <c r="G133" s="70">
        <f>HLOOKUP(G$7,손익계산서_변형!$C$7:$AS$328,$A133,FALSE)</f>
        <v>3729491000000</v>
      </c>
      <c r="H133" s="22"/>
      <c r="I133" s="82"/>
      <c r="J133" s="69"/>
      <c r="K133" s="51"/>
      <c r="L133" s="51"/>
      <c r="M133" s="51"/>
      <c r="N133" s="81"/>
      <c r="P133" s="53">
        <f t="shared" si="4"/>
        <v>3881791000000</v>
      </c>
      <c r="Q133" s="54">
        <f t="shared" si="5"/>
        <v>3953870000000</v>
      </c>
      <c r="R133" s="54">
        <f t="shared" si="6"/>
        <v>3562863000000</v>
      </c>
      <c r="S133" s="55">
        <f t="shared" si="7"/>
        <v>3729491000000</v>
      </c>
    </row>
    <row r="134" spans="1:19">
      <c r="A134">
        <v>128</v>
      </c>
      <c r="B134" s="29">
        <v>124406</v>
      </c>
      <c r="C134" s="30" t="s">
        <v>167</v>
      </c>
      <c r="D134" s="68">
        <f>HLOOKUP(D$7,손익계산서_변형!$C$7:$AS$328,$A134,FALSE)</f>
        <v>0</v>
      </c>
      <c r="E134" s="69">
        <f>HLOOKUP(E$7,손익계산서_변형!$C$7:$AS$328,$A134,FALSE)</f>
        <v>0</v>
      </c>
      <c r="F134" s="69">
        <f>HLOOKUP(F$7,손익계산서_변형!$C$7:$AS$328,$A134,FALSE)</f>
        <v>0</v>
      </c>
      <c r="G134" s="70">
        <f>HLOOKUP(G$7,손익계산서_변형!$C$7:$AS$328,$A134,FALSE)</f>
        <v>0</v>
      </c>
      <c r="H134" s="22"/>
      <c r="I134" s="82"/>
      <c r="J134" s="69"/>
      <c r="K134" s="51"/>
      <c r="L134" s="51"/>
      <c r="M134" s="51"/>
      <c r="N134" s="81"/>
      <c r="P134" s="53">
        <f t="shared" si="4"/>
        <v>0</v>
      </c>
      <c r="Q134" s="54">
        <f t="shared" si="5"/>
        <v>0</v>
      </c>
      <c r="R134" s="54">
        <f t="shared" si="6"/>
        <v>0</v>
      </c>
      <c r="S134" s="55">
        <f t="shared" si="7"/>
        <v>0</v>
      </c>
    </row>
    <row r="135" spans="1:19">
      <c r="A135">
        <v>129</v>
      </c>
      <c r="B135" s="29">
        <v>124410</v>
      </c>
      <c r="C135" s="30" t="s">
        <v>168</v>
      </c>
      <c r="D135" s="68">
        <f>HLOOKUP(D$7,손익계산서_변형!$C$7:$AS$328,$A135,FALSE)</f>
        <v>3357472000000</v>
      </c>
      <c r="E135" s="69">
        <f>HLOOKUP(E$7,손익계산서_변형!$C$7:$AS$328,$A135,FALSE)</f>
        <v>3374583000000</v>
      </c>
      <c r="F135" s="69">
        <f>HLOOKUP(F$7,손익계산서_변형!$C$7:$AS$328,$A135,FALSE)</f>
        <v>2981833000000</v>
      </c>
      <c r="G135" s="70">
        <f>HLOOKUP(G$7,손익계산서_변형!$C$7:$AS$328,$A135,FALSE)</f>
        <v>3102048000000</v>
      </c>
      <c r="H135" s="22"/>
      <c r="I135" s="82"/>
      <c r="J135" s="69"/>
      <c r="K135" s="51"/>
      <c r="L135" s="51"/>
      <c r="M135" s="51"/>
      <c r="N135" s="81"/>
      <c r="P135" s="53">
        <f t="shared" si="4"/>
        <v>3357472000000</v>
      </c>
      <c r="Q135" s="54">
        <f t="shared" si="5"/>
        <v>3374583000000</v>
      </c>
      <c r="R135" s="54">
        <f t="shared" si="6"/>
        <v>2981833000000</v>
      </c>
      <c r="S135" s="55">
        <f t="shared" si="7"/>
        <v>3102048000000</v>
      </c>
    </row>
    <row r="136" spans="1:19">
      <c r="A136">
        <v>130</v>
      </c>
      <c r="B136" s="29">
        <v>124420</v>
      </c>
      <c r="C136" s="30" t="s">
        <v>169</v>
      </c>
      <c r="D136" s="68">
        <f>HLOOKUP(D$7,손익계산서_변형!$C$7:$AS$328,$A136,FALSE)</f>
        <v>0</v>
      </c>
      <c r="E136" s="69">
        <f>HLOOKUP(E$7,손익계산서_변형!$C$7:$AS$328,$A136,FALSE)</f>
        <v>0</v>
      </c>
      <c r="F136" s="69">
        <f>HLOOKUP(F$7,손익계산서_변형!$C$7:$AS$328,$A136,FALSE)</f>
        <v>0</v>
      </c>
      <c r="G136" s="70">
        <f>HLOOKUP(G$7,손익계산서_변형!$C$7:$AS$328,$A136,FALSE)</f>
        <v>0</v>
      </c>
      <c r="H136" s="22"/>
      <c r="I136" s="82"/>
      <c r="J136" s="69"/>
      <c r="K136" s="51"/>
      <c r="L136" s="51"/>
      <c r="M136" s="51"/>
      <c r="N136" s="81"/>
      <c r="P136" s="53">
        <f t="shared" si="4"/>
        <v>0</v>
      </c>
      <c r="Q136" s="54">
        <f t="shared" si="5"/>
        <v>0</v>
      </c>
      <c r="R136" s="54">
        <f t="shared" si="6"/>
        <v>0</v>
      </c>
      <c r="S136" s="55">
        <f t="shared" si="7"/>
        <v>0</v>
      </c>
    </row>
    <row r="137" spans="1:19">
      <c r="A137">
        <v>131</v>
      </c>
      <c r="B137" s="29">
        <v>124421</v>
      </c>
      <c r="C137" s="30" t="s">
        <v>170</v>
      </c>
      <c r="D137" s="68">
        <f>HLOOKUP(D$7,손익계산서_변형!$C$7:$AS$328,$A137,FALSE)</f>
        <v>0</v>
      </c>
      <c r="E137" s="69">
        <f>HLOOKUP(E$7,손익계산서_변형!$C$7:$AS$328,$A137,FALSE)</f>
        <v>0</v>
      </c>
      <c r="F137" s="69">
        <f>HLOOKUP(F$7,손익계산서_변형!$C$7:$AS$328,$A137,FALSE)</f>
        <v>0</v>
      </c>
      <c r="G137" s="70">
        <f>HLOOKUP(G$7,손익계산서_변형!$C$7:$AS$328,$A137,FALSE)</f>
        <v>0</v>
      </c>
      <c r="H137" s="22"/>
      <c r="I137" s="82"/>
      <c r="J137" s="69"/>
      <c r="K137" s="51"/>
      <c r="L137" s="51"/>
      <c r="M137" s="51"/>
      <c r="N137" s="81"/>
      <c r="P137" s="53">
        <f t="shared" si="4"/>
        <v>0</v>
      </c>
      <c r="Q137" s="54">
        <f t="shared" si="5"/>
        <v>0</v>
      </c>
      <c r="R137" s="54">
        <f t="shared" si="6"/>
        <v>0</v>
      </c>
      <c r="S137" s="55">
        <f t="shared" si="7"/>
        <v>0</v>
      </c>
    </row>
    <row r="138" spans="1:19">
      <c r="A138">
        <v>132</v>
      </c>
      <c r="B138" s="29">
        <v>124440</v>
      </c>
      <c r="C138" s="30" t="s">
        <v>171</v>
      </c>
      <c r="D138" s="68">
        <f>HLOOKUP(D$7,손익계산서_변형!$C$7:$AS$328,$A138,FALSE)</f>
        <v>0</v>
      </c>
      <c r="E138" s="69">
        <f>HLOOKUP(E$7,손익계산서_변형!$C$7:$AS$328,$A138,FALSE)</f>
        <v>0</v>
      </c>
      <c r="F138" s="69">
        <f>HLOOKUP(F$7,손익계산서_변형!$C$7:$AS$328,$A138,FALSE)</f>
        <v>0</v>
      </c>
      <c r="G138" s="70">
        <f>HLOOKUP(G$7,손익계산서_변형!$C$7:$AS$328,$A138,FALSE)</f>
        <v>0</v>
      </c>
      <c r="H138" s="22"/>
      <c r="I138" s="82"/>
      <c r="J138" s="69"/>
      <c r="K138" s="51"/>
      <c r="L138" s="51"/>
      <c r="M138" s="51"/>
      <c r="N138" s="81"/>
      <c r="P138" s="53">
        <f t="shared" si="4"/>
        <v>0</v>
      </c>
      <c r="Q138" s="54">
        <f t="shared" si="5"/>
        <v>0</v>
      </c>
      <c r="R138" s="54">
        <f t="shared" si="6"/>
        <v>0</v>
      </c>
      <c r="S138" s="55">
        <f t="shared" si="7"/>
        <v>0</v>
      </c>
    </row>
    <row r="139" spans="1:19">
      <c r="A139">
        <v>133</v>
      </c>
      <c r="B139" s="29">
        <v>124450</v>
      </c>
      <c r="C139" s="30" t="s">
        <v>172</v>
      </c>
      <c r="D139" s="68">
        <f>HLOOKUP(D$7,손익계산서_변형!$C$7:$AS$328,$A139,FALSE)</f>
        <v>66108000000</v>
      </c>
      <c r="E139" s="69">
        <f>HLOOKUP(E$7,손익계산서_변형!$C$7:$AS$328,$A139,FALSE)</f>
        <v>67337000000</v>
      </c>
      <c r="F139" s="69">
        <f>HLOOKUP(F$7,손익계산서_변형!$C$7:$AS$328,$A139,FALSE)</f>
        <v>67753000000</v>
      </c>
      <c r="G139" s="70">
        <f>HLOOKUP(G$7,손익계산서_변형!$C$7:$AS$328,$A139,FALSE)</f>
        <v>69041000000</v>
      </c>
      <c r="H139" s="22"/>
      <c r="I139" s="82"/>
      <c r="J139" s="69"/>
      <c r="K139" s="51"/>
      <c r="L139" s="51"/>
      <c r="M139" s="51"/>
      <c r="N139" s="81"/>
      <c r="P139" s="53">
        <f t="shared" si="4"/>
        <v>66108000000</v>
      </c>
      <c r="Q139" s="54">
        <f t="shared" si="5"/>
        <v>67337000000</v>
      </c>
      <c r="R139" s="54">
        <f t="shared" si="6"/>
        <v>67753000000</v>
      </c>
      <c r="S139" s="55">
        <f t="shared" si="7"/>
        <v>69041000000</v>
      </c>
    </row>
    <row r="140" spans="1:19">
      <c r="A140">
        <v>134</v>
      </c>
      <c r="B140" s="29">
        <v>124451</v>
      </c>
      <c r="C140" s="30" t="s">
        <v>173</v>
      </c>
      <c r="D140" s="68">
        <f>HLOOKUP(D$7,손익계산서_변형!$C$7:$AS$328,$A140,FALSE)</f>
        <v>0</v>
      </c>
      <c r="E140" s="69">
        <f>HLOOKUP(E$7,손익계산서_변형!$C$7:$AS$328,$A140,FALSE)</f>
        <v>0</v>
      </c>
      <c r="F140" s="69">
        <f>HLOOKUP(F$7,손익계산서_변형!$C$7:$AS$328,$A140,FALSE)</f>
        <v>0</v>
      </c>
      <c r="G140" s="70">
        <f>HLOOKUP(G$7,손익계산서_변형!$C$7:$AS$328,$A140,FALSE)</f>
        <v>0</v>
      </c>
      <c r="H140" s="22"/>
      <c r="I140" s="82"/>
      <c r="J140" s="69"/>
      <c r="K140" s="51"/>
      <c r="L140" s="51"/>
      <c r="M140" s="51"/>
      <c r="N140" s="81"/>
      <c r="P140" s="53">
        <f t="shared" si="4"/>
        <v>0</v>
      </c>
      <c r="Q140" s="54">
        <f t="shared" si="5"/>
        <v>0</v>
      </c>
      <c r="R140" s="54">
        <f t="shared" si="6"/>
        <v>0</v>
      </c>
      <c r="S140" s="55">
        <f t="shared" si="7"/>
        <v>0</v>
      </c>
    </row>
    <row r="141" spans="1:19">
      <c r="A141">
        <v>135</v>
      </c>
      <c r="B141" s="29">
        <v>124452</v>
      </c>
      <c r="C141" s="30" t="s">
        <v>174</v>
      </c>
      <c r="D141" s="68">
        <f>HLOOKUP(D$7,손익계산서_변형!$C$7:$AS$328,$A141,FALSE)</f>
        <v>0</v>
      </c>
      <c r="E141" s="69">
        <f>HLOOKUP(E$7,손익계산서_변형!$C$7:$AS$328,$A141,FALSE)</f>
        <v>0</v>
      </c>
      <c r="F141" s="69">
        <f>HLOOKUP(F$7,손익계산서_변형!$C$7:$AS$328,$A141,FALSE)</f>
        <v>0</v>
      </c>
      <c r="G141" s="70">
        <f>HLOOKUP(G$7,손익계산서_변형!$C$7:$AS$328,$A141,FALSE)</f>
        <v>0</v>
      </c>
      <c r="H141" s="22"/>
      <c r="I141" s="82"/>
      <c r="J141" s="69"/>
      <c r="K141" s="51"/>
      <c r="L141" s="51"/>
      <c r="M141" s="51"/>
      <c r="N141" s="81"/>
      <c r="P141" s="53">
        <f t="shared" si="4"/>
        <v>0</v>
      </c>
      <c r="Q141" s="54">
        <f t="shared" si="5"/>
        <v>0</v>
      </c>
      <c r="R141" s="54">
        <f t="shared" si="6"/>
        <v>0</v>
      </c>
      <c r="S141" s="55">
        <f t="shared" si="7"/>
        <v>0</v>
      </c>
    </row>
    <row r="142" spans="1:19">
      <c r="A142">
        <v>136</v>
      </c>
      <c r="B142" s="29">
        <v>124461</v>
      </c>
      <c r="C142" s="30" t="s">
        <v>175</v>
      </c>
      <c r="D142" s="68">
        <f>HLOOKUP(D$7,손익계산서_변형!$C$7:$AS$328,$A142,FALSE)</f>
        <v>0</v>
      </c>
      <c r="E142" s="69">
        <f>HLOOKUP(E$7,손익계산서_변형!$C$7:$AS$328,$A142,FALSE)</f>
        <v>0</v>
      </c>
      <c r="F142" s="69">
        <f>HLOOKUP(F$7,손익계산서_변형!$C$7:$AS$328,$A142,FALSE)</f>
        <v>0</v>
      </c>
      <c r="G142" s="70">
        <f>HLOOKUP(G$7,손익계산서_변형!$C$7:$AS$328,$A142,FALSE)</f>
        <v>0</v>
      </c>
      <c r="H142" s="22"/>
      <c r="I142" s="82"/>
      <c r="J142" s="69"/>
      <c r="K142" s="51"/>
      <c r="L142" s="51"/>
      <c r="M142" s="51"/>
      <c r="N142" s="81"/>
      <c r="P142" s="53">
        <f t="shared" si="4"/>
        <v>0</v>
      </c>
      <c r="Q142" s="54">
        <f t="shared" si="5"/>
        <v>0</v>
      </c>
      <c r="R142" s="54">
        <f t="shared" si="6"/>
        <v>0</v>
      </c>
      <c r="S142" s="55">
        <f t="shared" si="7"/>
        <v>0</v>
      </c>
    </row>
    <row r="143" spans="1:19">
      <c r="A143">
        <v>137</v>
      </c>
      <c r="B143" s="29">
        <v>124453</v>
      </c>
      <c r="C143" s="30" t="s">
        <v>176</v>
      </c>
      <c r="D143" s="68">
        <f>HLOOKUP(D$7,손익계산서_변형!$C$7:$AS$328,$A143,FALSE)</f>
        <v>0</v>
      </c>
      <c r="E143" s="69">
        <f>HLOOKUP(E$7,손익계산서_변형!$C$7:$AS$328,$A143,FALSE)</f>
        <v>0</v>
      </c>
      <c r="F143" s="69">
        <f>HLOOKUP(F$7,손익계산서_변형!$C$7:$AS$328,$A143,FALSE)</f>
        <v>0</v>
      </c>
      <c r="G143" s="70">
        <f>HLOOKUP(G$7,손익계산서_변형!$C$7:$AS$328,$A143,FALSE)</f>
        <v>0</v>
      </c>
      <c r="H143" s="22"/>
      <c r="I143" s="82"/>
      <c r="J143" s="69"/>
      <c r="K143" s="51"/>
      <c r="L143" s="51"/>
      <c r="M143" s="51"/>
      <c r="N143" s="81"/>
      <c r="P143" s="53">
        <f t="shared" si="4"/>
        <v>0</v>
      </c>
      <c r="Q143" s="54">
        <f t="shared" si="5"/>
        <v>0</v>
      </c>
      <c r="R143" s="54">
        <f t="shared" si="6"/>
        <v>0</v>
      </c>
      <c r="S143" s="55">
        <f t="shared" si="7"/>
        <v>0</v>
      </c>
    </row>
    <row r="144" spans="1:19">
      <c r="A144">
        <v>138</v>
      </c>
      <c r="B144" s="29">
        <v>124462</v>
      </c>
      <c r="C144" s="30" t="s">
        <v>177</v>
      </c>
      <c r="D144" s="68">
        <f>HLOOKUP(D$7,손익계산서_변형!$C$7:$AS$328,$A144,FALSE)</f>
        <v>0</v>
      </c>
      <c r="E144" s="69">
        <f>HLOOKUP(E$7,손익계산서_변형!$C$7:$AS$328,$A144,FALSE)</f>
        <v>0</v>
      </c>
      <c r="F144" s="69">
        <f>HLOOKUP(F$7,손익계산서_변형!$C$7:$AS$328,$A144,FALSE)</f>
        <v>0</v>
      </c>
      <c r="G144" s="70">
        <f>HLOOKUP(G$7,손익계산서_변형!$C$7:$AS$328,$A144,FALSE)</f>
        <v>0</v>
      </c>
      <c r="H144" s="22"/>
      <c r="I144" s="82"/>
      <c r="J144" s="69"/>
      <c r="K144" s="51"/>
      <c r="L144" s="51"/>
      <c r="M144" s="51"/>
      <c r="N144" s="81"/>
      <c r="P144" s="53">
        <f t="shared" si="4"/>
        <v>0</v>
      </c>
      <c r="Q144" s="54">
        <f t="shared" si="5"/>
        <v>0</v>
      </c>
      <c r="R144" s="54">
        <f t="shared" si="6"/>
        <v>0</v>
      </c>
      <c r="S144" s="55">
        <f t="shared" si="7"/>
        <v>0</v>
      </c>
    </row>
    <row r="145" spans="1:19">
      <c r="A145">
        <v>139</v>
      </c>
      <c r="B145" s="29">
        <v>124463</v>
      </c>
      <c r="C145" s="30" t="s">
        <v>178</v>
      </c>
      <c r="D145" s="68">
        <f>HLOOKUP(D$7,손익계산서_변형!$C$7:$AS$328,$A145,FALSE)</f>
        <v>0</v>
      </c>
      <c r="E145" s="69">
        <f>HLOOKUP(E$7,손익계산서_변형!$C$7:$AS$328,$A145,FALSE)</f>
        <v>0</v>
      </c>
      <c r="F145" s="69">
        <f>HLOOKUP(F$7,손익계산서_변형!$C$7:$AS$328,$A145,FALSE)</f>
        <v>0</v>
      </c>
      <c r="G145" s="70">
        <f>HLOOKUP(G$7,손익계산서_변형!$C$7:$AS$328,$A145,FALSE)</f>
        <v>0</v>
      </c>
      <c r="H145" s="22"/>
      <c r="I145" s="82"/>
      <c r="J145" s="69"/>
      <c r="K145" s="51"/>
      <c r="L145" s="51"/>
      <c r="M145" s="51"/>
      <c r="N145" s="81"/>
      <c r="P145" s="53">
        <f t="shared" si="4"/>
        <v>0</v>
      </c>
      <c r="Q145" s="54">
        <f t="shared" si="5"/>
        <v>0</v>
      </c>
      <c r="R145" s="54">
        <f t="shared" si="6"/>
        <v>0</v>
      </c>
      <c r="S145" s="55">
        <f t="shared" si="7"/>
        <v>0</v>
      </c>
    </row>
    <row r="146" spans="1:19">
      <c r="A146">
        <v>140</v>
      </c>
      <c r="B146" s="29">
        <v>124454</v>
      </c>
      <c r="C146" s="30" t="s">
        <v>179</v>
      </c>
      <c r="D146" s="68">
        <f>HLOOKUP(D$7,손익계산서_변형!$C$7:$AS$328,$A146,FALSE)</f>
        <v>0</v>
      </c>
      <c r="E146" s="69">
        <f>HLOOKUP(E$7,손익계산서_변형!$C$7:$AS$328,$A146,FALSE)</f>
        <v>0</v>
      </c>
      <c r="F146" s="69">
        <f>HLOOKUP(F$7,손익계산서_변형!$C$7:$AS$328,$A146,FALSE)</f>
        <v>0</v>
      </c>
      <c r="G146" s="70">
        <f>HLOOKUP(G$7,손익계산서_변형!$C$7:$AS$328,$A146,FALSE)</f>
        <v>0</v>
      </c>
      <c r="H146" s="22"/>
      <c r="I146" s="82"/>
      <c r="J146" s="69"/>
      <c r="K146" s="51"/>
      <c r="L146" s="51"/>
      <c r="M146" s="51"/>
      <c r="N146" s="81"/>
      <c r="P146" s="53">
        <f t="shared" si="4"/>
        <v>0</v>
      </c>
      <c r="Q146" s="54">
        <f t="shared" si="5"/>
        <v>0</v>
      </c>
      <c r="R146" s="54">
        <f t="shared" si="6"/>
        <v>0</v>
      </c>
      <c r="S146" s="55">
        <f t="shared" si="7"/>
        <v>0</v>
      </c>
    </row>
    <row r="147" spans="1:19">
      <c r="A147">
        <v>141</v>
      </c>
      <c r="B147" s="29">
        <v>124455</v>
      </c>
      <c r="C147" s="30" t="s">
        <v>180</v>
      </c>
      <c r="D147" s="68">
        <f>HLOOKUP(D$7,손익계산서_변형!$C$7:$AS$328,$A147,FALSE)</f>
        <v>0</v>
      </c>
      <c r="E147" s="69">
        <f>HLOOKUP(E$7,손익계산서_변형!$C$7:$AS$328,$A147,FALSE)</f>
        <v>0</v>
      </c>
      <c r="F147" s="69">
        <f>HLOOKUP(F$7,손익계산서_변형!$C$7:$AS$328,$A147,FALSE)</f>
        <v>0</v>
      </c>
      <c r="G147" s="70">
        <f>HLOOKUP(G$7,손익계산서_변형!$C$7:$AS$328,$A147,FALSE)</f>
        <v>0</v>
      </c>
      <c r="H147" s="22"/>
      <c r="I147" s="82"/>
      <c r="J147" s="69"/>
      <c r="K147" s="51"/>
      <c r="L147" s="51"/>
      <c r="M147" s="51"/>
      <c r="N147" s="81"/>
      <c r="P147" s="53">
        <f t="shared" si="4"/>
        <v>0</v>
      </c>
      <c r="Q147" s="54">
        <f t="shared" si="5"/>
        <v>0</v>
      </c>
      <c r="R147" s="54">
        <f t="shared" si="6"/>
        <v>0</v>
      </c>
      <c r="S147" s="55">
        <f t="shared" si="7"/>
        <v>0</v>
      </c>
    </row>
    <row r="148" spans="1:19">
      <c r="A148">
        <v>142</v>
      </c>
      <c r="B148" s="29">
        <v>124456</v>
      </c>
      <c r="C148" s="30" t="s">
        <v>181</v>
      </c>
      <c r="D148" s="68">
        <f>HLOOKUP(D$7,손익계산서_변형!$C$7:$AS$328,$A148,FALSE)</f>
        <v>0</v>
      </c>
      <c r="E148" s="69">
        <f>HLOOKUP(E$7,손익계산서_변형!$C$7:$AS$328,$A148,FALSE)</f>
        <v>0</v>
      </c>
      <c r="F148" s="69">
        <f>HLOOKUP(F$7,손익계산서_변형!$C$7:$AS$328,$A148,FALSE)</f>
        <v>0</v>
      </c>
      <c r="G148" s="70">
        <f>HLOOKUP(G$7,손익계산서_변형!$C$7:$AS$328,$A148,FALSE)</f>
        <v>0</v>
      </c>
      <c r="H148" s="22"/>
      <c r="I148" s="82"/>
      <c r="J148" s="69"/>
      <c r="K148" s="51"/>
      <c r="L148" s="51"/>
      <c r="M148" s="51"/>
      <c r="N148" s="81"/>
      <c r="P148" s="53">
        <f t="shared" si="4"/>
        <v>0</v>
      </c>
      <c r="Q148" s="54">
        <f t="shared" si="5"/>
        <v>0</v>
      </c>
      <c r="R148" s="54">
        <f t="shared" si="6"/>
        <v>0</v>
      </c>
      <c r="S148" s="55">
        <f t="shared" si="7"/>
        <v>0</v>
      </c>
    </row>
    <row r="149" spans="1:19">
      <c r="A149">
        <v>143</v>
      </c>
      <c r="B149" s="29">
        <v>124457</v>
      </c>
      <c r="C149" s="30" t="s">
        <v>182</v>
      </c>
      <c r="D149" s="68">
        <f>HLOOKUP(D$7,손익계산서_변형!$C$7:$AS$328,$A149,FALSE)</f>
        <v>0</v>
      </c>
      <c r="E149" s="69">
        <f>HLOOKUP(E$7,손익계산서_변형!$C$7:$AS$328,$A149,FALSE)</f>
        <v>0</v>
      </c>
      <c r="F149" s="69">
        <f>HLOOKUP(F$7,손익계산서_변형!$C$7:$AS$328,$A149,FALSE)</f>
        <v>0</v>
      </c>
      <c r="G149" s="70">
        <f>HLOOKUP(G$7,손익계산서_변형!$C$7:$AS$328,$A149,FALSE)</f>
        <v>0</v>
      </c>
      <c r="H149" s="22"/>
      <c r="I149" s="82"/>
      <c r="J149" s="69"/>
      <c r="K149" s="51"/>
      <c r="L149" s="51"/>
      <c r="M149" s="51"/>
      <c r="N149" s="81"/>
      <c r="P149" s="53">
        <f t="shared" si="4"/>
        <v>0</v>
      </c>
      <c r="Q149" s="54">
        <f t="shared" si="5"/>
        <v>0</v>
      </c>
      <c r="R149" s="54">
        <f t="shared" si="6"/>
        <v>0</v>
      </c>
      <c r="S149" s="55">
        <f t="shared" si="7"/>
        <v>0</v>
      </c>
    </row>
    <row r="150" spans="1:19">
      <c r="A150">
        <v>144</v>
      </c>
      <c r="B150" s="29">
        <v>124458</v>
      </c>
      <c r="C150" s="30" t="s">
        <v>183</v>
      </c>
      <c r="D150" s="68">
        <f>HLOOKUP(D$7,손익계산서_변형!$C$7:$AS$328,$A150,FALSE)</f>
        <v>0</v>
      </c>
      <c r="E150" s="69">
        <f>HLOOKUP(E$7,손익계산서_변형!$C$7:$AS$328,$A150,FALSE)</f>
        <v>0</v>
      </c>
      <c r="F150" s="69">
        <f>HLOOKUP(F$7,손익계산서_변형!$C$7:$AS$328,$A150,FALSE)</f>
        <v>0</v>
      </c>
      <c r="G150" s="70">
        <f>HLOOKUP(G$7,손익계산서_변형!$C$7:$AS$328,$A150,FALSE)</f>
        <v>0</v>
      </c>
      <c r="H150" s="22"/>
      <c r="I150" s="82"/>
      <c r="J150" s="69"/>
      <c r="K150" s="51"/>
      <c r="L150" s="51"/>
      <c r="M150" s="51"/>
      <c r="N150" s="81"/>
      <c r="P150" s="53">
        <f t="shared" si="4"/>
        <v>0</v>
      </c>
      <c r="Q150" s="54">
        <f t="shared" si="5"/>
        <v>0</v>
      </c>
      <c r="R150" s="54">
        <f t="shared" si="6"/>
        <v>0</v>
      </c>
      <c r="S150" s="55">
        <f t="shared" si="7"/>
        <v>0</v>
      </c>
    </row>
    <row r="151" spans="1:19">
      <c r="A151">
        <v>145</v>
      </c>
      <c r="B151" s="29">
        <v>124459</v>
      </c>
      <c r="C151" s="30" t="s">
        <v>184</v>
      </c>
      <c r="D151" s="68">
        <f>HLOOKUP(D$7,손익계산서_변형!$C$7:$AS$328,$A151,FALSE)</f>
        <v>0</v>
      </c>
      <c r="E151" s="69">
        <f>HLOOKUP(E$7,손익계산서_변형!$C$7:$AS$328,$A151,FALSE)</f>
        <v>0</v>
      </c>
      <c r="F151" s="69">
        <f>HLOOKUP(F$7,손익계산서_변형!$C$7:$AS$328,$A151,FALSE)</f>
        <v>0</v>
      </c>
      <c r="G151" s="70">
        <f>HLOOKUP(G$7,손익계산서_변형!$C$7:$AS$328,$A151,FALSE)</f>
        <v>0</v>
      </c>
      <c r="H151" s="22"/>
      <c r="I151" s="82"/>
      <c r="J151" s="69"/>
      <c r="K151" s="51"/>
      <c r="L151" s="51"/>
      <c r="M151" s="51"/>
      <c r="N151" s="81"/>
      <c r="P151" s="53">
        <f t="shared" si="4"/>
        <v>0</v>
      </c>
      <c r="Q151" s="54">
        <f t="shared" si="5"/>
        <v>0</v>
      </c>
      <c r="R151" s="54">
        <f t="shared" si="6"/>
        <v>0</v>
      </c>
      <c r="S151" s="55">
        <f t="shared" si="7"/>
        <v>0</v>
      </c>
    </row>
    <row r="152" spans="1:19">
      <c r="A152">
        <v>146</v>
      </c>
      <c r="B152" s="29">
        <v>124470</v>
      </c>
      <c r="C152" s="30" t="s">
        <v>185</v>
      </c>
      <c r="D152" s="68">
        <f>HLOOKUP(D$7,손익계산서_변형!$C$7:$AS$328,$A152,FALSE)</f>
        <v>0</v>
      </c>
      <c r="E152" s="69">
        <f>HLOOKUP(E$7,손익계산서_변형!$C$7:$AS$328,$A152,FALSE)</f>
        <v>0</v>
      </c>
      <c r="F152" s="69">
        <f>HLOOKUP(F$7,손익계산서_변형!$C$7:$AS$328,$A152,FALSE)</f>
        <v>0</v>
      </c>
      <c r="G152" s="70">
        <f>HLOOKUP(G$7,손익계산서_변형!$C$7:$AS$328,$A152,FALSE)</f>
        <v>0</v>
      </c>
      <c r="H152" s="22"/>
      <c r="I152" s="82"/>
      <c r="J152" s="69"/>
      <c r="K152" s="51"/>
      <c r="L152" s="51"/>
      <c r="M152" s="51"/>
      <c r="N152" s="81"/>
      <c r="P152" s="53">
        <f t="shared" si="4"/>
        <v>0</v>
      </c>
      <c r="Q152" s="54">
        <f t="shared" si="5"/>
        <v>0</v>
      </c>
      <c r="R152" s="54">
        <f t="shared" si="6"/>
        <v>0</v>
      </c>
      <c r="S152" s="55">
        <f t="shared" si="7"/>
        <v>0</v>
      </c>
    </row>
    <row r="153" spans="1:19">
      <c r="A153">
        <v>147</v>
      </c>
      <c r="B153" s="29">
        <v>124471</v>
      </c>
      <c r="C153" s="30" t="s">
        <v>186</v>
      </c>
      <c r="D153" s="68">
        <f>HLOOKUP(D$7,손익계산서_변형!$C$7:$AS$328,$A153,FALSE)</f>
        <v>66108000000</v>
      </c>
      <c r="E153" s="69">
        <f>HLOOKUP(E$7,손익계산서_변형!$C$7:$AS$328,$A153,FALSE)</f>
        <v>67337000000</v>
      </c>
      <c r="F153" s="69">
        <f>HLOOKUP(F$7,손익계산서_변형!$C$7:$AS$328,$A153,FALSE)</f>
        <v>67753000000</v>
      </c>
      <c r="G153" s="70">
        <f>HLOOKUP(G$7,손익계산서_변형!$C$7:$AS$328,$A153,FALSE)</f>
        <v>69041000000</v>
      </c>
      <c r="H153" s="22"/>
      <c r="I153" s="82"/>
      <c r="J153" s="69"/>
      <c r="K153" s="51"/>
      <c r="L153" s="51"/>
      <c r="M153" s="51"/>
      <c r="N153" s="81"/>
      <c r="P153" s="53">
        <f t="shared" ref="P153:P156" si="8">+D153</f>
        <v>66108000000</v>
      </c>
      <c r="Q153" s="54">
        <f t="shared" ref="Q153:Q156" si="9">+E153</f>
        <v>67337000000</v>
      </c>
      <c r="R153" s="54">
        <f t="shared" ref="R153:R156" si="10">+F153</f>
        <v>67753000000</v>
      </c>
      <c r="S153" s="55">
        <f t="shared" ref="S153:S156" si="11">+G153</f>
        <v>69041000000</v>
      </c>
    </row>
    <row r="154" spans="1:19">
      <c r="A154">
        <v>148</v>
      </c>
      <c r="B154" s="29">
        <v>124472</v>
      </c>
      <c r="C154" s="30" t="s">
        <v>187</v>
      </c>
      <c r="D154" s="68">
        <f>HLOOKUP(D$7,손익계산서_변형!$C$7:$AS$328,$A154,FALSE)</f>
        <v>0</v>
      </c>
      <c r="E154" s="69">
        <f>HLOOKUP(E$7,손익계산서_변형!$C$7:$AS$328,$A154,FALSE)</f>
        <v>0</v>
      </c>
      <c r="F154" s="69">
        <f>HLOOKUP(F$7,손익계산서_변형!$C$7:$AS$328,$A154,FALSE)</f>
        <v>0</v>
      </c>
      <c r="G154" s="70">
        <f>HLOOKUP(G$7,손익계산서_변형!$C$7:$AS$328,$A154,FALSE)</f>
        <v>0</v>
      </c>
      <c r="H154" s="22"/>
      <c r="I154" s="82"/>
      <c r="J154" s="69"/>
      <c r="K154" s="51"/>
      <c r="L154" s="51"/>
      <c r="M154" s="51"/>
      <c r="N154" s="81"/>
      <c r="P154" s="53">
        <f t="shared" si="8"/>
        <v>0</v>
      </c>
      <c r="Q154" s="54">
        <f t="shared" si="9"/>
        <v>0</v>
      </c>
      <c r="R154" s="54">
        <f t="shared" si="10"/>
        <v>0</v>
      </c>
      <c r="S154" s="55">
        <f t="shared" si="11"/>
        <v>0</v>
      </c>
    </row>
    <row r="155" spans="1:19">
      <c r="A155">
        <v>149</v>
      </c>
      <c r="B155" s="29">
        <v>124460</v>
      </c>
      <c r="C155" s="30" t="s">
        <v>188</v>
      </c>
      <c r="D155" s="68">
        <f>HLOOKUP(D$7,손익계산서_변형!$C$7:$AS$328,$A155,FALSE)</f>
        <v>458211000000</v>
      </c>
      <c r="E155" s="69">
        <f>HLOOKUP(E$7,손익계산서_변형!$C$7:$AS$328,$A155,FALSE)</f>
        <v>511950000000</v>
      </c>
      <c r="F155" s="69">
        <f>HLOOKUP(F$7,손익계산서_변형!$C$7:$AS$328,$A155,FALSE)</f>
        <v>513277000000</v>
      </c>
      <c r="G155" s="70">
        <f>HLOOKUP(G$7,손익계산서_변형!$C$7:$AS$328,$A155,FALSE)</f>
        <v>558402000000</v>
      </c>
      <c r="H155" s="22"/>
      <c r="I155" s="82"/>
      <c r="J155" s="69"/>
      <c r="K155" s="51"/>
      <c r="L155" s="51"/>
      <c r="M155" s="51"/>
      <c r="N155" s="81"/>
      <c r="P155" s="53">
        <f t="shared" si="8"/>
        <v>458211000000</v>
      </c>
      <c r="Q155" s="54">
        <f t="shared" si="9"/>
        <v>511950000000</v>
      </c>
      <c r="R155" s="54">
        <f t="shared" si="10"/>
        <v>513277000000</v>
      </c>
      <c r="S155" s="55">
        <f t="shared" si="11"/>
        <v>558402000000</v>
      </c>
    </row>
    <row r="156" spans="1:19">
      <c r="A156">
        <v>150</v>
      </c>
      <c r="B156" s="29">
        <v>125000</v>
      </c>
      <c r="C156" s="34" t="s">
        <v>189</v>
      </c>
      <c r="D156" s="65">
        <f>HLOOKUP(D$7,손익계산서_변형!$C$7:$AS$328,$A156,FALSE)</f>
        <v>5876222000000</v>
      </c>
      <c r="E156" s="66">
        <f>HLOOKUP(E$7,손익계산서_변형!$C$7:$AS$328,$A156,FALSE)</f>
        <v>5172736000000</v>
      </c>
      <c r="F156" s="66">
        <f>HLOOKUP(F$7,손익계산서_변형!$C$7:$AS$328,$A156,FALSE)</f>
        <v>1760195000000</v>
      </c>
      <c r="G156" s="67">
        <f>HLOOKUP(G$7,손익계산서_변형!$C$7:$AS$328,$A156,FALSE)</f>
        <v>1115841000000</v>
      </c>
      <c r="H156" s="42"/>
      <c r="I156" s="83"/>
      <c r="J156" s="66"/>
      <c r="K156" s="84"/>
      <c r="L156" s="84"/>
      <c r="M156" s="84"/>
      <c r="N156" s="85"/>
      <c r="O156" s="43"/>
      <c r="P156" s="47">
        <f t="shared" si="8"/>
        <v>5876222000000</v>
      </c>
      <c r="Q156" s="48">
        <f t="shared" si="9"/>
        <v>5172736000000</v>
      </c>
      <c r="R156" s="48">
        <f t="shared" si="10"/>
        <v>1760195000000</v>
      </c>
      <c r="S156" s="49">
        <f t="shared" si="11"/>
        <v>1115841000000</v>
      </c>
    </row>
    <row r="157" spans="1:19">
      <c r="A157">
        <v>151</v>
      </c>
      <c r="B157" s="29">
        <v>125100</v>
      </c>
      <c r="C157" s="32" t="s">
        <v>190</v>
      </c>
      <c r="D157" s="71">
        <f>HLOOKUP(D$7,손익계산서_변형!$C$7:$AS$328,$A157,FALSE)</f>
        <v>957430000000</v>
      </c>
      <c r="E157" s="72">
        <f>HLOOKUP(E$7,손익계산서_변형!$C$7:$AS$328,$A157,FALSE)</f>
        <v>1767544000000</v>
      </c>
      <c r="F157" s="72">
        <f>HLOOKUP(F$7,손익계산서_변형!$C$7:$AS$328,$A157,FALSE)</f>
        <v>927701000000</v>
      </c>
      <c r="G157" s="73">
        <f>HLOOKUP(G$7,손익계산서_변형!$C$7:$AS$328,$A157,FALSE)</f>
        <v>4143746000000</v>
      </c>
      <c r="H157" s="40"/>
      <c r="I157" s="86"/>
      <c r="J157" s="72"/>
      <c r="K157" s="87"/>
      <c r="L157" s="87"/>
      <c r="M157" s="87"/>
      <c r="N157" s="88"/>
      <c r="O157" s="41"/>
      <c r="P157" s="56">
        <f ca="1">SUM(P158:P222)</f>
        <v>2171239750000</v>
      </c>
      <c r="Q157" s="57">
        <f ca="1">SUM(Q158:Q222)</f>
        <v>2171239750000</v>
      </c>
      <c r="R157" s="57">
        <f ca="1">SUM(R158:R222)</f>
        <v>2171239750000</v>
      </c>
      <c r="S157" s="58">
        <f ca="1">SUM(S158:S222)</f>
        <v>2171239750000</v>
      </c>
    </row>
    <row r="158" spans="1:19">
      <c r="A158">
        <v>152</v>
      </c>
      <c r="B158" s="29">
        <v>125101</v>
      </c>
      <c r="C158" s="30" t="s">
        <v>191</v>
      </c>
      <c r="D158" s="68">
        <f>HLOOKUP(D$7,손익계산서_변형!$C$7:$AS$328,$A158,FALSE)</f>
        <v>207109000000</v>
      </c>
      <c r="E158" s="69">
        <f>HLOOKUP(E$7,손익계산서_변형!$C$7:$AS$328,$A158,FALSE)</f>
        <v>213857000000</v>
      </c>
      <c r="F158" s="69">
        <f>HLOOKUP(F$7,손익계산서_변형!$C$7:$AS$328,$A158,FALSE)</f>
        <v>226245000000</v>
      </c>
      <c r="G158" s="70">
        <f>HLOOKUP(G$7,손익계산서_변형!$C$7:$AS$328,$A158,FALSE)</f>
        <v>213959000000</v>
      </c>
      <c r="H158" s="22"/>
      <c r="I158" s="82">
        <f>AVERAGE(D158:G158)</f>
        <v>215292500000</v>
      </c>
      <c r="J158" s="69">
        <f ca="1">IFERROR(AVERAGE(OFFSET(손익계산서_변형!A158,0,'1단계 손익계산서_실제'!$D$5,1,-$J$6)),0)</f>
        <v>161137500000</v>
      </c>
      <c r="K158" s="89">
        <f ca="1">IF(AND(I158&lt;&gt;0,J158&lt;&gt;0),I158/J158-1,IF(AND(I158&lt;&gt;0,J158=0),"당기신규",IF(AND(I158=0,J158&lt;&gt;0),"당기소멸","")))</f>
        <v>0.33607943526491346</v>
      </c>
      <c r="L158" s="89" t="str">
        <f ca="1">IFERROR(IF(K158="당기신규","검토필요",IF(ABS(K158)&gt;=$L$6,"검토필요","검토불필요")),"")</f>
        <v>검토필요</v>
      </c>
      <c r="M158" s="89"/>
      <c r="N158" s="90">
        <f ca="1">IF(M158="o",0,IF(L158="검토불필요",I158,IF(AND(L158="검토필요",K158&gt;0),I158,IF(AND(L158="검토필요",K158&lt;0),J158,0))))</f>
        <v>215292500000</v>
      </c>
      <c r="P158" s="53">
        <f t="shared" ref="P158:S221" ca="1" si="12">$N158</f>
        <v>215292500000</v>
      </c>
      <c r="Q158" s="54">
        <f t="shared" ca="1" si="12"/>
        <v>215292500000</v>
      </c>
      <c r="R158" s="54">
        <f t="shared" ca="1" si="12"/>
        <v>215292500000</v>
      </c>
      <c r="S158" s="55">
        <f t="shared" ca="1" si="12"/>
        <v>215292500000</v>
      </c>
    </row>
    <row r="159" spans="1:19">
      <c r="A159">
        <v>153</v>
      </c>
      <c r="B159" s="29">
        <v>125102</v>
      </c>
      <c r="C159" s="33" t="s">
        <v>192</v>
      </c>
      <c r="D159" s="68">
        <f>HLOOKUP(D$7,손익계산서_변형!$C$7:$AS$328,$A159,FALSE)</f>
        <v>8093000000</v>
      </c>
      <c r="E159" s="69">
        <f>HLOOKUP(E$7,손익계산서_변형!$C$7:$AS$328,$A159,FALSE)</f>
        <v>19448000000</v>
      </c>
      <c r="F159" s="69">
        <f>HLOOKUP(F$7,손익계산서_변형!$C$7:$AS$328,$A159,FALSE)</f>
        <v>29534000000</v>
      </c>
      <c r="G159" s="70">
        <f>HLOOKUP(G$7,손익계산서_변형!$C$7:$AS$328,$A159,FALSE)</f>
        <v>30016000000</v>
      </c>
      <c r="H159" s="22"/>
      <c r="I159" s="82">
        <f t="shared" ref="I159:I222" si="13">AVERAGE(D159:G159)</f>
        <v>21772750000</v>
      </c>
      <c r="J159" s="69">
        <f ca="1">IFERROR(AVERAGE(OFFSET(손익계산서_변형!A159,0,'1단계 손익계산서_실제'!$D$5,1,-$J$6)),0)</f>
        <v>1264500000</v>
      </c>
      <c r="K159" s="89">
        <f t="shared" ref="K159:K222" ca="1" si="14">IF(AND(I159&lt;&gt;0,J159&lt;&gt;0),I159/J159-1,IF(AND(I159&lt;&gt;0,J159=0),"당기신규",IF(AND(I159=0,J159&lt;&gt;0),"당기소멸","")))</f>
        <v>16.218465796757613</v>
      </c>
      <c r="L159" s="89" t="str">
        <f t="shared" ref="L159:L225" ca="1" si="15">IFERROR(IF(K159="당기신규","검토필요",IF(ABS(K159)&gt;=$L$6,"검토필요","검토불필요")),"")</f>
        <v>검토필요</v>
      </c>
      <c r="M159" s="89"/>
      <c r="N159" s="90">
        <f t="shared" ref="N159:N222" ca="1" si="16">IF(M159="o",0,IF(L159="검토불필요",I159,IF(AND(L159="검토필요",K159&gt;0),I159,IF(AND(L159="검토필요",K159&lt;0),J159,0))))</f>
        <v>21772750000</v>
      </c>
      <c r="O159" s="23"/>
      <c r="P159" s="53">
        <f t="shared" ca="1" si="12"/>
        <v>21772750000</v>
      </c>
      <c r="Q159" s="54">
        <f t="shared" ca="1" si="12"/>
        <v>21772750000</v>
      </c>
      <c r="R159" s="54">
        <f t="shared" ca="1" si="12"/>
        <v>21772750000</v>
      </c>
      <c r="S159" s="55">
        <f t="shared" ca="1" si="12"/>
        <v>21772750000</v>
      </c>
    </row>
    <row r="160" spans="1:19">
      <c r="A160">
        <v>154</v>
      </c>
      <c r="B160" s="29">
        <v>125103</v>
      </c>
      <c r="C160" s="33" t="s">
        <v>193</v>
      </c>
      <c r="D160" s="68">
        <f>HLOOKUP(D$7,손익계산서_변형!$C$7:$AS$328,$A160,FALSE)</f>
        <v>97711000000</v>
      </c>
      <c r="E160" s="69">
        <f>HLOOKUP(E$7,손익계산서_변형!$C$7:$AS$328,$A160,FALSE)</f>
        <v>40170000000</v>
      </c>
      <c r="F160" s="69">
        <f>HLOOKUP(F$7,손익계산서_변형!$C$7:$AS$328,$A160,FALSE)</f>
        <v>85342000000</v>
      </c>
      <c r="G160" s="70">
        <f>HLOOKUP(G$7,손익계산서_변형!$C$7:$AS$328,$A160,FALSE)</f>
        <v>2301638000000</v>
      </c>
      <c r="H160" s="22"/>
      <c r="I160" s="82">
        <f t="shared" si="13"/>
        <v>631215250000</v>
      </c>
      <c r="J160" s="69">
        <f ca="1">IFERROR(AVERAGE(OFFSET(손익계산서_변형!A160,0,'1단계 손익계산서_실제'!$D$5,1,-$J$6)),0)</f>
        <v>334399500000</v>
      </c>
      <c r="K160" s="89">
        <f t="shared" ca="1" si="14"/>
        <v>0.88760823506016018</v>
      </c>
      <c r="L160" s="89" t="str">
        <f t="shared" ca="1" si="15"/>
        <v>검토필요</v>
      </c>
      <c r="M160" s="89"/>
      <c r="N160" s="90">
        <f t="shared" ca="1" si="16"/>
        <v>631215250000</v>
      </c>
      <c r="O160" s="23"/>
      <c r="P160" s="53">
        <f t="shared" ca="1" si="12"/>
        <v>631215250000</v>
      </c>
      <c r="Q160" s="54">
        <f t="shared" ca="1" si="12"/>
        <v>631215250000</v>
      </c>
      <c r="R160" s="54">
        <f t="shared" ca="1" si="12"/>
        <v>631215250000</v>
      </c>
      <c r="S160" s="55">
        <f t="shared" ca="1" si="12"/>
        <v>631215250000</v>
      </c>
    </row>
    <row r="161" spans="1:19">
      <c r="A161">
        <v>155</v>
      </c>
      <c r="B161" s="29">
        <v>125200</v>
      </c>
      <c r="C161" s="30" t="s">
        <v>194</v>
      </c>
      <c r="D161" s="68">
        <f>HLOOKUP(D$7,손익계산서_변형!$C$7:$AS$328,$A161,FALSE)</f>
        <v>0</v>
      </c>
      <c r="E161" s="69">
        <f>HLOOKUP(E$7,손익계산서_변형!$C$7:$AS$328,$A161,FALSE)</f>
        <v>0</v>
      </c>
      <c r="F161" s="69">
        <f>HLOOKUP(F$7,손익계산서_변형!$C$7:$AS$328,$A161,FALSE)</f>
        <v>0</v>
      </c>
      <c r="G161" s="70">
        <f>HLOOKUP(G$7,손익계산서_변형!$C$7:$AS$328,$A161,FALSE)</f>
        <v>0</v>
      </c>
      <c r="H161" s="22"/>
      <c r="I161" s="82">
        <f t="shared" si="13"/>
        <v>0</v>
      </c>
      <c r="J161" s="69">
        <f ca="1">IFERROR(AVERAGE(OFFSET(손익계산서_변형!A161,0,'1단계 손익계산서_실제'!$D$5,1,-$J$6)),0)</f>
        <v>0</v>
      </c>
      <c r="K161" s="89" t="str">
        <f t="shared" ca="1" si="14"/>
        <v/>
      </c>
      <c r="L161" s="89" t="str">
        <f t="shared" ca="1" si="15"/>
        <v/>
      </c>
      <c r="M161" s="89"/>
      <c r="N161" s="90">
        <f t="shared" ca="1" si="16"/>
        <v>0</v>
      </c>
      <c r="P161" s="53">
        <f t="shared" ca="1" si="12"/>
        <v>0</v>
      </c>
      <c r="Q161" s="54">
        <f t="shared" ca="1" si="12"/>
        <v>0</v>
      </c>
      <c r="R161" s="54">
        <f t="shared" ca="1" si="12"/>
        <v>0</v>
      </c>
      <c r="S161" s="55">
        <f t="shared" ca="1" si="12"/>
        <v>0</v>
      </c>
    </row>
    <row r="162" spans="1:19">
      <c r="A162">
        <v>156</v>
      </c>
      <c r="B162" s="29">
        <v>125201</v>
      </c>
      <c r="C162" s="30" t="s">
        <v>195</v>
      </c>
      <c r="D162" s="68">
        <f>HLOOKUP(D$7,손익계산서_변형!$C$7:$AS$328,$A162,FALSE)</f>
        <v>0</v>
      </c>
      <c r="E162" s="69">
        <f>HLOOKUP(E$7,손익계산서_변형!$C$7:$AS$328,$A162,FALSE)</f>
        <v>0</v>
      </c>
      <c r="F162" s="69">
        <f>HLOOKUP(F$7,손익계산서_변형!$C$7:$AS$328,$A162,FALSE)</f>
        <v>0</v>
      </c>
      <c r="G162" s="70">
        <f>HLOOKUP(G$7,손익계산서_변형!$C$7:$AS$328,$A162,FALSE)</f>
        <v>0</v>
      </c>
      <c r="H162" s="22"/>
      <c r="I162" s="82">
        <f t="shared" si="13"/>
        <v>0</v>
      </c>
      <c r="J162" s="69">
        <f ca="1">IFERROR(AVERAGE(OFFSET(손익계산서_변형!A162,0,'1단계 손익계산서_실제'!$D$5,1,-$J$6)),0)</f>
        <v>0</v>
      </c>
      <c r="K162" s="89" t="str">
        <f t="shared" ca="1" si="14"/>
        <v/>
      </c>
      <c r="L162" s="89" t="str">
        <f t="shared" ca="1" si="15"/>
        <v/>
      </c>
      <c r="M162" s="130" t="s">
        <v>415</v>
      </c>
      <c r="N162" s="90">
        <f t="shared" si="16"/>
        <v>0</v>
      </c>
      <c r="P162" s="53">
        <f t="shared" si="12"/>
        <v>0</v>
      </c>
      <c r="Q162" s="54">
        <f t="shared" si="12"/>
        <v>0</v>
      </c>
      <c r="R162" s="54">
        <f t="shared" si="12"/>
        <v>0</v>
      </c>
      <c r="S162" s="55">
        <f t="shared" si="12"/>
        <v>0</v>
      </c>
    </row>
    <row r="163" spans="1:19">
      <c r="A163">
        <v>157</v>
      </c>
      <c r="B163" s="29">
        <v>125131</v>
      </c>
      <c r="C163" s="30" t="s">
        <v>196</v>
      </c>
      <c r="D163" s="68">
        <f>HLOOKUP(D$7,손익계산서_변형!$C$7:$AS$328,$A163,FALSE)</f>
        <v>0</v>
      </c>
      <c r="E163" s="69">
        <f>HLOOKUP(E$7,손익계산서_변형!$C$7:$AS$328,$A163,FALSE)</f>
        <v>0</v>
      </c>
      <c r="F163" s="69">
        <f>HLOOKUP(F$7,손익계산서_변형!$C$7:$AS$328,$A163,FALSE)</f>
        <v>0</v>
      </c>
      <c r="G163" s="70">
        <f>HLOOKUP(G$7,손익계산서_변형!$C$7:$AS$328,$A163,FALSE)</f>
        <v>0</v>
      </c>
      <c r="H163" s="22"/>
      <c r="I163" s="82">
        <f t="shared" si="13"/>
        <v>0</v>
      </c>
      <c r="J163" s="69">
        <f ca="1">IFERROR(AVERAGE(OFFSET(손익계산서_변형!A163,0,'1단계 손익계산서_실제'!$D$5,1,-$J$6)),0)</f>
        <v>0</v>
      </c>
      <c r="K163" s="89" t="str">
        <f t="shared" ca="1" si="14"/>
        <v/>
      </c>
      <c r="L163" s="89" t="str">
        <f t="shared" ca="1" si="15"/>
        <v/>
      </c>
      <c r="M163" s="89"/>
      <c r="N163" s="90">
        <f t="shared" ca="1" si="16"/>
        <v>0</v>
      </c>
      <c r="P163" s="53">
        <f t="shared" ca="1" si="12"/>
        <v>0</v>
      </c>
      <c r="Q163" s="54">
        <f t="shared" ca="1" si="12"/>
        <v>0</v>
      </c>
      <c r="R163" s="54">
        <f t="shared" ca="1" si="12"/>
        <v>0</v>
      </c>
      <c r="S163" s="55">
        <f t="shared" ca="1" si="12"/>
        <v>0</v>
      </c>
    </row>
    <row r="164" spans="1:19">
      <c r="A164">
        <v>158</v>
      </c>
      <c r="B164" s="29">
        <v>125141</v>
      </c>
      <c r="C164" s="30" t="s">
        <v>197</v>
      </c>
      <c r="D164" s="68">
        <f>HLOOKUP(D$7,손익계산서_변형!$C$7:$AS$328,$A164,FALSE)</f>
        <v>0</v>
      </c>
      <c r="E164" s="69">
        <f>HLOOKUP(E$7,손익계산서_변형!$C$7:$AS$328,$A164,FALSE)</f>
        <v>0</v>
      </c>
      <c r="F164" s="69">
        <f>HLOOKUP(F$7,손익계산서_변형!$C$7:$AS$328,$A164,FALSE)</f>
        <v>0</v>
      </c>
      <c r="G164" s="70">
        <f>HLOOKUP(G$7,손익계산서_변형!$C$7:$AS$328,$A164,FALSE)</f>
        <v>0</v>
      </c>
      <c r="H164" s="22"/>
      <c r="I164" s="82">
        <f t="shared" si="13"/>
        <v>0</v>
      </c>
      <c r="J164" s="69">
        <f ca="1">IFERROR(AVERAGE(OFFSET(손익계산서_변형!A164,0,'1단계 손익계산서_실제'!$D$5,1,-$J$6)),0)</f>
        <v>0</v>
      </c>
      <c r="K164" s="89" t="str">
        <f t="shared" ca="1" si="14"/>
        <v/>
      </c>
      <c r="L164" s="89" t="str">
        <f t="shared" ca="1" si="15"/>
        <v/>
      </c>
      <c r="M164" s="89"/>
      <c r="N164" s="90">
        <f t="shared" ca="1" si="16"/>
        <v>0</v>
      </c>
      <c r="P164" s="53">
        <f t="shared" ca="1" si="12"/>
        <v>0</v>
      </c>
      <c r="Q164" s="54">
        <f t="shared" ca="1" si="12"/>
        <v>0</v>
      </c>
      <c r="R164" s="54">
        <f t="shared" ca="1" si="12"/>
        <v>0</v>
      </c>
      <c r="S164" s="55">
        <f t="shared" ca="1" si="12"/>
        <v>0</v>
      </c>
    </row>
    <row r="165" spans="1:19">
      <c r="A165">
        <v>159</v>
      </c>
      <c r="B165" s="29">
        <v>125146</v>
      </c>
      <c r="C165" s="30" t="s">
        <v>198</v>
      </c>
      <c r="D165" s="68">
        <f>HLOOKUP(D$7,손익계산서_변형!$C$7:$AS$328,$A165,FALSE)</f>
        <v>0</v>
      </c>
      <c r="E165" s="69">
        <f>HLOOKUP(E$7,손익계산서_변형!$C$7:$AS$328,$A165,FALSE)</f>
        <v>0</v>
      </c>
      <c r="F165" s="69">
        <f>HLOOKUP(F$7,손익계산서_변형!$C$7:$AS$328,$A165,FALSE)</f>
        <v>0</v>
      </c>
      <c r="G165" s="70">
        <f>HLOOKUP(G$7,손익계산서_변형!$C$7:$AS$328,$A165,FALSE)</f>
        <v>0</v>
      </c>
      <c r="H165" s="22"/>
      <c r="I165" s="82">
        <f t="shared" si="13"/>
        <v>0</v>
      </c>
      <c r="J165" s="69">
        <f ca="1">IFERROR(AVERAGE(OFFSET(손익계산서_변형!A165,0,'1단계 손익계산서_실제'!$D$5,1,-$J$6)),0)</f>
        <v>0</v>
      </c>
      <c r="K165" s="89" t="str">
        <f t="shared" ca="1" si="14"/>
        <v/>
      </c>
      <c r="L165" s="89" t="str">
        <f t="shared" ca="1" si="15"/>
        <v/>
      </c>
      <c r="M165" s="89"/>
      <c r="N165" s="90">
        <f t="shared" ca="1" si="16"/>
        <v>0</v>
      </c>
      <c r="P165" s="53">
        <f t="shared" ca="1" si="12"/>
        <v>0</v>
      </c>
      <c r="Q165" s="54">
        <f t="shared" ca="1" si="12"/>
        <v>0</v>
      </c>
      <c r="R165" s="54">
        <f t="shared" ca="1" si="12"/>
        <v>0</v>
      </c>
      <c r="S165" s="55">
        <f t="shared" ca="1" si="12"/>
        <v>0</v>
      </c>
    </row>
    <row r="166" spans="1:19">
      <c r="A166">
        <v>160</v>
      </c>
      <c r="B166" s="29">
        <v>125144</v>
      </c>
      <c r="C166" s="30" t="s">
        <v>199</v>
      </c>
      <c r="D166" s="68">
        <f>HLOOKUP(D$7,손익계산서_변형!$C$7:$AS$328,$A166,FALSE)</f>
        <v>0</v>
      </c>
      <c r="E166" s="69">
        <f>HLOOKUP(E$7,손익계산서_변형!$C$7:$AS$328,$A166,FALSE)</f>
        <v>0</v>
      </c>
      <c r="F166" s="69">
        <f>HLOOKUP(F$7,손익계산서_변형!$C$7:$AS$328,$A166,FALSE)</f>
        <v>0</v>
      </c>
      <c r="G166" s="70">
        <f>HLOOKUP(G$7,손익계산서_변형!$C$7:$AS$328,$A166,FALSE)</f>
        <v>0</v>
      </c>
      <c r="H166" s="22"/>
      <c r="I166" s="82">
        <f t="shared" si="13"/>
        <v>0</v>
      </c>
      <c r="J166" s="69">
        <f ca="1">IFERROR(AVERAGE(OFFSET(손익계산서_변형!A166,0,'1단계 손익계산서_실제'!$D$5,1,-$J$6)),0)</f>
        <v>0</v>
      </c>
      <c r="K166" s="89" t="str">
        <f t="shared" ca="1" si="14"/>
        <v/>
      </c>
      <c r="L166" s="89" t="str">
        <f t="shared" ca="1" si="15"/>
        <v/>
      </c>
      <c r="M166" s="89"/>
      <c r="N166" s="90">
        <f t="shared" ca="1" si="16"/>
        <v>0</v>
      </c>
      <c r="P166" s="53">
        <f t="shared" ca="1" si="12"/>
        <v>0</v>
      </c>
      <c r="Q166" s="54">
        <f t="shared" ca="1" si="12"/>
        <v>0</v>
      </c>
      <c r="R166" s="54">
        <f t="shared" ca="1" si="12"/>
        <v>0</v>
      </c>
      <c r="S166" s="55">
        <f t="shared" ca="1" si="12"/>
        <v>0</v>
      </c>
    </row>
    <row r="167" spans="1:19">
      <c r="A167">
        <v>161</v>
      </c>
      <c r="B167" s="29">
        <v>125142</v>
      </c>
      <c r="C167" s="30" t="s">
        <v>200</v>
      </c>
      <c r="D167" s="68">
        <f>HLOOKUP(D$7,손익계산서_변형!$C$7:$AS$328,$A167,FALSE)</f>
        <v>0</v>
      </c>
      <c r="E167" s="69">
        <f>HLOOKUP(E$7,손익계산서_변형!$C$7:$AS$328,$A167,FALSE)</f>
        <v>0</v>
      </c>
      <c r="F167" s="69">
        <f>HLOOKUP(F$7,손익계산서_변형!$C$7:$AS$328,$A167,FALSE)</f>
        <v>0</v>
      </c>
      <c r="G167" s="70">
        <f>HLOOKUP(G$7,손익계산서_변형!$C$7:$AS$328,$A167,FALSE)</f>
        <v>0</v>
      </c>
      <c r="H167" s="22"/>
      <c r="I167" s="82">
        <f t="shared" si="13"/>
        <v>0</v>
      </c>
      <c r="J167" s="69">
        <f ca="1">IFERROR(AVERAGE(OFFSET(손익계산서_변형!A167,0,'1단계 손익계산서_실제'!$D$5,1,-$J$6)),0)</f>
        <v>0</v>
      </c>
      <c r="K167" s="89" t="str">
        <f t="shared" ca="1" si="14"/>
        <v/>
      </c>
      <c r="L167" s="89" t="str">
        <f t="shared" ca="1" si="15"/>
        <v/>
      </c>
      <c r="M167" s="89"/>
      <c r="N167" s="90">
        <f t="shared" ca="1" si="16"/>
        <v>0</v>
      </c>
      <c r="P167" s="53">
        <f t="shared" ca="1" si="12"/>
        <v>0</v>
      </c>
      <c r="Q167" s="54">
        <f t="shared" ca="1" si="12"/>
        <v>0</v>
      </c>
      <c r="R167" s="54">
        <f t="shared" ca="1" si="12"/>
        <v>0</v>
      </c>
      <c r="S167" s="55">
        <f t="shared" ca="1" si="12"/>
        <v>0</v>
      </c>
    </row>
    <row r="168" spans="1:19">
      <c r="A168">
        <v>162</v>
      </c>
      <c r="B168" s="29">
        <v>125132</v>
      </c>
      <c r="C168" s="30" t="s">
        <v>201</v>
      </c>
      <c r="D168" s="68">
        <f>HLOOKUP(D$7,손익계산서_변형!$C$7:$AS$328,$A168,FALSE)</f>
        <v>0</v>
      </c>
      <c r="E168" s="69">
        <f>HLOOKUP(E$7,손익계산서_변형!$C$7:$AS$328,$A168,FALSE)</f>
        <v>0</v>
      </c>
      <c r="F168" s="69">
        <f>HLOOKUP(F$7,손익계산서_변형!$C$7:$AS$328,$A168,FALSE)</f>
        <v>0</v>
      </c>
      <c r="G168" s="70">
        <f>HLOOKUP(G$7,손익계산서_변형!$C$7:$AS$328,$A168,FALSE)</f>
        <v>0</v>
      </c>
      <c r="H168" s="22"/>
      <c r="I168" s="82">
        <f t="shared" si="13"/>
        <v>0</v>
      </c>
      <c r="J168" s="69">
        <f ca="1">IFERROR(AVERAGE(OFFSET(손익계산서_변형!A168,0,'1단계 손익계산서_실제'!$D$5,1,-$J$6)),0)</f>
        <v>0</v>
      </c>
      <c r="K168" s="89" t="str">
        <f t="shared" ca="1" si="14"/>
        <v/>
      </c>
      <c r="L168" s="89" t="str">
        <f t="shared" ca="1" si="15"/>
        <v/>
      </c>
      <c r="M168" s="130" t="s">
        <v>415</v>
      </c>
      <c r="N168" s="90">
        <f t="shared" si="16"/>
        <v>0</v>
      </c>
      <c r="P168" s="53">
        <f t="shared" si="12"/>
        <v>0</v>
      </c>
      <c r="Q168" s="54">
        <f t="shared" si="12"/>
        <v>0</v>
      </c>
      <c r="R168" s="54">
        <f t="shared" si="12"/>
        <v>0</v>
      </c>
      <c r="S168" s="55">
        <f t="shared" si="12"/>
        <v>0</v>
      </c>
    </row>
    <row r="169" spans="1:19">
      <c r="A169">
        <v>163</v>
      </c>
      <c r="B169" s="29">
        <v>125139</v>
      </c>
      <c r="C169" s="30" t="s">
        <v>202</v>
      </c>
      <c r="D169" s="68">
        <f>HLOOKUP(D$7,손익계산서_변형!$C$7:$AS$328,$A169,FALSE)</f>
        <v>0</v>
      </c>
      <c r="E169" s="69">
        <f>HLOOKUP(E$7,손익계산서_변형!$C$7:$AS$328,$A169,FALSE)</f>
        <v>0</v>
      </c>
      <c r="F169" s="69">
        <f>HLOOKUP(F$7,손익계산서_변형!$C$7:$AS$328,$A169,FALSE)</f>
        <v>0</v>
      </c>
      <c r="G169" s="70">
        <f>HLOOKUP(G$7,손익계산서_변형!$C$7:$AS$328,$A169,FALSE)</f>
        <v>0</v>
      </c>
      <c r="H169" s="22"/>
      <c r="I169" s="82">
        <f t="shared" si="13"/>
        <v>0</v>
      </c>
      <c r="J169" s="69">
        <f ca="1">IFERROR(AVERAGE(OFFSET(손익계산서_변형!A169,0,'1단계 손익계산서_실제'!$D$5,1,-$J$6)),0)</f>
        <v>0</v>
      </c>
      <c r="K169" s="89" t="str">
        <f t="shared" ca="1" si="14"/>
        <v/>
      </c>
      <c r="L169" s="89" t="str">
        <f t="shared" ca="1" si="15"/>
        <v/>
      </c>
      <c r="M169" s="89"/>
      <c r="N169" s="90">
        <f t="shared" ca="1" si="16"/>
        <v>0</v>
      </c>
      <c r="P169" s="53">
        <f t="shared" ca="1" si="12"/>
        <v>0</v>
      </c>
      <c r="Q169" s="54">
        <f t="shared" ca="1" si="12"/>
        <v>0</v>
      </c>
      <c r="R169" s="54">
        <f t="shared" ca="1" si="12"/>
        <v>0</v>
      </c>
      <c r="S169" s="55">
        <f t="shared" ca="1" si="12"/>
        <v>0</v>
      </c>
    </row>
    <row r="170" spans="1:19">
      <c r="A170">
        <v>164</v>
      </c>
      <c r="B170" s="29">
        <v>125133</v>
      </c>
      <c r="C170" s="30" t="s">
        <v>203</v>
      </c>
      <c r="D170" s="68">
        <f>HLOOKUP(D$7,손익계산서_변형!$C$7:$AS$328,$A170,FALSE)</f>
        <v>0</v>
      </c>
      <c r="E170" s="69">
        <f>HLOOKUP(E$7,손익계산서_변형!$C$7:$AS$328,$A170,FALSE)</f>
        <v>0</v>
      </c>
      <c r="F170" s="69">
        <f>HLOOKUP(F$7,손익계산서_변형!$C$7:$AS$328,$A170,FALSE)</f>
        <v>0</v>
      </c>
      <c r="G170" s="70">
        <f>HLOOKUP(G$7,손익계산서_변형!$C$7:$AS$328,$A170,FALSE)</f>
        <v>0</v>
      </c>
      <c r="H170" s="22"/>
      <c r="I170" s="82">
        <f t="shared" si="13"/>
        <v>0</v>
      </c>
      <c r="J170" s="69">
        <f ca="1">IFERROR(AVERAGE(OFFSET(손익계산서_변형!A170,0,'1단계 손익계산서_실제'!$D$5,1,-$J$6)),0)</f>
        <v>0</v>
      </c>
      <c r="K170" s="89" t="str">
        <f t="shared" ca="1" si="14"/>
        <v/>
      </c>
      <c r="L170" s="89" t="str">
        <f t="shared" ca="1" si="15"/>
        <v/>
      </c>
      <c r="M170" s="89"/>
      <c r="N170" s="90">
        <f t="shared" ca="1" si="16"/>
        <v>0</v>
      </c>
      <c r="P170" s="53">
        <f t="shared" ca="1" si="12"/>
        <v>0</v>
      </c>
      <c r="Q170" s="54">
        <f t="shared" ca="1" si="12"/>
        <v>0</v>
      </c>
      <c r="R170" s="54">
        <f t="shared" ca="1" si="12"/>
        <v>0</v>
      </c>
      <c r="S170" s="55">
        <f t="shared" ca="1" si="12"/>
        <v>0</v>
      </c>
    </row>
    <row r="171" spans="1:19">
      <c r="A171">
        <v>165</v>
      </c>
      <c r="B171" s="29">
        <v>125116</v>
      </c>
      <c r="C171" s="30" t="s">
        <v>204</v>
      </c>
      <c r="D171" s="68">
        <f>HLOOKUP(D$7,손익계산서_변형!$C$7:$AS$328,$A171,FALSE)</f>
        <v>0</v>
      </c>
      <c r="E171" s="69">
        <f>HLOOKUP(E$7,손익계산서_변형!$C$7:$AS$328,$A171,FALSE)</f>
        <v>0</v>
      </c>
      <c r="F171" s="69">
        <f>HLOOKUP(F$7,손익계산서_변형!$C$7:$AS$328,$A171,FALSE)</f>
        <v>0</v>
      </c>
      <c r="G171" s="70">
        <f>HLOOKUP(G$7,손익계산서_변형!$C$7:$AS$328,$A171,FALSE)</f>
        <v>0</v>
      </c>
      <c r="H171" s="22"/>
      <c r="I171" s="82">
        <f t="shared" si="13"/>
        <v>0</v>
      </c>
      <c r="J171" s="69">
        <f ca="1">IFERROR(AVERAGE(OFFSET(손익계산서_변형!A171,0,'1단계 손익계산서_실제'!$D$5,1,-$J$6)),0)</f>
        <v>0</v>
      </c>
      <c r="K171" s="89" t="str">
        <f t="shared" ca="1" si="14"/>
        <v/>
      </c>
      <c r="L171" s="89" t="str">
        <f t="shared" ca="1" si="15"/>
        <v/>
      </c>
      <c r="M171" s="89"/>
      <c r="N171" s="90">
        <f t="shared" ca="1" si="16"/>
        <v>0</v>
      </c>
      <c r="P171" s="53">
        <f t="shared" ca="1" si="12"/>
        <v>0</v>
      </c>
      <c r="Q171" s="54">
        <f t="shared" ca="1" si="12"/>
        <v>0</v>
      </c>
      <c r="R171" s="54">
        <f t="shared" ca="1" si="12"/>
        <v>0</v>
      </c>
      <c r="S171" s="55">
        <f t="shared" ca="1" si="12"/>
        <v>0</v>
      </c>
    </row>
    <row r="172" spans="1:19">
      <c r="A172">
        <v>166</v>
      </c>
      <c r="B172" s="29">
        <v>125117</v>
      </c>
      <c r="C172" s="30" t="s">
        <v>205</v>
      </c>
      <c r="D172" s="68">
        <f>HLOOKUP(D$7,손익계산서_변형!$C$7:$AS$328,$A172,FALSE)</f>
        <v>0</v>
      </c>
      <c r="E172" s="69">
        <f>HLOOKUP(E$7,손익계산서_변형!$C$7:$AS$328,$A172,FALSE)</f>
        <v>0</v>
      </c>
      <c r="F172" s="69">
        <f>HLOOKUP(F$7,손익계산서_변형!$C$7:$AS$328,$A172,FALSE)</f>
        <v>0</v>
      </c>
      <c r="G172" s="70">
        <f>HLOOKUP(G$7,손익계산서_변형!$C$7:$AS$328,$A172,FALSE)</f>
        <v>0</v>
      </c>
      <c r="H172" s="22"/>
      <c r="I172" s="82">
        <f t="shared" si="13"/>
        <v>0</v>
      </c>
      <c r="J172" s="69">
        <f ca="1">IFERROR(AVERAGE(OFFSET(손익계산서_변형!A172,0,'1단계 손익계산서_실제'!$D$5,1,-$J$6)),0)</f>
        <v>0</v>
      </c>
      <c r="K172" s="89" t="str">
        <f t="shared" ca="1" si="14"/>
        <v/>
      </c>
      <c r="L172" s="89" t="str">
        <f t="shared" ca="1" si="15"/>
        <v/>
      </c>
      <c r="M172" s="89"/>
      <c r="N172" s="90">
        <f t="shared" ca="1" si="16"/>
        <v>0</v>
      </c>
      <c r="P172" s="53">
        <f t="shared" ca="1" si="12"/>
        <v>0</v>
      </c>
      <c r="Q172" s="54">
        <f t="shared" ca="1" si="12"/>
        <v>0</v>
      </c>
      <c r="R172" s="54">
        <f t="shared" ca="1" si="12"/>
        <v>0</v>
      </c>
      <c r="S172" s="55">
        <f t="shared" ca="1" si="12"/>
        <v>0</v>
      </c>
    </row>
    <row r="173" spans="1:19">
      <c r="A173">
        <v>167</v>
      </c>
      <c r="B173" s="29">
        <v>125105</v>
      </c>
      <c r="C173" s="30" t="s">
        <v>206</v>
      </c>
      <c r="D173" s="68">
        <f>HLOOKUP(D$7,손익계산서_변형!$C$7:$AS$328,$A173,FALSE)</f>
        <v>20961000000</v>
      </c>
      <c r="E173" s="69">
        <f>HLOOKUP(E$7,손익계산서_변형!$C$7:$AS$328,$A173,FALSE)</f>
        <v>20695000000</v>
      </c>
      <c r="F173" s="69">
        <f>HLOOKUP(F$7,손익계산서_변형!$C$7:$AS$328,$A173,FALSE)</f>
        <v>22387000000</v>
      </c>
      <c r="G173" s="70">
        <f>HLOOKUP(G$7,손익계산서_변형!$C$7:$AS$328,$A173,FALSE)</f>
        <v>22272000000</v>
      </c>
      <c r="H173" s="22"/>
      <c r="I173" s="82">
        <f t="shared" si="13"/>
        <v>21578750000</v>
      </c>
      <c r="J173" s="69">
        <f ca="1">IFERROR(AVERAGE(OFFSET(손익계산서_변형!A173,0,'1단계 손익계산서_실제'!$D$5,1,-$J$6)),0)</f>
        <v>20696750000</v>
      </c>
      <c r="K173" s="89">
        <f t="shared" ca="1" si="14"/>
        <v>4.2615386473721761E-2</v>
      </c>
      <c r="L173" s="89" t="str">
        <f t="shared" ca="1" si="15"/>
        <v>검토불필요</v>
      </c>
      <c r="M173" s="89"/>
      <c r="N173" s="90">
        <f t="shared" ca="1" si="16"/>
        <v>21578750000</v>
      </c>
      <c r="P173" s="53">
        <f t="shared" ca="1" si="12"/>
        <v>21578750000</v>
      </c>
      <c r="Q173" s="54">
        <f t="shared" ca="1" si="12"/>
        <v>21578750000</v>
      </c>
      <c r="R173" s="54">
        <f t="shared" ca="1" si="12"/>
        <v>21578750000</v>
      </c>
      <c r="S173" s="55">
        <f t="shared" ca="1" si="12"/>
        <v>21578750000</v>
      </c>
    </row>
    <row r="174" spans="1:19">
      <c r="A174">
        <v>168</v>
      </c>
      <c r="B174" s="29">
        <v>125106</v>
      </c>
      <c r="C174" s="30" t="s">
        <v>207</v>
      </c>
      <c r="D174" s="68">
        <f>HLOOKUP(D$7,손익계산서_변형!$C$7:$AS$328,$A174,FALSE)</f>
        <v>0</v>
      </c>
      <c r="E174" s="69">
        <f>HLOOKUP(E$7,손익계산서_변형!$C$7:$AS$328,$A174,FALSE)</f>
        <v>0</v>
      </c>
      <c r="F174" s="69">
        <f>HLOOKUP(F$7,손익계산서_변형!$C$7:$AS$328,$A174,FALSE)</f>
        <v>0</v>
      </c>
      <c r="G174" s="70">
        <f>HLOOKUP(G$7,손익계산서_변형!$C$7:$AS$328,$A174,FALSE)</f>
        <v>0</v>
      </c>
      <c r="H174" s="22"/>
      <c r="I174" s="82">
        <f t="shared" si="13"/>
        <v>0</v>
      </c>
      <c r="J174" s="69">
        <f ca="1">IFERROR(AVERAGE(OFFSET(손익계산서_변형!A174,0,'1단계 손익계산서_실제'!$D$5,1,-$J$6)),0)</f>
        <v>0</v>
      </c>
      <c r="K174" s="89" t="str">
        <f t="shared" ca="1" si="14"/>
        <v/>
      </c>
      <c r="L174" s="89" t="str">
        <f t="shared" ca="1" si="15"/>
        <v/>
      </c>
      <c r="M174" s="89"/>
      <c r="N174" s="90">
        <f t="shared" ca="1" si="16"/>
        <v>0</v>
      </c>
      <c r="P174" s="53">
        <f t="shared" ca="1" si="12"/>
        <v>0</v>
      </c>
      <c r="Q174" s="54">
        <f t="shared" ca="1" si="12"/>
        <v>0</v>
      </c>
      <c r="R174" s="54">
        <f t="shared" ca="1" si="12"/>
        <v>0</v>
      </c>
      <c r="S174" s="55">
        <f t="shared" ca="1" si="12"/>
        <v>0</v>
      </c>
    </row>
    <row r="175" spans="1:19">
      <c r="A175">
        <v>169</v>
      </c>
      <c r="B175" s="29">
        <v>125107</v>
      </c>
      <c r="C175" s="30" t="s">
        <v>208</v>
      </c>
      <c r="D175" s="68">
        <f>HLOOKUP(D$7,손익계산서_변형!$C$7:$AS$328,$A175,FALSE)</f>
        <v>0</v>
      </c>
      <c r="E175" s="69">
        <f>HLOOKUP(E$7,손익계산서_변형!$C$7:$AS$328,$A175,FALSE)</f>
        <v>0</v>
      </c>
      <c r="F175" s="69">
        <f>HLOOKUP(F$7,손익계산서_변형!$C$7:$AS$328,$A175,FALSE)</f>
        <v>0</v>
      </c>
      <c r="G175" s="70">
        <f>HLOOKUP(G$7,손익계산서_변형!$C$7:$AS$328,$A175,FALSE)</f>
        <v>0</v>
      </c>
      <c r="H175" s="22"/>
      <c r="I175" s="82">
        <f t="shared" si="13"/>
        <v>0</v>
      </c>
      <c r="J175" s="69">
        <f ca="1">IFERROR(AVERAGE(OFFSET(손익계산서_변형!A175,0,'1단계 손익계산서_실제'!$D$5,1,-$J$6)),0)</f>
        <v>0</v>
      </c>
      <c r="K175" s="89" t="str">
        <f t="shared" ca="1" si="14"/>
        <v/>
      </c>
      <c r="L175" s="89" t="str">
        <f t="shared" ca="1" si="15"/>
        <v/>
      </c>
      <c r="M175" s="89"/>
      <c r="N175" s="90">
        <f t="shared" ca="1" si="16"/>
        <v>0</v>
      </c>
      <c r="P175" s="53">
        <f t="shared" ca="1" si="12"/>
        <v>0</v>
      </c>
      <c r="Q175" s="54">
        <f t="shared" ca="1" si="12"/>
        <v>0</v>
      </c>
      <c r="R175" s="54">
        <f t="shared" ca="1" si="12"/>
        <v>0</v>
      </c>
      <c r="S175" s="55">
        <f t="shared" ca="1" si="12"/>
        <v>0</v>
      </c>
    </row>
    <row r="176" spans="1:19">
      <c r="A176">
        <v>170</v>
      </c>
      <c r="B176" s="29">
        <v>125108</v>
      </c>
      <c r="C176" s="30" t="s">
        <v>119</v>
      </c>
      <c r="D176" s="68">
        <f>HLOOKUP(D$7,손익계산서_변형!$C$7:$AS$328,$A176,FALSE)</f>
        <v>0</v>
      </c>
      <c r="E176" s="69">
        <f>HLOOKUP(E$7,손익계산서_변형!$C$7:$AS$328,$A176,FALSE)</f>
        <v>0</v>
      </c>
      <c r="F176" s="69">
        <f>HLOOKUP(F$7,손익계산서_변형!$C$7:$AS$328,$A176,FALSE)</f>
        <v>0</v>
      </c>
      <c r="G176" s="70">
        <f>HLOOKUP(G$7,손익계산서_변형!$C$7:$AS$328,$A176,FALSE)</f>
        <v>0</v>
      </c>
      <c r="H176" s="22"/>
      <c r="I176" s="82">
        <f t="shared" si="13"/>
        <v>0</v>
      </c>
      <c r="J176" s="69">
        <f ca="1">IFERROR(AVERAGE(OFFSET(손익계산서_변형!A176,0,'1단계 손익계산서_실제'!$D$5,1,-$J$6)),0)</f>
        <v>0</v>
      </c>
      <c r="K176" s="89" t="str">
        <f t="shared" ca="1" si="14"/>
        <v/>
      </c>
      <c r="L176" s="89" t="str">
        <f t="shared" ca="1" si="15"/>
        <v/>
      </c>
      <c r="M176" s="130" t="s">
        <v>415</v>
      </c>
      <c r="N176" s="90">
        <f t="shared" si="16"/>
        <v>0</v>
      </c>
      <c r="P176" s="53">
        <f t="shared" si="12"/>
        <v>0</v>
      </c>
      <c r="Q176" s="54">
        <f t="shared" si="12"/>
        <v>0</v>
      </c>
      <c r="R176" s="54">
        <f t="shared" si="12"/>
        <v>0</v>
      </c>
      <c r="S176" s="55">
        <f t="shared" si="12"/>
        <v>0</v>
      </c>
    </row>
    <row r="177" spans="1:19">
      <c r="A177">
        <v>171</v>
      </c>
      <c r="B177" s="29">
        <v>125110</v>
      </c>
      <c r="C177" s="30" t="s">
        <v>209</v>
      </c>
      <c r="D177" s="68">
        <f>HLOOKUP(D$7,손익계산서_변형!$C$7:$AS$328,$A177,FALSE)</f>
        <v>0</v>
      </c>
      <c r="E177" s="69">
        <f>HLOOKUP(E$7,손익계산서_변형!$C$7:$AS$328,$A177,FALSE)</f>
        <v>0</v>
      </c>
      <c r="F177" s="69">
        <f>HLOOKUP(F$7,손익계산서_변형!$C$7:$AS$328,$A177,FALSE)</f>
        <v>0</v>
      </c>
      <c r="G177" s="70">
        <f>HLOOKUP(G$7,손익계산서_변형!$C$7:$AS$328,$A177,FALSE)</f>
        <v>0</v>
      </c>
      <c r="H177" s="22"/>
      <c r="I177" s="82">
        <f t="shared" si="13"/>
        <v>0</v>
      </c>
      <c r="J177" s="69">
        <f ca="1">IFERROR(AVERAGE(OFFSET(손익계산서_변형!A177,0,'1단계 손익계산서_실제'!$D$5,1,-$J$6)),0)</f>
        <v>0</v>
      </c>
      <c r="K177" s="89" t="str">
        <f t="shared" ca="1" si="14"/>
        <v/>
      </c>
      <c r="L177" s="89" t="str">
        <f t="shared" ca="1" si="15"/>
        <v/>
      </c>
      <c r="M177" s="89"/>
      <c r="N177" s="90">
        <f t="shared" ca="1" si="16"/>
        <v>0</v>
      </c>
      <c r="P177" s="53">
        <f t="shared" ca="1" si="12"/>
        <v>0</v>
      </c>
      <c r="Q177" s="54">
        <f t="shared" ca="1" si="12"/>
        <v>0</v>
      </c>
      <c r="R177" s="54">
        <f t="shared" ca="1" si="12"/>
        <v>0</v>
      </c>
      <c r="S177" s="55">
        <f t="shared" ca="1" si="12"/>
        <v>0</v>
      </c>
    </row>
    <row r="178" spans="1:19">
      <c r="A178">
        <v>172</v>
      </c>
      <c r="B178" s="29">
        <v>125109</v>
      </c>
      <c r="C178" s="30" t="s">
        <v>210</v>
      </c>
      <c r="D178" s="68">
        <f>HLOOKUP(D$7,손익계산서_변형!$C$7:$AS$328,$A178,FALSE)</f>
        <v>0</v>
      </c>
      <c r="E178" s="69">
        <f>HLOOKUP(E$7,손익계산서_변형!$C$7:$AS$328,$A178,FALSE)</f>
        <v>0</v>
      </c>
      <c r="F178" s="69">
        <f>HLOOKUP(F$7,손익계산서_변형!$C$7:$AS$328,$A178,FALSE)</f>
        <v>0</v>
      </c>
      <c r="G178" s="70">
        <f>HLOOKUP(G$7,손익계산서_변형!$C$7:$AS$328,$A178,FALSE)</f>
        <v>0</v>
      </c>
      <c r="H178" s="22"/>
      <c r="I178" s="82">
        <f t="shared" si="13"/>
        <v>0</v>
      </c>
      <c r="J178" s="69">
        <f ca="1">IFERROR(AVERAGE(OFFSET(손익계산서_변형!A178,0,'1단계 손익계산서_실제'!$D$5,1,-$J$6)),0)</f>
        <v>0</v>
      </c>
      <c r="K178" s="89" t="str">
        <f t="shared" ca="1" si="14"/>
        <v/>
      </c>
      <c r="L178" s="89" t="str">
        <f t="shared" ca="1" si="15"/>
        <v/>
      </c>
      <c r="M178" s="89"/>
      <c r="N178" s="90">
        <f t="shared" ca="1" si="16"/>
        <v>0</v>
      </c>
      <c r="P178" s="53">
        <f t="shared" ca="1" si="12"/>
        <v>0</v>
      </c>
      <c r="Q178" s="54">
        <f t="shared" ca="1" si="12"/>
        <v>0</v>
      </c>
      <c r="R178" s="54">
        <f t="shared" ca="1" si="12"/>
        <v>0</v>
      </c>
      <c r="S178" s="55">
        <f t="shared" ca="1" si="12"/>
        <v>0</v>
      </c>
    </row>
    <row r="179" spans="1:19">
      <c r="A179">
        <v>173</v>
      </c>
      <c r="B179" s="29">
        <v>125111</v>
      </c>
      <c r="C179" s="30" t="s">
        <v>211</v>
      </c>
      <c r="D179" s="68">
        <f>HLOOKUP(D$7,손익계산서_변형!$C$7:$AS$328,$A179,FALSE)</f>
        <v>403174000000</v>
      </c>
      <c r="E179" s="69">
        <f>HLOOKUP(E$7,손익계산서_변형!$C$7:$AS$328,$A179,FALSE)</f>
        <v>1139872000000</v>
      </c>
      <c r="F179" s="69">
        <f>HLOOKUP(F$7,손익계산서_변형!$C$7:$AS$328,$A179,FALSE)</f>
        <v>439502000000</v>
      </c>
      <c r="G179" s="70">
        <f>HLOOKUP(G$7,손익계산서_변형!$C$7:$AS$328,$A179,FALSE)</f>
        <v>1328130000000</v>
      </c>
      <c r="H179" s="22"/>
      <c r="I179" s="82">
        <f t="shared" si="13"/>
        <v>827669500000</v>
      </c>
      <c r="J179" s="69">
        <f ca="1">IFERROR(AVERAGE(OFFSET(손익계산서_변형!A179,0,'1단계 손익계산서_실제'!$D$5,1,-$J$6)),0)</f>
        <v>812979250000</v>
      </c>
      <c r="K179" s="89">
        <f t="shared" ca="1" si="14"/>
        <v>1.8069649379120145E-2</v>
      </c>
      <c r="L179" s="89" t="str">
        <f t="shared" ca="1" si="15"/>
        <v>검토불필요</v>
      </c>
      <c r="M179" s="89"/>
      <c r="N179" s="90">
        <f t="shared" ca="1" si="16"/>
        <v>827669500000</v>
      </c>
      <c r="O179" s="23"/>
      <c r="P179" s="53">
        <f t="shared" ca="1" si="12"/>
        <v>827669500000</v>
      </c>
      <c r="Q179" s="54">
        <f t="shared" ca="1" si="12"/>
        <v>827669500000</v>
      </c>
      <c r="R179" s="54">
        <f t="shared" ca="1" si="12"/>
        <v>827669500000</v>
      </c>
      <c r="S179" s="55">
        <f t="shared" ca="1" si="12"/>
        <v>827669500000</v>
      </c>
    </row>
    <row r="180" spans="1:19">
      <c r="A180">
        <v>174</v>
      </c>
      <c r="B180" s="29">
        <v>125118</v>
      </c>
      <c r="C180" s="30" t="s">
        <v>212</v>
      </c>
      <c r="D180" s="68">
        <f>HLOOKUP(D$7,손익계산서_변형!$C$7:$AS$328,$A180,FALSE)</f>
        <v>0</v>
      </c>
      <c r="E180" s="69">
        <f>HLOOKUP(E$7,손익계산서_변형!$C$7:$AS$328,$A180,FALSE)</f>
        <v>0</v>
      </c>
      <c r="F180" s="69">
        <f>HLOOKUP(F$7,손익계산서_변형!$C$7:$AS$328,$A180,FALSE)</f>
        <v>0</v>
      </c>
      <c r="G180" s="70">
        <f>HLOOKUP(G$7,손익계산서_변형!$C$7:$AS$328,$A180,FALSE)</f>
        <v>0</v>
      </c>
      <c r="H180" s="22"/>
      <c r="I180" s="82">
        <f t="shared" si="13"/>
        <v>0</v>
      </c>
      <c r="J180" s="69">
        <f ca="1">IFERROR(AVERAGE(OFFSET(손익계산서_변형!A180,0,'1단계 손익계산서_실제'!$D$5,1,-$J$6)),0)</f>
        <v>0</v>
      </c>
      <c r="K180" s="89" t="str">
        <f t="shared" ca="1" si="14"/>
        <v/>
      </c>
      <c r="L180" s="89" t="str">
        <f t="shared" ca="1" si="15"/>
        <v/>
      </c>
      <c r="M180" s="89"/>
      <c r="N180" s="90">
        <f t="shared" ca="1" si="16"/>
        <v>0</v>
      </c>
      <c r="P180" s="53">
        <f t="shared" ca="1" si="12"/>
        <v>0</v>
      </c>
      <c r="Q180" s="54">
        <f t="shared" ca="1" si="12"/>
        <v>0</v>
      </c>
      <c r="R180" s="54">
        <f t="shared" ca="1" si="12"/>
        <v>0</v>
      </c>
      <c r="S180" s="55">
        <f t="shared" ca="1" si="12"/>
        <v>0</v>
      </c>
    </row>
    <row r="181" spans="1:19">
      <c r="A181">
        <v>175</v>
      </c>
      <c r="B181" s="29">
        <v>125119</v>
      </c>
      <c r="C181" s="30" t="s">
        <v>213</v>
      </c>
      <c r="D181" s="68">
        <f>HLOOKUP(D$7,손익계산서_변형!$C$7:$AS$328,$A181,FALSE)</f>
        <v>0</v>
      </c>
      <c r="E181" s="69">
        <f>HLOOKUP(E$7,손익계산서_변형!$C$7:$AS$328,$A181,FALSE)</f>
        <v>0</v>
      </c>
      <c r="F181" s="69">
        <f>HLOOKUP(F$7,손익계산서_변형!$C$7:$AS$328,$A181,FALSE)</f>
        <v>0</v>
      </c>
      <c r="G181" s="70">
        <f>HLOOKUP(G$7,손익계산서_변형!$C$7:$AS$328,$A181,FALSE)</f>
        <v>0</v>
      </c>
      <c r="H181" s="22"/>
      <c r="I181" s="82">
        <f t="shared" si="13"/>
        <v>0</v>
      </c>
      <c r="J181" s="69">
        <f ca="1">IFERROR(AVERAGE(OFFSET(손익계산서_변형!A181,0,'1단계 손익계산서_실제'!$D$5,1,-$J$6)),0)</f>
        <v>0</v>
      </c>
      <c r="K181" s="89" t="str">
        <f t="shared" ca="1" si="14"/>
        <v/>
      </c>
      <c r="L181" s="89" t="str">
        <f t="shared" ca="1" si="15"/>
        <v/>
      </c>
      <c r="M181" s="89"/>
      <c r="N181" s="90">
        <f t="shared" ca="1" si="16"/>
        <v>0</v>
      </c>
      <c r="P181" s="53">
        <f t="shared" ca="1" si="12"/>
        <v>0</v>
      </c>
      <c r="Q181" s="54">
        <f t="shared" ca="1" si="12"/>
        <v>0</v>
      </c>
      <c r="R181" s="54">
        <f t="shared" ca="1" si="12"/>
        <v>0</v>
      </c>
      <c r="S181" s="55">
        <f t="shared" ca="1" si="12"/>
        <v>0</v>
      </c>
    </row>
    <row r="182" spans="1:19">
      <c r="A182">
        <v>176</v>
      </c>
      <c r="B182" s="29">
        <v>125126</v>
      </c>
      <c r="C182" s="30" t="s">
        <v>214</v>
      </c>
      <c r="D182" s="68">
        <f>HLOOKUP(D$7,손익계산서_변형!$C$7:$AS$328,$A182,FALSE)</f>
        <v>9992000000</v>
      </c>
      <c r="E182" s="69">
        <f>HLOOKUP(E$7,손익계산서_변형!$C$7:$AS$328,$A182,FALSE)</f>
        <v>27300000000</v>
      </c>
      <c r="F182" s="69">
        <f>HLOOKUP(F$7,손익계산서_변형!$C$7:$AS$328,$A182,FALSE)</f>
        <v>0</v>
      </c>
      <c r="G182" s="70">
        <f>HLOOKUP(G$7,손익계산서_변형!$C$7:$AS$328,$A182,FALSE)</f>
        <v>-695000000</v>
      </c>
      <c r="H182" s="22"/>
      <c r="I182" s="82">
        <f t="shared" si="13"/>
        <v>9149250000</v>
      </c>
      <c r="J182" s="69">
        <f ca="1">IFERROR(AVERAGE(OFFSET(손익계산서_변형!A182,0,'1단계 손익계산서_실제'!$D$5,1,-$J$6)),0)</f>
        <v>4343750000</v>
      </c>
      <c r="K182" s="89">
        <f t="shared" ca="1" si="14"/>
        <v>1.1063021582733814</v>
      </c>
      <c r="L182" s="89" t="str">
        <f t="shared" ca="1" si="15"/>
        <v>검토필요</v>
      </c>
      <c r="M182" s="89"/>
      <c r="N182" s="90">
        <f t="shared" ca="1" si="16"/>
        <v>9149250000</v>
      </c>
      <c r="P182" s="53">
        <f t="shared" ca="1" si="12"/>
        <v>9149250000</v>
      </c>
      <c r="Q182" s="54">
        <f t="shared" ca="1" si="12"/>
        <v>9149250000</v>
      </c>
      <c r="R182" s="54">
        <f t="shared" ca="1" si="12"/>
        <v>9149250000</v>
      </c>
      <c r="S182" s="55">
        <f t="shared" ca="1" si="12"/>
        <v>9149250000</v>
      </c>
    </row>
    <row r="183" spans="1:19">
      <c r="A183">
        <v>177</v>
      </c>
      <c r="B183" s="29">
        <v>125112</v>
      </c>
      <c r="C183" s="30" t="s">
        <v>215</v>
      </c>
      <c r="D183" s="68">
        <f>HLOOKUP(D$7,손익계산서_변형!$C$7:$AS$328,$A183,FALSE)</f>
        <v>0</v>
      </c>
      <c r="E183" s="69">
        <f>HLOOKUP(E$7,손익계산서_변형!$C$7:$AS$328,$A183,FALSE)</f>
        <v>0</v>
      </c>
      <c r="F183" s="69">
        <f>HLOOKUP(F$7,손익계산서_변형!$C$7:$AS$328,$A183,FALSE)</f>
        <v>0</v>
      </c>
      <c r="G183" s="70">
        <f>HLOOKUP(G$7,손익계산서_변형!$C$7:$AS$328,$A183,FALSE)</f>
        <v>0</v>
      </c>
      <c r="H183" s="22"/>
      <c r="I183" s="82">
        <f t="shared" si="13"/>
        <v>0</v>
      </c>
      <c r="J183" s="69">
        <f ca="1">IFERROR(AVERAGE(OFFSET(손익계산서_변형!A183,0,'1단계 손익계산서_실제'!$D$5,1,-$J$6)),0)</f>
        <v>0</v>
      </c>
      <c r="K183" s="89" t="str">
        <f t="shared" ca="1" si="14"/>
        <v/>
      </c>
      <c r="L183" s="89" t="str">
        <f t="shared" ca="1" si="15"/>
        <v/>
      </c>
      <c r="M183" s="89"/>
      <c r="N183" s="90">
        <f t="shared" ca="1" si="16"/>
        <v>0</v>
      </c>
      <c r="P183" s="53">
        <f t="shared" ca="1" si="12"/>
        <v>0</v>
      </c>
      <c r="Q183" s="54">
        <f t="shared" ca="1" si="12"/>
        <v>0</v>
      </c>
      <c r="R183" s="54">
        <f t="shared" ca="1" si="12"/>
        <v>0</v>
      </c>
      <c r="S183" s="55">
        <f t="shared" ca="1" si="12"/>
        <v>0</v>
      </c>
    </row>
    <row r="184" spans="1:19">
      <c r="A184">
        <v>178</v>
      </c>
      <c r="B184" s="29">
        <v>125113</v>
      </c>
      <c r="C184" s="30" t="s">
        <v>216</v>
      </c>
      <c r="D184" s="68">
        <f>HLOOKUP(D$7,손익계산서_변형!$C$7:$AS$328,$A184,FALSE)</f>
        <v>0</v>
      </c>
      <c r="E184" s="69">
        <f>HLOOKUP(E$7,손익계산서_변형!$C$7:$AS$328,$A184,FALSE)</f>
        <v>0</v>
      </c>
      <c r="F184" s="69">
        <f>HLOOKUP(F$7,손익계산서_변형!$C$7:$AS$328,$A184,FALSE)</f>
        <v>0</v>
      </c>
      <c r="G184" s="70">
        <f>HLOOKUP(G$7,손익계산서_변형!$C$7:$AS$328,$A184,FALSE)</f>
        <v>0</v>
      </c>
      <c r="H184" s="22"/>
      <c r="I184" s="82">
        <f t="shared" si="13"/>
        <v>0</v>
      </c>
      <c r="J184" s="69">
        <f ca="1">IFERROR(AVERAGE(OFFSET(손익계산서_변형!A184,0,'1단계 손익계산서_실제'!$D$5,1,-$J$6)),0)</f>
        <v>0</v>
      </c>
      <c r="K184" s="89" t="str">
        <f t="shared" ca="1" si="14"/>
        <v/>
      </c>
      <c r="L184" s="89" t="str">
        <f t="shared" ca="1" si="15"/>
        <v/>
      </c>
      <c r="M184" s="89"/>
      <c r="N184" s="90">
        <f t="shared" ca="1" si="16"/>
        <v>0</v>
      </c>
      <c r="P184" s="53">
        <f t="shared" ca="1" si="12"/>
        <v>0</v>
      </c>
      <c r="Q184" s="54">
        <f t="shared" ca="1" si="12"/>
        <v>0</v>
      </c>
      <c r="R184" s="54">
        <f t="shared" ca="1" si="12"/>
        <v>0</v>
      </c>
      <c r="S184" s="55">
        <f t="shared" ca="1" si="12"/>
        <v>0</v>
      </c>
    </row>
    <row r="185" spans="1:19">
      <c r="A185">
        <v>179</v>
      </c>
      <c r="B185" s="29">
        <v>125114</v>
      </c>
      <c r="C185" s="30" t="s">
        <v>217</v>
      </c>
      <c r="D185" s="68">
        <f>HLOOKUP(D$7,손익계산서_변형!$C$7:$AS$328,$A185,FALSE)</f>
        <v>0</v>
      </c>
      <c r="E185" s="69">
        <f>HLOOKUP(E$7,손익계산서_변형!$C$7:$AS$328,$A185,FALSE)</f>
        <v>0</v>
      </c>
      <c r="F185" s="69">
        <f>HLOOKUP(F$7,손익계산서_변형!$C$7:$AS$328,$A185,FALSE)</f>
        <v>0</v>
      </c>
      <c r="G185" s="70">
        <f>HLOOKUP(G$7,손익계산서_변형!$C$7:$AS$328,$A185,FALSE)</f>
        <v>0</v>
      </c>
      <c r="H185" s="22"/>
      <c r="I185" s="82">
        <f t="shared" si="13"/>
        <v>0</v>
      </c>
      <c r="J185" s="69">
        <f ca="1">IFERROR(AVERAGE(OFFSET(손익계산서_변형!A185,0,'1단계 손익계산서_실제'!$D$5,1,-$J$6)),0)</f>
        <v>0</v>
      </c>
      <c r="K185" s="89" t="str">
        <f t="shared" ca="1" si="14"/>
        <v/>
      </c>
      <c r="L185" s="89" t="str">
        <f t="shared" ca="1" si="15"/>
        <v/>
      </c>
      <c r="M185" s="89"/>
      <c r="N185" s="90">
        <f t="shared" ca="1" si="16"/>
        <v>0</v>
      </c>
      <c r="P185" s="53">
        <f t="shared" ca="1" si="12"/>
        <v>0</v>
      </c>
      <c r="Q185" s="54">
        <f t="shared" ca="1" si="12"/>
        <v>0</v>
      </c>
      <c r="R185" s="54">
        <f t="shared" ca="1" si="12"/>
        <v>0</v>
      </c>
      <c r="S185" s="55">
        <f t="shared" ca="1" si="12"/>
        <v>0</v>
      </c>
    </row>
    <row r="186" spans="1:19">
      <c r="A186">
        <v>180</v>
      </c>
      <c r="B186" s="29">
        <v>125143</v>
      </c>
      <c r="C186" s="30" t="s">
        <v>218</v>
      </c>
      <c r="D186" s="68">
        <f>HLOOKUP(D$7,손익계산서_변형!$C$7:$AS$328,$A186,FALSE)</f>
        <v>0</v>
      </c>
      <c r="E186" s="69">
        <f>HLOOKUP(E$7,손익계산서_변형!$C$7:$AS$328,$A186,FALSE)</f>
        <v>0</v>
      </c>
      <c r="F186" s="69">
        <f>HLOOKUP(F$7,손익계산서_변형!$C$7:$AS$328,$A186,FALSE)</f>
        <v>0</v>
      </c>
      <c r="G186" s="70">
        <f>HLOOKUP(G$7,손익계산서_변형!$C$7:$AS$328,$A186,FALSE)</f>
        <v>0</v>
      </c>
      <c r="H186" s="22"/>
      <c r="I186" s="82">
        <f t="shared" si="13"/>
        <v>0</v>
      </c>
      <c r="J186" s="69">
        <f ca="1">IFERROR(AVERAGE(OFFSET(손익계산서_변형!A186,0,'1단계 손익계산서_실제'!$D$5,1,-$J$6)),0)</f>
        <v>0</v>
      </c>
      <c r="K186" s="89" t="str">
        <f t="shared" ca="1" si="14"/>
        <v/>
      </c>
      <c r="L186" s="89" t="str">
        <f t="shared" ca="1" si="15"/>
        <v/>
      </c>
      <c r="M186" s="89"/>
      <c r="N186" s="90">
        <f t="shared" ca="1" si="16"/>
        <v>0</v>
      </c>
      <c r="P186" s="53">
        <f t="shared" ca="1" si="12"/>
        <v>0</v>
      </c>
      <c r="Q186" s="54">
        <f t="shared" ca="1" si="12"/>
        <v>0</v>
      </c>
      <c r="R186" s="54">
        <f t="shared" ca="1" si="12"/>
        <v>0</v>
      </c>
      <c r="S186" s="55">
        <f t="shared" ca="1" si="12"/>
        <v>0</v>
      </c>
    </row>
    <row r="187" spans="1:19">
      <c r="A187">
        <v>181</v>
      </c>
      <c r="B187" s="29">
        <v>125145</v>
      </c>
      <c r="C187" s="30" t="s">
        <v>219</v>
      </c>
      <c r="D187" s="68">
        <f>HLOOKUP(D$7,손익계산서_변형!$C$7:$AS$328,$A187,FALSE)</f>
        <v>0</v>
      </c>
      <c r="E187" s="69">
        <f>HLOOKUP(E$7,손익계산서_변형!$C$7:$AS$328,$A187,FALSE)</f>
        <v>0</v>
      </c>
      <c r="F187" s="69">
        <f>HLOOKUP(F$7,손익계산서_변형!$C$7:$AS$328,$A187,FALSE)</f>
        <v>0</v>
      </c>
      <c r="G187" s="70">
        <f>HLOOKUP(G$7,손익계산서_변형!$C$7:$AS$328,$A187,FALSE)</f>
        <v>0</v>
      </c>
      <c r="H187" s="22"/>
      <c r="I187" s="82">
        <f t="shared" si="13"/>
        <v>0</v>
      </c>
      <c r="J187" s="69">
        <f ca="1">IFERROR(AVERAGE(OFFSET(손익계산서_변형!A187,0,'1단계 손익계산서_실제'!$D$5,1,-$J$6)),0)</f>
        <v>0</v>
      </c>
      <c r="K187" s="89" t="str">
        <f t="shared" ca="1" si="14"/>
        <v/>
      </c>
      <c r="L187" s="89" t="str">
        <f t="shared" ca="1" si="15"/>
        <v/>
      </c>
      <c r="M187" s="89"/>
      <c r="N187" s="90">
        <f t="shared" ca="1" si="16"/>
        <v>0</v>
      </c>
      <c r="P187" s="53">
        <f t="shared" ca="1" si="12"/>
        <v>0</v>
      </c>
      <c r="Q187" s="54">
        <f t="shared" ca="1" si="12"/>
        <v>0</v>
      </c>
      <c r="R187" s="54">
        <f t="shared" ca="1" si="12"/>
        <v>0</v>
      </c>
      <c r="S187" s="55">
        <f t="shared" ca="1" si="12"/>
        <v>0</v>
      </c>
    </row>
    <row r="188" spans="1:19">
      <c r="A188">
        <v>182</v>
      </c>
      <c r="B188" s="29">
        <v>125120</v>
      </c>
      <c r="C188" s="30" t="s">
        <v>220</v>
      </c>
      <c r="D188" s="68">
        <f>HLOOKUP(D$7,손익계산서_변형!$C$7:$AS$328,$A188,FALSE)</f>
        <v>0</v>
      </c>
      <c r="E188" s="69">
        <f>HLOOKUP(E$7,손익계산서_변형!$C$7:$AS$328,$A188,FALSE)</f>
        <v>0</v>
      </c>
      <c r="F188" s="69">
        <f>HLOOKUP(F$7,손익계산서_변형!$C$7:$AS$328,$A188,FALSE)</f>
        <v>0</v>
      </c>
      <c r="G188" s="70">
        <f>HLOOKUP(G$7,손익계산서_변형!$C$7:$AS$328,$A188,FALSE)</f>
        <v>0</v>
      </c>
      <c r="H188" s="22"/>
      <c r="I188" s="82">
        <f t="shared" si="13"/>
        <v>0</v>
      </c>
      <c r="J188" s="69">
        <f ca="1">IFERROR(AVERAGE(OFFSET(손익계산서_변형!A188,0,'1단계 손익계산서_실제'!$D$5,1,-$J$6)),0)</f>
        <v>0</v>
      </c>
      <c r="K188" s="89" t="str">
        <f t="shared" ca="1" si="14"/>
        <v/>
      </c>
      <c r="L188" s="89" t="str">
        <f t="shared" ca="1" si="15"/>
        <v/>
      </c>
      <c r="M188" s="89"/>
      <c r="N188" s="90">
        <f t="shared" ca="1" si="16"/>
        <v>0</v>
      </c>
      <c r="P188" s="53">
        <f t="shared" ca="1" si="12"/>
        <v>0</v>
      </c>
      <c r="Q188" s="54">
        <f t="shared" ca="1" si="12"/>
        <v>0</v>
      </c>
      <c r="R188" s="54">
        <f t="shared" ca="1" si="12"/>
        <v>0</v>
      </c>
      <c r="S188" s="55">
        <f t="shared" ca="1" si="12"/>
        <v>0</v>
      </c>
    </row>
    <row r="189" spans="1:19">
      <c r="A189">
        <v>183</v>
      </c>
      <c r="B189" s="29">
        <v>125122</v>
      </c>
      <c r="C189" s="30" t="s">
        <v>221</v>
      </c>
      <c r="D189" s="68">
        <f>HLOOKUP(D$7,손익계산서_변형!$C$7:$AS$328,$A189,FALSE)</f>
        <v>8574000000</v>
      </c>
      <c r="E189" s="69">
        <f>HLOOKUP(E$7,손익계산서_변형!$C$7:$AS$328,$A189,FALSE)</f>
        <v>50440000000</v>
      </c>
      <c r="F189" s="69">
        <f>HLOOKUP(F$7,손익계산서_변형!$C$7:$AS$328,$A189,FALSE)</f>
        <v>16298000000</v>
      </c>
      <c r="G189" s="70">
        <f>HLOOKUP(G$7,손익계산서_변형!$C$7:$AS$328,$A189,FALSE)</f>
        <v>5400000000</v>
      </c>
      <c r="H189" s="22"/>
      <c r="I189" s="82">
        <f t="shared" si="13"/>
        <v>20178000000</v>
      </c>
      <c r="J189" s="69">
        <f ca="1">IFERROR(AVERAGE(OFFSET(손익계산서_변형!A189,0,'1단계 손익계산서_실제'!$D$5,1,-$J$6)),0)</f>
        <v>265367750000</v>
      </c>
      <c r="K189" s="89">
        <f t="shared" ca="1" si="14"/>
        <v>-0.92396212425963586</v>
      </c>
      <c r="L189" s="89" t="str">
        <f t="shared" ca="1" si="15"/>
        <v>검토필요</v>
      </c>
      <c r="M189" s="89"/>
      <c r="N189" s="90">
        <f t="shared" ca="1" si="16"/>
        <v>265367750000</v>
      </c>
      <c r="P189" s="53">
        <f t="shared" ca="1" si="12"/>
        <v>265367750000</v>
      </c>
      <c r="Q189" s="54">
        <f t="shared" ca="1" si="12"/>
        <v>265367750000</v>
      </c>
      <c r="R189" s="54">
        <f t="shared" ca="1" si="12"/>
        <v>265367750000</v>
      </c>
      <c r="S189" s="55">
        <f t="shared" ca="1" si="12"/>
        <v>265367750000</v>
      </c>
    </row>
    <row r="190" spans="1:19">
      <c r="A190">
        <v>184</v>
      </c>
      <c r="B190" s="29">
        <v>125147</v>
      </c>
      <c r="C190" s="30" t="s">
        <v>222</v>
      </c>
      <c r="D190" s="68">
        <f>HLOOKUP(D$7,손익계산서_변형!$C$7:$AS$328,$A190,FALSE)</f>
        <v>0</v>
      </c>
      <c r="E190" s="69">
        <f>HLOOKUP(E$7,손익계산서_변형!$C$7:$AS$328,$A190,FALSE)</f>
        <v>0</v>
      </c>
      <c r="F190" s="69">
        <f>HLOOKUP(F$7,손익계산서_변형!$C$7:$AS$328,$A190,FALSE)</f>
        <v>0</v>
      </c>
      <c r="G190" s="70">
        <f>HLOOKUP(G$7,손익계산서_변형!$C$7:$AS$328,$A190,FALSE)</f>
        <v>0</v>
      </c>
      <c r="H190" s="22"/>
      <c r="I190" s="82">
        <f t="shared" si="13"/>
        <v>0</v>
      </c>
      <c r="J190" s="69">
        <f ca="1">IFERROR(AVERAGE(OFFSET(손익계산서_변형!A190,0,'1단계 손익계산서_실제'!$D$5,1,-$J$6)),0)</f>
        <v>0</v>
      </c>
      <c r="K190" s="89" t="str">
        <f t="shared" ca="1" si="14"/>
        <v/>
      </c>
      <c r="L190" s="89" t="str">
        <f t="shared" ca="1" si="15"/>
        <v/>
      </c>
      <c r="M190" s="89"/>
      <c r="N190" s="90">
        <f t="shared" ca="1" si="16"/>
        <v>0</v>
      </c>
      <c r="P190" s="53">
        <f t="shared" ca="1" si="12"/>
        <v>0</v>
      </c>
      <c r="Q190" s="54">
        <f t="shared" ca="1" si="12"/>
        <v>0</v>
      </c>
      <c r="R190" s="54">
        <f t="shared" ca="1" si="12"/>
        <v>0</v>
      </c>
      <c r="S190" s="55">
        <f t="shared" ca="1" si="12"/>
        <v>0</v>
      </c>
    </row>
    <row r="191" spans="1:19">
      <c r="A191">
        <v>185</v>
      </c>
      <c r="B191" s="29">
        <v>125148</v>
      </c>
      <c r="C191" s="30" t="s">
        <v>223</v>
      </c>
      <c r="D191" s="68">
        <f>HLOOKUP(D$7,손익계산서_변형!$C$7:$AS$328,$A191,FALSE)</f>
        <v>0</v>
      </c>
      <c r="E191" s="69">
        <f>HLOOKUP(E$7,손익계산서_변형!$C$7:$AS$328,$A191,FALSE)</f>
        <v>0</v>
      </c>
      <c r="F191" s="69">
        <f>HLOOKUP(F$7,손익계산서_변형!$C$7:$AS$328,$A191,FALSE)</f>
        <v>0</v>
      </c>
      <c r="G191" s="70">
        <f>HLOOKUP(G$7,손익계산서_변형!$C$7:$AS$328,$A191,FALSE)</f>
        <v>0</v>
      </c>
      <c r="H191" s="22"/>
      <c r="I191" s="82">
        <f t="shared" si="13"/>
        <v>0</v>
      </c>
      <c r="J191" s="69">
        <f ca="1">IFERROR(AVERAGE(OFFSET(손익계산서_변형!A191,0,'1단계 손익계산서_실제'!$D$5,1,-$J$6)),0)</f>
        <v>0</v>
      </c>
      <c r="K191" s="89" t="str">
        <f t="shared" ca="1" si="14"/>
        <v/>
      </c>
      <c r="L191" s="89" t="str">
        <f t="shared" ca="1" si="15"/>
        <v/>
      </c>
      <c r="M191" s="89"/>
      <c r="N191" s="90">
        <f t="shared" ca="1" si="16"/>
        <v>0</v>
      </c>
      <c r="P191" s="53">
        <f t="shared" ca="1" si="12"/>
        <v>0</v>
      </c>
      <c r="Q191" s="54">
        <f t="shared" ca="1" si="12"/>
        <v>0</v>
      </c>
      <c r="R191" s="54">
        <f t="shared" ca="1" si="12"/>
        <v>0</v>
      </c>
      <c r="S191" s="55">
        <f t="shared" ca="1" si="12"/>
        <v>0</v>
      </c>
    </row>
    <row r="192" spans="1:19">
      <c r="A192">
        <v>186</v>
      </c>
      <c r="B192" s="29">
        <v>125165</v>
      </c>
      <c r="C192" s="30" t="s">
        <v>224</v>
      </c>
      <c r="D192" s="68">
        <f>HLOOKUP(D$7,손익계산서_변형!$C$7:$AS$328,$A192,FALSE)</f>
        <v>0</v>
      </c>
      <c r="E192" s="69">
        <f>HLOOKUP(E$7,손익계산서_변형!$C$7:$AS$328,$A192,FALSE)</f>
        <v>0</v>
      </c>
      <c r="F192" s="69">
        <f>HLOOKUP(F$7,손익계산서_변형!$C$7:$AS$328,$A192,FALSE)</f>
        <v>0</v>
      </c>
      <c r="G192" s="70">
        <f>HLOOKUP(G$7,손익계산서_변형!$C$7:$AS$328,$A192,FALSE)</f>
        <v>0</v>
      </c>
      <c r="H192" s="22"/>
      <c r="I192" s="82">
        <f t="shared" si="13"/>
        <v>0</v>
      </c>
      <c r="J192" s="69">
        <f ca="1">IFERROR(AVERAGE(OFFSET(손익계산서_변형!A192,0,'1단계 손익계산서_실제'!$D$5,1,-$J$6)),0)</f>
        <v>0</v>
      </c>
      <c r="K192" s="89" t="str">
        <f t="shared" ca="1" si="14"/>
        <v/>
      </c>
      <c r="L192" s="89" t="str">
        <f t="shared" ca="1" si="15"/>
        <v/>
      </c>
      <c r="M192" s="130" t="s">
        <v>415</v>
      </c>
      <c r="N192" s="90">
        <f t="shared" si="16"/>
        <v>0</v>
      </c>
      <c r="P192" s="53">
        <f t="shared" si="12"/>
        <v>0</v>
      </c>
      <c r="Q192" s="54">
        <f t="shared" si="12"/>
        <v>0</v>
      </c>
      <c r="R192" s="54">
        <f t="shared" si="12"/>
        <v>0</v>
      </c>
      <c r="S192" s="55">
        <f t="shared" si="12"/>
        <v>0</v>
      </c>
    </row>
    <row r="193" spans="1:19">
      <c r="A193">
        <v>187</v>
      </c>
      <c r="B193" s="29">
        <v>125104</v>
      </c>
      <c r="C193" s="30" t="s">
        <v>225</v>
      </c>
      <c r="D193" s="68">
        <f>HLOOKUP(D$7,손익계산서_변형!$C$7:$AS$328,$A193,FALSE)</f>
        <v>0</v>
      </c>
      <c r="E193" s="69">
        <f>HLOOKUP(E$7,손익계산서_변형!$C$7:$AS$328,$A193,FALSE)</f>
        <v>0</v>
      </c>
      <c r="F193" s="69">
        <f>HLOOKUP(F$7,손익계산서_변형!$C$7:$AS$328,$A193,FALSE)</f>
        <v>0</v>
      </c>
      <c r="G193" s="70">
        <f>HLOOKUP(G$7,손익계산서_변형!$C$7:$AS$328,$A193,FALSE)</f>
        <v>0</v>
      </c>
      <c r="H193" s="22"/>
      <c r="I193" s="82">
        <f t="shared" si="13"/>
        <v>0</v>
      </c>
      <c r="J193" s="69">
        <f ca="1">IFERROR(AVERAGE(OFFSET(손익계산서_변형!A193,0,'1단계 손익계산서_실제'!$D$5,1,-$J$6)),0)</f>
        <v>0</v>
      </c>
      <c r="K193" s="89" t="str">
        <f t="shared" ca="1" si="14"/>
        <v/>
      </c>
      <c r="L193" s="89" t="str">
        <f t="shared" ca="1" si="15"/>
        <v/>
      </c>
      <c r="M193" s="89"/>
      <c r="N193" s="90">
        <f t="shared" ca="1" si="16"/>
        <v>0</v>
      </c>
      <c r="P193" s="53">
        <f t="shared" ca="1" si="12"/>
        <v>0</v>
      </c>
      <c r="Q193" s="54">
        <f t="shared" ca="1" si="12"/>
        <v>0</v>
      </c>
      <c r="R193" s="54">
        <f t="shared" ca="1" si="12"/>
        <v>0</v>
      </c>
      <c r="S193" s="55">
        <f t="shared" ca="1" si="12"/>
        <v>0</v>
      </c>
    </row>
    <row r="194" spans="1:19">
      <c r="A194">
        <v>188</v>
      </c>
      <c r="B194" s="29">
        <v>125121</v>
      </c>
      <c r="C194" s="30" t="s">
        <v>226</v>
      </c>
      <c r="D194" s="68">
        <f>HLOOKUP(D$7,손익계산서_변형!$C$7:$AS$328,$A194,FALSE)</f>
        <v>0</v>
      </c>
      <c r="E194" s="69">
        <f>HLOOKUP(E$7,손익계산서_변형!$C$7:$AS$328,$A194,FALSE)</f>
        <v>0</v>
      </c>
      <c r="F194" s="69">
        <f>HLOOKUP(F$7,손익계산서_변형!$C$7:$AS$328,$A194,FALSE)</f>
        <v>0</v>
      </c>
      <c r="G194" s="70">
        <f>HLOOKUP(G$7,손익계산서_변형!$C$7:$AS$328,$A194,FALSE)</f>
        <v>0</v>
      </c>
      <c r="H194" s="22"/>
      <c r="I194" s="82">
        <f t="shared" si="13"/>
        <v>0</v>
      </c>
      <c r="J194" s="69">
        <f ca="1">IFERROR(AVERAGE(OFFSET(손익계산서_변형!A194,0,'1단계 손익계산서_실제'!$D$5,1,-$J$6)),0)</f>
        <v>0</v>
      </c>
      <c r="K194" s="89" t="str">
        <f t="shared" ca="1" si="14"/>
        <v/>
      </c>
      <c r="L194" s="89" t="str">
        <f t="shared" ca="1" si="15"/>
        <v/>
      </c>
      <c r="M194" s="89"/>
      <c r="N194" s="90">
        <f t="shared" ca="1" si="16"/>
        <v>0</v>
      </c>
      <c r="P194" s="53">
        <f t="shared" ca="1" si="12"/>
        <v>0</v>
      </c>
      <c r="Q194" s="54">
        <f t="shared" ca="1" si="12"/>
        <v>0</v>
      </c>
      <c r="R194" s="54">
        <f t="shared" ca="1" si="12"/>
        <v>0</v>
      </c>
      <c r="S194" s="55">
        <f t="shared" ca="1" si="12"/>
        <v>0</v>
      </c>
    </row>
    <row r="195" spans="1:19">
      <c r="A195">
        <v>189</v>
      </c>
      <c r="B195" s="29">
        <v>125152</v>
      </c>
      <c r="C195" s="30" t="s">
        <v>227</v>
      </c>
      <c r="D195" s="68">
        <f>HLOOKUP(D$7,손익계산서_변형!$C$7:$AS$328,$A195,FALSE)</f>
        <v>0</v>
      </c>
      <c r="E195" s="69">
        <f>HLOOKUP(E$7,손익계산서_변형!$C$7:$AS$328,$A195,FALSE)</f>
        <v>0</v>
      </c>
      <c r="F195" s="69">
        <f>HLOOKUP(F$7,손익계산서_변형!$C$7:$AS$328,$A195,FALSE)</f>
        <v>0</v>
      </c>
      <c r="G195" s="70">
        <f>HLOOKUP(G$7,손익계산서_변형!$C$7:$AS$328,$A195,FALSE)</f>
        <v>0</v>
      </c>
      <c r="H195" s="22"/>
      <c r="I195" s="82">
        <f t="shared" si="13"/>
        <v>0</v>
      </c>
      <c r="J195" s="69">
        <f ca="1">IFERROR(AVERAGE(OFFSET(손익계산서_변형!A195,0,'1단계 손익계산서_실제'!$D$5,1,-$J$6)),0)</f>
        <v>0</v>
      </c>
      <c r="K195" s="89" t="str">
        <f t="shared" ca="1" si="14"/>
        <v/>
      </c>
      <c r="L195" s="89" t="str">
        <f t="shared" ca="1" si="15"/>
        <v/>
      </c>
      <c r="M195" s="130" t="s">
        <v>415</v>
      </c>
      <c r="N195" s="90">
        <f t="shared" si="16"/>
        <v>0</v>
      </c>
      <c r="P195" s="53">
        <f t="shared" si="12"/>
        <v>0</v>
      </c>
      <c r="Q195" s="54">
        <f t="shared" si="12"/>
        <v>0</v>
      </c>
      <c r="R195" s="54">
        <f t="shared" si="12"/>
        <v>0</v>
      </c>
      <c r="S195" s="55">
        <f t="shared" si="12"/>
        <v>0</v>
      </c>
    </row>
    <row r="196" spans="1:19">
      <c r="A196">
        <v>190</v>
      </c>
      <c r="B196" s="29">
        <v>125123</v>
      </c>
      <c r="C196" s="30" t="s">
        <v>228</v>
      </c>
      <c r="D196" s="68">
        <f>HLOOKUP(D$7,손익계산서_변형!$C$7:$AS$328,$A196,FALSE)</f>
        <v>14856000000</v>
      </c>
      <c r="E196" s="69">
        <f>HLOOKUP(E$7,손익계산서_변형!$C$7:$AS$328,$A196,FALSE)</f>
        <v>14852000000</v>
      </c>
      <c r="F196" s="69">
        <f>HLOOKUP(F$7,손익계산서_변형!$C$7:$AS$328,$A196,FALSE)</f>
        <v>18296000000</v>
      </c>
      <c r="G196" s="70">
        <f>HLOOKUP(G$7,손익계산서_변형!$C$7:$AS$328,$A196,FALSE)</f>
        <v>50635000000</v>
      </c>
      <c r="H196" s="22"/>
      <c r="I196" s="82">
        <f t="shared" si="13"/>
        <v>24659750000</v>
      </c>
      <c r="J196" s="69">
        <f ca="1">IFERROR(AVERAGE(OFFSET(손익계산서_변형!A196,0,'1단계 손익계산서_실제'!$D$5,1,-$J$6)),0)</f>
        <v>140435000000</v>
      </c>
      <c r="K196" s="89">
        <f t="shared" ca="1" si="14"/>
        <v>-0.82440452878555914</v>
      </c>
      <c r="L196" s="89" t="str">
        <f t="shared" ca="1" si="15"/>
        <v>검토필요</v>
      </c>
      <c r="M196" s="130" t="s">
        <v>415</v>
      </c>
      <c r="N196" s="90">
        <f t="shared" si="16"/>
        <v>0</v>
      </c>
      <c r="P196" s="53">
        <f t="shared" si="12"/>
        <v>0</v>
      </c>
      <c r="Q196" s="54">
        <f t="shared" si="12"/>
        <v>0</v>
      </c>
      <c r="R196" s="54">
        <f t="shared" si="12"/>
        <v>0</v>
      </c>
      <c r="S196" s="55">
        <f t="shared" si="12"/>
        <v>0</v>
      </c>
    </row>
    <row r="197" spans="1:19">
      <c r="A197">
        <v>191</v>
      </c>
      <c r="B197" s="29">
        <v>125153</v>
      </c>
      <c r="C197" s="30" t="s">
        <v>229</v>
      </c>
      <c r="D197" s="68">
        <f>HLOOKUP(D$7,손익계산서_변형!$C$7:$AS$328,$A197,FALSE)</f>
        <v>0</v>
      </c>
      <c r="E197" s="69">
        <f>HLOOKUP(E$7,손익계산서_변형!$C$7:$AS$328,$A197,FALSE)</f>
        <v>0</v>
      </c>
      <c r="F197" s="69">
        <f>HLOOKUP(F$7,손익계산서_변형!$C$7:$AS$328,$A197,FALSE)</f>
        <v>0</v>
      </c>
      <c r="G197" s="70">
        <f>HLOOKUP(G$7,손익계산서_변형!$C$7:$AS$328,$A197,FALSE)</f>
        <v>0</v>
      </c>
      <c r="H197" s="22"/>
      <c r="I197" s="82">
        <f t="shared" si="13"/>
        <v>0</v>
      </c>
      <c r="J197" s="69">
        <f ca="1">IFERROR(AVERAGE(OFFSET(손익계산서_변형!A197,0,'1단계 손익계산서_실제'!$D$5,1,-$J$6)),0)</f>
        <v>0</v>
      </c>
      <c r="K197" s="89" t="str">
        <f t="shared" ca="1" si="14"/>
        <v/>
      </c>
      <c r="L197" s="89" t="str">
        <f t="shared" ca="1" si="15"/>
        <v/>
      </c>
      <c r="M197" s="130" t="s">
        <v>415</v>
      </c>
      <c r="N197" s="90">
        <f t="shared" si="16"/>
        <v>0</v>
      </c>
      <c r="P197" s="53">
        <f t="shared" si="12"/>
        <v>0</v>
      </c>
      <c r="Q197" s="54">
        <f t="shared" si="12"/>
        <v>0</v>
      </c>
      <c r="R197" s="54">
        <f t="shared" si="12"/>
        <v>0</v>
      </c>
      <c r="S197" s="55">
        <f t="shared" si="12"/>
        <v>0</v>
      </c>
    </row>
    <row r="198" spans="1:19">
      <c r="A198">
        <v>192</v>
      </c>
      <c r="B198" s="29">
        <v>125124</v>
      </c>
      <c r="C198" s="30" t="s">
        <v>230</v>
      </c>
      <c r="D198" s="68">
        <f>HLOOKUP(D$7,손익계산서_변형!$C$7:$AS$328,$A198,FALSE)</f>
        <v>0</v>
      </c>
      <c r="E198" s="69">
        <f>HLOOKUP(E$7,손익계산서_변형!$C$7:$AS$328,$A198,FALSE)</f>
        <v>0</v>
      </c>
      <c r="F198" s="69">
        <f>HLOOKUP(F$7,손익계산서_변형!$C$7:$AS$328,$A198,FALSE)</f>
        <v>0</v>
      </c>
      <c r="G198" s="70">
        <f>HLOOKUP(G$7,손익계산서_변형!$C$7:$AS$328,$A198,FALSE)</f>
        <v>0</v>
      </c>
      <c r="H198" s="22"/>
      <c r="I198" s="82">
        <f t="shared" si="13"/>
        <v>0</v>
      </c>
      <c r="J198" s="69">
        <f ca="1">IFERROR(AVERAGE(OFFSET(손익계산서_변형!A198,0,'1단계 손익계산서_실제'!$D$5,1,-$J$6)),0)</f>
        <v>0</v>
      </c>
      <c r="K198" s="89" t="str">
        <f t="shared" ca="1" si="14"/>
        <v/>
      </c>
      <c r="L198" s="89" t="str">
        <f t="shared" ca="1" si="15"/>
        <v/>
      </c>
      <c r="M198" s="130" t="s">
        <v>415</v>
      </c>
      <c r="N198" s="90">
        <f t="shared" si="16"/>
        <v>0</v>
      </c>
      <c r="P198" s="53">
        <f t="shared" si="12"/>
        <v>0</v>
      </c>
      <c r="Q198" s="54">
        <f t="shared" si="12"/>
        <v>0</v>
      </c>
      <c r="R198" s="54">
        <f t="shared" si="12"/>
        <v>0</v>
      </c>
      <c r="S198" s="55">
        <f t="shared" si="12"/>
        <v>0</v>
      </c>
    </row>
    <row r="199" spans="1:19">
      <c r="A199">
        <v>193</v>
      </c>
      <c r="B199" s="29">
        <v>125125</v>
      </c>
      <c r="C199" s="30" t="s">
        <v>231</v>
      </c>
      <c r="D199" s="68">
        <f>HLOOKUP(D$7,손익계산서_변형!$C$7:$AS$328,$A199,FALSE)</f>
        <v>0</v>
      </c>
      <c r="E199" s="69">
        <f>HLOOKUP(E$7,손익계산서_변형!$C$7:$AS$328,$A199,FALSE)</f>
        <v>0</v>
      </c>
      <c r="F199" s="69">
        <f>HLOOKUP(F$7,손익계산서_변형!$C$7:$AS$328,$A199,FALSE)</f>
        <v>0</v>
      </c>
      <c r="G199" s="70">
        <f>HLOOKUP(G$7,손익계산서_변형!$C$7:$AS$328,$A199,FALSE)</f>
        <v>0</v>
      </c>
      <c r="H199" s="22"/>
      <c r="I199" s="82">
        <f t="shared" si="13"/>
        <v>0</v>
      </c>
      <c r="J199" s="69">
        <f ca="1">IFERROR(AVERAGE(OFFSET(손익계산서_변형!A199,0,'1단계 손익계산서_실제'!$D$5,1,-$J$6)),0)</f>
        <v>0</v>
      </c>
      <c r="K199" s="89" t="str">
        <f t="shared" ca="1" si="14"/>
        <v/>
      </c>
      <c r="L199" s="89" t="str">
        <f t="shared" ca="1" si="15"/>
        <v/>
      </c>
      <c r="M199" s="130" t="s">
        <v>415</v>
      </c>
      <c r="N199" s="90">
        <f t="shared" si="16"/>
        <v>0</v>
      </c>
      <c r="P199" s="53">
        <f t="shared" si="12"/>
        <v>0</v>
      </c>
      <c r="Q199" s="54">
        <f t="shared" si="12"/>
        <v>0</v>
      </c>
      <c r="R199" s="54">
        <f t="shared" si="12"/>
        <v>0</v>
      </c>
      <c r="S199" s="55">
        <f t="shared" si="12"/>
        <v>0</v>
      </c>
    </row>
    <row r="200" spans="1:19">
      <c r="A200">
        <v>194</v>
      </c>
      <c r="B200" s="29">
        <v>125127</v>
      </c>
      <c r="C200" s="30" t="s">
        <v>232</v>
      </c>
      <c r="D200" s="68">
        <f>HLOOKUP(D$7,손익계산서_변형!$C$7:$AS$328,$A200,FALSE)</f>
        <v>0</v>
      </c>
      <c r="E200" s="69">
        <f>HLOOKUP(E$7,손익계산서_변형!$C$7:$AS$328,$A200,FALSE)</f>
        <v>0</v>
      </c>
      <c r="F200" s="69">
        <f>HLOOKUP(F$7,손익계산서_변형!$C$7:$AS$328,$A200,FALSE)</f>
        <v>0</v>
      </c>
      <c r="G200" s="70">
        <f>HLOOKUP(G$7,손익계산서_변형!$C$7:$AS$328,$A200,FALSE)</f>
        <v>0</v>
      </c>
      <c r="H200" s="22"/>
      <c r="I200" s="82">
        <f t="shared" si="13"/>
        <v>0</v>
      </c>
      <c r="J200" s="69">
        <f ca="1">IFERROR(AVERAGE(OFFSET(손익계산서_변형!A200,0,'1단계 손익계산서_실제'!$D$5,1,-$J$6)),0)</f>
        <v>0</v>
      </c>
      <c r="K200" s="89" t="str">
        <f t="shared" ca="1" si="14"/>
        <v/>
      </c>
      <c r="L200" s="89" t="str">
        <f t="shared" ca="1" si="15"/>
        <v/>
      </c>
      <c r="M200" s="89"/>
      <c r="N200" s="90">
        <f t="shared" ca="1" si="16"/>
        <v>0</v>
      </c>
      <c r="P200" s="53">
        <f t="shared" ca="1" si="12"/>
        <v>0</v>
      </c>
      <c r="Q200" s="54">
        <f t="shared" ca="1" si="12"/>
        <v>0</v>
      </c>
      <c r="R200" s="54">
        <f t="shared" ca="1" si="12"/>
        <v>0</v>
      </c>
      <c r="S200" s="55">
        <f t="shared" ca="1" si="12"/>
        <v>0</v>
      </c>
    </row>
    <row r="201" spans="1:19">
      <c r="A201">
        <v>195</v>
      </c>
      <c r="B201" s="29">
        <v>125160</v>
      </c>
      <c r="C201" s="30" t="s">
        <v>233</v>
      </c>
      <c r="D201" s="68">
        <f>HLOOKUP(D$7,손익계산서_변형!$C$7:$AS$328,$A201,FALSE)</f>
        <v>0</v>
      </c>
      <c r="E201" s="69">
        <f>HLOOKUP(E$7,손익계산서_변형!$C$7:$AS$328,$A201,FALSE)</f>
        <v>0</v>
      </c>
      <c r="F201" s="69">
        <f>HLOOKUP(F$7,손익계산서_변형!$C$7:$AS$328,$A201,FALSE)</f>
        <v>0</v>
      </c>
      <c r="G201" s="70">
        <f>HLOOKUP(G$7,손익계산서_변형!$C$7:$AS$328,$A201,FALSE)</f>
        <v>0</v>
      </c>
      <c r="H201" s="22"/>
      <c r="I201" s="82">
        <f t="shared" si="13"/>
        <v>0</v>
      </c>
      <c r="J201" s="69">
        <f ca="1">IFERROR(AVERAGE(OFFSET(손익계산서_변형!A201,0,'1단계 손익계산서_실제'!$D$5,1,-$J$6)),0)</f>
        <v>0</v>
      </c>
      <c r="K201" s="89" t="str">
        <f t="shared" ca="1" si="14"/>
        <v/>
      </c>
      <c r="L201" s="89" t="str">
        <f t="shared" ca="1" si="15"/>
        <v/>
      </c>
      <c r="M201" s="89"/>
      <c r="N201" s="90">
        <f t="shared" ca="1" si="16"/>
        <v>0</v>
      </c>
      <c r="P201" s="53">
        <f t="shared" ca="1" si="12"/>
        <v>0</v>
      </c>
      <c r="Q201" s="54">
        <f t="shared" ca="1" si="12"/>
        <v>0</v>
      </c>
      <c r="R201" s="54">
        <f t="shared" ca="1" si="12"/>
        <v>0</v>
      </c>
      <c r="S201" s="55">
        <f t="shared" ca="1" si="12"/>
        <v>0</v>
      </c>
    </row>
    <row r="202" spans="1:19">
      <c r="A202">
        <v>196</v>
      </c>
      <c r="B202" s="29">
        <v>125128</v>
      </c>
      <c r="C202" s="30" t="s">
        <v>234</v>
      </c>
      <c r="D202" s="68">
        <f>HLOOKUP(D$7,손익계산서_변형!$C$7:$AS$328,$A202,FALSE)</f>
        <v>0</v>
      </c>
      <c r="E202" s="69">
        <f>HLOOKUP(E$7,손익계산서_변형!$C$7:$AS$328,$A202,FALSE)</f>
        <v>0</v>
      </c>
      <c r="F202" s="69">
        <f>HLOOKUP(F$7,손익계산서_변형!$C$7:$AS$328,$A202,FALSE)</f>
        <v>0</v>
      </c>
      <c r="G202" s="70">
        <f>HLOOKUP(G$7,손익계산서_변형!$C$7:$AS$328,$A202,FALSE)</f>
        <v>0</v>
      </c>
      <c r="H202" s="22"/>
      <c r="I202" s="82">
        <f t="shared" si="13"/>
        <v>0</v>
      </c>
      <c r="J202" s="69">
        <f ca="1">IFERROR(AVERAGE(OFFSET(손익계산서_변형!A202,0,'1단계 손익계산서_실제'!$D$5,1,-$J$6)),0)</f>
        <v>0</v>
      </c>
      <c r="K202" s="89" t="str">
        <f t="shared" ca="1" si="14"/>
        <v/>
      </c>
      <c r="L202" s="89" t="str">
        <f t="shared" ca="1" si="15"/>
        <v/>
      </c>
      <c r="M202" s="89"/>
      <c r="N202" s="90">
        <f t="shared" ca="1" si="16"/>
        <v>0</v>
      </c>
      <c r="P202" s="53">
        <f t="shared" ca="1" si="12"/>
        <v>0</v>
      </c>
      <c r="Q202" s="54">
        <f t="shared" ca="1" si="12"/>
        <v>0</v>
      </c>
      <c r="R202" s="54">
        <f t="shared" ca="1" si="12"/>
        <v>0</v>
      </c>
      <c r="S202" s="55">
        <f t="shared" ca="1" si="12"/>
        <v>0</v>
      </c>
    </row>
    <row r="203" spans="1:19">
      <c r="A203">
        <v>197</v>
      </c>
      <c r="B203" s="29">
        <v>125149</v>
      </c>
      <c r="C203" s="30" t="s">
        <v>235</v>
      </c>
      <c r="D203" s="68">
        <f>HLOOKUP(D$7,손익계산서_변형!$C$7:$AS$328,$A203,FALSE)</f>
        <v>0</v>
      </c>
      <c r="E203" s="69">
        <f>HLOOKUP(E$7,손익계산서_변형!$C$7:$AS$328,$A203,FALSE)</f>
        <v>0</v>
      </c>
      <c r="F203" s="69">
        <f>HLOOKUP(F$7,손익계산서_변형!$C$7:$AS$328,$A203,FALSE)</f>
        <v>0</v>
      </c>
      <c r="G203" s="70">
        <f>HLOOKUP(G$7,손익계산서_변형!$C$7:$AS$328,$A203,FALSE)</f>
        <v>0</v>
      </c>
      <c r="H203" s="22"/>
      <c r="I203" s="82">
        <f t="shared" si="13"/>
        <v>0</v>
      </c>
      <c r="J203" s="69">
        <f ca="1">IFERROR(AVERAGE(OFFSET(손익계산서_변형!A203,0,'1단계 손익계산서_실제'!$D$5,1,-$J$6)),0)</f>
        <v>0</v>
      </c>
      <c r="K203" s="89" t="str">
        <f t="shared" ca="1" si="14"/>
        <v/>
      </c>
      <c r="L203" s="89" t="str">
        <f t="shared" ca="1" si="15"/>
        <v/>
      </c>
      <c r="M203" s="130" t="s">
        <v>415</v>
      </c>
      <c r="N203" s="90">
        <f t="shared" si="16"/>
        <v>0</v>
      </c>
      <c r="P203" s="53">
        <f t="shared" si="12"/>
        <v>0</v>
      </c>
      <c r="Q203" s="54">
        <f t="shared" si="12"/>
        <v>0</v>
      </c>
      <c r="R203" s="54">
        <f t="shared" si="12"/>
        <v>0</v>
      </c>
      <c r="S203" s="55">
        <f t="shared" si="12"/>
        <v>0</v>
      </c>
    </row>
    <row r="204" spans="1:19">
      <c r="A204">
        <v>198</v>
      </c>
      <c r="B204" s="29">
        <v>125151</v>
      </c>
      <c r="C204" s="30" t="s">
        <v>236</v>
      </c>
      <c r="D204" s="68">
        <f>HLOOKUP(D$7,손익계산서_변형!$C$7:$AS$328,$A204,FALSE)</f>
        <v>0</v>
      </c>
      <c r="E204" s="69">
        <f>HLOOKUP(E$7,손익계산서_변형!$C$7:$AS$328,$A204,FALSE)</f>
        <v>0</v>
      </c>
      <c r="F204" s="69">
        <f>HLOOKUP(F$7,손익계산서_변형!$C$7:$AS$328,$A204,FALSE)</f>
        <v>0</v>
      </c>
      <c r="G204" s="70">
        <f>HLOOKUP(G$7,손익계산서_변형!$C$7:$AS$328,$A204,FALSE)</f>
        <v>0</v>
      </c>
      <c r="H204" s="22"/>
      <c r="I204" s="82">
        <f t="shared" si="13"/>
        <v>0</v>
      </c>
      <c r="J204" s="69">
        <f ca="1">IFERROR(AVERAGE(OFFSET(손익계산서_변형!A204,0,'1단계 손익계산서_실제'!$D$5,1,-$J$6)),0)</f>
        <v>0</v>
      </c>
      <c r="K204" s="89" t="str">
        <f t="shared" ca="1" si="14"/>
        <v/>
      </c>
      <c r="L204" s="89" t="str">
        <f t="shared" ca="1" si="15"/>
        <v/>
      </c>
      <c r="M204" s="130" t="s">
        <v>415</v>
      </c>
      <c r="N204" s="90">
        <f t="shared" si="16"/>
        <v>0</v>
      </c>
      <c r="P204" s="53">
        <f t="shared" si="12"/>
        <v>0</v>
      </c>
      <c r="Q204" s="54">
        <f t="shared" si="12"/>
        <v>0</v>
      </c>
      <c r="R204" s="54">
        <f t="shared" si="12"/>
        <v>0</v>
      </c>
      <c r="S204" s="55">
        <f t="shared" si="12"/>
        <v>0</v>
      </c>
    </row>
    <row r="205" spans="1:19">
      <c r="A205">
        <v>199</v>
      </c>
      <c r="B205" s="29">
        <v>125166</v>
      </c>
      <c r="C205" s="30" t="s">
        <v>237</v>
      </c>
      <c r="D205" s="68">
        <f>HLOOKUP(D$7,손익계산서_변형!$C$7:$AS$328,$A205,FALSE)</f>
        <v>0</v>
      </c>
      <c r="E205" s="69">
        <f>HLOOKUP(E$7,손익계산서_변형!$C$7:$AS$328,$A205,FALSE)</f>
        <v>0</v>
      </c>
      <c r="F205" s="69">
        <f>HLOOKUP(F$7,손익계산서_변형!$C$7:$AS$328,$A205,FALSE)</f>
        <v>0</v>
      </c>
      <c r="G205" s="70">
        <f>HLOOKUP(G$7,손익계산서_변형!$C$7:$AS$328,$A205,FALSE)</f>
        <v>0</v>
      </c>
      <c r="H205" s="22"/>
      <c r="I205" s="82">
        <f t="shared" si="13"/>
        <v>0</v>
      </c>
      <c r="J205" s="69">
        <f ca="1">IFERROR(AVERAGE(OFFSET(손익계산서_변형!A205,0,'1단계 손익계산서_실제'!$D$5,1,-$J$6)),0)</f>
        <v>0</v>
      </c>
      <c r="K205" s="89" t="str">
        <f t="shared" ca="1" si="14"/>
        <v/>
      </c>
      <c r="L205" s="89" t="str">
        <f t="shared" ca="1" si="15"/>
        <v/>
      </c>
      <c r="M205" s="130" t="s">
        <v>415</v>
      </c>
      <c r="N205" s="90">
        <f t="shared" si="16"/>
        <v>0</v>
      </c>
      <c r="P205" s="53">
        <f t="shared" si="12"/>
        <v>0</v>
      </c>
      <c r="Q205" s="54">
        <f t="shared" si="12"/>
        <v>0</v>
      </c>
      <c r="R205" s="54">
        <f t="shared" si="12"/>
        <v>0</v>
      </c>
      <c r="S205" s="55">
        <f t="shared" si="12"/>
        <v>0</v>
      </c>
    </row>
    <row r="206" spans="1:19">
      <c r="A206">
        <v>200</v>
      </c>
      <c r="B206" s="29">
        <v>125170</v>
      </c>
      <c r="C206" s="30" t="s">
        <v>238</v>
      </c>
      <c r="D206" s="68">
        <f>HLOOKUP(D$7,손익계산서_변형!$C$7:$AS$328,$A206,FALSE)</f>
        <v>0</v>
      </c>
      <c r="E206" s="69">
        <f>HLOOKUP(E$7,손익계산서_변형!$C$7:$AS$328,$A206,FALSE)</f>
        <v>0</v>
      </c>
      <c r="F206" s="69">
        <f>HLOOKUP(F$7,손익계산서_변형!$C$7:$AS$328,$A206,FALSE)</f>
        <v>0</v>
      </c>
      <c r="G206" s="70">
        <f>HLOOKUP(G$7,손익계산서_변형!$C$7:$AS$328,$A206,FALSE)</f>
        <v>0</v>
      </c>
      <c r="H206" s="22"/>
      <c r="I206" s="82">
        <f t="shared" si="13"/>
        <v>0</v>
      </c>
      <c r="J206" s="69">
        <f ca="1">IFERROR(AVERAGE(OFFSET(손익계산서_변형!A206,0,'1단계 손익계산서_실제'!$D$5,1,-$J$6)),0)</f>
        <v>0</v>
      </c>
      <c r="K206" s="89" t="str">
        <f t="shared" ca="1" si="14"/>
        <v/>
      </c>
      <c r="L206" s="89" t="str">
        <f t="shared" ca="1" si="15"/>
        <v/>
      </c>
      <c r="M206" s="130" t="s">
        <v>415</v>
      </c>
      <c r="N206" s="90">
        <f t="shared" si="16"/>
        <v>0</v>
      </c>
      <c r="P206" s="53">
        <f t="shared" si="12"/>
        <v>0</v>
      </c>
      <c r="Q206" s="54">
        <f t="shared" si="12"/>
        <v>0</v>
      </c>
      <c r="R206" s="54">
        <f t="shared" si="12"/>
        <v>0</v>
      </c>
      <c r="S206" s="55">
        <f t="shared" si="12"/>
        <v>0</v>
      </c>
    </row>
    <row r="207" spans="1:19">
      <c r="A207">
        <v>201</v>
      </c>
      <c r="B207" s="29">
        <v>125175</v>
      </c>
      <c r="C207" s="30" t="s">
        <v>239</v>
      </c>
      <c r="D207" s="68">
        <f>HLOOKUP(D$7,손익계산서_변형!$C$7:$AS$328,$A207,FALSE)</f>
        <v>0</v>
      </c>
      <c r="E207" s="69">
        <f>HLOOKUP(E$7,손익계산서_변형!$C$7:$AS$328,$A207,FALSE)</f>
        <v>0</v>
      </c>
      <c r="F207" s="69">
        <f>HLOOKUP(F$7,손익계산서_변형!$C$7:$AS$328,$A207,FALSE)</f>
        <v>0</v>
      </c>
      <c r="G207" s="70">
        <f>HLOOKUP(G$7,손익계산서_변형!$C$7:$AS$328,$A207,FALSE)</f>
        <v>0</v>
      </c>
      <c r="H207" s="22"/>
      <c r="I207" s="82">
        <f t="shared" si="13"/>
        <v>0</v>
      </c>
      <c r="J207" s="69">
        <f ca="1">IFERROR(AVERAGE(OFFSET(손익계산서_변형!A207,0,'1단계 손익계산서_실제'!$D$5,1,-$J$6)),0)</f>
        <v>0</v>
      </c>
      <c r="K207" s="89" t="str">
        <f t="shared" ca="1" si="14"/>
        <v/>
      </c>
      <c r="L207" s="89" t="str">
        <f t="shared" ca="1" si="15"/>
        <v/>
      </c>
      <c r="M207" s="130" t="s">
        <v>415</v>
      </c>
      <c r="N207" s="90">
        <f t="shared" si="16"/>
        <v>0</v>
      </c>
      <c r="P207" s="53">
        <f t="shared" si="12"/>
        <v>0</v>
      </c>
      <c r="Q207" s="54">
        <f t="shared" si="12"/>
        <v>0</v>
      </c>
      <c r="R207" s="54">
        <f t="shared" si="12"/>
        <v>0</v>
      </c>
      <c r="S207" s="55">
        <f t="shared" si="12"/>
        <v>0</v>
      </c>
    </row>
    <row r="208" spans="1:19">
      <c r="A208">
        <v>202</v>
      </c>
      <c r="B208" s="29">
        <v>125180</v>
      </c>
      <c r="C208" s="30" t="s">
        <v>240</v>
      </c>
      <c r="D208" s="68">
        <f>HLOOKUP(D$7,손익계산서_변형!$C$7:$AS$328,$A208,FALSE)</f>
        <v>0</v>
      </c>
      <c r="E208" s="69">
        <f>HLOOKUP(E$7,손익계산서_변형!$C$7:$AS$328,$A208,FALSE)</f>
        <v>0</v>
      </c>
      <c r="F208" s="69">
        <f>HLOOKUP(F$7,손익계산서_변형!$C$7:$AS$328,$A208,FALSE)</f>
        <v>0</v>
      </c>
      <c r="G208" s="70">
        <f>HLOOKUP(G$7,손익계산서_변형!$C$7:$AS$328,$A208,FALSE)</f>
        <v>0</v>
      </c>
      <c r="H208" s="22"/>
      <c r="I208" s="82">
        <f t="shared" si="13"/>
        <v>0</v>
      </c>
      <c r="J208" s="69">
        <f ca="1">IFERROR(AVERAGE(OFFSET(손익계산서_변형!A208,0,'1단계 손익계산서_실제'!$D$5,1,-$J$6)),0)</f>
        <v>0</v>
      </c>
      <c r="K208" s="89" t="str">
        <f t="shared" ca="1" si="14"/>
        <v/>
      </c>
      <c r="L208" s="89" t="str">
        <f t="shared" ca="1" si="15"/>
        <v/>
      </c>
      <c r="M208" s="130" t="s">
        <v>415</v>
      </c>
      <c r="N208" s="90">
        <f t="shared" si="16"/>
        <v>0</v>
      </c>
      <c r="P208" s="53">
        <f t="shared" si="12"/>
        <v>0</v>
      </c>
      <c r="Q208" s="54">
        <f t="shared" si="12"/>
        <v>0</v>
      </c>
      <c r="R208" s="54">
        <f t="shared" si="12"/>
        <v>0</v>
      </c>
      <c r="S208" s="55">
        <f t="shared" si="12"/>
        <v>0</v>
      </c>
    </row>
    <row r="209" spans="1:19">
      <c r="A209">
        <v>203</v>
      </c>
      <c r="B209" s="29">
        <v>125190</v>
      </c>
      <c r="C209" s="30" t="s">
        <v>241</v>
      </c>
      <c r="D209" s="68">
        <f>HLOOKUP(D$7,손익계산서_변형!$C$7:$AS$328,$A209,FALSE)</f>
        <v>0</v>
      </c>
      <c r="E209" s="69">
        <f>HLOOKUP(E$7,손익계산서_변형!$C$7:$AS$328,$A209,FALSE)</f>
        <v>0</v>
      </c>
      <c r="F209" s="69">
        <f>HLOOKUP(F$7,손익계산서_변형!$C$7:$AS$328,$A209,FALSE)</f>
        <v>0</v>
      </c>
      <c r="G209" s="70">
        <f>HLOOKUP(G$7,손익계산서_변형!$C$7:$AS$328,$A209,FALSE)</f>
        <v>0</v>
      </c>
      <c r="H209" s="22"/>
      <c r="I209" s="82">
        <f t="shared" si="13"/>
        <v>0</v>
      </c>
      <c r="J209" s="69">
        <f ca="1">IFERROR(AVERAGE(OFFSET(손익계산서_변형!A209,0,'1단계 손익계산서_실제'!$D$5,1,-$J$6)),0)</f>
        <v>0</v>
      </c>
      <c r="K209" s="89" t="str">
        <f t="shared" ca="1" si="14"/>
        <v/>
      </c>
      <c r="L209" s="89" t="str">
        <f t="shared" ca="1" si="15"/>
        <v/>
      </c>
      <c r="M209" s="130" t="s">
        <v>415</v>
      </c>
      <c r="N209" s="90">
        <f t="shared" si="16"/>
        <v>0</v>
      </c>
      <c r="P209" s="53">
        <f t="shared" si="12"/>
        <v>0</v>
      </c>
      <c r="Q209" s="54">
        <f t="shared" si="12"/>
        <v>0</v>
      </c>
      <c r="R209" s="54">
        <f t="shared" si="12"/>
        <v>0</v>
      </c>
      <c r="S209" s="55">
        <f t="shared" si="12"/>
        <v>0</v>
      </c>
    </row>
    <row r="210" spans="1:19">
      <c r="A210">
        <v>204</v>
      </c>
      <c r="B210" s="29">
        <v>125191</v>
      </c>
      <c r="C210" s="30" t="s">
        <v>242</v>
      </c>
      <c r="D210" s="68">
        <f>HLOOKUP(D$7,손익계산서_변형!$C$7:$AS$328,$A210,FALSE)</f>
        <v>0</v>
      </c>
      <c r="E210" s="69">
        <f>HLOOKUP(E$7,손익계산서_변형!$C$7:$AS$328,$A210,FALSE)</f>
        <v>0</v>
      </c>
      <c r="F210" s="69">
        <f>HLOOKUP(F$7,손익계산서_변형!$C$7:$AS$328,$A210,FALSE)</f>
        <v>0</v>
      </c>
      <c r="G210" s="70">
        <f>HLOOKUP(G$7,손익계산서_변형!$C$7:$AS$328,$A210,FALSE)</f>
        <v>0</v>
      </c>
      <c r="H210" s="22"/>
      <c r="I210" s="82">
        <f t="shared" si="13"/>
        <v>0</v>
      </c>
      <c r="J210" s="69">
        <f ca="1">IFERROR(AVERAGE(OFFSET(손익계산서_변형!A210,0,'1단계 손익계산서_실제'!$D$5,1,-$J$6)),0)</f>
        <v>0</v>
      </c>
      <c r="K210" s="89" t="str">
        <f t="shared" ca="1" si="14"/>
        <v/>
      </c>
      <c r="L210" s="89" t="str">
        <f t="shared" ca="1" si="15"/>
        <v/>
      </c>
      <c r="M210" s="130" t="s">
        <v>415</v>
      </c>
      <c r="N210" s="90">
        <f t="shared" si="16"/>
        <v>0</v>
      </c>
      <c r="P210" s="53">
        <f t="shared" si="12"/>
        <v>0</v>
      </c>
      <c r="Q210" s="54">
        <f t="shared" si="12"/>
        <v>0</v>
      </c>
      <c r="R210" s="54">
        <f t="shared" si="12"/>
        <v>0</v>
      </c>
      <c r="S210" s="55">
        <f t="shared" si="12"/>
        <v>0</v>
      </c>
    </row>
    <row r="211" spans="1:19">
      <c r="A211">
        <v>205</v>
      </c>
      <c r="B211" s="29">
        <v>125129</v>
      </c>
      <c r="C211" s="30" t="s">
        <v>243</v>
      </c>
      <c r="D211" s="68">
        <f>HLOOKUP(D$7,손익계산서_변형!$C$7:$AS$328,$A211,FALSE)</f>
        <v>0</v>
      </c>
      <c r="E211" s="69">
        <f>HLOOKUP(E$7,손익계산서_변형!$C$7:$AS$328,$A211,FALSE)</f>
        <v>0</v>
      </c>
      <c r="F211" s="69">
        <f>HLOOKUP(F$7,손익계산서_변형!$C$7:$AS$328,$A211,FALSE)</f>
        <v>0</v>
      </c>
      <c r="G211" s="70">
        <f>HLOOKUP(G$7,손익계산서_변형!$C$7:$AS$328,$A211,FALSE)</f>
        <v>0</v>
      </c>
      <c r="H211" s="22"/>
      <c r="I211" s="82">
        <f t="shared" si="13"/>
        <v>0</v>
      </c>
      <c r="J211" s="69">
        <f ca="1">IFERROR(AVERAGE(OFFSET(손익계산서_변형!A211,0,'1단계 손익계산서_실제'!$D$5,1,-$J$6)),0)</f>
        <v>0</v>
      </c>
      <c r="K211" s="89" t="str">
        <f t="shared" ca="1" si="14"/>
        <v/>
      </c>
      <c r="L211" s="89" t="str">
        <f t="shared" ca="1" si="15"/>
        <v/>
      </c>
      <c r="M211" s="130" t="s">
        <v>415</v>
      </c>
      <c r="N211" s="90">
        <f t="shared" si="16"/>
        <v>0</v>
      </c>
      <c r="P211" s="53">
        <f t="shared" si="12"/>
        <v>0</v>
      </c>
      <c r="Q211" s="54">
        <f t="shared" si="12"/>
        <v>0</v>
      </c>
      <c r="R211" s="54">
        <f t="shared" si="12"/>
        <v>0</v>
      </c>
      <c r="S211" s="55">
        <f t="shared" si="12"/>
        <v>0</v>
      </c>
    </row>
    <row r="212" spans="1:19">
      <c r="A212">
        <v>206</v>
      </c>
      <c r="B212" s="29">
        <v>125150</v>
      </c>
      <c r="C212" s="30" t="s">
        <v>244</v>
      </c>
      <c r="D212" s="68">
        <f>HLOOKUP(D$7,손익계산서_변형!$C$7:$AS$328,$A212,FALSE)</f>
        <v>0</v>
      </c>
      <c r="E212" s="69">
        <f>HLOOKUP(E$7,손익계산서_변형!$C$7:$AS$328,$A212,FALSE)</f>
        <v>0</v>
      </c>
      <c r="F212" s="69">
        <f>HLOOKUP(F$7,손익계산서_변형!$C$7:$AS$328,$A212,FALSE)</f>
        <v>0</v>
      </c>
      <c r="G212" s="70">
        <f>HLOOKUP(G$7,손익계산서_변형!$C$7:$AS$328,$A212,FALSE)</f>
        <v>0</v>
      </c>
      <c r="H212" s="22"/>
      <c r="I212" s="82">
        <f t="shared" si="13"/>
        <v>0</v>
      </c>
      <c r="J212" s="69">
        <f ca="1">IFERROR(AVERAGE(OFFSET(손익계산서_변형!A212,0,'1단계 손익계산서_실제'!$D$5,1,-$J$6)),0)</f>
        <v>0</v>
      </c>
      <c r="K212" s="89" t="str">
        <f t="shared" ca="1" si="14"/>
        <v/>
      </c>
      <c r="L212" s="89" t="str">
        <f t="shared" ca="1" si="15"/>
        <v/>
      </c>
      <c r="M212" s="130" t="s">
        <v>415</v>
      </c>
      <c r="N212" s="90">
        <f t="shared" si="16"/>
        <v>0</v>
      </c>
      <c r="P212" s="53">
        <f t="shared" si="12"/>
        <v>0</v>
      </c>
      <c r="Q212" s="54">
        <f t="shared" si="12"/>
        <v>0</v>
      </c>
      <c r="R212" s="54">
        <f t="shared" si="12"/>
        <v>0</v>
      </c>
      <c r="S212" s="55">
        <f t="shared" si="12"/>
        <v>0</v>
      </c>
    </row>
    <row r="213" spans="1:19">
      <c r="A213">
        <v>207</v>
      </c>
      <c r="B213" s="29">
        <v>125138</v>
      </c>
      <c r="C213" s="30" t="s">
        <v>245</v>
      </c>
      <c r="D213" s="68">
        <f>HLOOKUP(D$7,손익계산서_변형!$C$7:$AS$328,$A213,FALSE)</f>
        <v>0</v>
      </c>
      <c r="E213" s="69">
        <f>HLOOKUP(E$7,손익계산서_변형!$C$7:$AS$328,$A213,FALSE)</f>
        <v>0</v>
      </c>
      <c r="F213" s="69">
        <f>HLOOKUP(F$7,손익계산서_변형!$C$7:$AS$328,$A213,FALSE)</f>
        <v>0</v>
      </c>
      <c r="G213" s="70">
        <f>HLOOKUP(G$7,손익계산서_변형!$C$7:$AS$328,$A213,FALSE)</f>
        <v>0</v>
      </c>
      <c r="H213" s="22"/>
      <c r="I213" s="82">
        <f t="shared" si="13"/>
        <v>0</v>
      </c>
      <c r="J213" s="69">
        <f ca="1">IFERROR(AVERAGE(OFFSET(손익계산서_변형!A213,0,'1단계 손익계산서_실제'!$D$5,1,-$J$6)),0)</f>
        <v>0</v>
      </c>
      <c r="K213" s="89" t="str">
        <f t="shared" ca="1" si="14"/>
        <v/>
      </c>
      <c r="L213" s="89" t="str">
        <f t="shared" ca="1" si="15"/>
        <v/>
      </c>
      <c r="M213" s="130" t="s">
        <v>415</v>
      </c>
      <c r="N213" s="90">
        <f t="shared" si="16"/>
        <v>0</v>
      </c>
      <c r="P213" s="53">
        <f t="shared" si="12"/>
        <v>0</v>
      </c>
      <c r="Q213" s="54">
        <f t="shared" si="12"/>
        <v>0</v>
      </c>
      <c r="R213" s="54">
        <f t="shared" si="12"/>
        <v>0</v>
      </c>
      <c r="S213" s="55">
        <f t="shared" si="12"/>
        <v>0</v>
      </c>
    </row>
    <row r="214" spans="1:19">
      <c r="A214">
        <v>208</v>
      </c>
      <c r="B214" s="29">
        <v>125140</v>
      </c>
      <c r="C214" s="30" t="s">
        <v>246</v>
      </c>
      <c r="D214" s="68">
        <f>HLOOKUP(D$7,손익계산서_변형!$C$7:$AS$328,$A214,FALSE)</f>
        <v>0</v>
      </c>
      <c r="E214" s="69">
        <f>HLOOKUP(E$7,손익계산서_변형!$C$7:$AS$328,$A214,FALSE)</f>
        <v>0</v>
      </c>
      <c r="F214" s="69">
        <f>HLOOKUP(F$7,손익계산서_변형!$C$7:$AS$328,$A214,FALSE)</f>
        <v>-6418000000</v>
      </c>
      <c r="G214" s="70">
        <f>HLOOKUP(G$7,손익계산서_변형!$C$7:$AS$328,$A214,FALSE)</f>
        <v>0</v>
      </c>
      <c r="H214" s="22"/>
      <c r="I214" s="82">
        <f t="shared" si="13"/>
        <v>-1604500000</v>
      </c>
      <c r="J214" s="69">
        <f ca="1">IFERROR(AVERAGE(OFFSET(손익계산서_변형!A214,0,'1단계 손익계산서_실제'!$D$5,1,-$J$6)),0)</f>
        <v>0</v>
      </c>
      <c r="K214" s="89" t="str">
        <f t="shared" ca="1" si="14"/>
        <v>당기신규</v>
      </c>
      <c r="L214" s="89" t="str">
        <f t="shared" ca="1" si="15"/>
        <v>검토필요</v>
      </c>
      <c r="M214" s="130" t="s">
        <v>415</v>
      </c>
      <c r="N214" s="90">
        <f t="shared" si="16"/>
        <v>0</v>
      </c>
      <c r="P214" s="53">
        <f t="shared" si="12"/>
        <v>0</v>
      </c>
      <c r="Q214" s="54">
        <f t="shared" si="12"/>
        <v>0</v>
      </c>
      <c r="R214" s="54">
        <f t="shared" si="12"/>
        <v>0</v>
      </c>
      <c r="S214" s="55">
        <f t="shared" si="12"/>
        <v>0</v>
      </c>
    </row>
    <row r="215" spans="1:19">
      <c r="A215">
        <v>209</v>
      </c>
      <c r="B215" s="29">
        <v>125134</v>
      </c>
      <c r="C215" s="30" t="s">
        <v>247</v>
      </c>
      <c r="D215" s="68">
        <f>HLOOKUP(D$7,손익계산서_변형!$C$7:$AS$328,$A215,FALSE)</f>
        <v>0</v>
      </c>
      <c r="E215" s="69">
        <f>HLOOKUP(E$7,손익계산서_변형!$C$7:$AS$328,$A215,FALSE)</f>
        <v>0</v>
      </c>
      <c r="F215" s="69">
        <f>HLOOKUP(F$7,손익계산서_변형!$C$7:$AS$328,$A215,FALSE)</f>
        <v>0</v>
      </c>
      <c r="G215" s="70">
        <f>HLOOKUP(G$7,손익계산서_변형!$C$7:$AS$328,$A215,FALSE)</f>
        <v>0</v>
      </c>
      <c r="H215" s="22"/>
      <c r="I215" s="82">
        <f t="shared" si="13"/>
        <v>0</v>
      </c>
      <c r="J215" s="69">
        <f ca="1">IFERROR(AVERAGE(OFFSET(손익계산서_변형!A215,0,'1단계 손익계산서_실제'!$D$5,1,-$J$6)),0)</f>
        <v>0</v>
      </c>
      <c r="K215" s="89" t="str">
        <f t="shared" ca="1" si="14"/>
        <v/>
      </c>
      <c r="L215" s="89" t="str">
        <f t="shared" ca="1" si="15"/>
        <v/>
      </c>
      <c r="M215" s="130" t="s">
        <v>415</v>
      </c>
      <c r="N215" s="90">
        <f t="shared" si="16"/>
        <v>0</v>
      </c>
      <c r="P215" s="53">
        <f t="shared" si="12"/>
        <v>0</v>
      </c>
      <c r="Q215" s="54">
        <f t="shared" si="12"/>
        <v>0</v>
      </c>
      <c r="R215" s="54">
        <f t="shared" si="12"/>
        <v>0</v>
      </c>
      <c r="S215" s="55">
        <f t="shared" si="12"/>
        <v>0</v>
      </c>
    </row>
    <row r="216" spans="1:19">
      <c r="A216">
        <v>210</v>
      </c>
      <c r="B216" s="29">
        <v>125135</v>
      </c>
      <c r="C216" s="30" t="s">
        <v>248</v>
      </c>
      <c r="D216" s="68">
        <f>HLOOKUP(D$7,손익계산서_변형!$C$7:$AS$328,$A216,FALSE)</f>
        <v>0</v>
      </c>
      <c r="E216" s="69">
        <f>HLOOKUP(E$7,손익계산서_변형!$C$7:$AS$328,$A216,FALSE)</f>
        <v>0</v>
      </c>
      <c r="F216" s="69">
        <f>HLOOKUP(F$7,손익계산서_변형!$C$7:$AS$328,$A216,FALSE)</f>
        <v>0</v>
      </c>
      <c r="G216" s="70">
        <f>HLOOKUP(G$7,손익계산서_변형!$C$7:$AS$328,$A216,FALSE)</f>
        <v>0</v>
      </c>
      <c r="H216" s="22"/>
      <c r="I216" s="82">
        <f t="shared" si="13"/>
        <v>0</v>
      </c>
      <c r="J216" s="69">
        <f ca="1">IFERROR(AVERAGE(OFFSET(손익계산서_변형!A216,0,'1단계 손익계산서_실제'!$D$5,1,-$J$6)),0)</f>
        <v>0</v>
      </c>
      <c r="K216" s="89" t="str">
        <f t="shared" ca="1" si="14"/>
        <v/>
      </c>
      <c r="L216" s="89" t="str">
        <f t="shared" ca="1" si="15"/>
        <v/>
      </c>
      <c r="M216" s="130" t="s">
        <v>415</v>
      </c>
      <c r="N216" s="90">
        <f t="shared" si="16"/>
        <v>0</v>
      </c>
      <c r="P216" s="53">
        <f t="shared" si="12"/>
        <v>0</v>
      </c>
      <c r="Q216" s="54">
        <f t="shared" si="12"/>
        <v>0</v>
      </c>
      <c r="R216" s="54">
        <f t="shared" si="12"/>
        <v>0</v>
      </c>
      <c r="S216" s="55">
        <f t="shared" si="12"/>
        <v>0</v>
      </c>
    </row>
    <row r="217" spans="1:19">
      <c r="A217">
        <v>211</v>
      </c>
      <c r="B217" s="29">
        <v>125136</v>
      </c>
      <c r="C217" s="30" t="s">
        <v>249</v>
      </c>
      <c r="D217" s="68">
        <f>HLOOKUP(D$7,손익계산서_변형!$C$7:$AS$328,$A217,FALSE)</f>
        <v>0</v>
      </c>
      <c r="E217" s="69">
        <f>HLOOKUP(E$7,손익계산서_변형!$C$7:$AS$328,$A217,FALSE)</f>
        <v>0</v>
      </c>
      <c r="F217" s="69">
        <f>HLOOKUP(F$7,손익계산서_변형!$C$7:$AS$328,$A217,FALSE)</f>
        <v>0</v>
      </c>
      <c r="G217" s="70">
        <f>HLOOKUP(G$7,손익계산서_변형!$C$7:$AS$328,$A217,FALSE)</f>
        <v>0</v>
      </c>
      <c r="H217" s="22"/>
      <c r="I217" s="82">
        <f t="shared" si="13"/>
        <v>0</v>
      </c>
      <c r="J217" s="69">
        <f ca="1">IFERROR(AVERAGE(OFFSET(손익계산서_변형!A217,0,'1단계 손익계산서_실제'!$D$5,1,-$J$6)),0)</f>
        <v>0</v>
      </c>
      <c r="K217" s="89" t="str">
        <f t="shared" ca="1" si="14"/>
        <v/>
      </c>
      <c r="L217" s="89" t="str">
        <f t="shared" ca="1" si="15"/>
        <v/>
      </c>
      <c r="M217" s="130" t="s">
        <v>415</v>
      </c>
      <c r="N217" s="90">
        <f t="shared" si="16"/>
        <v>0</v>
      </c>
      <c r="P217" s="53">
        <f t="shared" si="12"/>
        <v>0</v>
      </c>
      <c r="Q217" s="54">
        <f t="shared" si="12"/>
        <v>0</v>
      </c>
      <c r="R217" s="54">
        <f t="shared" si="12"/>
        <v>0</v>
      </c>
      <c r="S217" s="55">
        <f t="shared" si="12"/>
        <v>0</v>
      </c>
    </row>
    <row r="218" spans="1:19">
      <c r="A218">
        <v>212</v>
      </c>
      <c r="B218" s="29">
        <v>125137</v>
      </c>
      <c r="C218" s="30" t="s">
        <v>250</v>
      </c>
      <c r="D218" s="68">
        <f>HLOOKUP(D$7,손익계산서_변형!$C$7:$AS$328,$A218,FALSE)</f>
        <v>0</v>
      </c>
      <c r="E218" s="69">
        <f>HLOOKUP(E$7,손익계산서_변형!$C$7:$AS$328,$A218,FALSE)</f>
        <v>0</v>
      </c>
      <c r="F218" s="69">
        <f>HLOOKUP(F$7,손익계산서_변형!$C$7:$AS$328,$A218,FALSE)</f>
        <v>0</v>
      </c>
      <c r="G218" s="70">
        <f>HLOOKUP(G$7,손익계산서_변형!$C$7:$AS$328,$A218,FALSE)</f>
        <v>0</v>
      </c>
      <c r="H218" s="22"/>
      <c r="I218" s="82">
        <f t="shared" si="13"/>
        <v>0</v>
      </c>
      <c r="J218" s="69">
        <f ca="1">IFERROR(AVERAGE(OFFSET(손익계산서_변형!A218,0,'1단계 손익계산서_실제'!$D$5,1,-$J$6)),0)</f>
        <v>0</v>
      </c>
      <c r="K218" s="89" t="str">
        <f t="shared" ca="1" si="14"/>
        <v/>
      </c>
      <c r="L218" s="89" t="str">
        <f t="shared" ca="1" si="15"/>
        <v/>
      </c>
      <c r="M218" s="130" t="s">
        <v>415</v>
      </c>
      <c r="N218" s="90">
        <f t="shared" si="16"/>
        <v>0</v>
      </c>
      <c r="P218" s="53">
        <f t="shared" si="12"/>
        <v>0</v>
      </c>
      <c r="Q218" s="54">
        <f t="shared" si="12"/>
        <v>0</v>
      </c>
      <c r="R218" s="54">
        <f t="shared" si="12"/>
        <v>0</v>
      </c>
      <c r="S218" s="55">
        <f t="shared" si="12"/>
        <v>0</v>
      </c>
    </row>
    <row r="219" spans="1:19">
      <c r="A219">
        <v>213</v>
      </c>
      <c r="B219" s="29">
        <v>125157</v>
      </c>
      <c r="C219" s="30" t="s">
        <v>251</v>
      </c>
      <c r="D219" s="68">
        <f>HLOOKUP(D$7,손익계산서_변형!$C$7:$AS$328,$A219,FALSE)</f>
        <v>0</v>
      </c>
      <c r="E219" s="69">
        <f>HLOOKUP(E$7,손익계산서_변형!$C$7:$AS$328,$A219,FALSE)</f>
        <v>0</v>
      </c>
      <c r="F219" s="69">
        <f>HLOOKUP(F$7,손익계산서_변형!$C$7:$AS$328,$A219,FALSE)</f>
        <v>0</v>
      </c>
      <c r="G219" s="70">
        <f>HLOOKUP(G$7,손익계산서_변형!$C$7:$AS$328,$A219,FALSE)</f>
        <v>0</v>
      </c>
      <c r="H219" s="22"/>
      <c r="I219" s="82">
        <f t="shared" si="13"/>
        <v>0</v>
      </c>
      <c r="J219" s="69">
        <f ca="1">IFERROR(AVERAGE(OFFSET(손익계산서_변형!A219,0,'1단계 손익계산서_실제'!$D$5,1,-$J$6)),0)</f>
        <v>0</v>
      </c>
      <c r="K219" s="89" t="str">
        <f t="shared" ca="1" si="14"/>
        <v/>
      </c>
      <c r="L219" s="89" t="str">
        <f t="shared" ca="1" si="15"/>
        <v/>
      </c>
      <c r="M219" s="130" t="s">
        <v>415</v>
      </c>
      <c r="N219" s="90">
        <f t="shared" si="16"/>
        <v>0</v>
      </c>
      <c r="P219" s="53">
        <f t="shared" si="12"/>
        <v>0</v>
      </c>
      <c r="Q219" s="54">
        <f t="shared" si="12"/>
        <v>0</v>
      </c>
      <c r="R219" s="54">
        <f t="shared" si="12"/>
        <v>0</v>
      </c>
      <c r="S219" s="55">
        <f t="shared" si="12"/>
        <v>0</v>
      </c>
    </row>
    <row r="220" spans="1:19">
      <c r="A220">
        <v>214</v>
      </c>
      <c r="B220" s="29">
        <v>125158</v>
      </c>
      <c r="C220" s="30" t="s">
        <v>252</v>
      </c>
      <c r="D220" s="68">
        <f>HLOOKUP(D$7,손익계산서_변형!$C$7:$AS$328,$A220,FALSE)</f>
        <v>0</v>
      </c>
      <c r="E220" s="69">
        <f>HLOOKUP(E$7,손익계산서_변형!$C$7:$AS$328,$A220,FALSE)</f>
        <v>0</v>
      </c>
      <c r="F220" s="69">
        <f>HLOOKUP(F$7,손익계산서_변형!$C$7:$AS$328,$A220,FALSE)</f>
        <v>0</v>
      </c>
      <c r="G220" s="70">
        <f>HLOOKUP(G$7,손익계산서_변형!$C$7:$AS$328,$A220,FALSE)</f>
        <v>0</v>
      </c>
      <c r="H220" s="22"/>
      <c r="I220" s="82">
        <f t="shared" si="13"/>
        <v>0</v>
      </c>
      <c r="J220" s="69">
        <f ca="1">IFERROR(AVERAGE(OFFSET(손익계산서_변형!A220,0,'1단계 손익계산서_실제'!$D$5,1,-$J$6)),0)</f>
        <v>0</v>
      </c>
      <c r="K220" s="89" t="str">
        <f t="shared" ca="1" si="14"/>
        <v/>
      </c>
      <c r="L220" s="89" t="str">
        <f t="shared" ca="1" si="15"/>
        <v/>
      </c>
      <c r="M220" s="130" t="s">
        <v>415</v>
      </c>
      <c r="N220" s="90">
        <f t="shared" si="16"/>
        <v>0</v>
      </c>
      <c r="P220" s="53">
        <f t="shared" si="12"/>
        <v>0</v>
      </c>
      <c r="Q220" s="54">
        <f t="shared" si="12"/>
        <v>0</v>
      </c>
      <c r="R220" s="54">
        <f t="shared" si="12"/>
        <v>0</v>
      </c>
      <c r="S220" s="55">
        <f t="shared" si="12"/>
        <v>0</v>
      </c>
    </row>
    <row r="221" spans="1:19">
      <c r="A221">
        <v>215</v>
      </c>
      <c r="B221" s="29">
        <v>125154</v>
      </c>
      <c r="C221" s="30" t="s">
        <v>253</v>
      </c>
      <c r="D221" s="68">
        <f>HLOOKUP(D$7,손익계산서_변형!$C$7:$AS$328,$A221,FALSE)</f>
        <v>0</v>
      </c>
      <c r="E221" s="69">
        <f>HLOOKUP(E$7,손익계산서_변형!$C$7:$AS$328,$A221,FALSE)</f>
        <v>0</v>
      </c>
      <c r="F221" s="69">
        <f>HLOOKUP(F$7,손익계산서_변형!$C$7:$AS$328,$A221,FALSE)</f>
        <v>0</v>
      </c>
      <c r="G221" s="70">
        <f>HLOOKUP(G$7,손익계산서_변형!$C$7:$AS$328,$A221,FALSE)</f>
        <v>0</v>
      </c>
      <c r="H221" s="22"/>
      <c r="I221" s="82">
        <f t="shared" si="13"/>
        <v>0</v>
      </c>
      <c r="J221" s="69">
        <f ca="1">IFERROR(AVERAGE(OFFSET(손익계산서_변형!A221,0,'1단계 손익계산서_실제'!$D$5,1,-$J$6)),0)</f>
        <v>0</v>
      </c>
      <c r="K221" s="89" t="str">
        <f t="shared" ca="1" si="14"/>
        <v/>
      </c>
      <c r="L221" s="89" t="str">
        <f t="shared" ca="1" si="15"/>
        <v/>
      </c>
      <c r="M221" s="130" t="s">
        <v>415</v>
      </c>
      <c r="N221" s="90">
        <f t="shared" si="16"/>
        <v>0</v>
      </c>
      <c r="P221" s="53">
        <f t="shared" si="12"/>
        <v>0</v>
      </c>
      <c r="Q221" s="54">
        <f t="shared" si="12"/>
        <v>0</v>
      </c>
      <c r="R221" s="54">
        <f t="shared" si="12"/>
        <v>0</v>
      </c>
      <c r="S221" s="55">
        <f t="shared" ref="S221" si="17">$N221</f>
        <v>0</v>
      </c>
    </row>
    <row r="222" spans="1:19">
      <c r="A222">
        <v>216</v>
      </c>
      <c r="B222" s="29">
        <v>125115</v>
      </c>
      <c r="C222" s="30" t="s">
        <v>254</v>
      </c>
      <c r="D222" s="68">
        <f>HLOOKUP(D$7,손익계산서_변형!$C$7:$AS$328,$A222,FALSE)</f>
        <v>186960000000</v>
      </c>
      <c r="E222" s="69">
        <f>HLOOKUP(E$7,손익계산서_변형!$C$7:$AS$328,$A222,FALSE)</f>
        <v>240910000000</v>
      </c>
      <c r="F222" s="69">
        <f>HLOOKUP(F$7,손익계산서_변형!$C$7:$AS$328,$A222,FALSE)</f>
        <v>96515000000</v>
      </c>
      <c r="G222" s="70">
        <f>HLOOKUP(G$7,손익계산서_변형!$C$7:$AS$328,$A222,FALSE)</f>
        <v>192391000000</v>
      </c>
      <c r="H222" s="22"/>
      <c r="I222" s="82">
        <f t="shared" si="13"/>
        <v>179194000000</v>
      </c>
      <c r="J222" s="69">
        <f ca="1">IFERROR(AVERAGE(OFFSET(손익계산서_변형!A222,0,'1단계 손익계산서_실제'!$D$5,1,-$J$6)),0)</f>
        <v>21678000000</v>
      </c>
      <c r="K222" s="89">
        <f t="shared" ca="1" si="14"/>
        <v>7.2661684657256203</v>
      </c>
      <c r="L222" s="89" t="str">
        <f t="shared" ca="1" si="15"/>
        <v>검토필요</v>
      </c>
      <c r="M222" s="89"/>
      <c r="N222" s="90">
        <f t="shared" ca="1" si="16"/>
        <v>179194000000</v>
      </c>
      <c r="P222" s="53">
        <f t="shared" ref="P222:S231" ca="1" si="18">$N222</f>
        <v>179194000000</v>
      </c>
      <c r="Q222" s="54">
        <f t="shared" ca="1" si="18"/>
        <v>179194000000</v>
      </c>
      <c r="R222" s="54">
        <f t="shared" ca="1" si="18"/>
        <v>179194000000</v>
      </c>
      <c r="S222" s="55">
        <f t="shared" ca="1" si="18"/>
        <v>179194000000</v>
      </c>
    </row>
    <row r="223" spans="1:19">
      <c r="A223">
        <v>217</v>
      </c>
      <c r="B223" s="29">
        <v>126000</v>
      </c>
      <c r="C223" s="32" t="s">
        <v>255</v>
      </c>
      <c r="D223" s="71">
        <f>HLOOKUP(D$7,손익계산서_변형!$C$7:$AS$328,$A223,FALSE)</f>
        <v>584135000000</v>
      </c>
      <c r="E223" s="72">
        <f>HLOOKUP(E$7,손익계산서_변형!$C$7:$AS$328,$A223,FALSE)</f>
        <v>1460034000000</v>
      </c>
      <c r="F223" s="72">
        <f>HLOOKUP(F$7,손익계산서_변형!$C$7:$AS$328,$A223,FALSE)</f>
        <v>726212000000</v>
      </c>
      <c r="G223" s="73">
        <f>HLOOKUP(G$7,손익계산서_변형!$C$7:$AS$328,$A223,FALSE)</f>
        <v>1670393000000</v>
      </c>
      <c r="H223" s="40"/>
      <c r="I223" s="86"/>
      <c r="J223" s="72"/>
      <c r="K223" s="91"/>
      <c r="L223" s="91"/>
      <c r="M223" s="91"/>
      <c r="N223" s="129"/>
      <c r="O223" s="41"/>
      <c r="P223" s="56">
        <f ca="1">SUM(P224:P306)</f>
        <v>1039197500000</v>
      </c>
      <c r="Q223" s="57">
        <f t="shared" ref="Q223:S223" ca="1" si="19">SUM(Q224:Q306)</f>
        <v>1039197500000</v>
      </c>
      <c r="R223" s="57">
        <f t="shared" ca="1" si="19"/>
        <v>1039197500000</v>
      </c>
      <c r="S223" s="58">
        <f t="shared" ca="1" si="19"/>
        <v>1039197500000</v>
      </c>
    </row>
    <row r="224" spans="1:19">
      <c r="A224">
        <v>218</v>
      </c>
      <c r="B224" s="29">
        <v>126110</v>
      </c>
      <c r="C224" s="30" t="s">
        <v>256</v>
      </c>
      <c r="D224" s="68">
        <f>HLOOKUP(D$7,손익계산서_변형!$C$7:$AS$328,$A224,FALSE)</f>
        <v>52492000000</v>
      </c>
      <c r="E224" s="69">
        <f>HLOOKUP(E$7,손익계산서_변형!$C$7:$AS$328,$A224,FALSE)</f>
        <v>56018000000</v>
      </c>
      <c r="F224" s="69">
        <f>HLOOKUP(F$7,손익계산서_변형!$C$7:$AS$328,$A224,FALSE)</f>
        <v>60482000000</v>
      </c>
      <c r="G224" s="70">
        <f>HLOOKUP(G$7,손익계산서_변형!$C$7:$AS$328,$A224,FALSE)</f>
        <v>55587000000</v>
      </c>
      <c r="H224" s="22"/>
      <c r="I224" s="82">
        <f t="shared" ref="I224" si="20">AVERAGE(D224:G224)</f>
        <v>56144750000</v>
      </c>
      <c r="J224" s="69">
        <f ca="1">IFERROR(AVERAGE(OFFSET(손익계산서_변형!A224,0,'1단계 손익계산서_실제'!$D$5,1,-$J$6)),0)</f>
        <v>29733750000</v>
      </c>
      <c r="K224" s="89">
        <f t="shared" ref="K224" ca="1" si="21">IF(AND(I224&lt;&gt;0,J224&lt;&gt;0),I224/J224-1,IF(AND(I224&lt;&gt;0,J224=0),"당기신규",IF(AND(I224=0,J224&lt;&gt;0),"당기소멸","")))</f>
        <v>0.88824988439063346</v>
      </c>
      <c r="L224" s="89" t="str">
        <f t="shared" ca="1" si="15"/>
        <v>검토필요</v>
      </c>
      <c r="M224" s="89"/>
      <c r="N224" s="90">
        <f ca="1">IF(M224="o",0,IF(L224="검토불필요",I224,IF(AND(L224="검토필요",K224&gt;0),J224,IF(AND(L224="검토필요",K224&lt;0),I224,0))))</f>
        <v>29733750000</v>
      </c>
      <c r="O224" s="23"/>
      <c r="P224" s="53">
        <f t="shared" ca="1" si="18"/>
        <v>29733750000</v>
      </c>
      <c r="Q224" s="54">
        <f t="shared" ca="1" si="18"/>
        <v>29733750000</v>
      </c>
      <c r="R224" s="54">
        <f t="shared" ca="1" si="18"/>
        <v>29733750000</v>
      </c>
      <c r="S224" s="55">
        <f t="shared" ca="1" si="18"/>
        <v>29733750000</v>
      </c>
    </row>
    <row r="225" spans="1:19">
      <c r="A225">
        <v>219</v>
      </c>
      <c r="B225" s="29">
        <v>126120</v>
      </c>
      <c r="C225" s="30" t="s">
        <v>257</v>
      </c>
      <c r="D225" s="68">
        <f>HLOOKUP(D$7,손익계산서_변형!$C$7:$AS$328,$A225,FALSE)</f>
        <v>0</v>
      </c>
      <c r="E225" s="69">
        <f>HLOOKUP(E$7,손익계산서_변형!$C$7:$AS$328,$A225,FALSE)</f>
        <v>0</v>
      </c>
      <c r="F225" s="69">
        <f>HLOOKUP(F$7,손익계산서_변형!$C$7:$AS$328,$A225,FALSE)</f>
        <v>0</v>
      </c>
      <c r="G225" s="70">
        <f>HLOOKUP(G$7,손익계산서_변형!$C$7:$AS$328,$A225,FALSE)</f>
        <v>0</v>
      </c>
      <c r="H225" s="22"/>
      <c r="I225" s="82">
        <f t="shared" ref="I225:I288" si="22">AVERAGE(D225:G225)</f>
        <v>0</v>
      </c>
      <c r="J225" s="69">
        <f ca="1">IFERROR(AVERAGE(OFFSET(손익계산서_변형!A225,0,'1단계 손익계산서_실제'!$D$5,1,-$J$6)),0)</f>
        <v>0</v>
      </c>
      <c r="K225" s="89" t="str">
        <f t="shared" ref="K225:K288" ca="1" si="23">IF(AND(I225&lt;&gt;0,J225&lt;&gt;0),I225/J225-1,IF(AND(I225&lt;&gt;0,J225=0),"당기신규",IF(AND(I225=0,J225&lt;&gt;0),"당기소멸","")))</f>
        <v/>
      </c>
      <c r="L225" s="89" t="str">
        <f t="shared" ca="1" si="15"/>
        <v/>
      </c>
      <c r="M225" s="89"/>
      <c r="N225" s="90">
        <f t="shared" ref="N225:N288" ca="1" si="24">IF(M225="o",0,IF(L225="검토불필요",I225,IF(AND(L225="검토필요",K225&gt;0),J225,IF(AND(L225="검토필요",K225&lt;0),I225,0))))</f>
        <v>0</v>
      </c>
      <c r="P225" s="53">
        <f t="shared" ca="1" si="18"/>
        <v>0</v>
      </c>
      <c r="Q225" s="54">
        <f t="shared" ca="1" si="18"/>
        <v>0</v>
      </c>
      <c r="R225" s="54">
        <f t="shared" ca="1" si="18"/>
        <v>0</v>
      </c>
      <c r="S225" s="55">
        <f t="shared" ca="1" si="18"/>
        <v>0</v>
      </c>
    </row>
    <row r="226" spans="1:19">
      <c r="A226">
        <v>220</v>
      </c>
      <c r="B226" s="29">
        <v>126121</v>
      </c>
      <c r="C226" s="30" t="s">
        <v>258</v>
      </c>
      <c r="D226" s="68">
        <f>HLOOKUP(D$7,손익계산서_변형!$C$7:$AS$328,$A226,FALSE)</f>
        <v>0</v>
      </c>
      <c r="E226" s="69">
        <f>HLOOKUP(E$7,손익계산서_변형!$C$7:$AS$328,$A226,FALSE)</f>
        <v>0</v>
      </c>
      <c r="F226" s="69">
        <f>HLOOKUP(F$7,손익계산서_변형!$C$7:$AS$328,$A226,FALSE)</f>
        <v>0</v>
      </c>
      <c r="G226" s="70">
        <f>HLOOKUP(G$7,손익계산서_변형!$C$7:$AS$328,$A226,FALSE)</f>
        <v>0</v>
      </c>
      <c r="H226" s="22"/>
      <c r="I226" s="82">
        <f t="shared" si="22"/>
        <v>0</v>
      </c>
      <c r="J226" s="69">
        <f ca="1">IFERROR(AVERAGE(OFFSET(손익계산서_변형!A226,0,'1단계 손익계산서_실제'!$D$5,1,-$J$6)),0)</f>
        <v>0</v>
      </c>
      <c r="K226" s="89" t="str">
        <f t="shared" ca="1" si="23"/>
        <v/>
      </c>
      <c r="L226" s="89" t="str">
        <f t="shared" ref="L226:L289" ca="1" si="25">IFERROR(IF(K226="당기신규","검토필요",IF(ABS(K226)&gt;=$L$6,"검토필요","검토불필요")),"")</f>
        <v/>
      </c>
      <c r="M226" s="89"/>
      <c r="N226" s="90">
        <f t="shared" ca="1" si="24"/>
        <v>0</v>
      </c>
      <c r="P226" s="53">
        <f t="shared" ca="1" si="18"/>
        <v>0</v>
      </c>
      <c r="Q226" s="54">
        <f t="shared" ca="1" si="18"/>
        <v>0</v>
      </c>
      <c r="R226" s="54">
        <f t="shared" ca="1" si="18"/>
        <v>0</v>
      </c>
      <c r="S226" s="55">
        <f t="shared" ca="1" si="18"/>
        <v>0</v>
      </c>
    </row>
    <row r="227" spans="1:19">
      <c r="A227">
        <v>221</v>
      </c>
      <c r="B227" s="29">
        <v>126122</v>
      </c>
      <c r="C227" s="30" t="s">
        <v>259</v>
      </c>
      <c r="D227" s="68">
        <f>HLOOKUP(D$7,손익계산서_변형!$C$7:$AS$328,$A227,FALSE)</f>
        <v>0</v>
      </c>
      <c r="E227" s="69">
        <f>HLOOKUP(E$7,손익계산서_변형!$C$7:$AS$328,$A227,FALSE)</f>
        <v>0</v>
      </c>
      <c r="F227" s="69">
        <f>HLOOKUP(F$7,손익계산서_변형!$C$7:$AS$328,$A227,FALSE)</f>
        <v>0</v>
      </c>
      <c r="G227" s="70">
        <f>HLOOKUP(G$7,손익계산서_변형!$C$7:$AS$328,$A227,FALSE)</f>
        <v>0</v>
      </c>
      <c r="H227" s="22"/>
      <c r="I227" s="82">
        <f t="shared" si="22"/>
        <v>0</v>
      </c>
      <c r="J227" s="69">
        <f ca="1">IFERROR(AVERAGE(OFFSET(손익계산서_변형!A227,0,'1단계 손익계산서_실제'!$D$5,1,-$J$6)),0)</f>
        <v>0</v>
      </c>
      <c r="K227" s="89" t="str">
        <f t="shared" ca="1" si="23"/>
        <v/>
      </c>
      <c r="L227" s="89" t="str">
        <f t="shared" ca="1" si="25"/>
        <v/>
      </c>
      <c r="M227" s="130" t="s">
        <v>415</v>
      </c>
      <c r="N227" s="90">
        <f t="shared" si="24"/>
        <v>0</v>
      </c>
      <c r="P227" s="53">
        <f t="shared" si="18"/>
        <v>0</v>
      </c>
      <c r="Q227" s="54">
        <f t="shared" si="18"/>
        <v>0</v>
      </c>
      <c r="R227" s="54">
        <f t="shared" si="18"/>
        <v>0</v>
      </c>
      <c r="S227" s="55">
        <f t="shared" si="18"/>
        <v>0</v>
      </c>
    </row>
    <row r="228" spans="1:19">
      <c r="A228">
        <v>222</v>
      </c>
      <c r="B228" s="29">
        <v>126131</v>
      </c>
      <c r="C228" s="30" t="s">
        <v>260</v>
      </c>
      <c r="D228" s="68">
        <f>HLOOKUP(D$7,손익계산서_변형!$C$7:$AS$328,$A228,FALSE)</f>
        <v>0</v>
      </c>
      <c r="E228" s="69">
        <f>HLOOKUP(E$7,손익계산서_변형!$C$7:$AS$328,$A228,FALSE)</f>
        <v>0</v>
      </c>
      <c r="F228" s="69">
        <f>HLOOKUP(F$7,손익계산서_변형!$C$7:$AS$328,$A228,FALSE)</f>
        <v>0</v>
      </c>
      <c r="G228" s="70">
        <f>HLOOKUP(G$7,손익계산서_변형!$C$7:$AS$328,$A228,FALSE)</f>
        <v>0</v>
      </c>
      <c r="H228" s="22"/>
      <c r="I228" s="82">
        <f t="shared" si="22"/>
        <v>0</v>
      </c>
      <c r="J228" s="69">
        <f ca="1">IFERROR(AVERAGE(OFFSET(손익계산서_변형!A228,0,'1단계 손익계산서_실제'!$D$5,1,-$J$6)),0)</f>
        <v>0</v>
      </c>
      <c r="K228" s="89" t="str">
        <f t="shared" ca="1" si="23"/>
        <v/>
      </c>
      <c r="L228" s="89" t="str">
        <f t="shared" ca="1" si="25"/>
        <v/>
      </c>
      <c r="M228" s="89"/>
      <c r="N228" s="90">
        <f t="shared" ca="1" si="24"/>
        <v>0</v>
      </c>
      <c r="P228" s="53">
        <f t="shared" ca="1" si="18"/>
        <v>0</v>
      </c>
      <c r="Q228" s="54">
        <f t="shared" ca="1" si="18"/>
        <v>0</v>
      </c>
      <c r="R228" s="54">
        <f t="shared" ca="1" si="18"/>
        <v>0</v>
      </c>
      <c r="S228" s="55">
        <f t="shared" ca="1" si="18"/>
        <v>0</v>
      </c>
    </row>
    <row r="229" spans="1:19">
      <c r="A229">
        <v>223</v>
      </c>
      <c r="B229" s="29">
        <v>126144</v>
      </c>
      <c r="C229" s="30" t="s">
        <v>261</v>
      </c>
      <c r="D229" s="68">
        <f>HLOOKUP(D$7,손익계산서_변형!$C$7:$AS$328,$A229,FALSE)</f>
        <v>0</v>
      </c>
      <c r="E229" s="69">
        <f>HLOOKUP(E$7,손익계산서_변형!$C$7:$AS$328,$A229,FALSE)</f>
        <v>0</v>
      </c>
      <c r="F229" s="69">
        <f>HLOOKUP(F$7,손익계산서_변형!$C$7:$AS$328,$A229,FALSE)</f>
        <v>0</v>
      </c>
      <c r="G229" s="70">
        <f>HLOOKUP(G$7,손익계산서_변형!$C$7:$AS$328,$A229,FALSE)</f>
        <v>0</v>
      </c>
      <c r="H229" s="22"/>
      <c r="I229" s="82">
        <f t="shared" si="22"/>
        <v>0</v>
      </c>
      <c r="J229" s="69">
        <f ca="1">IFERROR(AVERAGE(OFFSET(손익계산서_변형!A229,0,'1단계 손익계산서_실제'!$D$5,1,-$J$6)),0)</f>
        <v>0</v>
      </c>
      <c r="K229" s="89" t="str">
        <f t="shared" ca="1" si="23"/>
        <v/>
      </c>
      <c r="L229" s="89" t="str">
        <f t="shared" ca="1" si="25"/>
        <v/>
      </c>
      <c r="M229" s="89"/>
      <c r="N229" s="90">
        <f t="shared" ca="1" si="24"/>
        <v>0</v>
      </c>
      <c r="P229" s="53">
        <f t="shared" ca="1" si="18"/>
        <v>0</v>
      </c>
      <c r="Q229" s="54">
        <f t="shared" ca="1" si="18"/>
        <v>0</v>
      </c>
      <c r="R229" s="54">
        <f t="shared" ca="1" si="18"/>
        <v>0</v>
      </c>
      <c r="S229" s="55">
        <f t="shared" ca="1" si="18"/>
        <v>0</v>
      </c>
    </row>
    <row r="230" spans="1:19">
      <c r="A230">
        <v>224</v>
      </c>
      <c r="B230" s="29">
        <v>126123</v>
      </c>
      <c r="C230" s="30" t="s">
        <v>262</v>
      </c>
      <c r="D230" s="68">
        <f>HLOOKUP(D$7,손익계산서_변형!$C$7:$AS$328,$A230,FALSE)</f>
        <v>0</v>
      </c>
      <c r="E230" s="69">
        <f>HLOOKUP(E$7,손익계산서_변형!$C$7:$AS$328,$A230,FALSE)</f>
        <v>0</v>
      </c>
      <c r="F230" s="69">
        <f>HLOOKUP(F$7,손익계산서_변형!$C$7:$AS$328,$A230,FALSE)</f>
        <v>0</v>
      </c>
      <c r="G230" s="70">
        <f>HLOOKUP(G$7,손익계산서_변형!$C$7:$AS$328,$A230,FALSE)</f>
        <v>0</v>
      </c>
      <c r="H230" s="22"/>
      <c r="I230" s="82">
        <f t="shared" si="22"/>
        <v>0</v>
      </c>
      <c r="J230" s="69">
        <f ca="1">IFERROR(AVERAGE(OFFSET(손익계산서_변형!A230,0,'1단계 손익계산서_실제'!$D$5,1,-$J$6)),0)</f>
        <v>0</v>
      </c>
      <c r="K230" s="89" t="str">
        <f t="shared" ca="1" si="23"/>
        <v/>
      </c>
      <c r="L230" s="89" t="str">
        <f t="shared" ca="1" si="25"/>
        <v/>
      </c>
      <c r="M230" s="130" t="s">
        <v>415</v>
      </c>
      <c r="N230" s="90">
        <f t="shared" si="24"/>
        <v>0</v>
      </c>
      <c r="P230" s="53">
        <f t="shared" si="18"/>
        <v>0</v>
      </c>
      <c r="Q230" s="54">
        <f t="shared" si="18"/>
        <v>0</v>
      </c>
      <c r="R230" s="54">
        <f t="shared" si="18"/>
        <v>0</v>
      </c>
      <c r="S230" s="55">
        <f t="shared" si="18"/>
        <v>0</v>
      </c>
    </row>
    <row r="231" spans="1:19">
      <c r="A231">
        <v>225</v>
      </c>
      <c r="B231" s="29">
        <v>126140</v>
      </c>
      <c r="C231" s="30" t="s">
        <v>263</v>
      </c>
      <c r="D231" s="68">
        <f>HLOOKUP(D$7,손익계산서_변형!$C$7:$AS$328,$A231,FALSE)</f>
        <v>0</v>
      </c>
      <c r="E231" s="69">
        <f>HLOOKUP(E$7,손익계산서_변형!$C$7:$AS$328,$A231,FALSE)</f>
        <v>0</v>
      </c>
      <c r="F231" s="69">
        <f>HLOOKUP(F$7,손익계산서_변형!$C$7:$AS$328,$A231,FALSE)</f>
        <v>0</v>
      </c>
      <c r="G231" s="70">
        <f>HLOOKUP(G$7,손익계산서_변형!$C$7:$AS$328,$A231,FALSE)</f>
        <v>0</v>
      </c>
      <c r="H231" s="22"/>
      <c r="I231" s="82">
        <f t="shared" si="22"/>
        <v>0</v>
      </c>
      <c r="J231" s="69">
        <f ca="1">IFERROR(AVERAGE(OFFSET(손익계산서_변형!A231,0,'1단계 손익계산서_실제'!$D$5,1,-$J$6)),0)</f>
        <v>0</v>
      </c>
      <c r="K231" s="89" t="str">
        <f t="shared" ca="1" si="23"/>
        <v/>
      </c>
      <c r="L231" s="89" t="str">
        <f t="shared" ca="1" si="25"/>
        <v/>
      </c>
      <c r="M231" s="89"/>
      <c r="N231" s="90">
        <f t="shared" ca="1" si="24"/>
        <v>0</v>
      </c>
      <c r="P231" s="53">
        <f t="shared" ca="1" si="18"/>
        <v>0</v>
      </c>
      <c r="Q231" s="54">
        <f t="shared" ca="1" si="18"/>
        <v>0</v>
      </c>
      <c r="R231" s="54">
        <f t="shared" ca="1" si="18"/>
        <v>0</v>
      </c>
      <c r="S231" s="55">
        <f t="shared" ca="1" si="18"/>
        <v>0</v>
      </c>
    </row>
    <row r="232" spans="1:19">
      <c r="A232">
        <v>226</v>
      </c>
      <c r="B232" s="29">
        <v>126132</v>
      </c>
      <c r="C232" s="30" t="s">
        <v>264</v>
      </c>
      <c r="D232" s="68">
        <f>HLOOKUP(D$7,손익계산서_변형!$C$7:$AS$328,$A232,FALSE)</f>
        <v>0</v>
      </c>
      <c r="E232" s="69">
        <f>HLOOKUP(E$7,손익계산서_변형!$C$7:$AS$328,$A232,FALSE)</f>
        <v>0</v>
      </c>
      <c r="F232" s="69">
        <f>HLOOKUP(F$7,손익계산서_변형!$C$7:$AS$328,$A232,FALSE)</f>
        <v>0</v>
      </c>
      <c r="G232" s="70">
        <f>HLOOKUP(G$7,손익계산서_변형!$C$7:$AS$328,$A232,FALSE)</f>
        <v>0</v>
      </c>
      <c r="H232" s="22"/>
      <c r="I232" s="82">
        <f t="shared" si="22"/>
        <v>0</v>
      </c>
      <c r="J232" s="69">
        <f ca="1">IFERROR(AVERAGE(OFFSET(손익계산서_변형!A232,0,'1단계 손익계산서_실제'!$D$5,1,-$J$6)),0)</f>
        <v>0</v>
      </c>
      <c r="K232" s="89" t="str">
        <f t="shared" ca="1" si="23"/>
        <v/>
      </c>
      <c r="L232" s="89" t="str">
        <f t="shared" ca="1" si="25"/>
        <v/>
      </c>
      <c r="M232" s="130"/>
      <c r="N232" s="90">
        <f t="shared" ca="1" si="24"/>
        <v>0</v>
      </c>
      <c r="P232" s="53">
        <f ca="1">$N232</f>
        <v>0</v>
      </c>
      <c r="Q232" s="54">
        <f ca="1">$N232</f>
        <v>0</v>
      </c>
      <c r="R232" s="54">
        <f ca="1">$N232</f>
        <v>0</v>
      </c>
      <c r="S232" s="55">
        <f ca="1">$N232</f>
        <v>0</v>
      </c>
    </row>
    <row r="233" spans="1:19">
      <c r="A233">
        <v>227</v>
      </c>
      <c r="B233" s="29">
        <v>126133</v>
      </c>
      <c r="C233" s="30" t="s">
        <v>265</v>
      </c>
      <c r="D233" s="68">
        <f>HLOOKUP(D$7,손익계산서_변형!$C$7:$AS$328,$A233,FALSE)</f>
        <v>0</v>
      </c>
      <c r="E233" s="69">
        <f>HLOOKUP(E$7,손익계산서_변형!$C$7:$AS$328,$A233,FALSE)</f>
        <v>0</v>
      </c>
      <c r="F233" s="69">
        <f>HLOOKUP(F$7,손익계산서_변형!$C$7:$AS$328,$A233,FALSE)</f>
        <v>0</v>
      </c>
      <c r="G233" s="70">
        <f>HLOOKUP(G$7,손익계산서_변형!$C$7:$AS$328,$A233,FALSE)</f>
        <v>0</v>
      </c>
      <c r="H233" s="22"/>
      <c r="I233" s="82">
        <f t="shared" si="22"/>
        <v>0</v>
      </c>
      <c r="J233" s="69">
        <f ca="1">IFERROR(AVERAGE(OFFSET(손익계산서_변형!A233,0,'1단계 손익계산서_실제'!$D$5,1,-$J$6)),0)</f>
        <v>0</v>
      </c>
      <c r="K233" s="89" t="str">
        <f t="shared" ca="1" si="23"/>
        <v/>
      </c>
      <c r="L233" s="89" t="str">
        <f t="shared" ca="1" si="25"/>
        <v/>
      </c>
      <c r="M233" s="89"/>
      <c r="N233" s="90">
        <f t="shared" ca="1" si="24"/>
        <v>0</v>
      </c>
      <c r="P233" s="53">
        <f t="shared" ref="P233:S264" ca="1" si="26">$N233</f>
        <v>0</v>
      </c>
      <c r="Q233" s="54">
        <f t="shared" ca="1" si="26"/>
        <v>0</v>
      </c>
      <c r="R233" s="54">
        <f t="shared" ca="1" si="26"/>
        <v>0</v>
      </c>
      <c r="S233" s="55">
        <f t="shared" ca="1" si="26"/>
        <v>0</v>
      </c>
    </row>
    <row r="234" spans="1:19">
      <c r="A234">
        <v>228</v>
      </c>
      <c r="B234" s="29">
        <v>126141</v>
      </c>
      <c r="C234" s="30" t="s">
        <v>266</v>
      </c>
      <c r="D234" s="68">
        <f>HLOOKUP(D$7,손익계산서_변형!$C$7:$AS$328,$A234,FALSE)</f>
        <v>0</v>
      </c>
      <c r="E234" s="69">
        <f>HLOOKUP(E$7,손익계산서_변형!$C$7:$AS$328,$A234,FALSE)</f>
        <v>0</v>
      </c>
      <c r="F234" s="69">
        <f>HLOOKUP(F$7,손익계산서_변형!$C$7:$AS$328,$A234,FALSE)</f>
        <v>0</v>
      </c>
      <c r="G234" s="70">
        <f>HLOOKUP(G$7,손익계산서_변형!$C$7:$AS$328,$A234,FALSE)</f>
        <v>0</v>
      </c>
      <c r="H234" s="22"/>
      <c r="I234" s="82">
        <f t="shared" si="22"/>
        <v>0</v>
      </c>
      <c r="J234" s="69">
        <f ca="1">IFERROR(AVERAGE(OFFSET(손익계산서_변형!A234,0,'1단계 손익계산서_실제'!$D$5,1,-$J$6)),0)</f>
        <v>0</v>
      </c>
      <c r="K234" s="89" t="str">
        <f t="shared" ca="1" si="23"/>
        <v/>
      </c>
      <c r="L234" s="89" t="str">
        <f t="shared" ca="1" si="25"/>
        <v/>
      </c>
      <c r="M234" s="89"/>
      <c r="N234" s="90">
        <f t="shared" ca="1" si="24"/>
        <v>0</v>
      </c>
      <c r="P234" s="53">
        <f t="shared" ca="1" si="26"/>
        <v>0</v>
      </c>
      <c r="Q234" s="54">
        <f t="shared" ca="1" si="26"/>
        <v>0</v>
      </c>
      <c r="R234" s="54">
        <f t="shared" ca="1" si="26"/>
        <v>0</v>
      </c>
      <c r="S234" s="55">
        <f t="shared" ca="1" si="26"/>
        <v>0</v>
      </c>
    </row>
    <row r="235" spans="1:19">
      <c r="A235">
        <v>229</v>
      </c>
      <c r="B235" s="29">
        <v>126150</v>
      </c>
      <c r="C235" s="30" t="s">
        <v>267</v>
      </c>
      <c r="D235" s="68">
        <f>HLOOKUP(D$7,손익계산서_변형!$C$7:$AS$328,$A235,FALSE)</f>
        <v>16251000000</v>
      </c>
      <c r="E235" s="69">
        <f>HLOOKUP(E$7,손익계산서_변형!$C$7:$AS$328,$A235,FALSE)</f>
        <v>152300000000</v>
      </c>
      <c r="F235" s="69">
        <f>HLOOKUP(F$7,손익계산서_변형!$C$7:$AS$328,$A235,FALSE)</f>
        <v>124304000000</v>
      </c>
      <c r="G235" s="70">
        <f>HLOOKUP(G$7,손익계산서_변형!$C$7:$AS$328,$A235,FALSE)</f>
        <v>22897000000</v>
      </c>
      <c r="H235" s="22"/>
      <c r="I235" s="82">
        <f t="shared" si="22"/>
        <v>78938000000</v>
      </c>
      <c r="J235" s="69">
        <f ca="1">IFERROR(AVERAGE(OFFSET(손익계산서_변형!A235,0,'1단계 손익계산서_실제'!$D$5,1,-$J$6)),0)</f>
        <v>101314250000</v>
      </c>
      <c r="K235" s="89">
        <f t="shared" ca="1" si="23"/>
        <v>-0.22085984942888093</v>
      </c>
      <c r="L235" s="89" t="str">
        <f t="shared" ca="1" si="25"/>
        <v>검토필요</v>
      </c>
      <c r="M235" s="89"/>
      <c r="N235" s="90">
        <f t="shared" ca="1" si="24"/>
        <v>78938000000</v>
      </c>
      <c r="O235" s="23"/>
      <c r="P235" s="53">
        <f t="shared" ca="1" si="26"/>
        <v>78938000000</v>
      </c>
      <c r="Q235" s="54">
        <f t="shared" ca="1" si="26"/>
        <v>78938000000</v>
      </c>
      <c r="R235" s="54">
        <f t="shared" ca="1" si="26"/>
        <v>78938000000</v>
      </c>
      <c r="S235" s="55">
        <f t="shared" ca="1" si="26"/>
        <v>78938000000</v>
      </c>
    </row>
    <row r="236" spans="1:19">
      <c r="A236">
        <v>230</v>
      </c>
      <c r="B236" s="29">
        <v>126160</v>
      </c>
      <c r="C236" s="30" t="s">
        <v>268</v>
      </c>
      <c r="D236" s="68">
        <f>HLOOKUP(D$7,손익계산서_변형!$C$7:$AS$328,$A236,FALSE)</f>
        <v>0</v>
      </c>
      <c r="E236" s="69">
        <f>HLOOKUP(E$7,손익계산서_변형!$C$7:$AS$328,$A236,FALSE)</f>
        <v>0</v>
      </c>
      <c r="F236" s="69">
        <f>HLOOKUP(F$7,손익계산서_변형!$C$7:$AS$328,$A236,FALSE)</f>
        <v>0</v>
      </c>
      <c r="G236" s="70">
        <f>HLOOKUP(G$7,손익계산서_변형!$C$7:$AS$328,$A236,FALSE)</f>
        <v>0</v>
      </c>
      <c r="H236" s="22"/>
      <c r="I236" s="82">
        <f t="shared" si="22"/>
        <v>0</v>
      </c>
      <c r="J236" s="69">
        <f ca="1">IFERROR(AVERAGE(OFFSET(손익계산서_변형!A236,0,'1단계 손익계산서_실제'!$D$5,1,-$J$6)),0)</f>
        <v>0</v>
      </c>
      <c r="K236" s="89" t="str">
        <f t="shared" ca="1" si="23"/>
        <v/>
      </c>
      <c r="L236" s="89" t="str">
        <f t="shared" ca="1" si="25"/>
        <v/>
      </c>
      <c r="M236" s="89"/>
      <c r="N236" s="90">
        <f t="shared" ca="1" si="24"/>
        <v>0</v>
      </c>
      <c r="P236" s="53">
        <f t="shared" ca="1" si="26"/>
        <v>0</v>
      </c>
      <c r="Q236" s="54">
        <f t="shared" ca="1" si="26"/>
        <v>0</v>
      </c>
      <c r="R236" s="54">
        <f t="shared" ca="1" si="26"/>
        <v>0</v>
      </c>
      <c r="S236" s="55">
        <f t="shared" ca="1" si="26"/>
        <v>0</v>
      </c>
    </row>
    <row r="237" spans="1:19">
      <c r="A237">
        <v>231</v>
      </c>
      <c r="B237" s="29">
        <v>126161</v>
      </c>
      <c r="C237" s="30" t="s">
        <v>269</v>
      </c>
      <c r="D237" s="68">
        <f>HLOOKUP(D$7,손익계산서_변형!$C$7:$AS$328,$A237,FALSE)</f>
        <v>0</v>
      </c>
      <c r="E237" s="69">
        <f>HLOOKUP(E$7,손익계산서_변형!$C$7:$AS$328,$A237,FALSE)</f>
        <v>0</v>
      </c>
      <c r="F237" s="69">
        <f>HLOOKUP(F$7,손익계산서_변형!$C$7:$AS$328,$A237,FALSE)</f>
        <v>0</v>
      </c>
      <c r="G237" s="70">
        <f>HLOOKUP(G$7,손익계산서_변형!$C$7:$AS$328,$A237,FALSE)</f>
        <v>0</v>
      </c>
      <c r="H237" s="22"/>
      <c r="I237" s="82">
        <f t="shared" si="22"/>
        <v>0</v>
      </c>
      <c r="J237" s="69">
        <f ca="1">IFERROR(AVERAGE(OFFSET(손익계산서_변형!A237,0,'1단계 손익계산서_실제'!$D$5,1,-$J$6)),0)</f>
        <v>0</v>
      </c>
      <c r="K237" s="89" t="str">
        <f t="shared" ca="1" si="23"/>
        <v/>
      </c>
      <c r="L237" s="89" t="str">
        <f t="shared" ca="1" si="25"/>
        <v/>
      </c>
      <c r="M237" s="89"/>
      <c r="N237" s="90">
        <f t="shared" ca="1" si="24"/>
        <v>0</v>
      </c>
      <c r="P237" s="53">
        <f t="shared" ca="1" si="26"/>
        <v>0</v>
      </c>
      <c r="Q237" s="54">
        <f t="shared" ca="1" si="26"/>
        <v>0</v>
      </c>
      <c r="R237" s="54">
        <f t="shared" ca="1" si="26"/>
        <v>0</v>
      </c>
      <c r="S237" s="55">
        <f t="shared" ca="1" si="26"/>
        <v>0</v>
      </c>
    </row>
    <row r="238" spans="1:19">
      <c r="A238">
        <v>232</v>
      </c>
      <c r="B238" s="29">
        <v>126162</v>
      </c>
      <c r="C238" s="30" t="s">
        <v>270</v>
      </c>
      <c r="D238" s="68">
        <f>HLOOKUP(D$7,손익계산서_변형!$C$7:$AS$328,$A238,FALSE)</f>
        <v>0</v>
      </c>
      <c r="E238" s="69">
        <f>HLOOKUP(E$7,손익계산서_변형!$C$7:$AS$328,$A238,FALSE)</f>
        <v>0</v>
      </c>
      <c r="F238" s="69">
        <f>HLOOKUP(F$7,손익계산서_변형!$C$7:$AS$328,$A238,FALSE)</f>
        <v>0</v>
      </c>
      <c r="G238" s="70">
        <f>HLOOKUP(G$7,손익계산서_변형!$C$7:$AS$328,$A238,FALSE)</f>
        <v>0</v>
      </c>
      <c r="H238" s="22"/>
      <c r="I238" s="82">
        <f t="shared" si="22"/>
        <v>0</v>
      </c>
      <c r="J238" s="69">
        <f ca="1">IFERROR(AVERAGE(OFFSET(손익계산서_변형!A238,0,'1단계 손익계산서_실제'!$D$5,1,-$J$6)),0)</f>
        <v>0</v>
      </c>
      <c r="K238" s="89" t="str">
        <f t="shared" ca="1" si="23"/>
        <v/>
      </c>
      <c r="L238" s="89" t="str">
        <f t="shared" ca="1" si="25"/>
        <v/>
      </c>
      <c r="M238" s="89"/>
      <c r="N238" s="90">
        <f t="shared" ca="1" si="24"/>
        <v>0</v>
      </c>
      <c r="P238" s="53">
        <f t="shared" ca="1" si="26"/>
        <v>0</v>
      </c>
      <c r="Q238" s="54">
        <f t="shared" ca="1" si="26"/>
        <v>0</v>
      </c>
      <c r="R238" s="54">
        <f t="shared" ca="1" si="26"/>
        <v>0</v>
      </c>
      <c r="S238" s="55">
        <f t="shared" ca="1" si="26"/>
        <v>0</v>
      </c>
    </row>
    <row r="239" spans="1:19">
      <c r="A239">
        <v>233</v>
      </c>
      <c r="B239" s="29">
        <v>126163</v>
      </c>
      <c r="C239" s="30" t="s">
        <v>271</v>
      </c>
      <c r="D239" s="68">
        <f>HLOOKUP(D$7,손익계산서_변형!$C$7:$AS$328,$A239,FALSE)</f>
        <v>19234000000</v>
      </c>
      <c r="E239" s="69">
        <f>HLOOKUP(E$7,손익계산서_변형!$C$7:$AS$328,$A239,FALSE)</f>
        <v>6563000000</v>
      </c>
      <c r="F239" s="69">
        <f>HLOOKUP(F$7,손익계산서_변형!$C$7:$AS$328,$A239,FALSE)</f>
        <v>88000000</v>
      </c>
      <c r="G239" s="70">
        <f>HLOOKUP(G$7,손익계산서_변형!$C$7:$AS$328,$A239,FALSE)</f>
        <v>-4093000000</v>
      </c>
      <c r="H239" s="22"/>
      <c r="I239" s="82">
        <f t="shared" si="22"/>
        <v>5448000000</v>
      </c>
      <c r="J239" s="69">
        <f ca="1">IFERROR(AVERAGE(OFFSET(손익계산서_변형!A239,0,'1단계 손익계산서_실제'!$D$5,1,-$J$6)),0)</f>
        <v>879000000</v>
      </c>
      <c r="K239" s="89">
        <f t="shared" ca="1" si="23"/>
        <v>5.197952218430034</v>
      </c>
      <c r="L239" s="89" t="str">
        <f t="shared" ca="1" si="25"/>
        <v>검토필요</v>
      </c>
      <c r="M239" s="89"/>
      <c r="N239" s="90">
        <f t="shared" ca="1" si="24"/>
        <v>879000000</v>
      </c>
      <c r="P239" s="53">
        <f t="shared" ca="1" si="26"/>
        <v>879000000</v>
      </c>
      <c r="Q239" s="54">
        <f t="shared" ca="1" si="26"/>
        <v>879000000</v>
      </c>
      <c r="R239" s="54">
        <f t="shared" ca="1" si="26"/>
        <v>879000000</v>
      </c>
      <c r="S239" s="55">
        <f t="shared" ca="1" si="26"/>
        <v>879000000</v>
      </c>
    </row>
    <row r="240" spans="1:19">
      <c r="A240">
        <v>234</v>
      </c>
      <c r="B240" s="29">
        <v>126170</v>
      </c>
      <c r="C240" s="30" t="s">
        <v>272</v>
      </c>
      <c r="D240" s="68">
        <f>HLOOKUP(D$7,손익계산서_변형!$C$7:$AS$328,$A240,FALSE)</f>
        <v>0</v>
      </c>
      <c r="E240" s="69">
        <f>HLOOKUP(E$7,손익계산서_변형!$C$7:$AS$328,$A240,FALSE)</f>
        <v>0</v>
      </c>
      <c r="F240" s="69">
        <f>HLOOKUP(F$7,손익계산서_변형!$C$7:$AS$328,$A240,FALSE)</f>
        <v>0</v>
      </c>
      <c r="G240" s="70">
        <f>HLOOKUP(G$7,손익계산서_변형!$C$7:$AS$328,$A240,FALSE)</f>
        <v>0</v>
      </c>
      <c r="H240" s="22"/>
      <c r="I240" s="82">
        <f t="shared" si="22"/>
        <v>0</v>
      </c>
      <c r="J240" s="69">
        <f ca="1">IFERROR(AVERAGE(OFFSET(손익계산서_변형!A240,0,'1단계 손익계산서_실제'!$D$5,1,-$J$6)),0)</f>
        <v>0</v>
      </c>
      <c r="K240" s="89" t="str">
        <f t="shared" ca="1" si="23"/>
        <v/>
      </c>
      <c r="L240" s="89" t="str">
        <f t="shared" ca="1" si="25"/>
        <v/>
      </c>
      <c r="M240" s="89"/>
      <c r="N240" s="90">
        <f t="shared" ca="1" si="24"/>
        <v>0</v>
      </c>
      <c r="P240" s="53">
        <f t="shared" ca="1" si="26"/>
        <v>0</v>
      </c>
      <c r="Q240" s="54">
        <f t="shared" ca="1" si="26"/>
        <v>0</v>
      </c>
      <c r="R240" s="54">
        <f t="shared" ca="1" si="26"/>
        <v>0</v>
      </c>
      <c r="S240" s="55">
        <f t="shared" ca="1" si="26"/>
        <v>0</v>
      </c>
    </row>
    <row r="241" spans="1:19">
      <c r="A241">
        <v>235</v>
      </c>
      <c r="B241" s="29">
        <v>126176</v>
      </c>
      <c r="C241" s="30" t="s">
        <v>273</v>
      </c>
      <c r="D241" s="68">
        <f>HLOOKUP(D$7,손익계산서_변형!$C$7:$AS$328,$A241,FALSE)</f>
        <v>0</v>
      </c>
      <c r="E241" s="69">
        <f>HLOOKUP(E$7,손익계산서_변형!$C$7:$AS$328,$A241,FALSE)</f>
        <v>0</v>
      </c>
      <c r="F241" s="69">
        <f>HLOOKUP(F$7,손익계산서_변형!$C$7:$AS$328,$A241,FALSE)</f>
        <v>0</v>
      </c>
      <c r="G241" s="70">
        <f>HLOOKUP(G$7,손익계산서_변형!$C$7:$AS$328,$A241,FALSE)</f>
        <v>0</v>
      </c>
      <c r="H241" s="22"/>
      <c r="I241" s="82">
        <f t="shared" si="22"/>
        <v>0</v>
      </c>
      <c r="J241" s="69">
        <f ca="1">IFERROR(AVERAGE(OFFSET(손익계산서_변형!A241,0,'1단계 손익계산서_실제'!$D$5,1,-$J$6)),0)</f>
        <v>0</v>
      </c>
      <c r="K241" s="89" t="str">
        <f t="shared" ca="1" si="23"/>
        <v/>
      </c>
      <c r="L241" s="89" t="str">
        <f t="shared" ca="1" si="25"/>
        <v/>
      </c>
      <c r="M241" s="89"/>
      <c r="N241" s="90">
        <f t="shared" ca="1" si="24"/>
        <v>0</v>
      </c>
      <c r="P241" s="53">
        <f t="shared" ca="1" si="26"/>
        <v>0</v>
      </c>
      <c r="Q241" s="54">
        <f t="shared" ca="1" si="26"/>
        <v>0</v>
      </c>
      <c r="R241" s="54">
        <f t="shared" ca="1" si="26"/>
        <v>0</v>
      </c>
      <c r="S241" s="55">
        <f t="shared" ca="1" si="26"/>
        <v>0</v>
      </c>
    </row>
    <row r="242" spans="1:19">
      <c r="A242">
        <v>236</v>
      </c>
      <c r="B242" s="29">
        <v>126171</v>
      </c>
      <c r="C242" s="30" t="s">
        <v>274</v>
      </c>
      <c r="D242" s="68">
        <f>HLOOKUP(D$7,손익계산서_변형!$C$7:$AS$328,$A242,FALSE)</f>
        <v>0</v>
      </c>
      <c r="E242" s="69">
        <f>HLOOKUP(E$7,손익계산서_변형!$C$7:$AS$328,$A242,FALSE)</f>
        <v>0</v>
      </c>
      <c r="F242" s="69">
        <f>HLOOKUP(F$7,손익계산서_변형!$C$7:$AS$328,$A242,FALSE)</f>
        <v>0</v>
      </c>
      <c r="G242" s="70">
        <f>HLOOKUP(G$7,손익계산서_변형!$C$7:$AS$328,$A242,FALSE)</f>
        <v>0</v>
      </c>
      <c r="H242" s="22"/>
      <c r="I242" s="82">
        <f t="shared" si="22"/>
        <v>0</v>
      </c>
      <c r="J242" s="69">
        <f ca="1">IFERROR(AVERAGE(OFFSET(손익계산서_변형!A242,0,'1단계 손익계산서_실제'!$D$5,1,-$J$6)),0)</f>
        <v>0</v>
      </c>
      <c r="K242" s="89" t="str">
        <f t="shared" ca="1" si="23"/>
        <v/>
      </c>
      <c r="L242" s="89" t="str">
        <f t="shared" ca="1" si="25"/>
        <v/>
      </c>
      <c r="M242" s="89"/>
      <c r="N242" s="90">
        <f t="shared" ca="1" si="24"/>
        <v>0</v>
      </c>
      <c r="P242" s="53">
        <f t="shared" ca="1" si="26"/>
        <v>0</v>
      </c>
      <c r="Q242" s="54">
        <f t="shared" ca="1" si="26"/>
        <v>0</v>
      </c>
      <c r="R242" s="54">
        <f t="shared" ca="1" si="26"/>
        <v>0</v>
      </c>
      <c r="S242" s="55">
        <f t="shared" ca="1" si="26"/>
        <v>0</v>
      </c>
    </row>
    <row r="243" spans="1:19">
      <c r="A243">
        <v>237</v>
      </c>
      <c r="B243" s="29">
        <v>126175</v>
      </c>
      <c r="C243" s="30" t="s">
        <v>275</v>
      </c>
      <c r="D243" s="68">
        <f>HLOOKUP(D$7,손익계산서_변형!$C$7:$AS$328,$A243,FALSE)</f>
        <v>0</v>
      </c>
      <c r="E243" s="69">
        <f>HLOOKUP(E$7,손익계산서_변형!$C$7:$AS$328,$A243,FALSE)</f>
        <v>0</v>
      </c>
      <c r="F243" s="69">
        <f>HLOOKUP(F$7,손익계산서_변형!$C$7:$AS$328,$A243,FALSE)</f>
        <v>0</v>
      </c>
      <c r="G243" s="70">
        <f>HLOOKUP(G$7,손익계산서_변형!$C$7:$AS$328,$A243,FALSE)</f>
        <v>0</v>
      </c>
      <c r="H243" s="22"/>
      <c r="I243" s="82">
        <f t="shared" si="22"/>
        <v>0</v>
      </c>
      <c r="J243" s="69">
        <f ca="1">IFERROR(AVERAGE(OFFSET(손익계산서_변형!A243,0,'1단계 손익계산서_실제'!$D$5,1,-$J$6)),0)</f>
        <v>0</v>
      </c>
      <c r="K243" s="89" t="str">
        <f t="shared" ca="1" si="23"/>
        <v/>
      </c>
      <c r="L243" s="89" t="str">
        <f t="shared" ca="1" si="25"/>
        <v/>
      </c>
      <c r="M243" s="89"/>
      <c r="N243" s="90">
        <f t="shared" ca="1" si="24"/>
        <v>0</v>
      </c>
      <c r="P243" s="53">
        <f t="shared" ca="1" si="26"/>
        <v>0</v>
      </c>
      <c r="Q243" s="54">
        <f t="shared" ca="1" si="26"/>
        <v>0</v>
      </c>
      <c r="R243" s="54">
        <f t="shared" ca="1" si="26"/>
        <v>0</v>
      </c>
      <c r="S243" s="55">
        <f t="shared" ca="1" si="26"/>
        <v>0</v>
      </c>
    </row>
    <row r="244" spans="1:19">
      <c r="A244">
        <v>238</v>
      </c>
      <c r="B244" s="29">
        <v>126142</v>
      </c>
      <c r="C244" s="30" t="s">
        <v>276</v>
      </c>
      <c r="D244" s="68">
        <f>HLOOKUP(D$7,손익계산서_변형!$C$7:$AS$328,$A244,FALSE)</f>
        <v>0</v>
      </c>
      <c r="E244" s="69">
        <f>HLOOKUP(E$7,손익계산서_변형!$C$7:$AS$328,$A244,FALSE)</f>
        <v>0</v>
      </c>
      <c r="F244" s="69">
        <f>HLOOKUP(F$7,손익계산서_변형!$C$7:$AS$328,$A244,FALSE)</f>
        <v>0</v>
      </c>
      <c r="G244" s="70">
        <f>HLOOKUP(G$7,손익계산서_변형!$C$7:$AS$328,$A244,FALSE)</f>
        <v>0</v>
      </c>
      <c r="H244" s="22"/>
      <c r="I244" s="82">
        <f t="shared" si="22"/>
        <v>0</v>
      </c>
      <c r="J244" s="69">
        <f ca="1">IFERROR(AVERAGE(OFFSET(손익계산서_변형!A244,0,'1단계 손익계산서_실제'!$D$5,1,-$J$6)),0)</f>
        <v>0</v>
      </c>
      <c r="K244" s="89" t="str">
        <f t="shared" ca="1" si="23"/>
        <v/>
      </c>
      <c r="L244" s="89" t="str">
        <f t="shared" ca="1" si="25"/>
        <v/>
      </c>
      <c r="M244" s="89"/>
      <c r="N244" s="90">
        <f t="shared" ca="1" si="24"/>
        <v>0</v>
      </c>
      <c r="P244" s="53">
        <f t="shared" ca="1" si="26"/>
        <v>0</v>
      </c>
      <c r="Q244" s="54">
        <f t="shared" ca="1" si="26"/>
        <v>0</v>
      </c>
      <c r="R244" s="54">
        <f t="shared" ca="1" si="26"/>
        <v>0</v>
      </c>
      <c r="S244" s="55">
        <f t="shared" ca="1" si="26"/>
        <v>0</v>
      </c>
    </row>
    <row r="245" spans="1:19">
      <c r="A245">
        <v>239</v>
      </c>
      <c r="B245" s="29">
        <v>126177</v>
      </c>
      <c r="C245" s="30" t="s">
        <v>277</v>
      </c>
      <c r="D245" s="68">
        <f>HLOOKUP(D$7,손익계산서_변형!$C$7:$AS$328,$A245,FALSE)</f>
        <v>0</v>
      </c>
      <c r="E245" s="69">
        <f>HLOOKUP(E$7,손익계산서_변형!$C$7:$AS$328,$A245,FALSE)</f>
        <v>0</v>
      </c>
      <c r="F245" s="69">
        <f>HLOOKUP(F$7,손익계산서_변형!$C$7:$AS$328,$A245,FALSE)</f>
        <v>0</v>
      </c>
      <c r="G245" s="70">
        <f>HLOOKUP(G$7,손익계산서_변형!$C$7:$AS$328,$A245,FALSE)</f>
        <v>0</v>
      </c>
      <c r="H245" s="22"/>
      <c r="I245" s="82">
        <f t="shared" si="22"/>
        <v>0</v>
      </c>
      <c r="J245" s="69">
        <f ca="1">IFERROR(AVERAGE(OFFSET(손익계산서_변형!A245,0,'1단계 손익계산서_실제'!$D$5,1,-$J$6)),0)</f>
        <v>0</v>
      </c>
      <c r="K245" s="89" t="str">
        <f t="shared" ca="1" si="23"/>
        <v/>
      </c>
      <c r="L245" s="89" t="str">
        <f t="shared" ca="1" si="25"/>
        <v/>
      </c>
      <c r="M245" s="89"/>
      <c r="N245" s="90">
        <f t="shared" ca="1" si="24"/>
        <v>0</v>
      </c>
      <c r="P245" s="53">
        <f t="shared" ca="1" si="26"/>
        <v>0</v>
      </c>
      <c r="Q245" s="54">
        <f t="shared" ca="1" si="26"/>
        <v>0</v>
      </c>
      <c r="R245" s="54">
        <f t="shared" ca="1" si="26"/>
        <v>0</v>
      </c>
      <c r="S245" s="55">
        <f t="shared" ca="1" si="26"/>
        <v>0</v>
      </c>
    </row>
    <row r="246" spans="1:19">
      <c r="A246">
        <v>240</v>
      </c>
      <c r="B246" s="29">
        <v>126173</v>
      </c>
      <c r="C246" s="30" t="s">
        <v>278</v>
      </c>
      <c r="D246" s="68">
        <f>HLOOKUP(D$7,손익계산서_변형!$C$7:$AS$328,$A246,FALSE)</f>
        <v>0</v>
      </c>
      <c r="E246" s="69">
        <f>HLOOKUP(E$7,손익계산서_변형!$C$7:$AS$328,$A246,FALSE)</f>
        <v>0</v>
      </c>
      <c r="F246" s="69">
        <f>HLOOKUP(F$7,손익계산서_변형!$C$7:$AS$328,$A246,FALSE)</f>
        <v>0</v>
      </c>
      <c r="G246" s="70">
        <f>HLOOKUP(G$7,손익계산서_변형!$C$7:$AS$328,$A246,FALSE)</f>
        <v>0</v>
      </c>
      <c r="H246" s="22"/>
      <c r="I246" s="82">
        <f t="shared" si="22"/>
        <v>0</v>
      </c>
      <c r="J246" s="69">
        <f ca="1">IFERROR(AVERAGE(OFFSET(손익계산서_변형!A246,0,'1단계 손익계산서_실제'!$D$5,1,-$J$6)),0)</f>
        <v>0</v>
      </c>
      <c r="K246" s="89" t="str">
        <f t="shared" ca="1" si="23"/>
        <v/>
      </c>
      <c r="L246" s="89" t="str">
        <f t="shared" ca="1" si="25"/>
        <v/>
      </c>
      <c r="M246" s="89"/>
      <c r="N246" s="90">
        <f t="shared" ca="1" si="24"/>
        <v>0</v>
      </c>
      <c r="P246" s="53">
        <f t="shared" ca="1" si="26"/>
        <v>0</v>
      </c>
      <c r="Q246" s="54">
        <f t="shared" ca="1" si="26"/>
        <v>0</v>
      </c>
      <c r="R246" s="54">
        <f t="shared" ca="1" si="26"/>
        <v>0</v>
      </c>
      <c r="S246" s="55">
        <f t="shared" ca="1" si="26"/>
        <v>0</v>
      </c>
    </row>
    <row r="247" spans="1:19">
      <c r="A247">
        <v>241</v>
      </c>
      <c r="B247" s="29">
        <v>126143</v>
      </c>
      <c r="C247" s="30" t="s">
        <v>279</v>
      </c>
      <c r="D247" s="68">
        <f>HLOOKUP(D$7,손익계산서_변형!$C$7:$AS$328,$A247,FALSE)</f>
        <v>0</v>
      </c>
      <c r="E247" s="69">
        <f>HLOOKUP(E$7,손익계산서_변형!$C$7:$AS$328,$A247,FALSE)</f>
        <v>0</v>
      </c>
      <c r="F247" s="69">
        <f>HLOOKUP(F$7,손익계산서_변형!$C$7:$AS$328,$A247,FALSE)</f>
        <v>0</v>
      </c>
      <c r="G247" s="70">
        <f>HLOOKUP(G$7,손익계산서_변형!$C$7:$AS$328,$A247,FALSE)</f>
        <v>0</v>
      </c>
      <c r="H247" s="22"/>
      <c r="I247" s="82">
        <f t="shared" si="22"/>
        <v>0</v>
      </c>
      <c r="J247" s="69">
        <f ca="1">IFERROR(AVERAGE(OFFSET(손익계산서_변형!A247,0,'1단계 손익계산서_실제'!$D$5,1,-$J$6)),0)</f>
        <v>0</v>
      </c>
      <c r="K247" s="89" t="str">
        <f t="shared" ca="1" si="23"/>
        <v/>
      </c>
      <c r="L247" s="89" t="str">
        <f t="shared" ca="1" si="25"/>
        <v/>
      </c>
      <c r="M247" s="89"/>
      <c r="N247" s="90">
        <f t="shared" ca="1" si="24"/>
        <v>0</v>
      </c>
      <c r="P247" s="53">
        <f t="shared" ca="1" si="26"/>
        <v>0</v>
      </c>
      <c r="Q247" s="54">
        <f t="shared" ca="1" si="26"/>
        <v>0</v>
      </c>
      <c r="R247" s="54">
        <f t="shared" ca="1" si="26"/>
        <v>0</v>
      </c>
      <c r="S247" s="55">
        <f t="shared" ca="1" si="26"/>
        <v>0</v>
      </c>
    </row>
    <row r="248" spans="1:19">
      <c r="A248">
        <v>242</v>
      </c>
      <c r="B248" s="29">
        <v>126415</v>
      </c>
      <c r="C248" s="30" t="s">
        <v>280</v>
      </c>
      <c r="D248" s="68">
        <f>HLOOKUP(D$7,손익계산서_변형!$C$7:$AS$328,$A248,FALSE)</f>
        <v>0</v>
      </c>
      <c r="E248" s="69">
        <f>HLOOKUP(E$7,손익계산서_변형!$C$7:$AS$328,$A248,FALSE)</f>
        <v>0</v>
      </c>
      <c r="F248" s="69">
        <f>HLOOKUP(F$7,손익계산서_변형!$C$7:$AS$328,$A248,FALSE)</f>
        <v>0</v>
      </c>
      <c r="G248" s="70">
        <f>HLOOKUP(G$7,손익계산서_변형!$C$7:$AS$328,$A248,FALSE)</f>
        <v>0</v>
      </c>
      <c r="H248" s="22"/>
      <c r="I248" s="82">
        <f t="shared" si="22"/>
        <v>0</v>
      </c>
      <c r="J248" s="69">
        <f ca="1">IFERROR(AVERAGE(OFFSET(손익계산서_변형!A248,0,'1단계 손익계산서_실제'!$D$5,1,-$J$6)),0)</f>
        <v>0</v>
      </c>
      <c r="K248" s="89" t="str">
        <f t="shared" ca="1" si="23"/>
        <v/>
      </c>
      <c r="L248" s="89" t="str">
        <f t="shared" ca="1" si="25"/>
        <v/>
      </c>
      <c r="M248" s="89"/>
      <c r="N248" s="90">
        <f t="shared" ca="1" si="24"/>
        <v>0</v>
      </c>
      <c r="P248" s="53">
        <f t="shared" ca="1" si="26"/>
        <v>0</v>
      </c>
      <c r="Q248" s="54">
        <f t="shared" ca="1" si="26"/>
        <v>0</v>
      </c>
      <c r="R248" s="54">
        <f t="shared" ca="1" si="26"/>
        <v>0</v>
      </c>
      <c r="S248" s="55">
        <f t="shared" ca="1" si="26"/>
        <v>0</v>
      </c>
    </row>
    <row r="249" spans="1:19">
      <c r="A249">
        <v>243</v>
      </c>
      <c r="B249" s="29">
        <v>126172</v>
      </c>
      <c r="C249" s="30" t="s">
        <v>281</v>
      </c>
      <c r="D249" s="68">
        <f>HLOOKUP(D$7,손익계산서_변형!$C$7:$AS$328,$A249,FALSE)</f>
        <v>0</v>
      </c>
      <c r="E249" s="69">
        <f>HLOOKUP(E$7,손익계산서_변형!$C$7:$AS$328,$A249,FALSE)</f>
        <v>0</v>
      </c>
      <c r="F249" s="69">
        <f>HLOOKUP(F$7,손익계산서_변형!$C$7:$AS$328,$A249,FALSE)</f>
        <v>0</v>
      </c>
      <c r="G249" s="70">
        <f>HLOOKUP(G$7,손익계산서_변형!$C$7:$AS$328,$A249,FALSE)</f>
        <v>0</v>
      </c>
      <c r="H249" s="22"/>
      <c r="I249" s="82">
        <f t="shared" si="22"/>
        <v>0</v>
      </c>
      <c r="J249" s="69">
        <f ca="1">IFERROR(AVERAGE(OFFSET(손익계산서_변형!A249,0,'1단계 손익계산서_실제'!$D$5,1,-$J$6)),0)</f>
        <v>0</v>
      </c>
      <c r="K249" s="89" t="str">
        <f t="shared" ca="1" si="23"/>
        <v/>
      </c>
      <c r="L249" s="89" t="str">
        <f t="shared" ca="1" si="25"/>
        <v/>
      </c>
      <c r="M249" s="89"/>
      <c r="N249" s="90">
        <f t="shared" ca="1" si="24"/>
        <v>0</v>
      </c>
      <c r="P249" s="53">
        <f t="shared" ca="1" si="26"/>
        <v>0</v>
      </c>
      <c r="Q249" s="54">
        <f t="shared" ca="1" si="26"/>
        <v>0</v>
      </c>
      <c r="R249" s="54">
        <f t="shared" ca="1" si="26"/>
        <v>0</v>
      </c>
      <c r="S249" s="55">
        <f t="shared" ca="1" si="26"/>
        <v>0</v>
      </c>
    </row>
    <row r="250" spans="1:19">
      <c r="A250">
        <v>244</v>
      </c>
      <c r="B250" s="29">
        <v>126174</v>
      </c>
      <c r="C250" s="30" t="s">
        <v>282</v>
      </c>
      <c r="D250" s="68">
        <f>HLOOKUP(D$7,손익계산서_변형!$C$7:$AS$328,$A250,FALSE)</f>
        <v>439338000000</v>
      </c>
      <c r="E250" s="69">
        <f>HLOOKUP(E$7,손익계산서_변형!$C$7:$AS$328,$A250,FALSE)</f>
        <v>1160265000000</v>
      </c>
      <c r="F250" s="69">
        <f>HLOOKUP(F$7,손익계산서_변형!$C$7:$AS$328,$A250,FALSE)</f>
        <v>497723000000</v>
      </c>
      <c r="G250" s="70">
        <f>HLOOKUP(G$7,손익계산서_변형!$C$7:$AS$328,$A250,FALSE)</f>
        <v>1390148000000</v>
      </c>
      <c r="H250" s="22"/>
      <c r="I250" s="82">
        <f t="shared" si="22"/>
        <v>871868500000</v>
      </c>
      <c r="J250" s="69">
        <f ca="1">IFERROR(AVERAGE(OFFSET(손익계산서_변형!A250,0,'1단계 손익계산서_실제'!$D$5,1,-$J$6)),0)</f>
        <v>931073250000</v>
      </c>
      <c r="K250" s="89">
        <f t="shared" ca="1" si="23"/>
        <v>-6.3587639318388733E-2</v>
      </c>
      <c r="L250" s="89" t="str">
        <f t="shared" ca="1" si="25"/>
        <v>검토불필요</v>
      </c>
      <c r="M250" s="89"/>
      <c r="N250" s="90">
        <f t="shared" ca="1" si="24"/>
        <v>871868500000</v>
      </c>
      <c r="P250" s="53">
        <f t="shared" ca="1" si="26"/>
        <v>871868500000</v>
      </c>
      <c r="Q250" s="54">
        <f t="shared" ca="1" si="26"/>
        <v>871868500000</v>
      </c>
      <c r="R250" s="54">
        <f t="shared" ca="1" si="26"/>
        <v>871868500000</v>
      </c>
      <c r="S250" s="55">
        <f t="shared" ca="1" si="26"/>
        <v>871868500000</v>
      </c>
    </row>
    <row r="251" spans="1:19">
      <c r="A251">
        <v>245</v>
      </c>
      <c r="B251" s="29">
        <v>126180</v>
      </c>
      <c r="C251" s="30" t="s">
        <v>93</v>
      </c>
      <c r="D251" s="68">
        <f>HLOOKUP(D$7,손익계산서_변형!$C$7:$AS$328,$A251,FALSE)</f>
        <v>0</v>
      </c>
      <c r="E251" s="69">
        <f>HLOOKUP(E$7,손익계산서_변형!$C$7:$AS$328,$A251,FALSE)</f>
        <v>0</v>
      </c>
      <c r="F251" s="69">
        <f>HLOOKUP(F$7,손익계산서_변형!$C$7:$AS$328,$A251,FALSE)</f>
        <v>0</v>
      </c>
      <c r="G251" s="70">
        <f>HLOOKUP(G$7,손익계산서_변형!$C$7:$AS$328,$A251,FALSE)</f>
        <v>0</v>
      </c>
      <c r="H251" s="22"/>
      <c r="I251" s="82">
        <f t="shared" si="22"/>
        <v>0</v>
      </c>
      <c r="J251" s="69">
        <f ca="1">IFERROR(AVERAGE(OFFSET(손익계산서_변형!A251,0,'1단계 손익계산서_실제'!$D$5,1,-$J$6)),0)</f>
        <v>0</v>
      </c>
      <c r="K251" s="89" t="str">
        <f t="shared" ca="1" si="23"/>
        <v/>
      </c>
      <c r="L251" s="89" t="str">
        <f t="shared" ca="1" si="25"/>
        <v/>
      </c>
      <c r="M251" s="89"/>
      <c r="N251" s="90">
        <f t="shared" ca="1" si="24"/>
        <v>0</v>
      </c>
      <c r="P251" s="53">
        <f t="shared" ca="1" si="26"/>
        <v>0</v>
      </c>
      <c r="Q251" s="54">
        <f t="shared" ca="1" si="26"/>
        <v>0</v>
      </c>
      <c r="R251" s="54">
        <f t="shared" ca="1" si="26"/>
        <v>0</v>
      </c>
      <c r="S251" s="55">
        <f t="shared" ca="1" si="26"/>
        <v>0</v>
      </c>
    </row>
    <row r="252" spans="1:19">
      <c r="A252">
        <v>246</v>
      </c>
      <c r="B252" s="29">
        <v>126181</v>
      </c>
      <c r="C252" s="30" t="s">
        <v>283</v>
      </c>
      <c r="D252" s="68">
        <f>HLOOKUP(D$7,손익계산서_변형!$C$7:$AS$328,$A252,FALSE)</f>
        <v>0</v>
      </c>
      <c r="E252" s="69">
        <f>HLOOKUP(E$7,손익계산서_변형!$C$7:$AS$328,$A252,FALSE)</f>
        <v>0</v>
      </c>
      <c r="F252" s="69">
        <f>HLOOKUP(F$7,손익계산서_변형!$C$7:$AS$328,$A252,FALSE)</f>
        <v>0</v>
      </c>
      <c r="G252" s="70">
        <f>HLOOKUP(G$7,손익계산서_변형!$C$7:$AS$328,$A252,FALSE)</f>
        <v>0</v>
      </c>
      <c r="H252" s="22"/>
      <c r="I252" s="82">
        <f t="shared" si="22"/>
        <v>0</v>
      </c>
      <c r="J252" s="69">
        <f ca="1">IFERROR(AVERAGE(OFFSET(손익계산서_변형!A252,0,'1단계 손익계산서_실제'!$D$5,1,-$J$6)),0)</f>
        <v>0</v>
      </c>
      <c r="K252" s="89" t="str">
        <f t="shared" ca="1" si="23"/>
        <v/>
      </c>
      <c r="L252" s="89" t="str">
        <f t="shared" ca="1" si="25"/>
        <v/>
      </c>
      <c r="M252" s="89"/>
      <c r="N252" s="90">
        <f t="shared" ca="1" si="24"/>
        <v>0</v>
      </c>
      <c r="P252" s="53">
        <f t="shared" ca="1" si="26"/>
        <v>0</v>
      </c>
      <c r="Q252" s="54">
        <f t="shared" ca="1" si="26"/>
        <v>0</v>
      </c>
      <c r="R252" s="54">
        <f t="shared" ca="1" si="26"/>
        <v>0</v>
      </c>
      <c r="S252" s="55">
        <f t="shared" ca="1" si="26"/>
        <v>0</v>
      </c>
    </row>
    <row r="253" spans="1:19">
      <c r="A253">
        <v>247</v>
      </c>
      <c r="B253" s="29">
        <v>126200</v>
      </c>
      <c r="C253" s="30" t="s">
        <v>284</v>
      </c>
      <c r="D253" s="68">
        <f>HLOOKUP(D$7,손익계산서_변형!$C$7:$AS$328,$A253,FALSE)</f>
        <v>0</v>
      </c>
      <c r="E253" s="69">
        <f>HLOOKUP(E$7,손익계산서_변형!$C$7:$AS$328,$A253,FALSE)</f>
        <v>0</v>
      </c>
      <c r="F253" s="69">
        <f>HLOOKUP(F$7,손익계산서_변형!$C$7:$AS$328,$A253,FALSE)</f>
        <v>0</v>
      </c>
      <c r="G253" s="70">
        <f>HLOOKUP(G$7,손익계산서_변형!$C$7:$AS$328,$A253,FALSE)</f>
        <v>0</v>
      </c>
      <c r="H253" s="22"/>
      <c r="I253" s="82">
        <f t="shared" si="22"/>
        <v>0</v>
      </c>
      <c r="J253" s="69">
        <f ca="1">IFERROR(AVERAGE(OFFSET(손익계산서_변형!A253,0,'1단계 손익계산서_실제'!$D$5,1,-$J$6)),0)</f>
        <v>0</v>
      </c>
      <c r="K253" s="89" t="str">
        <f t="shared" ca="1" si="23"/>
        <v/>
      </c>
      <c r="L253" s="89" t="str">
        <f t="shared" ca="1" si="25"/>
        <v/>
      </c>
      <c r="M253" s="89"/>
      <c r="N253" s="90">
        <f t="shared" ca="1" si="24"/>
        <v>0</v>
      </c>
      <c r="P253" s="53">
        <f t="shared" ca="1" si="26"/>
        <v>0</v>
      </c>
      <c r="Q253" s="54">
        <f t="shared" ca="1" si="26"/>
        <v>0</v>
      </c>
      <c r="R253" s="54">
        <f t="shared" ca="1" si="26"/>
        <v>0</v>
      </c>
      <c r="S253" s="55">
        <f t="shared" ca="1" si="26"/>
        <v>0</v>
      </c>
    </row>
    <row r="254" spans="1:19">
      <c r="A254">
        <v>248</v>
      </c>
      <c r="B254" s="29">
        <v>126210</v>
      </c>
      <c r="C254" s="30" t="s">
        <v>285</v>
      </c>
      <c r="D254" s="68">
        <f>HLOOKUP(D$7,손익계산서_변형!$C$7:$AS$328,$A254,FALSE)</f>
        <v>0</v>
      </c>
      <c r="E254" s="69">
        <f>HLOOKUP(E$7,손익계산서_변형!$C$7:$AS$328,$A254,FALSE)</f>
        <v>0</v>
      </c>
      <c r="F254" s="69">
        <f>HLOOKUP(F$7,손익계산서_변형!$C$7:$AS$328,$A254,FALSE)</f>
        <v>0</v>
      </c>
      <c r="G254" s="70">
        <f>HLOOKUP(G$7,손익계산서_변형!$C$7:$AS$328,$A254,FALSE)</f>
        <v>0</v>
      </c>
      <c r="H254" s="22"/>
      <c r="I254" s="82">
        <f t="shared" si="22"/>
        <v>0</v>
      </c>
      <c r="J254" s="69">
        <f ca="1">IFERROR(AVERAGE(OFFSET(손익계산서_변형!A254,0,'1단계 손익계산서_실제'!$D$5,1,-$J$6)),0)</f>
        <v>0</v>
      </c>
      <c r="K254" s="89" t="str">
        <f t="shared" ca="1" si="23"/>
        <v/>
      </c>
      <c r="L254" s="89" t="str">
        <f t="shared" ca="1" si="25"/>
        <v/>
      </c>
      <c r="M254" s="89"/>
      <c r="N254" s="90">
        <f t="shared" ca="1" si="24"/>
        <v>0</v>
      </c>
      <c r="P254" s="53">
        <f t="shared" ca="1" si="26"/>
        <v>0</v>
      </c>
      <c r="Q254" s="54">
        <f t="shared" ca="1" si="26"/>
        <v>0</v>
      </c>
      <c r="R254" s="54">
        <f t="shared" ca="1" si="26"/>
        <v>0</v>
      </c>
      <c r="S254" s="55">
        <f t="shared" ca="1" si="26"/>
        <v>0</v>
      </c>
    </row>
    <row r="255" spans="1:19">
      <c r="A255">
        <v>249</v>
      </c>
      <c r="B255" s="29">
        <v>126212</v>
      </c>
      <c r="C255" s="30" t="s">
        <v>286</v>
      </c>
      <c r="D255" s="68">
        <f>HLOOKUP(D$7,손익계산서_변형!$C$7:$AS$328,$A255,FALSE)</f>
        <v>0</v>
      </c>
      <c r="E255" s="69">
        <f>HLOOKUP(E$7,손익계산서_변형!$C$7:$AS$328,$A255,FALSE)</f>
        <v>0</v>
      </c>
      <c r="F255" s="69">
        <f>HLOOKUP(F$7,손익계산서_변형!$C$7:$AS$328,$A255,FALSE)</f>
        <v>0</v>
      </c>
      <c r="G255" s="70">
        <f>HLOOKUP(G$7,손익계산서_변형!$C$7:$AS$328,$A255,FALSE)</f>
        <v>0</v>
      </c>
      <c r="H255" s="22"/>
      <c r="I255" s="82">
        <f t="shared" si="22"/>
        <v>0</v>
      </c>
      <c r="J255" s="69">
        <f ca="1">IFERROR(AVERAGE(OFFSET(손익계산서_변형!A255,0,'1단계 손익계산서_실제'!$D$5,1,-$J$6)),0)</f>
        <v>0</v>
      </c>
      <c r="K255" s="89" t="str">
        <f t="shared" ca="1" si="23"/>
        <v/>
      </c>
      <c r="L255" s="89" t="str">
        <f t="shared" ca="1" si="25"/>
        <v/>
      </c>
      <c r="M255" s="89"/>
      <c r="N255" s="90">
        <f t="shared" ca="1" si="24"/>
        <v>0</v>
      </c>
      <c r="P255" s="53">
        <f t="shared" ca="1" si="26"/>
        <v>0</v>
      </c>
      <c r="Q255" s="54">
        <f t="shared" ca="1" si="26"/>
        <v>0</v>
      </c>
      <c r="R255" s="54">
        <f t="shared" ca="1" si="26"/>
        <v>0</v>
      </c>
      <c r="S255" s="55">
        <f t="shared" ca="1" si="26"/>
        <v>0</v>
      </c>
    </row>
    <row r="256" spans="1:19">
      <c r="A256">
        <v>250</v>
      </c>
      <c r="B256" s="29">
        <v>126214</v>
      </c>
      <c r="C256" s="30" t="s">
        <v>287</v>
      </c>
      <c r="D256" s="68">
        <f>HLOOKUP(D$7,손익계산서_변형!$C$7:$AS$328,$A256,FALSE)</f>
        <v>0</v>
      </c>
      <c r="E256" s="69">
        <f>HLOOKUP(E$7,손익계산서_변형!$C$7:$AS$328,$A256,FALSE)</f>
        <v>0</v>
      </c>
      <c r="F256" s="69">
        <f>HLOOKUP(F$7,손익계산서_변형!$C$7:$AS$328,$A256,FALSE)</f>
        <v>0</v>
      </c>
      <c r="G256" s="70">
        <f>HLOOKUP(G$7,손익계산서_변형!$C$7:$AS$328,$A256,FALSE)</f>
        <v>0</v>
      </c>
      <c r="H256" s="22"/>
      <c r="I256" s="82">
        <f t="shared" si="22"/>
        <v>0</v>
      </c>
      <c r="J256" s="69">
        <f ca="1">IFERROR(AVERAGE(OFFSET(손익계산서_변형!A256,0,'1단계 손익계산서_실제'!$D$5,1,-$J$6)),0)</f>
        <v>0</v>
      </c>
      <c r="K256" s="89" t="str">
        <f t="shared" ca="1" si="23"/>
        <v/>
      </c>
      <c r="L256" s="89" t="str">
        <f t="shared" ca="1" si="25"/>
        <v/>
      </c>
      <c r="M256" s="89"/>
      <c r="N256" s="90">
        <f t="shared" ca="1" si="24"/>
        <v>0</v>
      </c>
      <c r="P256" s="53">
        <f t="shared" ca="1" si="26"/>
        <v>0</v>
      </c>
      <c r="Q256" s="54">
        <f t="shared" ca="1" si="26"/>
        <v>0</v>
      </c>
      <c r="R256" s="54">
        <f t="shared" ca="1" si="26"/>
        <v>0</v>
      </c>
      <c r="S256" s="55">
        <f t="shared" ca="1" si="26"/>
        <v>0</v>
      </c>
    </row>
    <row r="257" spans="1:19">
      <c r="A257">
        <v>251</v>
      </c>
      <c r="B257" s="29">
        <v>126230</v>
      </c>
      <c r="C257" s="30" t="s">
        <v>288</v>
      </c>
      <c r="D257" s="68">
        <f>HLOOKUP(D$7,손익계산서_변형!$C$7:$AS$328,$A257,FALSE)</f>
        <v>0</v>
      </c>
      <c r="E257" s="69">
        <f>HLOOKUP(E$7,손익계산서_변형!$C$7:$AS$328,$A257,FALSE)</f>
        <v>0</v>
      </c>
      <c r="F257" s="69">
        <f>HLOOKUP(F$7,손익계산서_변형!$C$7:$AS$328,$A257,FALSE)</f>
        <v>0</v>
      </c>
      <c r="G257" s="70">
        <f>HLOOKUP(G$7,손익계산서_변형!$C$7:$AS$328,$A257,FALSE)</f>
        <v>0</v>
      </c>
      <c r="H257" s="22"/>
      <c r="I257" s="82">
        <f t="shared" si="22"/>
        <v>0</v>
      </c>
      <c r="J257" s="69">
        <f ca="1">IFERROR(AVERAGE(OFFSET(손익계산서_변형!A257,0,'1단계 손익계산서_실제'!$D$5,1,-$J$6)),0)</f>
        <v>0</v>
      </c>
      <c r="K257" s="89" t="str">
        <f t="shared" ca="1" si="23"/>
        <v/>
      </c>
      <c r="L257" s="89" t="str">
        <f t="shared" ca="1" si="25"/>
        <v/>
      </c>
      <c r="M257" s="89"/>
      <c r="N257" s="90">
        <f t="shared" ca="1" si="24"/>
        <v>0</v>
      </c>
      <c r="P257" s="53">
        <f t="shared" ca="1" si="26"/>
        <v>0</v>
      </c>
      <c r="Q257" s="54">
        <f t="shared" ca="1" si="26"/>
        <v>0</v>
      </c>
      <c r="R257" s="54">
        <f t="shared" ca="1" si="26"/>
        <v>0</v>
      </c>
      <c r="S257" s="55">
        <f t="shared" ca="1" si="26"/>
        <v>0</v>
      </c>
    </row>
    <row r="258" spans="1:19">
      <c r="A258">
        <v>252</v>
      </c>
      <c r="B258" s="29">
        <v>126211</v>
      </c>
      <c r="C258" s="30" t="s">
        <v>289</v>
      </c>
      <c r="D258" s="68">
        <f>HLOOKUP(D$7,손익계산서_변형!$C$7:$AS$328,$A258,FALSE)</f>
        <v>0</v>
      </c>
      <c r="E258" s="69">
        <f>HLOOKUP(E$7,손익계산서_변형!$C$7:$AS$328,$A258,FALSE)</f>
        <v>0</v>
      </c>
      <c r="F258" s="69">
        <f>HLOOKUP(F$7,손익계산서_변형!$C$7:$AS$328,$A258,FALSE)</f>
        <v>0</v>
      </c>
      <c r="G258" s="70">
        <f>HLOOKUP(G$7,손익계산서_변형!$C$7:$AS$328,$A258,FALSE)</f>
        <v>0</v>
      </c>
      <c r="H258" s="22"/>
      <c r="I258" s="82">
        <f t="shared" si="22"/>
        <v>0</v>
      </c>
      <c r="J258" s="69">
        <f ca="1">IFERROR(AVERAGE(OFFSET(손익계산서_변형!A258,0,'1단계 손익계산서_실제'!$D$5,1,-$J$6)),0)</f>
        <v>0</v>
      </c>
      <c r="K258" s="89" t="str">
        <f t="shared" ca="1" si="23"/>
        <v/>
      </c>
      <c r="L258" s="89" t="str">
        <f t="shared" ca="1" si="25"/>
        <v/>
      </c>
      <c r="M258" s="89"/>
      <c r="N258" s="90">
        <f t="shared" ca="1" si="24"/>
        <v>0</v>
      </c>
      <c r="P258" s="53">
        <f t="shared" ca="1" si="26"/>
        <v>0</v>
      </c>
      <c r="Q258" s="54">
        <f t="shared" ca="1" si="26"/>
        <v>0</v>
      </c>
      <c r="R258" s="54">
        <f t="shared" ca="1" si="26"/>
        <v>0</v>
      </c>
      <c r="S258" s="55">
        <f t="shared" ca="1" si="26"/>
        <v>0</v>
      </c>
    </row>
    <row r="259" spans="1:19">
      <c r="A259">
        <v>253</v>
      </c>
      <c r="B259" s="29">
        <v>126231</v>
      </c>
      <c r="C259" s="30" t="s">
        <v>290</v>
      </c>
      <c r="D259" s="68">
        <f>HLOOKUP(D$7,손익계산서_변형!$C$7:$AS$328,$A259,FALSE)</f>
        <v>0</v>
      </c>
      <c r="E259" s="69">
        <f>HLOOKUP(E$7,손익계산서_변형!$C$7:$AS$328,$A259,FALSE)</f>
        <v>0</v>
      </c>
      <c r="F259" s="69">
        <f>HLOOKUP(F$7,손익계산서_변형!$C$7:$AS$328,$A259,FALSE)</f>
        <v>0</v>
      </c>
      <c r="G259" s="70">
        <f>HLOOKUP(G$7,손익계산서_변형!$C$7:$AS$328,$A259,FALSE)</f>
        <v>0</v>
      </c>
      <c r="H259" s="22"/>
      <c r="I259" s="82">
        <f t="shared" si="22"/>
        <v>0</v>
      </c>
      <c r="J259" s="69">
        <f ca="1">IFERROR(AVERAGE(OFFSET(손익계산서_변형!A259,0,'1단계 손익계산서_실제'!$D$5,1,-$J$6)),0)</f>
        <v>0</v>
      </c>
      <c r="K259" s="89" t="str">
        <f t="shared" ca="1" si="23"/>
        <v/>
      </c>
      <c r="L259" s="89" t="str">
        <f t="shared" ca="1" si="25"/>
        <v/>
      </c>
      <c r="M259" s="89"/>
      <c r="N259" s="90">
        <f t="shared" ca="1" si="24"/>
        <v>0</v>
      </c>
      <c r="P259" s="53">
        <f t="shared" ca="1" si="26"/>
        <v>0</v>
      </c>
      <c r="Q259" s="54">
        <f t="shared" ca="1" si="26"/>
        <v>0</v>
      </c>
      <c r="R259" s="54">
        <f t="shared" ca="1" si="26"/>
        <v>0</v>
      </c>
      <c r="S259" s="55">
        <f t="shared" ca="1" si="26"/>
        <v>0</v>
      </c>
    </row>
    <row r="260" spans="1:19">
      <c r="A260">
        <v>254</v>
      </c>
      <c r="B260" s="29">
        <v>126232</v>
      </c>
      <c r="C260" s="30" t="s">
        <v>291</v>
      </c>
      <c r="D260" s="68">
        <f>HLOOKUP(D$7,손익계산서_변형!$C$7:$AS$328,$A260,FALSE)</f>
        <v>0</v>
      </c>
      <c r="E260" s="69">
        <f>HLOOKUP(E$7,손익계산서_변형!$C$7:$AS$328,$A260,FALSE)</f>
        <v>0</v>
      </c>
      <c r="F260" s="69">
        <f>HLOOKUP(F$7,손익계산서_변형!$C$7:$AS$328,$A260,FALSE)</f>
        <v>0</v>
      </c>
      <c r="G260" s="70">
        <f>HLOOKUP(G$7,손익계산서_변형!$C$7:$AS$328,$A260,FALSE)</f>
        <v>0</v>
      </c>
      <c r="H260" s="22"/>
      <c r="I260" s="82">
        <f t="shared" si="22"/>
        <v>0</v>
      </c>
      <c r="J260" s="69">
        <f ca="1">IFERROR(AVERAGE(OFFSET(손익계산서_변형!A260,0,'1단계 손익계산서_실제'!$D$5,1,-$J$6)),0)</f>
        <v>0</v>
      </c>
      <c r="K260" s="89" t="str">
        <f t="shared" ca="1" si="23"/>
        <v/>
      </c>
      <c r="L260" s="89" t="str">
        <f t="shared" ca="1" si="25"/>
        <v/>
      </c>
      <c r="M260" s="89"/>
      <c r="N260" s="90">
        <f t="shared" ca="1" si="24"/>
        <v>0</v>
      </c>
      <c r="P260" s="53">
        <f t="shared" ca="1" si="26"/>
        <v>0</v>
      </c>
      <c r="Q260" s="54">
        <f t="shared" ca="1" si="26"/>
        <v>0</v>
      </c>
      <c r="R260" s="54">
        <f t="shared" ca="1" si="26"/>
        <v>0</v>
      </c>
      <c r="S260" s="55">
        <f t="shared" ca="1" si="26"/>
        <v>0</v>
      </c>
    </row>
    <row r="261" spans="1:19">
      <c r="A261">
        <v>255</v>
      </c>
      <c r="B261" s="29">
        <v>126215</v>
      </c>
      <c r="C261" s="30" t="s">
        <v>292</v>
      </c>
      <c r="D261" s="68">
        <f>HLOOKUP(D$7,손익계산서_변형!$C$7:$AS$328,$A261,FALSE)</f>
        <v>0</v>
      </c>
      <c r="E261" s="69">
        <f>HLOOKUP(E$7,손익계산서_변형!$C$7:$AS$328,$A261,FALSE)</f>
        <v>0</v>
      </c>
      <c r="F261" s="69">
        <f>HLOOKUP(F$7,손익계산서_변형!$C$7:$AS$328,$A261,FALSE)</f>
        <v>0</v>
      </c>
      <c r="G261" s="70">
        <f>HLOOKUP(G$7,손익계산서_변형!$C$7:$AS$328,$A261,FALSE)</f>
        <v>0</v>
      </c>
      <c r="H261" s="22"/>
      <c r="I261" s="82">
        <f t="shared" si="22"/>
        <v>0</v>
      </c>
      <c r="J261" s="69">
        <f ca="1">IFERROR(AVERAGE(OFFSET(손익계산서_변형!A261,0,'1단계 손익계산서_실제'!$D$5,1,-$J$6)),0)</f>
        <v>0</v>
      </c>
      <c r="K261" s="89" t="str">
        <f t="shared" ca="1" si="23"/>
        <v/>
      </c>
      <c r="L261" s="89" t="str">
        <f t="shared" ca="1" si="25"/>
        <v/>
      </c>
      <c r="M261" s="89"/>
      <c r="N261" s="90">
        <f t="shared" ca="1" si="24"/>
        <v>0</v>
      </c>
      <c r="P261" s="53">
        <f t="shared" ca="1" si="26"/>
        <v>0</v>
      </c>
      <c r="Q261" s="54">
        <f t="shared" ca="1" si="26"/>
        <v>0</v>
      </c>
      <c r="R261" s="54">
        <f t="shared" ca="1" si="26"/>
        <v>0</v>
      </c>
      <c r="S261" s="55">
        <f t="shared" ca="1" si="26"/>
        <v>0</v>
      </c>
    </row>
    <row r="262" spans="1:19">
      <c r="A262">
        <v>256</v>
      </c>
      <c r="B262" s="29">
        <v>126216</v>
      </c>
      <c r="C262" s="30" t="s">
        <v>293</v>
      </c>
      <c r="D262" s="68">
        <f>HLOOKUP(D$7,손익계산서_변형!$C$7:$AS$328,$A262,FALSE)</f>
        <v>0</v>
      </c>
      <c r="E262" s="69">
        <f>HLOOKUP(E$7,손익계산서_변형!$C$7:$AS$328,$A262,FALSE)</f>
        <v>0</v>
      </c>
      <c r="F262" s="69">
        <f>HLOOKUP(F$7,손익계산서_변형!$C$7:$AS$328,$A262,FALSE)</f>
        <v>0</v>
      </c>
      <c r="G262" s="70">
        <f>HLOOKUP(G$7,손익계산서_변형!$C$7:$AS$328,$A262,FALSE)</f>
        <v>0</v>
      </c>
      <c r="H262" s="22"/>
      <c r="I262" s="82">
        <f t="shared" si="22"/>
        <v>0</v>
      </c>
      <c r="J262" s="69">
        <f ca="1">IFERROR(AVERAGE(OFFSET(손익계산서_변형!A262,0,'1단계 손익계산서_실제'!$D$5,1,-$J$6)),0)</f>
        <v>0</v>
      </c>
      <c r="K262" s="89" t="str">
        <f t="shared" ca="1" si="23"/>
        <v/>
      </c>
      <c r="L262" s="89" t="str">
        <f t="shared" ca="1" si="25"/>
        <v/>
      </c>
      <c r="M262" s="89"/>
      <c r="N262" s="90">
        <f t="shared" ca="1" si="24"/>
        <v>0</v>
      </c>
      <c r="P262" s="53">
        <f t="shared" ca="1" si="26"/>
        <v>0</v>
      </c>
      <c r="Q262" s="54">
        <f t="shared" ca="1" si="26"/>
        <v>0</v>
      </c>
      <c r="R262" s="54">
        <f t="shared" ca="1" si="26"/>
        <v>0</v>
      </c>
      <c r="S262" s="55">
        <f t="shared" ca="1" si="26"/>
        <v>0</v>
      </c>
    </row>
    <row r="263" spans="1:19">
      <c r="A263">
        <v>257</v>
      </c>
      <c r="B263" s="29">
        <v>126217</v>
      </c>
      <c r="C263" s="30" t="s">
        <v>294</v>
      </c>
      <c r="D263" s="68">
        <f>HLOOKUP(D$7,손익계산서_변형!$C$7:$AS$328,$A263,FALSE)</f>
        <v>0</v>
      </c>
      <c r="E263" s="69">
        <f>HLOOKUP(E$7,손익계산서_변형!$C$7:$AS$328,$A263,FALSE)</f>
        <v>0</v>
      </c>
      <c r="F263" s="69">
        <f>HLOOKUP(F$7,손익계산서_변형!$C$7:$AS$328,$A263,FALSE)</f>
        <v>0</v>
      </c>
      <c r="G263" s="70">
        <f>HLOOKUP(G$7,손익계산서_변형!$C$7:$AS$328,$A263,FALSE)</f>
        <v>0</v>
      </c>
      <c r="H263" s="22"/>
      <c r="I263" s="82">
        <f t="shared" si="22"/>
        <v>0</v>
      </c>
      <c r="J263" s="69">
        <f ca="1">IFERROR(AVERAGE(OFFSET(손익계산서_변형!A263,0,'1단계 손익계산서_실제'!$D$5,1,-$J$6)),0)</f>
        <v>0</v>
      </c>
      <c r="K263" s="89" t="str">
        <f t="shared" ca="1" si="23"/>
        <v/>
      </c>
      <c r="L263" s="89" t="str">
        <f t="shared" ca="1" si="25"/>
        <v/>
      </c>
      <c r="M263" s="89"/>
      <c r="N263" s="90">
        <f t="shared" ca="1" si="24"/>
        <v>0</v>
      </c>
      <c r="P263" s="53">
        <f t="shared" ca="1" si="26"/>
        <v>0</v>
      </c>
      <c r="Q263" s="54">
        <f t="shared" ca="1" si="26"/>
        <v>0</v>
      </c>
      <c r="R263" s="54">
        <f t="shared" ca="1" si="26"/>
        <v>0</v>
      </c>
      <c r="S263" s="55">
        <f t="shared" ca="1" si="26"/>
        <v>0</v>
      </c>
    </row>
    <row r="264" spans="1:19">
      <c r="A264">
        <v>258</v>
      </c>
      <c r="B264" s="29">
        <v>126218</v>
      </c>
      <c r="C264" s="30" t="s">
        <v>295</v>
      </c>
      <c r="D264" s="68">
        <f>HLOOKUP(D$7,손익계산서_변형!$C$7:$AS$328,$A264,FALSE)</f>
        <v>0</v>
      </c>
      <c r="E264" s="69">
        <f>HLOOKUP(E$7,손익계산서_변형!$C$7:$AS$328,$A264,FALSE)</f>
        <v>0</v>
      </c>
      <c r="F264" s="69">
        <f>HLOOKUP(F$7,손익계산서_변형!$C$7:$AS$328,$A264,FALSE)</f>
        <v>0</v>
      </c>
      <c r="G264" s="70">
        <f>HLOOKUP(G$7,손익계산서_변형!$C$7:$AS$328,$A264,FALSE)</f>
        <v>0</v>
      </c>
      <c r="H264" s="22"/>
      <c r="I264" s="82">
        <f t="shared" si="22"/>
        <v>0</v>
      </c>
      <c r="J264" s="69">
        <f ca="1">IFERROR(AVERAGE(OFFSET(손익계산서_변형!A264,0,'1단계 손익계산서_실제'!$D$5,1,-$J$6)),0)</f>
        <v>0</v>
      </c>
      <c r="K264" s="89" t="str">
        <f t="shared" ca="1" si="23"/>
        <v/>
      </c>
      <c r="L264" s="89" t="str">
        <f t="shared" ca="1" si="25"/>
        <v/>
      </c>
      <c r="M264" s="89"/>
      <c r="N264" s="90">
        <f t="shared" ca="1" si="24"/>
        <v>0</v>
      </c>
      <c r="P264" s="53">
        <f t="shared" ca="1" si="26"/>
        <v>0</v>
      </c>
      <c r="Q264" s="54">
        <f t="shared" ca="1" si="26"/>
        <v>0</v>
      </c>
      <c r="R264" s="54">
        <f t="shared" ca="1" si="26"/>
        <v>0</v>
      </c>
      <c r="S264" s="55">
        <f t="shared" ca="1" si="26"/>
        <v>0</v>
      </c>
    </row>
    <row r="265" spans="1:19">
      <c r="A265">
        <v>259</v>
      </c>
      <c r="B265" s="29">
        <v>126219</v>
      </c>
      <c r="C265" s="30" t="s">
        <v>296</v>
      </c>
      <c r="D265" s="68">
        <f>HLOOKUP(D$7,손익계산서_변형!$C$7:$AS$328,$A265,FALSE)</f>
        <v>0</v>
      </c>
      <c r="E265" s="69">
        <f>HLOOKUP(E$7,손익계산서_변형!$C$7:$AS$328,$A265,FALSE)</f>
        <v>0</v>
      </c>
      <c r="F265" s="69">
        <f>HLOOKUP(F$7,손익계산서_변형!$C$7:$AS$328,$A265,FALSE)</f>
        <v>0</v>
      </c>
      <c r="G265" s="70">
        <f>HLOOKUP(G$7,손익계산서_변형!$C$7:$AS$328,$A265,FALSE)</f>
        <v>0</v>
      </c>
      <c r="H265" s="22"/>
      <c r="I265" s="82">
        <f t="shared" si="22"/>
        <v>0</v>
      </c>
      <c r="J265" s="69">
        <f ca="1">IFERROR(AVERAGE(OFFSET(손익계산서_변형!A265,0,'1단계 손익계산서_실제'!$D$5,1,-$J$6)),0)</f>
        <v>0</v>
      </c>
      <c r="K265" s="89" t="str">
        <f t="shared" ca="1" si="23"/>
        <v/>
      </c>
      <c r="L265" s="89" t="str">
        <f t="shared" ca="1" si="25"/>
        <v/>
      </c>
      <c r="M265" s="89"/>
      <c r="N265" s="90">
        <f t="shared" ca="1" si="24"/>
        <v>0</v>
      </c>
      <c r="P265" s="53">
        <f t="shared" ref="P265:S306" ca="1" si="27">$N265</f>
        <v>0</v>
      </c>
      <c r="Q265" s="54">
        <f t="shared" ca="1" si="27"/>
        <v>0</v>
      </c>
      <c r="R265" s="54">
        <f t="shared" ca="1" si="27"/>
        <v>0</v>
      </c>
      <c r="S265" s="55">
        <f t="shared" ca="1" si="27"/>
        <v>0</v>
      </c>
    </row>
    <row r="266" spans="1:19">
      <c r="A266">
        <v>260</v>
      </c>
      <c r="B266" s="29">
        <v>126228</v>
      </c>
      <c r="C266" s="30" t="s">
        <v>297</v>
      </c>
      <c r="D266" s="68">
        <f>HLOOKUP(D$7,손익계산서_변형!$C$7:$AS$328,$A266,FALSE)</f>
        <v>0</v>
      </c>
      <c r="E266" s="69">
        <f>HLOOKUP(E$7,손익계산서_변형!$C$7:$AS$328,$A266,FALSE)</f>
        <v>0</v>
      </c>
      <c r="F266" s="69">
        <f>HLOOKUP(F$7,손익계산서_변형!$C$7:$AS$328,$A266,FALSE)</f>
        <v>0</v>
      </c>
      <c r="G266" s="70">
        <f>HLOOKUP(G$7,손익계산서_변형!$C$7:$AS$328,$A266,FALSE)</f>
        <v>0</v>
      </c>
      <c r="H266" s="22"/>
      <c r="I266" s="82">
        <f t="shared" si="22"/>
        <v>0</v>
      </c>
      <c r="J266" s="69">
        <f ca="1">IFERROR(AVERAGE(OFFSET(손익계산서_변형!A266,0,'1단계 손익계산서_실제'!$D$5,1,-$J$6)),0)</f>
        <v>0</v>
      </c>
      <c r="K266" s="89" t="str">
        <f t="shared" ca="1" si="23"/>
        <v/>
      </c>
      <c r="L266" s="89" t="str">
        <f t="shared" ca="1" si="25"/>
        <v/>
      </c>
      <c r="M266" s="89"/>
      <c r="N266" s="90">
        <f t="shared" ca="1" si="24"/>
        <v>0</v>
      </c>
      <c r="P266" s="53">
        <f t="shared" ca="1" si="27"/>
        <v>0</v>
      </c>
      <c r="Q266" s="54">
        <f t="shared" ca="1" si="27"/>
        <v>0</v>
      </c>
      <c r="R266" s="54">
        <f t="shared" ca="1" si="27"/>
        <v>0</v>
      </c>
      <c r="S266" s="55">
        <f t="shared" ca="1" si="27"/>
        <v>0</v>
      </c>
    </row>
    <row r="267" spans="1:19">
      <c r="A267">
        <v>261</v>
      </c>
      <c r="B267" s="29">
        <v>126229</v>
      </c>
      <c r="C267" s="30" t="s">
        <v>298</v>
      </c>
      <c r="D267" s="68">
        <f>HLOOKUP(D$7,손익계산서_변형!$C$7:$AS$328,$A267,FALSE)</f>
        <v>0</v>
      </c>
      <c r="E267" s="69">
        <f>HLOOKUP(E$7,손익계산서_변형!$C$7:$AS$328,$A267,FALSE)</f>
        <v>0</v>
      </c>
      <c r="F267" s="69">
        <f>HLOOKUP(F$7,손익계산서_변형!$C$7:$AS$328,$A267,FALSE)</f>
        <v>0</v>
      </c>
      <c r="G267" s="70">
        <f>HLOOKUP(G$7,손익계산서_변형!$C$7:$AS$328,$A267,FALSE)</f>
        <v>0</v>
      </c>
      <c r="H267" s="22"/>
      <c r="I267" s="82">
        <f t="shared" si="22"/>
        <v>0</v>
      </c>
      <c r="J267" s="69">
        <f ca="1">IFERROR(AVERAGE(OFFSET(손익계산서_변형!A267,0,'1단계 손익계산서_실제'!$D$5,1,-$J$6)),0)</f>
        <v>0</v>
      </c>
      <c r="K267" s="89" t="str">
        <f t="shared" ca="1" si="23"/>
        <v/>
      </c>
      <c r="L267" s="89" t="str">
        <f t="shared" ca="1" si="25"/>
        <v/>
      </c>
      <c r="M267" s="89"/>
      <c r="N267" s="90">
        <f t="shared" ca="1" si="24"/>
        <v>0</v>
      </c>
      <c r="P267" s="53">
        <f t="shared" ca="1" si="27"/>
        <v>0</v>
      </c>
      <c r="Q267" s="54">
        <f t="shared" ca="1" si="27"/>
        <v>0</v>
      </c>
      <c r="R267" s="54">
        <f t="shared" ca="1" si="27"/>
        <v>0</v>
      </c>
      <c r="S267" s="55">
        <f t="shared" ca="1" si="27"/>
        <v>0</v>
      </c>
    </row>
    <row r="268" spans="1:19">
      <c r="A268">
        <v>262</v>
      </c>
      <c r="B268" s="29">
        <v>126213</v>
      </c>
      <c r="C268" s="30" t="s">
        <v>299</v>
      </c>
      <c r="D268" s="68">
        <f>HLOOKUP(D$7,손익계산서_변형!$C$7:$AS$328,$A268,FALSE)</f>
        <v>0</v>
      </c>
      <c r="E268" s="69">
        <f>HLOOKUP(E$7,손익계산서_변형!$C$7:$AS$328,$A268,FALSE)</f>
        <v>0</v>
      </c>
      <c r="F268" s="69">
        <f>HLOOKUP(F$7,손익계산서_변형!$C$7:$AS$328,$A268,FALSE)</f>
        <v>0</v>
      </c>
      <c r="G268" s="70">
        <f>HLOOKUP(G$7,손익계산서_변형!$C$7:$AS$328,$A268,FALSE)</f>
        <v>0</v>
      </c>
      <c r="H268" s="22"/>
      <c r="I268" s="82">
        <f t="shared" si="22"/>
        <v>0</v>
      </c>
      <c r="J268" s="69">
        <f ca="1">IFERROR(AVERAGE(OFFSET(손익계산서_변형!A268,0,'1단계 손익계산서_실제'!$D$5,1,-$J$6)),0)</f>
        <v>0</v>
      </c>
      <c r="K268" s="89" t="str">
        <f t="shared" ca="1" si="23"/>
        <v/>
      </c>
      <c r="L268" s="89" t="str">
        <f t="shared" ca="1" si="25"/>
        <v/>
      </c>
      <c r="M268" s="89"/>
      <c r="N268" s="90">
        <f t="shared" ca="1" si="24"/>
        <v>0</v>
      </c>
      <c r="P268" s="53">
        <f t="shared" ca="1" si="27"/>
        <v>0</v>
      </c>
      <c r="Q268" s="54">
        <f t="shared" ca="1" si="27"/>
        <v>0</v>
      </c>
      <c r="R268" s="54">
        <f t="shared" ca="1" si="27"/>
        <v>0</v>
      </c>
      <c r="S268" s="55">
        <f t="shared" ca="1" si="27"/>
        <v>0</v>
      </c>
    </row>
    <row r="269" spans="1:19">
      <c r="A269">
        <v>263</v>
      </c>
      <c r="B269" s="29">
        <v>126220</v>
      </c>
      <c r="C269" s="30" t="s">
        <v>300</v>
      </c>
      <c r="D269" s="68">
        <f>HLOOKUP(D$7,손익계산서_변형!$C$7:$AS$328,$A269,FALSE)</f>
        <v>0</v>
      </c>
      <c r="E269" s="69">
        <f>HLOOKUP(E$7,손익계산서_변형!$C$7:$AS$328,$A269,FALSE)</f>
        <v>0</v>
      </c>
      <c r="F269" s="69">
        <f>HLOOKUP(F$7,손익계산서_변형!$C$7:$AS$328,$A269,FALSE)</f>
        <v>0</v>
      </c>
      <c r="G269" s="70">
        <f>HLOOKUP(G$7,손익계산서_변형!$C$7:$AS$328,$A269,FALSE)</f>
        <v>0</v>
      </c>
      <c r="H269" s="22"/>
      <c r="I269" s="82">
        <f t="shared" si="22"/>
        <v>0</v>
      </c>
      <c r="J269" s="69">
        <f ca="1">IFERROR(AVERAGE(OFFSET(손익계산서_변형!A269,0,'1단계 손익계산서_실제'!$D$5,1,-$J$6)),0)</f>
        <v>0</v>
      </c>
      <c r="K269" s="89" t="str">
        <f t="shared" ca="1" si="23"/>
        <v/>
      </c>
      <c r="L269" s="89" t="str">
        <f t="shared" ca="1" si="25"/>
        <v/>
      </c>
      <c r="M269" s="130" t="s">
        <v>415</v>
      </c>
      <c r="N269" s="90">
        <f t="shared" si="24"/>
        <v>0</v>
      </c>
      <c r="P269" s="53">
        <f t="shared" si="27"/>
        <v>0</v>
      </c>
      <c r="Q269" s="54">
        <f t="shared" si="27"/>
        <v>0</v>
      </c>
      <c r="R269" s="54">
        <f t="shared" si="27"/>
        <v>0</v>
      </c>
      <c r="S269" s="55">
        <f t="shared" si="27"/>
        <v>0</v>
      </c>
    </row>
    <row r="270" spans="1:19">
      <c r="A270">
        <v>264</v>
      </c>
      <c r="B270" s="29">
        <v>126221</v>
      </c>
      <c r="C270" s="30" t="s">
        <v>296</v>
      </c>
      <c r="D270" s="68">
        <f>HLOOKUP(D$7,손익계산서_변형!$C$7:$AS$328,$A270,FALSE)</f>
        <v>0</v>
      </c>
      <c r="E270" s="69">
        <f>HLOOKUP(E$7,손익계산서_변형!$C$7:$AS$328,$A270,FALSE)</f>
        <v>0</v>
      </c>
      <c r="F270" s="69">
        <f>HLOOKUP(F$7,손익계산서_변형!$C$7:$AS$328,$A270,FALSE)</f>
        <v>0</v>
      </c>
      <c r="G270" s="70">
        <f>HLOOKUP(G$7,손익계산서_변형!$C$7:$AS$328,$A270,FALSE)</f>
        <v>0</v>
      </c>
      <c r="H270" s="22"/>
      <c r="I270" s="82">
        <f t="shared" si="22"/>
        <v>0</v>
      </c>
      <c r="J270" s="69">
        <f ca="1">IFERROR(AVERAGE(OFFSET(손익계산서_변형!A270,0,'1단계 손익계산서_실제'!$D$5,1,-$J$6)),0)</f>
        <v>0</v>
      </c>
      <c r="K270" s="89" t="str">
        <f t="shared" ca="1" si="23"/>
        <v/>
      </c>
      <c r="L270" s="89" t="str">
        <f t="shared" ca="1" si="25"/>
        <v/>
      </c>
      <c r="M270" s="130" t="s">
        <v>415</v>
      </c>
      <c r="N270" s="90">
        <f t="shared" si="24"/>
        <v>0</v>
      </c>
      <c r="P270" s="53">
        <f t="shared" si="27"/>
        <v>0</v>
      </c>
      <c r="Q270" s="54">
        <f t="shared" si="27"/>
        <v>0</v>
      </c>
      <c r="R270" s="54">
        <f t="shared" si="27"/>
        <v>0</v>
      </c>
      <c r="S270" s="55">
        <f t="shared" si="27"/>
        <v>0</v>
      </c>
    </row>
    <row r="271" spans="1:19">
      <c r="A271">
        <v>265</v>
      </c>
      <c r="B271" s="29">
        <v>126222</v>
      </c>
      <c r="C271" s="30" t="s">
        <v>301</v>
      </c>
      <c r="D271" s="68">
        <f>HLOOKUP(D$7,손익계산서_변형!$C$7:$AS$328,$A271,FALSE)</f>
        <v>0</v>
      </c>
      <c r="E271" s="69">
        <f>HLOOKUP(E$7,손익계산서_변형!$C$7:$AS$328,$A271,FALSE)</f>
        <v>0</v>
      </c>
      <c r="F271" s="69">
        <f>HLOOKUP(F$7,손익계산서_변형!$C$7:$AS$328,$A271,FALSE)</f>
        <v>0</v>
      </c>
      <c r="G271" s="70">
        <f>HLOOKUP(G$7,손익계산서_변형!$C$7:$AS$328,$A271,FALSE)</f>
        <v>0</v>
      </c>
      <c r="H271" s="22"/>
      <c r="I271" s="82">
        <f t="shared" si="22"/>
        <v>0</v>
      </c>
      <c r="J271" s="69">
        <f ca="1">IFERROR(AVERAGE(OFFSET(손익계산서_변형!A271,0,'1단계 손익계산서_실제'!$D$5,1,-$J$6)),0)</f>
        <v>0</v>
      </c>
      <c r="K271" s="89" t="str">
        <f t="shared" ca="1" si="23"/>
        <v/>
      </c>
      <c r="L271" s="89" t="str">
        <f t="shared" ca="1" si="25"/>
        <v/>
      </c>
      <c r="M271" s="130" t="s">
        <v>415</v>
      </c>
      <c r="N271" s="90">
        <f t="shared" si="24"/>
        <v>0</v>
      </c>
      <c r="P271" s="53">
        <f t="shared" si="27"/>
        <v>0</v>
      </c>
      <c r="Q271" s="54">
        <f t="shared" si="27"/>
        <v>0</v>
      </c>
      <c r="R271" s="54">
        <f t="shared" si="27"/>
        <v>0</v>
      </c>
      <c r="S271" s="55">
        <f t="shared" si="27"/>
        <v>0</v>
      </c>
    </row>
    <row r="272" spans="1:19">
      <c r="A272">
        <v>266</v>
      </c>
      <c r="B272" s="29">
        <v>126223</v>
      </c>
      <c r="C272" s="30" t="s">
        <v>302</v>
      </c>
      <c r="D272" s="68">
        <f>HLOOKUP(D$7,손익계산서_변형!$C$7:$AS$328,$A272,FALSE)</f>
        <v>0</v>
      </c>
      <c r="E272" s="69">
        <f>HLOOKUP(E$7,손익계산서_변형!$C$7:$AS$328,$A272,FALSE)</f>
        <v>0</v>
      </c>
      <c r="F272" s="69">
        <f>HLOOKUP(F$7,손익계산서_변형!$C$7:$AS$328,$A272,FALSE)</f>
        <v>0</v>
      </c>
      <c r="G272" s="70">
        <f>HLOOKUP(G$7,손익계산서_변형!$C$7:$AS$328,$A272,FALSE)</f>
        <v>0</v>
      </c>
      <c r="H272" s="22"/>
      <c r="I272" s="82">
        <f t="shared" si="22"/>
        <v>0</v>
      </c>
      <c r="J272" s="69">
        <f ca="1">IFERROR(AVERAGE(OFFSET(손익계산서_변형!A272,0,'1단계 손익계산서_실제'!$D$5,1,-$J$6)),0)</f>
        <v>0</v>
      </c>
      <c r="K272" s="89" t="str">
        <f t="shared" ca="1" si="23"/>
        <v/>
      </c>
      <c r="L272" s="89" t="str">
        <f t="shared" ca="1" si="25"/>
        <v/>
      </c>
      <c r="M272" s="130" t="s">
        <v>415</v>
      </c>
      <c r="N272" s="90">
        <f t="shared" si="24"/>
        <v>0</v>
      </c>
      <c r="P272" s="53">
        <f t="shared" si="27"/>
        <v>0</v>
      </c>
      <c r="Q272" s="54">
        <f t="shared" si="27"/>
        <v>0</v>
      </c>
      <c r="R272" s="54">
        <f t="shared" si="27"/>
        <v>0</v>
      </c>
      <c r="S272" s="55">
        <f t="shared" si="27"/>
        <v>0</v>
      </c>
    </row>
    <row r="273" spans="1:19">
      <c r="A273">
        <v>267</v>
      </c>
      <c r="B273" s="29">
        <v>126224</v>
      </c>
      <c r="C273" s="30" t="s">
        <v>303</v>
      </c>
      <c r="D273" s="68">
        <f>HLOOKUP(D$7,손익계산서_변형!$C$7:$AS$328,$A273,FALSE)</f>
        <v>0</v>
      </c>
      <c r="E273" s="69">
        <f>HLOOKUP(E$7,손익계산서_변형!$C$7:$AS$328,$A273,FALSE)</f>
        <v>0</v>
      </c>
      <c r="F273" s="69">
        <f>HLOOKUP(F$7,손익계산서_변형!$C$7:$AS$328,$A273,FALSE)</f>
        <v>0</v>
      </c>
      <c r="G273" s="70">
        <f>HLOOKUP(G$7,손익계산서_변형!$C$7:$AS$328,$A273,FALSE)</f>
        <v>0</v>
      </c>
      <c r="H273" s="22"/>
      <c r="I273" s="82">
        <f t="shared" si="22"/>
        <v>0</v>
      </c>
      <c r="J273" s="69">
        <f ca="1">IFERROR(AVERAGE(OFFSET(손익계산서_변형!A273,0,'1단계 손익계산서_실제'!$D$5,1,-$J$6)),0)</f>
        <v>0</v>
      </c>
      <c r="K273" s="89" t="str">
        <f t="shared" ca="1" si="23"/>
        <v/>
      </c>
      <c r="L273" s="89" t="str">
        <f t="shared" ca="1" si="25"/>
        <v/>
      </c>
      <c r="M273" s="130" t="s">
        <v>415</v>
      </c>
      <c r="N273" s="90">
        <f t="shared" si="24"/>
        <v>0</v>
      </c>
      <c r="P273" s="53">
        <f t="shared" si="27"/>
        <v>0</v>
      </c>
      <c r="Q273" s="54">
        <f t="shared" si="27"/>
        <v>0</v>
      </c>
      <c r="R273" s="54">
        <f t="shared" si="27"/>
        <v>0</v>
      </c>
      <c r="S273" s="55">
        <f t="shared" si="27"/>
        <v>0</v>
      </c>
    </row>
    <row r="274" spans="1:19">
      <c r="A274">
        <v>268</v>
      </c>
      <c r="B274" s="29">
        <v>126225</v>
      </c>
      <c r="C274" s="30" t="s">
        <v>304</v>
      </c>
      <c r="D274" s="68">
        <f>HLOOKUP(D$7,손익계산서_변형!$C$7:$AS$328,$A274,FALSE)</f>
        <v>0</v>
      </c>
      <c r="E274" s="69">
        <f>HLOOKUP(E$7,손익계산서_변형!$C$7:$AS$328,$A274,FALSE)</f>
        <v>0</v>
      </c>
      <c r="F274" s="69">
        <f>HLOOKUP(F$7,손익계산서_변형!$C$7:$AS$328,$A274,FALSE)</f>
        <v>0</v>
      </c>
      <c r="G274" s="70">
        <f>HLOOKUP(G$7,손익계산서_변형!$C$7:$AS$328,$A274,FALSE)</f>
        <v>0</v>
      </c>
      <c r="H274" s="22"/>
      <c r="I274" s="82">
        <f t="shared" si="22"/>
        <v>0</v>
      </c>
      <c r="J274" s="69">
        <f ca="1">IFERROR(AVERAGE(OFFSET(손익계산서_변형!A274,0,'1단계 손익계산서_실제'!$D$5,1,-$J$6)),0)</f>
        <v>0</v>
      </c>
      <c r="K274" s="89" t="str">
        <f t="shared" ca="1" si="23"/>
        <v/>
      </c>
      <c r="L274" s="89" t="str">
        <f t="shared" ca="1" si="25"/>
        <v/>
      </c>
      <c r="M274" s="130" t="s">
        <v>415</v>
      </c>
      <c r="N274" s="90">
        <f t="shared" si="24"/>
        <v>0</v>
      </c>
      <c r="P274" s="53">
        <f t="shared" si="27"/>
        <v>0</v>
      </c>
      <c r="Q274" s="54">
        <f t="shared" si="27"/>
        <v>0</v>
      </c>
      <c r="R274" s="54">
        <f t="shared" si="27"/>
        <v>0</v>
      </c>
      <c r="S274" s="55">
        <f t="shared" si="27"/>
        <v>0</v>
      </c>
    </row>
    <row r="275" spans="1:19">
      <c r="A275">
        <v>269</v>
      </c>
      <c r="B275" s="29">
        <v>126226</v>
      </c>
      <c r="C275" s="30" t="s">
        <v>305</v>
      </c>
      <c r="D275" s="68">
        <f>HLOOKUP(D$7,손익계산서_변형!$C$7:$AS$328,$A275,FALSE)</f>
        <v>0</v>
      </c>
      <c r="E275" s="69">
        <f>HLOOKUP(E$7,손익계산서_변형!$C$7:$AS$328,$A275,FALSE)</f>
        <v>0</v>
      </c>
      <c r="F275" s="69">
        <f>HLOOKUP(F$7,손익계산서_변형!$C$7:$AS$328,$A275,FALSE)</f>
        <v>0</v>
      </c>
      <c r="G275" s="70">
        <f>HLOOKUP(G$7,손익계산서_변형!$C$7:$AS$328,$A275,FALSE)</f>
        <v>0</v>
      </c>
      <c r="H275" s="22"/>
      <c r="I275" s="82">
        <f t="shared" si="22"/>
        <v>0</v>
      </c>
      <c r="J275" s="69">
        <f ca="1">IFERROR(AVERAGE(OFFSET(손익계산서_변형!A275,0,'1단계 손익계산서_실제'!$D$5,1,-$J$6)),0)</f>
        <v>0</v>
      </c>
      <c r="K275" s="89" t="str">
        <f t="shared" ca="1" si="23"/>
        <v/>
      </c>
      <c r="L275" s="89" t="str">
        <f t="shared" ca="1" si="25"/>
        <v/>
      </c>
      <c r="M275" s="130" t="s">
        <v>415</v>
      </c>
      <c r="N275" s="90">
        <f t="shared" si="24"/>
        <v>0</v>
      </c>
      <c r="P275" s="53">
        <f t="shared" si="27"/>
        <v>0</v>
      </c>
      <c r="Q275" s="54">
        <f t="shared" si="27"/>
        <v>0</v>
      </c>
      <c r="R275" s="54">
        <f t="shared" si="27"/>
        <v>0</v>
      </c>
      <c r="S275" s="55">
        <f t="shared" si="27"/>
        <v>0</v>
      </c>
    </row>
    <row r="276" spans="1:19">
      <c r="A276">
        <v>270</v>
      </c>
      <c r="B276" s="29">
        <v>126227</v>
      </c>
      <c r="C276" s="30" t="s">
        <v>306</v>
      </c>
      <c r="D276" s="68">
        <f>HLOOKUP(D$7,손익계산서_변형!$C$7:$AS$328,$A276,FALSE)</f>
        <v>0</v>
      </c>
      <c r="E276" s="69">
        <f>HLOOKUP(E$7,손익계산서_변형!$C$7:$AS$328,$A276,FALSE)</f>
        <v>0</v>
      </c>
      <c r="F276" s="69">
        <f>HLOOKUP(F$7,손익계산서_변형!$C$7:$AS$328,$A276,FALSE)</f>
        <v>0</v>
      </c>
      <c r="G276" s="70">
        <f>HLOOKUP(G$7,손익계산서_변형!$C$7:$AS$328,$A276,FALSE)</f>
        <v>0</v>
      </c>
      <c r="H276" s="22"/>
      <c r="I276" s="82">
        <f t="shared" si="22"/>
        <v>0</v>
      </c>
      <c r="J276" s="69">
        <f ca="1">IFERROR(AVERAGE(OFFSET(손익계산서_변형!A276,0,'1단계 손익계산서_실제'!$D$5,1,-$J$6)),0)</f>
        <v>0</v>
      </c>
      <c r="K276" s="89" t="str">
        <f t="shared" ca="1" si="23"/>
        <v/>
      </c>
      <c r="L276" s="89" t="str">
        <f t="shared" ca="1" si="25"/>
        <v/>
      </c>
      <c r="M276" s="130" t="s">
        <v>415</v>
      </c>
      <c r="N276" s="90">
        <f t="shared" si="24"/>
        <v>0</v>
      </c>
      <c r="P276" s="53">
        <f t="shared" si="27"/>
        <v>0</v>
      </c>
      <c r="Q276" s="54">
        <f t="shared" si="27"/>
        <v>0</v>
      </c>
      <c r="R276" s="54">
        <f t="shared" si="27"/>
        <v>0</v>
      </c>
      <c r="S276" s="55">
        <f t="shared" si="27"/>
        <v>0</v>
      </c>
    </row>
    <row r="277" spans="1:19">
      <c r="A277">
        <v>271</v>
      </c>
      <c r="B277" s="29">
        <v>126240</v>
      </c>
      <c r="C277" s="30" t="s">
        <v>307</v>
      </c>
      <c r="D277" s="68">
        <f>HLOOKUP(D$7,손익계산서_변형!$C$7:$AS$328,$A277,FALSE)</f>
        <v>0</v>
      </c>
      <c r="E277" s="69">
        <f>HLOOKUP(E$7,손익계산서_변형!$C$7:$AS$328,$A277,FALSE)</f>
        <v>0</v>
      </c>
      <c r="F277" s="69">
        <f>HLOOKUP(F$7,손익계산서_변형!$C$7:$AS$328,$A277,FALSE)</f>
        <v>0</v>
      </c>
      <c r="G277" s="70">
        <f>HLOOKUP(G$7,손익계산서_변형!$C$7:$AS$328,$A277,FALSE)</f>
        <v>0</v>
      </c>
      <c r="H277" s="22"/>
      <c r="I277" s="82">
        <f t="shared" si="22"/>
        <v>0</v>
      </c>
      <c r="J277" s="69">
        <f ca="1">IFERROR(AVERAGE(OFFSET(손익계산서_변형!A277,0,'1단계 손익계산서_실제'!$D$5,1,-$J$6)),0)</f>
        <v>0</v>
      </c>
      <c r="K277" s="89" t="str">
        <f t="shared" ca="1" si="23"/>
        <v/>
      </c>
      <c r="L277" s="89" t="str">
        <f t="shared" ca="1" si="25"/>
        <v/>
      </c>
      <c r="M277" s="89"/>
      <c r="N277" s="90">
        <f t="shared" ca="1" si="24"/>
        <v>0</v>
      </c>
      <c r="P277" s="53">
        <f t="shared" ca="1" si="27"/>
        <v>0</v>
      </c>
      <c r="Q277" s="54">
        <f t="shared" ca="1" si="27"/>
        <v>0</v>
      </c>
      <c r="R277" s="54">
        <f t="shared" ca="1" si="27"/>
        <v>0</v>
      </c>
      <c r="S277" s="55">
        <f t="shared" ca="1" si="27"/>
        <v>0</v>
      </c>
    </row>
    <row r="278" spans="1:19">
      <c r="A278">
        <v>272</v>
      </c>
      <c r="B278" s="29">
        <v>126245</v>
      </c>
      <c r="C278" s="30" t="s">
        <v>308</v>
      </c>
      <c r="D278" s="68">
        <f>HLOOKUP(D$7,손익계산서_변형!$C$7:$AS$328,$A278,FALSE)</f>
        <v>0</v>
      </c>
      <c r="E278" s="69">
        <f>HLOOKUP(E$7,손익계산서_변형!$C$7:$AS$328,$A278,FALSE)</f>
        <v>0</v>
      </c>
      <c r="F278" s="69">
        <f>HLOOKUP(F$7,손익계산서_변형!$C$7:$AS$328,$A278,FALSE)</f>
        <v>0</v>
      </c>
      <c r="G278" s="70">
        <f>HLOOKUP(G$7,손익계산서_변형!$C$7:$AS$328,$A278,FALSE)</f>
        <v>0</v>
      </c>
      <c r="H278" s="22"/>
      <c r="I278" s="82">
        <f t="shared" si="22"/>
        <v>0</v>
      </c>
      <c r="J278" s="69">
        <f ca="1">IFERROR(AVERAGE(OFFSET(손익계산서_변형!A278,0,'1단계 손익계산서_실제'!$D$5,1,-$J$6)),0)</f>
        <v>0</v>
      </c>
      <c r="K278" s="89" t="str">
        <f t="shared" ca="1" si="23"/>
        <v/>
      </c>
      <c r="L278" s="89" t="str">
        <f t="shared" ca="1" si="25"/>
        <v/>
      </c>
      <c r="M278" s="89"/>
      <c r="N278" s="90">
        <f t="shared" ca="1" si="24"/>
        <v>0</v>
      </c>
      <c r="P278" s="53">
        <f t="shared" ca="1" si="27"/>
        <v>0</v>
      </c>
      <c r="Q278" s="54">
        <f t="shared" ca="1" si="27"/>
        <v>0</v>
      </c>
      <c r="R278" s="54">
        <f t="shared" ca="1" si="27"/>
        <v>0</v>
      </c>
      <c r="S278" s="55">
        <f t="shared" ca="1" si="27"/>
        <v>0</v>
      </c>
    </row>
    <row r="279" spans="1:19">
      <c r="A279">
        <v>273</v>
      </c>
      <c r="B279" s="29">
        <v>126260</v>
      </c>
      <c r="C279" s="30" t="s">
        <v>309</v>
      </c>
      <c r="D279" s="68">
        <f>HLOOKUP(D$7,손익계산서_변형!$C$7:$AS$328,$A279,FALSE)</f>
        <v>44532000000</v>
      </c>
      <c r="E279" s="69">
        <f>HLOOKUP(E$7,손익계산서_변형!$C$7:$AS$328,$A279,FALSE)</f>
        <v>19537000000</v>
      </c>
      <c r="F279" s="69">
        <f>HLOOKUP(F$7,손익계산서_변형!$C$7:$AS$328,$A279,FALSE)</f>
        <v>12212000000</v>
      </c>
      <c r="G279" s="70">
        <f>HLOOKUP(G$7,손익계산서_변형!$C$7:$AS$328,$A279,FALSE)</f>
        <v>27124000000</v>
      </c>
      <c r="H279" s="22"/>
      <c r="I279" s="82">
        <f t="shared" si="22"/>
        <v>25851250000</v>
      </c>
      <c r="J279" s="69">
        <f ca="1">IFERROR(AVERAGE(OFFSET(손익계산서_변형!A279,0,'1단계 손익계산서_실제'!$D$5,1,-$J$6)),0)</f>
        <v>11063500000</v>
      </c>
      <c r="K279" s="89">
        <f t="shared" ca="1" si="23"/>
        <v>1.3366249378587245</v>
      </c>
      <c r="L279" s="89" t="str">
        <f t="shared" ca="1" si="25"/>
        <v>검토필요</v>
      </c>
      <c r="M279" s="130" t="s">
        <v>415</v>
      </c>
      <c r="N279" s="90">
        <f t="shared" si="24"/>
        <v>0</v>
      </c>
      <c r="P279" s="53">
        <f t="shared" si="27"/>
        <v>0</v>
      </c>
      <c r="Q279" s="54">
        <f t="shared" si="27"/>
        <v>0</v>
      </c>
      <c r="R279" s="54">
        <f t="shared" si="27"/>
        <v>0</v>
      </c>
      <c r="S279" s="55">
        <f t="shared" si="27"/>
        <v>0</v>
      </c>
    </row>
    <row r="280" spans="1:19">
      <c r="A280">
        <v>274</v>
      </c>
      <c r="B280" s="29">
        <v>126270</v>
      </c>
      <c r="C280" s="30" t="s">
        <v>310</v>
      </c>
      <c r="D280" s="68">
        <f>HLOOKUP(D$7,손익계산서_변형!$C$7:$AS$328,$A280,FALSE)</f>
        <v>0</v>
      </c>
      <c r="E280" s="69">
        <f>HLOOKUP(E$7,손익계산서_변형!$C$7:$AS$328,$A280,FALSE)</f>
        <v>0</v>
      </c>
      <c r="F280" s="69">
        <f>HLOOKUP(F$7,손익계산서_변형!$C$7:$AS$328,$A280,FALSE)</f>
        <v>0</v>
      </c>
      <c r="G280" s="70">
        <f>HLOOKUP(G$7,손익계산서_변형!$C$7:$AS$328,$A280,FALSE)</f>
        <v>0</v>
      </c>
      <c r="H280" s="22"/>
      <c r="I280" s="82">
        <f t="shared" si="22"/>
        <v>0</v>
      </c>
      <c r="J280" s="69">
        <f ca="1">IFERROR(AVERAGE(OFFSET(손익계산서_변형!A280,0,'1단계 손익계산서_실제'!$D$5,1,-$J$6)),0)</f>
        <v>0</v>
      </c>
      <c r="K280" s="89" t="str">
        <f t="shared" ca="1" si="23"/>
        <v/>
      </c>
      <c r="L280" s="89" t="str">
        <f t="shared" ca="1" si="25"/>
        <v/>
      </c>
      <c r="M280" s="89"/>
      <c r="N280" s="90">
        <f t="shared" ca="1" si="24"/>
        <v>0</v>
      </c>
      <c r="P280" s="53">
        <f t="shared" ca="1" si="27"/>
        <v>0</v>
      </c>
      <c r="Q280" s="54">
        <f t="shared" ca="1" si="27"/>
        <v>0</v>
      </c>
      <c r="R280" s="54">
        <f t="shared" ca="1" si="27"/>
        <v>0</v>
      </c>
      <c r="S280" s="55">
        <f t="shared" ca="1" si="27"/>
        <v>0</v>
      </c>
    </row>
    <row r="281" spans="1:19">
      <c r="A281">
        <v>275</v>
      </c>
      <c r="B281" s="29">
        <v>126145</v>
      </c>
      <c r="C281" s="30" t="s">
        <v>311</v>
      </c>
      <c r="D281" s="68">
        <f>HLOOKUP(D$7,손익계산서_변형!$C$7:$AS$328,$A281,FALSE)</f>
        <v>0</v>
      </c>
      <c r="E281" s="69">
        <f>HLOOKUP(E$7,손익계산서_변형!$C$7:$AS$328,$A281,FALSE)</f>
        <v>0</v>
      </c>
      <c r="F281" s="69">
        <f>HLOOKUP(F$7,손익계산서_변형!$C$7:$AS$328,$A281,FALSE)</f>
        <v>0</v>
      </c>
      <c r="G281" s="70">
        <f>HLOOKUP(G$7,손익계산서_변형!$C$7:$AS$328,$A281,FALSE)</f>
        <v>0</v>
      </c>
      <c r="H281" s="22"/>
      <c r="I281" s="82">
        <f t="shared" si="22"/>
        <v>0</v>
      </c>
      <c r="J281" s="69">
        <f ca="1">IFERROR(AVERAGE(OFFSET(손익계산서_변형!A281,0,'1단계 손익계산서_실제'!$D$5,1,-$J$6)),0)</f>
        <v>0</v>
      </c>
      <c r="K281" s="89" t="str">
        <f t="shared" ca="1" si="23"/>
        <v/>
      </c>
      <c r="L281" s="89" t="str">
        <f t="shared" ca="1" si="25"/>
        <v/>
      </c>
      <c r="M281" s="89"/>
      <c r="N281" s="90">
        <f t="shared" ca="1" si="24"/>
        <v>0</v>
      </c>
      <c r="P281" s="53">
        <f t="shared" ca="1" si="27"/>
        <v>0</v>
      </c>
      <c r="Q281" s="54">
        <f t="shared" ca="1" si="27"/>
        <v>0</v>
      </c>
      <c r="R281" s="54">
        <f t="shared" ca="1" si="27"/>
        <v>0</v>
      </c>
      <c r="S281" s="55">
        <f t="shared" ca="1" si="27"/>
        <v>0</v>
      </c>
    </row>
    <row r="282" spans="1:19">
      <c r="A282">
        <v>276</v>
      </c>
      <c r="B282" s="29">
        <v>126146</v>
      </c>
      <c r="C282" s="30" t="s">
        <v>312</v>
      </c>
      <c r="D282" s="68">
        <f>HLOOKUP(D$7,손익계산서_변형!$C$7:$AS$328,$A282,FALSE)</f>
        <v>0</v>
      </c>
      <c r="E282" s="69">
        <f>HLOOKUP(E$7,손익계산서_변형!$C$7:$AS$328,$A282,FALSE)</f>
        <v>0</v>
      </c>
      <c r="F282" s="69">
        <f>HLOOKUP(F$7,손익계산서_변형!$C$7:$AS$328,$A282,FALSE)</f>
        <v>0</v>
      </c>
      <c r="G282" s="70">
        <f>HLOOKUP(G$7,손익계산서_변형!$C$7:$AS$328,$A282,FALSE)</f>
        <v>0</v>
      </c>
      <c r="H282" s="22"/>
      <c r="I282" s="82">
        <f t="shared" si="22"/>
        <v>0</v>
      </c>
      <c r="J282" s="69">
        <f ca="1">IFERROR(AVERAGE(OFFSET(손익계산서_변형!A282,0,'1단계 손익계산서_실제'!$D$5,1,-$J$6)),0)</f>
        <v>0</v>
      </c>
      <c r="K282" s="89" t="str">
        <f t="shared" ca="1" si="23"/>
        <v/>
      </c>
      <c r="L282" s="89" t="str">
        <f t="shared" ca="1" si="25"/>
        <v/>
      </c>
      <c r="M282" s="89"/>
      <c r="N282" s="90">
        <f t="shared" ca="1" si="24"/>
        <v>0</v>
      </c>
      <c r="P282" s="53">
        <f t="shared" ca="1" si="27"/>
        <v>0</v>
      </c>
      <c r="Q282" s="54">
        <f t="shared" ca="1" si="27"/>
        <v>0</v>
      </c>
      <c r="R282" s="54">
        <f t="shared" ca="1" si="27"/>
        <v>0</v>
      </c>
      <c r="S282" s="55">
        <f t="shared" ca="1" si="27"/>
        <v>0</v>
      </c>
    </row>
    <row r="283" spans="1:19">
      <c r="A283">
        <v>277</v>
      </c>
      <c r="B283" s="29">
        <v>126149</v>
      </c>
      <c r="C283" s="30" t="s">
        <v>313</v>
      </c>
      <c r="D283" s="68">
        <f>HLOOKUP(D$7,손익계산서_변형!$C$7:$AS$328,$A283,FALSE)</f>
        <v>0</v>
      </c>
      <c r="E283" s="69">
        <f>HLOOKUP(E$7,손익계산서_변형!$C$7:$AS$328,$A283,FALSE)</f>
        <v>0</v>
      </c>
      <c r="F283" s="69">
        <f>HLOOKUP(F$7,손익계산서_변형!$C$7:$AS$328,$A283,FALSE)</f>
        <v>0</v>
      </c>
      <c r="G283" s="70">
        <f>HLOOKUP(G$7,손익계산서_변형!$C$7:$AS$328,$A283,FALSE)</f>
        <v>0</v>
      </c>
      <c r="H283" s="22"/>
      <c r="I283" s="82">
        <f t="shared" si="22"/>
        <v>0</v>
      </c>
      <c r="J283" s="69">
        <f ca="1">IFERROR(AVERAGE(OFFSET(손익계산서_변형!A283,0,'1단계 손익계산서_실제'!$D$5,1,-$J$6)),0)</f>
        <v>0</v>
      </c>
      <c r="K283" s="89" t="str">
        <f t="shared" ca="1" si="23"/>
        <v/>
      </c>
      <c r="L283" s="89" t="str">
        <f t="shared" ca="1" si="25"/>
        <v/>
      </c>
      <c r="M283" s="130" t="s">
        <v>415</v>
      </c>
      <c r="N283" s="90">
        <f t="shared" si="24"/>
        <v>0</v>
      </c>
      <c r="P283" s="53">
        <f t="shared" si="27"/>
        <v>0</v>
      </c>
      <c r="Q283" s="54">
        <f t="shared" si="27"/>
        <v>0</v>
      </c>
      <c r="R283" s="54">
        <f t="shared" si="27"/>
        <v>0</v>
      </c>
      <c r="S283" s="55">
        <f t="shared" si="27"/>
        <v>0</v>
      </c>
    </row>
    <row r="284" spans="1:19">
      <c r="A284">
        <v>278</v>
      </c>
      <c r="B284" s="29">
        <v>126151</v>
      </c>
      <c r="C284" s="30" t="s">
        <v>314</v>
      </c>
      <c r="D284" s="68">
        <f>HLOOKUP(D$7,손익계산서_변형!$C$7:$AS$328,$A284,FALSE)</f>
        <v>0</v>
      </c>
      <c r="E284" s="69">
        <f>HLOOKUP(E$7,손익계산서_변형!$C$7:$AS$328,$A284,FALSE)</f>
        <v>0</v>
      </c>
      <c r="F284" s="69">
        <f>HLOOKUP(F$7,손익계산서_변형!$C$7:$AS$328,$A284,FALSE)</f>
        <v>0</v>
      </c>
      <c r="G284" s="70">
        <f>HLOOKUP(G$7,손익계산서_변형!$C$7:$AS$328,$A284,FALSE)</f>
        <v>0</v>
      </c>
      <c r="H284" s="22"/>
      <c r="I284" s="82">
        <f t="shared" si="22"/>
        <v>0</v>
      </c>
      <c r="J284" s="69">
        <f ca="1">IFERROR(AVERAGE(OFFSET(손익계산서_변형!A284,0,'1단계 손익계산서_실제'!$D$5,1,-$J$6)),0)</f>
        <v>0</v>
      </c>
      <c r="K284" s="89" t="str">
        <f t="shared" ca="1" si="23"/>
        <v/>
      </c>
      <c r="L284" s="89" t="str">
        <f t="shared" ca="1" si="25"/>
        <v/>
      </c>
      <c r="M284" s="130" t="s">
        <v>415</v>
      </c>
      <c r="N284" s="90">
        <f t="shared" si="24"/>
        <v>0</v>
      </c>
      <c r="P284" s="53">
        <f t="shared" si="27"/>
        <v>0</v>
      </c>
      <c r="Q284" s="54">
        <f t="shared" si="27"/>
        <v>0</v>
      </c>
      <c r="R284" s="54">
        <f t="shared" si="27"/>
        <v>0</v>
      </c>
      <c r="S284" s="55">
        <f t="shared" si="27"/>
        <v>0</v>
      </c>
    </row>
    <row r="285" spans="1:19">
      <c r="A285">
        <v>279</v>
      </c>
      <c r="B285" s="29">
        <v>126400</v>
      </c>
      <c r="C285" s="30" t="s">
        <v>315</v>
      </c>
      <c r="D285" s="68">
        <f>HLOOKUP(D$7,손익계산서_변형!$C$7:$AS$328,$A285,FALSE)</f>
        <v>0</v>
      </c>
      <c r="E285" s="69">
        <f>HLOOKUP(E$7,손익계산서_변형!$C$7:$AS$328,$A285,FALSE)</f>
        <v>0</v>
      </c>
      <c r="F285" s="69">
        <f>HLOOKUP(F$7,손익계산서_변형!$C$7:$AS$328,$A285,FALSE)</f>
        <v>0</v>
      </c>
      <c r="G285" s="70">
        <f>HLOOKUP(G$7,손익계산서_변형!$C$7:$AS$328,$A285,FALSE)</f>
        <v>0</v>
      </c>
      <c r="H285" s="22"/>
      <c r="I285" s="82">
        <f t="shared" si="22"/>
        <v>0</v>
      </c>
      <c r="J285" s="69">
        <f ca="1">IFERROR(AVERAGE(OFFSET(손익계산서_변형!A285,0,'1단계 손익계산서_실제'!$D$5,1,-$J$6)),0)</f>
        <v>0</v>
      </c>
      <c r="K285" s="89" t="str">
        <f t="shared" ca="1" si="23"/>
        <v/>
      </c>
      <c r="L285" s="89" t="str">
        <f t="shared" ca="1" si="25"/>
        <v/>
      </c>
      <c r="M285" s="130" t="s">
        <v>415</v>
      </c>
      <c r="N285" s="90">
        <f t="shared" si="24"/>
        <v>0</v>
      </c>
      <c r="P285" s="53">
        <f t="shared" si="27"/>
        <v>0</v>
      </c>
      <c r="Q285" s="54">
        <f t="shared" si="27"/>
        <v>0</v>
      </c>
      <c r="R285" s="54">
        <f t="shared" si="27"/>
        <v>0</v>
      </c>
      <c r="S285" s="55">
        <f t="shared" si="27"/>
        <v>0</v>
      </c>
    </row>
    <row r="286" spans="1:19">
      <c r="A286">
        <v>280</v>
      </c>
      <c r="B286" s="29">
        <v>126275</v>
      </c>
      <c r="C286" s="30" t="s">
        <v>316</v>
      </c>
      <c r="D286" s="68">
        <f>HLOOKUP(D$7,손익계산서_변형!$C$7:$AS$328,$A286,FALSE)</f>
        <v>0</v>
      </c>
      <c r="E286" s="69">
        <f>HLOOKUP(E$7,손익계산서_변형!$C$7:$AS$328,$A286,FALSE)</f>
        <v>0</v>
      </c>
      <c r="F286" s="69">
        <f>HLOOKUP(F$7,손익계산서_변형!$C$7:$AS$328,$A286,FALSE)</f>
        <v>0</v>
      </c>
      <c r="G286" s="70">
        <f>HLOOKUP(G$7,손익계산서_변형!$C$7:$AS$328,$A286,FALSE)</f>
        <v>0</v>
      </c>
      <c r="H286" s="22"/>
      <c r="I286" s="82">
        <f t="shared" si="22"/>
        <v>0</v>
      </c>
      <c r="J286" s="69">
        <f ca="1">IFERROR(AVERAGE(OFFSET(손익계산서_변형!A286,0,'1단계 손익계산서_실제'!$D$5,1,-$J$6)),0)</f>
        <v>0</v>
      </c>
      <c r="K286" s="89" t="str">
        <f t="shared" ca="1" si="23"/>
        <v/>
      </c>
      <c r="L286" s="89" t="str">
        <f t="shared" ca="1" si="25"/>
        <v/>
      </c>
      <c r="M286" s="89"/>
      <c r="N286" s="90">
        <f t="shared" ca="1" si="24"/>
        <v>0</v>
      </c>
      <c r="P286" s="53">
        <f t="shared" ca="1" si="27"/>
        <v>0</v>
      </c>
      <c r="Q286" s="54">
        <f t="shared" ca="1" si="27"/>
        <v>0</v>
      </c>
      <c r="R286" s="54">
        <f t="shared" ca="1" si="27"/>
        <v>0</v>
      </c>
      <c r="S286" s="55">
        <f t="shared" ca="1" si="27"/>
        <v>0</v>
      </c>
    </row>
    <row r="287" spans="1:19">
      <c r="A287">
        <v>281</v>
      </c>
      <c r="B287" s="29">
        <v>126147</v>
      </c>
      <c r="C287" s="30" t="s">
        <v>317</v>
      </c>
      <c r="D287" s="68">
        <f>HLOOKUP(D$7,손익계산서_변형!$C$7:$AS$328,$A287,FALSE)</f>
        <v>0</v>
      </c>
      <c r="E287" s="69">
        <f>HLOOKUP(E$7,손익계산서_변형!$C$7:$AS$328,$A287,FALSE)</f>
        <v>0</v>
      </c>
      <c r="F287" s="69">
        <f>HLOOKUP(F$7,손익계산서_변형!$C$7:$AS$328,$A287,FALSE)</f>
        <v>0</v>
      </c>
      <c r="G287" s="70">
        <f>HLOOKUP(G$7,손익계산서_변형!$C$7:$AS$328,$A287,FALSE)</f>
        <v>0</v>
      </c>
      <c r="H287" s="22"/>
      <c r="I287" s="82">
        <f t="shared" si="22"/>
        <v>0</v>
      </c>
      <c r="J287" s="69">
        <f ca="1">IFERROR(AVERAGE(OFFSET(손익계산서_변형!A287,0,'1단계 손익계산서_실제'!$D$5,1,-$J$6)),0)</f>
        <v>0</v>
      </c>
      <c r="K287" s="89" t="str">
        <f t="shared" ca="1" si="23"/>
        <v/>
      </c>
      <c r="L287" s="89" t="str">
        <f t="shared" ca="1" si="25"/>
        <v/>
      </c>
      <c r="M287" s="130" t="s">
        <v>415</v>
      </c>
      <c r="N287" s="90">
        <f t="shared" si="24"/>
        <v>0</v>
      </c>
      <c r="P287" s="53">
        <f t="shared" si="27"/>
        <v>0</v>
      </c>
      <c r="Q287" s="54">
        <f t="shared" si="27"/>
        <v>0</v>
      </c>
      <c r="R287" s="54">
        <f t="shared" si="27"/>
        <v>0</v>
      </c>
      <c r="S287" s="55">
        <f t="shared" si="27"/>
        <v>0</v>
      </c>
    </row>
    <row r="288" spans="1:19">
      <c r="A288">
        <v>282</v>
      </c>
      <c r="B288" s="29">
        <v>126148</v>
      </c>
      <c r="C288" s="30" t="s">
        <v>318</v>
      </c>
      <c r="D288" s="68">
        <f>HLOOKUP(D$7,손익계산서_변형!$C$7:$AS$328,$A288,FALSE)</f>
        <v>0</v>
      </c>
      <c r="E288" s="69">
        <f>HLOOKUP(E$7,손익계산서_변형!$C$7:$AS$328,$A288,FALSE)</f>
        <v>0</v>
      </c>
      <c r="F288" s="69">
        <f>HLOOKUP(F$7,손익계산서_변형!$C$7:$AS$328,$A288,FALSE)</f>
        <v>0</v>
      </c>
      <c r="G288" s="70">
        <f>HLOOKUP(G$7,손익계산서_변형!$C$7:$AS$328,$A288,FALSE)</f>
        <v>0</v>
      </c>
      <c r="H288" s="22"/>
      <c r="I288" s="82">
        <f t="shared" si="22"/>
        <v>0</v>
      </c>
      <c r="J288" s="69">
        <f ca="1">IFERROR(AVERAGE(OFFSET(손익계산서_변형!A288,0,'1단계 손익계산서_실제'!$D$5,1,-$J$6)),0)</f>
        <v>0</v>
      </c>
      <c r="K288" s="89" t="str">
        <f t="shared" ca="1" si="23"/>
        <v/>
      </c>
      <c r="L288" s="89" t="str">
        <f t="shared" ca="1" si="25"/>
        <v/>
      </c>
      <c r="M288" s="130" t="s">
        <v>415</v>
      </c>
      <c r="N288" s="90">
        <f t="shared" si="24"/>
        <v>0</v>
      </c>
      <c r="P288" s="53">
        <f t="shared" si="27"/>
        <v>0</v>
      </c>
      <c r="Q288" s="54">
        <f t="shared" si="27"/>
        <v>0</v>
      </c>
      <c r="R288" s="54">
        <f t="shared" si="27"/>
        <v>0</v>
      </c>
      <c r="S288" s="55">
        <f t="shared" si="27"/>
        <v>0</v>
      </c>
    </row>
    <row r="289" spans="1:19">
      <c r="A289">
        <v>283</v>
      </c>
      <c r="B289" s="29">
        <v>126155</v>
      </c>
      <c r="C289" s="30" t="s">
        <v>319</v>
      </c>
      <c r="D289" s="68">
        <f>HLOOKUP(D$7,손익계산서_변형!$C$7:$AS$328,$A289,FALSE)</f>
        <v>0</v>
      </c>
      <c r="E289" s="69">
        <f>HLOOKUP(E$7,손익계산서_변형!$C$7:$AS$328,$A289,FALSE)</f>
        <v>0</v>
      </c>
      <c r="F289" s="69">
        <f>HLOOKUP(F$7,손익계산서_변형!$C$7:$AS$328,$A289,FALSE)</f>
        <v>0</v>
      </c>
      <c r="G289" s="70">
        <f>HLOOKUP(G$7,손익계산서_변형!$C$7:$AS$328,$A289,FALSE)</f>
        <v>0</v>
      </c>
      <c r="H289" s="22"/>
      <c r="I289" s="82">
        <f t="shared" ref="I289:I306" si="28">AVERAGE(D289:G289)</f>
        <v>0</v>
      </c>
      <c r="J289" s="69">
        <f ca="1">IFERROR(AVERAGE(OFFSET(손익계산서_변형!A289,0,'1단계 손익계산서_실제'!$D$5,1,-$J$6)),0)</f>
        <v>0</v>
      </c>
      <c r="K289" s="89" t="str">
        <f t="shared" ref="K289:K306" ca="1" si="29">IF(AND(I289&lt;&gt;0,J289&lt;&gt;0),I289/J289-1,IF(AND(I289&lt;&gt;0,J289=0),"당기신규",IF(AND(I289=0,J289&lt;&gt;0),"당기소멸","")))</f>
        <v/>
      </c>
      <c r="L289" s="89" t="str">
        <f t="shared" ca="1" si="25"/>
        <v/>
      </c>
      <c r="M289" s="130" t="s">
        <v>415</v>
      </c>
      <c r="N289" s="90">
        <f t="shared" ref="N289:N306" si="30">IF(M289="o",0,IF(L289="검토불필요",I289,IF(AND(L289="검토필요",K289&gt;0),J289,IF(AND(L289="검토필요",K289&lt;0),I289,0))))</f>
        <v>0</v>
      </c>
      <c r="P289" s="53">
        <f t="shared" si="27"/>
        <v>0</v>
      </c>
      <c r="Q289" s="54">
        <f t="shared" si="27"/>
        <v>0</v>
      </c>
      <c r="R289" s="54">
        <f t="shared" si="27"/>
        <v>0</v>
      </c>
      <c r="S289" s="55">
        <f t="shared" si="27"/>
        <v>0</v>
      </c>
    </row>
    <row r="290" spans="1:19">
      <c r="A290">
        <v>284</v>
      </c>
      <c r="B290" s="29">
        <v>126410</v>
      </c>
      <c r="C290" s="30" t="s">
        <v>320</v>
      </c>
      <c r="D290" s="68">
        <f>HLOOKUP(D$7,손익계산서_변형!$C$7:$AS$328,$A290,FALSE)</f>
        <v>0</v>
      </c>
      <c r="E290" s="69">
        <f>HLOOKUP(E$7,손익계산서_변형!$C$7:$AS$328,$A290,FALSE)</f>
        <v>0</v>
      </c>
      <c r="F290" s="69">
        <f>HLOOKUP(F$7,손익계산서_변형!$C$7:$AS$328,$A290,FALSE)</f>
        <v>0</v>
      </c>
      <c r="G290" s="70">
        <f>HLOOKUP(G$7,손익계산서_변형!$C$7:$AS$328,$A290,FALSE)</f>
        <v>0</v>
      </c>
      <c r="H290" s="22"/>
      <c r="I290" s="82">
        <f t="shared" si="28"/>
        <v>0</v>
      </c>
      <c r="J290" s="69">
        <f ca="1">IFERROR(AVERAGE(OFFSET(손익계산서_변형!A290,0,'1단계 손익계산서_실제'!$D$5,1,-$J$6)),0)</f>
        <v>0</v>
      </c>
      <c r="K290" s="89" t="str">
        <f t="shared" ca="1" si="29"/>
        <v/>
      </c>
      <c r="L290" s="89" t="str">
        <f t="shared" ref="L290:L306" ca="1" si="31">IFERROR(IF(K290="당기신규","검토필요",IF(ABS(K290)&gt;=$L$6,"검토필요","검토불필요")),"")</f>
        <v/>
      </c>
      <c r="M290" s="130" t="s">
        <v>415</v>
      </c>
      <c r="N290" s="90">
        <f t="shared" si="30"/>
        <v>0</v>
      </c>
      <c r="P290" s="53">
        <f t="shared" si="27"/>
        <v>0</v>
      </c>
      <c r="Q290" s="54">
        <f t="shared" si="27"/>
        <v>0</v>
      </c>
      <c r="R290" s="54">
        <f t="shared" si="27"/>
        <v>0</v>
      </c>
      <c r="S290" s="55">
        <f t="shared" si="27"/>
        <v>0</v>
      </c>
    </row>
    <row r="291" spans="1:19">
      <c r="A291">
        <v>285</v>
      </c>
      <c r="B291" s="29">
        <v>126420</v>
      </c>
      <c r="C291" s="30" t="s">
        <v>321</v>
      </c>
      <c r="D291" s="68">
        <f>HLOOKUP(D$7,손익계산서_변형!$C$7:$AS$328,$A291,FALSE)</f>
        <v>0</v>
      </c>
      <c r="E291" s="69">
        <f>HLOOKUP(E$7,손익계산서_변형!$C$7:$AS$328,$A291,FALSE)</f>
        <v>0</v>
      </c>
      <c r="F291" s="69">
        <f>HLOOKUP(F$7,손익계산서_변형!$C$7:$AS$328,$A291,FALSE)</f>
        <v>0</v>
      </c>
      <c r="G291" s="70">
        <f>HLOOKUP(G$7,손익계산서_변형!$C$7:$AS$328,$A291,FALSE)</f>
        <v>56659000000</v>
      </c>
      <c r="H291" s="22"/>
      <c r="I291" s="82">
        <f t="shared" si="28"/>
        <v>14164750000</v>
      </c>
      <c r="J291" s="69">
        <f ca="1">IFERROR(AVERAGE(OFFSET(손익계산서_변형!A291,0,'1단계 손익계산서_실제'!$D$5,1,-$J$6)),0)</f>
        <v>20649750000</v>
      </c>
      <c r="K291" s="89">
        <f t="shared" ca="1" si="29"/>
        <v>-0.31404738556156853</v>
      </c>
      <c r="L291" s="89" t="str">
        <f t="shared" ca="1" si="31"/>
        <v>검토필요</v>
      </c>
      <c r="M291" s="130" t="s">
        <v>415</v>
      </c>
      <c r="N291" s="90">
        <f t="shared" si="30"/>
        <v>0</v>
      </c>
      <c r="O291" s="23"/>
      <c r="P291" s="53">
        <f t="shared" si="27"/>
        <v>0</v>
      </c>
      <c r="Q291" s="54">
        <f t="shared" si="27"/>
        <v>0</v>
      </c>
      <c r="R291" s="54">
        <f t="shared" si="27"/>
        <v>0</v>
      </c>
      <c r="S291" s="55">
        <f t="shared" si="27"/>
        <v>0</v>
      </c>
    </row>
    <row r="292" spans="1:19">
      <c r="A292">
        <v>286</v>
      </c>
      <c r="B292" s="29">
        <v>126430</v>
      </c>
      <c r="C292" s="30" t="s">
        <v>322</v>
      </c>
      <c r="D292" s="68">
        <f>HLOOKUP(D$7,손익계산서_변형!$C$7:$AS$328,$A292,FALSE)</f>
        <v>0</v>
      </c>
      <c r="E292" s="69">
        <f>HLOOKUP(E$7,손익계산서_변형!$C$7:$AS$328,$A292,FALSE)</f>
        <v>0</v>
      </c>
      <c r="F292" s="69">
        <f>HLOOKUP(F$7,손익계산서_변형!$C$7:$AS$328,$A292,FALSE)</f>
        <v>0</v>
      </c>
      <c r="G292" s="70">
        <f>HLOOKUP(G$7,손익계산서_변형!$C$7:$AS$328,$A292,FALSE)</f>
        <v>0</v>
      </c>
      <c r="H292" s="22"/>
      <c r="I292" s="82">
        <f t="shared" si="28"/>
        <v>0</v>
      </c>
      <c r="J292" s="69">
        <f ca="1">IFERROR(AVERAGE(OFFSET(손익계산서_변형!A292,0,'1단계 손익계산서_실제'!$D$5,1,-$J$6)),0)</f>
        <v>0</v>
      </c>
      <c r="K292" s="89" t="str">
        <f t="shared" ca="1" si="29"/>
        <v/>
      </c>
      <c r="L292" s="89" t="str">
        <f t="shared" ca="1" si="31"/>
        <v/>
      </c>
      <c r="M292" s="130" t="s">
        <v>415</v>
      </c>
      <c r="N292" s="90">
        <f t="shared" si="30"/>
        <v>0</v>
      </c>
      <c r="P292" s="53">
        <f t="shared" si="27"/>
        <v>0</v>
      </c>
      <c r="Q292" s="54">
        <f t="shared" si="27"/>
        <v>0</v>
      </c>
      <c r="R292" s="54">
        <f t="shared" si="27"/>
        <v>0</v>
      </c>
      <c r="S292" s="55">
        <f t="shared" si="27"/>
        <v>0</v>
      </c>
    </row>
    <row r="293" spans="1:19">
      <c r="A293">
        <v>287</v>
      </c>
      <c r="B293" s="29">
        <v>126280</v>
      </c>
      <c r="C293" s="30" t="s">
        <v>323</v>
      </c>
      <c r="D293" s="68">
        <f>HLOOKUP(D$7,손익계산서_변형!$C$7:$AS$328,$A293,FALSE)</f>
        <v>0</v>
      </c>
      <c r="E293" s="69">
        <f>HLOOKUP(E$7,손익계산서_변형!$C$7:$AS$328,$A293,FALSE)</f>
        <v>0</v>
      </c>
      <c r="F293" s="69">
        <f>HLOOKUP(F$7,손익계산서_변형!$C$7:$AS$328,$A293,FALSE)</f>
        <v>0</v>
      </c>
      <c r="G293" s="70">
        <f>HLOOKUP(G$7,손익계산서_변형!$C$7:$AS$328,$A293,FALSE)</f>
        <v>0</v>
      </c>
      <c r="H293" s="22"/>
      <c r="I293" s="82">
        <f t="shared" si="28"/>
        <v>0</v>
      </c>
      <c r="J293" s="69">
        <f ca="1">IFERROR(AVERAGE(OFFSET(손익계산서_변형!A293,0,'1단계 손익계산서_실제'!$D$5,1,-$J$6)),0)</f>
        <v>0</v>
      </c>
      <c r="K293" s="89" t="str">
        <f t="shared" ca="1" si="29"/>
        <v/>
      </c>
      <c r="L293" s="89" t="str">
        <f t="shared" ca="1" si="31"/>
        <v/>
      </c>
      <c r="M293" s="130" t="s">
        <v>415</v>
      </c>
      <c r="N293" s="90">
        <f t="shared" si="30"/>
        <v>0</v>
      </c>
      <c r="P293" s="53">
        <f t="shared" si="27"/>
        <v>0</v>
      </c>
      <c r="Q293" s="54">
        <f t="shared" si="27"/>
        <v>0</v>
      </c>
      <c r="R293" s="54">
        <f t="shared" si="27"/>
        <v>0</v>
      </c>
      <c r="S293" s="55">
        <f t="shared" si="27"/>
        <v>0</v>
      </c>
    </row>
    <row r="294" spans="1:19">
      <c r="A294">
        <v>288</v>
      </c>
      <c r="B294" s="29">
        <v>126281</v>
      </c>
      <c r="C294" s="30" t="s">
        <v>324</v>
      </c>
      <c r="D294" s="68">
        <f>HLOOKUP(D$7,손익계산서_변형!$C$7:$AS$328,$A294,FALSE)</f>
        <v>0</v>
      </c>
      <c r="E294" s="69">
        <f>HLOOKUP(E$7,손익계산서_변형!$C$7:$AS$328,$A294,FALSE)</f>
        <v>0</v>
      </c>
      <c r="F294" s="69">
        <f>HLOOKUP(F$7,손익계산서_변형!$C$7:$AS$328,$A294,FALSE)</f>
        <v>0</v>
      </c>
      <c r="G294" s="70">
        <f>HLOOKUP(G$7,손익계산서_변형!$C$7:$AS$328,$A294,FALSE)</f>
        <v>0</v>
      </c>
      <c r="H294" s="22"/>
      <c r="I294" s="82">
        <f t="shared" si="28"/>
        <v>0</v>
      </c>
      <c r="J294" s="69">
        <f ca="1">IFERROR(AVERAGE(OFFSET(손익계산서_변형!A294,0,'1단계 손익계산서_실제'!$D$5,1,-$J$6)),0)</f>
        <v>0</v>
      </c>
      <c r="K294" s="89" t="str">
        <f t="shared" ca="1" si="29"/>
        <v/>
      </c>
      <c r="L294" s="89" t="str">
        <f t="shared" ca="1" si="31"/>
        <v/>
      </c>
      <c r="M294" s="130" t="s">
        <v>415</v>
      </c>
      <c r="N294" s="90">
        <f t="shared" si="30"/>
        <v>0</v>
      </c>
      <c r="P294" s="53">
        <f t="shared" si="27"/>
        <v>0</v>
      </c>
      <c r="Q294" s="54">
        <f t="shared" si="27"/>
        <v>0</v>
      </c>
      <c r="R294" s="54">
        <f t="shared" si="27"/>
        <v>0</v>
      </c>
      <c r="S294" s="55">
        <f t="shared" si="27"/>
        <v>0</v>
      </c>
    </row>
    <row r="295" spans="1:19">
      <c r="A295">
        <v>289</v>
      </c>
      <c r="B295" s="29">
        <v>126310</v>
      </c>
      <c r="C295" s="30" t="s">
        <v>325</v>
      </c>
      <c r="D295" s="68">
        <f>HLOOKUP(D$7,손익계산서_변형!$C$7:$AS$328,$A295,FALSE)</f>
        <v>0</v>
      </c>
      <c r="E295" s="69">
        <f>HLOOKUP(E$7,손익계산서_변형!$C$7:$AS$328,$A295,FALSE)</f>
        <v>0</v>
      </c>
      <c r="F295" s="69">
        <f>HLOOKUP(F$7,손익계산서_변형!$C$7:$AS$328,$A295,FALSE)</f>
        <v>0</v>
      </c>
      <c r="G295" s="70">
        <f>HLOOKUP(G$7,손익계산서_변형!$C$7:$AS$328,$A295,FALSE)</f>
        <v>0</v>
      </c>
      <c r="H295" s="22"/>
      <c r="I295" s="82">
        <f t="shared" si="28"/>
        <v>0</v>
      </c>
      <c r="J295" s="69">
        <f ca="1">IFERROR(AVERAGE(OFFSET(손익계산서_변형!A295,0,'1단계 손익계산서_실제'!$D$5,1,-$J$6)),0)</f>
        <v>0</v>
      </c>
      <c r="K295" s="89" t="str">
        <f t="shared" ca="1" si="29"/>
        <v/>
      </c>
      <c r="L295" s="89" t="str">
        <f t="shared" ca="1" si="31"/>
        <v/>
      </c>
      <c r="M295" s="89"/>
      <c r="N295" s="90">
        <f t="shared" ca="1" si="30"/>
        <v>0</v>
      </c>
      <c r="P295" s="53">
        <f t="shared" ca="1" si="27"/>
        <v>0</v>
      </c>
      <c r="Q295" s="54">
        <f t="shared" ca="1" si="27"/>
        <v>0</v>
      </c>
      <c r="R295" s="54">
        <f t="shared" ca="1" si="27"/>
        <v>0</v>
      </c>
      <c r="S295" s="55">
        <f t="shared" ca="1" si="27"/>
        <v>0</v>
      </c>
    </row>
    <row r="296" spans="1:19">
      <c r="A296">
        <v>290</v>
      </c>
      <c r="B296" s="29">
        <v>126330</v>
      </c>
      <c r="C296" s="30" t="s">
        <v>326</v>
      </c>
      <c r="D296" s="68">
        <f>HLOOKUP(D$7,손익계산서_변형!$C$7:$AS$328,$A296,FALSE)</f>
        <v>0</v>
      </c>
      <c r="E296" s="69">
        <f>HLOOKUP(E$7,손익계산서_변형!$C$7:$AS$328,$A296,FALSE)</f>
        <v>0</v>
      </c>
      <c r="F296" s="69">
        <f>HLOOKUP(F$7,손익계산서_변형!$C$7:$AS$328,$A296,FALSE)</f>
        <v>0</v>
      </c>
      <c r="G296" s="70">
        <f>HLOOKUP(G$7,손익계산서_변형!$C$7:$AS$328,$A296,FALSE)</f>
        <v>0</v>
      </c>
      <c r="H296" s="22"/>
      <c r="I296" s="82">
        <f t="shared" si="28"/>
        <v>0</v>
      </c>
      <c r="J296" s="69">
        <f ca="1">IFERROR(AVERAGE(OFFSET(손익계산서_변형!A296,0,'1단계 손익계산서_실제'!$D$5,1,-$J$6)),0)</f>
        <v>0</v>
      </c>
      <c r="K296" s="89" t="str">
        <f t="shared" ca="1" si="29"/>
        <v/>
      </c>
      <c r="L296" s="89" t="str">
        <f t="shared" ca="1" si="31"/>
        <v/>
      </c>
      <c r="M296" s="130" t="s">
        <v>415</v>
      </c>
      <c r="N296" s="90">
        <f t="shared" si="30"/>
        <v>0</v>
      </c>
      <c r="P296" s="53">
        <f t="shared" si="27"/>
        <v>0</v>
      </c>
      <c r="Q296" s="54">
        <f t="shared" si="27"/>
        <v>0</v>
      </c>
      <c r="R296" s="54">
        <f t="shared" si="27"/>
        <v>0</v>
      </c>
      <c r="S296" s="55">
        <f t="shared" si="27"/>
        <v>0</v>
      </c>
    </row>
    <row r="297" spans="1:19">
      <c r="A297">
        <v>291</v>
      </c>
      <c r="B297" s="29">
        <v>126350</v>
      </c>
      <c r="C297" s="30" t="s">
        <v>327</v>
      </c>
      <c r="D297" s="68">
        <f>HLOOKUP(D$7,손익계산서_변형!$C$7:$AS$328,$A297,FALSE)</f>
        <v>0</v>
      </c>
      <c r="E297" s="69">
        <f>HLOOKUP(E$7,손익계산서_변형!$C$7:$AS$328,$A297,FALSE)</f>
        <v>0</v>
      </c>
      <c r="F297" s="69">
        <f>HLOOKUP(F$7,손익계산서_변형!$C$7:$AS$328,$A297,FALSE)</f>
        <v>0</v>
      </c>
      <c r="G297" s="70">
        <f>HLOOKUP(G$7,손익계산서_변형!$C$7:$AS$328,$A297,FALSE)</f>
        <v>0</v>
      </c>
      <c r="H297" s="22"/>
      <c r="I297" s="82">
        <f t="shared" si="28"/>
        <v>0</v>
      </c>
      <c r="J297" s="69">
        <f ca="1">IFERROR(AVERAGE(OFFSET(손익계산서_변형!A297,0,'1단계 손익계산서_실제'!$D$5,1,-$J$6)),0)</f>
        <v>0</v>
      </c>
      <c r="K297" s="89" t="str">
        <f t="shared" ca="1" si="29"/>
        <v/>
      </c>
      <c r="L297" s="89" t="str">
        <f t="shared" ca="1" si="31"/>
        <v/>
      </c>
      <c r="M297" s="130" t="s">
        <v>415</v>
      </c>
      <c r="N297" s="90">
        <f t="shared" si="30"/>
        <v>0</v>
      </c>
      <c r="P297" s="53">
        <f t="shared" si="27"/>
        <v>0</v>
      </c>
      <c r="Q297" s="54">
        <f t="shared" si="27"/>
        <v>0</v>
      </c>
      <c r="R297" s="54">
        <f t="shared" si="27"/>
        <v>0</v>
      </c>
      <c r="S297" s="55">
        <f t="shared" si="27"/>
        <v>0</v>
      </c>
    </row>
    <row r="298" spans="1:19">
      <c r="A298">
        <v>292</v>
      </c>
      <c r="B298" s="29">
        <v>126137</v>
      </c>
      <c r="C298" s="30" t="s">
        <v>328</v>
      </c>
      <c r="D298" s="68">
        <f>HLOOKUP(D$7,손익계산서_변형!$C$7:$AS$328,$A298,FALSE)</f>
        <v>0</v>
      </c>
      <c r="E298" s="69">
        <f>HLOOKUP(E$7,손익계산서_변형!$C$7:$AS$328,$A298,FALSE)</f>
        <v>0</v>
      </c>
      <c r="F298" s="69">
        <f>HLOOKUP(F$7,손익계산서_변형!$C$7:$AS$328,$A298,FALSE)</f>
        <v>0</v>
      </c>
      <c r="G298" s="70">
        <f>HLOOKUP(G$7,손익계산서_변형!$C$7:$AS$328,$A298,FALSE)</f>
        <v>0</v>
      </c>
      <c r="H298" s="22"/>
      <c r="I298" s="82">
        <f t="shared" si="28"/>
        <v>0</v>
      </c>
      <c r="J298" s="69">
        <f ca="1">IFERROR(AVERAGE(OFFSET(손익계산서_변형!A298,0,'1단계 손익계산서_실제'!$D$5,1,-$J$6)),0)</f>
        <v>0</v>
      </c>
      <c r="K298" s="89" t="str">
        <f t="shared" ca="1" si="29"/>
        <v/>
      </c>
      <c r="L298" s="89" t="str">
        <f t="shared" ca="1" si="31"/>
        <v/>
      </c>
      <c r="M298" s="130" t="s">
        <v>415</v>
      </c>
      <c r="N298" s="90">
        <f t="shared" si="30"/>
        <v>0</v>
      </c>
      <c r="P298" s="53">
        <f t="shared" si="27"/>
        <v>0</v>
      </c>
      <c r="Q298" s="54">
        <f t="shared" si="27"/>
        <v>0</v>
      </c>
      <c r="R298" s="54">
        <f t="shared" si="27"/>
        <v>0</v>
      </c>
      <c r="S298" s="55">
        <f t="shared" si="27"/>
        <v>0</v>
      </c>
    </row>
    <row r="299" spans="1:19">
      <c r="A299">
        <v>293</v>
      </c>
      <c r="B299" s="29">
        <v>126138</v>
      </c>
      <c r="C299" s="30" t="s">
        <v>329</v>
      </c>
      <c r="D299" s="68">
        <f>HLOOKUP(D$7,손익계산서_변형!$C$7:$AS$328,$A299,FALSE)</f>
        <v>0</v>
      </c>
      <c r="E299" s="69">
        <f>HLOOKUP(E$7,손익계산서_변형!$C$7:$AS$328,$A299,FALSE)</f>
        <v>0</v>
      </c>
      <c r="F299" s="69">
        <f>HLOOKUP(F$7,손익계산서_변형!$C$7:$AS$328,$A299,FALSE)</f>
        <v>0</v>
      </c>
      <c r="G299" s="70">
        <f>HLOOKUP(G$7,손익계산서_변형!$C$7:$AS$328,$A299,FALSE)</f>
        <v>0</v>
      </c>
      <c r="H299" s="22"/>
      <c r="I299" s="82">
        <f t="shared" si="28"/>
        <v>0</v>
      </c>
      <c r="J299" s="69">
        <f ca="1">IFERROR(AVERAGE(OFFSET(손익계산서_변형!A299,0,'1단계 손익계산서_실제'!$D$5,1,-$J$6)),0)</f>
        <v>0</v>
      </c>
      <c r="K299" s="89" t="str">
        <f t="shared" ca="1" si="29"/>
        <v/>
      </c>
      <c r="L299" s="89" t="str">
        <f t="shared" ca="1" si="31"/>
        <v/>
      </c>
      <c r="M299" s="130" t="s">
        <v>415</v>
      </c>
      <c r="N299" s="90">
        <f t="shared" si="30"/>
        <v>0</v>
      </c>
      <c r="P299" s="53">
        <f t="shared" si="27"/>
        <v>0</v>
      </c>
      <c r="Q299" s="54">
        <f t="shared" si="27"/>
        <v>0</v>
      </c>
      <c r="R299" s="54">
        <f t="shared" si="27"/>
        <v>0</v>
      </c>
      <c r="S299" s="55">
        <f t="shared" si="27"/>
        <v>0</v>
      </c>
    </row>
    <row r="300" spans="1:19">
      <c r="A300">
        <v>294</v>
      </c>
      <c r="B300" s="29">
        <v>126134</v>
      </c>
      <c r="C300" s="30" t="s">
        <v>330</v>
      </c>
      <c r="D300" s="68">
        <f>HLOOKUP(D$7,손익계산서_변형!$C$7:$AS$328,$A300,FALSE)</f>
        <v>0</v>
      </c>
      <c r="E300" s="69">
        <f>HLOOKUP(E$7,손익계산서_변형!$C$7:$AS$328,$A300,FALSE)</f>
        <v>0</v>
      </c>
      <c r="F300" s="69">
        <f>HLOOKUP(F$7,손익계산서_변형!$C$7:$AS$328,$A300,FALSE)</f>
        <v>0</v>
      </c>
      <c r="G300" s="70">
        <f>HLOOKUP(G$7,손익계산서_변형!$C$7:$AS$328,$A300,FALSE)</f>
        <v>0</v>
      </c>
      <c r="H300" s="22"/>
      <c r="I300" s="82">
        <f t="shared" si="28"/>
        <v>0</v>
      </c>
      <c r="J300" s="69">
        <f ca="1">IFERROR(AVERAGE(OFFSET(손익계산서_변형!A300,0,'1단계 손익계산서_실제'!$D$5,1,-$J$6)),0)</f>
        <v>0</v>
      </c>
      <c r="K300" s="89" t="str">
        <f t="shared" ca="1" si="29"/>
        <v/>
      </c>
      <c r="L300" s="89" t="str">
        <f t="shared" ca="1" si="31"/>
        <v/>
      </c>
      <c r="M300" s="130" t="s">
        <v>415</v>
      </c>
      <c r="N300" s="90">
        <f t="shared" si="30"/>
        <v>0</v>
      </c>
      <c r="P300" s="53">
        <f t="shared" si="27"/>
        <v>0</v>
      </c>
      <c r="Q300" s="54">
        <f t="shared" si="27"/>
        <v>0</v>
      </c>
      <c r="R300" s="54">
        <f t="shared" si="27"/>
        <v>0</v>
      </c>
      <c r="S300" s="55">
        <f t="shared" si="27"/>
        <v>0</v>
      </c>
    </row>
    <row r="301" spans="1:19">
      <c r="A301">
        <v>295</v>
      </c>
      <c r="B301" s="29">
        <v>126135</v>
      </c>
      <c r="C301" s="30" t="s">
        <v>331</v>
      </c>
      <c r="D301" s="68">
        <f>HLOOKUP(D$7,손익계산서_변형!$C$7:$AS$328,$A301,FALSE)</f>
        <v>0</v>
      </c>
      <c r="E301" s="69">
        <f>HLOOKUP(E$7,손익계산서_변형!$C$7:$AS$328,$A301,FALSE)</f>
        <v>0</v>
      </c>
      <c r="F301" s="69">
        <f>HLOOKUP(F$7,손익계산서_변형!$C$7:$AS$328,$A301,FALSE)</f>
        <v>0</v>
      </c>
      <c r="G301" s="70">
        <f>HLOOKUP(G$7,손익계산서_변형!$C$7:$AS$328,$A301,FALSE)</f>
        <v>0</v>
      </c>
      <c r="H301" s="22"/>
      <c r="I301" s="82">
        <f t="shared" si="28"/>
        <v>0</v>
      </c>
      <c r="J301" s="69">
        <f ca="1">IFERROR(AVERAGE(OFFSET(손익계산서_변형!A301,0,'1단계 손익계산서_실제'!$D$5,1,-$J$6)),0)</f>
        <v>0</v>
      </c>
      <c r="K301" s="89" t="str">
        <f t="shared" ca="1" si="29"/>
        <v/>
      </c>
      <c r="L301" s="89" t="str">
        <f t="shared" ca="1" si="31"/>
        <v/>
      </c>
      <c r="M301" s="130" t="s">
        <v>415</v>
      </c>
      <c r="N301" s="90">
        <f t="shared" si="30"/>
        <v>0</v>
      </c>
      <c r="P301" s="53">
        <f t="shared" si="27"/>
        <v>0</v>
      </c>
      <c r="Q301" s="54">
        <f t="shared" si="27"/>
        <v>0</v>
      </c>
      <c r="R301" s="54">
        <f t="shared" si="27"/>
        <v>0</v>
      </c>
      <c r="S301" s="55">
        <f t="shared" si="27"/>
        <v>0</v>
      </c>
    </row>
    <row r="302" spans="1:19">
      <c r="A302">
        <v>296</v>
      </c>
      <c r="B302" s="29">
        <v>126136</v>
      </c>
      <c r="C302" s="30" t="s">
        <v>332</v>
      </c>
      <c r="D302" s="68">
        <f>HLOOKUP(D$7,손익계산서_변형!$C$7:$AS$328,$A302,FALSE)</f>
        <v>0</v>
      </c>
      <c r="E302" s="69">
        <f>HLOOKUP(E$7,손익계산서_변형!$C$7:$AS$328,$A302,FALSE)</f>
        <v>0</v>
      </c>
      <c r="F302" s="69">
        <f>HLOOKUP(F$7,손익계산서_변형!$C$7:$AS$328,$A302,FALSE)</f>
        <v>0</v>
      </c>
      <c r="G302" s="70">
        <f>HLOOKUP(G$7,손익계산서_변형!$C$7:$AS$328,$A302,FALSE)</f>
        <v>0</v>
      </c>
      <c r="H302" s="22"/>
      <c r="I302" s="82">
        <f t="shared" si="28"/>
        <v>0</v>
      </c>
      <c r="J302" s="69">
        <f ca="1">IFERROR(AVERAGE(OFFSET(손익계산서_변형!A302,0,'1단계 손익계산서_실제'!$D$5,1,-$J$6)),0)</f>
        <v>0</v>
      </c>
      <c r="K302" s="89" t="str">
        <f t="shared" ca="1" si="29"/>
        <v/>
      </c>
      <c r="L302" s="89" t="str">
        <f t="shared" ca="1" si="31"/>
        <v/>
      </c>
      <c r="M302" s="130" t="s">
        <v>415</v>
      </c>
      <c r="N302" s="90">
        <f t="shared" si="30"/>
        <v>0</v>
      </c>
      <c r="P302" s="53">
        <f t="shared" si="27"/>
        <v>0</v>
      </c>
      <c r="Q302" s="54">
        <f t="shared" si="27"/>
        <v>0</v>
      </c>
      <c r="R302" s="54">
        <f t="shared" si="27"/>
        <v>0</v>
      </c>
      <c r="S302" s="55">
        <f t="shared" si="27"/>
        <v>0</v>
      </c>
    </row>
    <row r="303" spans="1:19">
      <c r="A303">
        <v>297</v>
      </c>
      <c r="B303" s="29">
        <v>126166</v>
      </c>
      <c r="C303" s="30" t="s">
        <v>333</v>
      </c>
      <c r="D303" s="68">
        <f>HLOOKUP(D$7,손익계산서_변형!$C$7:$AS$328,$A303,FALSE)</f>
        <v>0</v>
      </c>
      <c r="E303" s="69">
        <f>HLOOKUP(E$7,손익계산서_변형!$C$7:$AS$328,$A303,FALSE)</f>
        <v>0</v>
      </c>
      <c r="F303" s="69">
        <f>HLOOKUP(F$7,손익계산서_변형!$C$7:$AS$328,$A303,FALSE)</f>
        <v>0</v>
      </c>
      <c r="G303" s="70">
        <f>HLOOKUP(G$7,손익계산서_변형!$C$7:$AS$328,$A303,FALSE)</f>
        <v>0</v>
      </c>
      <c r="H303" s="22"/>
      <c r="I303" s="82">
        <f t="shared" si="28"/>
        <v>0</v>
      </c>
      <c r="J303" s="69">
        <f ca="1">IFERROR(AVERAGE(OFFSET(손익계산서_변형!A303,0,'1단계 손익계산서_실제'!$D$5,1,-$J$6)),0)</f>
        <v>0</v>
      </c>
      <c r="K303" s="89" t="str">
        <f t="shared" ca="1" si="29"/>
        <v/>
      </c>
      <c r="L303" s="89" t="str">
        <f t="shared" ca="1" si="31"/>
        <v/>
      </c>
      <c r="M303" s="130" t="s">
        <v>415</v>
      </c>
      <c r="N303" s="90">
        <f t="shared" si="30"/>
        <v>0</v>
      </c>
      <c r="P303" s="53">
        <f t="shared" si="27"/>
        <v>0</v>
      </c>
      <c r="Q303" s="54">
        <f t="shared" si="27"/>
        <v>0</v>
      </c>
      <c r="R303" s="54">
        <f t="shared" si="27"/>
        <v>0</v>
      </c>
      <c r="S303" s="55">
        <f t="shared" si="27"/>
        <v>0</v>
      </c>
    </row>
    <row r="304" spans="1:19">
      <c r="A304">
        <v>298</v>
      </c>
      <c r="B304" s="29">
        <v>126167</v>
      </c>
      <c r="C304" s="30" t="s">
        <v>334</v>
      </c>
      <c r="D304" s="68">
        <f>HLOOKUP(D$7,손익계산서_변형!$C$7:$AS$328,$A304,FALSE)</f>
        <v>0</v>
      </c>
      <c r="E304" s="69">
        <f>HLOOKUP(E$7,손익계산서_변형!$C$7:$AS$328,$A304,FALSE)</f>
        <v>0</v>
      </c>
      <c r="F304" s="69">
        <f>HLOOKUP(F$7,손익계산서_변형!$C$7:$AS$328,$A304,FALSE)</f>
        <v>0</v>
      </c>
      <c r="G304" s="70">
        <f>HLOOKUP(G$7,손익계산서_변형!$C$7:$AS$328,$A304,FALSE)</f>
        <v>0</v>
      </c>
      <c r="H304" s="22"/>
      <c r="I304" s="82">
        <f t="shared" si="28"/>
        <v>0</v>
      </c>
      <c r="J304" s="69">
        <f ca="1">IFERROR(AVERAGE(OFFSET(손익계산서_변형!A304,0,'1단계 손익계산서_실제'!$D$5,1,-$J$6)),0)</f>
        <v>0</v>
      </c>
      <c r="K304" s="89" t="str">
        <f t="shared" ca="1" si="29"/>
        <v/>
      </c>
      <c r="L304" s="89" t="str">
        <f t="shared" ca="1" si="31"/>
        <v/>
      </c>
      <c r="M304" s="130" t="s">
        <v>415</v>
      </c>
      <c r="N304" s="90">
        <f t="shared" si="30"/>
        <v>0</v>
      </c>
      <c r="P304" s="53">
        <f t="shared" si="27"/>
        <v>0</v>
      </c>
      <c r="Q304" s="54">
        <f t="shared" si="27"/>
        <v>0</v>
      </c>
      <c r="R304" s="54">
        <f t="shared" si="27"/>
        <v>0</v>
      </c>
      <c r="S304" s="55">
        <f t="shared" si="27"/>
        <v>0</v>
      </c>
    </row>
    <row r="305" spans="1:21">
      <c r="A305">
        <v>299</v>
      </c>
      <c r="B305" s="29">
        <v>126168</v>
      </c>
      <c r="C305" s="30" t="s">
        <v>335</v>
      </c>
      <c r="D305" s="68">
        <f>HLOOKUP(D$7,손익계산서_변형!$C$7:$AS$328,$A305,FALSE)</f>
        <v>0</v>
      </c>
      <c r="E305" s="69">
        <f>HLOOKUP(E$7,손익계산서_변형!$C$7:$AS$328,$A305,FALSE)</f>
        <v>0</v>
      </c>
      <c r="F305" s="69">
        <f>HLOOKUP(F$7,손익계산서_변형!$C$7:$AS$328,$A305,FALSE)</f>
        <v>0</v>
      </c>
      <c r="G305" s="70">
        <f>HLOOKUP(G$7,손익계산서_변형!$C$7:$AS$328,$A305,FALSE)</f>
        <v>0</v>
      </c>
      <c r="H305" s="22"/>
      <c r="I305" s="82">
        <f t="shared" si="28"/>
        <v>0</v>
      </c>
      <c r="J305" s="69">
        <f ca="1">IFERROR(AVERAGE(OFFSET(손익계산서_변형!A305,0,'1단계 손익계산서_실제'!$D$5,1,-$J$6)),0)</f>
        <v>0</v>
      </c>
      <c r="K305" s="89" t="str">
        <f t="shared" ca="1" si="29"/>
        <v/>
      </c>
      <c r="L305" s="89" t="str">
        <f t="shared" ca="1" si="31"/>
        <v/>
      </c>
      <c r="M305" s="130" t="s">
        <v>415</v>
      </c>
      <c r="N305" s="90">
        <f t="shared" si="30"/>
        <v>0</v>
      </c>
      <c r="P305" s="53">
        <f t="shared" si="27"/>
        <v>0</v>
      </c>
      <c r="Q305" s="54">
        <f t="shared" si="27"/>
        <v>0</v>
      </c>
      <c r="R305" s="54">
        <f t="shared" si="27"/>
        <v>0</v>
      </c>
      <c r="S305" s="55">
        <f t="shared" si="27"/>
        <v>0</v>
      </c>
    </row>
    <row r="306" spans="1:21">
      <c r="A306">
        <v>300</v>
      </c>
      <c r="B306" s="29">
        <v>126250</v>
      </c>
      <c r="C306" s="30" t="s">
        <v>336</v>
      </c>
      <c r="D306" s="68">
        <f>HLOOKUP(D$7,손익계산서_변형!$C$7:$AS$328,$A306,FALSE)</f>
        <v>12288000000</v>
      </c>
      <c r="E306" s="69">
        <f>HLOOKUP(E$7,손익계산서_변형!$C$7:$AS$328,$A306,FALSE)</f>
        <v>65351000000</v>
      </c>
      <c r="F306" s="69">
        <f>HLOOKUP(F$7,손익계산서_변형!$C$7:$AS$328,$A306,FALSE)</f>
        <v>31403000000</v>
      </c>
      <c r="G306" s="70">
        <f>HLOOKUP(G$7,손익계산서_변형!$C$7:$AS$328,$A306,FALSE)</f>
        <v>122071000000</v>
      </c>
      <c r="H306" s="22"/>
      <c r="I306" s="82">
        <f t="shared" si="28"/>
        <v>57778250000</v>
      </c>
      <c r="J306" s="69">
        <f ca="1">IFERROR(AVERAGE(OFFSET(손익계산서_변형!A306,0,'1단계 손익계산서_실제'!$D$5,1,-$J$6)),0)</f>
        <v>65025000000</v>
      </c>
      <c r="K306" s="89">
        <f t="shared" ca="1" si="29"/>
        <v>-0.11144559784698194</v>
      </c>
      <c r="L306" s="89" t="str">
        <f t="shared" ca="1" si="31"/>
        <v>검토필요</v>
      </c>
      <c r="M306" s="89"/>
      <c r="N306" s="90">
        <f t="shared" ca="1" si="30"/>
        <v>57778250000</v>
      </c>
      <c r="O306" s="23"/>
      <c r="P306" s="53">
        <f t="shared" ca="1" si="27"/>
        <v>57778250000</v>
      </c>
      <c r="Q306" s="54">
        <f t="shared" ca="1" si="27"/>
        <v>57778250000</v>
      </c>
      <c r="R306" s="54">
        <f t="shared" ca="1" si="27"/>
        <v>57778250000</v>
      </c>
      <c r="S306" s="55">
        <f t="shared" ca="1" si="27"/>
        <v>57778250000</v>
      </c>
    </row>
    <row r="307" spans="1:21">
      <c r="A307">
        <v>301</v>
      </c>
      <c r="B307" s="29">
        <v>128000</v>
      </c>
      <c r="C307" s="34" t="s">
        <v>337</v>
      </c>
      <c r="D307" s="65">
        <f>HLOOKUP(D$7,손익계산서_변형!$C$7:$AS$328,$A307,FALSE)</f>
        <v>6249517000000</v>
      </c>
      <c r="E307" s="66">
        <f>HLOOKUP(E$7,손익계산서_변형!$C$7:$AS$328,$A307,FALSE)</f>
        <v>5480246000000</v>
      </c>
      <c r="F307" s="66">
        <f>HLOOKUP(F$7,손익계산서_변형!$C$7:$AS$328,$A307,FALSE)</f>
        <v>1961684000000</v>
      </c>
      <c r="G307" s="67">
        <f>HLOOKUP(G$7,손익계산서_변형!$C$7:$AS$328,$A307,FALSE)</f>
        <v>3589194000000</v>
      </c>
      <c r="H307" s="42"/>
      <c r="I307" s="83">
        <f>SUM(D307:G307)</f>
        <v>17280641000000</v>
      </c>
      <c r="J307" s="66"/>
      <c r="K307" s="84"/>
      <c r="L307" s="84"/>
      <c r="M307" s="84"/>
      <c r="N307" s="85"/>
      <c r="O307" s="43"/>
      <c r="P307" s="47">
        <f ca="1">+P156+P157-P223</f>
        <v>7008264250000</v>
      </c>
      <c r="Q307" s="48">
        <f t="shared" ref="Q307:S307" ca="1" si="32">+Q156+Q157-Q223</f>
        <v>6304778250000</v>
      </c>
      <c r="R307" s="48">
        <f t="shared" ca="1" si="32"/>
        <v>2892237250000</v>
      </c>
      <c r="S307" s="49">
        <f t="shared" ca="1" si="32"/>
        <v>2247883250000</v>
      </c>
      <c r="T307" s="23"/>
    </row>
    <row r="308" spans="1:21">
      <c r="A308">
        <v>302</v>
      </c>
      <c r="B308" s="29">
        <v>128100</v>
      </c>
      <c r="C308" s="30" t="s">
        <v>338</v>
      </c>
      <c r="D308" s="68">
        <f>HLOOKUP(D$7,손익계산서_변형!$C$7:$AS$328,$A308,FALSE)</f>
        <v>1281151000000</v>
      </c>
      <c r="E308" s="69">
        <f>HLOOKUP(E$7,손익계산서_변형!$C$7:$AS$328,$A308,FALSE)</f>
        <v>1029612000000</v>
      </c>
      <c r="F308" s="69">
        <f>HLOOKUP(F$7,손익계산서_변형!$C$7:$AS$328,$A308,FALSE)</f>
        <v>235846000000</v>
      </c>
      <c r="G308" s="70">
        <f>HLOOKUP(G$7,손익계산서_변형!$C$7:$AS$328,$A308,FALSE)</f>
        <v>142251000000</v>
      </c>
      <c r="H308" s="22"/>
      <c r="I308" s="82">
        <f>SUM(D308:G308)</f>
        <v>2688860000000</v>
      </c>
      <c r="K308" s="51"/>
      <c r="L308" s="51"/>
      <c r="M308" s="51"/>
      <c r="N308" s="127">
        <f>+I308/I307</f>
        <v>0.15559955212309542</v>
      </c>
      <c r="P308" s="68">
        <f ca="1">+P307*$N308</f>
        <v>1090482778460.3013</v>
      </c>
      <c r="Q308" s="69">
        <f t="shared" ref="Q308:S308" ca="1" si="33">+Q307*$N308</f>
        <v>981020671935.43335</v>
      </c>
      <c r="R308" s="69">
        <f t="shared" ca="1" si="33"/>
        <v>450030820733.73315</v>
      </c>
      <c r="S308" s="70">
        <f t="shared" ca="1" si="33"/>
        <v>349769626925.00812</v>
      </c>
      <c r="T308" s="23"/>
      <c r="U308" s="98"/>
    </row>
    <row r="309" spans="1:21">
      <c r="A309">
        <v>303</v>
      </c>
      <c r="B309" s="29">
        <v>128160</v>
      </c>
      <c r="C309" s="30" t="s">
        <v>339</v>
      </c>
      <c r="D309" s="68">
        <f>HLOOKUP(D$7,손익계산서_변형!$C$7:$AS$328,$A309,FALSE)</f>
        <v>4968366000000</v>
      </c>
      <c r="E309" s="69">
        <f>HLOOKUP(E$7,손익계산서_변형!$C$7:$AS$328,$A309,FALSE)</f>
        <v>4450634000000</v>
      </c>
      <c r="F309" s="69">
        <f>HLOOKUP(F$7,손익계산서_변형!$C$7:$AS$328,$A309,FALSE)</f>
        <v>1725838000000</v>
      </c>
      <c r="G309" s="70">
        <f>HLOOKUP(G$7,손익계산서_변형!$C$7:$AS$328,$A309,FALSE)</f>
        <v>3446943000000</v>
      </c>
      <c r="H309" s="22"/>
      <c r="J309" s="69"/>
      <c r="K309" s="51"/>
      <c r="L309" s="51"/>
      <c r="M309" s="51"/>
      <c r="N309" s="81"/>
      <c r="P309" s="50"/>
      <c r="Q309" s="51"/>
      <c r="R309" s="51"/>
      <c r="S309" s="52"/>
    </row>
    <row r="310" spans="1:21">
      <c r="A310">
        <v>304</v>
      </c>
      <c r="B310" s="29">
        <v>128170</v>
      </c>
      <c r="C310" s="30" t="s">
        <v>340</v>
      </c>
      <c r="D310" s="68">
        <f>HLOOKUP(D$7,손익계산서_변형!$C$7:$AS$328,$A310,FALSE)</f>
        <v>0</v>
      </c>
      <c r="E310" s="69">
        <f>HLOOKUP(E$7,손익계산서_변형!$C$7:$AS$328,$A310,FALSE)</f>
        <v>0</v>
      </c>
      <c r="F310" s="69">
        <f>HLOOKUP(F$7,손익계산서_변형!$C$7:$AS$328,$A310,FALSE)</f>
        <v>0</v>
      </c>
      <c r="G310" s="70">
        <f>HLOOKUP(G$7,손익계산서_변형!$C$7:$AS$328,$A310,FALSE)</f>
        <v>0</v>
      </c>
      <c r="H310" s="22"/>
      <c r="I310" s="82"/>
      <c r="J310" s="69"/>
      <c r="K310" s="51"/>
      <c r="L310" s="51"/>
      <c r="M310" s="51"/>
      <c r="N310" s="81"/>
      <c r="P310" s="50"/>
      <c r="Q310" s="51"/>
      <c r="R310" s="51"/>
      <c r="S310" s="52"/>
    </row>
    <row r="311" spans="1:21">
      <c r="A311">
        <v>305</v>
      </c>
      <c r="B311" s="29">
        <v>128171</v>
      </c>
      <c r="C311" s="30" t="s">
        <v>341</v>
      </c>
      <c r="D311" s="68">
        <f>HLOOKUP(D$7,손익계산서_변형!$C$7:$AS$328,$A311,FALSE)</f>
        <v>0</v>
      </c>
      <c r="E311" s="69">
        <f>HLOOKUP(E$7,손익계산서_변형!$C$7:$AS$328,$A311,FALSE)</f>
        <v>0</v>
      </c>
      <c r="F311" s="69">
        <f>HLOOKUP(F$7,손익계산서_변형!$C$7:$AS$328,$A311,FALSE)</f>
        <v>0</v>
      </c>
      <c r="G311" s="70">
        <f>HLOOKUP(G$7,손익계산서_변형!$C$7:$AS$328,$A311,FALSE)</f>
        <v>0</v>
      </c>
      <c r="H311" s="22"/>
      <c r="I311" s="82"/>
      <c r="J311" s="69"/>
      <c r="K311" s="51"/>
      <c r="L311" s="51"/>
      <c r="M311" s="51"/>
      <c r="N311" s="81"/>
      <c r="P311" s="50"/>
      <c r="Q311" s="51"/>
      <c r="R311" s="51"/>
      <c r="S311" s="52"/>
    </row>
    <row r="312" spans="1:21">
      <c r="A312">
        <v>306</v>
      </c>
      <c r="B312" s="29">
        <v>128172</v>
      </c>
      <c r="C312" s="30" t="s">
        <v>342</v>
      </c>
      <c r="D312" s="68">
        <f>HLOOKUP(D$7,손익계산서_변형!$C$7:$AS$328,$A312,FALSE)</f>
        <v>0</v>
      </c>
      <c r="E312" s="69">
        <f>HLOOKUP(E$7,손익계산서_변형!$C$7:$AS$328,$A312,FALSE)</f>
        <v>0</v>
      </c>
      <c r="F312" s="69">
        <f>HLOOKUP(F$7,손익계산서_변형!$C$7:$AS$328,$A312,FALSE)</f>
        <v>0</v>
      </c>
      <c r="G312" s="70">
        <f>HLOOKUP(G$7,손익계산서_변형!$C$7:$AS$328,$A312,FALSE)</f>
        <v>0</v>
      </c>
      <c r="H312" s="22"/>
      <c r="I312" s="82"/>
      <c r="J312" s="69"/>
      <c r="K312" s="51"/>
      <c r="L312" s="51"/>
      <c r="M312" s="51"/>
      <c r="N312" s="81"/>
      <c r="P312" s="50"/>
      <c r="Q312" s="51"/>
      <c r="R312" s="51"/>
      <c r="S312" s="52"/>
    </row>
    <row r="313" spans="1:21">
      <c r="A313">
        <v>307</v>
      </c>
      <c r="B313" s="29">
        <v>128173</v>
      </c>
      <c r="C313" s="30" t="s">
        <v>343</v>
      </c>
      <c r="D313" s="68">
        <f>HLOOKUP(D$7,손익계산서_변형!$C$7:$AS$328,$A313,FALSE)</f>
        <v>0</v>
      </c>
      <c r="E313" s="69">
        <f>HLOOKUP(E$7,손익계산서_변형!$C$7:$AS$328,$A313,FALSE)</f>
        <v>0</v>
      </c>
      <c r="F313" s="69">
        <f>HLOOKUP(F$7,손익계산서_변형!$C$7:$AS$328,$A313,FALSE)</f>
        <v>0</v>
      </c>
      <c r="G313" s="70">
        <f>HLOOKUP(G$7,손익계산서_변형!$C$7:$AS$328,$A313,FALSE)</f>
        <v>0</v>
      </c>
      <c r="H313" s="22"/>
      <c r="I313" s="82"/>
      <c r="J313" s="69"/>
      <c r="K313" s="51"/>
      <c r="L313" s="51"/>
      <c r="M313" s="51"/>
      <c r="N313" s="81"/>
      <c r="P313" s="50"/>
      <c r="Q313" s="51"/>
      <c r="R313" s="51"/>
      <c r="S313" s="52"/>
    </row>
    <row r="314" spans="1:21">
      <c r="A314">
        <v>308</v>
      </c>
      <c r="B314" s="29">
        <v>128174</v>
      </c>
      <c r="C314" s="30" t="s">
        <v>344</v>
      </c>
      <c r="D314" s="68">
        <f>HLOOKUP(D$7,손익계산서_변형!$C$7:$AS$328,$A314,FALSE)</f>
        <v>0</v>
      </c>
      <c r="E314" s="69">
        <f>HLOOKUP(E$7,손익계산서_변형!$C$7:$AS$328,$A314,FALSE)</f>
        <v>0</v>
      </c>
      <c r="F314" s="69">
        <f>HLOOKUP(F$7,손익계산서_변형!$C$7:$AS$328,$A314,FALSE)</f>
        <v>0</v>
      </c>
      <c r="G314" s="70">
        <f>HLOOKUP(G$7,손익계산서_변형!$C$7:$AS$328,$A314,FALSE)</f>
        <v>0</v>
      </c>
      <c r="H314" s="22"/>
      <c r="I314" s="82"/>
      <c r="J314" s="69"/>
      <c r="K314" s="51"/>
      <c r="L314" s="51"/>
      <c r="M314" s="51"/>
      <c r="N314" s="81"/>
      <c r="P314" s="50"/>
      <c r="Q314" s="51"/>
      <c r="R314" s="51"/>
      <c r="S314" s="52"/>
    </row>
    <row r="315" spans="1:21">
      <c r="A315">
        <v>309</v>
      </c>
      <c r="B315" s="29">
        <v>128175</v>
      </c>
      <c r="C315" s="30" t="s">
        <v>345</v>
      </c>
      <c r="D315" s="68">
        <f>HLOOKUP(D$7,손익계산서_변형!$C$7:$AS$328,$A315,FALSE)</f>
        <v>0</v>
      </c>
      <c r="E315" s="69">
        <f>HLOOKUP(E$7,손익계산서_변형!$C$7:$AS$328,$A315,FALSE)</f>
        <v>0</v>
      </c>
      <c r="F315" s="69">
        <f>HLOOKUP(F$7,손익계산서_변형!$C$7:$AS$328,$A315,FALSE)</f>
        <v>0</v>
      </c>
      <c r="G315" s="70">
        <f>HLOOKUP(G$7,손익계산서_변형!$C$7:$AS$328,$A315,FALSE)</f>
        <v>0</v>
      </c>
      <c r="H315" s="22"/>
      <c r="I315" s="82"/>
      <c r="J315" s="69"/>
      <c r="K315" s="51"/>
      <c r="L315" s="51"/>
      <c r="M315" s="51"/>
      <c r="N315" s="81"/>
      <c r="P315" s="50"/>
      <c r="Q315" s="51"/>
      <c r="R315" s="51"/>
      <c r="S315" s="52"/>
    </row>
    <row r="316" spans="1:21">
      <c r="A316">
        <v>310</v>
      </c>
      <c r="B316" s="29">
        <v>128176</v>
      </c>
      <c r="C316" s="30" t="s">
        <v>346</v>
      </c>
      <c r="D316" s="68">
        <f>HLOOKUP(D$7,손익계산서_변형!$C$7:$AS$328,$A316,FALSE)</f>
        <v>0</v>
      </c>
      <c r="E316" s="69">
        <f>HLOOKUP(E$7,손익계산서_변형!$C$7:$AS$328,$A316,FALSE)</f>
        <v>0</v>
      </c>
      <c r="F316" s="69">
        <f>HLOOKUP(F$7,손익계산서_변형!$C$7:$AS$328,$A316,FALSE)</f>
        <v>0</v>
      </c>
      <c r="G316" s="70">
        <f>HLOOKUP(G$7,손익계산서_변형!$C$7:$AS$328,$A316,FALSE)</f>
        <v>0</v>
      </c>
      <c r="H316" s="22"/>
      <c r="I316" s="82"/>
      <c r="J316" s="69"/>
      <c r="K316" s="51"/>
      <c r="L316" s="51"/>
      <c r="M316" s="51"/>
      <c r="N316" s="81"/>
      <c r="P316" s="50"/>
      <c r="Q316" s="51"/>
      <c r="R316" s="51"/>
      <c r="S316" s="52"/>
    </row>
    <row r="317" spans="1:21">
      <c r="A317">
        <v>311</v>
      </c>
      <c r="B317" s="29">
        <v>128177</v>
      </c>
      <c r="C317" s="30" t="s">
        <v>347</v>
      </c>
      <c r="D317" s="68">
        <f>HLOOKUP(D$7,손익계산서_변형!$C$7:$AS$328,$A317,FALSE)</f>
        <v>0</v>
      </c>
      <c r="E317" s="69">
        <f>HLOOKUP(E$7,손익계산서_변형!$C$7:$AS$328,$A317,FALSE)</f>
        <v>0</v>
      </c>
      <c r="F317" s="69">
        <f>HLOOKUP(F$7,손익계산서_변형!$C$7:$AS$328,$A317,FALSE)</f>
        <v>0</v>
      </c>
      <c r="G317" s="70">
        <f>HLOOKUP(G$7,손익계산서_변형!$C$7:$AS$328,$A317,FALSE)</f>
        <v>0</v>
      </c>
      <c r="H317" s="22"/>
      <c r="I317" s="82"/>
      <c r="J317" s="69"/>
      <c r="K317" s="51"/>
      <c r="L317" s="51"/>
      <c r="M317" s="51"/>
      <c r="N317" s="81"/>
      <c r="P317" s="50"/>
      <c r="Q317" s="51"/>
      <c r="R317" s="51"/>
      <c r="S317" s="52"/>
    </row>
    <row r="318" spans="1:21">
      <c r="A318">
        <v>312</v>
      </c>
      <c r="B318" s="29">
        <v>128178</v>
      </c>
      <c r="C318" s="30" t="s">
        <v>348</v>
      </c>
      <c r="D318" s="68">
        <f>HLOOKUP(D$7,손익계산서_변형!$C$7:$AS$328,$A318,FALSE)</f>
        <v>0</v>
      </c>
      <c r="E318" s="69">
        <f>HLOOKUP(E$7,손익계산서_변형!$C$7:$AS$328,$A318,FALSE)</f>
        <v>0</v>
      </c>
      <c r="F318" s="69">
        <f>HLOOKUP(F$7,손익계산서_변형!$C$7:$AS$328,$A318,FALSE)</f>
        <v>0</v>
      </c>
      <c r="G318" s="70">
        <f>HLOOKUP(G$7,손익계산서_변형!$C$7:$AS$328,$A318,FALSE)</f>
        <v>0</v>
      </c>
      <c r="H318" s="22"/>
      <c r="I318" s="82"/>
      <c r="J318" s="69"/>
      <c r="K318" s="51"/>
      <c r="L318" s="51"/>
      <c r="M318" s="51"/>
      <c r="N318" s="81"/>
      <c r="P318" s="50"/>
      <c r="Q318" s="51"/>
      <c r="R318" s="51"/>
      <c r="S318" s="52"/>
    </row>
    <row r="319" spans="1:21">
      <c r="A319">
        <v>313</v>
      </c>
      <c r="B319" s="29">
        <v>128179</v>
      </c>
      <c r="C319" s="30" t="s">
        <v>349</v>
      </c>
      <c r="D319" s="68">
        <f>HLOOKUP(D$7,손익계산서_변형!$C$7:$AS$328,$A319,FALSE)</f>
        <v>0</v>
      </c>
      <c r="E319" s="69">
        <f>HLOOKUP(E$7,손익계산서_변형!$C$7:$AS$328,$A319,FALSE)</f>
        <v>0</v>
      </c>
      <c r="F319" s="69">
        <f>HLOOKUP(F$7,손익계산서_변형!$C$7:$AS$328,$A319,FALSE)</f>
        <v>0</v>
      </c>
      <c r="G319" s="70">
        <f>HLOOKUP(G$7,손익계산서_변형!$C$7:$AS$328,$A319,FALSE)</f>
        <v>0</v>
      </c>
      <c r="H319" s="22"/>
      <c r="I319" s="82"/>
      <c r="J319" s="69"/>
      <c r="K319" s="51"/>
      <c r="L319" s="51"/>
      <c r="M319" s="51"/>
      <c r="N319" s="81"/>
      <c r="P319" s="50"/>
      <c r="Q319" s="51"/>
      <c r="R319" s="51"/>
      <c r="S319" s="52"/>
    </row>
    <row r="320" spans="1:21">
      <c r="A320">
        <v>314</v>
      </c>
      <c r="B320" s="29">
        <v>128180</v>
      </c>
      <c r="C320" s="30" t="s">
        <v>350</v>
      </c>
      <c r="D320" s="68">
        <f>HLOOKUP(D$7,손익계산서_변형!$C$7:$AS$328,$A320,FALSE)</f>
        <v>0</v>
      </c>
      <c r="E320" s="69">
        <f>HLOOKUP(E$7,손익계산서_변형!$C$7:$AS$328,$A320,FALSE)</f>
        <v>0</v>
      </c>
      <c r="F320" s="69">
        <f>HLOOKUP(F$7,손익계산서_변형!$C$7:$AS$328,$A320,FALSE)</f>
        <v>0</v>
      </c>
      <c r="G320" s="70">
        <f>HLOOKUP(G$7,손익계산서_변형!$C$7:$AS$328,$A320,FALSE)</f>
        <v>0</v>
      </c>
      <c r="H320" s="22"/>
      <c r="I320" s="82"/>
      <c r="J320" s="69"/>
      <c r="K320" s="51"/>
      <c r="L320" s="51"/>
      <c r="M320" s="51"/>
      <c r="N320" s="81"/>
      <c r="P320" s="50"/>
      <c r="Q320" s="51"/>
      <c r="R320" s="51"/>
      <c r="S320" s="52"/>
    </row>
    <row r="321" spans="1:19">
      <c r="A321">
        <v>315</v>
      </c>
      <c r="B321" s="29">
        <v>128181</v>
      </c>
      <c r="C321" s="30" t="s">
        <v>351</v>
      </c>
      <c r="D321" s="68">
        <f>HLOOKUP(D$7,손익계산서_변형!$C$7:$AS$328,$A321,FALSE)</f>
        <v>0</v>
      </c>
      <c r="E321" s="69">
        <f>HLOOKUP(E$7,손익계산서_변형!$C$7:$AS$328,$A321,FALSE)</f>
        <v>0</v>
      </c>
      <c r="F321" s="69">
        <f>HLOOKUP(F$7,손익계산서_변형!$C$7:$AS$328,$A321,FALSE)</f>
        <v>0</v>
      </c>
      <c r="G321" s="70">
        <f>HLOOKUP(G$7,손익계산서_변형!$C$7:$AS$328,$A321,FALSE)</f>
        <v>0</v>
      </c>
      <c r="H321" s="22"/>
      <c r="I321" s="82"/>
      <c r="J321" s="69"/>
      <c r="K321" s="51"/>
      <c r="L321" s="51"/>
      <c r="M321" s="51"/>
      <c r="N321" s="81"/>
      <c r="P321" s="50"/>
      <c r="Q321" s="51"/>
      <c r="R321" s="51"/>
      <c r="S321" s="52"/>
    </row>
    <row r="322" spans="1:19">
      <c r="A322">
        <v>316</v>
      </c>
      <c r="B322" s="29">
        <v>128182</v>
      </c>
      <c r="C322" s="30" t="s">
        <v>352</v>
      </c>
      <c r="D322" s="68">
        <f>HLOOKUP(D$7,손익계산서_변형!$C$7:$AS$328,$A322,FALSE)</f>
        <v>0</v>
      </c>
      <c r="E322" s="69">
        <f>HLOOKUP(E$7,손익계산서_변형!$C$7:$AS$328,$A322,FALSE)</f>
        <v>0</v>
      </c>
      <c r="F322" s="69">
        <f>HLOOKUP(F$7,손익계산서_변형!$C$7:$AS$328,$A322,FALSE)</f>
        <v>0</v>
      </c>
      <c r="G322" s="70">
        <f>HLOOKUP(G$7,손익계산서_변형!$C$7:$AS$328,$A322,FALSE)</f>
        <v>0</v>
      </c>
      <c r="H322" s="22"/>
      <c r="I322" s="82"/>
      <c r="J322" s="69"/>
      <c r="K322" s="51"/>
      <c r="L322" s="51"/>
      <c r="M322" s="51"/>
      <c r="N322" s="81"/>
      <c r="P322" s="50"/>
      <c r="Q322" s="51"/>
      <c r="R322" s="51"/>
      <c r="S322" s="52"/>
    </row>
    <row r="323" spans="1:19">
      <c r="A323">
        <v>317</v>
      </c>
      <c r="B323" s="29">
        <v>129000</v>
      </c>
      <c r="C323" s="34" t="s">
        <v>353</v>
      </c>
      <c r="D323" s="65">
        <f>HLOOKUP(D$7,손익계산서_변형!$C$7:$AS$328,$A323,FALSE)</f>
        <v>4968366000000</v>
      </c>
      <c r="E323" s="66">
        <f>HLOOKUP(E$7,손익계산서_변형!$C$7:$AS$328,$A323,FALSE)</f>
        <v>4450634000000</v>
      </c>
      <c r="F323" s="66">
        <f>HLOOKUP(F$7,손익계산서_변형!$C$7:$AS$328,$A323,FALSE)</f>
        <v>1725838000000</v>
      </c>
      <c r="G323" s="67">
        <f>HLOOKUP(G$7,손익계산서_변형!$C$7:$AS$328,$A323,FALSE)</f>
        <v>3446943000000</v>
      </c>
      <c r="H323" s="42"/>
      <c r="I323" s="83"/>
      <c r="J323" s="66"/>
      <c r="K323" s="84"/>
      <c r="L323" s="84"/>
      <c r="M323" s="84"/>
      <c r="N323" s="85"/>
      <c r="O323" s="43"/>
      <c r="P323" s="47">
        <f ca="1">+P307-P308</f>
        <v>5917781471539.6992</v>
      </c>
      <c r="Q323" s="48">
        <f ca="1">+Q307-Q308</f>
        <v>5323757578064.5664</v>
      </c>
      <c r="R323" s="48">
        <f ca="1">+R307-R308</f>
        <v>2442206429266.2666</v>
      </c>
      <c r="S323" s="49">
        <f ca="1">+S307-S308</f>
        <v>1898113623074.9919</v>
      </c>
    </row>
    <row r="324" spans="1:19">
      <c r="A324">
        <v>318</v>
      </c>
      <c r="B324" s="29">
        <v>129001</v>
      </c>
      <c r="C324" s="30" t="s">
        <v>354</v>
      </c>
      <c r="D324" s="68">
        <f>HLOOKUP(D$7,손익계산서_변형!$C$7:$AS$328,$A324,FALSE)</f>
        <v>4808558000</v>
      </c>
      <c r="E324" s="69">
        <f>HLOOKUP(E$7,손익계산서_변형!$C$7:$AS$328,$A324,FALSE)</f>
        <v>4229075000</v>
      </c>
      <c r="F324" s="69">
        <f>HLOOKUP(F$7,손익계산서_변형!$C$7:$AS$328,$A324,FALSE)</f>
        <v>1828646000</v>
      </c>
      <c r="G324" s="70">
        <f>HLOOKUP(G$7,손익계산서_변형!$C$7:$AS$328,$A324,FALSE)</f>
        <v>2699034000</v>
      </c>
      <c r="H324" s="22"/>
      <c r="I324" s="82"/>
      <c r="J324" s="69"/>
      <c r="K324" s="51"/>
      <c r="L324" s="51"/>
      <c r="M324" s="51"/>
      <c r="N324" s="81"/>
      <c r="P324" s="50"/>
      <c r="Q324" s="51"/>
      <c r="R324" s="51"/>
      <c r="S324" s="52"/>
    </row>
    <row r="325" spans="1:19">
      <c r="A325">
        <v>319</v>
      </c>
      <c r="B325" s="29">
        <v>129007</v>
      </c>
      <c r="C325" s="30" t="s">
        <v>355</v>
      </c>
      <c r="D325" s="68">
        <f>HLOOKUP(D$7,손익계산서_변형!$C$7:$AS$328,$A325,FALSE)</f>
        <v>32951</v>
      </c>
      <c r="E325" s="69">
        <f>HLOOKUP(E$7,손익계산서_변형!$C$7:$AS$328,$A325,FALSE)</f>
        <v>29509</v>
      </c>
      <c r="F325" s="69">
        <f>HLOOKUP(F$7,손익계산서_변형!$C$7:$AS$328,$A325,FALSE)</f>
        <v>11442</v>
      </c>
      <c r="G325" s="70">
        <f>HLOOKUP(G$7,손익계산서_변형!$C$7:$AS$328,$A325,FALSE)</f>
        <v>0</v>
      </c>
      <c r="H325" s="22"/>
      <c r="I325" s="82"/>
      <c r="J325" s="69"/>
      <c r="K325" s="51"/>
      <c r="L325" s="51"/>
      <c r="M325" s="51"/>
      <c r="N325" s="81"/>
      <c r="P325" s="50"/>
      <c r="Q325" s="51"/>
      <c r="R325" s="51"/>
      <c r="S325" s="52"/>
    </row>
    <row r="326" spans="1:19">
      <c r="A326">
        <v>320</v>
      </c>
      <c r="B326" s="29">
        <v>129009</v>
      </c>
      <c r="C326" s="30" t="s">
        <v>356</v>
      </c>
      <c r="D326" s="68">
        <f>HLOOKUP(D$7,손익계산서_변형!$C$7:$AS$328,$A326,FALSE)</f>
        <v>32951</v>
      </c>
      <c r="E326" s="69">
        <f>HLOOKUP(E$7,손익계산서_변형!$C$7:$AS$328,$A326,FALSE)</f>
        <v>29509</v>
      </c>
      <c r="F326" s="69">
        <f>HLOOKUP(F$7,손익계산서_변형!$C$7:$AS$328,$A326,FALSE)</f>
        <v>11442</v>
      </c>
      <c r="G326" s="70">
        <f>HLOOKUP(G$7,손익계산서_변형!$C$7:$AS$328,$A326,FALSE)</f>
        <v>0</v>
      </c>
      <c r="H326" s="22"/>
      <c r="I326" s="82"/>
      <c r="J326" s="69"/>
      <c r="K326" s="51"/>
      <c r="L326" s="51"/>
      <c r="M326" s="51"/>
      <c r="N326" s="81"/>
      <c r="P326" s="50"/>
      <c r="Q326" s="51"/>
      <c r="R326" s="51"/>
      <c r="S326" s="52"/>
    </row>
    <row r="327" spans="1:19">
      <c r="A327">
        <v>321</v>
      </c>
      <c r="B327" s="29">
        <v>129017</v>
      </c>
      <c r="C327" s="30" t="s">
        <v>357</v>
      </c>
      <c r="D327" s="68">
        <f>HLOOKUP(D$7,손익계산서_변형!$C$7:$AS$328,$A327,FALSE)</f>
        <v>32947</v>
      </c>
      <c r="E327" s="69">
        <f>HLOOKUP(E$7,손익계산서_변형!$C$7:$AS$328,$A327,FALSE)</f>
        <v>29508</v>
      </c>
      <c r="F327" s="69">
        <f>HLOOKUP(F$7,손익계산서_변형!$C$7:$AS$328,$A327,FALSE)</f>
        <v>11441</v>
      </c>
      <c r="G327" s="70">
        <f>HLOOKUP(G$7,손익계산서_변형!$C$7:$AS$328,$A327,FALSE)</f>
        <v>0</v>
      </c>
      <c r="H327" s="22"/>
      <c r="I327" s="82"/>
      <c r="J327" s="69"/>
      <c r="K327" s="51"/>
      <c r="L327" s="51"/>
      <c r="M327" s="51"/>
      <c r="N327" s="81"/>
      <c r="P327" s="50"/>
      <c r="Q327" s="51"/>
      <c r="R327" s="51"/>
      <c r="S327" s="52"/>
    </row>
    <row r="328" spans="1:19" ht="17.5" thickBot="1">
      <c r="A328">
        <v>322</v>
      </c>
      <c r="B328" s="29">
        <v>129019</v>
      </c>
      <c r="C328" s="30" t="s">
        <v>358</v>
      </c>
      <c r="D328" s="74">
        <f>HLOOKUP(D$7,손익계산서_변형!$C$7:$AS$328,$A328,FALSE)</f>
        <v>32947</v>
      </c>
      <c r="E328" s="75">
        <f>HLOOKUP(E$7,손익계산서_변형!$C$7:$AS$328,$A328,FALSE)</f>
        <v>29508</v>
      </c>
      <c r="F328" s="75">
        <f>HLOOKUP(F$7,손익계산서_변형!$C$7:$AS$328,$A328,FALSE)</f>
        <v>11441</v>
      </c>
      <c r="G328" s="76">
        <f>HLOOKUP(G$7,손익계산서_변형!$C$7:$AS$328,$A328,FALSE)</f>
        <v>0</v>
      </c>
      <c r="H328" s="22"/>
      <c r="I328" s="92"/>
      <c r="J328" s="93"/>
      <c r="K328" s="94"/>
      <c r="L328" s="94"/>
      <c r="M328" s="94"/>
      <c r="N328" s="95"/>
      <c r="P328" s="59"/>
      <c r="Q328" s="60"/>
      <c r="R328" s="60"/>
      <c r="S328" s="61"/>
    </row>
    <row r="329" spans="1:19" ht="17.5" thickBot="1">
      <c r="G329" s="100">
        <f>SUM(D323:G323)</f>
        <v>14591781000000</v>
      </c>
      <c r="S329" s="100">
        <f ca="1">SUM(P323:S323)</f>
        <v>15581859101945.523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29"/>
  <sheetViews>
    <sheetView topLeftCell="A40" workbookViewId="0">
      <selection activeCell="A9" sqref="A9"/>
    </sheetView>
  </sheetViews>
  <sheetFormatPr defaultRowHeight="17"/>
  <cols>
    <col min="2" max="2" width="10.83203125" style="1" customWidth="1"/>
    <col min="3" max="3" width="31.58203125" style="1" bestFit="1" customWidth="1"/>
    <col min="4" max="7" width="20.58203125" customWidth="1"/>
    <col min="9" max="10" width="20" bestFit="1" customWidth="1"/>
    <col min="11" max="11" width="18" customWidth="1"/>
  </cols>
  <sheetData>
    <row r="1" spans="1:12">
      <c r="B1" s="1" t="s">
        <v>16</v>
      </c>
      <c r="D1" t="s">
        <v>382</v>
      </c>
      <c r="E1">
        <v>4</v>
      </c>
      <c r="F1" t="s">
        <v>383</v>
      </c>
      <c r="G1" t="s">
        <v>384</v>
      </c>
      <c r="H1" s="98">
        <f ca="1">AVERAGE(OFFSET(손익계산서_예측!$A1,0,$D$5,1,-$E$1))</f>
        <v>0.71966856043023719</v>
      </c>
    </row>
    <row r="2" spans="1:12">
      <c r="G2" t="s">
        <v>385</v>
      </c>
      <c r="H2" s="98">
        <f ca="1">AVERAGE(OFFSET(손익계산서_예측!$A2,0,$D$5,1,-$E$1))</f>
        <v>0.17929796425912245</v>
      </c>
    </row>
    <row r="3" spans="1:12">
      <c r="B3" s="26" t="str">
        <f>+'1단계 손익계산서_실제'!B3</f>
        <v>삼성전자</v>
      </c>
    </row>
    <row r="4" spans="1:12">
      <c r="B4" s="1" t="str">
        <f>+'1단계 손익계산서_실제'!B4</f>
        <v>380725,  KOSPI - 005930</v>
      </c>
      <c r="D4" t="s">
        <v>364</v>
      </c>
    </row>
    <row r="5" spans="1:12">
      <c r="D5">
        <f>+'1단계 손익계산서_실제'!D5+4</f>
        <v>37</v>
      </c>
      <c r="E5">
        <f>+D5+1</f>
        <v>38</v>
      </c>
      <c r="F5">
        <f t="shared" ref="F5:G5" si="0">+E5+1</f>
        <v>39</v>
      </c>
      <c r="G5">
        <f t="shared" si="0"/>
        <v>40</v>
      </c>
    </row>
    <row r="6" spans="1:12">
      <c r="B6" s="28"/>
      <c r="C6" s="28" t="s">
        <v>21</v>
      </c>
      <c r="D6" s="28"/>
      <c r="E6" s="28"/>
      <c r="F6" s="28"/>
      <c r="G6" s="28"/>
    </row>
    <row r="7" spans="1:12">
      <c r="A7">
        <v>1</v>
      </c>
      <c r="B7" s="2" t="s">
        <v>64</v>
      </c>
      <c r="C7" s="2" t="s">
        <v>65</v>
      </c>
      <c r="D7" s="2">
        <f>HLOOKUP(D5,손익계산서_변형!$C$5:$AT$7,3,FALSE)</f>
        <v>20150331</v>
      </c>
      <c r="E7" s="2">
        <f>HLOOKUP(E5,손익계산서_변형!$C$5:$AT$7,3,FALSE)</f>
        <v>20150630</v>
      </c>
      <c r="F7" s="2">
        <f>HLOOKUP(F5,손익계산서_변형!$C$5:$AT$7,3,FALSE)</f>
        <v>20150930</v>
      </c>
      <c r="G7" s="2">
        <f>HLOOKUP(G5,손익계산서_변형!$C$5:$AT$7,3,FALSE)</f>
        <v>20151231</v>
      </c>
      <c r="I7" t="s">
        <v>408</v>
      </c>
      <c r="J7" t="s">
        <v>410</v>
      </c>
      <c r="K7" t="s">
        <v>411</v>
      </c>
      <c r="L7" t="s">
        <v>424</v>
      </c>
    </row>
    <row r="8" spans="1:12">
      <c r="A8">
        <v>2</v>
      </c>
      <c r="B8" s="29">
        <v>102000</v>
      </c>
      <c r="C8" s="30" t="s">
        <v>66</v>
      </c>
      <c r="D8" s="22"/>
      <c r="E8" s="22"/>
      <c r="F8" s="22"/>
      <c r="G8" s="22"/>
    </row>
    <row r="9" spans="1:12">
      <c r="A9">
        <v>3</v>
      </c>
      <c r="B9" s="29">
        <v>121000</v>
      </c>
      <c r="C9" s="34" t="s">
        <v>0</v>
      </c>
      <c r="D9" s="109" t="e">
        <f t="array" aca="1" ref="D9:G9" ca="1">_xll.RiskBMMR(40009400000000,2228000000000,0.038704,33649300000000,_xll.RiskTsSync(2,손익계산서_예측!$C$9:$AL$9),_xll.RiskName("매출액"))</f>
        <v>#NAME?</v>
      </c>
      <c r="E9" s="109" t="e">
        <f ca="1"/>
        <v>#NAME?</v>
      </c>
      <c r="F9" s="109" t="e">
        <f ca="1"/>
        <v>#NAME?</v>
      </c>
      <c r="G9" s="109" t="e">
        <f ca="1"/>
        <v>#NAME?</v>
      </c>
      <c r="I9" s="23" t="e">
        <f ca="1">SUM(D9:G9)</f>
        <v>#NAME?</v>
      </c>
      <c r="J9" s="23">
        <f>'2단계 손익계산서_실제'!I9</f>
        <v>135205045000000</v>
      </c>
      <c r="K9" s="125" t="e">
        <f ca="1">+I9-J9</f>
        <v>#NAME?</v>
      </c>
      <c r="L9" s="154" t="e">
        <f ca="1">+K9/J9</f>
        <v>#NAME?</v>
      </c>
    </row>
    <row r="10" spans="1:12">
      <c r="A10">
        <v>4</v>
      </c>
      <c r="B10" s="29">
        <v>121100</v>
      </c>
      <c r="C10" s="30" t="s">
        <v>69</v>
      </c>
      <c r="D10" s="22"/>
      <c r="E10" s="22"/>
      <c r="F10" s="22"/>
      <c r="G10" s="22"/>
      <c r="J10" s="23"/>
    </row>
    <row r="11" spans="1:12">
      <c r="A11">
        <v>5</v>
      </c>
      <c r="B11" s="29">
        <v>121190</v>
      </c>
      <c r="C11" s="30" t="s">
        <v>70</v>
      </c>
      <c r="D11" s="22"/>
      <c r="E11" s="22"/>
      <c r="F11" s="22"/>
      <c r="G11" s="22"/>
      <c r="J11" s="23"/>
    </row>
    <row r="12" spans="1:12">
      <c r="A12">
        <v>6</v>
      </c>
      <c r="B12" s="29">
        <v>121195</v>
      </c>
      <c r="C12" s="30" t="s">
        <v>71</v>
      </c>
      <c r="D12" s="22"/>
      <c r="E12" s="22"/>
      <c r="F12" s="22"/>
      <c r="G12" s="22"/>
      <c r="J12" s="23"/>
    </row>
    <row r="13" spans="1:12">
      <c r="A13">
        <v>7</v>
      </c>
      <c r="B13" s="29">
        <v>121198</v>
      </c>
      <c r="C13" s="30" t="s">
        <v>72</v>
      </c>
      <c r="D13" s="22"/>
      <c r="E13" s="22"/>
      <c r="F13" s="22"/>
      <c r="G13" s="22"/>
      <c r="J13" s="23"/>
    </row>
    <row r="14" spans="1:12">
      <c r="A14">
        <v>8</v>
      </c>
      <c r="B14" s="29">
        <v>121110</v>
      </c>
      <c r="C14" s="30" t="s">
        <v>73</v>
      </c>
      <c r="D14" s="22"/>
      <c r="E14" s="22"/>
      <c r="F14" s="22"/>
      <c r="G14" s="22"/>
      <c r="J14" s="23"/>
    </row>
    <row r="15" spans="1:12">
      <c r="A15">
        <v>9</v>
      </c>
      <c r="B15" s="29">
        <v>121111</v>
      </c>
      <c r="C15" s="30" t="s">
        <v>74</v>
      </c>
      <c r="D15" s="22"/>
      <c r="E15" s="22"/>
      <c r="F15" s="22"/>
      <c r="G15" s="22"/>
      <c r="J15" s="23"/>
    </row>
    <row r="16" spans="1:12">
      <c r="A16">
        <v>10</v>
      </c>
      <c r="B16" s="29">
        <v>121112</v>
      </c>
      <c r="C16" s="30" t="s">
        <v>75</v>
      </c>
      <c r="D16" s="22"/>
      <c r="E16" s="22"/>
      <c r="F16" s="22"/>
      <c r="G16" s="22"/>
      <c r="J16" s="23"/>
    </row>
    <row r="17" spans="1:10">
      <c r="A17">
        <v>11</v>
      </c>
      <c r="B17" s="29">
        <v>121118</v>
      </c>
      <c r="C17" s="30" t="s">
        <v>76</v>
      </c>
      <c r="D17" s="22"/>
      <c r="E17" s="22"/>
      <c r="F17" s="22"/>
      <c r="G17" s="22"/>
      <c r="J17" s="23"/>
    </row>
    <row r="18" spans="1:10">
      <c r="A18">
        <v>12</v>
      </c>
      <c r="B18" s="29">
        <v>121120</v>
      </c>
      <c r="C18" s="30" t="s">
        <v>77</v>
      </c>
      <c r="D18" s="22"/>
      <c r="E18" s="22"/>
      <c r="F18" s="22"/>
      <c r="G18" s="22"/>
      <c r="J18" s="23"/>
    </row>
    <row r="19" spans="1:10">
      <c r="A19">
        <v>13</v>
      </c>
      <c r="B19" s="29">
        <v>121121</v>
      </c>
      <c r="C19" s="30" t="s">
        <v>74</v>
      </c>
      <c r="D19" s="22"/>
      <c r="E19" s="22"/>
      <c r="F19" s="22"/>
      <c r="G19" s="22"/>
      <c r="J19" s="23"/>
    </row>
    <row r="20" spans="1:10">
      <c r="A20">
        <v>14</v>
      </c>
      <c r="B20" s="29">
        <v>121122</v>
      </c>
      <c r="C20" s="30" t="s">
        <v>75</v>
      </c>
      <c r="D20" s="22"/>
      <c r="E20" s="22"/>
      <c r="F20" s="22"/>
      <c r="G20" s="22"/>
      <c r="J20" s="23"/>
    </row>
    <row r="21" spans="1:10">
      <c r="A21">
        <v>15</v>
      </c>
      <c r="B21" s="29">
        <v>121128</v>
      </c>
      <c r="C21" s="30" t="s">
        <v>76</v>
      </c>
      <c r="D21" s="22"/>
      <c r="E21" s="22"/>
      <c r="F21" s="22"/>
      <c r="G21" s="22"/>
      <c r="J21" s="23"/>
    </row>
    <row r="22" spans="1:10">
      <c r="A22">
        <v>16</v>
      </c>
      <c r="B22" s="29">
        <v>121140</v>
      </c>
      <c r="C22" s="30" t="s">
        <v>78</v>
      </c>
      <c r="D22" s="22"/>
      <c r="E22" s="22"/>
      <c r="F22" s="22"/>
      <c r="G22" s="22"/>
      <c r="J22" s="23"/>
    </row>
    <row r="23" spans="1:10">
      <c r="A23">
        <v>17</v>
      </c>
      <c r="B23" s="29">
        <v>121150</v>
      </c>
      <c r="C23" s="30" t="s">
        <v>79</v>
      </c>
      <c r="D23" s="22"/>
      <c r="E23" s="22"/>
      <c r="F23" s="22"/>
      <c r="G23" s="22"/>
      <c r="J23" s="23"/>
    </row>
    <row r="24" spans="1:10">
      <c r="A24">
        <v>18</v>
      </c>
      <c r="B24" s="29">
        <v>121160</v>
      </c>
      <c r="C24" s="30" t="s">
        <v>80</v>
      </c>
      <c r="D24" s="22"/>
      <c r="E24" s="22"/>
      <c r="F24" s="22"/>
      <c r="G24" s="22"/>
      <c r="J24" s="23">
        <f>'2단계 손익계산서_실제'!I24</f>
        <v>0</v>
      </c>
    </row>
    <row r="25" spans="1:10">
      <c r="A25">
        <v>19</v>
      </c>
      <c r="B25" s="29">
        <v>121170</v>
      </c>
      <c r="C25" s="30" t="s">
        <v>81</v>
      </c>
      <c r="D25" s="22"/>
      <c r="E25" s="22"/>
      <c r="F25" s="22"/>
      <c r="G25" s="22"/>
    </row>
    <row r="26" spans="1:10">
      <c r="A26">
        <v>20</v>
      </c>
      <c r="B26" s="29">
        <v>121171</v>
      </c>
      <c r="C26" s="30" t="s">
        <v>82</v>
      </c>
      <c r="D26" s="22"/>
      <c r="E26" s="22"/>
      <c r="F26" s="22"/>
      <c r="G26" s="22"/>
    </row>
    <row r="27" spans="1:10">
      <c r="A27">
        <v>21</v>
      </c>
      <c r="B27" s="29">
        <v>121172</v>
      </c>
      <c r="C27" s="30" t="s">
        <v>83</v>
      </c>
      <c r="D27" s="22"/>
      <c r="E27" s="22"/>
      <c r="F27" s="22"/>
      <c r="G27" s="22"/>
    </row>
    <row r="28" spans="1:10">
      <c r="A28">
        <v>22</v>
      </c>
      <c r="B28" s="29">
        <v>121173</v>
      </c>
      <c r="C28" s="30" t="s">
        <v>84</v>
      </c>
      <c r="D28" s="22"/>
      <c r="E28" s="22"/>
      <c r="F28" s="22"/>
      <c r="G28" s="22"/>
    </row>
    <row r="29" spans="1:10">
      <c r="A29">
        <v>23</v>
      </c>
      <c r="B29" s="29">
        <v>121174</v>
      </c>
      <c r="C29" s="30" t="s">
        <v>85</v>
      </c>
      <c r="D29" s="22"/>
      <c r="E29" s="22"/>
      <c r="F29" s="22"/>
      <c r="G29" s="22"/>
    </row>
    <row r="30" spans="1:10">
      <c r="A30">
        <v>24</v>
      </c>
      <c r="B30" s="29">
        <v>121175</v>
      </c>
      <c r="C30" s="30" t="s">
        <v>86</v>
      </c>
      <c r="D30" s="22"/>
      <c r="E30" s="22"/>
      <c r="F30" s="22"/>
      <c r="G30" s="22"/>
    </row>
    <row r="31" spans="1:10">
      <c r="A31">
        <v>25</v>
      </c>
      <c r="B31" s="29">
        <v>121176</v>
      </c>
      <c r="C31" s="30" t="s">
        <v>87</v>
      </c>
      <c r="D31" s="22"/>
      <c r="E31" s="22"/>
      <c r="F31" s="22"/>
      <c r="G31" s="22"/>
    </row>
    <row r="32" spans="1:10">
      <c r="A32">
        <v>26</v>
      </c>
      <c r="B32" s="29">
        <v>121180</v>
      </c>
      <c r="C32" s="30" t="s">
        <v>88</v>
      </c>
      <c r="D32" s="22"/>
      <c r="E32" s="22"/>
      <c r="F32" s="22"/>
      <c r="G32" s="22"/>
    </row>
    <row r="33" spans="1:12">
      <c r="A33">
        <v>27</v>
      </c>
      <c r="B33" s="29">
        <v>121500</v>
      </c>
      <c r="C33" s="30" t="s">
        <v>89</v>
      </c>
      <c r="D33" s="22"/>
      <c r="E33" s="22"/>
      <c r="F33" s="22"/>
      <c r="G33" s="22"/>
    </row>
    <row r="34" spans="1:12">
      <c r="A34">
        <v>28</v>
      </c>
      <c r="B34" s="29">
        <v>121501</v>
      </c>
      <c r="C34" s="30" t="s">
        <v>74</v>
      </c>
      <c r="D34" s="22"/>
      <c r="E34" s="22"/>
      <c r="F34" s="22"/>
      <c r="G34" s="22"/>
    </row>
    <row r="35" spans="1:12">
      <c r="A35">
        <v>29</v>
      </c>
      <c r="B35" s="29">
        <v>121502</v>
      </c>
      <c r="C35" s="30" t="s">
        <v>75</v>
      </c>
      <c r="D35" s="22"/>
      <c r="E35" s="22"/>
      <c r="F35" s="22"/>
      <c r="G35" s="22"/>
    </row>
    <row r="36" spans="1:12">
      <c r="A36">
        <v>30</v>
      </c>
      <c r="B36" s="29">
        <v>121503</v>
      </c>
      <c r="C36" s="30" t="s">
        <v>76</v>
      </c>
      <c r="D36" s="22"/>
      <c r="E36" s="22"/>
      <c r="F36" s="22"/>
      <c r="G36" s="22"/>
    </row>
    <row r="37" spans="1:12">
      <c r="A37">
        <v>31</v>
      </c>
      <c r="B37" s="29">
        <v>121130</v>
      </c>
      <c r="C37" s="30" t="s">
        <v>90</v>
      </c>
      <c r="D37" s="22"/>
      <c r="E37" s="22"/>
      <c r="F37" s="22"/>
      <c r="G37" s="22"/>
    </row>
    <row r="38" spans="1:12">
      <c r="A38">
        <v>32</v>
      </c>
      <c r="B38" s="29">
        <v>121131</v>
      </c>
      <c r="C38" s="30" t="s">
        <v>74</v>
      </c>
      <c r="D38" s="22"/>
      <c r="E38" s="22"/>
      <c r="F38" s="22"/>
      <c r="G38" s="22"/>
    </row>
    <row r="39" spans="1:12">
      <c r="A39">
        <v>33</v>
      </c>
      <c r="B39" s="29">
        <v>121132</v>
      </c>
      <c r="C39" s="30" t="s">
        <v>75</v>
      </c>
      <c r="D39" s="22"/>
      <c r="E39" s="22"/>
      <c r="F39" s="22"/>
      <c r="G39" s="22"/>
    </row>
    <row r="40" spans="1:12">
      <c r="A40">
        <v>34</v>
      </c>
      <c r="B40" s="29">
        <v>121138</v>
      </c>
      <c r="C40" s="30" t="s">
        <v>76</v>
      </c>
      <c r="D40" s="22"/>
      <c r="E40" s="22"/>
      <c r="F40" s="22"/>
      <c r="G40" s="22"/>
    </row>
    <row r="41" spans="1:12">
      <c r="A41">
        <v>35</v>
      </c>
      <c r="B41" s="29">
        <v>121200</v>
      </c>
      <c r="C41" s="30" t="s">
        <v>91</v>
      </c>
      <c r="D41" s="22"/>
      <c r="E41" s="22"/>
      <c r="F41" s="22"/>
      <c r="G41" s="22"/>
    </row>
    <row r="42" spans="1:12">
      <c r="A42">
        <v>36</v>
      </c>
      <c r="B42" s="29">
        <v>121300</v>
      </c>
      <c r="C42" s="30" t="s">
        <v>92</v>
      </c>
      <c r="D42" s="22"/>
      <c r="E42" s="22"/>
      <c r="F42" s="22"/>
      <c r="G42" s="22"/>
    </row>
    <row r="43" spans="1:12">
      <c r="A43">
        <v>37</v>
      </c>
      <c r="B43" s="29">
        <v>121400</v>
      </c>
      <c r="C43" s="30" t="s">
        <v>93</v>
      </c>
      <c r="D43" s="22"/>
      <c r="E43" s="22"/>
      <c r="F43" s="22"/>
      <c r="G43" s="22"/>
    </row>
    <row r="44" spans="1:12">
      <c r="A44">
        <v>38</v>
      </c>
      <c r="B44" s="29">
        <v>121450</v>
      </c>
      <c r="C44" s="30" t="s">
        <v>94</v>
      </c>
      <c r="D44" s="22"/>
      <c r="E44" s="22"/>
      <c r="F44" s="22"/>
      <c r="G44" s="22"/>
    </row>
    <row r="45" spans="1:12">
      <c r="A45">
        <v>39</v>
      </c>
      <c r="B45" s="29">
        <v>121451</v>
      </c>
      <c r="C45" s="30" t="s">
        <v>95</v>
      </c>
      <c r="D45" s="22"/>
      <c r="E45" s="22"/>
      <c r="F45" s="22"/>
      <c r="G45" s="22"/>
    </row>
    <row r="46" spans="1:12">
      <c r="A46">
        <v>40</v>
      </c>
      <c r="B46" s="29">
        <v>121452</v>
      </c>
      <c r="C46" s="30" t="s">
        <v>96</v>
      </c>
      <c r="D46" s="22"/>
      <c r="E46" s="22"/>
      <c r="F46" s="22"/>
      <c r="G46" s="22"/>
    </row>
    <row r="47" spans="1:12">
      <c r="A47">
        <v>41</v>
      </c>
      <c r="B47" s="29">
        <v>122000</v>
      </c>
      <c r="C47" s="34" t="s">
        <v>1</v>
      </c>
      <c r="D47" s="42" t="e">
        <f ca="1">+D9*$H$1</f>
        <v>#NAME?</v>
      </c>
      <c r="E47" s="42" t="e">
        <f t="shared" ref="E47:G47" ca="1" si="1">+E9*$H$1</f>
        <v>#NAME?</v>
      </c>
      <c r="F47" s="42" t="e">
        <f t="shared" ca="1" si="1"/>
        <v>#NAME?</v>
      </c>
      <c r="G47" s="42" t="e">
        <f t="shared" ca="1" si="1"/>
        <v>#NAME?</v>
      </c>
      <c r="I47" s="23" t="e">
        <f ca="1">SUM(D47:G47)</f>
        <v>#NAME?</v>
      </c>
      <c r="J47" s="23">
        <f>'2단계 손익계산서_실제'!I47</f>
        <v>99659337000000</v>
      </c>
      <c r="K47" s="125" t="e">
        <f ca="1">+I47-J47</f>
        <v>#NAME?</v>
      </c>
      <c r="L47" s="155" t="e">
        <f ca="1">+K47/J47</f>
        <v>#NAME?</v>
      </c>
    </row>
    <row r="48" spans="1:12">
      <c r="A48">
        <v>42</v>
      </c>
      <c r="B48" s="29">
        <v>122100</v>
      </c>
      <c r="C48" s="30" t="s">
        <v>97</v>
      </c>
      <c r="D48" s="22"/>
      <c r="E48" s="22"/>
      <c r="F48" s="22"/>
      <c r="G48" s="22"/>
    </row>
    <row r="49" spans="1:7">
      <c r="A49">
        <v>43</v>
      </c>
      <c r="B49" s="29">
        <v>122110</v>
      </c>
      <c r="C49" s="30" t="s">
        <v>98</v>
      </c>
      <c r="D49" s="22"/>
      <c r="E49" s="22"/>
      <c r="F49" s="22"/>
      <c r="G49" s="22"/>
    </row>
    <row r="50" spans="1:7">
      <c r="A50">
        <v>44</v>
      </c>
      <c r="B50" s="29">
        <v>122120</v>
      </c>
      <c r="C50" s="30" t="s">
        <v>99</v>
      </c>
      <c r="D50" s="22"/>
      <c r="E50" s="22"/>
      <c r="F50" s="22"/>
      <c r="G50" s="22"/>
    </row>
    <row r="51" spans="1:7">
      <c r="A51">
        <v>45</v>
      </c>
      <c r="B51" s="29">
        <v>122125</v>
      </c>
      <c r="C51" s="30" t="s">
        <v>100</v>
      </c>
      <c r="D51" s="22"/>
      <c r="E51" s="22"/>
      <c r="F51" s="22"/>
      <c r="G51" s="22"/>
    </row>
    <row r="52" spans="1:7">
      <c r="A52">
        <v>46</v>
      </c>
      <c r="B52" s="29">
        <v>122126</v>
      </c>
      <c r="C52" s="30" t="s">
        <v>101</v>
      </c>
      <c r="D52" s="22"/>
      <c r="E52" s="22"/>
      <c r="F52" s="22"/>
      <c r="G52" s="22"/>
    </row>
    <row r="53" spans="1:7">
      <c r="A53">
        <v>47</v>
      </c>
      <c r="B53" s="29">
        <v>122130</v>
      </c>
      <c r="C53" s="30" t="s">
        <v>102</v>
      </c>
      <c r="D53" s="22"/>
      <c r="E53" s="22"/>
      <c r="F53" s="22"/>
      <c r="G53" s="22"/>
    </row>
    <row r="54" spans="1:7">
      <c r="A54">
        <v>48</v>
      </c>
      <c r="B54" s="29">
        <v>122140</v>
      </c>
      <c r="C54" s="30" t="s">
        <v>103</v>
      </c>
      <c r="D54" s="22"/>
      <c r="E54" s="22"/>
      <c r="F54" s="22"/>
      <c r="G54" s="22"/>
    </row>
    <row r="55" spans="1:7">
      <c r="A55">
        <v>49</v>
      </c>
      <c r="B55" s="29">
        <v>122200</v>
      </c>
      <c r="C55" s="30" t="s">
        <v>104</v>
      </c>
      <c r="D55" s="22"/>
      <c r="E55" s="22"/>
      <c r="F55" s="22"/>
      <c r="G55" s="22"/>
    </row>
    <row r="56" spans="1:7">
      <c r="A56">
        <v>50</v>
      </c>
      <c r="B56" s="29">
        <v>122210</v>
      </c>
      <c r="C56" s="30" t="s">
        <v>98</v>
      </c>
      <c r="D56" s="22"/>
      <c r="E56" s="22"/>
      <c r="F56" s="22"/>
      <c r="G56" s="22"/>
    </row>
    <row r="57" spans="1:7">
      <c r="A57">
        <v>51</v>
      </c>
      <c r="B57" s="29">
        <v>122220</v>
      </c>
      <c r="C57" s="30" t="s">
        <v>105</v>
      </c>
      <c r="D57" s="22"/>
      <c r="E57" s="22"/>
      <c r="F57" s="22"/>
      <c r="G57" s="22"/>
    </row>
    <row r="58" spans="1:7">
      <c r="A58">
        <v>52</v>
      </c>
      <c r="B58" s="29">
        <v>122225</v>
      </c>
      <c r="C58" s="30" t="s">
        <v>100</v>
      </c>
      <c r="D58" s="22"/>
      <c r="E58" s="22"/>
      <c r="F58" s="22"/>
      <c r="G58" s="22"/>
    </row>
    <row r="59" spans="1:7">
      <c r="A59">
        <v>53</v>
      </c>
      <c r="B59" s="29">
        <v>122226</v>
      </c>
      <c r="C59" s="30" t="s">
        <v>101</v>
      </c>
      <c r="D59" s="22"/>
      <c r="E59" s="22"/>
      <c r="F59" s="22"/>
      <c r="G59" s="22"/>
    </row>
    <row r="60" spans="1:7">
      <c r="A60">
        <v>54</v>
      </c>
      <c r="B60" s="29">
        <v>122230</v>
      </c>
      <c r="C60" s="30" t="s">
        <v>102</v>
      </c>
      <c r="D60" s="22"/>
      <c r="E60" s="22"/>
      <c r="F60" s="22"/>
      <c r="G60" s="22"/>
    </row>
    <row r="61" spans="1:7">
      <c r="A61">
        <v>55</v>
      </c>
      <c r="B61" s="29">
        <v>122240</v>
      </c>
      <c r="C61" s="30" t="s">
        <v>103</v>
      </c>
      <c r="D61" s="22"/>
      <c r="E61" s="22"/>
      <c r="F61" s="22"/>
      <c r="G61" s="22"/>
    </row>
    <row r="62" spans="1:7">
      <c r="A62">
        <v>56</v>
      </c>
      <c r="B62" s="29">
        <v>122300</v>
      </c>
      <c r="C62" s="30" t="s">
        <v>106</v>
      </c>
      <c r="D62" s="22"/>
      <c r="E62" s="22"/>
      <c r="F62" s="22"/>
      <c r="G62" s="22"/>
    </row>
    <row r="63" spans="1:7">
      <c r="A63">
        <v>57</v>
      </c>
      <c r="B63" s="29">
        <v>122400</v>
      </c>
      <c r="C63" s="30" t="s">
        <v>107</v>
      </c>
      <c r="D63" s="22"/>
      <c r="E63" s="22"/>
      <c r="F63" s="22"/>
      <c r="G63" s="22"/>
    </row>
    <row r="64" spans="1:7">
      <c r="A64">
        <v>58</v>
      </c>
      <c r="B64" s="29">
        <v>122500</v>
      </c>
      <c r="C64" s="30" t="s">
        <v>108</v>
      </c>
      <c r="D64" s="22"/>
      <c r="E64" s="22"/>
      <c r="F64" s="22"/>
      <c r="G64" s="22"/>
    </row>
    <row r="65" spans="1:7">
      <c r="A65">
        <v>59</v>
      </c>
      <c r="B65" s="29">
        <v>122600</v>
      </c>
      <c r="C65" s="30" t="s">
        <v>109</v>
      </c>
      <c r="D65" s="22"/>
      <c r="E65" s="22"/>
      <c r="F65" s="22"/>
      <c r="G65" s="22"/>
    </row>
    <row r="66" spans="1:7">
      <c r="A66">
        <v>60</v>
      </c>
      <c r="B66" s="29">
        <v>122650</v>
      </c>
      <c r="C66" s="30" t="s">
        <v>110</v>
      </c>
      <c r="D66" s="22"/>
      <c r="E66" s="22"/>
      <c r="F66" s="22"/>
      <c r="G66" s="22"/>
    </row>
    <row r="67" spans="1:7">
      <c r="A67">
        <v>61</v>
      </c>
      <c r="B67" s="29">
        <v>122651</v>
      </c>
      <c r="C67" s="30" t="s">
        <v>111</v>
      </c>
      <c r="D67" s="22"/>
      <c r="E67" s="22"/>
      <c r="F67" s="22"/>
      <c r="G67" s="22"/>
    </row>
    <row r="68" spans="1:7">
      <c r="A68">
        <v>62</v>
      </c>
      <c r="B68" s="29">
        <v>122652</v>
      </c>
      <c r="C68" s="30" t="s">
        <v>112</v>
      </c>
      <c r="D68" s="22"/>
      <c r="E68" s="22"/>
      <c r="F68" s="22"/>
      <c r="G68" s="22"/>
    </row>
    <row r="69" spans="1:7">
      <c r="A69">
        <v>63</v>
      </c>
      <c r="B69" s="29">
        <v>122700</v>
      </c>
      <c r="C69" s="30" t="s">
        <v>113</v>
      </c>
      <c r="D69" s="22"/>
      <c r="E69" s="22"/>
      <c r="F69" s="22"/>
      <c r="G69" s="22"/>
    </row>
    <row r="70" spans="1:7">
      <c r="A70">
        <v>64</v>
      </c>
      <c r="B70" s="29">
        <v>122305</v>
      </c>
      <c r="C70" s="30" t="s">
        <v>114</v>
      </c>
      <c r="D70" s="22"/>
      <c r="E70" s="22"/>
      <c r="F70" s="22"/>
      <c r="G70" s="22"/>
    </row>
    <row r="71" spans="1:7">
      <c r="A71">
        <v>65</v>
      </c>
      <c r="B71" s="29">
        <v>122310</v>
      </c>
      <c r="C71" s="30" t="s">
        <v>98</v>
      </c>
      <c r="D71" s="22"/>
      <c r="E71" s="22"/>
      <c r="F71" s="22"/>
      <c r="G71" s="22"/>
    </row>
    <row r="72" spans="1:7">
      <c r="A72">
        <v>66</v>
      </c>
      <c r="B72" s="29">
        <v>122320</v>
      </c>
      <c r="C72" s="30" t="s">
        <v>115</v>
      </c>
      <c r="D72" s="22"/>
      <c r="E72" s="22"/>
      <c r="F72" s="22"/>
      <c r="G72" s="22"/>
    </row>
    <row r="73" spans="1:7">
      <c r="A73">
        <v>67</v>
      </c>
      <c r="B73" s="29">
        <v>122325</v>
      </c>
      <c r="C73" s="30" t="s">
        <v>100</v>
      </c>
      <c r="D73" s="22"/>
      <c r="E73" s="22"/>
      <c r="F73" s="22"/>
      <c r="G73" s="22"/>
    </row>
    <row r="74" spans="1:7">
      <c r="A74">
        <v>68</v>
      </c>
      <c r="B74" s="29">
        <v>122326</v>
      </c>
      <c r="C74" s="30" t="s">
        <v>101</v>
      </c>
      <c r="D74" s="22"/>
      <c r="E74" s="22"/>
      <c r="F74" s="22"/>
      <c r="G74" s="22"/>
    </row>
    <row r="75" spans="1:7">
      <c r="A75">
        <v>69</v>
      </c>
      <c r="B75" s="29">
        <v>122330</v>
      </c>
      <c r="C75" s="30" t="s">
        <v>102</v>
      </c>
      <c r="D75" s="22"/>
      <c r="E75" s="22"/>
      <c r="F75" s="22"/>
      <c r="G75" s="22"/>
    </row>
    <row r="76" spans="1:7">
      <c r="A76">
        <v>70</v>
      </c>
      <c r="B76" s="29">
        <v>122340</v>
      </c>
      <c r="C76" s="30" t="s">
        <v>103</v>
      </c>
      <c r="D76" s="22"/>
      <c r="E76" s="22"/>
      <c r="F76" s="22"/>
      <c r="G76" s="22"/>
    </row>
    <row r="77" spans="1:7">
      <c r="A77">
        <v>71</v>
      </c>
      <c r="B77" s="29">
        <v>122900</v>
      </c>
      <c r="C77" s="30" t="s">
        <v>116</v>
      </c>
      <c r="D77" s="22"/>
      <c r="E77" s="22"/>
      <c r="F77" s="22"/>
      <c r="G77" s="22"/>
    </row>
    <row r="78" spans="1:7">
      <c r="A78">
        <v>72</v>
      </c>
      <c r="B78" s="29">
        <v>122910</v>
      </c>
      <c r="C78" s="30" t="s">
        <v>98</v>
      </c>
      <c r="D78" s="22"/>
      <c r="E78" s="22"/>
      <c r="F78" s="22"/>
      <c r="G78" s="22"/>
    </row>
    <row r="79" spans="1:7">
      <c r="A79">
        <v>73</v>
      </c>
      <c r="B79" s="29">
        <v>122920</v>
      </c>
      <c r="C79" s="30" t="s">
        <v>115</v>
      </c>
      <c r="D79" s="22"/>
      <c r="E79" s="22"/>
      <c r="F79" s="22"/>
      <c r="G79" s="22"/>
    </row>
    <row r="80" spans="1:7">
      <c r="A80">
        <v>74</v>
      </c>
      <c r="B80" s="29">
        <v>122925</v>
      </c>
      <c r="C80" s="30" t="s">
        <v>100</v>
      </c>
      <c r="D80" s="22"/>
      <c r="E80" s="22"/>
      <c r="F80" s="22"/>
      <c r="G80" s="22"/>
    </row>
    <row r="81" spans="1:12">
      <c r="A81">
        <v>75</v>
      </c>
      <c r="B81" s="29">
        <v>122926</v>
      </c>
      <c r="C81" s="30" t="s">
        <v>101</v>
      </c>
      <c r="D81" s="22"/>
      <c r="E81" s="22"/>
      <c r="F81" s="22"/>
      <c r="G81" s="22"/>
    </row>
    <row r="82" spans="1:12">
      <c r="A82">
        <v>76</v>
      </c>
      <c r="B82" s="29">
        <v>122930</v>
      </c>
      <c r="C82" s="30" t="s">
        <v>102</v>
      </c>
      <c r="D82" s="22"/>
      <c r="E82" s="22"/>
      <c r="F82" s="22"/>
      <c r="G82" s="22"/>
    </row>
    <row r="83" spans="1:12">
      <c r="A83">
        <v>77</v>
      </c>
      <c r="B83" s="29">
        <v>122940</v>
      </c>
      <c r="C83" s="30" t="s">
        <v>103</v>
      </c>
      <c r="D83" s="22"/>
      <c r="E83" s="22"/>
      <c r="F83" s="22"/>
      <c r="G83" s="22"/>
    </row>
    <row r="84" spans="1:12">
      <c r="A84">
        <v>78</v>
      </c>
      <c r="B84" s="29">
        <v>122050</v>
      </c>
      <c r="C84" s="30" t="s">
        <v>117</v>
      </c>
      <c r="D84" s="22"/>
      <c r="E84" s="22"/>
      <c r="F84" s="22"/>
      <c r="G84" s="22"/>
    </row>
    <row r="85" spans="1:12">
      <c r="A85">
        <v>79</v>
      </c>
      <c r="B85" s="29">
        <v>122950</v>
      </c>
      <c r="C85" s="30" t="s">
        <v>118</v>
      </c>
      <c r="D85" s="22"/>
      <c r="E85" s="22"/>
      <c r="F85" s="22"/>
      <c r="G85" s="22"/>
    </row>
    <row r="86" spans="1:12">
      <c r="A86">
        <v>80</v>
      </c>
      <c r="B86" s="29">
        <v>122980</v>
      </c>
      <c r="C86" s="30" t="s">
        <v>119</v>
      </c>
      <c r="D86" s="22"/>
      <c r="E86" s="22"/>
      <c r="F86" s="22"/>
      <c r="G86" s="22"/>
    </row>
    <row r="87" spans="1:12">
      <c r="A87">
        <v>81</v>
      </c>
      <c r="B87" s="29">
        <v>122990</v>
      </c>
      <c r="C87" s="30" t="s">
        <v>120</v>
      </c>
      <c r="D87" s="22"/>
      <c r="E87" s="22"/>
      <c r="F87" s="22"/>
      <c r="G87" s="22"/>
    </row>
    <row r="88" spans="1:12">
      <c r="A88">
        <v>82</v>
      </c>
      <c r="B88" s="29">
        <v>123000</v>
      </c>
      <c r="C88" s="34" t="s">
        <v>121</v>
      </c>
      <c r="D88" s="42" t="e">
        <f ca="1">+D9-D47</f>
        <v>#NAME?</v>
      </c>
      <c r="E88" s="42" t="e">
        <f t="shared" ref="E88:G88" ca="1" si="2">+E9-E47</f>
        <v>#NAME?</v>
      </c>
      <c r="F88" s="42" t="e">
        <f t="shared" ca="1" si="2"/>
        <v>#NAME?</v>
      </c>
      <c r="G88" s="42" t="e">
        <f t="shared" ca="1" si="2"/>
        <v>#NAME?</v>
      </c>
      <c r="I88" s="23" t="e">
        <f ca="1">SUM(D88:G88)</f>
        <v>#NAME?</v>
      </c>
      <c r="J88" s="23">
        <f>'2단계 손익계산서_실제'!I88</f>
        <v>35545708000000</v>
      </c>
      <c r="K88" s="125" t="e">
        <f ca="1">+I88-J88</f>
        <v>#NAME?</v>
      </c>
      <c r="L88" s="155" t="e">
        <f ca="1">+K88/J88</f>
        <v>#NAME?</v>
      </c>
    </row>
    <row r="89" spans="1:12">
      <c r="A89">
        <v>83</v>
      </c>
      <c r="B89" s="29">
        <v>124000</v>
      </c>
      <c r="C89" s="34" t="s">
        <v>122</v>
      </c>
      <c r="D89" s="42" t="e">
        <f ca="1">+D9*$H$2</f>
        <v>#NAME?</v>
      </c>
      <c r="E89" s="42" t="e">
        <f t="shared" ref="E89:G89" ca="1" si="3">+E9*$H$2</f>
        <v>#NAME?</v>
      </c>
      <c r="F89" s="42" t="e">
        <f t="shared" ca="1" si="3"/>
        <v>#NAME?</v>
      </c>
      <c r="G89" s="42" t="e">
        <f t="shared" ca="1" si="3"/>
        <v>#NAME?</v>
      </c>
      <c r="I89" s="23" t="e">
        <f ca="1">SUM(D89:G89)</f>
        <v>#NAME?</v>
      </c>
      <c r="J89" s="23">
        <f>'2단계 손익계산서_실제'!I89</f>
        <v>22147493000000</v>
      </c>
      <c r="K89" s="125" t="e">
        <f ca="1">+I89-J89</f>
        <v>#NAME?</v>
      </c>
      <c r="L89" s="155" t="e">
        <f ca="1">+K89/J89</f>
        <v>#NAME?</v>
      </c>
    </row>
    <row r="90" spans="1:12">
      <c r="A90">
        <v>84</v>
      </c>
      <c r="B90" s="29">
        <v>124100</v>
      </c>
      <c r="C90" s="30" t="s">
        <v>123</v>
      </c>
      <c r="D90" s="22"/>
      <c r="E90" s="22"/>
      <c r="F90" s="22"/>
      <c r="G90" s="22"/>
      <c r="J90" s="23"/>
    </row>
    <row r="91" spans="1:12">
      <c r="A91">
        <v>85</v>
      </c>
      <c r="B91" s="29">
        <v>124110</v>
      </c>
      <c r="C91" s="30" t="s">
        <v>124</v>
      </c>
      <c r="D91" s="22"/>
      <c r="E91" s="22"/>
      <c r="F91" s="22"/>
      <c r="G91" s="22"/>
      <c r="J91" s="23"/>
    </row>
    <row r="92" spans="1:12">
      <c r="A92">
        <v>86</v>
      </c>
      <c r="B92" s="29">
        <v>124120</v>
      </c>
      <c r="C92" s="30" t="s">
        <v>125</v>
      </c>
      <c r="D92" s="22"/>
      <c r="E92" s="22"/>
      <c r="F92" s="22"/>
      <c r="G92" s="22"/>
      <c r="J92" s="23"/>
    </row>
    <row r="93" spans="1:12">
      <c r="A93">
        <v>87</v>
      </c>
      <c r="B93" s="29">
        <v>124130</v>
      </c>
      <c r="C93" s="30" t="s">
        <v>126</v>
      </c>
      <c r="D93" s="22"/>
      <c r="E93" s="22"/>
      <c r="F93" s="22"/>
      <c r="G93" s="22"/>
      <c r="J93" s="23"/>
    </row>
    <row r="94" spans="1:12">
      <c r="A94">
        <v>88</v>
      </c>
      <c r="B94" s="29">
        <v>124140</v>
      </c>
      <c r="C94" s="30" t="s">
        <v>127</v>
      </c>
      <c r="D94" s="22"/>
      <c r="E94" s="22"/>
      <c r="F94" s="22"/>
      <c r="G94" s="22"/>
      <c r="J94" s="23"/>
    </row>
    <row r="95" spans="1:12">
      <c r="A95">
        <v>89</v>
      </c>
      <c r="B95" s="29">
        <v>124150</v>
      </c>
      <c r="C95" s="30" t="s">
        <v>128</v>
      </c>
      <c r="D95" s="22"/>
      <c r="E95" s="22"/>
      <c r="F95" s="22"/>
      <c r="G95" s="22"/>
      <c r="J95" s="23"/>
    </row>
    <row r="96" spans="1:12">
      <c r="A96">
        <v>90</v>
      </c>
      <c r="B96" s="29">
        <v>124160</v>
      </c>
      <c r="C96" s="30" t="s">
        <v>129</v>
      </c>
      <c r="D96" s="22"/>
      <c r="E96" s="22"/>
      <c r="F96" s="22"/>
      <c r="G96" s="22"/>
      <c r="J96" s="23"/>
    </row>
    <row r="97" spans="1:10">
      <c r="A97">
        <v>91</v>
      </c>
      <c r="B97" s="29">
        <v>124170</v>
      </c>
      <c r="C97" s="30" t="s">
        <v>130</v>
      </c>
      <c r="D97" s="22"/>
      <c r="E97" s="22"/>
      <c r="F97" s="22"/>
      <c r="G97" s="22"/>
      <c r="J97" s="23"/>
    </row>
    <row r="98" spans="1:10">
      <c r="A98">
        <v>92</v>
      </c>
      <c r="B98" s="29">
        <v>124180</v>
      </c>
      <c r="C98" s="30" t="s">
        <v>131</v>
      </c>
      <c r="D98" s="22"/>
      <c r="E98" s="22"/>
      <c r="F98" s="22"/>
      <c r="G98" s="22"/>
      <c r="J98" s="23"/>
    </row>
    <row r="99" spans="1:10">
      <c r="A99">
        <v>93</v>
      </c>
      <c r="B99" s="29">
        <v>124199</v>
      </c>
      <c r="C99" s="30" t="s">
        <v>132</v>
      </c>
      <c r="D99" s="22"/>
      <c r="E99" s="22"/>
      <c r="F99" s="22"/>
      <c r="G99" s="22"/>
      <c r="J99" s="23"/>
    </row>
    <row r="100" spans="1:10">
      <c r="A100">
        <v>94</v>
      </c>
      <c r="B100" s="29">
        <v>124200</v>
      </c>
      <c r="C100" s="30" t="s">
        <v>133</v>
      </c>
      <c r="D100" s="22"/>
      <c r="E100" s="22"/>
      <c r="F100" s="22"/>
      <c r="G100" s="22"/>
      <c r="J100" s="23"/>
    </row>
    <row r="101" spans="1:10">
      <c r="A101">
        <v>95</v>
      </c>
      <c r="B101" s="29">
        <v>124211</v>
      </c>
      <c r="C101" s="30" t="s">
        <v>134</v>
      </c>
      <c r="D101" s="22"/>
      <c r="E101" s="22"/>
      <c r="F101" s="22"/>
      <c r="G101" s="22"/>
      <c r="J101" s="23"/>
    </row>
    <row r="102" spans="1:10">
      <c r="A102">
        <v>96</v>
      </c>
      <c r="B102" s="29">
        <v>124212</v>
      </c>
      <c r="C102" s="30" t="s">
        <v>135</v>
      </c>
      <c r="D102" s="22"/>
      <c r="E102" s="22"/>
      <c r="F102" s="22"/>
      <c r="G102" s="22"/>
      <c r="J102" s="23"/>
    </row>
    <row r="103" spans="1:10">
      <c r="A103">
        <v>97</v>
      </c>
      <c r="B103" s="29">
        <v>124213</v>
      </c>
      <c r="C103" s="30" t="s">
        <v>136</v>
      </c>
      <c r="D103" s="22"/>
      <c r="E103" s="22"/>
      <c r="F103" s="22"/>
      <c r="G103" s="22"/>
      <c r="J103" s="23"/>
    </row>
    <row r="104" spans="1:10">
      <c r="A104">
        <v>98</v>
      </c>
      <c r="B104" s="29">
        <v>124214</v>
      </c>
      <c r="C104" s="30" t="s">
        <v>137</v>
      </c>
      <c r="D104" s="22"/>
      <c r="E104" s="22"/>
      <c r="F104" s="22"/>
      <c r="G104" s="22"/>
      <c r="J104" s="23"/>
    </row>
    <row r="105" spans="1:10">
      <c r="A105">
        <v>99</v>
      </c>
      <c r="B105" s="29">
        <v>124215</v>
      </c>
      <c r="C105" s="30" t="s">
        <v>138</v>
      </c>
      <c r="D105" s="22"/>
      <c r="E105" s="22"/>
      <c r="F105" s="22"/>
      <c r="G105" s="22"/>
      <c r="J105" s="23"/>
    </row>
    <row r="106" spans="1:10">
      <c r="A106">
        <v>100</v>
      </c>
      <c r="B106" s="29">
        <v>124216</v>
      </c>
      <c r="C106" s="30" t="s">
        <v>139</v>
      </c>
      <c r="D106" s="22"/>
      <c r="E106" s="22"/>
      <c r="F106" s="22"/>
      <c r="G106" s="22"/>
      <c r="J106" s="23"/>
    </row>
    <row r="107" spans="1:10">
      <c r="A107">
        <v>101</v>
      </c>
      <c r="B107" s="29">
        <v>124217</v>
      </c>
      <c r="C107" s="30" t="s">
        <v>140</v>
      </c>
      <c r="D107" s="22"/>
      <c r="E107" s="22"/>
      <c r="F107" s="22"/>
      <c r="G107" s="22"/>
      <c r="J107" s="23"/>
    </row>
    <row r="108" spans="1:10">
      <c r="A108">
        <v>102</v>
      </c>
      <c r="B108" s="29">
        <v>124218</v>
      </c>
      <c r="C108" s="30" t="s">
        <v>141</v>
      </c>
      <c r="D108" s="22"/>
      <c r="E108" s="22"/>
      <c r="F108" s="22"/>
      <c r="G108" s="22"/>
      <c r="J108" s="23"/>
    </row>
    <row r="109" spans="1:10">
      <c r="A109">
        <v>103</v>
      </c>
      <c r="B109" s="29">
        <v>124219</v>
      </c>
      <c r="C109" s="30" t="s">
        <v>142</v>
      </c>
      <c r="D109" s="22"/>
      <c r="E109" s="22"/>
      <c r="F109" s="22"/>
      <c r="G109" s="22"/>
      <c r="J109" s="23"/>
    </row>
    <row r="110" spans="1:10">
      <c r="A110">
        <v>104</v>
      </c>
      <c r="B110" s="29">
        <v>124220</v>
      </c>
      <c r="C110" s="30" t="s">
        <v>143</v>
      </c>
      <c r="D110" s="22"/>
      <c r="E110" s="22"/>
      <c r="F110" s="22"/>
      <c r="G110" s="22"/>
      <c r="J110" s="23"/>
    </row>
    <row r="111" spans="1:10">
      <c r="A111">
        <v>105</v>
      </c>
      <c r="B111" s="29">
        <v>124221</v>
      </c>
      <c r="C111" s="30" t="s">
        <v>144</v>
      </c>
      <c r="D111" s="22"/>
      <c r="E111" s="22"/>
      <c r="F111" s="22"/>
      <c r="G111" s="22"/>
      <c r="J111" s="23"/>
    </row>
    <row r="112" spans="1:10">
      <c r="A112">
        <v>106</v>
      </c>
      <c r="B112" s="29">
        <v>124222</v>
      </c>
      <c r="C112" s="30" t="s">
        <v>145</v>
      </c>
      <c r="D112" s="22"/>
      <c r="E112" s="22"/>
      <c r="F112" s="22"/>
      <c r="G112" s="22"/>
      <c r="J112" s="23"/>
    </row>
    <row r="113" spans="1:10">
      <c r="A113">
        <v>107</v>
      </c>
      <c r="B113" s="29">
        <v>124223</v>
      </c>
      <c r="C113" s="30" t="s">
        <v>146</v>
      </c>
      <c r="D113" s="22"/>
      <c r="E113" s="22"/>
      <c r="F113" s="22"/>
      <c r="G113" s="22"/>
      <c r="J113" s="23"/>
    </row>
    <row r="114" spans="1:10">
      <c r="A114">
        <v>108</v>
      </c>
      <c r="B114" s="29">
        <v>124224</v>
      </c>
      <c r="C114" s="30" t="s">
        <v>147</v>
      </c>
      <c r="D114" s="22"/>
      <c r="E114" s="22"/>
      <c r="F114" s="22"/>
      <c r="G114" s="22"/>
      <c r="J114" s="23"/>
    </row>
    <row r="115" spans="1:10">
      <c r="A115">
        <v>109</v>
      </c>
      <c r="B115" s="29">
        <v>124226</v>
      </c>
      <c r="C115" s="30" t="s">
        <v>148</v>
      </c>
      <c r="D115" s="22"/>
      <c r="E115" s="22"/>
      <c r="F115" s="22"/>
      <c r="G115" s="22"/>
      <c r="J115" s="23"/>
    </row>
    <row r="116" spans="1:10">
      <c r="A116">
        <v>110</v>
      </c>
      <c r="B116" s="29">
        <v>124227</v>
      </c>
      <c r="C116" s="30" t="s">
        <v>149</v>
      </c>
      <c r="D116" s="22"/>
      <c r="E116" s="22"/>
      <c r="F116" s="22"/>
      <c r="G116" s="22"/>
      <c r="J116" s="23"/>
    </row>
    <row r="117" spans="1:10">
      <c r="A117">
        <v>111</v>
      </c>
      <c r="B117" s="29">
        <v>124228</v>
      </c>
      <c r="C117" s="30" t="s">
        <v>150</v>
      </c>
      <c r="D117" s="22"/>
      <c r="E117" s="22"/>
      <c r="F117" s="22"/>
      <c r="G117" s="22"/>
      <c r="J117" s="23"/>
    </row>
    <row r="118" spans="1:10">
      <c r="A118">
        <v>112</v>
      </c>
      <c r="B118" s="29">
        <v>124225</v>
      </c>
      <c r="C118" s="30" t="s">
        <v>151</v>
      </c>
      <c r="D118" s="22"/>
      <c r="E118" s="22"/>
      <c r="F118" s="22"/>
      <c r="G118" s="22"/>
      <c r="J118" s="23"/>
    </row>
    <row r="119" spans="1:10">
      <c r="A119">
        <v>113</v>
      </c>
      <c r="B119" s="29">
        <v>124300</v>
      </c>
      <c r="C119" s="30" t="s">
        <v>152</v>
      </c>
      <c r="D119" s="22"/>
      <c r="E119" s="22"/>
      <c r="F119" s="22"/>
      <c r="G119" s="22"/>
      <c r="J119" s="23"/>
    </row>
    <row r="120" spans="1:10">
      <c r="A120">
        <v>114</v>
      </c>
      <c r="B120" s="29">
        <v>124311</v>
      </c>
      <c r="C120" s="30" t="s">
        <v>153</v>
      </c>
      <c r="D120" s="22"/>
      <c r="E120" s="22"/>
      <c r="F120" s="22"/>
      <c r="G120" s="22"/>
      <c r="J120" s="23"/>
    </row>
    <row r="121" spans="1:10">
      <c r="A121">
        <v>115</v>
      </c>
      <c r="B121" s="29">
        <v>124312</v>
      </c>
      <c r="C121" s="30" t="s">
        <v>154</v>
      </c>
      <c r="D121" s="22"/>
      <c r="E121" s="22"/>
      <c r="F121" s="22"/>
      <c r="G121" s="22"/>
      <c r="J121" s="23"/>
    </row>
    <row r="122" spans="1:10">
      <c r="A122">
        <v>116</v>
      </c>
      <c r="B122" s="29">
        <v>124313</v>
      </c>
      <c r="C122" s="30" t="s">
        <v>155</v>
      </c>
      <c r="D122" s="22"/>
      <c r="E122" s="22"/>
      <c r="F122" s="22"/>
      <c r="G122" s="22"/>
      <c r="J122" s="23"/>
    </row>
    <row r="123" spans="1:10">
      <c r="A123">
        <v>117</v>
      </c>
      <c r="B123" s="29">
        <v>124314</v>
      </c>
      <c r="C123" s="30" t="s">
        <v>156</v>
      </c>
      <c r="D123" s="22"/>
      <c r="E123" s="22"/>
      <c r="F123" s="22"/>
      <c r="G123" s="22"/>
      <c r="J123" s="23"/>
    </row>
    <row r="124" spans="1:10">
      <c r="A124">
        <v>118</v>
      </c>
      <c r="B124" s="29">
        <v>124315</v>
      </c>
      <c r="C124" s="30" t="s">
        <v>157</v>
      </c>
      <c r="D124" s="22"/>
      <c r="E124" s="22"/>
      <c r="F124" s="22"/>
      <c r="G124" s="22"/>
      <c r="J124" s="23"/>
    </row>
    <row r="125" spans="1:10">
      <c r="A125">
        <v>119</v>
      </c>
      <c r="B125" s="29">
        <v>124316</v>
      </c>
      <c r="C125" s="30" t="s">
        <v>158</v>
      </c>
      <c r="D125" s="22"/>
      <c r="E125" s="22"/>
      <c r="F125" s="22"/>
      <c r="G125" s="22"/>
      <c r="J125" s="23"/>
    </row>
    <row r="126" spans="1:10">
      <c r="A126">
        <v>120</v>
      </c>
      <c r="B126" s="29">
        <v>124317</v>
      </c>
      <c r="C126" s="30" t="s">
        <v>159</v>
      </c>
      <c r="D126" s="22"/>
      <c r="E126" s="22"/>
      <c r="F126" s="22"/>
      <c r="G126" s="22"/>
      <c r="J126" s="23"/>
    </row>
    <row r="127" spans="1:10">
      <c r="A127">
        <v>121</v>
      </c>
      <c r="B127" s="29">
        <v>124319</v>
      </c>
      <c r="C127" s="30" t="s">
        <v>160</v>
      </c>
      <c r="D127" s="22"/>
      <c r="E127" s="22"/>
      <c r="F127" s="22"/>
      <c r="G127" s="22"/>
      <c r="J127" s="23"/>
    </row>
    <row r="128" spans="1:10">
      <c r="A128">
        <v>122</v>
      </c>
      <c r="B128" s="29">
        <v>124318</v>
      </c>
      <c r="C128" s="30" t="s">
        <v>161</v>
      </c>
      <c r="D128" s="22"/>
      <c r="E128" s="22"/>
      <c r="F128" s="22"/>
      <c r="G128" s="22"/>
      <c r="J128" s="23"/>
    </row>
    <row r="129" spans="1:10">
      <c r="A129">
        <v>123</v>
      </c>
      <c r="B129" s="29">
        <v>124320</v>
      </c>
      <c r="C129" s="30" t="s">
        <v>162</v>
      </c>
      <c r="D129" s="22"/>
      <c r="E129" s="22"/>
      <c r="F129" s="22"/>
      <c r="G129" s="22"/>
      <c r="J129" s="23"/>
    </row>
    <row r="130" spans="1:10">
      <c r="A130">
        <v>124</v>
      </c>
      <c r="B130" s="29">
        <v>124322</v>
      </c>
      <c r="C130" s="30" t="s">
        <v>163</v>
      </c>
      <c r="D130" s="22"/>
      <c r="E130" s="22"/>
      <c r="F130" s="22"/>
      <c r="G130" s="22"/>
      <c r="J130" s="23"/>
    </row>
    <row r="131" spans="1:10">
      <c r="A131">
        <v>125</v>
      </c>
      <c r="B131" s="29">
        <v>124323</v>
      </c>
      <c r="C131" s="30" t="s">
        <v>164</v>
      </c>
      <c r="D131" s="22"/>
      <c r="E131" s="22"/>
      <c r="F131" s="22"/>
      <c r="G131" s="22"/>
      <c r="J131" s="23"/>
    </row>
    <row r="132" spans="1:10">
      <c r="A132">
        <v>126</v>
      </c>
      <c r="B132" s="29">
        <v>124321</v>
      </c>
      <c r="C132" s="30" t="s">
        <v>165</v>
      </c>
      <c r="D132" s="22"/>
      <c r="E132" s="22"/>
      <c r="F132" s="22"/>
      <c r="G132" s="22"/>
      <c r="J132" s="23"/>
    </row>
    <row r="133" spans="1:10">
      <c r="A133">
        <v>127</v>
      </c>
      <c r="B133" s="29">
        <v>124400</v>
      </c>
      <c r="C133" s="30" t="s">
        <v>166</v>
      </c>
      <c r="D133" s="22"/>
      <c r="E133" s="22"/>
      <c r="F133" s="22"/>
      <c r="G133" s="22"/>
      <c r="J133" s="23"/>
    </row>
    <row r="134" spans="1:10">
      <c r="A134">
        <v>128</v>
      </c>
      <c r="B134" s="29">
        <v>124406</v>
      </c>
      <c r="C134" s="30" t="s">
        <v>167</v>
      </c>
      <c r="D134" s="22"/>
      <c r="E134" s="22"/>
      <c r="F134" s="22"/>
      <c r="G134" s="22"/>
      <c r="J134" s="23"/>
    </row>
    <row r="135" spans="1:10">
      <c r="A135">
        <v>129</v>
      </c>
      <c r="B135" s="29">
        <v>124410</v>
      </c>
      <c r="C135" s="30" t="s">
        <v>168</v>
      </c>
      <c r="D135" s="22"/>
      <c r="E135" s="22"/>
      <c r="F135" s="22"/>
      <c r="G135" s="22"/>
      <c r="J135" s="23"/>
    </row>
    <row r="136" spans="1:10">
      <c r="A136">
        <v>130</v>
      </c>
      <c r="B136" s="29">
        <v>124420</v>
      </c>
      <c r="C136" s="30" t="s">
        <v>169</v>
      </c>
      <c r="D136" s="22"/>
      <c r="E136" s="22"/>
      <c r="F136" s="22"/>
      <c r="G136" s="22"/>
      <c r="J136" s="23"/>
    </row>
    <row r="137" spans="1:10">
      <c r="A137">
        <v>131</v>
      </c>
      <c r="B137" s="29">
        <v>124421</v>
      </c>
      <c r="C137" s="30" t="s">
        <v>170</v>
      </c>
      <c r="D137" s="22"/>
      <c r="E137" s="22"/>
      <c r="F137" s="22"/>
      <c r="G137" s="22"/>
      <c r="J137" s="23"/>
    </row>
    <row r="138" spans="1:10">
      <c r="A138">
        <v>132</v>
      </c>
      <c r="B138" s="29">
        <v>124440</v>
      </c>
      <c r="C138" s="30" t="s">
        <v>171</v>
      </c>
      <c r="D138" s="22"/>
      <c r="E138" s="22"/>
      <c r="F138" s="22"/>
      <c r="G138" s="22"/>
      <c r="J138" s="23"/>
    </row>
    <row r="139" spans="1:10">
      <c r="A139">
        <v>133</v>
      </c>
      <c r="B139" s="29">
        <v>124450</v>
      </c>
      <c r="C139" s="30" t="s">
        <v>172</v>
      </c>
      <c r="D139" s="22"/>
      <c r="E139" s="22"/>
      <c r="F139" s="22"/>
      <c r="G139" s="22"/>
      <c r="J139" s="23"/>
    </row>
    <row r="140" spans="1:10">
      <c r="A140">
        <v>134</v>
      </c>
      <c r="B140" s="29">
        <v>124451</v>
      </c>
      <c r="C140" s="30" t="s">
        <v>173</v>
      </c>
      <c r="D140" s="22"/>
      <c r="E140" s="22"/>
      <c r="F140" s="22"/>
      <c r="G140" s="22"/>
      <c r="J140" s="23"/>
    </row>
    <row r="141" spans="1:10">
      <c r="A141">
        <v>135</v>
      </c>
      <c r="B141" s="29">
        <v>124452</v>
      </c>
      <c r="C141" s="30" t="s">
        <v>174</v>
      </c>
      <c r="D141" s="22"/>
      <c r="E141" s="22"/>
      <c r="F141" s="22"/>
      <c r="G141" s="22"/>
      <c r="J141" s="23"/>
    </row>
    <row r="142" spans="1:10">
      <c r="A142">
        <v>136</v>
      </c>
      <c r="B142" s="29">
        <v>124461</v>
      </c>
      <c r="C142" s="30" t="s">
        <v>175</v>
      </c>
      <c r="D142" s="22"/>
      <c r="E142" s="22"/>
      <c r="F142" s="22"/>
      <c r="G142" s="22"/>
      <c r="J142" s="23"/>
    </row>
    <row r="143" spans="1:10">
      <c r="A143">
        <v>137</v>
      </c>
      <c r="B143" s="29">
        <v>124453</v>
      </c>
      <c r="C143" s="30" t="s">
        <v>176</v>
      </c>
      <c r="D143" s="22"/>
      <c r="E143" s="22"/>
      <c r="F143" s="22"/>
      <c r="G143" s="22"/>
      <c r="J143" s="23"/>
    </row>
    <row r="144" spans="1:10">
      <c r="A144">
        <v>138</v>
      </c>
      <c r="B144" s="29">
        <v>124462</v>
      </c>
      <c r="C144" s="30" t="s">
        <v>177</v>
      </c>
      <c r="D144" s="22"/>
      <c r="E144" s="22"/>
      <c r="F144" s="22"/>
      <c r="G144" s="22"/>
      <c r="J144" s="23"/>
    </row>
    <row r="145" spans="1:12">
      <c r="A145">
        <v>139</v>
      </c>
      <c r="B145" s="29">
        <v>124463</v>
      </c>
      <c r="C145" s="30" t="s">
        <v>178</v>
      </c>
      <c r="D145" s="22"/>
      <c r="E145" s="22"/>
      <c r="F145" s="22"/>
      <c r="G145" s="22"/>
      <c r="J145" s="23"/>
    </row>
    <row r="146" spans="1:12">
      <c r="A146">
        <v>140</v>
      </c>
      <c r="B146" s="29">
        <v>124454</v>
      </c>
      <c r="C146" s="30" t="s">
        <v>179</v>
      </c>
      <c r="D146" s="22"/>
      <c r="E146" s="22"/>
      <c r="F146" s="22"/>
      <c r="G146" s="22"/>
      <c r="J146" s="23"/>
    </row>
    <row r="147" spans="1:12">
      <c r="A147">
        <v>141</v>
      </c>
      <c r="B147" s="29">
        <v>124455</v>
      </c>
      <c r="C147" s="30" t="s">
        <v>180</v>
      </c>
      <c r="D147" s="22"/>
      <c r="E147" s="22"/>
      <c r="F147" s="22"/>
      <c r="G147" s="22"/>
      <c r="J147" s="23"/>
    </row>
    <row r="148" spans="1:12">
      <c r="A148">
        <v>142</v>
      </c>
      <c r="B148" s="29">
        <v>124456</v>
      </c>
      <c r="C148" s="30" t="s">
        <v>181</v>
      </c>
      <c r="D148" s="22"/>
      <c r="E148" s="22"/>
      <c r="F148" s="22"/>
      <c r="G148" s="22"/>
      <c r="J148" s="23"/>
    </row>
    <row r="149" spans="1:12">
      <c r="A149">
        <v>143</v>
      </c>
      <c r="B149" s="29">
        <v>124457</v>
      </c>
      <c r="C149" s="30" t="s">
        <v>182</v>
      </c>
      <c r="D149" s="22"/>
      <c r="E149" s="22"/>
      <c r="F149" s="22"/>
      <c r="G149" s="22"/>
      <c r="J149" s="23"/>
    </row>
    <row r="150" spans="1:12">
      <c r="A150">
        <v>144</v>
      </c>
      <c r="B150" s="29">
        <v>124458</v>
      </c>
      <c r="C150" s="30" t="s">
        <v>183</v>
      </c>
      <c r="D150" s="22"/>
      <c r="E150" s="22"/>
      <c r="F150" s="22"/>
      <c r="G150" s="22"/>
      <c r="J150" s="23"/>
    </row>
    <row r="151" spans="1:12">
      <c r="A151">
        <v>145</v>
      </c>
      <c r="B151" s="29">
        <v>124459</v>
      </c>
      <c r="C151" s="30" t="s">
        <v>184</v>
      </c>
      <c r="D151" s="22"/>
      <c r="E151" s="22"/>
      <c r="F151" s="22"/>
      <c r="G151" s="22"/>
      <c r="J151" s="23"/>
    </row>
    <row r="152" spans="1:12">
      <c r="A152">
        <v>146</v>
      </c>
      <c r="B152" s="29">
        <v>124470</v>
      </c>
      <c r="C152" s="30" t="s">
        <v>185</v>
      </c>
      <c r="D152" s="22"/>
      <c r="E152" s="22"/>
      <c r="F152" s="22"/>
      <c r="G152" s="22"/>
      <c r="J152" s="23"/>
    </row>
    <row r="153" spans="1:12">
      <c r="A153">
        <v>147</v>
      </c>
      <c r="B153" s="29">
        <v>124471</v>
      </c>
      <c r="C153" s="30" t="s">
        <v>186</v>
      </c>
      <c r="D153" s="22"/>
      <c r="E153" s="22"/>
      <c r="F153" s="22"/>
      <c r="G153" s="22"/>
      <c r="J153" s="23"/>
    </row>
    <row r="154" spans="1:12">
      <c r="A154">
        <v>148</v>
      </c>
      <c r="B154" s="29">
        <v>124472</v>
      </c>
      <c r="C154" s="30" t="s">
        <v>187</v>
      </c>
      <c r="D154" s="22"/>
      <c r="E154" s="22"/>
      <c r="F154" s="22"/>
      <c r="G154" s="22"/>
      <c r="J154" s="23"/>
    </row>
    <row r="155" spans="1:12">
      <c r="A155">
        <v>149</v>
      </c>
      <c r="B155" s="29">
        <v>124460</v>
      </c>
      <c r="C155" s="30" t="s">
        <v>188</v>
      </c>
      <c r="D155" s="22"/>
      <c r="E155" s="22"/>
      <c r="F155" s="22"/>
      <c r="G155" s="22"/>
      <c r="J155" s="23"/>
    </row>
    <row r="156" spans="1:12">
      <c r="A156">
        <v>150</v>
      </c>
      <c r="B156" s="29">
        <v>125000</v>
      </c>
      <c r="C156" s="34" t="s">
        <v>189</v>
      </c>
      <c r="D156" s="42" t="e">
        <f ca="1">+D88-D89</f>
        <v>#NAME?</v>
      </c>
      <c r="E156" s="42" t="e">
        <f t="shared" ref="E156:G156" ca="1" si="4">+E88-E89</f>
        <v>#NAME?</v>
      </c>
      <c r="F156" s="42" t="e">
        <f t="shared" ca="1" si="4"/>
        <v>#NAME?</v>
      </c>
      <c r="G156" s="42" t="e">
        <f t="shared" ca="1" si="4"/>
        <v>#NAME?</v>
      </c>
      <c r="I156" s="23" t="e">
        <f ca="1">SUM(D156:G156)</f>
        <v>#NAME?</v>
      </c>
      <c r="J156" s="23">
        <f>'2단계 손익계산서_실제'!I156</f>
        <v>13398215000000</v>
      </c>
      <c r="K156" s="125" t="e">
        <f ca="1">+I156-J156</f>
        <v>#NAME?</v>
      </c>
      <c r="L156" s="155" t="e">
        <f ca="1">+K156/J156</f>
        <v>#NAME?</v>
      </c>
    </row>
    <row r="157" spans="1:12">
      <c r="A157">
        <v>151</v>
      </c>
      <c r="B157" s="29">
        <v>125100</v>
      </c>
      <c r="C157" s="32" t="s">
        <v>190</v>
      </c>
      <c r="D157" s="40">
        <f ca="1">+'1단계 손익계산서_실제'!P157</f>
        <v>2171239750000</v>
      </c>
      <c r="E157" s="40">
        <f ca="1">+'1단계 손익계산서_실제'!Q157</f>
        <v>2171239750000</v>
      </c>
      <c r="F157" s="40">
        <f ca="1">+'1단계 손익계산서_실제'!R157</f>
        <v>2171239750000</v>
      </c>
      <c r="G157" s="40">
        <f ca="1">+'1단계 손익계산서_실제'!S157</f>
        <v>2171239750000</v>
      </c>
      <c r="I157" s="23">
        <f t="shared" ref="I157:I220" ca="1" si="5">SUM(D157:G157)</f>
        <v>8684959000000</v>
      </c>
      <c r="J157" s="23">
        <f>'2단계 손익계산서_실제'!I157</f>
        <v>6460576000000</v>
      </c>
      <c r="K157" s="125">
        <f ca="1">+I157-J157</f>
        <v>2224383000000</v>
      </c>
      <c r="L157" s="155">
        <f ca="1">+K157/J157</f>
        <v>0.34430103445884702</v>
      </c>
    </row>
    <row r="158" spans="1:12">
      <c r="A158">
        <v>152</v>
      </c>
      <c r="B158" s="29">
        <v>125101</v>
      </c>
      <c r="C158" s="30" t="s">
        <v>191</v>
      </c>
      <c r="D158" s="22">
        <f ca="1">+'1단계 손익계산서_실제'!P158</f>
        <v>215292500000</v>
      </c>
      <c r="E158" s="22">
        <f ca="1">+'1단계 손익계산서_실제'!Q158</f>
        <v>215292500000</v>
      </c>
      <c r="F158" s="22">
        <f ca="1">+'1단계 손익계산서_실제'!R158</f>
        <v>215292500000</v>
      </c>
      <c r="G158" s="22">
        <f ca="1">+'1단계 손익계산서_실제'!S158</f>
        <v>215292500000</v>
      </c>
      <c r="I158" s="23">
        <f t="shared" ca="1" si="5"/>
        <v>861170000000</v>
      </c>
      <c r="J158" s="23">
        <f>'2단계 손익계산서_실제'!I158</f>
        <v>632241000000</v>
      </c>
    </row>
    <row r="159" spans="1:12">
      <c r="A159">
        <v>153</v>
      </c>
      <c r="B159" s="29">
        <v>125102</v>
      </c>
      <c r="C159" s="30" t="s">
        <v>192</v>
      </c>
      <c r="D159" s="22">
        <f ca="1">+'1단계 손익계산서_실제'!P159</f>
        <v>21772750000</v>
      </c>
      <c r="E159" s="22">
        <f ca="1">+'1단계 손익계산서_실제'!Q159</f>
        <v>21772750000</v>
      </c>
      <c r="F159" s="22">
        <f ca="1">+'1단계 손익계산서_실제'!R159</f>
        <v>21772750000</v>
      </c>
      <c r="G159" s="22">
        <f ca="1">+'1단계 손익계산서_실제'!S159</f>
        <v>21772750000</v>
      </c>
      <c r="I159" s="23">
        <f t="shared" ca="1" si="5"/>
        <v>87091000000</v>
      </c>
      <c r="J159" s="23">
        <f>'2단계 손익계산서_실제'!I159</f>
        <v>94169000000</v>
      </c>
    </row>
    <row r="160" spans="1:12">
      <c r="A160">
        <v>154</v>
      </c>
      <c r="B160" s="29">
        <v>125103</v>
      </c>
      <c r="C160" s="30" t="s">
        <v>193</v>
      </c>
      <c r="D160" s="22">
        <f ca="1">+'1단계 손익계산서_실제'!P160</f>
        <v>631215250000</v>
      </c>
      <c r="E160" s="22">
        <f ca="1">+'1단계 손익계산서_실제'!Q160</f>
        <v>631215250000</v>
      </c>
      <c r="F160" s="22">
        <f ca="1">+'1단계 손익계산서_실제'!R160</f>
        <v>631215250000</v>
      </c>
      <c r="G160" s="22">
        <f ca="1">+'1단계 손익계산서_실제'!S160</f>
        <v>631215250000</v>
      </c>
      <c r="I160" s="23">
        <f t="shared" ca="1" si="5"/>
        <v>2524861000000</v>
      </c>
      <c r="J160" s="23">
        <f>'2단계 손익계산서_실제'!I160</f>
        <v>570696000000</v>
      </c>
    </row>
    <row r="161" spans="1:10">
      <c r="A161">
        <v>155</v>
      </c>
      <c r="B161" s="29">
        <v>125200</v>
      </c>
      <c r="C161" s="30" t="s">
        <v>194</v>
      </c>
      <c r="D161" s="22">
        <f ca="1">+'1단계 손익계산서_실제'!P161</f>
        <v>0</v>
      </c>
      <c r="E161" s="22">
        <f ca="1">+'1단계 손익계산서_실제'!Q161</f>
        <v>0</v>
      </c>
      <c r="F161" s="22">
        <f ca="1">+'1단계 손익계산서_실제'!R161</f>
        <v>0</v>
      </c>
      <c r="G161" s="22">
        <f ca="1">+'1단계 손익계산서_실제'!S161</f>
        <v>0</v>
      </c>
      <c r="I161" s="23">
        <f t="shared" ca="1" si="5"/>
        <v>0</v>
      </c>
      <c r="J161" s="23"/>
    </row>
    <row r="162" spans="1:10">
      <c r="A162">
        <v>156</v>
      </c>
      <c r="B162" s="29">
        <v>125201</v>
      </c>
      <c r="C162" s="30" t="s">
        <v>195</v>
      </c>
      <c r="D162" s="22">
        <f>+'1단계 손익계산서_실제'!P162</f>
        <v>0</v>
      </c>
      <c r="E162" s="22">
        <f>+'1단계 손익계산서_실제'!Q162</f>
        <v>0</v>
      </c>
      <c r="F162" s="22">
        <f>+'1단계 손익계산서_실제'!R162</f>
        <v>0</v>
      </c>
      <c r="G162" s="22">
        <f>+'1단계 손익계산서_실제'!S162</f>
        <v>0</v>
      </c>
      <c r="I162" s="23">
        <f t="shared" si="5"/>
        <v>0</v>
      </c>
      <c r="J162" s="23"/>
    </row>
    <row r="163" spans="1:10">
      <c r="A163">
        <v>157</v>
      </c>
      <c r="B163" s="29">
        <v>125131</v>
      </c>
      <c r="C163" s="30" t="s">
        <v>196</v>
      </c>
      <c r="D163" s="22">
        <f ca="1">+'1단계 손익계산서_실제'!P163</f>
        <v>0</v>
      </c>
      <c r="E163" s="22">
        <f ca="1">+'1단계 손익계산서_실제'!Q163</f>
        <v>0</v>
      </c>
      <c r="F163" s="22">
        <f ca="1">+'1단계 손익계산서_실제'!R163</f>
        <v>0</v>
      </c>
      <c r="G163" s="22">
        <f ca="1">+'1단계 손익계산서_실제'!S163</f>
        <v>0</v>
      </c>
      <c r="I163" s="23">
        <f t="shared" ca="1" si="5"/>
        <v>0</v>
      </c>
      <c r="J163" s="23"/>
    </row>
    <row r="164" spans="1:10">
      <c r="A164">
        <v>158</v>
      </c>
      <c r="B164" s="29">
        <v>125141</v>
      </c>
      <c r="C164" s="30" t="s">
        <v>197</v>
      </c>
      <c r="D164" s="22">
        <f ca="1">+'1단계 손익계산서_실제'!P164</f>
        <v>0</v>
      </c>
      <c r="E164" s="22">
        <f ca="1">+'1단계 손익계산서_실제'!Q164</f>
        <v>0</v>
      </c>
      <c r="F164" s="22">
        <f ca="1">+'1단계 손익계산서_실제'!R164</f>
        <v>0</v>
      </c>
      <c r="G164" s="22">
        <f ca="1">+'1단계 손익계산서_실제'!S164</f>
        <v>0</v>
      </c>
      <c r="I164" s="23">
        <f t="shared" ca="1" si="5"/>
        <v>0</v>
      </c>
      <c r="J164" s="23"/>
    </row>
    <row r="165" spans="1:10">
      <c r="A165">
        <v>159</v>
      </c>
      <c r="B165" s="29">
        <v>125146</v>
      </c>
      <c r="C165" s="30" t="s">
        <v>198</v>
      </c>
      <c r="D165" s="22">
        <f ca="1">+'1단계 손익계산서_실제'!P165</f>
        <v>0</v>
      </c>
      <c r="E165" s="22">
        <f ca="1">+'1단계 손익계산서_실제'!Q165</f>
        <v>0</v>
      </c>
      <c r="F165" s="22">
        <f ca="1">+'1단계 손익계산서_실제'!R165</f>
        <v>0</v>
      </c>
      <c r="G165" s="22">
        <f ca="1">+'1단계 손익계산서_실제'!S165</f>
        <v>0</v>
      </c>
      <c r="I165" s="23">
        <f t="shared" ca="1" si="5"/>
        <v>0</v>
      </c>
      <c r="J165" s="23"/>
    </row>
    <row r="166" spans="1:10">
      <c r="A166">
        <v>160</v>
      </c>
      <c r="B166" s="29">
        <v>125144</v>
      </c>
      <c r="C166" s="30" t="s">
        <v>199</v>
      </c>
      <c r="D166" s="22">
        <f ca="1">+'1단계 손익계산서_실제'!P166</f>
        <v>0</v>
      </c>
      <c r="E166" s="22">
        <f ca="1">+'1단계 손익계산서_실제'!Q166</f>
        <v>0</v>
      </c>
      <c r="F166" s="22">
        <f ca="1">+'1단계 손익계산서_실제'!R166</f>
        <v>0</v>
      </c>
      <c r="G166" s="22">
        <f ca="1">+'1단계 손익계산서_실제'!S166</f>
        <v>0</v>
      </c>
      <c r="I166" s="23">
        <f t="shared" ca="1" si="5"/>
        <v>0</v>
      </c>
      <c r="J166" s="23"/>
    </row>
    <row r="167" spans="1:10">
      <c r="A167">
        <v>161</v>
      </c>
      <c r="B167" s="29">
        <v>125142</v>
      </c>
      <c r="C167" s="30" t="s">
        <v>200</v>
      </c>
      <c r="D167" s="22">
        <f ca="1">+'1단계 손익계산서_실제'!P167</f>
        <v>0</v>
      </c>
      <c r="E167" s="22">
        <f ca="1">+'1단계 손익계산서_실제'!Q167</f>
        <v>0</v>
      </c>
      <c r="F167" s="22">
        <f ca="1">+'1단계 손익계산서_실제'!R167</f>
        <v>0</v>
      </c>
      <c r="G167" s="22">
        <f ca="1">+'1단계 손익계산서_실제'!S167</f>
        <v>0</v>
      </c>
      <c r="I167" s="23">
        <f t="shared" ca="1" si="5"/>
        <v>0</v>
      </c>
      <c r="J167" s="23"/>
    </row>
    <row r="168" spans="1:10">
      <c r="A168">
        <v>162</v>
      </c>
      <c r="B168" s="29">
        <v>125132</v>
      </c>
      <c r="C168" s="30" t="s">
        <v>201</v>
      </c>
      <c r="D168" s="22">
        <f>+'1단계 손익계산서_실제'!P168</f>
        <v>0</v>
      </c>
      <c r="E168" s="22">
        <f>+'1단계 손익계산서_실제'!Q168</f>
        <v>0</v>
      </c>
      <c r="F168" s="22">
        <f>+'1단계 손익계산서_실제'!R168</f>
        <v>0</v>
      </c>
      <c r="G168" s="22">
        <f>+'1단계 손익계산서_실제'!S168</f>
        <v>0</v>
      </c>
      <c r="I168" s="23">
        <f t="shared" si="5"/>
        <v>0</v>
      </c>
      <c r="J168" s="23"/>
    </row>
    <row r="169" spans="1:10">
      <c r="A169">
        <v>163</v>
      </c>
      <c r="B169" s="29">
        <v>125139</v>
      </c>
      <c r="C169" s="30" t="s">
        <v>202</v>
      </c>
      <c r="D169" s="22">
        <f ca="1">+'1단계 손익계산서_실제'!P169</f>
        <v>0</v>
      </c>
      <c r="E169" s="22">
        <f ca="1">+'1단계 손익계산서_실제'!Q169</f>
        <v>0</v>
      </c>
      <c r="F169" s="22">
        <f ca="1">+'1단계 손익계산서_실제'!R169</f>
        <v>0</v>
      </c>
      <c r="G169" s="22">
        <f ca="1">+'1단계 손익계산서_실제'!S169</f>
        <v>0</v>
      </c>
      <c r="I169" s="23">
        <f t="shared" ca="1" si="5"/>
        <v>0</v>
      </c>
      <c r="J169" s="23"/>
    </row>
    <row r="170" spans="1:10">
      <c r="A170">
        <v>164</v>
      </c>
      <c r="B170" s="29">
        <v>125133</v>
      </c>
      <c r="C170" s="30" t="s">
        <v>203</v>
      </c>
      <c r="D170" s="22">
        <f ca="1">+'1단계 손익계산서_실제'!P170</f>
        <v>0</v>
      </c>
      <c r="E170" s="22">
        <f ca="1">+'1단계 손익계산서_실제'!Q170</f>
        <v>0</v>
      </c>
      <c r="F170" s="22">
        <f ca="1">+'1단계 손익계산서_실제'!R170</f>
        <v>0</v>
      </c>
      <c r="G170" s="22">
        <f ca="1">+'1단계 손익계산서_실제'!S170</f>
        <v>0</v>
      </c>
      <c r="I170" s="23">
        <f t="shared" ca="1" si="5"/>
        <v>0</v>
      </c>
      <c r="J170" s="23"/>
    </row>
    <row r="171" spans="1:10">
      <c r="A171">
        <v>165</v>
      </c>
      <c r="B171" s="29">
        <v>125116</v>
      </c>
      <c r="C171" s="30" t="s">
        <v>204</v>
      </c>
      <c r="D171" s="22">
        <f ca="1">+'1단계 손익계산서_실제'!P171</f>
        <v>0</v>
      </c>
      <c r="E171" s="22">
        <f ca="1">+'1단계 손익계산서_실제'!Q171</f>
        <v>0</v>
      </c>
      <c r="F171" s="22">
        <f ca="1">+'1단계 손익계산서_실제'!R171</f>
        <v>0</v>
      </c>
      <c r="G171" s="22">
        <f ca="1">+'1단계 손익계산서_실제'!S171</f>
        <v>0</v>
      </c>
      <c r="I171" s="23">
        <f t="shared" ca="1" si="5"/>
        <v>0</v>
      </c>
      <c r="J171" s="23"/>
    </row>
    <row r="172" spans="1:10">
      <c r="A172">
        <v>166</v>
      </c>
      <c r="B172" s="29">
        <v>125117</v>
      </c>
      <c r="C172" s="30" t="s">
        <v>205</v>
      </c>
      <c r="D172" s="22">
        <f ca="1">+'1단계 손익계산서_실제'!P172</f>
        <v>0</v>
      </c>
      <c r="E172" s="22">
        <f ca="1">+'1단계 손익계산서_실제'!Q172</f>
        <v>0</v>
      </c>
      <c r="F172" s="22">
        <f ca="1">+'1단계 손익계산서_실제'!R172</f>
        <v>0</v>
      </c>
      <c r="G172" s="22">
        <f ca="1">+'1단계 손익계산서_실제'!S172</f>
        <v>0</v>
      </c>
      <c r="I172" s="23">
        <f t="shared" ca="1" si="5"/>
        <v>0</v>
      </c>
      <c r="J172" s="23"/>
    </row>
    <row r="173" spans="1:10">
      <c r="A173">
        <v>167</v>
      </c>
      <c r="B173" s="29">
        <v>125105</v>
      </c>
      <c r="C173" s="30" t="s">
        <v>206</v>
      </c>
      <c r="D173" s="22">
        <f ca="1">+'1단계 손익계산서_실제'!P173</f>
        <v>21578750000</v>
      </c>
      <c r="E173" s="22">
        <f ca="1">+'1단계 손익계산서_실제'!Q173</f>
        <v>21578750000</v>
      </c>
      <c r="F173" s="22">
        <f ca="1">+'1단계 손익계산서_실제'!R173</f>
        <v>21578750000</v>
      </c>
      <c r="G173" s="22">
        <f ca="1">+'1단계 손익계산서_실제'!S173</f>
        <v>21578750000</v>
      </c>
      <c r="I173" s="23">
        <f t="shared" ca="1" si="5"/>
        <v>86315000000</v>
      </c>
      <c r="J173" s="23"/>
    </row>
    <row r="174" spans="1:10">
      <c r="A174">
        <v>168</v>
      </c>
      <c r="B174" s="29">
        <v>125106</v>
      </c>
      <c r="C174" s="30" t="s">
        <v>207</v>
      </c>
      <c r="D174" s="22">
        <f ca="1">+'1단계 손익계산서_실제'!P174</f>
        <v>0</v>
      </c>
      <c r="E174" s="22">
        <f ca="1">+'1단계 손익계산서_실제'!Q174</f>
        <v>0</v>
      </c>
      <c r="F174" s="22">
        <f ca="1">+'1단계 손익계산서_실제'!R174</f>
        <v>0</v>
      </c>
      <c r="G174" s="22">
        <f ca="1">+'1단계 손익계산서_실제'!S174</f>
        <v>0</v>
      </c>
      <c r="I174" s="23">
        <f t="shared" ca="1" si="5"/>
        <v>0</v>
      </c>
      <c r="J174" s="23"/>
    </row>
    <row r="175" spans="1:10">
      <c r="A175">
        <v>169</v>
      </c>
      <c r="B175" s="29">
        <v>125107</v>
      </c>
      <c r="C175" s="30" t="s">
        <v>208</v>
      </c>
      <c r="D175" s="22">
        <f ca="1">+'1단계 손익계산서_실제'!P175</f>
        <v>0</v>
      </c>
      <c r="E175" s="22">
        <f ca="1">+'1단계 손익계산서_실제'!Q175</f>
        <v>0</v>
      </c>
      <c r="F175" s="22">
        <f ca="1">+'1단계 손익계산서_실제'!R175</f>
        <v>0</v>
      </c>
      <c r="G175" s="22">
        <f ca="1">+'1단계 손익계산서_실제'!S175</f>
        <v>0</v>
      </c>
      <c r="I175" s="23">
        <f t="shared" ca="1" si="5"/>
        <v>0</v>
      </c>
      <c r="J175" s="23"/>
    </row>
    <row r="176" spans="1:10">
      <c r="A176">
        <v>170</v>
      </c>
      <c r="B176" s="29">
        <v>125108</v>
      </c>
      <c r="C176" s="30" t="s">
        <v>119</v>
      </c>
      <c r="D176" s="22">
        <f>+'1단계 손익계산서_실제'!P176</f>
        <v>0</v>
      </c>
      <c r="E176" s="22">
        <f>+'1단계 손익계산서_실제'!Q176</f>
        <v>0</v>
      </c>
      <c r="F176" s="22">
        <f>+'1단계 손익계산서_실제'!R176</f>
        <v>0</v>
      </c>
      <c r="G176" s="22">
        <f>+'1단계 손익계산서_실제'!S176</f>
        <v>0</v>
      </c>
      <c r="I176" s="23">
        <f t="shared" si="5"/>
        <v>0</v>
      </c>
      <c r="J176" s="23"/>
    </row>
    <row r="177" spans="1:10">
      <c r="A177">
        <v>171</v>
      </c>
      <c r="B177" s="29">
        <v>125110</v>
      </c>
      <c r="C177" s="30" t="s">
        <v>209</v>
      </c>
      <c r="D177" s="22">
        <f ca="1">+'1단계 손익계산서_실제'!P177</f>
        <v>0</v>
      </c>
      <c r="E177" s="22">
        <f ca="1">+'1단계 손익계산서_실제'!Q177</f>
        <v>0</v>
      </c>
      <c r="F177" s="22">
        <f ca="1">+'1단계 손익계산서_실제'!R177</f>
        <v>0</v>
      </c>
      <c r="G177" s="22">
        <f ca="1">+'1단계 손익계산서_실제'!S177</f>
        <v>0</v>
      </c>
      <c r="I177" s="23">
        <f t="shared" ca="1" si="5"/>
        <v>0</v>
      </c>
      <c r="J177" s="23"/>
    </row>
    <row r="178" spans="1:10">
      <c r="A178">
        <v>172</v>
      </c>
      <c r="B178" s="29">
        <v>125109</v>
      </c>
      <c r="C178" s="30" t="s">
        <v>210</v>
      </c>
      <c r="D178" s="22">
        <f ca="1">+'1단계 손익계산서_실제'!P178</f>
        <v>0</v>
      </c>
      <c r="E178" s="22">
        <f ca="1">+'1단계 손익계산서_실제'!Q178</f>
        <v>0</v>
      </c>
      <c r="F178" s="22">
        <f ca="1">+'1단계 손익계산서_실제'!R178</f>
        <v>0</v>
      </c>
      <c r="G178" s="22">
        <f ca="1">+'1단계 손익계산서_실제'!S178</f>
        <v>0</v>
      </c>
      <c r="I178" s="23">
        <f t="shared" ca="1" si="5"/>
        <v>0</v>
      </c>
      <c r="J178" s="23"/>
    </row>
    <row r="179" spans="1:10">
      <c r="A179">
        <v>173</v>
      </c>
      <c r="B179" s="29">
        <v>125111</v>
      </c>
      <c r="C179" s="30" t="s">
        <v>211</v>
      </c>
      <c r="D179" s="22">
        <f ca="1">+'1단계 손익계산서_실제'!P179</f>
        <v>827669500000</v>
      </c>
      <c r="E179" s="22">
        <f ca="1">+'1단계 손익계산서_실제'!Q179</f>
        <v>827669500000</v>
      </c>
      <c r="F179" s="22">
        <f ca="1">+'1단계 손익계산서_실제'!R179</f>
        <v>827669500000</v>
      </c>
      <c r="G179" s="22">
        <f ca="1">+'1단계 손익계산서_실제'!S179</f>
        <v>827669500000</v>
      </c>
      <c r="I179" s="23">
        <f t="shared" ca="1" si="5"/>
        <v>3310678000000</v>
      </c>
      <c r="J179" s="23"/>
    </row>
    <row r="180" spans="1:10">
      <c r="A180">
        <v>174</v>
      </c>
      <c r="B180" s="29">
        <v>125118</v>
      </c>
      <c r="C180" s="30" t="s">
        <v>212</v>
      </c>
      <c r="D180" s="22">
        <f ca="1">+'1단계 손익계산서_실제'!P180</f>
        <v>0</v>
      </c>
      <c r="E180" s="22">
        <f ca="1">+'1단계 손익계산서_실제'!Q180</f>
        <v>0</v>
      </c>
      <c r="F180" s="22">
        <f ca="1">+'1단계 손익계산서_실제'!R180</f>
        <v>0</v>
      </c>
      <c r="G180" s="22">
        <f ca="1">+'1단계 손익계산서_실제'!S180</f>
        <v>0</v>
      </c>
      <c r="I180" s="23">
        <f t="shared" ca="1" si="5"/>
        <v>0</v>
      </c>
      <c r="J180" s="23"/>
    </row>
    <row r="181" spans="1:10">
      <c r="A181">
        <v>175</v>
      </c>
      <c r="B181" s="29">
        <v>125119</v>
      </c>
      <c r="C181" s="30" t="s">
        <v>213</v>
      </c>
      <c r="D181" s="22">
        <f ca="1">+'1단계 손익계산서_실제'!P181</f>
        <v>0</v>
      </c>
      <c r="E181" s="22">
        <f ca="1">+'1단계 손익계산서_실제'!Q181</f>
        <v>0</v>
      </c>
      <c r="F181" s="22">
        <f ca="1">+'1단계 손익계산서_실제'!R181</f>
        <v>0</v>
      </c>
      <c r="G181" s="22">
        <f ca="1">+'1단계 손익계산서_실제'!S181</f>
        <v>0</v>
      </c>
      <c r="I181" s="23">
        <f t="shared" ca="1" si="5"/>
        <v>0</v>
      </c>
      <c r="J181" s="23"/>
    </row>
    <row r="182" spans="1:10">
      <c r="A182">
        <v>176</v>
      </c>
      <c r="B182" s="29">
        <v>125126</v>
      </c>
      <c r="C182" s="30" t="s">
        <v>214</v>
      </c>
      <c r="D182" s="22">
        <f ca="1">+'1단계 손익계산서_실제'!P182</f>
        <v>9149250000</v>
      </c>
      <c r="E182" s="22">
        <f ca="1">+'1단계 손익계산서_실제'!Q182</f>
        <v>9149250000</v>
      </c>
      <c r="F182" s="22">
        <f ca="1">+'1단계 손익계산서_실제'!R182</f>
        <v>9149250000</v>
      </c>
      <c r="G182" s="22">
        <f ca="1">+'1단계 손익계산서_실제'!S182</f>
        <v>9149250000</v>
      </c>
      <c r="I182" s="23">
        <f t="shared" ca="1" si="5"/>
        <v>36597000000</v>
      </c>
      <c r="J182" s="23"/>
    </row>
    <row r="183" spans="1:10">
      <c r="A183">
        <v>177</v>
      </c>
      <c r="B183" s="29">
        <v>125112</v>
      </c>
      <c r="C183" s="30" t="s">
        <v>215</v>
      </c>
      <c r="D183" s="22">
        <f ca="1">+'1단계 손익계산서_실제'!P183</f>
        <v>0</v>
      </c>
      <c r="E183" s="22">
        <f ca="1">+'1단계 손익계산서_실제'!Q183</f>
        <v>0</v>
      </c>
      <c r="F183" s="22">
        <f ca="1">+'1단계 손익계산서_실제'!R183</f>
        <v>0</v>
      </c>
      <c r="G183" s="22">
        <f ca="1">+'1단계 손익계산서_실제'!S183</f>
        <v>0</v>
      </c>
      <c r="I183" s="23">
        <f t="shared" ca="1" si="5"/>
        <v>0</v>
      </c>
      <c r="J183" s="23"/>
    </row>
    <row r="184" spans="1:10">
      <c r="A184">
        <v>178</v>
      </c>
      <c r="B184" s="29">
        <v>125113</v>
      </c>
      <c r="C184" s="30" t="s">
        <v>216</v>
      </c>
      <c r="D184" s="22">
        <f ca="1">+'1단계 손익계산서_실제'!P184</f>
        <v>0</v>
      </c>
      <c r="E184" s="22">
        <f ca="1">+'1단계 손익계산서_실제'!Q184</f>
        <v>0</v>
      </c>
      <c r="F184" s="22">
        <f ca="1">+'1단계 손익계산서_실제'!R184</f>
        <v>0</v>
      </c>
      <c r="G184" s="22">
        <f ca="1">+'1단계 손익계산서_실제'!S184</f>
        <v>0</v>
      </c>
      <c r="I184" s="23">
        <f t="shared" ca="1" si="5"/>
        <v>0</v>
      </c>
      <c r="J184" s="23"/>
    </row>
    <row r="185" spans="1:10">
      <c r="A185">
        <v>179</v>
      </c>
      <c r="B185" s="29">
        <v>125114</v>
      </c>
      <c r="C185" s="30" t="s">
        <v>217</v>
      </c>
      <c r="D185" s="22">
        <f ca="1">+'1단계 손익계산서_실제'!P185</f>
        <v>0</v>
      </c>
      <c r="E185" s="22">
        <f ca="1">+'1단계 손익계산서_실제'!Q185</f>
        <v>0</v>
      </c>
      <c r="F185" s="22">
        <f ca="1">+'1단계 손익계산서_실제'!R185</f>
        <v>0</v>
      </c>
      <c r="G185" s="22">
        <f ca="1">+'1단계 손익계산서_실제'!S185</f>
        <v>0</v>
      </c>
      <c r="I185" s="23">
        <f t="shared" ca="1" si="5"/>
        <v>0</v>
      </c>
      <c r="J185" s="23"/>
    </row>
    <row r="186" spans="1:10">
      <c r="A186">
        <v>180</v>
      </c>
      <c r="B186" s="29">
        <v>125143</v>
      </c>
      <c r="C186" s="30" t="s">
        <v>218</v>
      </c>
      <c r="D186" s="22">
        <f ca="1">+'1단계 손익계산서_실제'!P186</f>
        <v>0</v>
      </c>
      <c r="E186" s="22">
        <f ca="1">+'1단계 손익계산서_실제'!Q186</f>
        <v>0</v>
      </c>
      <c r="F186" s="22">
        <f ca="1">+'1단계 손익계산서_실제'!R186</f>
        <v>0</v>
      </c>
      <c r="G186" s="22">
        <f ca="1">+'1단계 손익계산서_실제'!S186</f>
        <v>0</v>
      </c>
      <c r="I186" s="23">
        <f t="shared" ca="1" si="5"/>
        <v>0</v>
      </c>
      <c r="J186" s="23"/>
    </row>
    <row r="187" spans="1:10">
      <c r="A187">
        <v>181</v>
      </c>
      <c r="B187" s="29">
        <v>125145</v>
      </c>
      <c r="C187" s="30" t="s">
        <v>219</v>
      </c>
      <c r="D187" s="22">
        <f ca="1">+'1단계 손익계산서_실제'!P187</f>
        <v>0</v>
      </c>
      <c r="E187" s="22">
        <f ca="1">+'1단계 손익계산서_실제'!Q187</f>
        <v>0</v>
      </c>
      <c r="F187" s="22">
        <f ca="1">+'1단계 손익계산서_실제'!R187</f>
        <v>0</v>
      </c>
      <c r="G187" s="22">
        <f ca="1">+'1단계 손익계산서_실제'!S187</f>
        <v>0</v>
      </c>
      <c r="I187" s="23">
        <f t="shared" ca="1" si="5"/>
        <v>0</v>
      </c>
      <c r="J187" s="23"/>
    </row>
    <row r="188" spans="1:10">
      <c r="A188">
        <v>182</v>
      </c>
      <c r="B188" s="29">
        <v>125120</v>
      </c>
      <c r="C188" s="30" t="s">
        <v>220</v>
      </c>
      <c r="D188" s="22">
        <f ca="1">+'1단계 손익계산서_실제'!P188</f>
        <v>0</v>
      </c>
      <c r="E188" s="22">
        <f ca="1">+'1단계 손익계산서_실제'!Q188</f>
        <v>0</v>
      </c>
      <c r="F188" s="22">
        <f ca="1">+'1단계 손익계산서_실제'!R188</f>
        <v>0</v>
      </c>
      <c r="G188" s="22">
        <f ca="1">+'1단계 손익계산서_실제'!S188</f>
        <v>0</v>
      </c>
      <c r="I188" s="23">
        <f t="shared" ca="1" si="5"/>
        <v>0</v>
      </c>
      <c r="J188" s="23"/>
    </row>
    <row r="189" spans="1:10">
      <c r="A189">
        <v>183</v>
      </c>
      <c r="B189" s="29">
        <v>125122</v>
      </c>
      <c r="C189" s="30" t="s">
        <v>221</v>
      </c>
      <c r="D189" s="22">
        <f ca="1">+'1단계 손익계산서_실제'!P189</f>
        <v>265367750000</v>
      </c>
      <c r="E189" s="22">
        <f ca="1">+'1단계 손익계산서_실제'!Q189</f>
        <v>265367750000</v>
      </c>
      <c r="F189" s="22">
        <f ca="1">+'1단계 손익계산서_실제'!R189</f>
        <v>265367750000</v>
      </c>
      <c r="G189" s="22">
        <f ca="1">+'1단계 손익계산서_실제'!S189</f>
        <v>265367750000</v>
      </c>
      <c r="I189" s="23">
        <f t="shared" ca="1" si="5"/>
        <v>1061471000000</v>
      </c>
      <c r="J189" s="23"/>
    </row>
    <row r="190" spans="1:10">
      <c r="A190">
        <v>184</v>
      </c>
      <c r="B190" s="29">
        <v>125147</v>
      </c>
      <c r="C190" s="30" t="s">
        <v>222</v>
      </c>
      <c r="D190" s="22">
        <f ca="1">+'1단계 손익계산서_실제'!P190</f>
        <v>0</v>
      </c>
      <c r="E190" s="22">
        <f ca="1">+'1단계 손익계산서_실제'!Q190</f>
        <v>0</v>
      </c>
      <c r="F190" s="22">
        <f ca="1">+'1단계 손익계산서_실제'!R190</f>
        <v>0</v>
      </c>
      <c r="G190" s="22">
        <f ca="1">+'1단계 손익계산서_실제'!S190</f>
        <v>0</v>
      </c>
      <c r="I190" s="23">
        <f t="shared" ca="1" si="5"/>
        <v>0</v>
      </c>
      <c r="J190" s="23"/>
    </row>
    <row r="191" spans="1:10">
      <c r="A191">
        <v>185</v>
      </c>
      <c r="B191" s="29">
        <v>125148</v>
      </c>
      <c r="C191" s="30" t="s">
        <v>223</v>
      </c>
      <c r="D191" s="22">
        <f ca="1">+'1단계 손익계산서_실제'!P191</f>
        <v>0</v>
      </c>
      <c r="E191" s="22">
        <f ca="1">+'1단계 손익계산서_실제'!Q191</f>
        <v>0</v>
      </c>
      <c r="F191" s="22">
        <f ca="1">+'1단계 손익계산서_실제'!R191</f>
        <v>0</v>
      </c>
      <c r="G191" s="22">
        <f ca="1">+'1단계 손익계산서_실제'!S191</f>
        <v>0</v>
      </c>
      <c r="I191" s="23">
        <f t="shared" ca="1" si="5"/>
        <v>0</v>
      </c>
      <c r="J191" s="23"/>
    </row>
    <row r="192" spans="1:10">
      <c r="A192">
        <v>186</v>
      </c>
      <c r="B192" s="29">
        <v>125165</v>
      </c>
      <c r="C192" s="30" t="s">
        <v>224</v>
      </c>
      <c r="D192" s="22">
        <f>+'1단계 손익계산서_실제'!P192</f>
        <v>0</v>
      </c>
      <c r="E192" s="22">
        <f>+'1단계 손익계산서_실제'!Q192</f>
        <v>0</v>
      </c>
      <c r="F192" s="22">
        <f>+'1단계 손익계산서_실제'!R192</f>
        <v>0</v>
      </c>
      <c r="G192" s="22">
        <f>+'1단계 손익계산서_실제'!S192</f>
        <v>0</v>
      </c>
      <c r="I192" s="23">
        <f t="shared" si="5"/>
        <v>0</v>
      </c>
      <c r="J192" s="23"/>
    </row>
    <row r="193" spans="1:10">
      <c r="A193">
        <v>187</v>
      </c>
      <c r="B193" s="29">
        <v>125104</v>
      </c>
      <c r="C193" s="30" t="s">
        <v>225</v>
      </c>
      <c r="D193" s="22">
        <f ca="1">+'1단계 손익계산서_실제'!P193</f>
        <v>0</v>
      </c>
      <c r="E193" s="22">
        <f ca="1">+'1단계 손익계산서_실제'!Q193</f>
        <v>0</v>
      </c>
      <c r="F193" s="22">
        <f ca="1">+'1단계 손익계산서_실제'!R193</f>
        <v>0</v>
      </c>
      <c r="G193" s="22">
        <f ca="1">+'1단계 손익계산서_실제'!S193</f>
        <v>0</v>
      </c>
      <c r="I193" s="23">
        <f t="shared" ca="1" si="5"/>
        <v>0</v>
      </c>
      <c r="J193" s="23"/>
    </row>
    <row r="194" spans="1:10">
      <c r="A194">
        <v>188</v>
      </c>
      <c r="B194" s="29">
        <v>125121</v>
      </c>
      <c r="C194" s="30" t="s">
        <v>226</v>
      </c>
      <c r="D194" s="22">
        <f ca="1">+'1단계 손익계산서_실제'!P194</f>
        <v>0</v>
      </c>
      <c r="E194" s="22">
        <f ca="1">+'1단계 손익계산서_실제'!Q194</f>
        <v>0</v>
      </c>
      <c r="F194" s="22">
        <f ca="1">+'1단계 손익계산서_실제'!R194</f>
        <v>0</v>
      </c>
      <c r="G194" s="22">
        <f ca="1">+'1단계 손익계산서_실제'!S194</f>
        <v>0</v>
      </c>
      <c r="I194" s="23">
        <f t="shared" ca="1" si="5"/>
        <v>0</v>
      </c>
      <c r="J194" s="23"/>
    </row>
    <row r="195" spans="1:10">
      <c r="A195">
        <v>189</v>
      </c>
      <c r="B195" s="29">
        <v>125152</v>
      </c>
      <c r="C195" s="30" t="s">
        <v>227</v>
      </c>
      <c r="D195" s="22">
        <f>+'1단계 손익계산서_실제'!P195</f>
        <v>0</v>
      </c>
      <c r="E195" s="22">
        <f>+'1단계 손익계산서_실제'!Q195</f>
        <v>0</v>
      </c>
      <c r="F195" s="22">
        <f>+'1단계 손익계산서_실제'!R195</f>
        <v>0</v>
      </c>
      <c r="G195" s="22">
        <f>+'1단계 손익계산서_실제'!S195</f>
        <v>0</v>
      </c>
      <c r="I195" s="23">
        <f t="shared" si="5"/>
        <v>0</v>
      </c>
      <c r="J195" s="23"/>
    </row>
    <row r="196" spans="1:10">
      <c r="A196">
        <v>190</v>
      </c>
      <c r="B196" s="29">
        <v>125123</v>
      </c>
      <c r="C196" s="30" t="s">
        <v>228</v>
      </c>
      <c r="D196" s="22">
        <f>+'1단계 손익계산서_실제'!P196</f>
        <v>0</v>
      </c>
      <c r="E196" s="22">
        <f>+'1단계 손익계산서_실제'!Q196</f>
        <v>0</v>
      </c>
      <c r="F196" s="22">
        <f>+'1단계 손익계산서_실제'!R196</f>
        <v>0</v>
      </c>
      <c r="G196" s="22">
        <f>+'1단계 손익계산서_실제'!S196</f>
        <v>0</v>
      </c>
      <c r="I196" s="23">
        <f t="shared" si="5"/>
        <v>0</v>
      </c>
      <c r="J196" s="23"/>
    </row>
    <row r="197" spans="1:10">
      <c r="A197">
        <v>191</v>
      </c>
      <c r="B197" s="29">
        <v>125153</v>
      </c>
      <c r="C197" s="30" t="s">
        <v>229</v>
      </c>
      <c r="D197" s="22">
        <f>+'1단계 손익계산서_실제'!P197</f>
        <v>0</v>
      </c>
      <c r="E197" s="22">
        <f>+'1단계 손익계산서_실제'!Q197</f>
        <v>0</v>
      </c>
      <c r="F197" s="22">
        <f>+'1단계 손익계산서_실제'!R197</f>
        <v>0</v>
      </c>
      <c r="G197" s="22">
        <f>+'1단계 손익계산서_실제'!S197</f>
        <v>0</v>
      </c>
      <c r="I197" s="23">
        <f t="shared" si="5"/>
        <v>0</v>
      </c>
      <c r="J197" s="23"/>
    </row>
    <row r="198" spans="1:10">
      <c r="A198">
        <v>192</v>
      </c>
      <c r="B198" s="29">
        <v>125124</v>
      </c>
      <c r="C198" s="30" t="s">
        <v>230</v>
      </c>
      <c r="D198" s="22">
        <f>+'1단계 손익계산서_실제'!P198</f>
        <v>0</v>
      </c>
      <c r="E198" s="22">
        <f>+'1단계 손익계산서_실제'!Q198</f>
        <v>0</v>
      </c>
      <c r="F198" s="22">
        <f>+'1단계 손익계산서_실제'!R198</f>
        <v>0</v>
      </c>
      <c r="G198" s="22">
        <f>+'1단계 손익계산서_실제'!S198</f>
        <v>0</v>
      </c>
      <c r="I198" s="23">
        <f t="shared" si="5"/>
        <v>0</v>
      </c>
      <c r="J198" s="23"/>
    </row>
    <row r="199" spans="1:10">
      <c r="A199">
        <v>193</v>
      </c>
      <c r="B199" s="29">
        <v>125125</v>
      </c>
      <c r="C199" s="30" t="s">
        <v>231</v>
      </c>
      <c r="D199" s="22">
        <f>+'1단계 손익계산서_실제'!P199</f>
        <v>0</v>
      </c>
      <c r="E199" s="22">
        <f>+'1단계 손익계산서_실제'!Q199</f>
        <v>0</v>
      </c>
      <c r="F199" s="22">
        <f>+'1단계 손익계산서_실제'!R199</f>
        <v>0</v>
      </c>
      <c r="G199" s="22">
        <f>+'1단계 손익계산서_실제'!S199</f>
        <v>0</v>
      </c>
      <c r="I199" s="23">
        <f t="shared" si="5"/>
        <v>0</v>
      </c>
      <c r="J199" s="23"/>
    </row>
    <row r="200" spans="1:10">
      <c r="A200">
        <v>194</v>
      </c>
      <c r="B200" s="29">
        <v>125127</v>
      </c>
      <c r="C200" s="30" t="s">
        <v>232</v>
      </c>
      <c r="D200" s="22">
        <f ca="1">+'1단계 손익계산서_실제'!P200</f>
        <v>0</v>
      </c>
      <c r="E200" s="22">
        <f ca="1">+'1단계 손익계산서_실제'!Q200</f>
        <v>0</v>
      </c>
      <c r="F200" s="22">
        <f ca="1">+'1단계 손익계산서_실제'!R200</f>
        <v>0</v>
      </c>
      <c r="G200" s="22">
        <f ca="1">+'1단계 손익계산서_실제'!S200</f>
        <v>0</v>
      </c>
      <c r="I200" s="23">
        <f t="shared" ca="1" si="5"/>
        <v>0</v>
      </c>
      <c r="J200" s="23"/>
    </row>
    <row r="201" spans="1:10">
      <c r="A201">
        <v>195</v>
      </c>
      <c r="B201" s="29">
        <v>125160</v>
      </c>
      <c r="C201" s="30" t="s">
        <v>233</v>
      </c>
      <c r="D201" s="22">
        <f ca="1">+'1단계 손익계산서_실제'!P201</f>
        <v>0</v>
      </c>
      <c r="E201" s="22">
        <f ca="1">+'1단계 손익계산서_실제'!Q201</f>
        <v>0</v>
      </c>
      <c r="F201" s="22">
        <f ca="1">+'1단계 손익계산서_실제'!R201</f>
        <v>0</v>
      </c>
      <c r="G201" s="22">
        <f ca="1">+'1단계 손익계산서_실제'!S201</f>
        <v>0</v>
      </c>
      <c r="I201" s="23">
        <f t="shared" ca="1" si="5"/>
        <v>0</v>
      </c>
      <c r="J201" s="23"/>
    </row>
    <row r="202" spans="1:10">
      <c r="A202">
        <v>196</v>
      </c>
      <c r="B202" s="29">
        <v>125128</v>
      </c>
      <c r="C202" s="30" t="s">
        <v>234</v>
      </c>
      <c r="D202" s="22">
        <f ca="1">+'1단계 손익계산서_실제'!P202</f>
        <v>0</v>
      </c>
      <c r="E202" s="22">
        <f ca="1">+'1단계 손익계산서_실제'!Q202</f>
        <v>0</v>
      </c>
      <c r="F202" s="22">
        <f ca="1">+'1단계 손익계산서_실제'!R202</f>
        <v>0</v>
      </c>
      <c r="G202" s="22">
        <f ca="1">+'1단계 손익계산서_실제'!S202</f>
        <v>0</v>
      </c>
      <c r="I202" s="23">
        <f t="shared" ca="1" si="5"/>
        <v>0</v>
      </c>
      <c r="J202" s="23"/>
    </row>
    <row r="203" spans="1:10">
      <c r="A203">
        <v>197</v>
      </c>
      <c r="B203" s="29">
        <v>125149</v>
      </c>
      <c r="C203" s="30" t="s">
        <v>235</v>
      </c>
      <c r="D203" s="22">
        <f>+'1단계 손익계산서_실제'!P203</f>
        <v>0</v>
      </c>
      <c r="E203" s="22">
        <f>+'1단계 손익계산서_실제'!Q203</f>
        <v>0</v>
      </c>
      <c r="F203" s="22">
        <f>+'1단계 손익계산서_실제'!R203</f>
        <v>0</v>
      </c>
      <c r="G203" s="22">
        <f>+'1단계 손익계산서_실제'!S203</f>
        <v>0</v>
      </c>
      <c r="I203" s="23">
        <f t="shared" si="5"/>
        <v>0</v>
      </c>
      <c r="J203" s="23"/>
    </row>
    <row r="204" spans="1:10">
      <c r="A204">
        <v>198</v>
      </c>
      <c r="B204" s="29">
        <v>125151</v>
      </c>
      <c r="C204" s="30" t="s">
        <v>236</v>
      </c>
      <c r="D204" s="22">
        <f>+'1단계 손익계산서_실제'!P204</f>
        <v>0</v>
      </c>
      <c r="E204" s="22">
        <f>+'1단계 손익계산서_실제'!Q204</f>
        <v>0</v>
      </c>
      <c r="F204" s="22">
        <f>+'1단계 손익계산서_실제'!R204</f>
        <v>0</v>
      </c>
      <c r="G204" s="22">
        <f>+'1단계 손익계산서_실제'!S204</f>
        <v>0</v>
      </c>
      <c r="I204" s="23">
        <f t="shared" si="5"/>
        <v>0</v>
      </c>
      <c r="J204" s="23"/>
    </row>
    <row r="205" spans="1:10">
      <c r="A205">
        <v>199</v>
      </c>
      <c r="B205" s="29">
        <v>125166</v>
      </c>
      <c r="C205" s="30" t="s">
        <v>237</v>
      </c>
      <c r="D205" s="22">
        <f>+'1단계 손익계산서_실제'!P205</f>
        <v>0</v>
      </c>
      <c r="E205" s="22">
        <f>+'1단계 손익계산서_실제'!Q205</f>
        <v>0</v>
      </c>
      <c r="F205" s="22">
        <f>+'1단계 손익계산서_실제'!R205</f>
        <v>0</v>
      </c>
      <c r="G205" s="22">
        <f>+'1단계 손익계산서_실제'!S205</f>
        <v>0</v>
      </c>
      <c r="I205" s="23">
        <f t="shared" si="5"/>
        <v>0</v>
      </c>
      <c r="J205" s="23"/>
    </row>
    <row r="206" spans="1:10">
      <c r="A206">
        <v>200</v>
      </c>
      <c r="B206" s="29">
        <v>125170</v>
      </c>
      <c r="C206" s="30" t="s">
        <v>238</v>
      </c>
      <c r="D206" s="22">
        <f>+'1단계 손익계산서_실제'!P206</f>
        <v>0</v>
      </c>
      <c r="E206" s="22">
        <f>+'1단계 손익계산서_실제'!Q206</f>
        <v>0</v>
      </c>
      <c r="F206" s="22">
        <f>+'1단계 손익계산서_실제'!R206</f>
        <v>0</v>
      </c>
      <c r="G206" s="22">
        <f>+'1단계 손익계산서_실제'!S206</f>
        <v>0</v>
      </c>
      <c r="I206" s="23">
        <f t="shared" si="5"/>
        <v>0</v>
      </c>
      <c r="J206" s="23"/>
    </row>
    <row r="207" spans="1:10">
      <c r="A207">
        <v>201</v>
      </c>
      <c r="B207" s="29">
        <v>125175</v>
      </c>
      <c r="C207" s="30" t="s">
        <v>239</v>
      </c>
      <c r="D207" s="22">
        <f>+'1단계 손익계산서_실제'!P207</f>
        <v>0</v>
      </c>
      <c r="E207" s="22">
        <f>+'1단계 손익계산서_실제'!Q207</f>
        <v>0</v>
      </c>
      <c r="F207" s="22">
        <f>+'1단계 손익계산서_실제'!R207</f>
        <v>0</v>
      </c>
      <c r="G207" s="22">
        <f>+'1단계 손익계산서_실제'!S207</f>
        <v>0</v>
      </c>
      <c r="I207" s="23">
        <f t="shared" si="5"/>
        <v>0</v>
      </c>
      <c r="J207" s="23"/>
    </row>
    <row r="208" spans="1:10">
      <c r="A208">
        <v>202</v>
      </c>
      <c r="B208" s="29">
        <v>125180</v>
      </c>
      <c r="C208" s="30" t="s">
        <v>240</v>
      </c>
      <c r="D208" s="22">
        <f>+'1단계 손익계산서_실제'!P208</f>
        <v>0</v>
      </c>
      <c r="E208" s="22">
        <f>+'1단계 손익계산서_실제'!Q208</f>
        <v>0</v>
      </c>
      <c r="F208" s="22">
        <f>+'1단계 손익계산서_실제'!R208</f>
        <v>0</v>
      </c>
      <c r="G208" s="22">
        <f>+'1단계 손익계산서_실제'!S208</f>
        <v>0</v>
      </c>
      <c r="I208" s="23">
        <f t="shared" si="5"/>
        <v>0</v>
      </c>
      <c r="J208" s="23"/>
    </row>
    <row r="209" spans="1:12">
      <c r="A209">
        <v>203</v>
      </c>
      <c r="B209" s="29">
        <v>125190</v>
      </c>
      <c r="C209" s="30" t="s">
        <v>241</v>
      </c>
      <c r="D209" s="22">
        <f>+'1단계 손익계산서_실제'!P209</f>
        <v>0</v>
      </c>
      <c r="E209" s="22">
        <f>+'1단계 손익계산서_실제'!Q209</f>
        <v>0</v>
      </c>
      <c r="F209" s="22">
        <f>+'1단계 손익계산서_실제'!R209</f>
        <v>0</v>
      </c>
      <c r="G209" s="22">
        <f>+'1단계 손익계산서_실제'!S209</f>
        <v>0</v>
      </c>
      <c r="I209" s="23">
        <f t="shared" si="5"/>
        <v>0</v>
      </c>
      <c r="J209" s="23"/>
    </row>
    <row r="210" spans="1:12">
      <c r="A210">
        <v>204</v>
      </c>
      <c r="B210" s="29">
        <v>125191</v>
      </c>
      <c r="C210" s="30" t="s">
        <v>242</v>
      </c>
      <c r="D210" s="22">
        <f>+'1단계 손익계산서_실제'!P210</f>
        <v>0</v>
      </c>
      <c r="E210" s="22">
        <f>+'1단계 손익계산서_실제'!Q210</f>
        <v>0</v>
      </c>
      <c r="F210" s="22">
        <f>+'1단계 손익계산서_실제'!R210</f>
        <v>0</v>
      </c>
      <c r="G210" s="22">
        <f>+'1단계 손익계산서_실제'!S210</f>
        <v>0</v>
      </c>
      <c r="I210" s="23">
        <f t="shared" si="5"/>
        <v>0</v>
      </c>
      <c r="J210" s="23"/>
    </row>
    <row r="211" spans="1:12">
      <c r="A211">
        <v>205</v>
      </c>
      <c r="B211" s="29">
        <v>125129</v>
      </c>
      <c r="C211" s="30" t="s">
        <v>243</v>
      </c>
      <c r="D211" s="22">
        <f>+'1단계 손익계산서_실제'!P211</f>
        <v>0</v>
      </c>
      <c r="E211" s="22">
        <f>+'1단계 손익계산서_실제'!Q211</f>
        <v>0</v>
      </c>
      <c r="F211" s="22">
        <f>+'1단계 손익계산서_실제'!R211</f>
        <v>0</v>
      </c>
      <c r="G211" s="22">
        <f>+'1단계 손익계산서_실제'!S211</f>
        <v>0</v>
      </c>
      <c r="I211" s="23">
        <f t="shared" si="5"/>
        <v>0</v>
      </c>
      <c r="J211" s="23"/>
    </row>
    <row r="212" spans="1:12">
      <c r="A212">
        <v>206</v>
      </c>
      <c r="B212" s="29">
        <v>125150</v>
      </c>
      <c r="C212" s="30" t="s">
        <v>244</v>
      </c>
      <c r="D212" s="22">
        <f>+'1단계 손익계산서_실제'!P212</f>
        <v>0</v>
      </c>
      <c r="E212" s="22">
        <f>+'1단계 손익계산서_실제'!Q212</f>
        <v>0</v>
      </c>
      <c r="F212" s="22">
        <f>+'1단계 손익계산서_실제'!R212</f>
        <v>0</v>
      </c>
      <c r="G212" s="22">
        <f>+'1단계 손익계산서_실제'!S212</f>
        <v>0</v>
      </c>
      <c r="I212" s="23">
        <f t="shared" si="5"/>
        <v>0</v>
      </c>
      <c r="J212" s="23"/>
    </row>
    <row r="213" spans="1:12">
      <c r="A213">
        <v>207</v>
      </c>
      <c r="B213" s="29">
        <v>125138</v>
      </c>
      <c r="C213" s="30" t="s">
        <v>245</v>
      </c>
      <c r="D213" s="22">
        <f>+'1단계 손익계산서_실제'!P213</f>
        <v>0</v>
      </c>
      <c r="E213" s="22">
        <f>+'1단계 손익계산서_실제'!Q213</f>
        <v>0</v>
      </c>
      <c r="F213" s="22">
        <f>+'1단계 손익계산서_실제'!R213</f>
        <v>0</v>
      </c>
      <c r="G213" s="22">
        <f>+'1단계 손익계산서_실제'!S213</f>
        <v>0</v>
      </c>
      <c r="I213" s="23">
        <f t="shared" si="5"/>
        <v>0</v>
      </c>
      <c r="J213" s="23"/>
    </row>
    <row r="214" spans="1:12">
      <c r="A214">
        <v>208</v>
      </c>
      <c r="B214" s="29">
        <v>125140</v>
      </c>
      <c r="C214" s="30" t="s">
        <v>246</v>
      </c>
      <c r="D214" s="22">
        <f>+'1단계 손익계산서_실제'!P214</f>
        <v>0</v>
      </c>
      <c r="E214" s="22">
        <f>+'1단계 손익계산서_실제'!Q214</f>
        <v>0</v>
      </c>
      <c r="F214" s="22">
        <f>+'1단계 손익계산서_실제'!R214</f>
        <v>0</v>
      </c>
      <c r="G214" s="22">
        <f>+'1단계 손익계산서_실제'!S214</f>
        <v>0</v>
      </c>
      <c r="I214" s="23">
        <f t="shared" si="5"/>
        <v>0</v>
      </c>
      <c r="J214" s="23"/>
    </row>
    <row r="215" spans="1:12">
      <c r="A215">
        <v>209</v>
      </c>
      <c r="B215" s="29">
        <v>125134</v>
      </c>
      <c r="C215" s="30" t="s">
        <v>247</v>
      </c>
      <c r="D215" s="22">
        <f>+'1단계 손익계산서_실제'!P215</f>
        <v>0</v>
      </c>
      <c r="E215" s="22">
        <f>+'1단계 손익계산서_실제'!Q215</f>
        <v>0</v>
      </c>
      <c r="F215" s="22">
        <f>+'1단계 손익계산서_실제'!R215</f>
        <v>0</v>
      </c>
      <c r="G215" s="22">
        <f>+'1단계 손익계산서_실제'!S215</f>
        <v>0</v>
      </c>
      <c r="I215" s="23">
        <f t="shared" si="5"/>
        <v>0</v>
      </c>
      <c r="J215" s="23"/>
    </row>
    <row r="216" spans="1:12">
      <c r="A216">
        <v>210</v>
      </c>
      <c r="B216" s="29">
        <v>125135</v>
      </c>
      <c r="C216" s="30" t="s">
        <v>248</v>
      </c>
      <c r="D216" s="22">
        <f>+'1단계 손익계산서_실제'!P216</f>
        <v>0</v>
      </c>
      <c r="E216" s="22">
        <f>+'1단계 손익계산서_실제'!Q216</f>
        <v>0</v>
      </c>
      <c r="F216" s="22">
        <f>+'1단계 손익계산서_실제'!R216</f>
        <v>0</v>
      </c>
      <c r="G216" s="22">
        <f>+'1단계 손익계산서_실제'!S216</f>
        <v>0</v>
      </c>
      <c r="I216" s="23">
        <f t="shared" si="5"/>
        <v>0</v>
      </c>
      <c r="J216" s="23"/>
    </row>
    <row r="217" spans="1:12">
      <c r="A217">
        <v>211</v>
      </c>
      <c r="B217" s="29">
        <v>125136</v>
      </c>
      <c r="C217" s="30" t="s">
        <v>249</v>
      </c>
      <c r="D217" s="22">
        <f>+'1단계 손익계산서_실제'!P217</f>
        <v>0</v>
      </c>
      <c r="E217" s="22">
        <f>+'1단계 손익계산서_실제'!Q217</f>
        <v>0</v>
      </c>
      <c r="F217" s="22">
        <f>+'1단계 손익계산서_실제'!R217</f>
        <v>0</v>
      </c>
      <c r="G217" s="22">
        <f>+'1단계 손익계산서_실제'!S217</f>
        <v>0</v>
      </c>
      <c r="I217" s="23">
        <f t="shared" si="5"/>
        <v>0</v>
      </c>
      <c r="J217" s="23"/>
    </row>
    <row r="218" spans="1:12">
      <c r="A218">
        <v>212</v>
      </c>
      <c r="B218" s="29">
        <v>125137</v>
      </c>
      <c r="C218" s="30" t="s">
        <v>250</v>
      </c>
      <c r="D218" s="22">
        <f>+'1단계 손익계산서_실제'!P218</f>
        <v>0</v>
      </c>
      <c r="E218" s="22">
        <f>+'1단계 손익계산서_실제'!Q218</f>
        <v>0</v>
      </c>
      <c r="F218" s="22">
        <f>+'1단계 손익계산서_실제'!R218</f>
        <v>0</v>
      </c>
      <c r="G218" s="22">
        <f>+'1단계 손익계산서_실제'!S218</f>
        <v>0</v>
      </c>
      <c r="I218" s="23">
        <f t="shared" si="5"/>
        <v>0</v>
      </c>
      <c r="J218" s="23"/>
    </row>
    <row r="219" spans="1:12">
      <c r="A219">
        <v>213</v>
      </c>
      <c r="B219" s="29">
        <v>125157</v>
      </c>
      <c r="C219" s="30" t="s">
        <v>251</v>
      </c>
      <c r="D219" s="22">
        <f>+'1단계 손익계산서_실제'!P219</f>
        <v>0</v>
      </c>
      <c r="E219" s="22">
        <f>+'1단계 손익계산서_실제'!Q219</f>
        <v>0</v>
      </c>
      <c r="F219" s="22">
        <f>+'1단계 손익계산서_실제'!R219</f>
        <v>0</v>
      </c>
      <c r="G219" s="22">
        <f>+'1단계 손익계산서_실제'!S219</f>
        <v>0</v>
      </c>
      <c r="I219" s="23">
        <f t="shared" si="5"/>
        <v>0</v>
      </c>
      <c r="J219" s="23"/>
    </row>
    <row r="220" spans="1:12">
      <c r="A220">
        <v>214</v>
      </c>
      <c r="B220" s="29">
        <v>125158</v>
      </c>
      <c r="C220" s="30" t="s">
        <v>252</v>
      </c>
      <c r="D220" s="22">
        <f>+'1단계 손익계산서_실제'!P220</f>
        <v>0</v>
      </c>
      <c r="E220" s="22">
        <f>+'1단계 손익계산서_실제'!Q220</f>
        <v>0</v>
      </c>
      <c r="F220" s="22">
        <f>+'1단계 손익계산서_실제'!R220</f>
        <v>0</v>
      </c>
      <c r="G220" s="22">
        <f>+'1단계 손익계산서_실제'!S220</f>
        <v>0</v>
      </c>
      <c r="I220" s="23">
        <f t="shared" si="5"/>
        <v>0</v>
      </c>
      <c r="J220" s="23"/>
    </row>
    <row r="221" spans="1:12">
      <c r="A221">
        <v>215</v>
      </c>
      <c r="B221" s="29">
        <v>125154</v>
      </c>
      <c r="C221" s="30" t="s">
        <v>253</v>
      </c>
      <c r="D221" s="22">
        <f>+'1단계 손익계산서_실제'!P221</f>
        <v>0</v>
      </c>
      <c r="E221" s="22">
        <f>+'1단계 손익계산서_실제'!Q221</f>
        <v>0</v>
      </c>
      <c r="F221" s="22">
        <f>+'1단계 손익계산서_실제'!R221</f>
        <v>0</v>
      </c>
      <c r="G221" s="22">
        <f>+'1단계 손익계산서_실제'!S221</f>
        <v>0</v>
      </c>
      <c r="I221" s="23">
        <f t="shared" ref="I221:I284" si="6">SUM(D221:G221)</f>
        <v>0</v>
      </c>
      <c r="J221" s="23"/>
    </row>
    <row r="222" spans="1:12">
      <c r="A222">
        <v>216</v>
      </c>
      <c r="B222" s="29">
        <v>125115</v>
      </c>
      <c r="C222" s="30" t="s">
        <v>254</v>
      </c>
      <c r="D222" s="22">
        <f ca="1">+'1단계 손익계산서_실제'!P222</f>
        <v>179194000000</v>
      </c>
      <c r="E222" s="22">
        <f ca="1">+'1단계 손익계산서_실제'!Q222</f>
        <v>179194000000</v>
      </c>
      <c r="F222" s="22">
        <f ca="1">+'1단계 손익계산서_실제'!R222</f>
        <v>179194000000</v>
      </c>
      <c r="G222" s="22">
        <f ca="1">+'1단계 손익계산서_실제'!S222</f>
        <v>179194000000</v>
      </c>
      <c r="I222" s="23">
        <f t="shared" ca="1" si="6"/>
        <v>716776000000</v>
      </c>
      <c r="J222" s="23">
        <f>'2단계 손익계산서_실제'!I222</f>
        <v>293722000000</v>
      </c>
    </row>
    <row r="223" spans="1:12">
      <c r="A223">
        <v>217</v>
      </c>
      <c r="B223" s="29">
        <v>126000</v>
      </c>
      <c r="C223" s="32" t="s">
        <v>255</v>
      </c>
      <c r="D223" s="40">
        <f ca="1">+'1단계 손익계산서_실제'!P223</f>
        <v>1039197500000</v>
      </c>
      <c r="E223" s="40">
        <f ca="1">+'1단계 손익계산서_실제'!Q223</f>
        <v>1039197500000</v>
      </c>
      <c r="F223" s="40">
        <f ca="1">+'1단계 손익계산서_실제'!R223</f>
        <v>1039197500000</v>
      </c>
      <c r="G223" s="40">
        <f ca="1">+'1단계 손익계산서_실제'!S223</f>
        <v>1039197500000</v>
      </c>
      <c r="I223" s="23">
        <f t="shared" ca="1" si="6"/>
        <v>4156790000000</v>
      </c>
      <c r="J223" s="23">
        <f>'2단계 손익계산서_실제'!I223</f>
        <v>5506174000000</v>
      </c>
      <c r="K223" s="125">
        <f ca="1">+I223-J223</f>
        <v>-1349384000000</v>
      </c>
      <c r="L223" s="155">
        <f ca="1">+K223/J223</f>
        <v>-0.24506744610686113</v>
      </c>
    </row>
    <row r="224" spans="1:12">
      <c r="A224">
        <v>218</v>
      </c>
      <c r="B224" s="29">
        <v>126110</v>
      </c>
      <c r="C224" s="30" t="s">
        <v>256</v>
      </c>
      <c r="D224" s="22">
        <f ca="1">+'1단계 손익계산서_실제'!P224</f>
        <v>29733750000</v>
      </c>
      <c r="E224" s="22">
        <f ca="1">+'1단계 손익계산서_실제'!Q224</f>
        <v>29733750000</v>
      </c>
      <c r="F224" s="22">
        <f ca="1">+'1단계 손익계산서_실제'!R224</f>
        <v>29733750000</v>
      </c>
      <c r="G224" s="22">
        <f ca="1">+'1단계 손익계산서_실제'!S224</f>
        <v>29733750000</v>
      </c>
      <c r="I224" s="23">
        <f t="shared" ca="1" si="6"/>
        <v>118935000000</v>
      </c>
      <c r="J224" s="23">
        <f>'2단계 손익계산서_실제'!I224</f>
        <v>288346000000</v>
      </c>
    </row>
    <row r="225" spans="1:10">
      <c r="A225">
        <v>219</v>
      </c>
      <c r="B225" s="29">
        <v>126120</v>
      </c>
      <c r="C225" s="30" t="s">
        <v>257</v>
      </c>
      <c r="D225" s="22">
        <f ca="1">+'1단계 손익계산서_실제'!P225</f>
        <v>0</v>
      </c>
      <c r="E225" s="22">
        <f ca="1">+'1단계 손익계산서_실제'!Q225</f>
        <v>0</v>
      </c>
      <c r="F225" s="22">
        <f ca="1">+'1단계 손익계산서_실제'!R225</f>
        <v>0</v>
      </c>
      <c r="G225" s="22">
        <f ca="1">+'1단계 손익계산서_실제'!S225</f>
        <v>0</v>
      </c>
      <c r="I225" s="23">
        <f t="shared" ca="1" si="6"/>
        <v>0</v>
      </c>
      <c r="J225" s="23"/>
    </row>
    <row r="226" spans="1:10">
      <c r="A226">
        <v>220</v>
      </c>
      <c r="B226" s="29">
        <v>126121</v>
      </c>
      <c r="C226" s="30" t="s">
        <v>258</v>
      </c>
      <c r="D226" s="22">
        <f ca="1">+'1단계 손익계산서_실제'!P226</f>
        <v>0</v>
      </c>
      <c r="E226" s="22">
        <f ca="1">+'1단계 손익계산서_실제'!Q226</f>
        <v>0</v>
      </c>
      <c r="F226" s="22">
        <f ca="1">+'1단계 손익계산서_실제'!R226</f>
        <v>0</v>
      </c>
      <c r="G226" s="22">
        <f ca="1">+'1단계 손익계산서_실제'!S226</f>
        <v>0</v>
      </c>
      <c r="I226" s="23">
        <f t="shared" ca="1" si="6"/>
        <v>0</v>
      </c>
      <c r="J226" s="23"/>
    </row>
    <row r="227" spans="1:10">
      <c r="A227">
        <v>221</v>
      </c>
      <c r="B227" s="29">
        <v>126122</v>
      </c>
      <c r="C227" s="30" t="s">
        <v>259</v>
      </c>
      <c r="D227" s="22">
        <f>+'1단계 손익계산서_실제'!P227</f>
        <v>0</v>
      </c>
      <c r="E227" s="22">
        <f>+'1단계 손익계산서_실제'!Q227</f>
        <v>0</v>
      </c>
      <c r="F227" s="22">
        <f>+'1단계 손익계산서_실제'!R227</f>
        <v>0</v>
      </c>
      <c r="G227" s="22">
        <f>+'1단계 손익계산서_실제'!S227</f>
        <v>0</v>
      </c>
      <c r="I227" s="23">
        <f t="shared" si="6"/>
        <v>0</v>
      </c>
      <c r="J227" s="23"/>
    </row>
    <row r="228" spans="1:10">
      <c r="A228">
        <v>222</v>
      </c>
      <c r="B228" s="29">
        <v>126131</v>
      </c>
      <c r="C228" s="30" t="s">
        <v>260</v>
      </c>
      <c r="D228" s="22">
        <f ca="1">+'1단계 손익계산서_실제'!P228</f>
        <v>0</v>
      </c>
      <c r="E228" s="22">
        <f ca="1">+'1단계 손익계산서_실제'!Q228</f>
        <v>0</v>
      </c>
      <c r="F228" s="22">
        <f ca="1">+'1단계 손익계산서_실제'!R228</f>
        <v>0</v>
      </c>
      <c r="G228" s="22">
        <f ca="1">+'1단계 손익계산서_실제'!S228</f>
        <v>0</v>
      </c>
      <c r="I228" s="23">
        <f t="shared" ca="1" si="6"/>
        <v>0</v>
      </c>
      <c r="J228" s="23"/>
    </row>
    <row r="229" spans="1:10">
      <c r="A229">
        <v>223</v>
      </c>
      <c r="B229" s="29">
        <v>126144</v>
      </c>
      <c r="C229" s="30" t="s">
        <v>261</v>
      </c>
      <c r="D229" s="22">
        <f ca="1">+'1단계 손익계산서_실제'!P229</f>
        <v>0</v>
      </c>
      <c r="E229" s="22">
        <f ca="1">+'1단계 손익계산서_실제'!Q229</f>
        <v>0</v>
      </c>
      <c r="F229" s="22">
        <f ca="1">+'1단계 손익계산서_실제'!R229</f>
        <v>0</v>
      </c>
      <c r="G229" s="22">
        <f ca="1">+'1단계 손익계산서_실제'!S229</f>
        <v>0</v>
      </c>
      <c r="I229" s="23">
        <f t="shared" ca="1" si="6"/>
        <v>0</v>
      </c>
      <c r="J229" s="23"/>
    </row>
    <row r="230" spans="1:10">
      <c r="A230">
        <v>224</v>
      </c>
      <c r="B230" s="29">
        <v>126123</v>
      </c>
      <c r="C230" s="30" t="s">
        <v>262</v>
      </c>
      <c r="D230" s="22">
        <f>+'1단계 손익계산서_실제'!P230</f>
        <v>0</v>
      </c>
      <c r="E230" s="22">
        <f>+'1단계 손익계산서_실제'!Q230</f>
        <v>0</v>
      </c>
      <c r="F230" s="22">
        <f>+'1단계 손익계산서_실제'!R230</f>
        <v>0</v>
      </c>
      <c r="G230" s="22">
        <f>+'1단계 손익계산서_실제'!S230</f>
        <v>0</v>
      </c>
      <c r="I230" s="23">
        <f t="shared" si="6"/>
        <v>0</v>
      </c>
      <c r="J230" s="23"/>
    </row>
    <row r="231" spans="1:10">
      <c r="A231">
        <v>225</v>
      </c>
      <c r="B231" s="29">
        <v>126140</v>
      </c>
      <c r="C231" s="30" t="s">
        <v>263</v>
      </c>
      <c r="D231" s="22">
        <f ca="1">+'1단계 손익계산서_실제'!P231</f>
        <v>0</v>
      </c>
      <c r="E231" s="22">
        <f ca="1">+'1단계 손익계산서_실제'!Q231</f>
        <v>0</v>
      </c>
      <c r="F231" s="22">
        <f ca="1">+'1단계 손익계산서_실제'!R231</f>
        <v>0</v>
      </c>
      <c r="G231" s="22">
        <f ca="1">+'1단계 손익계산서_실제'!S231</f>
        <v>0</v>
      </c>
      <c r="I231" s="23">
        <f t="shared" ca="1" si="6"/>
        <v>0</v>
      </c>
      <c r="J231" s="23"/>
    </row>
    <row r="232" spans="1:10">
      <c r="A232">
        <v>226</v>
      </c>
      <c r="B232" s="29">
        <v>126132</v>
      </c>
      <c r="C232" s="30" t="s">
        <v>264</v>
      </c>
      <c r="D232" s="22">
        <f ca="1">+'1단계 손익계산서_실제'!P232</f>
        <v>0</v>
      </c>
      <c r="E232" s="22">
        <f ca="1">+'1단계 손익계산서_실제'!Q232</f>
        <v>0</v>
      </c>
      <c r="F232" s="22">
        <f ca="1">+'1단계 손익계산서_실제'!R232</f>
        <v>0</v>
      </c>
      <c r="G232" s="22">
        <f ca="1">+'1단계 손익계산서_실제'!S232</f>
        <v>0</v>
      </c>
      <c r="I232" s="23">
        <f t="shared" ca="1" si="6"/>
        <v>0</v>
      </c>
      <c r="J232" s="23"/>
    </row>
    <row r="233" spans="1:10">
      <c r="A233">
        <v>227</v>
      </c>
      <c r="B233" s="29">
        <v>126133</v>
      </c>
      <c r="C233" s="30" t="s">
        <v>265</v>
      </c>
      <c r="D233" s="22">
        <f ca="1">+'1단계 손익계산서_실제'!P233</f>
        <v>0</v>
      </c>
      <c r="E233" s="22">
        <f ca="1">+'1단계 손익계산서_실제'!Q233</f>
        <v>0</v>
      </c>
      <c r="F233" s="22">
        <f ca="1">+'1단계 손익계산서_실제'!R233</f>
        <v>0</v>
      </c>
      <c r="G233" s="22">
        <f ca="1">+'1단계 손익계산서_실제'!S233</f>
        <v>0</v>
      </c>
      <c r="I233" s="23">
        <f t="shared" ca="1" si="6"/>
        <v>0</v>
      </c>
      <c r="J233" s="23"/>
    </row>
    <row r="234" spans="1:10">
      <c r="A234">
        <v>228</v>
      </c>
      <c r="B234" s="29">
        <v>126141</v>
      </c>
      <c r="C234" s="30" t="s">
        <v>266</v>
      </c>
      <c r="D234" s="22">
        <f ca="1">+'1단계 손익계산서_실제'!P234</f>
        <v>0</v>
      </c>
      <c r="E234" s="22">
        <f ca="1">+'1단계 손익계산서_실제'!Q234</f>
        <v>0</v>
      </c>
      <c r="F234" s="22">
        <f ca="1">+'1단계 손익계산서_실제'!R234</f>
        <v>0</v>
      </c>
      <c r="G234" s="22">
        <f ca="1">+'1단계 손익계산서_실제'!S234</f>
        <v>0</v>
      </c>
      <c r="I234" s="23">
        <f t="shared" ca="1" si="6"/>
        <v>0</v>
      </c>
      <c r="J234" s="23"/>
    </row>
    <row r="235" spans="1:10">
      <c r="A235">
        <v>229</v>
      </c>
      <c r="B235" s="29">
        <v>126150</v>
      </c>
      <c r="C235" s="30" t="s">
        <v>267</v>
      </c>
      <c r="D235" s="22">
        <f ca="1">+'1단계 손익계산서_실제'!P235</f>
        <v>78938000000</v>
      </c>
      <c r="E235" s="22">
        <f ca="1">+'1단계 손익계산서_실제'!Q235</f>
        <v>78938000000</v>
      </c>
      <c r="F235" s="22">
        <f ca="1">+'1단계 손익계산서_실제'!R235</f>
        <v>78938000000</v>
      </c>
      <c r="G235" s="22">
        <f ca="1">+'1단계 손익계산서_실제'!S235</f>
        <v>78938000000</v>
      </c>
      <c r="I235" s="23">
        <f t="shared" ca="1" si="6"/>
        <v>315752000000</v>
      </c>
      <c r="J235" s="23">
        <f>'2단계 손익계산서_실제'!I235</f>
        <v>374843000000</v>
      </c>
    </row>
    <row r="236" spans="1:10">
      <c r="A236">
        <v>230</v>
      </c>
      <c r="B236" s="29">
        <v>126160</v>
      </c>
      <c r="C236" s="30" t="s">
        <v>268</v>
      </c>
      <c r="D236" s="22">
        <f ca="1">+'1단계 손익계산서_실제'!P236</f>
        <v>0</v>
      </c>
      <c r="E236" s="22">
        <f ca="1">+'1단계 손익계산서_실제'!Q236</f>
        <v>0</v>
      </c>
      <c r="F236" s="22">
        <f ca="1">+'1단계 손익계산서_실제'!R236</f>
        <v>0</v>
      </c>
      <c r="G236" s="22">
        <f ca="1">+'1단계 손익계산서_실제'!S236</f>
        <v>0</v>
      </c>
      <c r="I236" s="23">
        <f t="shared" ca="1" si="6"/>
        <v>0</v>
      </c>
      <c r="J236" s="23"/>
    </row>
    <row r="237" spans="1:10">
      <c r="A237">
        <v>231</v>
      </c>
      <c r="B237" s="29">
        <v>126161</v>
      </c>
      <c r="C237" s="30" t="s">
        <v>269</v>
      </c>
      <c r="D237" s="22">
        <f ca="1">+'1단계 손익계산서_실제'!P237</f>
        <v>0</v>
      </c>
      <c r="E237" s="22">
        <f ca="1">+'1단계 손익계산서_실제'!Q237</f>
        <v>0</v>
      </c>
      <c r="F237" s="22">
        <f ca="1">+'1단계 손익계산서_실제'!R237</f>
        <v>0</v>
      </c>
      <c r="G237" s="22">
        <f ca="1">+'1단계 손익계산서_실제'!S237</f>
        <v>0</v>
      </c>
      <c r="I237" s="23">
        <f t="shared" ca="1" si="6"/>
        <v>0</v>
      </c>
      <c r="J237" s="23"/>
    </row>
    <row r="238" spans="1:10">
      <c r="A238">
        <v>232</v>
      </c>
      <c r="B238" s="29">
        <v>126162</v>
      </c>
      <c r="C238" s="30" t="s">
        <v>270</v>
      </c>
      <c r="D238" s="22">
        <f ca="1">+'1단계 손익계산서_실제'!P238</f>
        <v>0</v>
      </c>
      <c r="E238" s="22">
        <f ca="1">+'1단계 손익계산서_실제'!Q238</f>
        <v>0</v>
      </c>
      <c r="F238" s="22">
        <f ca="1">+'1단계 손익계산서_실제'!R238</f>
        <v>0</v>
      </c>
      <c r="G238" s="22">
        <f ca="1">+'1단계 손익계산서_실제'!S238</f>
        <v>0</v>
      </c>
      <c r="I238" s="23">
        <f t="shared" ca="1" si="6"/>
        <v>0</v>
      </c>
      <c r="J238" s="23"/>
    </row>
    <row r="239" spans="1:10">
      <c r="A239">
        <v>233</v>
      </c>
      <c r="B239" s="29">
        <v>126163</v>
      </c>
      <c r="C239" s="30" t="s">
        <v>271</v>
      </c>
      <c r="D239" s="22">
        <f ca="1">+'1단계 손익계산서_실제'!P239</f>
        <v>879000000</v>
      </c>
      <c r="E239" s="22">
        <f ca="1">+'1단계 손익계산서_실제'!Q239</f>
        <v>879000000</v>
      </c>
      <c r="F239" s="22">
        <f ca="1">+'1단계 손익계산서_실제'!R239</f>
        <v>879000000</v>
      </c>
      <c r="G239" s="22">
        <f ca="1">+'1단계 손익계산서_실제'!S239</f>
        <v>879000000</v>
      </c>
      <c r="I239" s="23">
        <f t="shared" ca="1" si="6"/>
        <v>3516000000</v>
      </c>
      <c r="J239" s="23"/>
    </row>
    <row r="240" spans="1:10">
      <c r="A240">
        <v>234</v>
      </c>
      <c r="B240" s="29">
        <v>126170</v>
      </c>
      <c r="C240" s="30" t="s">
        <v>272</v>
      </c>
      <c r="D240" s="22">
        <f ca="1">+'1단계 손익계산서_실제'!P240</f>
        <v>0</v>
      </c>
      <c r="E240" s="22">
        <f ca="1">+'1단계 손익계산서_실제'!Q240</f>
        <v>0</v>
      </c>
      <c r="F240" s="22">
        <f ca="1">+'1단계 손익계산서_실제'!R240</f>
        <v>0</v>
      </c>
      <c r="G240" s="22">
        <f ca="1">+'1단계 손익계산서_실제'!S240</f>
        <v>0</v>
      </c>
      <c r="I240" s="23">
        <f t="shared" ca="1" si="6"/>
        <v>0</v>
      </c>
      <c r="J240" s="23"/>
    </row>
    <row r="241" spans="1:10">
      <c r="A241">
        <v>235</v>
      </c>
      <c r="B241" s="29">
        <v>126176</v>
      </c>
      <c r="C241" s="30" t="s">
        <v>273</v>
      </c>
      <c r="D241" s="22">
        <f ca="1">+'1단계 손익계산서_실제'!P241</f>
        <v>0</v>
      </c>
      <c r="E241" s="22">
        <f ca="1">+'1단계 손익계산서_실제'!Q241</f>
        <v>0</v>
      </c>
      <c r="F241" s="22">
        <f ca="1">+'1단계 손익계산서_실제'!R241</f>
        <v>0</v>
      </c>
      <c r="G241" s="22">
        <f ca="1">+'1단계 손익계산서_실제'!S241</f>
        <v>0</v>
      </c>
      <c r="I241" s="23">
        <f t="shared" ca="1" si="6"/>
        <v>0</v>
      </c>
      <c r="J241" s="23"/>
    </row>
    <row r="242" spans="1:10">
      <c r="A242">
        <v>236</v>
      </c>
      <c r="B242" s="29">
        <v>126171</v>
      </c>
      <c r="C242" s="30" t="s">
        <v>274</v>
      </c>
      <c r="D242" s="22">
        <f ca="1">+'1단계 손익계산서_실제'!P242</f>
        <v>0</v>
      </c>
      <c r="E242" s="22">
        <f ca="1">+'1단계 손익계산서_실제'!Q242</f>
        <v>0</v>
      </c>
      <c r="F242" s="22">
        <f ca="1">+'1단계 손익계산서_실제'!R242</f>
        <v>0</v>
      </c>
      <c r="G242" s="22">
        <f ca="1">+'1단계 손익계산서_실제'!S242</f>
        <v>0</v>
      </c>
      <c r="I242" s="23">
        <f t="shared" ca="1" si="6"/>
        <v>0</v>
      </c>
      <c r="J242" s="23"/>
    </row>
    <row r="243" spans="1:10">
      <c r="A243">
        <v>237</v>
      </c>
      <c r="B243" s="29">
        <v>126175</v>
      </c>
      <c r="C243" s="30" t="s">
        <v>275</v>
      </c>
      <c r="D243" s="22">
        <f ca="1">+'1단계 손익계산서_실제'!P243</f>
        <v>0</v>
      </c>
      <c r="E243" s="22">
        <f ca="1">+'1단계 손익계산서_실제'!Q243</f>
        <v>0</v>
      </c>
      <c r="F243" s="22">
        <f ca="1">+'1단계 손익계산서_실제'!R243</f>
        <v>0</v>
      </c>
      <c r="G243" s="22">
        <f ca="1">+'1단계 손익계산서_실제'!S243</f>
        <v>0</v>
      </c>
      <c r="I243" s="23">
        <f t="shared" ca="1" si="6"/>
        <v>0</v>
      </c>
      <c r="J243" s="23"/>
    </row>
    <row r="244" spans="1:10">
      <c r="A244">
        <v>238</v>
      </c>
      <c r="B244" s="29">
        <v>126142</v>
      </c>
      <c r="C244" s="30" t="s">
        <v>276</v>
      </c>
      <c r="D244" s="22">
        <f ca="1">+'1단계 손익계산서_실제'!P244</f>
        <v>0</v>
      </c>
      <c r="E244" s="22">
        <f ca="1">+'1단계 손익계산서_실제'!Q244</f>
        <v>0</v>
      </c>
      <c r="F244" s="22">
        <f ca="1">+'1단계 손익계산서_실제'!R244</f>
        <v>0</v>
      </c>
      <c r="G244" s="22">
        <f ca="1">+'1단계 손익계산서_실제'!S244</f>
        <v>0</v>
      </c>
      <c r="I244" s="23">
        <f t="shared" ca="1" si="6"/>
        <v>0</v>
      </c>
      <c r="J244" s="23"/>
    </row>
    <row r="245" spans="1:10">
      <c r="A245">
        <v>239</v>
      </c>
      <c r="B245" s="29">
        <v>126177</v>
      </c>
      <c r="C245" s="30" t="s">
        <v>277</v>
      </c>
      <c r="D245" s="22">
        <f ca="1">+'1단계 손익계산서_실제'!P245</f>
        <v>0</v>
      </c>
      <c r="E245" s="22">
        <f ca="1">+'1단계 손익계산서_실제'!Q245</f>
        <v>0</v>
      </c>
      <c r="F245" s="22">
        <f ca="1">+'1단계 손익계산서_실제'!R245</f>
        <v>0</v>
      </c>
      <c r="G245" s="22">
        <f ca="1">+'1단계 손익계산서_실제'!S245</f>
        <v>0</v>
      </c>
      <c r="I245" s="23">
        <f t="shared" ca="1" si="6"/>
        <v>0</v>
      </c>
      <c r="J245" s="23"/>
    </row>
    <row r="246" spans="1:10">
      <c r="A246">
        <v>240</v>
      </c>
      <c r="B246" s="29">
        <v>126173</v>
      </c>
      <c r="C246" s="30" t="s">
        <v>278</v>
      </c>
      <c r="D246" s="22">
        <f ca="1">+'1단계 손익계산서_실제'!P246</f>
        <v>0</v>
      </c>
      <c r="E246" s="22">
        <f ca="1">+'1단계 손익계산서_실제'!Q246</f>
        <v>0</v>
      </c>
      <c r="F246" s="22">
        <f ca="1">+'1단계 손익계산서_실제'!R246</f>
        <v>0</v>
      </c>
      <c r="G246" s="22">
        <f ca="1">+'1단계 손익계산서_실제'!S246</f>
        <v>0</v>
      </c>
      <c r="I246" s="23">
        <f t="shared" ca="1" si="6"/>
        <v>0</v>
      </c>
      <c r="J246" s="23"/>
    </row>
    <row r="247" spans="1:10">
      <c r="A247">
        <v>241</v>
      </c>
      <c r="B247" s="29">
        <v>126143</v>
      </c>
      <c r="C247" s="30" t="s">
        <v>279</v>
      </c>
      <c r="D247" s="22">
        <f ca="1">+'1단계 손익계산서_실제'!P247</f>
        <v>0</v>
      </c>
      <c r="E247" s="22">
        <f ca="1">+'1단계 손익계산서_실제'!Q247</f>
        <v>0</v>
      </c>
      <c r="F247" s="22">
        <f ca="1">+'1단계 손익계산서_실제'!R247</f>
        <v>0</v>
      </c>
      <c r="G247" s="22">
        <f ca="1">+'1단계 손익계산서_실제'!S247</f>
        <v>0</v>
      </c>
      <c r="I247" s="23">
        <f t="shared" ca="1" si="6"/>
        <v>0</v>
      </c>
      <c r="J247" s="23"/>
    </row>
    <row r="248" spans="1:10">
      <c r="A248">
        <v>242</v>
      </c>
      <c r="B248" s="29">
        <v>126415</v>
      </c>
      <c r="C248" s="30" t="s">
        <v>280</v>
      </c>
      <c r="D248" s="22">
        <f ca="1">+'1단계 손익계산서_실제'!P248</f>
        <v>0</v>
      </c>
      <c r="E248" s="22">
        <f ca="1">+'1단계 손익계산서_실제'!Q248</f>
        <v>0</v>
      </c>
      <c r="F248" s="22">
        <f ca="1">+'1단계 손익계산서_실제'!R248</f>
        <v>0</v>
      </c>
      <c r="G248" s="22">
        <f ca="1">+'1단계 손익계산서_실제'!S248</f>
        <v>0</v>
      </c>
      <c r="I248" s="23">
        <f t="shared" ca="1" si="6"/>
        <v>0</v>
      </c>
      <c r="J248" s="23"/>
    </row>
    <row r="249" spans="1:10">
      <c r="A249">
        <v>243</v>
      </c>
      <c r="B249" s="29">
        <v>126172</v>
      </c>
      <c r="C249" s="30" t="s">
        <v>281</v>
      </c>
      <c r="D249" s="22">
        <f ca="1">+'1단계 손익계산서_실제'!P249</f>
        <v>0</v>
      </c>
      <c r="E249" s="22">
        <f ca="1">+'1단계 손익계산서_실제'!Q249</f>
        <v>0</v>
      </c>
      <c r="F249" s="22">
        <f ca="1">+'1단계 손익계산서_실제'!R249</f>
        <v>0</v>
      </c>
      <c r="G249" s="22">
        <f ca="1">+'1단계 손익계산서_실제'!S249</f>
        <v>0</v>
      </c>
      <c r="I249" s="23">
        <f t="shared" ca="1" si="6"/>
        <v>0</v>
      </c>
      <c r="J249" s="23"/>
    </row>
    <row r="250" spans="1:10">
      <c r="A250">
        <v>244</v>
      </c>
      <c r="B250" s="29">
        <v>126174</v>
      </c>
      <c r="C250" s="30" t="s">
        <v>282</v>
      </c>
      <c r="D250" s="22">
        <f ca="1">+'1단계 손익계산서_실제'!P250</f>
        <v>871868500000</v>
      </c>
      <c r="E250" s="22">
        <f ca="1">+'1단계 손익계산서_실제'!Q250</f>
        <v>871868500000</v>
      </c>
      <c r="F250" s="22">
        <f ca="1">+'1단계 손익계산서_실제'!R250</f>
        <v>871868500000</v>
      </c>
      <c r="G250" s="22">
        <f ca="1">+'1단계 손익계산서_실제'!S250</f>
        <v>871868500000</v>
      </c>
      <c r="I250" s="23">
        <f t="shared" ca="1" si="6"/>
        <v>3487474000000</v>
      </c>
      <c r="J250" s="23"/>
    </row>
    <row r="251" spans="1:10">
      <c r="A251">
        <v>245</v>
      </c>
      <c r="B251" s="29">
        <v>126180</v>
      </c>
      <c r="C251" s="30" t="s">
        <v>93</v>
      </c>
      <c r="D251" s="22">
        <f ca="1">+'1단계 손익계산서_실제'!P251</f>
        <v>0</v>
      </c>
      <c r="E251" s="22">
        <f ca="1">+'1단계 손익계산서_실제'!Q251</f>
        <v>0</v>
      </c>
      <c r="F251" s="22">
        <f ca="1">+'1단계 손익계산서_실제'!R251</f>
        <v>0</v>
      </c>
      <c r="G251" s="22">
        <f ca="1">+'1단계 손익계산서_실제'!S251</f>
        <v>0</v>
      </c>
      <c r="I251" s="23">
        <f t="shared" ca="1" si="6"/>
        <v>0</v>
      </c>
      <c r="J251" s="23"/>
    </row>
    <row r="252" spans="1:10">
      <c r="A252">
        <v>246</v>
      </c>
      <c r="B252" s="29">
        <v>126181</v>
      </c>
      <c r="C252" s="30" t="s">
        <v>283</v>
      </c>
      <c r="D252" s="22">
        <f ca="1">+'1단계 손익계산서_실제'!P252</f>
        <v>0</v>
      </c>
      <c r="E252" s="22">
        <f ca="1">+'1단계 손익계산서_실제'!Q252</f>
        <v>0</v>
      </c>
      <c r="F252" s="22">
        <f ca="1">+'1단계 손익계산서_실제'!R252</f>
        <v>0</v>
      </c>
      <c r="G252" s="22">
        <f ca="1">+'1단계 손익계산서_실제'!S252</f>
        <v>0</v>
      </c>
      <c r="I252" s="23">
        <f t="shared" ca="1" si="6"/>
        <v>0</v>
      </c>
      <c r="J252" s="23"/>
    </row>
    <row r="253" spans="1:10">
      <c r="A253">
        <v>247</v>
      </c>
      <c r="B253" s="29">
        <v>126200</v>
      </c>
      <c r="C253" s="30" t="s">
        <v>284</v>
      </c>
      <c r="D253" s="22">
        <f ca="1">+'1단계 손익계산서_실제'!P253</f>
        <v>0</v>
      </c>
      <c r="E253" s="22">
        <f ca="1">+'1단계 손익계산서_실제'!Q253</f>
        <v>0</v>
      </c>
      <c r="F253" s="22">
        <f ca="1">+'1단계 손익계산서_실제'!R253</f>
        <v>0</v>
      </c>
      <c r="G253" s="22">
        <f ca="1">+'1단계 손익계산서_실제'!S253</f>
        <v>0</v>
      </c>
      <c r="I253" s="23">
        <f t="shared" ca="1" si="6"/>
        <v>0</v>
      </c>
      <c r="J253" s="23"/>
    </row>
    <row r="254" spans="1:10">
      <c r="A254">
        <v>248</v>
      </c>
      <c r="B254" s="29">
        <v>126210</v>
      </c>
      <c r="C254" s="30" t="s">
        <v>285</v>
      </c>
      <c r="D254" s="22">
        <f ca="1">+'1단계 손익계산서_실제'!P254</f>
        <v>0</v>
      </c>
      <c r="E254" s="22">
        <f ca="1">+'1단계 손익계산서_실제'!Q254</f>
        <v>0</v>
      </c>
      <c r="F254" s="22">
        <f ca="1">+'1단계 손익계산서_실제'!R254</f>
        <v>0</v>
      </c>
      <c r="G254" s="22">
        <f ca="1">+'1단계 손익계산서_실제'!S254</f>
        <v>0</v>
      </c>
      <c r="I254" s="23">
        <f t="shared" ca="1" si="6"/>
        <v>0</v>
      </c>
      <c r="J254" s="23"/>
    </row>
    <row r="255" spans="1:10">
      <c r="A255">
        <v>249</v>
      </c>
      <c r="B255" s="29">
        <v>126212</v>
      </c>
      <c r="C255" s="30" t="s">
        <v>286</v>
      </c>
      <c r="D255" s="22">
        <f ca="1">+'1단계 손익계산서_실제'!P255</f>
        <v>0</v>
      </c>
      <c r="E255" s="22">
        <f ca="1">+'1단계 손익계산서_실제'!Q255</f>
        <v>0</v>
      </c>
      <c r="F255" s="22">
        <f ca="1">+'1단계 손익계산서_실제'!R255</f>
        <v>0</v>
      </c>
      <c r="G255" s="22">
        <f ca="1">+'1단계 손익계산서_실제'!S255</f>
        <v>0</v>
      </c>
      <c r="I255" s="23">
        <f t="shared" ca="1" si="6"/>
        <v>0</v>
      </c>
      <c r="J255" s="23"/>
    </row>
    <row r="256" spans="1:10">
      <c r="A256">
        <v>250</v>
      </c>
      <c r="B256" s="29">
        <v>126214</v>
      </c>
      <c r="C256" s="30" t="s">
        <v>287</v>
      </c>
      <c r="D256" s="22">
        <f ca="1">+'1단계 손익계산서_실제'!P256</f>
        <v>0</v>
      </c>
      <c r="E256" s="22">
        <f ca="1">+'1단계 손익계산서_실제'!Q256</f>
        <v>0</v>
      </c>
      <c r="F256" s="22">
        <f ca="1">+'1단계 손익계산서_실제'!R256</f>
        <v>0</v>
      </c>
      <c r="G256" s="22">
        <f ca="1">+'1단계 손익계산서_실제'!S256</f>
        <v>0</v>
      </c>
      <c r="I256" s="23">
        <f t="shared" ca="1" si="6"/>
        <v>0</v>
      </c>
      <c r="J256" s="23"/>
    </row>
    <row r="257" spans="1:10">
      <c r="A257">
        <v>251</v>
      </c>
      <c r="B257" s="29">
        <v>126230</v>
      </c>
      <c r="C257" s="30" t="s">
        <v>288</v>
      </c>
      <c r="D257" s="22">
        <f ca="1">+'1단계 손익계산서_실제'!P257</f>
        <v>0</v>
      </c>
      <c r="E257" s="22">
        <f ca="1">+'1단계 손익계산서_실제'!Q257</f>
        <v>0</v>
      </c>
      <c r="F257" s="22">
        <f ca="1">+'1단계 손익계산서_실제'!R257</f>
        <v>0</v>
      </c>
      <c r="G257" s="22">
        <f ca="1">+'1단계 손익계산서_실제'!S257</f>
        <v>0</v>
      </c>
      <c r="I257" s="23">
        <f t="shared" ca="1" si="6"/>
        <v>0</v>
      </c>
      <c r="J257" s="23"/>
    </row>
    <row r="258" spans="1:10">
      <c r="A258">
        <v>252</v>
      </c>
      <c r="B258" s="29">
        <v>126211</v>
      </c>
      <c r="C258" s="30" t="s">
        <v>289</v>
      </c>
      <c r="D258" s="22">
        <f ca="1">+'1단계 손익계산서_실제'!P258</f>
        <v>0</v>
      </c>
      <c r="E258" s="22">
        <f ca="1">+'1단계 손익계산서_실제'!Q258</f>
        <v>0</v>
      </c>
      <c r="F258" s="22">
        <f ca="1">+'1단계 손익계산서_실제'!R258</f>
        <v>0</v>
      </c>
      <c r="G258" s="22">
        <f ca="1">+'1단계 손익계산서_실제'!S258</f>
        <v>0</v>
      </c>
      <c r="I258" s="23">
        <f t="shared" ca="1" si="6"/>
        <v>0</v>
      </c>
      <c r="J258" s="23"/>
    </row>
    <row r="259" spans="1:10">
      <c r="A259">
        <v>253</v>
      </c>
      <c r="B259" s="29">
        <v>126231</v>
      </c>
      <c r="C259" s="30" t="s">
        <v>290</v>
      </c>
      <c r="D259" s="22">
        <f ca="1">+'1단계 손익계산서_실제'!P259</f>
        <v>0</v>
      </c>
      <c r="E259" s="22">
        <f ca="1">+'1단계 손익계산서_실제'!Q259</f>
        <v>0</v>
      </c>
      <c r="F259" s="22">
        <f ca="1">+'1단계 손익계산서_실제'!R259</f>
        <v>0</v>
      </c>
      <c r="G259" s="22">
        <f ca="1">+'1단계 손익계산서_실제'!S259</f>
        <v>0</v>
      </c>
      <c r="I259" s="23">
        <f t="shared" ca="1" si="6"/>
        <v>0</v>
      </c>
      <c r="J259" s="23"/>
    </row>
    <row r="260" spans="1:10">
      <c r="A260">
        <v>254</v>
      </c>
      <c r="B260" s="29">
        <v>126232</v>
      </c>
      <c r="C260" s="30" t="s">
        <v>291</v>
      </c>
      <c r="D260" s="22">
        <f ca="1">+'1단계 손익계산서_실제'!P260</f>
        <v>0</v>
      </c>
      <c r="E260" s="22">
        <f ca="1">+'1단계 손익계산서_실제'!Q260</f>
        <v>0</v>
      </c>
      <c r="F260" s="22">
        <f ca="1">+'1단계 손익계산서_실제'!R260</f>
        <v>0</v>
      </c>
      <c r="G260" s="22">
        <f ca="1">+'1단계 손익계산서_실제'!S260</f>
        <v>0</v>
      </c>
      <c r="I260" s="23">
        <f t="shared" ca="1" si="6"/>
        <v>0</v>
      </c>
      <c r="J260" s="23"/>
    </row>
    <row r="261" spans="1:10">
      <c r="A261">
        <v>255</v>
      </c>
      <c r="B261" s="29">
        <v>126215</v>
      </c>
      <c r="C261" s="30" t="s">
        <v>292</v>
      </c>
      <c r="D261" s="22">
        <f ca="1">+'1단계 손익계산서_실제'!P261</f>
        <v>0</v>
      </c>
      <c r="E261" s="22">
        <f ca="1">+'1단계 손익계산서_실제'!Q261</f>
        <v>0</v>
      </c>
      <c r="F261" s="22">
        <f ca="1">+'1단계 손익계산서_실제'!R261</f>
        <v>0</v>
      </c>
      <c r="G261" s="22">
        <f ca="1">+'1단계 손익계산서_실제'!S261</f>
        <v>0</v>
      </c>
      <c r="I261" s="23">
        <f t="shared" ca="1" si="6"/>
        <v>0</v>
      </c>
      <c r="J261" s="23"/>
    </row>
    <row r="262" spans="1:10">
      <c r="A262">
        <v>256</v>
      </c>
      <c r="B262" s="29">
        <v>126216</v>
      </c>
      <c r="C262" s="30" t="s">
        <v>293</v>
      </c>
      <c r="D262" s="22">
        <f ca="1">+'1단계 손익계산서_실제'!P262</f>
        <v>0</v>
      </c>
      <c r="E262" s="22">
        <f ca="1">+'1단계 손익계산서_실제'!Q262</f>
        <v>0</v>
      </c>
      <c r="F262" s="22">
        <f ca="1">+'1단계 손익계산서_실제'!R262</f>
        <v>0</v>
      </c>
      <c r="G262" s="22">
        <f ca="1">+'1단계 손익계산서_실제'!S262</f>
        <v>0</v>
      </c>
      <c r="I262" s="23">
        <f t="shared" ca="1" si="6"/>
        <v>0</v>
      </c>
      <c r="J262" s="23"/>
    </row>
    <row r="263" spans="1:10">
      <c r="A263">
        <v>257</v>
      </c>
      <c r="B263" s="29">
        <v>126217</v>
      </c>
      <c r="C263" s="30" t="s">
        <v>294</v>
      </c>
      <c r="D263" s="22">
        <f ca="1">+'1단계 손익계산서_실제'!P263</f>
        <v>0</v>
      </c>
      <c r="E263" s="22">
        <f ca="1">+'1단계 손익계산서_실제'!Q263</f>
        <v>0</v>
      </c>
      <c r="F263" s="22">
        <f ca="1">+'1단계 손익계산서_실제'!R263</f>
        <v>0</v>
      </c>
      <c r="G263" s="22">
        <f ca="1">+'1단계 손익계산서_실제'!S263</f>
        <v>0</v>
      </c>
      <c r="I263" s="23">
        <f t="shared" ca="1" si="6"/>
        <v>0</v>
      </c>
      <c r="J263" s="23"/>
    </row>
    <row r="264" spans="1:10">
      <c r="A264">
        <v>258</v>
      </c>
      <c r="B264" s="29">
        <v>126218</v>
      </c>
      <c r="C264" s="30" t="s">
        <v>295</v>
      </c>
      <c r="D264" s="22">
        <f ca="1">+'1단계 손익계산서_실제'!P264</f>
        <v>0</v>
      </c>
      <c r="E264" s="22">
        <f ca="1">+'1단계 손익계산서_실제'!Q264</f>
        <v>0</v>
      </c>
      <c r="F264" s="22">
        <f ca="1">+'1단계 손익계산서_실제'!R264</f>
        <v>0</v>
      </c>
      <c r="G264" s="22">
        <f ca="1">+'1단계 손익계산서_실제'!S264</f>
        <v>0</v>
      </c>
      <c r="I264" s="23">
        <f t="shared" ca="1" si="6"/>
        <v>0</v>
      </c>
      <c r="J264" s="23"/>
    </row>
    <row r="265" spans="1:10">
      <c r="A265">
        <v>259</v>
      </c>
      <c r="B265" s="29">
        <v>126219</v>
      </c>
      <c r="C265" s="30" t="s">
        <v>296</v>
      </c>
      <c r="D265" s="22">
        <f ca="1">+'1단계 손익계산서_실제'!P265</f>
        <v>0</v>
      </c>
      <c r="E265" s="22">
        <f ca="1">+'1단계 손익계산서_실제'!Q265</f>
        <v>0</v>
      </c>
      <c r="F265" s="22">
        <f ca="1">+'1단계 손익계산서_실제'!R265</f>
        <v>0</v>
      </c>
      <c r="G265" s="22">
        <f ca="1">+'1단계 손익계산서_실제'!S265</f>
        <v>0</v>
      </c>
      <c r="I265" s="23">
        <f t="shared" ca="1" si="6"/>
        <v>0</v>
      </c>
      <c r="J265" s="23"/>
    </row>
    <row r="266" spans="1:10">
      <c r="A266">
        <v>260</v>
      </c>
      <c r="B266" s="29">
        <v>126228</v>
      </c>
      <c r="C266" s="30" t="s">
        <v>297</v>
      </c>
      <c r="D266" s="22">
        <f ca="1">+'1단계 손익계산서_실제'!P266</f>
        <v>0</v>
      </c>
      <c r="E266" s="22">
        <f ca="1">+'1단계 손익계산서_실제'!Q266</f>
        <v>0</v>
      </c>
      <c r="F266" s="22">
        <f ca="1">+'1단계 손익계산서_실제'!R266</f>
        <v>0</v>
      </c>
      <c r="G266" s="22">
        <f ca="1">+'1단계 손익계산서_실제'!S266</f>
        <v>0</v>
      </c>
      <c r="I266" s="23">
        <f t="shared" ca="1" si="6"/>
        <v>0</v>
      </c>
      <c r="J266" s="23"/>
    </row>
    <row r="267" spans="1:10">
      <c r="A267">
        <v>261</v>
      </c>
      <c r="B267" s="29">
        <v>126229</v>
      </c>
      <c r="C267" s="30" t="s">
        <v>298</v>
      </c>
      <c r="D267" s="22">
        <f ca="1">+'1단계 손익계산서_실제'!P267</f>
        <v>0</v>
      </c>
      <c r="E267" s="22">
        <f ca="1">+'1단계 손익계산서_실제'!Q267</f>
        <v>0</v>
      </c>
      <c r="F267" s="22">
        <f ca="1">+'1단계 손익계산서_실제'!R267</f>
        <v>0</v>
      </c>
      <c r="G267" s="22">
        <f ca="1">+'1단계 손익계산서_실제'!S267</f>
        <v>0</v>
      </c>
      <c r="I267" s="23">
        <f t="shared" ca="1" si="6"/>
        <v>0</v>
      </c>
      <c r="J267" s="23"/>
    </row>
    <row r="268" spans="1:10">
      <c r="A268">
        <v>262</v>
      </c>
      <c r="B268" s="29">
        <v>126213</v>
      </c>
      <c r="C268" s="30" t="s">
        <v>299</v>
      </c>
      <c r="D268" s="22">
        <f ca="1">+'1단계 손익계산서_실제'!P268</f>
        <v>0</v>
      </c>
      <c r="E268" s="22">
        <f ca="1">+'1단계 손익계산서_실제'!Q268</f>
        <v>0</v>
      </c>
      <c r="F268" s="22">
        <f ca="1">+'1단계 손익계산서_실제'!R268</f>
        <v>0</v>
      </c>
      <c r="G268" s="22">
        <f ca="1">+'1단계 손익계산서_실제'!S268</f>
        <v>0</v>
      </c>
      <c r="I268" s="23">
        <f t="shared" ca="1" si="6"/>
        <v>0</v>
      </c>
      <c r="J268" s="23"/>
    </row>
    <row r="269" spans="1:10">
      <c r="A269">
        <v>263</v>
      </c>
      <c r="B269" s="29">
        <v>126220</v>
      </c>
      <c r="C269" s="30" t="s">
        <v>300</v>
      </c>
      <c r="D269" s="22">
        <f>+'1단계 손익계산서_실제'!P269</f>
        <v>0</v>
      </c>
      <c r="E269" s="22">
        <f>+'1단계 손익계산서_실제'!Q269</f>
        <v>0</v>
      </c>
      <c r="F269" s="22">
        <f>+'1단계 손익계산서_실제'!R269</f>
        <v>0</v>
      </c>
      <c r="G269" s="22">
        <f>+'1단계 손익계산서_실제'!S269</f>
        <v>0</v>
      </c>
      <c r="I269" s="23">
        <f t="shared" si="6"/>
        <v>0</v>
      </c>
      <c r="J269" s="23"/>
    </row>
    <row r="270" spans="1:10">
      <c r="A270">
        <v>264</v>
      </c>
      <c r="B270" s="29">
        <v>126221</v>
      </c>
      <c r="C270" s="30" t="s">
        <v>296</v>
      </c>
      <c r="D270" s="22">
        <f>+'1단계 손익계산서_실제'!P270</f>
        <v>0</v>
      </c>
      <c r="E270" s="22">
        <f>+'1단계 손익계산서_실제'!Q270</f>
        <v>0</v>
      </c>
      <c r="F270" s="22">
        <f>+'1단계 손익계산서_실제'!R270</f>
        <v>0</v>
      </c>
      <c r="G270" s="22">
        <f>+'1단계 손익계산서_실제'!S270</f>
        <v>0</v>
      </c>
      <c r="I270" s="23">
        <f t="shared" si="6"/>
        <v>0</v>
      </c>
      <c r="J270" s="23"/>
    </row>
    <row r="271" spans="1:10">
      <c r="A271">
        <v>265</v>
      </c>
      <c r="B271" s="29">
        <v>126222</v>
      </c>
      <c r="C271" s="30" t="s">
        <v>301</v>
      </c>
      <c r="D271" s="22">
        <f>+'1단계 손익계산서_실제'!P271</f>
        <v>0</v>
      </c>
      <c r="E271" s="22">
        <f>+'1단계 손익계산서_실제'!Q271</f>
        <v>0</v>
      </c>
      <c r="F271" s="22">
        <f>+'1단계 손익계산서_실제'!R271</f>
        <v>0</v>
      </c>
      <c r="G271" s="22">
        <f>+'1단계 손익계산서_실제'!S271</f>
        <v>0</v>
      </c>
      <c r="I271" s="23">
        <f t="shared" si="6"/>
        <v>0</v>
      </c>
      <c r="J271" s="23"/>
    </row>
    <row r="272" spans="1:10">
      <c r="A272">
        <v>266</v>
      </c>
      <c r="B272" s="29">
        <v>126223</v>
      </c>
      <c r="C272" s="30" t="s">
        <v>302</v>
      </c>
      <c r="D272" s="22">
        <f>+'1단계 손익계산서_실제'!P272</f>
        <v>0</v>
      </c>
      <c r="E272" s="22">
        <f>+'1단계 손익계산서_실제'!Q272</f>
        <v>0</v>
      </c>
      <c r="F272" s="22">
        <f>+'1단계 손익계산서_실제'!R272</f>
        <v>0</v>
      </c>
      <c r="G272" s="22">
        <f>+'1단계 손익계산서_실제'!S272</f>
        <v>0</v>
      </c>
      <c r="I272" s="23">
        <f t="shared" si="6"/>
        <v>0</v>
      </c>
      <c r="J272" s="23"/>
    </row>
    <row r="273" spans="1:10">
      <c r="A273">
        <v>267</v>
      </c>
      <c r="B273" s="29">
        <v>126224</v>
      </c>
      <c r="C273" s="30" t="s">
        <v>303</v>
      </c>
      <c r="D273" s="22">
        <f>+'1단계 손익계산서_실제'!P273</f>
        <v>0</v>
      </c>
      <c r="E273" s="22">
        <f>+'1단계 손익계산서_실제'!Q273</f>
        <v>0</v>
      </c>
      <c r="F273" s="22">
        <f>+'1단계 손익계산서_실제'!R273</f>
        <v>0</v>
      </c>
      <c r="G273" s="22">
        <f>+'1단계 손익계산서_실제'!S273</f>
        <v>0</v>
      </c>
      <c r="I273" s="23">
        <f t="shared" si="6"/>
        <v>0</v>
      </c>
      <c r="J273" s="23"/>
    </row>
    <row r="274" spans="1:10">
      <c r="A274">
        <v>268</v>
      </c>
      <c r="B274" s="29">
        <v>126225</v>
      </c>
      <c r="C274" s="30" t="s">
        <v>304</v>
      </c>
      <c r="D274" s="22">
        <f>+'1단계 손익계산서_실제'!P274</f>
        <v>0</v>
      </c>
      <c r="E274" s="22">
        <f>+'1단계 손익계산서_실제'!Q274</f>
        <v>0</v>
      </c>
      <c r="F274" s="22">
        <f>+'1단계 손익계산서_실제'!R274</f>
        <v>0</v>
      </c>
      <c r="G274" s="22">
        <f>+'1단계 손익계산서_실제'!S274</f>
        <v>0</v>
      </c>
      <c r="I274" s="23">
        <f t="shared" si="6"/>
        <v>0</v>
      </c>
      <c r="J274" s="23"/>
    </row>
    <row r="275" spans="1:10">
      <c r="A275">
        <v>269</v>
      </c>
      <c r="B275" s="29">
        <v>126226</v>
      </c>
      <c r="C275" s="30" t="s">
        <v>305</v>
      </c>
      <c r="D275" s="22">
        <f>+'1단계 손익계산서_실제'!P275</f>
        <v>0</v>
      </c>
      <c r="E275" s="22">
        <f>+'1단계 손익계산서_실제'!Q275</f>
        <v>0</v>
      </c>
      <c r="F275" s="22">
        <f>+'1단계 손익계산서_실제'!R275</f>
        <v>0</v>
      </c>
      <c r="G275" s="22">
        <f>+'1단계 손익계산서_실제'!S275</f>
        <v>0</v>
      </c>
      <c r="I275" s="23">
        <f t="shared" si="6"/>
        <v>0</v>
      </c>
      <c r="J275" s="23"/>
    </row>
    <row r="276" spans="1:10">
      <c r="A276">
        <v>270</v>
      </c>
      <c r="B276" s="29">
        <v>126227</v>
      </c>
      <c r="C276" s="30" t="s">
        <v>306</v>
      </c>
      <c r="D276" s="22">
        <f>+'1단계 손익계산서_실제'!P276</f>
        <v>0</v>
      </c>
      <c r="E276" s="22">
        <f>+'1단계 손익계산서_실제'!Q276</f>
        <v>0</v>
      </c>
      <c r="F276" s="22">
        <f>+'1단계 손익계산서_실제'!R276</f>
        <v>0</v>
      </c>
      <c r="G276" s="22">
        <f>+'1단계 손익계산서_실제'!S276</f>
        <v>0</v>
      </c>
      <c r="I276" s="23">
        <f t="shared" si="6"/>
        <v>0</v>
      </c>
      <c r="J276" s="23"/>
    </row>
    <row r="277" spans="1:10">
      <c r="A277">
        <v>271</v>
      </c>
      <c r="B277" s="29">
        <v>126240</v>
      </c>
      <c r="C277" s="30" t="s">
        <v>307</v>
      </c>
      <c r="D277" s="22">
        <f ca="1">+'1단계 손익계산서_실제'!P277</f>
        <v>0</v>
      </c>
      <c r="E277" s="22">
        <f ca="1">+'1단계 손익계산서_실제'!Q277</f>
        <v>0</v>
      </c>
      <c r="F277" s="22">
        <f ca="1">+'1단계 손익계산서_실제'!R277</f>
        <v>0</v>
      </c>
      <c r="G277" s="22">
        <f ca="1">+'1단계 손익계산서_실제'!S277</f>
        <v>0</v>
      </c>
      <c r="I277" s="23">
        <f t="shared" ca="1" si="6"/>
        <v>0</v>
      </c>
      <c r="J277" s="23">
        <f>'2단계 손익계산서_실제'!I277</f>
        <v>0</v>
      </c>
    </row>
    <row r="278" spans="1:10">
      <c r="A278">
        <v>272</v>
      </c>
      <c r="B278" s="29">
        <v>126245</v>
      </c>
      <c r="C278" s="30" t="s">
        <v>308</v>
      </c>
      <c r="D278" s="22">
        <f ca="1">+'1단계 손익계산서_실제'!P278</f>
        <v>0</v>
      </c>
      <c r="E278" s="22">
        <f ca="1">+'1단계 손익계산서_실제'!Q278</f>
        <v>0</v>
      </c>
      <c r="F278" s="22">
        <f ca="1">+'1단계 손익계산서_실제'!R278</f>
        <v>0</v>
      </c>
      <c r="G278" s="22">
        <f ca="1">+'1단계 손익계산서_실제'!S278</f>
        <v>0</v>
      </c>
      <c r="I278" s="23">
        <f t="shared" ca="1" si="6"/>
        <v>0</v>
      </c>
      <c r="J278" s="23"/>
    </row>
    <row r="279" spans="1:10">
      <c r="A279">
        <v>273</v>
      </c>
      <c r="B279" s="29">
        <v>126260</v>
      </c>
      <c r="C279" s="30" t="s">
        <v>309</v>
      </c>
      <c r="D279" s="22">
        <f>+'1단계 손익계산서_실제'!P279</f>
        <v>0</v>
      </c>
      <c r="E279" s="22">
        <f>+'1단계 손익계산서_실제'!Q279</f>
        <v>0</v>
      </c>
      <c r="F279" s="22">
        <f>+'1단계 손익계산서_실제'!R279</f>
        <v>0</v>
      </c>
      <c r="G279" s="22">
        <f>+'1단계 손익계산서_실제'!S279</f>
        <v>0</v>
      </c>
      <c r="I279" s="23">
        <f t="shared" si="6"/>
        <v>0</v>
      </c>
      <c r="J279" s="23"/>
    </row>
    <row r="280" spans="1:10">
      <c r="A280">
        <v>274</v>
      </c>
      <c r="B280" s="29">
        <v>126270</v>
      </c>
      <c r="C280" s="30" t="s">
        <v>310</v>
      </c>
      <c r="D280" s="22">
        <f ca="1">+'1단계 손익계산서_실제'!P280</f>
        <v>0</v>
      </c>
      <c r="E280" s="22">
        <f ca="1">+'1단계 손익계산서_실제'!Q280</f>
        <v>0</v>
      </c>
      <c r="F280" s="22">
        <f ca="1">+'1단계 손익계산서_실제'!R280</f>
        <v>0</v>
      </c>
      <c r="G280" s="22">
        <f ca="1">+'1단계 손익계산서_실제'!S280</f>
        <v>0</v>
      </c>
      <c r="I280" s="23">
        <f t="shared" ca="1" si="6"/>
        <v>0</v>
      </c>
      <c r="J280" s="23"/>
    </row>
    <row r="281" spans="1:10">
      <c r="A281">
        <v>275</v>
      </c>
      <c r="B281" s="29">
        <v>126145</v>
      </c>
      <c r="C281" s="30" t="s">
        <v>311</v>
      </c>
      <c r="D281" s="22">
        <f ca="1">+'1단계 손익계산서_실제'!P281</f>
        <v>0</v>
      </c>
      <c r="E281" s="22">
        <f ca="1">+'1단계 손익계산서_실제'!Q281</f>
        <v>0</v>
      </c>
      <c r="F281" s="22">
        <f ca="1">+'1단계 손익계산서_실제'!R281</f>
        <v>0</v>
      </c>
      <c r="G281" s="22">
        <f ca="1">+'1단계 손익계산서_실제'!S281</f>
        <v>0</v>
      </c>
      <c r="I281" s="23">
        <f t="shared" ca="1" si="6"/>
        <v>0</v>
      </c>
      <c r="J281" s="23"/>
    </row>
    <row r="282" spans="1:10">
      <c r="A282">
        <v>276</v>
      </c>
      <c r="B282" s="29">
        <v>126146</v>
      </c>
      <c r="C282" s="30" t="s">
        <v>312</v>
      </c>
      <c r="D282" s="22">
        <f ca="1">+'1단계 손익계산서_실제'!P282</f>
        <v>0</v>
      </c>
      <c r="E282" s="22">
        <f ca="1">+'1단계 손익계산서_실제'!Q282</f>
        <v>0</v>
      </c>
      <c r="F282" s="22">
        <f ca="1">+'1단계 손익계산서_실제'!R282</f>
        <v>0</v>
      </c>
      <c r="G282" s="22">
        <f ca="1">+'1단계 손익계산서_실제'!S282</f>
        <v>0</v>
      </c>
      <c r="I282" s="23">
        <f t="shared" ca="1" si="6"/>
        <v>0</v>
      </c>
      <c r="J282" s="23"/>
    </row>
    <row r="283" spans="1:10">
      <c r="A283">
        <v>277</v>
      </c>
      <c r="B283" s="29">
        <v>126149</v>
      </c>
      <c r="C283" s="30" t="s">
        <v>313</v>
      </c>
      <c r="D283" s="22">
        <f>+'1단계 손익계산서_실제'!P283</f>
        <v>0</v>
      </c>
      <c r="E283" s="22">
        <f>+'1단계 손익계산서_실제'!Q283</f>
        <v>0</v>
      </c>
      <c r="F283" s="22">
        <f>+'1단계 손익계산서_실제'!R283</f>
        <v>0</v>
      </c>
      <c r="G283" s="22">
        <f>+'1단계 손익계산서_실제'!S283</f>
        <v>0</v>
      </c>
      <c r="I283" s="23">
        <f t="shared" si="6"/>
        <v>0</v>
      </c>
      <c r="J283" s="23"/>
    </row>
    <row r="284" spans="1:10">
      <c r="A284">
        <v>278</v>
      </c>
      <c r="B284" s="29">
        <v>126151</v>
      </c>
      <c r="C284" s="30" t="s">
        <v>314</v>
      </c>
      <c r="D284" s="22">
        <f>+'1단계 손익계산서_실제'!P284</f>
        <v>0</v>
      </c>
      <c r="E284" s="22">
        <f>+'1단계 손익계산서_실제'!Q284</f>
        <v>0</v>
      </c>
      <c r="F284" s="22">
        <f>+'1단계 손익계산서_실제'!R284</f>
        <v>0</v>
      </c>
      <c r="G284" s="22">
        <f>+'1단계 손익계산서_실제'!S284</f>
        <v>0</v>
      </c>
      <c r="I284" s="23">
        <f t="shared" si="6"/>
        <v>0</v>
      </c>
      <c r="J284" s="23"/>
    </row>
    <row r="285" spans="1:10">
      <c r="A285">
        <v>279</v>
      </c>
      <c r="B285" s="29">
        <v>126400</v>
      </c>
      <c r="C285" s="30" t="s">
        <v>315</v>
      </c>
      <c r="D285" s="22">
        <f>+'1단계 손익계산서_실제'!P285</f>
        <v>0</v>
      </c>
      <c r="E285" s="22">
        <f>+'1단계 손익계산서_실제'!Q285</f>
        <v>0</v>
      </c>
      <c r="F285" s="22">
        <f>+'1단계 손익계산서_실제'!R285</f>
        <v>0</v>
      </c>
      <c r="G285" s="22">
        <f>+'1단계 손익계산서_실제'!S285</f>
        <v>0</v>
      </c>
      <c r="I285" s="23">
        <f t="shared" ref="I285:I323" si="7">SUM(D285:G285)</f>
        <v>0</v>
      </c>
      <c r="J285" s="23"/>
    </row>
    <row r="286" spans="1:10">
      <c r="A286">
        <v>280</v>
      </c>
      <c r="B286" s="29">
        <v>126275</v>
      </c>
      <c r="C286" s="30" t="s">
        <v>316</v>
      </c>
      <c r="D286" s="22">
        <f ca="1">+'1단계 손익계산서_실제'!P286</f>
        <v>0</v>
      </c>
      <c r="E286" s="22">
        <f ca="1">+'1단계 손익계산서_실제'!Q286</f>
        <v>0</v>
      </c>
      <c r="F286" s="22">
        <f ca="1">+'1단계 손익계산서_실제'!R286</f>
        <v>0</v>
      </c>
      <c r="G286" s="22">
        <f ca="1">+'1단계 손익계산서_실제'!S286</f>
        <v>0</v>
      </c>
      <c r="I286" s="23">
        <f t="shared" ca="1" si="7"/>
        <v>0</v>
      </c>
      <c r="J286" s="23"/>
    </row>
    <row r="287" spans="1:10">
      <c r="A287">
        <v>281</v>
      </c>
      <c r="B287" s="29">
        <v>126147</v>
      </c>
      <c r="C287" s="30" t="s">
        <v>317</v>
      </c>
      <c r="D287" s="22">
        <f>+'1단계 손익계산서_실제'!P287</f>
        <v>0</v>
      </c>
      <c r="E287" s="22">
        <f>+'1단계 손익계산서_실제'!Q287</f>
        <v>0</v>
      </c>
      <c r="F287" s="22">
        <f>+'1단계 손익계산서_실제'!R287</f>
        <v>0</v>
      </c>
      <c r="G287" s="22">
        <f>+'1단계 손익계산서_실제'!S287</f>
        <v>0</v>
      </c>
      <c r="I287" s="23">
        <f t="shared" si="7"/>
        <v>0</v>
      </c>
      <c r="J287" s="23"/>
    </row>
    <row r="288" spans="1:10">
      <c r="A288">
        <v>282</v>
      </c>
      <c r="B288" s="29">
        <v>126148</v>
      </c>
      <c r="C288" s="30" t="s">
        <v>318</v>
      </c>
      <c r="D288" s="22">
        <f>+'1단계 손익계산서_실제'!P288</f>
        <v>0</v>
      </c>
      <c r="E288" s="22">
        <f>+'1단계 손익계산서_실제'!Q288</f>
        <v>0</v>
      </c>
      <c r="F288" s="22">
        <f>+'1단계 손익계산서_실제'!R288</f>
        <v>0</v>
      </c>
      <c r="G288" s="22">
        <f>+'1단계 손익계산서_실제'!S288</f>
        <v>0</v>
      </c>
      <c r="I288" s="23">
        <f t="shared" si="7"/>
        <v>0</v>
      </c>
      <c r="J288" s="23"/>
    </row>
    <row r="289" spans="1:10">
      <c r="A289">
        <v>283</v>
      </c>
      <c r="B289" s="29">
        <v>126155</v>
      </c>
      <c r="C289" s="30" t="s">
        <v>319</v>
      </c>
      <c r="D289" s="22">
        <f>+'1단계 손익계산서_실제'!P289</f>
        <v>0</v>
      </c>
      <c r="E289" s="22">
        <f>+'1단계 손익계산서_실제'!Q289</f>
        <v>0</v>
      </c>
      <c r="F289" s="22">
        <f>+'1단계 손익계산서_실제'!R289</f>
        <v>0</v>
      </c>
      <c r="G289" s="22">
        <f>+'1단계 손익계산서_실제'!S289</f>
        <v>0</v>
      </c>
      <c r="I289" s="23">
        <f t="shared" si="7"/>
        <v>0</v>
      </c>
      <c r="J289" s="23"/>
    </row>
    <row r="290" spans="1:10">
      <c r="A290">
        <v>284</v>
      </c>
      <c r="B290" s="29">
        <v>126410</v>
      </c>
      <c r="C290" s="30" t="s">
        <v>320</v>
      </c>
      <c r="D290" s="22">
        <f>+'1단계 손익계산서_실제'!P290</f>
        <v>0</v>
      </c>
      <c r="E290" s="22">
        <f>+'1단계 손익계산서_실제'!Q290</f>
        <v>0</v>
      </c>
      <c r="F290" s="22">
        <f>+'1단계 손익계산서_실제'!R290</f>
        <v>0</v>
      </c>
      <c r="G290" s="22">
        <f>+'1단계 손익계산서_실제'!S290</f>
        <v>0</v>
      </c>
      <c r="I290" s="23">
        <f t="shared" si="7"/>
        <v>0</v>
      </c>
      <c r="J290" s="23"/>
    </row>
    <row r="291" spans="1:10">
      <c r="A291">
        <v>285</v>
      </c>
      <c r="B291" s="29">
        <v>126420</v>
      </c>
      <c r="C291" s="30" t="s">
        <v>321</v>
      </c>
      <c r="D291" s="22">
        <f>+'1단계 손익계산서_실제'!P291</f>
        <v>0</v>
      </c>
      <c r="E291" s="22">
        <f>+'1단계 손익계산서_실제'!Q291</f>
        <v>0</v>
      </c>
      <c r="F291" s="22">
        <f>+'1단계 손익계산서_실제'!R291</f>
        <v>0</v>
      </c>
      <c r="G291" s="22">
        <f>+'1단계 손익계산서_실제'!S291</f>
        <v>0</v>
      </c>
      <c r="I291" s="23">
        <f t="shared" si="7"/>
        <v>0</v>
      </c>
      <c r="J291" s="23"/>
    </row>
    <row r="292" spans="1:10">
      <c r="A292">
        <v>286</v>
      </c>
      <c r="B292" s="29">
        <v>126430</v>
      </c>
      <c r="C292" s="30" t="s">
        <v>322</v>
      </c>
      <c r="D292" s="22">
        <f>+'1단계 손익계산서_실제'!P292</f>
        <v>0</v>
      </c>
      <c r="E292" s="22">
        <f>+'1단계 손익계산서_실제'!Q292</f>
        <v>0</v>
      </c>
      <c r="F292" s="22">
        <f>+'1단계 손익계산서_실제'!R292</f>
        <v>0</v>
      </c>
      <c r="G292" s="22">
        <f>+'1단계 손익계산서_실제'!S292</f>
        <v>0</v>
      </c>
      <c r="I292" s="23">
        <f t="shared" si="7"/>
        <v>0</v>
      </c>
      <c r="J292" s="23"/>
    </row>
    <row r="293" spans="1:10">
      <c r="A293">
        <v>287</v>
      </c>
      <c r="B293" s="29">
        <v>126280</v>
      </c>
      <c r="C293" s="30" t="s">
        <v>323</v>
      </c>
      <c r="D293" s="22">
        <f>+'1단계 손익계산서_실제'!P293</f>
        <v>0</v>
      </c>
      <c r="E293" s="22">
        <f>+'1단계 손익계산서_실제'!Q293</f>
        <v>0</v>
      </c>
      <c r="F293" s="22">
        <f>+'1단계 손익계산서_실제'!R293</f>
        <v>0</v>
      </c>
      <c r="G293" s="22">
        <f>+'1단계 손익계산서_실제'!S293</f>
        <v>0</v>
      </c>
      <c r="I293" s="23">
        <f t="shared" si="7"/>
        <v>0</v>
      </c>
      <c r="J293" s="23"/>
    </row>
    <row r="294" spans="1:10">
      <c r="A294">
        <v>288</v>
      </c>
      <c r="B294" s="29">
        <v>126281</v>
      </c>
      <c r="C294" s="30" t="s">
        <v>324</v>
      </c>
      <c r="D294" s="22">
        <f>+'1단계 손익계산서_실제'!P294</f>
        <v>0</v>
      </c>
      <c r="E294" s="22">
        <f>+'1단계 손익계산서_실제'!Q294</f>
        <v>0</v>
      </c>
      <c r="F294" s="22">
        <f>+'1단계 손익계산서_실제'!R294</f>
        <v>0</v>
      </c>
      <c r="G294" s="22">
        <f>+'1단계 손익계산서_실제'!S294</f>
        <v>0</v>
      </c>
      <c r="I294" s="23">
        <f t="shared" si="7"/>
        <v>0</v>
      </c>
      <c r="J294" s="23"/>
    </row>
    <row r="295" spans="1:10">
      <c r="A295">
        <v>289</v>
      </c>
      <c r="B295" s="29">
        <v>126310</v>
      </c>
      <c r="C295" s="30" t="s">
        <v>325</v>
      </c>
      <c r="D295" s="22">
        <f ca="1">+'1단계 손익계산서_실제'!P295</f>
        <v>0</v>
      </c>
      <c r="E295" s="22">
        <f ca="1">+'1단계 손익계산서_실제'!Q295</f>
        <v>0</v>
      </c>
      <c r="F295" s="22">
        <f ca="1">+'1단계 손익계산서_실제'!R295</f>
        <v>0</v>
      </c>
      <c r="G295" s="22">
        <f ca="1">+'1단계 손익계산서_실제'!S295</f>
        <v>0</v>
      </c>
      <c r="I295" s="23">
        <f t="shared" ca="1" si="7"/>
        <v>0</v>
      </c>
      <c r="J295" s="23"/>
    </row>
    <row r="296" spans="1:10">
      <c r="A296">
        <v>290</v>
      </c>
      <c r="B296" s="29">
        <v>126330</v>
      </c>
      <c r="C296" s="30" t="s">
        <v>326</v>
      </c>
      <c r="D296" s="22">
        <f>+'1단계 손익계산서_실제'!P296</f>
        <v>0</v>
      </c>
      <c r="E296" s="22">
        <f>+'1단계 손익계산서_실제'!Q296</f>
        <v>0</v>
      </c>
      <c r="F296" s="22">
        <f>+'1단계 손익계산서_실제'!R296</f>
        <v>0</v>
      </c>
      <c r="G296" s="22">
        <f>+'1단계 손익계산서_실제'!S296</f>
        <v>0</v>
      </c>
      <c r="I296" s="23">
        <f t="shared" si="7"/>
        <v>0</v>
      </c>
      <c r="J296" s="23"/>
    </row>
    <row r="297" spans="1:10">
      <c r="A297">
        <v>291</v>
      </c>
      <c r="B297" s="29">
        <v>126350</v>
      </c>
      <c r="C297" s="30" t="s">
        <v>327</v>
      </c>
      <c r="D297" s="22">
        <f>+'1단계 손익계산서_실제'!P297</f>
        <v>0</v>
      </c>
      <c r="E297" s="22">
        <f>+'1단계 손익계산서_실제'!Q297</f>
        <v>0</v>
      </c>
      <c r="F297" s="22">
        <f>+'1단계 손익계산서_실제'!R297</f>
        <v>0</v>
      </c>
      <c r="G297" s="22">
        <f>+'1단계 손익계산서_실제'!S297</f>
        <v>0</v>
      </c>
      <c r="I297" s="23">
        <f t="shared" si="7"/>
        <v>0</v>
      </c>
      <c r="J297" s="23"/>
    </row>
    <row r="298" spans="1:10">
      <c r="A298">
        <v>292</v>
      </c>
      <c r="B298" s="29">
        <v>126137</v>
      </c>
      <c r="C298" s="30" t="s">
        <v>328</v>
      </c>
      <c r="D298" s="22">
        <f>+'1단계 손익계산서_실제'!P298</f>
        <v>0</v>
      </c>
      <c r="E298" s="22">
        <f>+'1단계 손익계산서_실제'!Q298</f>
        <v>0</v>
      </c>
      <c r="F298" s="22">
        <f>+'1단계 손익계산서_실제'!R298</f>
        <v>0</v>
      </c>
      <c r="G298" s="22">
        <f>+'1단계 손익계산서_실제'!S298</f>
        <v>0</v>
      </c>
      <c r="I298" s="23">
        <f t="shared" si="7"/>
        <v>0</v>
      </c>
      <c r="J298" s="23"/>
    </row>
    <row r="299" spans="1:10">
      <c r="A299">
        <v>293</v>
      </c>
      <c r="B299" s="29">
        <v>126138</v>
      </c>
      <c r="C299" s="30" t="s">
        <v>329</v>
      </c>
      <c r="D299" s="22">
        <f>+'1단계 손익계산서_실제'!P299</f>
        <v>0</v>
      </c>
      <c r="E299" s="22">
        <f>+'1단계 손익계산서_실제'!Q299</f>
        <v>0</v>
      </c>
      <c r="F299" s="22">
        <f>+'1단계 손익계산서_실제'!R299</f>
        <v>0</v>
      </c>
      <c r="G299" s="22">
        <f>+'1단계 손익계산서_실제'!S299</f>
        <v>0</v>
      </c>
      <c r="I299" s="23">
        <f t="shared" si="7"/>
        <v>0</v>
      </c>
      <c r="J299" s="23"/>
    </row>
    <row r="300" spans="1:10">
      <c r="A300">
        <v>294</v>
      </c>
      <c r="B300" s="29">
        <v>126134</v>
      </c>
      <c r="C300" s="30" t="s">
        <v>330</v>
      </c>
      <c r="D300" s="22">
        <f>+'1단계 손익계산서_실제'!P300</f>
        <v>0</v>
      </c>
      <c r="E300" s="22">
        <f>+'1단계 손익계산서_실제'!Q300</f>
        <v>0</v>
      </c>
      <c r="F300" s="22">
        <f>+'1단계 손익계산서_실제'!R300</f>
        <v>0</v>
      </c>
      <c r="G300" s="22">
        <f>+'1단계 손익계산서_실제'!S300</f>
        <v>0</v>
      </c>
      <c r="I300" s="23">
        <f t="shared" si="7"/>
        <v>0</v>
      </c>
      <c r="J300" s="23"/>
    </row>
    <row r="301" spans="1:10">
      <c r="A301">
        <v>295</v>
      </c>
      <c r="B301" s="29">
        <v>126135</v>
      </c>
      <c r="C301" s="30" t="s">
        <v>331</v>
      </c>
      <c r="D301" s="22">
        <f>+'1단계 손익계산서_실제'!P301</f>
        <v>0</v>
      </c>
      <c r="E301" s="22">
        <f>+'1단계 손익계산서_실제'!Q301</f>
        <v>0</v>
      </c>
      <c r="F301" s="22">
        <f>+'1단계 손익계산서_실제'!R301</f>
        <v>0</v>
      </c>
      <c r="G301" s="22">
        <f>+'1단계 손익계산서_실제'!S301</f>
        <v>0</v>
      </c>
      <c r="I301" s="23">
        <f t="shared" si="7"/>
        <v>0</v>
      </c>
      <c r="J301" s="23"/>
    </row>
    <row r="302" spans="1:10">
      <c r="A302">
        <v>296</v>
      </c>
      <c r="B302" s="29">
        <v>126136</v>
      </c>
      <c r="C302" s="30" t="s">
        <v>332</v>
      </c>
      <c r="D302" s="22">
        <f>+'1단계 손익계산서_실제'!P302</f>
        <v>0</v>
      </c>
      <c r="E302" s="22">
        <f>+'1단계 손익계산서_실제'!Q302</f>
        <v>0</v>
      </c>
      <c r="F302" s="22">
        <f>+'1단계 손익계산서_실제'!R302</f>
        <v>0</v>
      </c>
      <c r="G302" s="22">
        <f>+'1단계 손익계산서_실제'!S302</f>
        <v>0</v>
      </c>
      <c r="I302" s="23">
        <f t="shared" si="7"/>
        <v>0</v>
      </c>
      <c r="J302" s="23"/>
    </row>
    <row r="303" spans="1:10">
      <c r="A303">
        <v>297</v>
      </c>
      <c r="B303" s="29">
        <v>126166</v>
      </c>
      <c r="C303" s="30" t="s">
        <v>333</v>
      </c>
      <c r="D303" s="22">
        <f>+'1단계 손익계산서_실제'!P303</f>
        <v>0</v>
      </c>
      <c r="E303" s="22">
        <f>+'1단계 손익계산서_실제'!Q303</f>
        <v>0</v>
      </c>
      <c r="F303" s="22">
        <f>+'1단계 손익계산서_실제'!R303</f>
        <v>0</v>
      </c>
      <c r="G303" s="22">
        <f>+'1단계 손익계산서_실제'!S303</f>
        <v>0</v>
      </c>
      <c r="I303" s="23">
        <f t="shared" si="7"/>
        <v>0</v>
      </c>
      <c r="J303" s="23"/>
    </row>
    <row r="304" spans="1:10">
      <c r="A304">
        <v>298</v>
      </c>
      <c r="B304" s="29">
        <v>126167</v>
      </c>
      <c r="C304" s="30" t="s">
        <v>334</v>
      </c>
      <c r="D304" s="22">
        <f>+'1단계 손익계산서_실제'!P304</f>
        <v>0</v>
      </c>
      <c r="E304" s="22">
        <f>+'1단계 손익계산서_실제'!Q304</f>
        <v>0</v>
      </c>
      <c r="F304" s="22">
        <f>+'1단계 손익계산서_실제'!R304</f>
        <v>0</v>
      </c>
      <c r="G304" s="22">
        <f>+'1단계 손익계산서_실제'!S304</f>
        <v>0</v>
      </c>
      <c r="I304" s="23">
        <f t="shared" si="7"/>
        <v>0</v>
      </c>
      <c r="J304" s="23"/>
    </row>
    <row r="305" spans="1:12">
      <c r="A305">
        <v>299</v>
      </c>
      <c r="B305" s="29">
        <v>126168</v>
      </c>
      <c r="C305" s="30" t="s">
        <v>335</v>
      </c>
      <c r="D305" s="22">
        <f>+'1단계 손익계산서_실제'!P305</f>
        <v>0</v>
      </c>
      <c r="E305" s="22">
        <f>+'1단계 손익계산서_실제'!Q305</f>
        <v>0</v>
      </c>
      <c r="F305" s="22">
        <f>+'1단계 손익계산서_실제'!R305</f>
        <v>0</v>
      </c>
      <c r="G305" s="22">
        <f>+'1단계 손익계산서_실제'!S305</f>
        <v>0</v>
      </c>
      <c r="I305" s="23">
        <f t="shared" si="7"/>
        <v>0</v>
      </c>
      <c r="J305" s="23"/>
    </row>
    <row r="306" spans="1:12">
      <c r="A306">
        <v>300</v>
      </c>
      <c r="B306" s="29">
        <v>126250</v>
      </c>
      <c r="C306" s="30" t="s">
        <v>336</v>
      </c>
      <c r="D306" s="22">
        <f ca="1">+'1단계 손익계산서_실제'!P306</f>
        <v>57778250000</v>
      </c>
      <c r="E306" s="22">
        <f ca="1">+'1단계 손익계산서_실제'!Q306</f>
        <v>57778250000</v>
      </c>
      <c r="F306" s="22">
        <f ca="1">+'1단계 손익계산서_실제'!R306</f>
        <v>57778250000</v>
      </c>
      <c r="G306" s="22">
        <f ca="1">+'1단계 손익계산서_실제'!S306</f>
        <v>57778250000</v>
      </c>
      <c r="I306" s="23">
        <f t="shared" ca="1" si="7"/>
        <v>231113000000</v>
      </c>
      <c r="J306" s="23">
        <f>'2단계 손익계산서_실제'!I306</f>
        <v>215469000000</v>
      </c>
    </row>
    <row r="307" spans="1:12">
      <c r="A307">
        <v>301</v>
      </c>
      <c r="B307" s="29">
        <v>128000</v>
      </c>
      <c r="C307" s="34" t="s">
        <v>337</v>
      </c>
      <c r="D307" s="42" t="e">
        <f ca="1">+D156+D157-D223</f>
        <v>#NAME?</v>
      </c>
      <c r="E307" s="42" t="e">
        <f t="shared" ref="E307:G307" ca="1" si="8">+E156+E157-E223</f>
        <v>#NAME?</v>
      </c>
      <c r="F307" s="42" t="e">
        <f t="shared" ca="1" si="8"/>
        <v>#NAME?</v>
      </c>
      <c r="G307" s="42" t="e">
        <f t="shared" ca="1" si="8"/>
        <v>#NAME?</v>
      </c>
      <c r="I307" s="23" t="e">
        <f t="shared" ca="1" si="7"/>
        <v>#NAME?</v>
      </c>
      <c r="J307" s="23">
        <f>'2단계 손익계산서_실제'!I307</f>
        <v>14352617000000</v>
      </c>
      <c r="K307" s="125" t="e">
        <f ca="1">+I307-J307</f>
        <v>#NAME?</v>
      </c>
      <c r="L307" s="155" t="e">
        <f ca="1">+K307/J307</f>
        <v>#NAME?</v>
      </c>
    </row>
    <row r="308" spans="1:12">
      <c r="A308">
        <v>302</v>
      </c>
      <c r="B308" s="29">
        <v>128100</v>
      </c>
      <c r="C308" s="30" t="s">
        <v>338</v>
      </c>
      <c r="D308" s="22" t="e">
        <f ca="1">+D307*'1단계 손익계산서_실제'!$N$308</f>
        <v>#NAME?</v>
      </c>
      <c r="E308" s="22" t="e">
        <f ca="1">+E307*'1단계 손익계산서_실제'!$N$308</f>
        <v>#NAME?</v>
      </c>
      <c r="F308" s="22" t="e">
        <f ca="1">+F307*'1단계 손익계산서_실제'!$N$308</f>
        <v>#NAME?</v>
      </c>
      <c r="G308" s="22" t="e">
        <f ca="1">+G307*'1단계 손익계산서_실제'!$N$308</f>
        <v>#NAME?</v>
      </c>
      <c r="I308" s="23" t="e">
        <f t="shared" ca="1" si="7"/>
        <v>#NAME?</v>
      </c>
      <c r="J308" s="23">
        <f>'2단계 손익계산서_실제'!I308</f>
        <v>2114148000000</v>
      </c>
    </row>
    <row r="309" spans="1:12">
      <c r="A309">
        <v>303</v>
      </c>
      <c r="B309" s="29">
        <v>128160</v>
      </c>
      <c r="C309" s="30" t="s">
        <v>339</v>
      </c>
      <c r="D309" s="22"/>
      <c r="E309" s="22"/>
      <c r="F309" s="22"/>
      <c r="G309" s="22"/>
      <c r="I309" s="23">
        <f t="shared" si="7"/>
        <v>0</v>
      </c>
      <c r="J309" s="23">
        <f>'2단계 손익계산서_실제'!I309</f>
        <v>12238469000000</v>
      </c>
    </row>
    <row r="310" spans="1:12">
      <c r="A310">
        <v>304</v>
      </c>
      <c r="B310" s="29">
        <v>128170</v>
      </c>
      <c r="C310" s="30" t="s">
        <v>340</v>
      </c>
      <c r="D310" s="22"/>
      <c r="E310" s="22"/>
      <c r="F310" s="22"/>
      <c r="G310" s="22"/>
      <c r="I310" s="23">
        <f t="shared" si="7"/>
        <v>0</v>
      </c>
      <c r="J310" s="23">
        <f>+I310-'2단계 손익계산서_실제'!I310</f>
        <v>0</v>
      </c>
    </row>
    <row r="311" spans="1:12">
      <c r="A311">
        <v>305</v>
      </c>
      <c r="B311" s="29">
        <v>128171</v>
      </c>
      <c r="C311" s="30" t="s">
        <v>341</v>
      </c>
      <c r="D311" s="22"/>
      <c r="E311" s="22"/>
      <c r="F311" s="22"/>
      <c r="G311" s="22"/>
      <c r="I311" s="23">
        <f t="shared" si="7"/>
        <v>0</v>
      </c>
      <c r="J311" s="23">
        <f>+I311-'2단계 손익계산서_실제'!I311</f>
        <v>0</v>
      </c>
    </row>
    <row r="312" spans="1:12">
      <c r="A312">
        <v>306</v>
      </c>
      <c r="B312" s="29">
        <v>128172</v>
      </c>
      <c r="C312" s="30" t="s">
        <v>342</v>
      </c>
      <c r="D312" s="22"/>
      <c r="E312" s="22"/>
      <c r="F312" s="22"/>
      <c r="G312" s="22"/>
      <c r="I312" s="23">
        <f t="shared" si="7"/>
        <v>0</v>
      </c>
      <c r="J312" s="23">
        <f>+I312-'2단계 손익계산서_실제'!I312</f>
        <v>0</v>
      </c>
    </row>
    <row r="313" spans="1:12">
      <c r="A313">
        <v>307</v>
      </c>
      <c r="B313" s="29">
        <v>128173</v>
      </c>
      <c r="C313" s="30" t="s">
        <v>343</v>
      </c>
      <c r="D313" s="22"/>
      <c r="E313" s="22"/>
      <c r="F313" s="22"/>
      <c r="G313" s="22"/>
      <c r="I313" s="23">
        <f t="shared" si="7"/>
        <v>0</v>
      </c>
      <c r="J313" s="23">
        <f>+I313-'2단계 손익계산서_실제'!I313</f>
        <v>0</v>
      </c>
    </row>
    <row r="314" spans="1:12">
      <c r="A314">
        <v>308</v>
      </c>
      <c r="B314" s="29">
        <v>128174</v>
      </c>
      <c r="C314" s="30" t="s">
        <v>344</v>
      </c>
      <c r="D314" s="22"/>
      <c r="E314" s="22"/>
      <c r="F314" s="22"/>
      <c r="G314" s="22"/>
      <c r="I314" s="23">
        <f t="shared" si="7"/>
        <v>0</v>
      </c>
      <c r="J314" s="23">
        <f>+I314-'2단계 손익계산서_실제'!I314</f>
        <v>0</v>
      </c>
    </row>
    <row r="315" spans="1:12">
      <c r="A315">
        <v>309</v>
      </c>
      <c r="B315" s="29">
        <v>128175</v>
      </c>
      <c r="C315" s="30" t="s">
        <v>345</v>
      </c>
      <c r="D315" s="22"/>
      <c r="E315" s="22"/>
      <c r="F315" s="22"/>
      <c r="G315" s="22"/>
      <c r="I315" s="23">
        <f t="shared" si="7"/>
        <v>0</v>
      </c>
      <c r="J315" s="23">
        <f>+I315-'2단계 손익계산서_실제'!I315</f>
        <v>0</v>
      </c>
    </row>
    <row r="316" spans="1:12">
      <c r="A316">
        <v>310</v>
      </c>
      <c r="B316" s="29">
        <v>128176</v>
      </c>
      <c r="C316" s="30" t="s">
        <v>346</v>
      </c>
      <c r="D316" s="22"/>
      <c r="E316" s="22"/>
      <c r="F316" s="22"/>
      <c r="G316" s="22"/>
      <c r="I316" s="23">
        <f t="shared" si="7"/>
        <v>0</v>
      </c>
      <c r="J316" s="23">
        <f>+I316-'2단계 손익계산서_실제'!I316</f>
        <v>0</v>
      </c>
    </row>
    <row r="317" spans="1:12">
      <c r="A317">
        <v>311</v>
      </c>
      <c r="B317" s="29">
        <v>128177</v>
      </c>
      <c r="C317" s="30" t="s">
        <v>347</v>
      </c>
      <c r="D317" s="22"/>
      <c r="E317" s="22"/>
      <c r="F317" s="22"/>
      <c r="G317" s="22"/>
      <c r="I317" s="23">
        <f t="shared" si="7"/>
        <v>0</v>
      </c>
      <c r="J317" s="23">
        <f>+I317-'2단계 손익계산서_실제'!I317</f>
        <v>0</v>
      </c>
    </row>
    <row r="318" spans="1:12">
      <c r="A318">
        <v>312</v>
      </c>
      <c r="B318" s="29">
        <v>128178</v>
      </c>
      <c r="C318" s="30" t="s">
        <v>348</v>
      </c>
      <c r="D318" s="22"/>
      <c r="E318" s="22"/>
      <c r="F318" s="22"/>
      <c r="G318" s="22"/>
      <c r="I318" s="23">
        <f t="shared" si="7"/>
        <v>0</v>
      </c>
      <c r="J318" s="23">
        <f>+I318-'2단계 손익계산서_실제'!I318</f>
        <v>0</v>
      </c>
    </row>
    <row r="319" spans="1:12">
      <c r="A319">
        <v>313</v>
      </c>
      <c r="B319" s="29">
        <v>128179</v>
      </c>
      <c r="C319" s="30" t="s">
        <v>349</v>
      </c>
      <c r="D319" s="22"/>
      <c r="E319" s="22"/>
      <c r="F319" s="22"/>
      <c r="G319" s="22"/>
      <c r="I319" s="23">
        <f t="shared" si="7"/>
        <v>0</v>
      </c>
      <c r="J319" s="23">
        <f>+I319-'2단계 손익계산서_실제'!I319</f>
        <v>0</v>
      </c>
    </row>
    <row r="320" spans="1:12">
      <c r="A320">
        <v>314</v>
      </c>
      <c r="B320" s="29">
        <v>128180</v>
      </c>
      <c r="C320" s="30" t="s">
        <v>350</v>
      </c>
      <c r="D320" s="22"/>
      <c r="E320" s="22"/>
      <c r="F320" s="22"/>
      <c r="G320" s="22"/>
      <c r="I320" s="23">
        <f t="shared" si="7"/>
        <v>0</v>
      </c>
      <c r="J320" s="23">
        <f>+I320-'2단계 손익계산서_실제'!I320</f>
        <v>0</v>
      </c>
    </row>
    <row r="321" spans="1:12">
      <c r="A321">
        <v>315</v>
      </c>
      <c r="B321" s="29">
        <v>128181</v>
      </c>
      <c r="C321" s="30" t="s">
        <v>351</v>
      </c>
      <c r="D321" s="22"/>
      <c r="E321" s="22"/>
      <c r="F321" s="22"/>
      <c r="G321" s="22"/>
      <c r="I321" s="23">
        <f t="shared" si="7"/>
        <v>0</v>
      </c>
      <c r="J321" s="23">
        <f>+I321-'2단계 손익계산서_실제'!I321</f>
        <v>0</v>
      </c>
    </row>
    <row r="322" spans="1:12" ht="17.5" thickBot="1">
      <c r="A322">
        <v>316</v>
      </c>
      <c r="B322" s="29">
        <v>128182</v>
      </c>
      <c r="C322" s="30" t="s">
        <v>352</v>
      </c>
      <c r="D322" s="22"/>
      <c r="E322" s="22"/>
      <c r="F322" s="22"/>
      <c r="G322" s="22"/>
      <c r="I322" s="23">
        <f t="shared" si="7"/>
        <v>0</v>
      </c>
      <c r="J322" s="23">
        <f>+I322-'2단계 손익계산서_실제'!I322</f>
        <v>0</v>
      </c>
    </row>
    <row r="323" spans="1:12" ht="17.5" thickBot="1">
      <c r="A323">
        <v>317</v>
      </c>
      <c r="B323" s="29">
        <v>129000</v>
      </c>
      <c r="C323" s="34" t="s">
        <v>353</v>
      </c>
      <c r="D323" s="42" t="e">
        <f ca="1">+D307-D308</f>
        <v>#NAME?</v>
      </c>
      <c r="E323" s="42" t="e">
        <f t="shared" ref="E323:G323" ca="1" si="9">+E307-E308</f>
        <v>#NAME?</v>
      </c>
      <c r="F323" s="42" t="e">
        <f t="shared" ca="1" si="9"/>
        <v>#NAME?</v>
      </c>
      <c r="G323" s="42" t="e">
        <f t="shared" ca="1" si="9"/>
        <v>#NAME?</v>
      </c>
      <c r="I323" s="100" t="e">
        <f t="shared" ca="1" si="7"/>
        <v>#NAME?</v>
      </c>
      <c r="J323" s="157">
        <f>'2단계 손익계산서_실제'!I323</f>
        <v>12238469000000</v>
      </c>
      <c r="K323" s="125" t="e">
        <f ca="1">+I323-J323</f>
        <v>#NAME?</v>
      </c>
      <c r="L323" s="155" t="e">
        <f ca="1">+K323/J323</f>
        <v>#NAME?</v>
      </c>
    </row>
    <row r="324" spans="1:12">
      <c r="A324">
        <v>318</v>
      </c>
      <c r="B324" s="29">
        <v>129001</v>
      </c>
      <c r="C324" s="30" t="s">
        <v>354</v>
      </c>
      <c r="D324" s="22"/>
      <c r="E324" s="22"/>
      <c r="F324" s="22"/>
      <c r="G324" s="22"/>
    </row>
    <row r="325" spans="1:12">
      <c r="A325">
        <v>319</v>
      </c>
      <c r="B325" s="29">
        <v>129007</v>
      </c>
      <c r="C325" s="30" t="s">
        <v>355</v>
      </c>
      <c r="D325" s="22"/>
      <c r="E325" s="22"/>
      <c r="F325" s="22"/>
      <c r="G325" s="22"/>
    </row>
    <row r="326" spans="1:12">
      <c r="A326">
        <v>320</v>
      </c>
      <c r="B326" s="29">
        <v>129009</v>
      </c>
      <c r="C326" s="30" t="s">
        <v>356</v>
      </c>
      <c r="D326" s="22"/>
      <c r="E326" s="22"/>
      <c r="F326" s="22"/>
      <c r="G326" s="22"/>
    </row>
    <row r="327" spans="1:12">
      <c r="A327">
        <v>321</v>
      </c>
      <c r="B327" s="29">
        <v>129017</v>
      </c>
      <c r="C327" s="30" t="s">
        <v>357</v>
      </c>
      <c r="D327" s="22"/>
      <c r="E327" s="22"/>
      <c r="F327" s="22"/>
      <c r="G327" s="22"/>
    </row>
    <row r="328" spans="1:12">
      <c r="A328">
        <v>322</v>
      </c>
      <c r="B328" s="29">
        <v>129019</v>
      </c>
      <c r="C328" s="30" t="s">
        <v>358</v>
      </c>
      <c r="D328" s="22"/>
      <c r="E328" s="22"/>
      <c r="F328" s="22"/>
      <c r="G328" s="22"/>
    </row>
    <row r="329" spans="1:12">
      <c r="F329" s="113"/>
      <c r="G329" s="113"/>
      <c r="H329" s="113"/>
      <c r="I329" s="113"/>
      <c r="J329" s="156"/>
      <c r="K329" s="113"/>
    </row>
  </sheetData>
  <phoneticPr fontId="2" type="noConversion"/>
  <conditionalFormatting sqref="D9:G9">
    <cfRule type="expression" dxfId="4" priority="1" stopIfTrue="1">
      <formula>RiskIsStatistics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29"/>
  <sheetViews>
    <sheetView workbookViewId="0">
      <selection activeCell="G310" sqref="G310"/>
    </sheetView>
  </sheetViews>
  <sheetFormatPr defaultRowHeight="17"/>
  <cols>
    <col min="2" max="2" width="10.83203125" style="1" customWidth="1"/>
    <col min="3" max="3" width="31.58203125" style="1" bestFit="1" customWidth="1"/>
    <col min="4" max="7" width="20.58203125" customWidth="1"/>
    <col min="9" max="9" width="20" bestFit="1" customWidth="1"/>
  </cols>
  <sheetData>
    <row r="1" spans="1:9">
      <c r="B1" s="1" t="s">
        <v>16</v>
      </c>
      <c r="C1" s="24" t="s">
        <v>17</v>
      </c>
    </row>
    <row r="2" spans="1:9">
      <c r="C2" s="24" t="s">
        <v>18</v>
      </c>
    </row>
    <row r="3" spans="1:9">
      <c r="B3" s="26" t="s">
        <v>19</v>
      </c>
    </row>
    <row r="4" spans="1:9">
      <c r="B4" s="1" t="s">
        <v>20</v>
      </c>
    </row>
    <row r="6" spans="1:9">
      <c r="B6" s="28"/>
      <c r="C6" s="28" t="s">
        <v>21</v>
      </c>
      <c r="D6" s="28" t="s">
        <v>60</v>
      </c>
      <c r="E6" s="28" t="s">
        <v>61</v>
      </c>
      <c r="F6" s="28" t="s">
        <v>62</v>
      </c>
      <c r="G6" s="28" t="s">
        <v>63</v>
      </c>
      <c r="I6" s="28" t="s">
        <v>409</v>
      </c>
    </row>
    <row r="7" spans="1:9">
      <c r="A7">
        <v>1</v>
      </c>
      <c r="B7" s="2" t="s">
        <v>64</v>
      </c>
      <c r="C7" s="2" t="s">
        <v>65</v>
      </c>
      <c r="D7" s="2">
        <f>+'2단계 손익계산서_예상'!D7</f>
        <v>20150331</v>
      </c>
      <c r="E7" s="2">
        <f>+'2단계 손익계산서_예상'!E7</f>
        <v>20150630</v>
      </c>
      <c r="F7" s="2">
        <f>+'2단계 손익계산서_예상'!F7</f>
        <v>20150930</v>
      </c>
      <c r="G7" s="2">
        <f>+'2단계 손익계산서_예상'!G7</f>
        <v>20151231</v>
      </c>
    </row>
    <row r="8" spans="1:9">
      <c r="A8">
        <v>2</v>
      </c>
      <c r="B8" s="29">
        <v>102000</v>
      </c>
      <c r="C8" s="30" t="s">
        <v>66</v>
      </c>
      <c r="D8" s="22" t="str">
        <f>HLOOKUP(D$7,손익계산서_변형!$C$7:$AS$328,$A8,FALSE)</f>
        <v>검토-표준</v>
      </c>
      <c r="E8" s="22" t="str">
        <f>HLOOKUP(E$7,손익계산서_변형!$C$7:$AS$328,$A8,FALSE)</f>
        <v>검토-표준</v>
      </c>
      <c r="F8" s="22" t="str">
        <f>HLOOKUP(F$7,손익계산서_변형!$C$7:$AS$328,$A8,FALSE)</f>
        <v>검토-표준</v>
      </c>
      <c r="G8" s="22" t="str">
        <f>HLOOKUP(G$7,손익계산서_변형!$C$7:$AS$328,$A8,FALSE)</f>
        <v>-</v>
      </c>
    </row>
    <row r="9" spans="1:9">
      <c r="A9">
        <v>3</v>
      </c>
      <c r="B9" s="29">
        <v>121000</v>
      </c>
      <c r="C9" s="30" t="s">
        <v>0</v>
      </c>
      <c r="D9" s="22">
        <f>HLOOKUP(D$7,손익계산서_변형!$C$7:$AS$328,$A9,FALSE)</f>
        <v>31689206000000</v>
      </c>
      <c r="E9" s="22">
        <f>HLOOKUP(E$7,손익계산서_변형!$C$7:$AS$328,$A9,FALSE)</f>
        <v>32552308000000</v>
      </c>
      <c r="F9" s="22">
        <f>HLOOKUP(F$7,손익계산서_변형!$C$7:$AS$328,$A9,FALSE)</f>
        <v>35820499000000</v>
      </c>
      <c r="G9" s="22">
        <f>HLOOKUP(G$7,손익계산서_변형!$C$7:$AS$328,$A9,FALSE)</f>
        <v>35143032000000</v>
      </c>
      <c r="I9" s="23">
        <f>SUM(D9:G9)</f>
        <v>135205045000000</v>
      </c>
    </row>
    <row r="10" spans="1:9">
      <c r="A10">
        <v>4</v>
      </c>
      <c r="B10" s="29">
        <v>121100</v>
      </c>
      <c r="C10" s="30" t="s">
        <v>69</v>
      </c>
      <c r="D10" s="22">
        <f>HLOOKUP(D$7,손익계산서_변형!$C$7:$AS$328,$A10,FALSE)</f>
        <v>31689206000000</v>
      </c>
      <c r="E10" s="22">
        <f>HLOOKUP(E$7,손익계산서_변형!$C$7:$AS$328,$A10,FALSE)</f>
        <v>32552308000000</v>
      </c>
      <c r="F10" s="22">
        <f>HLOOKUP(F$7,손익계산서_변형!$C$7:$AS$328,$A10,FALSE)</f>
        <v>35820499000000</v>
      </c>
      <c r="G10" s="22">
        <f>HLOOKUP(G$7,손익계산서_변형!$C$7:$AS$328,$A10,FALSE)</f>
        <v>35143032000000</v>
      </c>
      <c r="I10" s="23">
        <f t="shared" ref="I10:I73" si="0">SUM(D10:G10)</f>
        <v>135205045000000</v>
      </c>
    </row>
    <row r="11" spans="1:9">
      <c r="A11">
        <v>5</v>
      </c>
      <c r="B11" s="29">
        <v>121190</v>
      </c>
      <c r="C11" s="30" t="s">
        <v>70</v>
      </c>
      <c r="D11" s="22">
        <f>HLOOKUP(D$7,손익계산서_변형!$C$7:$AS$328,$A11,FALSE)</f>
        <v>0</v>
      </c>
      <c r="E11" s="22">
        <f>HLOOKUP(E$7,손익계산서_변형!$C$7:$AS$328,$A11,FALSE)</f>
        <v>0</v>
      </c>
      <c r="F11" s="22">
        <f>HLOOKUP(F$7,손익계산서_변형!$C$7:$AS$328,$A11,FALSE)</f>
        <v>3659800000000</v>
      </c>
      <c r="G11" s="22">
        <f>HLOOKUP(G$7,손익계산서_변형!$C$7:$AS$328,$A11,FALSE)</f>
        <v>3403100000000</v>
      </c>
      <c r="I11" s="23">
        <f t="shared" si="0"/>
        <v>7062900000000</v>
      </c>
    </row>
    <row r="12" spans="1:9">
      <c r="A12">
        <v>6</v>
      </c>
      <c r="B12" s="29">
        <v>121195</v>
      </c>
      <c r="C12" s="30" t="s">
        <v>71</v>
      </c>
      <c r="D12" s="22">
        <f>HLOOKUP(D$7,손익계산서_변형!$C$7:$AS$328,$A12,FALSE)</f>
        <v>0</v>
      </c>
      <c r="E12" s="22">
        <f>HLOOKUP(E$7,손익계산서_변형!$C$7:$AS$328,$A12,FALSE)</f>
        <v>0</v>
      </c>
      <c r="F12" s="22">
        <f>HLOOKUP(F$7,손익계산서_변형!$C$7:$AS$328,$A12,FALSE)</f>
        <v>32160699000000</v>
      </c>
      <c r="G12" s="22">
        <f>HLOOKUP(G$7,손익계산서_변형!$C$7:$AS$328,$A12,FALSE)</f>
        <v>31739932000000</v>
      </c>
      <c r="I12" s="23">
        <f t="shared" si="0"/>
        <v>63900631000000</v>
      </c>
    </row>
    <row r="13" spans="1:9">
      <c r="A13">
        <v>7</v>
      </c>
      <c r="B13" s="29">
        <v>121198</v>
      </c>
      <c r="C13" s="30" t="s">
        <v>72</v>
      </c>
      <c r="D13" s="22">
        <f>HLOOKUP(D$7,손익계산서_변형!$C$7:$AS$328,$A13,FALSE)</f>
        <v>0</v>
      </c>
      <c r="E13" s="22">
        <f>HLOOKUP(E$7,손익계산서_변형!$C$7:$AS$328,$A13,FALSE)</f>
        <v>0</v>
      </c>
      <c r="F13" s="22">
        <f>HLOOKUP(F$7,손익계산서_변형!$C$7:$AS$328,$A13,FALSE)</f>
        <v>0</v>
      </c>
      <c r="G13" s="22">
        <f>HLOOKUP(G$7,손익계산서_변형!$C$7:$AS$328,$A13,FALSE)</f>
        <v>0</v>
      </c>
      <c r="I13" s="23">
        <f t="shared" si="0"/>
        <v>0</v>
      </c>
    </row>
    <row r="14" spans="1:9">
      <c r="A14">
        <v>8</v>
      </c>
      <c r="B14" s="29">
        <v>121110</v>
      </c>
      <c r="C14" s="30" t="s">
        <v>73</v>
      </c>
      <c r="D14" s="22">
        <f>HLOOKUP(D$7,손익계산서_변형!$C$7:$AS$328,$A14,FALSE)</f>
        <v>0</v>
      </c>
      <c r="E14" s="22">
        <f>HLOOKUP(E$7,손익계산서_변형!$C$7:$AS$328,$A14,FALSE)</f>
        <v>0</v>
      </c>
      <c r="F14" s="22">
        <f>HLOOKUP(F$7,손익계산서_변형!$C$7:$AS$328,$A14,FALSE)</f>
        <v>0</v>
      </c>
      <c r="G14" s="22">
        <f>HLOOKUP(G$7,손익계산서_변형!$C$7:$AS$328,$A14,FALSE)</f>
        <v>0</v>
      </c>
      <c r="I14" s="23">
        <f t="shared" si="0"/>
        <v>0</v>
      </c>
    </row>
    <row r="15" spans="1:9">
      <c r="A15">
        <v>9</v>
      </c>
      <c r="B15" s="29">
        <v>121111</v>
      </c>
      <c r="C15" s="30" t="s">
        <v>74</v>
      </c>
      <c r="D15" s="22">
        <f>HLOOKUP(D$7,손익계산서_변형!$C$7:$AS$328,$A15,FALSE)</f>
        <v>0</v>
      </c>
      <c r="E15" s="22">
        <f>HLOOKUP(E$7,손익계산서_변형!$C$7:$AS$328,$A15,FALSE)</f>
        <v>0</v>
      </c>
      <c r="F15" s="22">
        <f>HLOOKUP(F$7,손익계산서_변형!$C$7:$AS$328,$A15,FALSE)</f>
        <v>0</v>
      </c>
      <c r="G15" s="22">
        <f>HLOOKUP(G$7,손익계산서_변형!$C$7:$AS$328,$A15,FALSE)</f>
        <v>0</v>
      </c>
      <c r="I15" s="23">
        <f t="shared" si="0"/>
        <v>0</v>
      </c>
    </row>
    <row r="16" spans="1:9">
      <c r="A16">
        <v>10</v>
      </c>
      <c r="B16" s="29">
        <v>121112</v>
      </c>
      <c r="C16" s="30" t="s">
        <v>75</v>
      </c>
      <c r="D16" s="22">
        <f>HLOOKUP(D$7,손익계산서_변형!$C$7:$AS$328,$A16,FALSE)</f>
        <v>0</v>
      </c>
      <c r="E16" s="22">
        <f>HLOOKUP(E$7,손익계산서_변형!$C$7:$AS$328,$A16,FALSE)</f>
        <v>0</v>
      </c>
      <c r="F16" s="22">
        <f>HLOOKUP(F$7,손익계산서_변형!$C$7:$AS$328,$A16,FALSE)</f>
        <v>0</v>
      </c>
      <c r="G16" s="22">
        <f>HLOOKUP(G$7,손익계산서_변형!$C$7:$AS$328,$A16,FALSE)</f>
        <v>0</v>
      </c>
      <c r="I16" s="23">
        <f t="shared" si="0"/>
        <v>0</v>
      </c>
    </row>
    <row r="17" spans="1:9">
      <c r="A17">
        <v>11</v>
      </c>
      <c r="B17" s="29">
        <v>121118</v>
      </c>
      <c r="C17" s="30" t="s">
        <v>76</v>
      </c>
      <c r="D17" s="22">
        <f>HLOOKUP(D$7,손익계산서_변형!$C$7:$AS$328,$A17,FALSE)</f>
        <v>0</v>
      </c>
      <c r="E17" s="22">
        <f>HLOOKUP(E$7,손익계산서_변형!$C$7:$AS$328,$A17,FALSE)</f>
        <v>0</v>
      </c>
      <c r="F17" s="22">
        <f>HLOOKUP(F$7,손익계산서_변형!$C$7:$AS$328,$A17,FALSE)</f>
        <v>0</v>
      </c>
      <c r="G17" s="22">
        <f>HLOOKUP(G$7,손익계산서_변형!$C$7:$AS$328,$A17,FALSE)</f>
        <v>0</v>
      </c>
      <c r="I17" s="23">
        <f t="shared" si="0"/>
        <v>0</v>
      </c>
    </row>
    <row r="18" spans="1:9">
      <c r="A18">
        <v>12</v>
      </c>
      <c r="B18" s="29">
        <v>121120</v>
      </c>
      <c r="C18" s="30" t="s">
        <v>77</v>
      </c>
      <c r="D18" s="22">
        <f>HLOOKUP(D$7,손익계산서_변형!$C$7:$AS$328,$A18,FALSE)</f>
        <v>0</v>
      </c>
      <c r="E18" s="22">
        <f>HLOOKUP(E$7,손익계산서_변형!$C$7:$AS$328,$A18,FALSE)</f>
        <v>0</v>
      </c>
      <c r="F18" s="22">
        <f>HLOOKUP(F$7,손익계산서_변형!$C$7:$AS$328,$A18,FALSE)</f>
        <v>0</v>
      </c>
      <c r="G18" s="22">
        <f>HLOOKUP(G$7,손익계산서_변형!$C$7:$AS$328,$A18,FALSE)</f>
        <v>0</v>
      </c>
      <c r="I18" s="23">
        <f t="shared" si="0"/>
        <v>0</v>
      </c>
    </row>
    <row r="19" spans="1:9">
      <c r="A19">
        <v>13</v>
      </c>
      <c r="B19" s="29">
        <v>121121</v>
      </c>
      <c r="C19" s="30" t="s">
        <v>74</v>
      </c>
      <c r="D19" s="22">
        <f>HLOOKUP(D$7,손익계산서_변형!$C$7:$AS$328,$A19,FALSE)</f>
        <v>0</v>
      </c>
      <c r="E19" s="22">
        <f>HLOOKUP(E$7,손익계산서_변형!$C$7:$AS$328,$A19,FALSE)</f>
        <v>0</v>
      </c>
      <c r="F19" s="22">
        <f>HLOOKUP(F$7,손익계산서_변형!$C$7:$AS$328,$A19,FALSE)</f>
        <v>0</v>
      </c>
      <c r="G19" s="22">
        <f>HLOOKUP(G$7,손익계산서_변형!$C$7:$AS$328,$A19,FALSE)</f>
        <v>0</v>
      </c>
      <c r="I19" s="23">
        <f t="shared" si="0"/>
        <v>0</v>
      </c>
    </row>
    <row r="20" spans="1:9">
      <c r="A20">
        <v>14</v>
      </c>
      <c r="B20" s="29">
        <v>121122</v>
      </c>
      <c r="C20" s="30" t="s">
        <v>75</v>
      </c>
      <c r="D20" s="22">
        <f>HLOOKUP(D$7,손익계산서_변형!$C$7:$AS$328,$A20,FALSE)</f>
        <v>0</v>
      </c>
      <c r="E20" s="22">
        <f>HLOOKUP(E$7,손익계산서_변형!$C$7:$AS$328,$A20,FALSE)</f>
        <v>0</v>
      </c>
      <c r="F20" s="22">
        <f>HLOOKUP(F$7,손익계산서_변형!$C$7:$AS$328,$A20,FALSE)</f>
        <v>0</v>
      </c>
      <c r="G20" s="22">
        <f>HLOOKUP(G$7,손익계산서_변형!$C$7:$AS$328,$A20,FALSE)</f>
        <v>0</v>
      </c>
      <c r="I20" s="23">
        <f t="shared" si="0"/>
        <v>0</v>
      </c>
    </row>
    <row r="21" spans="1:9">
      <c r="A21">
        <v>15</v>
      </c>
      <c r="B21" s="29">
        <v>121128</v>
      </c>
      <c r="C21" s="30" t="s">
        <v>76</v>
      </c>
      <c r="D21" s="22">
        <f>HLOOKUP(D$7,손익계산서_변형!$C$7:$AS$328,$A21,FALSE)</f>
        <v>0</v>
      </c>
      <c r="E21" s="22">
        <f>HLOOKUP(E$7,손익계산서_변형!$C$7:$AS$328,$A21,FALSE)</f>
        <v>0</v>
      </c>
      <c r="F21" s="22">
        <f>HLOOKUP(F$7,손익계산서_변형!$C$7:$AS$328,$A21,FALSE)</f>
        <v>0</v>
      </c>
      <c r="G21" s="22">
        <f>HLOOKUP(G$7,손익계산서_변형!$C$7:$AS$328,$A21,FALSE)</f>
        <v>0</v>
      </c>
      <c r="I21" s="23">
        <f t="shared" si="0"/>
        <v>0</v>
      </c>
    </row>
    <row r="22" spans="1:9">
      <c r="A22">
        <v>16</v>
      </c>
      <c r="B22" s="29">
        <v>121140</v>
      </c>
      <c r="C22" s="30" t="s">
        <v>78</v>
      </c>
      <c r="D22" s="22">
        <f>HLOOKUP(D$7,손익계산서_변형!$C$7:$AS$328,$A22,FALSE)</f>
        <v>0</v>
      </c>
      <c r="E22" s="22">
        <f>HLOOKUP(E$7,손익계산서_변형!$C$7:$AS$328,$A22,FALSE)</f>
        <v>0</v>
      </c>
      <c r="F22" s="22">
        <f>HLOOKUP(F$7,손익계산서_변형!$C$7:$AS$328,$A22,FALSE)</f>
        <v>0</v>
      </c>
      <c r="G22" s="22">
        <f>HLOOKUP(G$7,손익계산서_변형!$C$7:$AS$328,$A22,FALSE)</f>
        <v>0</v>
      </c>
      <c r="I22" s="23">
        <f t="shared" si="0"/>
        <v>0</v>
      </c>
    </row>
    <row r="23" spans="1:9">
      <c r="A23">
        <v>17</v>
      </c>
      <c r="B23" s="29">
        <v>121150</v>
      </c>
      <c r="C23" s="30" t="s">
        <v>79</v>
      </c>
      <c r="D23" s="22">
        <f>HLOOKUP(D$7,손익계산서_변형!$C$7:$AS$328,$A23,FALSE)</f>
        <v>0</v>
      </c>
      <c r="E23" s="22">
        <f>HLOOKUP(E$7,손익계산서_변형!$C$7:$AS$328,$A23,FALSE)</f>
        <v>0</v>
      </c>
      <c r="F23" s="22">
        <f>HLOOKUP(F$7,손익계산서_변형!$C$7:$AS$328,$A23,FALSE)</f>
        <v>0</v>
      </c>
      <c r="G23" s="22">
        <f>HLOOKUP(G$7,손익계산서_변형!$C$7:$AS$328,$A23,FALSE)</f>
        <v>0</v>
      </c>
      <c r="I23" s="23">
        <f t="shared" si="0"/>
        <v>0</v>
      </c>
    </row>
    <row r="24" spans="1:9">
      <c r="A24">
        <v>18</v>
      </c>
      <c r="B24" s="29">
        <v>121160</v>
      </c>
      <c r="C24" s="30" t="s">
        <v>80</v>
      </c>
      <c r="D24" s="22">
        <f>HLOOKUP(D$7,손익계산서_변형!$C$7:$AS$328,$A24,FALSE)</f>
        <v>0</v>
      </c>
      <c r="E24" s="22">
        <f>HLOOKUP(E$7,손익계산서_변형!$C$7:$AS$328,$A24,FALSE)</f>
        <v>0</v>
      </c>
      <c r="F24" s="22">
        <f>HLOOKUP(F$7,손익계산서_변형!$C$7:$AS$328,$A24,FALSE)</f>
        <v>0</v>
      </c>
      <c r="G24" s="22">
        <f>HLOOKUP(G$7,손익계산서_변형!$C$7:$AS$328,$A24,FALSE)</f>
        <v>0</v>
      </c>
      <c r="I24" s="23">
        <f t="shared" si="0"/>
        <v>0</v>
      </c>
    </row>
    <row r="25" spans="1:9">
      <c r="A25">
        <v>19</v>
      </c>
      <c r="B25" s="29">
        <v>121170</v>
      </c>
      <c r="C25" s="30" t="s">
        <v>81</v>
      </c>
      <c r="D25" s="22">
        <f>HLOOKUP(D$7,손익계산서_변형!$C$7:$AS$328,$A25,FALSE)</f>
        <v>0</v>
      </c>
      <c r="E25" s="22">
        <f>HLOOKUP(E$7,손익계산서_변형!$C$7:$AS$328,$A25,FALSE)</f>
        <v>0</v>
      </c>
      <c r="F25" s="22">
        <f>HLOOKUP(F$7,손익계산서_변형!$C$7:$AS$328,$A25,FALSE)</f>
        <v>0</v>
      </c>
      <c r="G25" s="22">
        <f>HLOOKUP(G$7,손익계산서_변형!$C$7:$AS$328,$A25,FALSE)</f>
        <v>0</v>
      </c>
      <c r="I25" s="23">
        <f t="shared" si="0"/>
        <v>0</v>
      </c>
    </row>
    <row r="26" spans="1:9">
      <c r="A26">
        <v>20</v>
      </c>
      <c r="B26" s="29">
        <v>121171</v>
      </c>
      <c r="C26" s="30" t="s">
        <v>82</v>
      </c>
      <c r="D26" s="22">
        <f>HLOOKUP(D$7,손익계산서_변형!$C$7:$AS$328,$A26,FALSE)</f>
        <v>0</v>
      </c>
      <c r="E26" s="22">
        <f>HLOOKUP(E$7,손익계산서_변형!$C$7:$AS$328,$A26,FALSE)</f>
        <v>0</v>
      </c>
      <c r="F26" s="22">
        <f>HLOOKUP(F$7,손익계산서_변형!$C$7:$AS$328,$A26,FALSE)</f>
        <v>0</v>
      </c>
      <c r="G26" s="22">
        <f>HLOOKUP(G$7,손익계산서_변형!$C$7:$AS$328,$A26,FALSE)</f>
        <v>0</v>
      </c>
      <c r="I26" s="23">
        <f t="shared" si="0"/>
        <v>0</v>
      </c>
    </row>
    <row r="27" spans="1:9">
      <c r="A27">
        <v>21</v>
      </c>
      <c r="B27" s="29">
        <v>121172</v>
      </c>
      <c r="C27" s="30" t="s">
        <v>83</v>
      </c>
      <c r="D27" s="22">
        <f>HLOOKUP(D$7,손익계산서_변형!$C$7:$AS$328,$A27,FALSE)</f>
        <v>0</v>
      </c>
      <c r="E27" s="22">
        <f>HLOOKUP(E$7,손익계산서_변형!$C$7:$AS$328,$A27,FALSE)</f>
        <v>0</v>
      </c>
      <c r="F27" s="22">
        <f>HLOOKUP(F$7,손익계산서_변형!$C$7:$AS$328,$A27,FALSE)</f>
        <v>0</v>
      </c>
      <c r="G27" s="22">
        <f>HLOOKUP(G$7,손익계산서_변형!$C$7:$AS$328,$A27,FALSE)</f>
        <v>0</v>
      </c>
      <c r="I27" s="23">
        <f t="shared" si="0"/>
        <v>0</v>
      </c>
    </row>
    <row r="28" spans="1:9">
      <c r="A28">
        <v>22</v>
      </c>
      <c r="B28" s="29">
        <v>121173</v>
      </c>
      <c r="C28" s="30" t="s">
        <v>84</v>
      </c>
      <c r="D28" s="22">
        <f>HLOOKUP(D$7,손익계산서_변형!$C$7:$AS$328,$A28,FALSE)</f>
        <v>0</v>
      </c>
      <c r="E28" s="22">
        <f>HLOOKUP(E$7,손익계산서_변형!$C$7:$AS$328,$A28,FALSE)</f>
        <v>0</v>
      </c>
      <c r="F28" s="22">
        <f>HLOOKUP(F$7,손익계산서_변형!$C$7:$AS$328,$A28,FALSE)</f>
        <v>0</v>
      </c>
      <c r="G28" s="22">
        <f>HLOOKUP(G$7,손익계산서_변형!$C$7:$AS$328,$A28,FALSE)</f>
        <v>0</v>
      </c>
      <c r="I28" s="23">
        <f t="shared" si="0"/>
        <v>0</v>
      </c>
    </row>
    <row r="29" spans="1:9">
      <c r="A29">
        <v>23</v>
      </c>
      <c r="B29" s="29">
        <v>121174</v>
      </c>
      <c r="C29" s="30" t="s">
        <v>85</v>
      </c>
      <c r="D29" s="22">
        <f>HLOOKUP(D$7,손익계산서_변형!$C$7:$AS$328,$A29,FALSE)</f>
        <v>0</v>
      </c>
      <c r="E29" s="22">
        <f>HLOOKUP(E$7,손익계산서_변형!$C$7:$AS$328,$A29,FALSE)</f>
        <v>0</v>
      </c>
      <c r="F29" s="22">
        <f>HLOOKUP(F$7,손익계산서_변형!$C$7:$AS$328,$A29,FALSE)</f>
        <v>0</v>
      </c>
      <c r="G29" s="22">
        <f>HLOOKUP(G$7,손익계산서_변형!$C$7:$AS$328,$A29,FALSE)</f>
        <v>0</v>
      </c>
      <c r="I29" s="23">
        <f t="shared" si="0"/>
        <v>0</v>
      </c>
    </row>
    <row r="30" spans="1:9">
      <c r="A30">
        <v>24</v>
      </c>
      <c r="B30" s="29">
        <v>121175</v>
      </c>
      <c r="C30" s="30" t="s">
        <v>86</v>
      </c>
      <c r="D30" s="22">
        <f>HLOOKUP(D$7,손익계산서_변형!$C$7:$AS$328,$A30,FALSE)</f>
        <v>0</v>
      </c>
      <c r="E30" s="22">
        <f>HLOOKUP(E$7,손익계산서_변형!$C$7:$AS$328,$A30,FALSE)</f>
        <v>0</v>
      </c>
      <c r="F30" s="22">
        <f>HLOOKUP(F$7,손익계산서_변형!$C$7:$AS$328,$A30,FALSE)</f>
        <v>0</v>
      </c>
      <c r="G30" s="22">
        <f>HLOOKUP(G$7,손익계산서_변형!$C$7:$AS$328,$A30,FALSE)</f>
        <v>0</v>
      </c>
      <c r="I30" s="23">
        <f t="shared" si="0"/>
        <v>0</v>
      </c>
    </row>
    <row r="31" spans="1:9">
      <c r="A31">
        <v>25</v>
      </c>
      <c r="B31" s="29">
        <v>121176</v>
      </c>
      <c r="C31" s="30" t="s">
        <v>87</v>
      </c>
      <c r="D31" s="22">
        <f>HLOOKUP(D$7,손익계산서_변형!$C$7:$AS$328,$A31,FALSE)</f>
        <v>0</v>
      </c>
      <c r="E31" s="22">
        <f>HLOOKUP(E$7,손익계산서_변형!$C$7:$AS$328,$A31,FALSE)</f>
        <v>0</v>
      </c>
      <c r="F31" s="22">
        <f>HLOOKUP(F$7,손익계산서_변형!$C$7:$AS$328,$A31,FALSE)</f>
        <v>0</v>
      </c>
      <c r="G31" s="22">
        <f>HLOOKUP(G$7,손익계산서_변형!$C$7:$AS$328,$A31,FALSE)</f>
        <v>0</v>
      </c>
      <c r="I31" s="23">
        <f t="shared" si="0"/>
        <v>0</v>
      </c>
    </row>
    <row r="32" spans="1:9">
      <c r="A32">
        <v>26</v>
      </c>
      <c r="B32" s="29">
        <v>121180</v>
      </c>
      <c r="C32" s="30" t="s">
        <v>88</v>
      </c>
      <c r="D32" s="22">
        <f>HLOOKUP(D$7,손익계산서_변형!$C$7:$AS$328,$A32,FALSE)</f>
        <v>0</v>
      </c>
      <c r="E32" s="22">
        <f>HLOOKUP(E$7,손익계산서_변형!$C$7:$AS$328,$A32,FALSE)</f>
        <v>0</v>
      </c>
      <c r="F32" s="22">
        <f>HLOOKUP(F$7,손익계산서_변형!$C$7:$AS$328,$A32,FALSE)</f>
        <v>0</v>
      </c>
      <c r="G32" s="22">
        <f>HLOOKUP(G$7,손익계산서_변형!$C$7:$AS$328,$A32,FALSE)</f>
        <v>0</v>
      </c>
      <c r="I32" s="23">
        <f t="shared" si="0"/>
        <v>0</v>
      </c>
    </row>
    <row r="33" spans="1:9">
      <c r="A33">
        <v>27</v>
      </c>
      <c r="B33" s="29">
        <v>121500</v>
      </c>
      <c r="C33" s="30" t="s">
        <v>89</v>
      </c>
      <c r="D33" s="22">
        <f>HLOOKUP(D$7,손익계산서_변형!$C$7:$AS$328,$A33,FALSE)</f>
        <v>31689206000000</v>
      </c>
      <c r="E33" s="22">
        <f>HLOOKUP(E$7,손익계산서_변형!$C$7:$AS$328,$A33,FALSE)</f>
        <v>32552308000000</v>
      </c>
      <c r="F33" s="22">
        <f>HLOOKUP(F$7,손익계산서_변형!$C$7:$AS$328,$A33,FALSE)</f>
        <v>35820499000000</v>
      </c>
      <c r="G33" s="22">
        <f>HLOOKUP(G$7,손익계산서_변형!$C$7:$AS$328,$A33,FALSE)</f>
        <v>35143032000000</v>
      </c>
      <c r="I33" s="23">
        <f t="shared" si="0"/>
        <v>135205045000000</v>
      </c>
    </row>
    <row r="34" spans="1:9">
      <c r="A34">
        <v>28</v>
      </c>
      <c r="B34" s="29">
        <v>121501</v>
      </c>
      <c r="C34" s="30" t="s">
        <v>74</v>
      </c>
      <c r="D34" s="22">
        <f>HLOOKUP(D$7,손익계산서_변형!$C$7:$AS$328,$A34,FALSE)</f>
        <v>0</v>
      </c>
      <c r="E34" s="22">
        <f>HLOOKUP(E$7,손익계산서_변형!$C$7:$AS$328,$A34,FALSE)</f>
        <v>0</v>
      </c>
      <c r="F34" s="22">
        <f>HLOOKUP(F$7,손익계산서_변형!$C$7:$AS$328,$A34,FALSE)</f>
        <v>3659800000000</v>
      </c>
      <c r="G34" s="22">
        <f>HLOOKUP(G$7,손익계산서_변형!$C$7:$AS$328,$A34,FALSE)</f>
        <v>3403100000000</v>
      </c>
      <c r="I34" s="23">
        <f t="shared" si="0"/>
        <v>7062900000000</v>
      </c>
    </row>
    <row r="35" spans="1:9">
      <c r="A35">
        <v>29</v>
      </c>
      <c r="B35" s="29">
        <v>121502</v>
      </c>
      <c r="C35" s="30" t="s">
        <v>75</v>
      </c>
      <c r="D35" s="22">
        <f>HLOOKUP(D$7,손익계산서_변형!$C$7:$AS$328,$A35,FALSE)</f>
        <v>0</v>
      </c>
      <c r="E35" s="22">
        <f>HLOOKUP(E$7,손익계산서_변형!$C$7:$AS$328,$A35,FALSE)</f>
        <v>0</v>
      </c>
      <c r="F35" s="22">
        <f>HLOOKUP(F$7,손익계산서_변형!$C$7:$AS$328,$A35,FALSE)</f>
        <v>32160699000000</v>
      </c>
      <c r="G35" s="22">
        <f>HLOOKUP(G$7,손익계산서_변형!$C$7:$AS$328,$A35,FALSE)</f>
        <v>31739932000000</v>
      </c>
      <c r="I35" s="23">
        <f t="shared" si="0"/>
        <v>63900631000000</v>
      </c>
    </row>
    <row r="36" spans="1:9">
      <c r="A36">
        <v>30</v>
      </c>
      <c r="B36" s="29">
        <v>121503</v>
      </c>
      <c r="C36" s="30" t="s">
        <v>76</v>
      </c>
      <c r="D36" s="22">
        <f>HLOOKUP(D$7,손익계산서_변형!$C$7:$AS$328,$A36,FALSE)</f>
        <v>0</v>
      </c>
      <c r="E36" s="22">
        <f>HLOOKUP(E$7,손익계산서_변형!$C$7:$AS$328,$A36,FALSE)</f>
        <v>0</v>
      </c>
      <c r="F36" s="22">
        <f>HLOOKUP(F$7,손익계산서_변형!$C$7:$AS$328,$A36,FALSE)</f>
        <v>0</v>
      </c>
      <c r="G36" s="22">
        <f>HLOOKUP(G$7,손익계산서_변형!$C$7:$AS$328,$A36,FALSE)</f>
        <v>0</v>
      </c>
      <c r="I36" s="23">
        <f t="shared" si="0"/>
        <v>0</v>
      </c>
    </row>
    <row r="37" spans="1:9">
      <c r="A37">
        <v>31</v>
      </c>
      <c r="B37" s="29">
        <v>121130</v>
      </c>
      <c r="C37" s="30" t="s">
        <v>90</v>
      </c>
      <c r="D37" s="22">
        <f>HLOOKUP(D$7,손익계산서_변형!$C$7:$AS$328,$A37,FALSE)</f>
        <v>0</v>
      </c>
      <c r="E37" s="22">
        <f>HLOOKUP(E$7,손익계산서_변형!$C$7:$AS$328,$A37,FALSE)</f>
        <v>0</v>
      </c>
      <c r="F37" s="22">
        <f>HLOOKUP(F$7,손익계산서_변형!$C$7:$AS$328,$A37,FALSE)</f>
        <v>0</v>
      </c>
      <c r="G37" s="22">
        <f>HLOOKUP(G$7,손익계산서_변형!$C$7:$AS$328,$A37,FALSE)</f>
        <v>0</v>
      </c>
      <c r="I37" s="23">
        <f t="shared" si="0"/>
        <v>0</v>
      </c>
    </row>
    <row r="38" spans="1:9">
      <c r="A38">
        <v>32</v>
      </c>
      <c r="B38" s="29">
        <v>121131</v>
      </c>
      <c r="C38" s="30" t="s">
        <v>74</v>
      </c>
      <c r="D38" s="22">
        <f>HLOOKUP(D$7,손익계산서_변형!$C$7:$AS$328,$A38,FALSE)</f>
        <v>0</v>
      </c>
      <c r="E38" s="22">
        <f>HLOOKUP(E$7,손익계산서_변형!$C$7:$AS$328,$A38,FALSE)</f>
        <v>0</v>
      </c>
      <c r="F38" s="22">
        <f>HLOOKUP(F$7,손익계산서_변형!$C$7:$AS$328,$A38,FALSE)</f>
        <v>0</v>
      </c>
      <c r="G38" s="22">
        <f>HLOOKUP(G$7,손익계산서_변형!$C$7:$AS$328,$A38,FALSE)</f>
        <v>0</v>
      </c>
      <c r="I38" s="23">
        <f t="shared" si="0"/>
        <v>0</v>
      </c>
    </row>
    <row r="39" spans="1:9">
      <c r="A39">
        <v>33</v>
      </c>
      <c r="B39" s="29">
        <v>121132</v>
      </c>
      <c r="C39" s="30" t="s">
        <v>75</v>
      </c>
      <c r="D39" s="22">
        <f>HLOOKUP(D$7,손익계산서_변형!$C$7:$AS$328,$A39,FALSE)</f>
        <v>0</v>
      </c>
      <c r="E39" s="22">
        <f>HLOOKUP(E$7,손익계산서_변형!$C$7:$AS$328,$A39,FALSE)</f>
        <v>0</v>
      </c>
      <c r="F39" s="22">
        <f>HLOOKUP(F$7,손익계산서_변형!$C$7:$AS$328,$A39,FALSE)</f>
        <v>0</v>
      </c>
      <c r="G39" s="22">
        <f>HLOOKUP(G$7,손익계산서_변형!$C$7:$AS$328,$A39,FALSE)</f>
        <v>0</v>
      </c>
      <c r="I39" s="23">
        <f t="shared" si="0"/>
        <v>0</v>
      </c>
    </row>
    <row r="40" spans="1:9">
      <c r="A40">
        <v>34</v>
      </c>
      <c r="B40" s="29">
        <v>121138</v>
      </c>
      <c r="C40" s="30" t="s">
        <v>76</v>
      </c>
      <c r="D40" s="22">
        <f>HLOOKUP(D$7,손익계산서_변형!$C$7:$AS$328,$A40,FALSE)</f>
        <v>0</v>
      </c>
      <c r="E40" s="22">
        <f>HLOOKUP(E$7,손익계산서_변형!$C$7:$AS$328,$A40,FALSE)</f>
        <v>0</v>
      </c>
      <c r="F40" s="22">
        <f>HLOOKUP(F$7,손익계산서_변형!$C$7:$AS$328,$A40,FALSE)</f>
        <v>0</v>
      </c>
      <c r="G40" s="22">
        <f>HLOOKUP(G$7,손익계산서_변형!$C$7:$AS$328,$A40,FALSE)</f>
        <v>0</v>
      </c>
      <c r="I40" s="23">
        <f t="shared" si="0"/>
        <v>0</v>
      </c>
    </row>
    <row r="41" spans="1:9">
      <c r="A41">
        <v>35</v>
      </c>
      <c r="B41" s="29">
        <v>121200</v>
      </c>
      <c r="C41" s="30" t="s">
        <v>91</v>
      </c>
      <c r="D41" s="22">
        <f>HLOOKUP(D$7,손익계산서_변형!$C$7:$AS$328,$A41,FALSE)</f>
        <v>0</v>
      </c>
      <c r="E41" s="22">
        <f>HLOOKUP(E$7,손익계산서_변형!$C$7:$AS$328,$A41,FALSE)</f>
        <v>0</v>
      </c>
      <c r="F41" s="22">
        <f>HLOOKUP(F$7,손익계산서_변형!$C$7:$AS$328,$A41,FALSE)</f>
        <v>0</v>
      </c>
      <c r="G41" s="22">
        <f>HLOOKUP(G$7,손익계산서_변형!$C$7:$AS$328,$A41,FALSE)</f>
        <v>0</v>
      </c>
      <c r="I41" s="23">
        <f t="shared" si="0"/>
        <v>0</v>
      </c>
    </row>
    <row r="42" spans="1:9">
      <c r="A42">
        <v>36</v>
      </c>
      <c r="B42" s="29">
        <v>121300</v>
      </c>
      <c r="C42" s="30" t="s">
        <v>92</v>
      </c>
      <c r="D42" s="22">
        <f>HLOOKUP(D$7,손익계산서_변형!$C$7:$AS$328,$A42,FALSE)</f>
        <v>0</v>
      </c>
      <c r="E42" s="22">
        <f>HLOOKUP(E$7,손익계산서_변형!$C$7:$AS$328,$A42,FALSE)</f>
        <v>0</v>
      </c>
      <c r="F42" s="22">
        <f>HLOOKUP(F$7,손익계산서_변형!$C$7:$AS$328,$A42,FALSE)</f>
        <v>0</v>
      </c>
      <c r="G42" s="22">
        <f>HLOOKUP(G$7,손익계산서_변형!$C$7:$AS$328,$A42,FALSE)</f>
        <v>0</v>
      </c>
      <c r="I42" s="23">
        <f t="shared" si="0"/>
        <v>0</v>
      </c>
    </row>
    <row r="43" spans="1:9">
      <c r="A43">
        <v>37</v>
      </c>
      <c r="B43" s="29">
        <v>121400</v>
      </c>
      <c r="C43" s="30" t="s">
        <v>93</v>
      </c>
      <c r="D43" s="22">
        <f>HLOOKUP(D$7,손익계산서_변형!$C$7:$AS$328,$A43,FALSE)</f>
        <v>0</v>
      </c>
      <c r="E43" s="22">
        <f>HLOOKUP(E$7,손익계산서_변형!$C$7:$AS$328,$A43,FALSE)</f>
        <v>0</v>
      </c>
      <c r="F43" s="22">
        <f>HLOOKUP(F$7,손익계산서_변형!$C$7:$AS$328,$A43,FALSE)</f>
        <v>0</v>
      </c>
      <c r="G43" s="22">
        <f>HLOOKUP(G$7,손익계산서_변형!$C$7:$AS$328,$A43,FALSE)</f>
        <v>0</v>
      </c>
      <c r="I43" s="23">
        <f t="shared" si="0"/>
        <v>0</v>
      </c>
    </row>
    <row r="44" spans="1:9">
      <c r="A44">
        <v>38</v>
      </c>
      <c r="B44" s="29">
        <v>121450</v>
      </c>
      <c r="C44" s="30" t="s">
        <v>94</v>
      </c>
      <c r="D44" s="22">
        <f>HLOOKUP(D$7,손익계산서_변형!$C$7:$AS$328,$A44,FALSE)</f>
        <v>0</v>
      </c>
      <c r="E44" s="22">
        <f>HLOOKUP(E$7,손익계산서_변형!$C$7:$AS$328,$A44,FALSE)</f>
        <v>0</v>
      </c>
      <c r="F44" s="22">
        <f>HLOOKUP(F$7,손익계산서_변형!$C$7:$AS$328,$A44,FALSE)</f>
        <v>0</v>
      </c>
      <c r="G44" s="22">
        <f>HLOOKUP(G$7,손익계산서_변형!$C$7:$AS$328,$A44,FALSE)</f>
        <v>0</v>
      </c>
      <c r="I44" s="23">
        <f t="shared" si="0"/>
        <v>0</v>
      </c>
    </row>
    <row r="45" spans="1:9">
      <c r="A45">
        <v>39</v>
      </c>
      <c r="B45" s="29">
        <v>121451</v>
      </c>
      <c r="C45" s="30" t="s">
        <v>95</v>
      </c>
      <c r="D45" s="22">
        <f>HLOOKUP(D$7,손익계산서_변형!$C$7:$AS$328,$A45,FALSE)</f>
        <v>0</v>
      </c>
      <c r="E45" s="22">
        <f>HLOOKUP(E$7,손익계산서_변형!$C$7:$AS$328,$A45,FALSE)</f>
        <v>0</v>
      </c>
      <c r="F45" s="22">
        <f>HLOOKUP(F$7,손익계산서_변형!$C$7:$AS$328,$A45,FALSE)</f>
        <v>0</v>
      </c>
      <c r="G45" s="22">
        <f>HLOOKUP(G$7,손익계산서_변형!$C$7:$AS$328,$A45,FALSE)</f>
        <v>0</v>
      </c>
      <c r="I45" s="23">
        <f t="shared" si="0"/>
        <v>0</v>
      </c>
    </row>
    <row r="46" spans="1:9">
      <c r="A46">
        <v>40</v>
      </c>
      <c r="B46" s="29">
        <v>121452</v>
      </c>
      <c r="C46" s="30" t="s">
        <v>96</v>
      </c>
      <c r="D46" s="22">
        <f>HLOOKUP(D$7,손익계산서_변형!$C$7:$AS$328,$A46,FALSE)</f>
        <v>0</v>
      </c>
      <c r="E46" s="22">
        <f>HLOOKUP(E$7,손익계산서_변형!$C$7:$AS$328,$A46,FALSE)</f>
        <v>0</v>
      </c>
      <c r="F46" s="22">
        <f>HLOOKUP(F$7,손익계산서_변형!$C$7:$AS$328,$A46,FALSE)</f>
        <v>0</v>
      </c>
      <c r="G46" s="22">
        <f>HLOOKUP(G$7,손익계산서_변형!$C$7:$AS$328,$A46,FALSE)</f>
        <v>0</v>
      </c>
      <c r="I46" s="23">
        <f t="shared" si="0"/>
        <v>0</v>
      </c>
    </row>
    <row r="47" spans="1:9">
      <c r="A47">
        <v>41</v>
      </c>
      <c r="B47" s="29">
        <v>122000</v>
      </c>
      <c r="C47" s="30" t="s">
        <v>1</v>
      </c>
      <c r="D47" s="22">
        <f>HLOOKUP(D$7,손익계산서_변형!$C$7:$AS$328,$A47,FALSE)</f>
        <v>23236280000000</v>
      </c>
      <c r="E47" s="22">
        <f>HLOOKUP(E$7,손익계산서_변형!$C$7:$AS$328,$A47,FALSE)</f>
        <v>23281164000000</v>
      </c>
      <c r="F47" s="22">
        <f>HLOOKUP(F$7,손익계산서_변형!$C$7:$AS$328,$A47,FALSE)</f>
        <v>26362070000000</v>
      </c>
      <c r="G47" s="22">
        <f>HLOOKUP(G$7,손익계산서_변형!$C$7:$AS$328,$A47,FALSE)</f>
        <v>26779823000000</v>
      </c>
      <c r="I47" s="23">
        <f t="shared" si="0"/>
        <v>99659337000000</v>
      </c>
    </row>
    <row r="48" spans="1:9">
      <c r="A48">
        <v>42</v>
      </c>
      <c r="B48" s="29">
        <v>122100</v>
      </c>
      <c r="C48" s="30" t="s">
        <v>97</v>
      </c>
      <c r="D48" s="22">
        <f>HLOOKUP(D$7,손익계산서_변형!$C$7:$AS$328,$A48,FALSE)</f>
        <v>0</v>
      </c>
      <c r="E48" s="22">
        <f>HLOOKUP(E$7,손익계산서_변형!$C$7:$AS$328,$A48,FALSE)</f>
        <v>0</v>
      </c>
      <c r="F48" s="22">
        <f>HLOOKUP(F$7,손익계산서_변형!$C$7:$AS$328,$A48,FALSE)</f>
        <v>0</v>
      </c>
      <c r="G48" s="22">
        <f>HLOOKUP(G$7,손익계산서_변형!$C$7:$AS$328,$A48,FALSE)</f>
        <v>0</v>
      </c>
      <c r="I48" s="23">
        <f t="shared" si="0"/>
        <v>0</v>
      </c>
    </row>
    <row r="49" spans="1:9">
      <c r="A49">
        <v>43</v>
      </c>
      <c r="B49" s="29">
        <v>122110</v>
      </c>
      <c r="C49" s="30" t="s">
        <v>98</v>
      </c>
      <c r="D49" s="22">
        <f>HLOOKUP(D$7,손익계산서_변형!$C$7:$AS$328,$A49,FALSE)</f>
        <v>0</v>
      </c>
      <c r="E49" s="22">
        <f>HLOOKUP(E$7,손익계산서_변형!$C$7:$AS$328,$A49,FALSE)</f>
        <v>0</v>
      </c>
      <c r="F49" s="22">
        <f>HLOOKUP(F$7,손익계산서_변형!$C$7:$AS$328,$A49,FALSE)</f>
        <v>0</v>
      </c>
      <c r="G49" s="22">
        <f>HLOOKUP(G$7,손익계산서_변형!$C$7:$AS$328,$A49,FALSE)</f>
        <v>0</v>
      </c>
      <c r="I49" s="23">
        <f t="shared" si="0"/>
        <v>0</v>
      </c>
    </row>
    <row r="50" spans="1:9">
      <c r="A50">
        <v>44</v>
      </c>
      <c r="B50" s="29">
        <v>122120</v>
      </c>
      <c r="C50" s="30" t="s">
        <v>99</v>
      </c>
      <c r="D50" s="22">
        <f>HLOOKUP(D$7,손익계산서_변형!$C$7:$AS$328,$A50,FALSE)</f>
        <v>0</v>
      </c>
      <c r="E50" s="22">
        <f>HLOOKUP(E$7,손익계산서_변형!$C$7:$AS$328,$A50,FALSE)</f>
        <v>0</v>
      </c>
      <c r="F50" s="22">
        <f>HLOOKUP(F$7,손익계산서_변형!$C$7:$AS$328,$A50,FALSE)</f>
        <v>0</v>
      </c>
      <c r="G50" s="22">
        <f>HLOOKUP(G$7,손익계산서_변형!$C$7:$AS$328,$A50,FALSE)</f>
        <v>0</v>
      </c>
      <c r="I50" s="23">
        <f t="shared" si="0"/>
        <v>0</v>
      </c>
    </row>
    <row r="51" spans="1:9">
      <c r="A51">
        <v>45</v>
      </c>
      <c r="B51" s="29">
        <v>122125</v>
      </c>
      <c r="C51" s="30" t="s">
        <v>100</v>
      </c>
      <c r="D51" s="22">
        <f>HLOOKUP(D$7,손익계산서_변형!$C$7:$AS$328,$A51,FALSE)</f>
        <v>0</v>
      </c>
      <c r="E51" s="22">
        <f>HLOOKUP(E$7,손익계산서_변형!$C$7:$AS$328,$A51,FALSE)</f>
        <v>0</v>
      </c>
      <c r="F51" s="22">
        <f>HLOOKUP(F$7,손익계산서_변형!$C$7:$AS$328,$A51,FALSE)</f>
        <v>0</v>
      </c>
      <c r="G51" s="22">
        <f>HLOOKUP(G$7,손익계산서_변형!$C$7:$AS$328,$A51,FALSE)</f>
        <v>0</v>
      </c>
      <c r="I51" s="23">
        <f t="shared" si="0"/>
        <v>0</v>
      </c>
    </row>
    <row r="52" spans="1:9">
      <c r="A52">
        <v>46</v>
      </c>
      <c r="B52" s="29">
        <v>122126</v>
      </c>
      <c r="C52" s="30" t="s">
        <v>101</v>
      </c>
      <c r="D52" s="22">
        <f>HLOOKUP(D$7,손익계산서_변형!$C$7:$AS$328,$A52,FALSE)</f>
        <v>0</v>
      </c>
      <c r="E52" s="22">
        <f>HLOOKUP(E$7,손익계산서_변형!$C$7:$AS$328,$A52,FALSE)</f>
        <v>0</v>
      </c>
      <c r="F52" s="22">
        <f>HLOOKUP(F$7,손익계산서_변형!$C$7:$AS$328,$A52,FALSE)</f>
        <v>0</v>
      </c>
      <c r="G52" s="22">
        <f>HLOOKUP(G$7,손익계산서_변형!$C$7:$AS$328,$A52,FALSE)</f>
        <v>0</v>
      </c>
      <c r="I52" s="23">
        <f t="shared" si="0"/>
        <v>0</v>
      </c>
    </row>
    <row r="53" spans="1:9">
      <c r="A53">
        <v>47</v>
      </c>
      <c r="B53" s="29">
        <v>122130</v>
      </c>
      <c r="C53" s="30" t="s">
        <v>102</v>
      </c>
      <c r="D53" s="22">
        <f>HLOOKUP(D$7,손익계산서_변형!$C$7:$AS$328,$A53,FALSE)</f>
        <v>0</v>
      </c>
      <c r="E53" s="22">
        <f>HLOOKUP(E$7,손익계산서_변형!$C$7:$AS$328,$A53,FALSE)</f>
        <v>0</v>
      </c>
      <c r="F53" s="22">
        <f>HLOOKUP(F$7,손익계산서_변형!$C$7:$AS$328,$A53,FALSE)</f>
        <v>0</v>
      </c>
      <c r="G53" s="22">
        <f>HLOOKUP(G$7,손익계산서_변형!$C$7:$AS$328,$A53,FALSE)</f>
        <v>0</v>
      </c>
      <c r="I53" s="23">
        <f t="shared" si="0"/>
        <v>0</v>
      </c>
    </row>
    <row r="54" spans="1:9">
      <c r="A54">
        <v>48</v>
      </c>
      <c r="B54" s="29">
        <v>122140</v>
      </c>
      <c r="C54" s="30" t="s">
        <v>103</v>
      </c>
      <c r="D54" s="22">
        <f>HLOOKUP(D$7,손익계산서_변형!$C$7:$AS$328,$A54,FALSE)</f>
        <v>0</v>
      </c>
      <c r="E54" s="22">
        <f>HLOOKUP(E$7,손익계산서_변형!$C$7:$AS$328,$A54,FALSE)</f>
        <v>0</v>
      </c>
      <c r="F54" s="22">
        <f>HLOOKUP(F$7,손익계산서_변형!$C$7:$AS$328,$A54,FALSE)</f>
        <v>0</v>
      </c>
      <c r="G54" s="22">
        <f>HLOOKUP(G$7,손익계산서_변형!$C$7:$AS$328,$A54,FALSE)</f>
        <v>0</v>
      </c>
      <c r="I54" s="23">
        <f t="shared" si="0"/>
        <v>0</v>
      </c>
    </row>
    <row r="55" spans="1:9">
      <c r="A55">
        <v>49</v>
      </c>
      <c r="B55" s="29">
        <v>122200</v>
      </c>
      <c r="C55" s="30" t="s">
        <v>104</v>
      </c>
      <c r="D55" s="22">
        <f>HLOOKUP(D$7,손익계산서_변형!$C$7:$AS$328,$A55,FALSE)</f>
        <v>0</v>
      </c>
      <c r="E55" s="22">
        <f>HLOOKUP(E$7,손익계산서_변형!$C$7:$AS$328,$A55,FALSE)</f>
        <v>0</v>
      </c>
      <c r="F55" s="22">
        <f>HLOOKUP(F$7,손익계산서_변형!$C$7:$AS$328,$A55,FALSE)</f>
        <v>0</v>
      </c>
      <c r="G55" s="22">
        <f>HLOOKUP(G$7,손익계산서_변형!$C$7:$AS$328,$A55,FALSE)</f>
        <v>0</v>
      </c>
      <c r="I55" s="23">
        <f t="shared" si="0"/>
        <v>0</v>
      </c>
    </row>
    <row r="56" spans="1:9">
      <c r="A56">
        <v>50</v>
      </c>
      <c r="B56" s="29">
        <v>122210</v>
      </c>
      <c r="C56" s="30" t="s">
        <v>98</v>
      </c>
      <c r="D56" s="22">
        <f>HLOOKUP(D$7,손익계산서_변형!$C$7:$AS$328,$A56,FALSE)</f>
        <v>0</v>
      </c>
      <c r="E56" s="22">
        <f>HLOOKUP(E$7,손익계산서_변형!$C$7:$AS$328,$A56,FALSE)</f>
        <v>0</v>
      </c>
      <c r="F56" s="22">
        <f>HLOOKUP(F$7,손익계산서_변형!$C$7:$AS$328,$A56,FALSE)</f>
        <v>0</v>
      </c>
      <c r="G56" s="22">
        <f>HLOOKUP(G$7,손익계산서_변형!$C$7:$AS$328,$A56,FALSE)</f>
        <v>0</v>
      </c>
      <c r="I56" s="23">
        <f t="shared" si="0"/>
        <v>0</v>
      </c>
    </row>
    <row r="57" spans="1:9">
      <c r="A57">
        <v>51</v>
      </c>
      <c r="B57" s="29">
        <v>122220</v>
      </c>
      <c r="C57" s="30" t="s">
        <v>105</v>
      </c>
      <c r="D57" s="22">
        <f>HLOOKUP(D$7,손익계산서_변형!$C$7:$AS$328,$A57,FALSE)</f>
        <v>0</v>
      </c>
      <c r="E57" s="22">
        <f>HLOOKUP(E$7,손익계산서_변형!$C$7:$AS$328,$A57,FALSE)</f>
        <v>0</v>
      </c>
      <c r="F57" s="22">
        <f>HLOOKUP(F$7,손익계산서_변형!$C$7:$AS$328,$A57,FALSE)</f>
        <v>0</v>
      </c>
      <c r="G57" s="22">
        <f>HLOOKUP(G$7,손익계산서_변형!$C$7:$AS$328,$A57,FALSE)</f>
        <v>0</v>
      </c>
      <c r="I57" s="23">
        <f t="shared" si="0"/>
        <v>0</v>
      </c>
    </row>
    <row r="58" spans="1:9">
      <c r="A58">
        <v>52</v>
      </c>
      <c r="B58" s="29">
        <v>122225</v>
      </c>
      <c r="C58" s="30" t="s">
        <v>100</v>
      </c>
      <c r="D58" s="22">
        <f>HLOOKUP(D$7,손익계산서_변형!$C$7:$AS$328,$A58,FALSE)</f>
        <v>0</v>
      </c>
      <c r="E58" s="22">
        <f>HLOOKUP(E$7,손익계산서_변형!$C$7:$AS$328,$A58,FALSE)</f>
        <v>0</v>
      </c>
      <c r="F58" s="22">
        <f>HLOOKUP(F$7,손익계산서_변형!$C$7:$AS$328,$A58,FALSE)</f>
        <v>0</v>
      </c>
      <c r="G58" s="22">
        <f>HLOOKUP(G$7,손익계산서_변형!$C$7:$AS$328,$A58,FALSE)</f>
        <v>0</v>
      </c>
      <c r="I58" s="23">
        <f t="shared" si="0"/>
        <v>0</v>
      </c>
    </row>
    <row r="59" spans="1:9">
      <c r="A59">
        <v>53</v>
      </c>
      <c r="B59" s="29">
        <v>122226</v>
      </c>
      <c r="C59" s="30" t="s">
        <v>101</v>
      </c>
      <c r="D59" s="22">
        <f>HLOOKUP(D$7,손익계산서_변형!$C$7:$AS$328,$A59,FALSE)</f>
        <v>0</v>
      </c>
      <c r="E59" s="22">
        <f>HLOOKUP(E$7,손익계산서_변형!$C$7:$AS$328,$A59,FALSE)</f>
        <v>0</v>
      </c>
      <c r="F59" s="22">
        <f>HLOOKUP(F$7,손익계산서_변형!$C$7:$AS$328,$A59,FALSE)</f>
        <v>0</v>
      </c>
      <c r="G59" s="22">
        <f>HLOOKUP(G$7,손익계산서_변형!$C$7:$AS$328,$A59,FALSE)</f>
        <v>0</v>
      </c>
      <c r="I59" s="23">
        <f t="shared" si="0"/>
        <v>0</v>
      </c>
    </row>
    <row r="60" spans="1:9">
      <c r="A60">
        <v>54</v>
      </c>
      <c r="B60" s="29">
        <v>122230</v>
      </c>
      <c r="C60" s="30" t="s">
        <v>102</v>
      </c>
      <c r="D60" s="22">
        <f>HLOOKUP(D$7,손익계산서_변형!$C$7:$AS$328,$A60,FALSE)</f>
        <v>0</v>
      </c>
      <c r="E60" s="22">
        <f>HLOOKUP(E$7,손익계산서_변형!$C$7:$AS$328,$A60,FALSE)</f>
        <v>0</v>
      </c>
      <c r="F60" s="22">
        <f>HLOOKUP(F$7,손익계산서_변형!$C$7:$AS$328,$A60,FALSE)</f>
        <v>0</v>
      </c>
      <c r="G60" s="22">
        <f>HLOOKUP(G$7,손익계산서_변형!$C$7:$AS$328,$A60,FALSE)</f>
        <v>0</v>
      </c>
      <c r="I60" s="23">
        <f t="shared" si="0"/>
        <v>0</v>
      </c>
    </row>
    <row r="61" spans="1:9">
      <c r="A61">
        <v>55</v>
      </c>
      <c r="B61" s="29">
        <v>122240</v>
      </c>
      <c r="C61" s="30" t="s">
        <v>103</v>
      </c>
      <c r="D61" s="22">
        <f>HLOOKUP(D$7,손익계산서_변형!$C$7:$AS$328,$A61,FALSE)</f>
        <v>0</v>
      </c>
      <c r="E61" s="22">
        <f>HLOOKUP(E$7,손익계산서_변형!$C$7:$AS$328,$A61,FALSE)</f>
        <v>0</v>
      </c>
      <c r="F61" s="22">
        <f>HLOOKUP(F$7,손익계산서_변형!$C$7:$AS$328,$A61,FALSE)</f>
        <v>0</v>
      </c>
      <c r="G61" s="22">
        <f>HLOOKUP(G$7,손익계산서_변형!$C$7:$AS$328,$A61,FALSE)</f>
        <v>0</v>
      </c>
      <c r="I61" s="23">
        <f t="shared" si="0"/>
        <v>0</v>
      </c>
    </row>
    <row r="62" spans="1:9">
      <c r="A62">
        <v>56</v>
      </c>
      <c r="B62" s="29">
        <v>122300</v>
      </c>
      <c r="C62" s="30" t="s">
        <v>106</v>
      </c>
      <c r="D62" s="22">
        <f>HLOOKUP(D$7,손익계산서_변형!$C$7:$AS$328,$A62,FALSE)</f>
        <v>0</v>
      </c>
      <c r="E62" s="22">
        <f>HLOOKUP(E$7,손익계산서_변형!$C$7:$AS$328,$A62,FALSE)</f>
        <v>0</v>
      </c>
      <c r="F62" s="22">
        <f>HLOOKUP(F$7,손익계산서_변형!$C$7:$AS$328,$A62,FALSE)</f>
        <v>0</v>
      </c>
      <c r="G62" s="22">
        <f>HLOOKUP(G$7,손익계산서_변형!$C$7:$AS$328,$A62,FALSE)</f>
        <v>0</v>
      </c>
      <c r="I62" s="23">
        <f t="shared" si="0"/>
        <v>0</v>
      </c>
    </row>
    <row r="63" spans="1:9">
      <c r="A63">
        <v>57</v>
      </c>
      <c r="B63" s="29">
        <v>122400</v>
      </c>
      <c r="C63" s="30" t="s">
        <v>107</v>
      </c>
      <c r="D63" s="22">
        <f>HLOOKUP(D$7,손익계산서_변형!$C$7:$AS$328,$A63,FALSE)</f>
        <v>0</v>
      </c>
      <c r="E63" s="22">
        <f>HLOOKUP(E$7,손익계산서_변형!$C$7:$AS$328,$A63,FALSE)</f>
        <v>0</v>
      </c>
      <c r="F63" s="22">
        <f>HLOOKUP(F$7,손익계산서_변형!$C$7:$AS$328,$A63,FALSE)</f>
        <v>0</v>
      </c>
      <c r="G63" s="22">
        <f>HLOOKUP(G$7,손익계산서_변형!$C$7:$AS$328,$A63,FALSE)</f>
        <v>0</v>
      </c>
      <c r="I63" s="23">
        <f t="shared" si="0"/>
        <v>0</v>
      </c>
    </row>
    <row r="64" spans="1:9">
      <c r="A64">
        <v>58</v>
      </c>
      <c r="B64" s="29">
        <v>122500</v>
      </c>
      <c r="C64" s="30" t="s">
        <v>108</v>
      </c>
      <c r="D64" s="22">
        <f>HLOOKUP(D$7,손익계산서_변형!$C$7:$AS$328,$A64,FALSE)</f>
        <v>0</v>
      </c>
      <c r="E64" s="22">
        <f>HLOOKUP(E$7,손익계산서_변형!$C$7:$AS$328,$A64,FALSE)</f>
        <v>0</v>
      </c>
      <c r="F64" s="22">
        <f>HLOOKUP(F$7,손익계산서_변형!$C$7:$AS$328,$A64,FALSE)</f>
        <v>0</v>
      </c>
      <c r="G64" s="22">
        <f>HLOOKUP(G$7,손익계산서_변형!$C$7:$AS$328,$A64,FALSE)</f>
        <v>0</v>
      </c>
      <c r="I64" s="23">
        <f t="shared" si="0"/>
        <v>0</v>
      </c>
    </row>
    <row r="65" spans="1:9">
      <c r="A65">
        <v>59</v>
      </c>
      <c r="B65" s="29">
        <v>122600</v>
      </c>
      <c r="C65" s="30" t="s">
        <v>109</v>
      </c>
      <c r="D65" s="22">
        <f>HLOOKUP(D$7,손익계산서_변형!$C$7:$AS$328,$A65,FALSE)</f>
        <v>0</v>
      </c>
      <c r="E65" s="22">
        <f>HLOOKUP(E$7,손익계산서_변형!$C$7:$AS$328,$A65,FALSE)</f>
        <v>0</v>
      </c>
      <c r="F65" s="22">
        <f>HLOOKUP(F$7,손익계산서_변형!$C$7:$AS$328,$A65,FALSE)</f>
        <v>0</v>
      </c>
      <c r="G65" s="22">
        <f>HLOOKUP(G$7,손익계산서_변형!$C$7:$AS$328,$A65,FALSE)</f>
        <v>0</v>
      </c>
      <c r="I65" s="23">
        <f t="shared" si="0"/>
        <v>0</v>
      </c>
    </row>
    <row r="66" spans="1:9">
      <c r="A66">
        <v>60</v>
      </c>
      <c r="B66" s="29">
        <v>122650</v>
      </c>
      <c r="C66" s="30" t="s">
        <v>110</v>
      </c>
      <c r="D66" s="22">
        <f>HLOOKUP(D$7,손익계산서_변형!$C$7:$AS$328,$A66,FALSE)</f>
        <v>0</v>
      </c>
      <c r="E66" s="22">
        <f>HLOOKUP(E$7,손익계산서_변형!$C$7:$AS$328,$A66,FALSE)</f>
        <v>0</v>
      </c>
      <c r="F66" s="22">
        <f>HLOOKUP(F$7,손익계산서_변형!$C$7:$AS$328,$A66,FALSE)</f>
        <v>0</v>
      </c>
      <c r="G66" s="22">
        <f>HLOOKUP(G$7,손익계산서_변형!$C$7:$AS$328,$A66,FALSE)</f>
        <v>0</v>
      </c>
      <c r="I66" s="23">
        <f t="shared" si="0"/>
        <v>0</v>
      </c>
    </row>
    <row r="67" spans="1:9">
      <c r="A67">
        <v>61</v>
      </c>
      <c r="B67" s="29">
        <v>122651</v>
      </c>
      <c r="C67" s="30" t="s">
        <v>111</v>
      </c>
      <c r="D67" s="22">
        <f>HLOOKUP(D$7,손익계산서_변형!$C$7:$AS$328,$A67,FALSE)</f>
        <v>0</v>
      </c>
      <c r="E67" s="22">
        <f>HLOOKUP(E$7,손익계산서_변형!$C$7:$AS$328,$A67,FALSE)</f>
        <v>0</v>
      </c>
      <c r="F67" s="22">
        <f>HLOOKUP(F$7,손익계산서_변형!$C$7:$AS$328,$A67,FALSE)</f>
        <v>0</v>
      </c>
      <c r="G67" s="22">
        <f>HLOOKUP(G$7,손익계산서_변형!$C$7:$AS$328,$A67,FALSE)</f>
        <v>0</v>
      </c>
      <c r="I67" s="23">
        <f t="shared" si="0"/>
        <v>0</v>
      </c>
    </row>
    <row r="68" spans="1:9">
      <c r="A68">
        <v>62</v>
      </c>
      <c r="B68" s="29">
        <v>122652</v>
      </c>
      <c r="C68" s="30" t="s">
        <v>112</v>
      </c>
      <c r="D68" s="22">
        <f>HLOOKUP(D$7,손익계산서_변형!$C$7:$AS$328,$A68,FALSE)</f>
        <v>0</v>
      </c>
      <c r="E68" s="22">
        <f>HLOOKUP(E$7,손익계산서_변형!$C$7:$AS$328,$A68,FALSE)</f>
        <v>0</v>
      </c>
      <c r="F68" s="22">
        <f>HLOOKUP(F$7,손익계산서_변형!$C$7:$AS$328,$A68,FALSE)</f>
        <v>0</v>
      </c>
      <c r="G68" s="22">
        <f>HLOOKUP(G$7,손익계산서_변형!$C$7:$AS$328,$A68,FALSE)</f>
        <v>0</v>
      </c>
      <c r="I68" s="23">
        <f t="shared" si="0"/>
        <v>0</v>
      </c>
    </row>
    <row r="69" spans="1:9">
      <c r="A69">
        <v>63</v>
      </c>
      <c r="B69" s="29">
        <v>122700</v>
      </c>
      <c r="C69" s="30" t="s">
        <v>113</v>
      </c>
      <c r="D69" s="22">
        <f>HLOOKUP(D$7,손익계산서_변형!$C$7:$AS$328,$A69,FALSE)</f>
        <v>0</v>
      </c>
      <c r="E69" s="22">
        <f>HLOOKUP(E$7,손익계산서_변형!$C$7:$AS$328,$A69,FALSE)</f>
        <v>0</v>
      </c>
      <c r="F69" s="22">
        <f>HLOOKUP(F$7,손익계산서_변형!$C$7:$AS$328,$A69,FALSE)</f>
        <v>0</v>
      </c>
      <c r="G69" s="22">
        <f>HLOOKUP(G$7,손익계산서_변형!$C$7:$AS$328,$A69,FALSE)</f>
        <v>0</v>
      </c>
      <c r="I69" s="23">
        <f t="shared" si="0"/>
        <v>0</v>
      </c>
    </row>
    <row r="70" spans="1:9">
      <c r="A70">
        <v>64</v>
      </c>
      <c r="B70" s="29">
        <v>122305</v>
      </c>
      <c r="C70" s="30" t="s">
        <v>114</v>
      </c>
      <c r="D70" s="22">
        <f>HLOOKUP(D$7,손익계산서_변형!$C$7:$AS$328,$A70,FALSE)</f>
        <v>23236280000000</v>
      </c>
      <c r="E70" s="22">
        <f>HLOOKUP(E$7,손익계산서_변형!$C$7:$AS$328,$A70,FALSE)</f>
        <v>23281164000000</v>
      </c>
      <c r="F70" s="22">
        <f>HLOOKUP(F$7,손익계산서_변형!$C$7:$AS$328,$A70,FALSE)</f>
        <v>26362070000000</v>
      </c>
      <c r="G70" s="22">
        <f>HLOOKUP(G$7,손익계산서_변형!$C$7:$AS$328,$A70,FALSE)</f>
        <v>26779823000000</v>
      </c>
      <c r="I70" s="23">
        <f t="shared" si="0"/>
        <v>99659337000000</v>
      </c>
    </row>
    <row r="71" spans="1:9">
      <c r="A71">
        <v>65</v>
      </c>
      <c r="B71" s="29">
        <v>122310</v>
      </c>
      <c r="C71" s="30" t="s">
        <v>98</v>
      </c>
      <c r="D71" s="22">
        <f>HLOOKUP(D$7,손익계산서_변형!$C$7:$AS$328,$A71,FALSE)</f>
        <v>942257000000</v>
      </c>
      <c r="E71" s="22">
        <f>HLOOKUP(E$7,손익계산서_변형!$C$7:$AS$328,$A71,FALSE)</f>
        <v>1059439000000</v>
      </c>
      <c r="F71" s="22">
        <f>HLOOKUP(F$7,손익계산서_변형!$C$7:$AS$328,$A71,FALSE)</f>
        <v>1247318000000</v>
      </c>
      <c r="G71" s="22">
        <f>HLOOKUP(G$7,손익계산서_변형!$C$7:$AS$328,$A71,FALSE)</f>
        <v>0</v>
      </c>
      <c r="I71" s="23">
        <f t="shared" si="0"/>
        <v>3249014000000</v>
      </c>
    </row>
    <row r="72" spans="1:9">
      <c r="A72">
        <v>66</v>
      </c>
      <c r="B72" s="29">
        <v>122320</v>
      </c>
      <c r="C72" s="30" t="s">
        <v>115</v>
      </c>
      <c r="D72" s="22">
        <f>HLOOKUP(D$7,손익계산서_변형!$C$7:$AS$328,$A72,FALSE)</f>
        <v>23353462000000</v>
      </c>
      <c r="E72" s="22">
        <f>HLOOKUP(E$7,손익계산서_변형!$C$7:$AS$328,$A72,FALSE)</f>
        <v>23469043000000</v>
      </c>
      <c r="F72" s="22">
        <f>HLOOKUP(F$7,손익계산서_변형!$C$7:$AS$328,$A72,FALSE)</f>
        <v>26462069000000</v>
      </c>
      <c r="G72" s="22">
        <f>HLOOKUP(G$7,손익계산서_변형!$C$7:$AS$328,$A72,FALSE)</f>
        <v>26952425000000</v>
      </c>
      <c r="I72" s="23">
        <f t="shared" si="0"/>
        <v>100236999000000</v>
      </c>
    </row>
    <row r="73" spans="1:9">
      <c r="A73">
        <v>67</v>
      </c>
      <c r="B73" s="29">
        <v>122325</v>
      </c>
      <c r="C73" s="30" t="s">
        <v>100</v>
      </c>
      <c r="D73" s="22">
        <f>HLOOKUP(D$7,손익계산서_변형!$C$7:$AS$328,$A73,FALSE)</f>
        <v>0</v>
      </c>
      <c r="E73" s="22">
        <f>HLOOKUP(E$7,손익계산서_변형!$C$7:$AS$328,$A73,FALSE)</f>
        <v>0</v>
      </c>
      <c r="F73" s="22">
        <f>HLOOKUP(F$7,손익계산서_변형!$C$7:$AS$328,$A73,FALSE)</f>
        <v>0</v>
      </c>
      <c r="G73" s="22">
        <f>HLOOKUP(G$7,손익계산서_변형!$C$7:$AS$328,$A73,FALSE)</f>
        <v>0</v>
      </c>
      <c r="I73" s="23">
        <f t="shared" si="0"/>
        <v>0</v>
      </c>
    </row>
    <row r="74" spans="1:9">
      <c r="A74">
        <v>68</v>
      </c>
      <c r="B74" s="29">
        <v>122326</v>
      </c>
      <c r="C74" s="30" t="s">
        <v>101</v>
      </c>
      <c r="D74" s="22">
        <f>HLOOKUP(D$7,손익계산서_변형!$C$7:$AS$328,$A74,FALSE)</f>
        <v>0</v>
      </c>
      <c r="E74" s="22">
        <f>HLOOKUP(E$7,손익계산서_변형!$C$7:$AS$328,$A74,FALSE)</f>
        <v>0</v>
      </c>
      <c r="F74" s="22">
        <f>HLOOKUP(F$7,손익계산서_변형!$C$7:$AS$328,$A74,FALSE)</f>
        <v>0</v>
      </c>
      <c r="G74" s="22">
        <f>HLOOKUP(G$7,손익계산서_변형!$C$7:$AS$328,$A74,FALSE)</f>
        <v>0</v>
      </c>
      <c r="I74" s="23">
        <f t="shared" ref="I74:I137" si="1">SUM(D74:G74)</f>
        <v>0</v>
      </c>
    </row>
    <row r="75" spans="1:9">
      <c r="A75">
        <v>69</v>
      </c>
      <c r="B75" s="29">
        <v>122330</v>
      </c>
      <c r="C75" s="30" t="s">
        <v>102</v>
      </c>
      <c r="D75" s="22">
        <f>HLOOKUP(D$7,손익계산서_변형!$C$7:$AS$328,$A75,FALSE)</f>
        <v>0</v>
      </c>
      <c r="E75" s="22">
        <f>HLOOKUP(E$7,손익계산서_변형!$C$7:$AS$328,$A75,FALSE)</f>
        <v>0</v>
      </c>
      <c r="F75" s="22">
        <f>HLOOKUP(F$7,손익계산서_변형!$C$7:$AS$328,$A75,FALSE)</f>
        <v>0</v>
      </c>
      <c r="G75" s="22">
        <f>HLOOKUP(G$7,손익계산서_변형!$C$7:$AS$328,$A75,FALSE)</f>
        <v>0</v>
      </c>
      <c r="I75" s="23">
        <f t="shared" si="1"/>
        <v>0</v>
      </c>
    </row>
    <row r="76" spans="1:9">
      <c r="A76">
        <v>70</v>
      </c>
      <c r="B76" s="29">
        <v>122340</v>
      </c>
      <c r="C76" s="30" t="s">
        <v>103</v>
      </c>
      <c r="D76" s="22">
        <f>HLOOKUP(D$7,손익계산서_변형!$C$7:$AS$328,$A76,FALSE)</f>
        <v>1059439000000</v>
      </c>
      <c r="E76" s="22">
        <f>HLOOKUP(E$7,손익계산서_변형!$C$7:$AS$328,$A76,FALSE)</f>
        <v>1247318000000</v>
      </c>
      <c r="F76" s="22">
        <f>HLOOKUP(F$7,손익계산서_변형!$C$7:$AS$328,$A76,FALSE)</f>
        <v>1347317000000</v>
      </c>
      <c r="G76" s="22">
        <f>HLOOKUP(G$7,손익계산서_변형!$C$7:$AS$328,$A76,FALSE)</f>
        <v>172602000000</v>
      </c>
      <c r="I76" s="23">
        <f t="shared" si="1"/>
        <v>3826676000000</v>
      </c>
    </row>
    <row r="77" spans="1:9">
      <c r="A77">
        <v>71</v>
      </c>
      <c r="B77" s="29">
        <v>122900</v>
      </c>
      <c r="C77" s="30" t="s">
        <v>116</v>
      </c>
      <c r="D77" s="22">
        <f>HLOOKUP(D$7,손익계산서_변형!$C$7:$AS$328,$A77,FALSE)</f>
        <v>0</v>
      </c>
      <c r="E77" s="22">
        <f>HLOOKUP(E$7,손익계산서_변형!$C$7:$AS$328,$A77,FALSE)</f>
        <v>0</v>
      </c>
      <c r="F77" s="22">
        <f>HLOOKUP(F$7,손익계산서_변형!$C$7:$AS$328,$A77,FALSE)</f>
        <v>0</v>
      </c>
      <c r="G77" s="22">
        <f>HLOOKUP(G$7,손익계산서_변형!$C$7:$AS$328,$A77,FALSE)</f>
        <v>0</v>
      </c>
      <c r="I77" s="23">
        <f t="shared" si="1"/>
        <v>0</v>
      </c>
    </row>
    <row r="78" spans="1:9">
      <c r="A78">
        <v>72</v>
      </c>
      <c r="B78" s="29">
        <v>122910</v>
      </c>
      <c r="C78" s="30" t="s">
        <v>98</v>
      </c>
      <c r="D78" s="22">
        <f>HLOOKUP(D$7,손익계산서_변형!$C$7:$AS$328,$A78,FALSE)</f>
        <v>0</v>
      </c>
      <c r="E78" s="22">
        <f>HLOOKUP(E$7,손익계산서_변형!$C$7:$AS$328,$A78,FALSE)</f>
        <v>0</v>
      </c>
      <c r="F78" s="22">
        <f>HLOOKUP(F$7,손익계산서_변형!$C$7:$AS$328,$A78,FALSE)</f>
        <v>0</v>
      </c>
      <c r="G78" s="22">
        <f>HLOOKUP(G$7,손익계산서_변형!$C$7:$AS$328,$A78,FALSE)</f>
        <v>0</v>
      </c>
      <c r="I78" s="23">
        <f t="shared" si="1"/>
        <v>0</v>
      </c>
    </row>
    <row r="79" spans="1:9">
      <c r="A79">
        <v>73</v>
      </c>
      <c r="B79" s="29">
        <v>122920</v>
      </c>
      <c r="C79" s="30" t="s">
        <v>115</v>
      </c>
      <c r="D79" s="22">
        <f>HLOOKUP(D$7,손익계산서_변형!$C$7:$AS$328,$A79,FALSE)</f>
        <v>0</v>
      </c>
      <c r="E79" s="22">
        <f>HLOOKUP(E$7,손익계산서_변형!$C$7:$AS$328,$A79,FALSE)</f>
        <v>0</v>
      </c>
      <c r="F79" s="22">
        <f>HLOOKUP(F$7,손익계산서_변형!$C$7:$AS$328,$A79,FALSE)</f>
        <v>0</v>
      </c>
      <c r="G79" s="22">
        <f>HLOOKUP(G$7,손익계산서_변형!$C$7:$AS$328,$A79,FALSE)</f>
        <v>0</v>
      </c>
      <c r="I79" s="23">
        <f t="shared" si="1"/>
        <v>0</v>
      </c>
    </row>
    <row r="80" spans="1:9">
      <c r="A80">
        <v>74</v>
      </c>
      <c r="B80" s="29">
        <v>122925</v>
      </c>
      <c r="C80" s="30" t="s">
        <v>100</v>
      </c>
      <c r="D80" s="22">
        <f>HLOOKUP(D$7,손익계산서_변형!$C$7:$AS$328,$A80,FALSE)</f>
        <v>0</v>
      </c>
      <c r="E80" s="22">
        <f>HLOOKUP(E$7,손익계산서_변형!$C$7:$AS$328,$A80,FALSE)</f>
        <v>0</v>
      </c>
      <c r="F80" s="22">
        <f>HLOOKUP(F$7,손익계산서_변형!$C$7:$AS$328,$A80,FALSE)</f>
        <v>0</v>
      </c>
      <c r="G80" s="22">
        <f>HLOOKUP(G$7,손익계산서_변형!$C$7:$AS$328,$A80,FALSE)</f>
        <v>0</v>
      </c>
      <c r="I80" s="23">
        <f t="shared" si="1"/>
        <v>0</v>
      </c>
    </row>
    <row r="81" spans="1:9">
      <c r="A81">
        <v>75</v>
      </c>
      <c r="B81" s="29">
        <v>122926</v>
      </c>
      <c r="C81" s="30" t="s">
        <v>101</v>
      </c>
      <c r="D81" s="22">
        <f>HLOOKUP(D$7,손익계산서_변형!$C$7:$AS$328,$A81,FALSE)</f>
        <v>0</v>
      </c>
      <c r="E81" s="22">
        <f>HLOOKUP(E$7,손익계산서_변형!$C$7:$AS$328,$A81,FALSE)</f>
        <v>0</v>
      </c>
      <c r="F81" s="22">
        <f>HLOOKUP(F$7,손익계산서_변형!$C$7:$AS$328,$A81,FALSE)</f>
        <v>0</v>
      </c>
      <c r="G81" s="22">
        <f>HLOOKUP(G$7,손익계산서_변형!$C$7:$AS$328,$A81,FALSE)</f>
        <v>0</v>
      </c>
      <c r="I81" s="23">
        <f t="shared" si="1"/>
        <v>0</v>
      </c>
    </row>
    <row r="82" spans="1:9">
      <c r="A82">
        <v>76</v>
      </c>
      <c r="B82" s="29">
        <v>122930</v>
      </c>
      <c r="C82" s="30" t="s">
        <v>102</v>
      </c>
      <c r="D82" s="22">
        <f>HLOOKUP(D$7,손익계산서_변형!$C$7:$AS$328,$A82,FALSE)</f>
        <v>0</v>
      </c>
      <c r="E82" s="22">
        <f>HLOOKUP(E$7,손익계산서_변형!$C$7:$AS$328,$A82,FALSE)</f>
        <v>0</v>
      </c>
      <c r="F82" s="22">
        <f>HLOOKUP(F$7,손익계산서_변형!$C$7:$AS$328,$A82,FALSE)</f>
        <v>0</v>
      </c>
      <c r="G82" s="22">
        <f>HLOOKUP(G$7,손익계산서_변형!$C$7:$AS$328,$A82,FALSE)</f>
        <v>0</v>
      </c>
      <c r="I82" s="23">
        <f t="shared" si="1"/>
        <v>0</v>
      </c>
    </row>
    <row r="83" spans="1:9">
      <c r="A83">
        <v>77</v>
      </c>
      <c r="B83" s="29">
        <v>122940</v>
      </c>
      <c r="C83" s="30" t="s">
        <v>103</v>
      </c>
      <c r="D83" s="22">
        <f>HLOOKUP(D$7,손익계산서_변형!$C$7:$AS$328,$A83,FALSE)</f>
        <v>0</v>
      </c>
      <c r="E83" s="22">
        <f>HLOOKUP(E$7,손익계산서_변형!$C$7:$AS$328,$A83,FALSE)</f>
        <v>0</v>
      </c>
      <c r="F83" s="22">
        <f>HLOOKUP(F$7,손익계산서_변형!$C$7:$AS$328,$A83,FALSE)</f>
        <v>0</v>
      </c>
      <c r="G83" s="22">
        <f>HLOOKUP(G$7,손익계산서_변형!$C$7:$AS$328,$A83,FALSE)</f>
        <v>0</v>
      </c>
      <c r="I83" s="23">
        <f t="shared" si="1"/>
        <v>0</v>
      </c>
    </row>
    <row r="84" spans="1:9">
      <c r="A84">
        <v>78</v>
      </c>
      <c r="B84" s="29">
        <v>122050</v>
      </c>
      <c r="C84" s="30" t="s">
        <v>117</v>
      </c>
      <c r="D84" s="22">
        <f>HLOOKUP(D$7,손익계산서_변형!$C$7:$AS$328,$A84,FALSE)</f>
        <v>0</v>
      </c>
      <c r="E84" s="22">
        <f>HLOOKUP(E$7,손익계산서_변형!$C$7:$AS$328,$A84,FALSE)</f>
        <v>0</v>
      </c>
      <c r="F84" s="22">
        <f>HLOOKUP(F$7,손익계산서_변형!$C$7:$AS$328,$A84,FALSE)</f>
        <v>0</v>
      </c>
      <c r="G84" s="22">
        <f>HLOOKUP(G$7,손익계산서_변형!$C$7:$AS$328,$A84,FALSE)</f>
        <v>0</v>
      </c>
      <c r="I84" s="23">
        <f t="shared" si="1"/>
        <v>0</v>
      </c>
    </row>
    <row r="85" spans="1:9">
      <c r="A85">
        <v>79</v>
      </c>
      <c r="B85" s="29">
        <v>122950</v>
      </c>
      <c r="C85" s="30" t="s">
        <v>118</v>
      </c>
      <c r="D85" s="22">
        <f>HLOOKUP(D$7,손익계산서_변형!$C$7:$AS$328,$A85,FALSE)</f>
        <v>0</v>
      </c>
      <c r="E85" s="22">
        <f>HLOOKUP(E$7,손익계산서_변형!$C$7:$AS$328,$A85,FALSE)</f>
        <v>0</v>
      </c>
      <c r="F85" s="22">
        <f>HLOOKUP(F$7,손익계산서_변형!$C$7:$AS$328,$A85,FALSE)</f>
        <v>0</v>
      </c>
      <c r="G85" s="22">
        <f>HLOOKUP(G$7,손익계산서_변형!$C$7:$AS$328,$A85,FALSE)</f>
        <v>0</v>
      </c>
      <c r="I85" s="23">
        <f t="shared" si="1"/>
        <v>0</v>
      </c>
    </row>
    <row r="86" spans="1:9">
      <c r="A86">
        <v>80</v>
      </c>
      <c r="B86" s="29">
        <v>122980</v>
      </c>
      <c r="C86" s="30" t="s">
        <v>119</v>
      </c>
      <c r="D86" s="22">
        <f>HLOOKUP(D$7,손익계산서_변형!$C$7:$AS$328,$A86,FALSE)</f>
        <v>0</v>
      </c>
      <c r="E86" s="22">
        <f>HLOOKUP(E$7,손익계산서_변형!$C$7:$AS$328,$A86,FALSE)</f>
        <v>0</v>
      </c>
      <c r="F86" s="22">
        <f>HLOOKUP(F$7,손익계산서_변형!$C$7:$AS$328,$A86,FALSE)</f>
        <v>0</v>
      </c>
      <c r="G86" s="22">
        <f>HLOOKUP(G$7,손익계산서_변형!$C$7:$AS$328,$A86,FALSE)</f>
        <v>0</v>
      </c>
      <c r="I86" s="23">
        <f t="shared" si="1"/>
        <v>0</v>
      </c>
    </row>
    <row r="87" spans="1:9">
      <c r="A87">
        <v>81</v>
      </c>
      <c r="B87" s="29">
        <v>122990</v>
      </c>
      <c r="C87" s="30" t="s">
        <v>120</v>
      </c>
      <c r="D87" s="22">
        <f>HLOOKUP(D$7,손익계산서_변형!$C$7:$AS$328,$A87,FALSE)</f>
        <v>0</v>
      </c>
      <c r="E87" s="22">
        <f>HLOOKUP(E$7,손익계산서_변형!$C$7:$AS$328,$A87,FALSE)</f>
        <v>0</v>
      </c>
      <c r="F87" s="22">
        <f>HLOOKUP(F$7,손익계산서_변형!$C$7:$AS$328,$A87,FALSE)</f>
        <v>0</v>
      </c>
      <c r="G87" s="22">
        <f>HLOOKUP(G$7,손익계산서_변형!$C$7:$AS$328,$A87,FALSE)</f>
        <v>0</v>
      </c>
      <c r="I87" s="23">
        <f t="shared" si="1"/>
        <v>0</v>
      </c>
    </row>
    <row r="88" spans="1:9">
      <c r="A88">
        <v>82</v>
      </c>
      <c r="B88" s="29">
        <v>123000</v>
      </c>
      <c r="C88" s="30" t="s">
        <v>121</v>
      </c>
      <c r="D88" s="22">
        <f>HLOOKUP(D$7,손익계산서_변형!$C$7:$AS$328,$A88,FALSE)</f>
        <v>8452926000000</v>
      </c>
      <c r="E88" s="22">
        <f>HLOOKUP(E$7,손익계산서_변형!$C$7:$AS$328,$A88,FALSE)</f>
        <v>9271144000000</v>
      </c>
      <c r="F88" s="22">
        <f>HLOOKUP(F$7,손익계산서_변형!$C$7:$AS$328,$A88,FALSE)</f>
        <v>9458429000000</v>
      </c>
      <c r="G88" s="22">
        <f>HLOOKUP(G$7,손익계산서_변형!$C$7:$AS$328,$A88,FALSE)</f>
        <v>8363209000000</v>
      </c>
      <c r="I88" s="23">
        <f t="shared" si="1"/>
        <v>35545708000000</v>
      </c>
    </row>
    <row r="89" spans="1:9">
      <c r="A89">
        <v>83</v>
      </c>
      <c r="B89" s="29">
        <v>124000</v>
      </c>
      <c r="C89" s="30" t="s">
        <v>122</v>
      </c>
      <c r="D89" s="22">
        <f>HLOOKUP(D$7,손익계산서_변형!$C$7:$AS$328,$A89,FALSE)</f>
        <v>5554343000000</v>
      </c>
      <c r="E89" s="22">
        <f>HLOOKUP(E$7,손익계산서_변형!$C$7:$AS$328,$A89,FALSE)</f>
        <v>5345159000000</v>
      </c>
      <c r="F89" s="22">
        <f>HLOOKUP(F$7,손익계산서_변형!$C$7:$AS$328,$A89,FALSE)</f>
        <v>5545954000000</v>
      </c>
      <c r="G89" s="22">
        <f>HLOOKUP(G$7,손익계산서_변형!$C$7:$AS$328,$A89,FALSE)</f>
        <v>5702037000000</v>
      </c>
      <c r="I89" s="23">
        <f t="shared" si="1"/>
        <v>22147493000000</v>
      </c>
    </row>
    <row r="90" spans="1:9">
      <c r="A90">
        <v>84</v>
      </c>
      <c r="B90" s="29">
        <v>124100</v>
      </c>
      <c r="C90" s="30" t="s">
        <v>123</v>
      </c>
      <c r="D90" s="22">
        <f>HLOOKUP(D$7,손익계산서_변형!$C$7:$AS$328,$A90,FALSE)</f>
        <v>510338000000</v>
      </c>
      <c r="E90" s="22">
        <f>HLOOKUP(E$7,손익계산서_변형!$C$7:$AS$328,$A90,FALSE)</f>
        <v>439519000000</v>
      </c>
      <c r="F90" s="22">
        <f>HLOOKUP(F$7,손익계산서_변형!$C$7:$AS$328,$A90,FALSE)</f>
        <v>444785000000</v>
      </c>
      <c r="G90" s="22">
        <f>HLOOKUP(G$7,손익계산서_변형!$C$7:$AS$328,$A90,FALSE)</f>
        <v>562049000000</v>
      </c>
      <c r="I90" s="23">
        <f t="shared" si="1"/>
        <v>1956691000000</v>
      </c>
    </row>
    <row r="91" spans="1:9">
      <c r="A91">
        <v>85</v>
      </c>
      <c r="B91" s="29">
        <v>124110</v>
      </c>
      <c r="C91" s="30" t="s">
        <v>124</v>
      </c>
      <c r="D91" s="22">
        <f>HLOOKUP(D$7,손익계산서_변형!$C$7:$AS$328,$A91,FALSE)</f>
        <v>0</v>
      </c>
      <c r="E91" s="22">
        <f>HLOOKUP(E$7,손익계산서_변형!$C$7:$AS$328,$A91,FALSE)</f>
        <v>0</v>
      </c>
      <c r="F91" s="22">
        <f>HLOOKUP(F$7,손익계산서_변형!$C$7:$AS$328,$A91,FALSE)</f>
        <v>0</v>
      </c>
      <c r="G91" s="22">
        <f>HLOOKUP(G$7,손익계산서_변형!$C$7:$AS$328,$A91,FALSE)</f>
        <v>0</v>
      </c>
      <c r="I91" s="23">
        <f t="shared" si="1"/>
        <v>0</v>
      </c>
    </row>
    <row r="92" spans="1:9">
      <c r="A92">
        <v>86</v>
      </c>
      <c r="B92" s="29">
        <v>124120</v>
      </c>
      <c r="C92" s="30" t="s">
        <v>125</v>
      </c>
      <c r="D92" s="22">
        <f>HLOOKUP(D$7,손익계산서_변형!$C$7:$AS$328,$A92,FALSE)</f>
        <v>470077000000</v>
      </c>
      <c r="E92" s="22">
        <f>HLOOKUP(E$7,손익계산서_변형!$C$7:$AS$328,$A92,FALSE)</f>
        <v>399257000000</v>
      </c>
      <c r="F92" s="22">
        <f>HLOOKUP(F$7,손익계산서_변형!$C$7:$AS$328,$A92,FALSE)</f>
        <v>404362000000</v>
      </c>
      <c r="G92" s="22">
        <f>HLOOKUP(G$7,손익계산서_변형!$C$7:$AS$328,$A92,FALSE)</f>
        <v>521314000000</v>
      </c>
      <c r="I92" s="23">
        <f t="shared" si="1"/>
        <v>1795010000000</v>
      </c>
    </row>
    <row r="93" spans="1:9">
      <c r="A93">
        <v>87</v>
      </c>
      <c r="B93" s="29">
        <v>124130</v>
      </c>
      <c r="C93" s="30" t="s">
        <v>126</v>
      </c>
      <c r="D93" s="22">
        <f>HLOOKUP(D$7,손익계산서_변형!$C$7:$AS$328,$A93,FALSE)</f>
        <v>0</v>
      </c>
      <c r="E93" s="22">
        <f>HLOOKUP(E$7,손익계산서_변형!$C$7:$AS$328,$A93,FALSE)</f>
        <v>0</v>
      </c>
      <c r="F93" s="22">
        <f>HLOOKUP(F$7,손익계산서_변형!$C$7:$AS$328,$A93,FALSE)</f>
        <v>0</v>
      </c>
      <c r="G93" s="22">
        <f>HLOOKUP(G$7,손익계산서_변형!$C$7:$AS$328,$A93,FALSE)</f>
        <v>0</v>
      </c>
      <c r="I93" s="23">
        <f t="shared" si="1"/>
        <v>0</v>
      </c>
    </row>
    <row r="94" spans="1:9">
      <c r="A94">
        <v>88</v>
      </c>
      <c r="B94" s="29">
        <v>124140</v>
      </c>
      <c r="C94" s="30" t="s">
        <v>127</v>
      </c>
      <c r="D94" s="22">
        <f>HLOOKUP(D$7,손익계산서_변형!$C$7:$AS$328,$A94,FALSE)</f>
        <v>0</v>
      </c>
      <c r="E94" s="22">
        <f>HLOOKUP(E$7,손익계산서_변형!$C$7:$AS$328,$A94,FALSE)</f>
        <v>0</v>
      </c>
      <c r="F94" s="22">
        <f>HLOOKUP(F$7,손익계산서_변형!$C$7:$AS$328,$A94,FALSE)</f>
        <v>0</v>
      </c>
      <c r="G94" s="22">
        <f>HLOOKUP(G$7,손익계산서_변형!$C$7:$AS$328,$A94,FALSE)</f>
        <v>0</v>
      </c>
      <c r="I94" s="23">
        <f t="shared" si="1"/>
        <v>0</v>
      </c>
    </row>
    <row r="95" spans="1:9">
      <c r="A95">
        <v>89</v>
      </c>
      <c r="B95" s="29">
        <v>124150</v>
      </c>
      <c r="C95" s="30" t="s">
        <v>128</v>
      </c>
      <c r="D95" s="22">
        <f>HLOOKUP(D$7,손익계산서_변형!$C$7:$AS$328,$A95,FALSE)</f>
        <v>40261000000</v>
      </c>
      <c r="E95" s="22">
        <f>HLOOKUP(E$7,손익계산서_변형!$C$7:$AS$328,$A95,FALSE)</f>
        <v>40262000000</v>
      </c>
      <c r="F95" s="22">
        <f>HLOOKUP(F$7,손익계산서_변형!$C$7:$AS$328,$A95,FALSE)</f>
        <v>40423000000</v>
      </c>
      <c r="G95" s="22">
        <f>HLOOKUP(G$7,손익계산서_변형!$C$7:$AS$328,$A95,FALSE)</f>
        <v>40735000000</v>
      </c>
      <c r="I95" s="23">
        <f t="shared" si="1"/>
        <v>161681000000</v>
      </c>
    </row>
    <row r="96" spans="1:9">
      <c r="A96">
        <v>90</v>
      </c>
      <c r="B96" s="29">
        <v>124160</v>
      </c>
      <c r="C96" s="30" t="s">
        <v>129</v>
      </c>
      <c r="D96" s="22">
        <f>HLOOKUP(D$7,손익계산서_변형!$C$7:$AS$328,$A96,FALSE)</f>
        <v>0</v>
      </c>
      <c r="E96" s="22">
        <f>HLOOKUP(E$7,손익계산서_변형!$C$7:$AS$328,$A96,FALSE)</f>
        <v>0</v>
      </c>
      <c r="F96" s="22">
        <f>HLOOKUP(F$7,손익계산서_변형!$C$7:$AS$328,$A96,FALSE)</f>
        <v>0</v>
      </c>
      <c r="G96" s="22">
        <f>HLOOKUP(G$7,손익계산서_변형!$C$7:$AS$328,$A96,FALSE)</f>
        <v>0</v>
      </c>
      <c r="I96" s="23">
        <f t="shared" si="1"/>
        <v>0</v>
      </c>
    </row>
    <row r="97" spans="1:9">
      <c r="A97">
        <v>91</v>
      </c>
      <c r="B97" s="29">
        <v>124170</v>
      </c>
      <c r="C97" s="30" t="s">
        <v>130</v>
      </c>
      <c r="D97" s="22">
        <f>HLOOKUP(D$7,손익계산서_변형!$C$7:$AS$328,$A97,FALSE)</f>
        <v>0</v>
      </c>
      <c r="E97" s="22">
        <f>HLOOKUP(E$7,손익계산서_변형!$C$7:$AS$328,$A97,FALSE)</f>
        <v>0</v>
      </c>
      <c r="F97" s="22">
        <f>HLOOKUP(F$7,손익계산서_변형!$C$7:$AS$328,$A97,FALSE)</f>
        <v>0</v>
      </c>
      <c r="G97" s="22">
        <f>HLOOKUP(G$7,손익계산서_변형!$C$7:$AS$328,$A97,FALSE)</f>
        <v>0</v>
      </c>
      <c r="I97" s="23">
        <f t="shared" si="1"/>
        <v>0</v>
      </c>
    </row>
    <row r="98" spans="1:9">
      <c r="A98">
        <v>92</v>
      </c>
      <c r="B98" s="29">
        <v>124180</v>
      </c>
      <c r="C98" s="30" t="s">
        <v>131</v>
      </c>
      <c r="D98" s="22">
        <f>HLOOKUP(D$7,손익계산서_변형!$C$7:$AS$328,$A98,FALSE)</f>
        <v>0</v>
      </c>
      <c r="E98" s="22">
        <f>HLOOKUP(E$7,손익계산서_변형!$C$7:$AS$328,$A98,FALSE)</f>
        <v>0</v>
      </c>
      <c r="F98" s="22">
        <f>HLOOKUP(F$7,손익계산서_변형!$C$7:$AS$328,$A98,FALSE)</f>
        <v>0</v>
      </c>
      <c r="G98" s="22">
        <f>HLOOKUP(G$7,손익계산서_변형!$C$7:$AS$328,$A98,FALSE)</f>
        <v>0</v>
      </c>
      <c r="I98" s="23">
        <f t="shared" si="1"/>
        <v>0</v>
      </c>
    </row>
    <row r="99" spans="1:9">
      <c r="A99">
        <v>93</v>
      </c>
      <c r="B99" s="29">
        <v>124199</v>
      </c>
      <c r="C99" s="30" t="s">
        <v>132</v>
      </c>
      <c r="D99" s="22">
        <f>HLOOKUP(D$7,손익계산서_변형!$C$7:$AS$328,$A99,FALSE)</f>
        <v>0</v>
      </c>
      <c r="E99" s="22">
        <f>HLOOKUP(E$7,손익계산서_변형!$C$7:$AS$328,$A99,FALSE)</f>
        <v>0</v>
      </c>
      <c r="F99" s="22">
        <f>HLOOKUP(F$7,손익계산서_변형!$C$7:$AS$328,$A99,FALSE)</f>
        <v>0</v>
      </c>
      <c r="G99" s="22">
        <f>HLOOKUP(G$7,손익계산서_변형!$C$7:$AS$328,$A99,FALSE)</f>
        <v>0</v>
      </c>
      <c r="I99" s="23">
        <f t="shared" si="1"/>
        <v>0</v>
      </c>
    </row>
    <row r="100" spans="1:9">
      <c r="A100">
        <v>94</v>
      </c>
      <c r="B100" s="29">
        <v>124200</v>
      </c>
      <c r="C100" s="30" t="s">
        <v>133</v>
      </c>
      <c r="D100" s="22">
        <f>HLOOKUP(D$7,손익계산서_변형!$C$7:$AS$328,$A100,FALSE)</f>
        <v>896212000000</v>
      </c>
      <c r="E100" s="22">
        <f>HLOOKUP(E$7,손익계산서_변형!$C$7:$AS$328,$A100,FALSE)</f>
        <v>899897000000</v>
      </c>
      <c r="F100" s="22">
        <f>HLOOKUP(F$7,손익계산서_변형!$C$7:$AS$328,$A100,FALSE)</f>
        <v>905173000000</v>
      </c>
      <c r="G100" s="22">
        <f>HLOOKUP(G$7,손익계산서_변형!$C$7:$AS$328,$A100,FALSE)</f>
        <v>1050557000000</v>
      </c>
      <c r="I100" s="23">
        <f t="shared" si="1"/>
        <v>3751839000000</v>
      </c>
    </row>
    <row r="101" spans="1:9">
      <c r="A101">
        <v>95</v>
      </c>
      <c r="B101" s="29">
        <v>124211</v>
      </c>
      <c r="C101" s="30" t="s">
        <v>134</v>
      </c>
      <c r="D101" s="22">
        <f>HLOOKUP(D$7,손익계산서_변형!$C$7:$AS$328,$A101,FALSE)</f>
        <v>0</v>
      </c>
      <c r="E101" s="22">
        <f>HLOOKUP(E$7,손익계산서_변형!$C$7:$AS$328,$A101,FALSE)</f>
        <v>0</v>
      </c>
      <c r="F101" s="22">
        <f>HLOOKUP(F$7,손익계산서_변형!$C$7:$AS$328,$A101,FALSE)</f>
        <v>0</v>
      </c>
      <c r="G101" s="22">
        <f>HLOOKUP(G$7,손익계산서_변형!$C$7:$AS$328,$A101,FALSE)</f>
        <v>0</v>
      </c>
      <c r="I101" s="23">
        <f t="shared" si="1"/>
        <v>0</v>
      </c>
    </row>
    <row r="102" spans="1:9">
      <c r="A102">
        <v>96</v>
      </c>
      <c r="B102" s="29">
        <v>124212</v>
      </c>
      <c r="C102" s="30" t="s">
        <v>135</v>
      </c>
      <c r="D102" s="22">
        <f>HLOOKUP(D$7,손익계산서_변형!$C$7:$AS$328,$A102,FALSE)</f>
        <v>0</v>
      </c>
      <c r="E102" s="22">
        <f>HLOOKUP(E$7,손익계산서_변형!$C$7:$AS$328,$A102,FALSE)</f>
        <v>0</v>
      </c>
      <c r="F102" s="22">
        <f>HLOOKUP(F$7,손익계산서_변형!$C$7:$AS$328,$A102,FALSE)</f>
        <v>0</v>
      </c>
      <c r="G102" s="22">
        <f>HLOOKUP(G$7,손익계산서_변형!$C$7:$AS$328,$A102,FALSE)</f>
        <v>0</v>
      </c>
      <c r="I102" s="23">
        <f t="shared" si="1"/>
        <v>0</v>
      </c>
    </row>
    <row r="103" spans="1:9">
      <c r="A103">
        <v>97</v>
      </c>
      <c r="B103" s="29">
        <v>124213</v>
      </c>
      <c r="C103" s="30" t="s">
        <v>136</v>
      </c>
      <c r="D103" s="22">
        <f>HLOOKUP(D$7,손익계산서_변형!$C$7:$AS$328,$A103,FALSE)</f>
        <v>0</v>
      </c>
      <c r="E103" s="22">
        <f>HLOOKUP(E$7,손익계산서_변형!$C$7:$AS$328,$A103,FALSE)</f>
        <v>0</v>
      </c>
      <c r="F103" s="22">
        <f>HLOOKUP(F$7,손익계산서_변형!$C$7:$AS$328,$A103,FALSE)</f>
        <v>0</v>
      </c>
      <c r="G103" s="22">
        <f>HLOOKUP(G$7,손익계산서_변형!$C$7:$AS$328,$A103,FALSE)</f>
        <v>0</v>
      </c>
      <c r="I103" s="23">
        <f t="shared" si="1"/>
        <v>0</v>
      </c>
    </row>
    <row r="104" spans="1:9">
      <c r="A104">
        <v>98</v>
      </c>
      <c r="B104" s="29">
        <v>124214</v>
      </c>
      <c r="C104" s="30" t="s">
        <v>137</v>
      </c>
      <c r="D104" s="22">
        <f>HLOOKUP(D$7,손익계산서_변형!$C$7:$AS$328,$A104,FALSE)</f>
        <v>0</v>
      </c>
      <c r="E104" s="22">
        <f>HLOOKUP(E$7,손익계산서_변형!$C$7:$AS$328,$A104,FALSE)</f>
        <v>0</v>
      </c>
      <c r="F104" s="22">
        <f>HLOOKUP(F$7,손익계산서_변형!$C$7:$AS$328,$A104,FALSE)</f>
        <v>0</v>
      </c>
      <c r="G104" s="22">
        <f>HLOOKUP(G$7,손익계산서_변형!$C$7:$AS$328,$A104,FALSE)</f>
        <v>0</v>
      </c>
      <c r="I104" s="23">
        <f t="shared" si="1"/>
        <v>0</v>
      </c>
    </row>
    <row r="105" spans="1:9">
      <c r="A105">
        <v>99</v>
      </c>
      <c r="B105" s="29">
        <v>124215</v>
      </c>
      <c r="C105" s="30" t="s">
        <v>138</v>
      </c>
      <c r="D105" s="22">
        <f>HLOOKUP(D$7,손익계산서_변형!$C$7:$AS$328,$A105,FALSE)</f>
        <v>0</v>
      </c>
      <c r="E105" s="22">
        <f>HLOOKUP(E$7,손익계산서_변형!$C$7:$AS$328,$A105,FALSE)</f>
        <v>0</v>
      </c>
      <c r="F105" s="22">
        <f>HLOOKUP(F$7,손익계산서_변형!$C$7:$AS$328,$A105,FALSE)</f>
        <v>0</v>
      </c>
      <c r="G105" s="22">
        <f>HLOOKUP(G$7,손익계산서_변형!$C$7:$AS$328,$A105,FALSE)</f>
        <v>0</v>
      </c>
      <c r="I105" s="23">
        <f t="shared" si="1"/>
        <v>0</v>
      </c>
    </row>
    <row r="106" spans="1:9">
      <c r="A106">
        <v>100</v>
      </c>
      <c r="B106" s="29">
        <v>124216</v>
      </c>
      <c r="C106" s="30" t="s">
        <v>139</v>
      </c>
      <c r="D106" s="22">
        <f>HLOOKUP(D$7,손익계산서_변형!$C$7:$AS$328,$A106,FALSE)</f>
        <v>72773000000</v>
      </c>
      <c r="E106" s="22">
        <f>HLOOKUP(E$7,손익계산서_변형!$C$7:$AS$328,$A106,FALSE)</f>
        <v>72820000000</v>
      </c>
      <c r="F106" s="22">
        <f>HLOOKUP(F$7,손익계산서_변형!$C$7:$AS$328,$A106,FALSE)</f>
        <v>75529000000</v>
      </c>
      <c r="G106" s="22">
        <f>HLOOKUP(G$7,손익계산서_변형!$C$7:$AS$328,$A106,FALSE)</f>
        <v>80621000000</v>
      </c>
      <c r="I106" s="23">
        <f t="shared" si="1"/>
        <v>301743000000</v>
      </c>
    </row>
    <row r="107" spans="1:9">
      <c r="A107">
        <v>101</v>
      </c>
      <c r="B107" s="29">
        <v>124217</v>
      </c>
      <c r="C107" s="30" t="s">
        <v>140</v>
      </c>
      <c r="D107" s="22">
        <f>HLOOKUP(D$7,손익계산서_변형!$C$7:$AS$328,$A107,FALSE)</f>
        <v>0</v>
      </c>
      <c r="E107" s="22">
        <f>HLOOKUP(E$7,손익계산서_변형!$C$7:$AS$328,$A107,FALSE)</f>
        <v>0</v>
      </c>
      <c r="F107" s="22">
        <f>HLOOKUP(F$7,손익계산서_변형!$C$7:$AS$328,$A107,FALSE)</f>
        <v>0</v>
      </c>
      <c r="G107" s="22">
        <f>HLOOKUP(G$7,손익계산서_변형!$C$7:$AS$328,$A107,FALSE)</f>
        <v>0</v>
      </c>
      <c r="I107" s="23">
        <f t="shared" si="1"/>
        <v>0</v>
      </c>
    </row>
    <row r="108" spans="1:9">
      <c r="A108">
        <v>102</v>
      </c>
      <c r="B108" s="29">
        <v>124218</v>
      </c>
      <c r="C108" s="30" t="s">
        <v>141</v>
      </c>
      <c r="D108" s="22">
        <f>HLOOKUP(D$7,손익계산서_변형!$C$7:$AS$328,$A108,FALSE)</f>
        <v>0</v>
      </c>
      <c r="E108" s="22">
        <f>HLOOKUP(E$7,손익계산서_변형!$C$7:$AS$328,$A108,FALSE)</f>
        <v>0</v>
      </c>
      <c r="F108" s="22">
        <f>HLOOKUP(F$7,손익계산서_변형!$C$7:$AS$328,$A108,FALSE)</f>
        <v>0</v>
      </c>
      <c r="G108" s="22">
        <f>HLOOKUP(G$7,손익계산서_변형!$C$7:$AS$328,$A108,FALSE)</f>
        <v>0</v>
      </c>
      <c r="I108" s="23">
        <f t="shared" si="1"/>
        <v>0</v>
      </c>
    </row>
    <row r="109" spans="1:9">
      <c r="A109">
        <v>103</v>
      </c>
      <c r="B109" s="29">
        <v>124219</v>
      </c>
      <c r="C109" s="30" t="s">
        <v>142</v>
      </c>
      <c r="D109" s="22">
        <f>HLOOKUP(D$7,손익계산서_변형!$C$7:$AS$328,$A109,FALSE)</f>
        <v>0</v>
      </c>
      <c r="E109" s="22">
        <f>HLOOKUP(E$7,손익계산서_변형!$C$7:$AS$328,$A109,FALSE)</f>
        <v>0</v>
      </c>
      <c r="F109" s="22">
        <f>HLOOKUP(F$7,손익계산서_변형!$C$7:$AS$328,$A109,FALSE)</f>
        <v>0</v>
      </c>
      <c r="G109" s="22">
        <f>HLOOKUP(G$7,손익계산서_변형!$C$7:$AS$328,$A109,FALSE)</f>
        <v>0</v>
      </c>
      <c r="I109" s="23">
        <f t="shared" si="1"/>
        <v>0</v>
      </c>
    </row>
    <row r="110" spans="1:9">
      <c r="A110">
        <v>104</v>
      </c>
      <c r="B110" s="29">
        <v>124220</v>
      </c>
      <c r="C110" s="30" t="s">
        <v>143</v>
      </c>
      <c r="D110" s="22">
        <f>HLOOKUP(D$7,손익계산서_변형!$C$7:$AS$328,$A110,FALSE)</f>
        <v>0</v>
      </c>
      <c r="E110" s="22">
        <f>HLOOKUP(E$7,손익계산서_변형!$C$7:$AS$328,$A110,FALSE)</f>
        <v>0</v>
      </c>
      <c r="F110" s="22">
        <f>HLOOKUP(F$7,손익계산서_변형!$C$7:$AS$328,$A110,FALSE)</f>
        <v>0</v>
      </c>
      <c r="G110" s="22">
        <f>HLOOKUP(G$7,손익계산서_변형!$C$7:$AS$328,$A110,FALSE)</f>
        <v>0</v>
      </c>
      <c r="I110" s="23">
        <f t="shared" si="1"/>
        <v>0</v>
      </c>
    </row>
    <row r="111" spans="1:9">
      <c r="A111">
        <v>105</v>
      </c>
      <c r="B111" s="29">
        <v>124221</v>
      </c>
      <c r="C111" s="30" t="s">
        <v>144</v>
      </c>
      <c r="D111" s="22">
        <f>HLOOKUP(D$7,손익계산서_변형!$C$7:$AS$328,$A111,FALSE)</f>
        <v>0</v>
      </c>
      <c r="E111" s="22">
        <f>HLOOKUP(E$7,손익계산서_변형!$C$7:$AS$328,$A111,FALSE)</f>
        <v>0</v>
      </c>
      <c r="F111" s="22">
        <f>HLOOKUP(F$7,손익계산서_변형!$C$7:$AS$328,$A111,FALSE)</f>
        <v>0</v>
      </c>
      <c r="G111" s="22">
        <f>HLOOKUP(G$7,손익계산서_변형!$C$7:$AS$328,$A111,FALSE)</f>
        <v>0</v>
      </c>
      <c r="I111" s="23">
        <f t="shared" si="1"/>
        <v>0</v>
      </c>
    </row>
    <row r="112" spans="1:9">
      <c r="A112">
        <v>106</v>
      </c>
      <c r="B112" s="29">
        <v>124222</v>
      </c>
      <c r="C112" s="30" t="s">
        <v>145</v>
      </c>
      <c r="D112" s="22">
        <f>HLOOKUP(D$7,손익계산서_변형!$C$7:$AS$328,$A112,FALSE)</f>
        <v>0</v>
      </c>
      <c r="E112" s="22">
        <f>HLOOKUP(E$7,손익계산서_변형!$C$7:$AS$328,$A112,FALSE)</f>
        <v>0</v>
      </c>
      <c r="F112" s="22">
        <f>HLOOKUP(F$7,손익계산서_변형!$C$7:$AS$328,$A112,FALSE)</f>
        <v>0</v>
      </c>
      <c r="G112" s="22">
        <f>HLOOKUP(G$7,손익계산서_변형!$C$7:$AS$328,$A112,FALSE)</f>
        <v>0</v>
      </c>
      <c r="I112" s="23">
        <f t="shared" si="1"/>
        <v>0</v>
      </c>
    </row>
    <row r="113" spans="1:9">
      <c r="A113">
        <v>107</v>
      </c>
      <c r="B113" s="29">
        <v>124223</v>
      </c>
      <c r="C113" s="30" t="s">
        <v>146</v>
      </c>
      <c r="D113" s="22">
        <f>HLOOKUP(D$7,손익계산서_변형!$C$7:$AS$328,$A113,FALSE)</f>
        <v>0</v>
      </c>
      <c r="E113" s="22">
        <f>HLOOKUP(E$7,손익계산서_변형!$C$7:$AS$328,$A113,FALSE)</f>
        <v>0</v>
      </c>
      <c r="F113" s="22">
        <f>HLOOKUP(F$7,손익계산서_변형!$C$7:$AS$328,$A113,FALSE)</f>
        <v>0</v>
      </c>
      <c r="G113" s="22">
        <f>HLOOKUP(G$7,손익계산서_변형!$C$7:$AS$328,$A113,FALSE)</f>
        <v>0</v>
      </c>
      <c r="I113" s="23">
        <f t="shared" si="1"/>
        <v>0</v>
      </c>
    </row>
    <row r="114" spans="1:9">
      <c r="A114">
        <v>108</v>
      </c>
      <c r="B114" s="29">
        <v>124224</v>
      </c>
      <c r="C114" s="30" t="s">
        <v>147</v>
      </c>
      <c r="D114" s="22">
        <f>HLOOKUP(D$7,손익계산서_변형!$C$7:$AS$328,$A114,FALSE)</f>
        <v>823439000000</v>
      </c>
      <c r="E114" s="22">
        <f>HLOOKUP(E$7,손익계산서_변형!$C$7:$AS$328,$A114,FALSE)</f>
        <v>827077000000</v>
      </c>
      <c r="F114" s="22">
        <f>HLOOKUP(F$7,손익계산서_변형!$C$7:$AS$328,$A114,FALSE)</f>
        <v>829644000000</v>
      </c>
      <c r="G114" s="22">
        <f>HLOOKUP(G$7,손익계산서_변형!$C$7:$AS$328,$A114,FALSE)</f>
        <v>969936000000</v>
      </c>
      <c r="I114" s="23">
        <f t="shared" si="1"/>
        <v>3450096000000</v>
      </c>
    </row>
    <row r="115" spans="1:9">
      <c r="A115">
        <v>109</v>
      </c>
      <c r="B115" s="29">
        <v>124226</v>
      </c>
      <c r="C115" s="30" t="s">
        <v>148</v>
      </c>
      <c r="D115" s="22">
        <f>HLOOKUP(D$7,손익계산서_변형!$C$7:$AS$328,$A115,FALSE)</f>
        <v>0</v>
      </c>
      <c r="E115" s="22">
        <f>HLOOKUP(E$7,손익계산서_변형!$C$7:$AS$328,$A115,FALSE)</f>
        <v>0</v>
      </c>
      <c r="F115" s="22">
        <f>HLOOKUP(F$7,손익계산서_변형!$C$7:$AS$328,$A115,FALSE)</f>
        <v>0</v>
      </c>
      <c r="G115" s="22">
        <f>HLOOKUP(G$7,손익계산서_변형!$C$7:$AS$328,$A115,FALSE)</f>
        <v>0</v>
      </c>
      <c r="I115" s="23">
        <f t="shared" si="1"/>
        <v>0</v>
      </c>
    </row>
    <row r="116" spans="1:9">
      <c r="A116">
        <v>110</v>
      </c>
      <c r="B116" s="29">
        <v>124227</v>
      </c>
      <c r="C116" s="30" t="s">
        <v>149</v>
      </c>
      <c r="D116" s="22">
        <f>HLOOKUP(D$7,손익계산서_변형!$C$7:$AS$328,$A116,FALSE)</f>
        <v>0</v>
      </c>
      <c r="E116" s="22">
        <f>HLOOKUP(E$7,손익계산서_변형!$C$7:$AS$328,$A116,FALSE)</f>
        <v>0</v>
      </c>
      <c r="F116" s="22">
        <f>HLOOKUP(F$7,손익계산서_변형!$C$7:$AS$328,$A116,FALSE)</f>
        <v>0</v>
      </c>
      <c r="G116" s="22">
        <f>HLOOKUP(G$7,손익계산서_변형!$C$7:$AS$328,$A116,FALSE)</f>
        <v>0</v>
      </c>
      <c r="I116" s="23">
        <f t="shared" si="1"/>
        <v>0</v>
      </c>
    </row>
    <row r="117" spans="1:9">
      <c r="A117">
        <v>111</v>
      </c>
      <c r="B117" s="29">
        <v>124228</v>
      </c>
      <c r="C117" s="30" t="s">
        <v>150</v>
      </c>
      <c r="D117" s="22">
        <f>HLOOKUP(D$7,손익계산서_변형!$C$7:$AS$328,$A117,FALSE)</f>
        <v>0</v>
      </c>
      <c r="E117" s="22">
        <f>HLOOKUP(E$7,손익계산서_변형!$C$7:$AS$328,$A117,FALSE)</f>
        <v>0</v>
      </c>
      <c r="F117" s="22">
        <f>HLOOKUP(F$7,손익계산서_변형!$C$7:$AS$328,$A117,FALSE)</f>
        <v>0</v>
      </c>
      <c r="G117" s="22">
        <f>HLOOKUP(G$7,손익계산서_변형!$C$7:$AS$328,$A117,FALSE)</f>
        <v>0</v>
      </c>
      <c r="I117" s="23">
        <f t="shared" si="1"/>
        <v>0</v>
      </c>
    </row>
    <row r="118" spans="1:9">
      <c r="A118">
        <v>112</v>
      </c>
      <c r="B118" s="29">
        <v>124225</v>
      </c>
      <c r="C118" s="30" t="s">
        <v>151</v>
      </c>
      <c r="D118" s="22">
        <f>HLOOKUP(D$7,손익계산서_변형!$C$7:$AS$328,$A118,FALSE)</f>
        <v>0</v>
      </c>
      <c r="E118" s="22">
        <f>HLOOKUP(E$7,손익계산서_변형!$C$7:$AS$328,$A118,FALSE)</f>
        <v>0</v>
      </c>
      <c r="F118" s="22">
        <f>HLOOKUP(F$7,손익계산서_변형!$C$7:$AS$328,$A118,FALSE)</f>
        <v>0</v>
      </c>
      <c r="G118" s="22">
        <f>HLOOKUP(G$7,손익계산서_변형!$C$7:$AS$328,$A118,FALSE)</f>
        <v>0</v>
      </c>
      <c r="I118" s="23">
        <f t="shared" si="1"/>
        <v>0</v>
      </c>
    </row>
    <row r="119" spans="1:9">
      <c r="A119">
        <v>113</v>
      </c>
      <c r="B119" s="29">
        <v>124300</v>
      </c>
      <c r="C119" s="30" t="s">
        <v>152</v>
      </c>
      <c r="D119" s="22">
        <f>HLOOKUP(D$7,손익계산서_변형!$C$7:$AS$328,$A119,FALSE)</f>
        <v>651472000000</v>
      </c>
      <c r="E119" s="22">
        <f>HLOOKUP(E$7,손익계산서_변형!$C$7:$AS$328,$A119,FALSE)</f>
        <v>646418000000</v>
      </c>
      <c r="F119" s="22">
        <f>HLOOKUP(F$7,손익계산서_변형!$C$7:$AS$328,$A119,FALSE)</f>
        <v>803926000000</v>
      </c>
      <c r="G119" s="22">
        <f>HLOOKUP(G$7,손익계산서_변형!$C$7:$AS$328,$A119,FALSE)</f>
        <v>793014000000</v>
      </c>
      <c r="I119" s="23">
        <f t="shared" si="1"/>
        <v>2894830000000</v>
      </c>
    </row>
    <row r="120" spans="1:9">
      <c r="A120">
        <v>114</v>
      </c>
      <c r="B120" s="29">
        <v>124311</v>
      </c>
      <c r="C120" s="30" t="s">
        <v>153</v>
      </c>
      <c r="D120" s="22">
        <f>HLOOKUP(D$7,손익계산서_변형!$C$7:$AS$328,$A120,FALSE)</f>
        <v>0</v>
      </c>
      <c r="E120" s="22">
        <f>HLOOKUP(E$7,손익계산서_변형!$C$7:$AS$328,$A120,FALSE)</f>
        <v>0</v>
      </c>
      <c r="F120" s="22">
        <f>HLOOKUP(F$7,손익계산서_변형!$C$7:$AS$328,$A120,FALSE)</f>
        <v>0</v>
      </c>
      <c r="G120" s="22">
        <f>HLOOKUP(G$7,손익계산서_변형!$C$7:$AS$328,$A120,FALSE)</f>
        <v>0</v>
      </c>
      <c r="I120" s="23">
        <f t="shared" si="1"/>
        <v>0</v>
      </c>
    </row>
    <row r="121" spans="1:9">
      <c r="A121">
        <v>115</v>
      </c>
      <c r="B121" s="29">
        <v>124312</v>
      </c>
      <c r="C121" s="30" t="s">
        <v>154</v>
      </c>
      <c r="D121" s="22">
        <f>HLOOKUP(D$7,손익계산서_변형!$C$7:$AS$328,$A121,FALSE)</f>
        <v>111637000000</v>
      </c>
      <c r="E121" s="22">
        <f>HLOOKUP(E$7,손익계산서_변형!$C$7:$AS$328,$A121,FALSE)</f>
        <v>136174000000</v>
      </c>
      <c r="F121" s="22">
        <f>HLOOKUP(F$7,손익계산서_변형!$C$7:$AS$328,$A121,FALSE)</f>
        <v>176526000000</v>
      </c>
      <c r="G121" s="22">
        <f>HLOOKUP(G$7,손익계산서_변형!$C$7:$AS$328,$A121,FALSE)</f>
        <v>161693000000</v>
      </c>
      <c r="I121" s="23">
        <f t="shared" si="1"/>
        <v>586030000000</v>
      </c>
    </row>
    <row r="122" spans="1:9">
      <c r="A122">
        <v>116</v>
      </c>
      <c r="B122" s="29">
        <v>124313</v>
      </c>
      <c r="C122" s="30" t="s">
        <v>155</v>
      </c>
      <c r="D122" s="22">
        <f>HLOOKUP(D$7,손익계산서_변형!$C$7:$AS$328,$A122,FALSE)</f>
        <v>0</v>
      </c>
      <c r="E122" s="22">
        <f>HLOOKUP(E$7,손익계산서_변형!$C$7:$AS$328,$A122,FALSE)</f>
        <v>0</v>
      </c>
      <c r="F122" s="22">
        <f>HLOOKUP(F$7,손익계산서_변형!$C$7:$AS$328,$A122,FALSE)</f>
        <v>0</v>
      </c>
      <c r="G122" s="22">
        <f>HLOOKUP(G$7,손익계산서_변형!$C$7:$AS$328,$A122,FALSE)</f>
        <v>0</v>
      </c>
      <c r="I122" s="23">
        <f t="shared" si="1"/>
        <v>0</v>
      </c>
    </row>
    <row r="123" spans="1:9">
      <c r="A123">
        <v>117</v>
      </c>
      <c r="B123" s="29">
        <v>124314</v>
      </c>
      <c r="C123" s="30" t="s">
        <v>156</v>
      </c>
      <c r="D123" s="22">
        <f>HLOOKUP(D$7,손익계산서_변형!$C$7:$AS$328,$A123,FALSE)</f>
        <v>0</v>
      </c>
      <c r="E123" s="22">
        <f>HLOOKUP(E$7,손익계산서_변형!$C$7:$AS$328,$A123,FALSE)</f>
        <v>0</v>
      </c>
      <c r="F123" s="22">
        <f>HLOOKUP(F$7,손익계산서_변형!$C$7:$AS$328,$A123,FALSE)</f>
        <v>0</v>
      </c>
      <c r="G123" s="22">
        <f>HLOOKUP(G$7,손익계산서_변형!$C$7:$AS$328,$A123,FALSE)</f>
        <v>0</v>
      </c>
      <c r="I123" s="23">
        <f t="shared" si="1"/>
        <v>0</v>
      </c>
    </row>
    <row r="124" spans="1:9">
      <c r="A124">
        <v>118</v>
      </c>
      <c r="B124" s="29">
        <v>124315</v>
      </c>
      <c r="C124" s="30" t="s">
        <v>157</v>
      </c>
      <c r="D124" s="22">
        <f>HLOOKUP(D$7,손익계산서_변형!$C$7:$AS$328,$A124,FALSE)</f>
        <v>0</v>
      </c>
      <c r="E124" s="22">
        <f>HLOOKUP(E$7,손익계산서_변형!$C$7:$AS$328,$A124,FALSE)</f>
        <v>0</v>
      </c>
      <c r="F124" s="22">
        <f>HLOOKUP(F$7,손익계산서_변형!$C$7:$AS$328,$A124,FALSE)</f>
        <v>0</v>
      </c>
      <c r="G124" s="22">
        <f>HLOOKUP(G$7,손익계산서_변형!$C$7:$AS$328,$A124,FALSE)</f>
        <v>0</v>
      </c>
      <c r="I124" s="23">
        <f t="shared" si="1"/>
        <v>0</v>
      </c>
    </row>
    <row r="125" spans="1:9">
      <c r="A125">
        <v>119</v>
      </c>
      <c r="B125" s="29">
        <v>124316</v>
      </c>
      <c r="C125" s="30" t="s">
        <v>158</v>
      </c>
      <c r="D125" s="22">
        <f>HLOOKUP(D$7,손익계산서_변형!$C$7:$AS$328,$A125,FALSE)</f>
        <v>131030000000</v>
      </c>
      <c r="E125" s="22">
        <f>HLOOKUP(E$7,손익계산서_변형!$C$7:$AS$328,$A125,FALSE)</f>
        <v>141740000000</v>
      </c>
      <c r="F125" s="22">
        <f>HLOOKUP(F$7,손익계산서_변형!$C$7:$AS$328,$A125,FALSE)</f>
        <v>160493000000</v>
      </c>
      <c r="G125" s="22">
        <f>HLOOKUP(G$7,손익계산서_변형!$C$7:$AS$328,$A125,FALSE)</f>
        <v>153873000000</v>
      </c>
      <c r="I125" s="23">
        <f t="shared" si="1"/>
        <v>587136000000</v>
      </c>
    </row>
    <row r="126" spans="1:9">
      <c r="A126">
        <v>120</v>
      </c>
      <c r="B126" s="29">
        <v>124317</v>
      </c>
      <c r="C126" s="30" t="s">
        <v>159</v>
      </c>
      <c r="D126" s="22">
        <f>HLOOKUP(D$7,손익계산서_변형!$C$7:$AS$328,$A126,FALSE)</f>
        <v>0</v>
      </c>
      <c r="E126" s="22">
        <f>HLOOKUP(E$7,손익계산서_변형!$C$7:$AS$328,$A126,FALSE)</f>
        <v>0</v>
      </c>
      <c r="F126" s="22">
        <f>HLOOKUP(F$7,손익계산서_변형!$C$7:$AS$328,$A126,FALSE)</f>
        <v>0</v>
      </c>
      <c r="G126" s="22">
        <f>HLOOKUP(G$7,손익계산서_변형!$C$7:$AS$328,$A126,FALSE)</f>
        <v>0</v>
      </c>
      <c r="I126" s="23">
        <f t="shared" si="1"/>
        <v>0</v>
      </c>
    </row>
    <row r="127" spans="1:9">
      <c r="A127">
        <v>121</v>
      </c>
      <c r="B127" s="29">
        <v>124319</v>
      </c>
      <c r="C127" s="30" t="s">
        <v>160</v>
      </c>
      <c r="D127" s="22">
        <f>HLOOKUP(D$7,손익계산서_변형!$C$7:$AS$328,$A127,FALSE)</f>
        <v>279011000000</v>
      </c>
      <c r="E127" s="22">
        <f>HLOOKUP(E$7,손익계산서_변형!$C$7:$AS$328,$A127,FALSE)</f>
        <v>226891000000</v>
      </c>
      <c r="F127" s="22">
        <f>HLOOKUP(F$7,손익계산서_변형!$C$7:$AS$328,$A127,FALSE)</f>
        <v>300480000000</v>
      </c>
      <c r="G127" s="22">
        <f>HLOOKUP(G$7,손익계산서_변형!$C$7:$AS$328,$A127,FALSE)</f>
        <v>337488000000</v>
      </c>
      <c r="I127" s="23">
        <f t="shared" si="1"/>
        <v>1143870000000</v>
      </c>
    </row>
    <row r="128" spans="1:9">
      <c r="A128">
        <v>122</v>
      </c>
      <c r="B128" s="29">
        <v>124318</v>
      </c>
      <c r="C128" s="30" t="s">
        <v>161</v>
      </c>
      <c r="D128" s="22">
        <f>HLOOKUP(D$7,손익계산서_변형!$C$7:$AS$328,$A128,FALSE)</f>
        <v>0</v>
      </c>
      <c r="E128" s="22">
        <f>HLOOKUP(E$7,손익계산서_변형!$C$7:$AS$328,$A128,FALSE)</f>
        <v>0</v>
      </c>
      <c r="F128" s="22">
        <f>HLOOKUP(F$7,손익계산서_변형!$C$7:$AS$328,$A128,FALSE)</f>
        <v>0</v>
      </c>
      <c r="G128" s="22">
        <f>HLOOKUP(G$7,손익계산서_변형!$C$7:$AS$328,$A128,FALSE)</f>
        <v>0</v>
      </c>
      <c r="I128" s="23">
        <f t="shared" si="1"/>
        <v>0</v>
      </c>
    </row>
    <row r="129" spans="1:9">
      <c r="A129">
        <v>123</v>
      </c>
      <c r="B129" s="29">
        <v>124320</v>
      </c>
      <c r="C129" s="30" t="s">
        <v>162</v>
      </c>
      <c r="D129" s="22">
        <f>HLOOKUP(D$7,손익계산서_변형!$C$7:$AS$328,$A129,FALSE)</f>
        <v>0</v>
      </c>
      <c r="E129" s="22">
        <f>HLOOKUP(E$7,손익계산서_변형!$C$7:$AS$328,$A129,FALSE)</f>
        <v>0</v>
      </c>
      <c r="F129" s="22">
        <f>HLOOKUP(F$7,손익계산서_변형!$C$7:$AS$328,$A129,FALSE)</f>
        <v>0</v>
      </c>
      <c r="G129" s="22">
        <f>HLOOKUP(G$7,손익계산서_변형!$C$7:$AS$328,$A129,FALSE)</f>
        <v>0</v>
      </c>
      <c r="I129" s="23">
        <f t="shared" si="1"/>
        <v>0</v>
      </c>
    </row>
    <row r="130" spans="1:9">
      <c r="A130">
        <v>124</v>
      </c>
      <c r="B130" s="29">
        <v>124322</v>
      </c>
      <c r="C130" s="30" t="s">
        <v>163</v>
      </c>
      <c r="D130" s="22">
        <f>HLOOKUP(D$7,손익계산서_변형!$C$7:$AS$328,$A130,FALSE)</f>
        <v>129794000000</v>
      </c>
      <c r="E130" s="22">
        <f>HLOOKUP(E$7,손익계산서_변형!$C$7:$AS$328,$A130,FALSE)</f>
        <v>141613000000</v>
      </c>
      <c r="F130" s="22">
        <f>HLOOKUP(F$7,손익계산서_변형!$C$7:$AS$328,$A130,FALSE)</f>
        <v>166427000000</v>
      </c>
      <c r="G130" s="22">
        <f>HLOOKUP(G$7,손익계산서_변형!$C$7:$AS$328,$A130,FALSE)</f>
        <v>139960000000</v>
      </c>
      <c r="I130" s="23">
        <f t="shared" si="1"/>
        <v>577794000000</v>
      </c>
    </row>
    <row r="131" spans="1:9">
      <c r="A131">
        <v>125</v>
      </c>
      <c r="B131" s="29">
        <v>124323</v>
      </c>
      <c r="C131" s="30" t="s">
        <v>164</v>
      </c>
      <c r="D131" s="22">
        <f>HLOOKUP(D$7,손익계산서_변형!$C$7:$AS$328,$A131,FALSE)</f>
        <v>0</v>
      </c>
      <c r="E131" s="22">
        <f>HLOOKUP(E$7,손익계산서_변형!$C$7:$AS$328,$A131,FALSE)</f>
        <v>0</v>
      </c>
      <c r="F131" s="22">
        <f>HLOOKUP(F$7,손익계산서_변형!$C$7:$AS$328,$A131,FALSE)</f>
        <v>0</v>
      </c>
      <c r="G131" s="22">
        <f>HLOOKUP(G$7,손익계산서_변형!$C$7:$AS$328,$A131,FALSE)</f>
        <v>0</v>
      </c>
      <c r="I131" s="23">
        <f t="shared" si="1"/>
        <v>0</v>
      </c>
    </row>
    <row r="132" spans="1:9">
      <c r="A132">
        <v>126</v>
      </c>
      <c r="B132" s="29">
        <v>124321</v>
      </c>
      <c r="C132" s="30" t="s">
        <v>165</v>
      </c>
      <c r="D132" s="22">
        <f>HLOOKUP(D$7,손익계산서_변형!$C$7:$AS$328,$A132,FALSE)</f>
        <v>0</v>
      </c>
      <c r="E132" s="22">
        <f>HLOOKUP(E$7,손익계산서_변형!$C$7:$AS$328,$A132,FALSE)</f>
        <v>0</v>
      </c>
      <c r="F132" s="22">
        <f>HLOOKUP(F$7,손익계산서_변형!$C$7:$AS$328,$A132,FALSE)</f>
        <v>0</v>
      </c>
      <c r="G132" s="22">
        <f>HLOOKUP(G$7,손익계산서_변형!$C$7:$AS$328,$A132,FALSE)</f>
        <v>0</v>
      </c>
      <c r="I132" s="23">
        <f t="shared" si="1"/>
        <v>0</v>
      </c>
    </row>
    <row r="133" spans="1:9">
      <c r="A133">
        <v>127</v>
      </c>
      <c r="B133" s="29">
        <v>124400</v>
      </c>
      <c r="C133" s="30" t="s">
        <v>166</v>
      </c>
      <c r="D133" s="22">
        <f>HLOOKUP(D$7,손익계산서_변형!$C$7:$AS$328,$A133,FALSE)</f>
        <v>3496321000000</v>
      </c>
      <c r="E133" s="22">
        <f>HLOOKUP(E$7,손익계산서_변형!$C$7:$AS$328,$A133,FALSE)</f>
        <v>3359325000000</v>
      </c>
      <c r="F133" s="22">
        <f>HLOOKUP(F$7,손익계산서_변형!$C$7:$AS$328,$A133,FALSE)</f>
        <v>3392070000000</v>
      </c>
      <c r="G133" s="22">
        <f>HLOOKUP(G$7,손익계산서_변형!$C$7:$AS$328,$A133,FALSE)</f>
        <v>3296417000000</v>
      </c>
      <c r="I133" s="23">
        <f t="shared" si="1"/>
        <v>13544133000000</v>
      </c>
    </row>
    <row r="134" spans="1:9">
      <c r="A134">
        <v>128</v>
      </c>
      <c r="B134" s="29">
        <v>124406</v>
      </c>
      <c r="C134" s="30" t="s">
        <v>167</v>
      </c>
      <c r="D134" s="22">
        <f>HLOOKUP(D$7,손익계산서_변형!$C$7:$AS$328,$A134,FALSE)</f>
        <v>0</v>
      </c>
      <c r="E134" s="22">
        <f>HLOOKUP(E$7,손익계산서_변형!$C$7:$AS$328,$A134,FALSE)</f>
        <v>0</v>
      </c>
      <c r="F134" s="22">
        <f>HLOOKUP(F$7,손익계산서_변형!$C$7:$AS$328,$A134,FALSE)</f>
        <v>0</v>
      </c>
      <c r="G134" s="22">
        <f>HLOOKUP(G$7,손익계산서_변형!$C$7:$AS$328,$A134,FALSE)</f>
        <v>0</v>
      </c>
      <c r="I134" s="23">
        <f t="shared" si="1"/>
        <v>0</v>
      </c>
    </row>
    <row r="135" spans="1:9">
      <c r="A135">
        <v>129</v>
      </c>
      <c r="B135" s="29">
        <v>124410</v>
      </c>
      <c r="C135" s="30" t="s">
        <v>168</v>
      </c>
      <c r="D135" s="22">
        <f>HLOOKUP(D$7,손익계산서_변형!$C$7:$AS$328,$A135,FALSE)</f>
        <v>3042672000000</v>
      </c>
      <c r="E135" s="22">
        <f>HLOOKUP(E$7,손익계산서_변형!$C$7:$AS$328,$A135,FALSE)</f>
        <v>2873097000000</v>
      </c>
      <c r="F135" s="22">
        <f>HLOOKUP(F$7,손익계산서_변형!$C$7:$AS$328,$A135,FALSE)</f>
        <v>2858483000000</v>
      </c>
      <c r="G135" s="22">
        <f>HLOOKUP(G$7,손익계산서_변형!$C$7:$AS$328,$A135,FALSE)</f>
        <v>2833281000000</v>
      </c>
      <c r="I135" s="23">
        <f t="shared" si="1"/>
        <v>11607533000000</v>
      </c>
    </row>
    <row r="136" spans="1:9">
      <c r="A136">
        <v>130</v>
      </c>
      <c r="B136" s="29">
        <v>124420</v>
      </c>
      <c r="C136" s="30" t="s">
        <v>169</v>
      </c>
      <c r="D136" s="22">
        <f>HLOOKUP(D$7,손익계산서_변형!$C$7:$AS$328,$A136,FALSE)</f>
        <v>0</v>
      </c>
      <c r="E136" s="22">
        <f>HLOOKUP(E$7,손익계산서_변형!$C$7:$AS$328,$A136,FALSE)</f>
        <v>0</v>
      </c>
      <c r="F136" s="22">
        <f>HLOOKUP(F$7,손익계산서_변형!$C$7:$AS$328,$A136,FALSE)</f>
        <v>0</v>
      </c>
      <c r="G136" s="22">
        <f>HLOOKUP(G$7,손익계산서_변형!$C$7:$AS$328,$A136,FALSE)</f>
        <v>0</v>
      </c>
      <c r="I136" s="23">
        <f t="shared" si="1"/>
        <v>0</v>
      </c>
    </row>
    <row r="137" spans="1:9">
      <c r="A137">
        <v>131</v>
      </c>
      <c r="B137" s="29">
        <v>124421</v>
      </c>
      <c r="C137" s="30" t="s">
        <v>170</v>
      </c>
      <c r="D137" s="22">
        <f>HLOOKUP(D$7,손익계산서_변형!$C$7:$AS$328,$A137,FALSE)</f>
        <v>0</v>
      </c>
      <c r="E137" s="22">
        <f>HLOOKUP(E$7,손익계산서_변형!$C$7:$AS$328,$A137,FALSE)</f>
        <v>0</v>
      </c>
      <c r="F137" s="22">
        <f>HLOOKUP(F$7,손익계산서_변형!$C$7:$AS$328,$A137,FALSE)</f>
        <v>0</v>
      </c>
      <c r="G137" s="22">
        <f>HLOOKUP(G$7,손익계산서_변형!$C$7:$AS$328,$A137,FALSE)</f>
        <v>0</v>
      </c>
      <c r="I137" s="23">
        <f t="shared" si="1"/>
        <v>0</v>
      </c>
    </row>
    <row r="138" spans="1:9">
      <c r="A138">
        <v>132</v>
      </c>
      <c r="B138" s="29">
        <v>124440</v>
      </c>
      <c r="C138" s="30" t="s">
        <v>171</v>
      </c>
      <c r="D138" s="22">
        <f>HLOOKUP(D$7,손익계산서_변형!$C$7:$AS$328,$A138,FALSE)</f>
        <v>0</v>
      </c>
      <c r="E138" s="22">
        <f>HLOOKUP(E$7,손익계산서_변형!$C$7:$AS$328,$A138,FALSE)</f>
        <v>0</v>
      </c>
      <c r="F138" s="22">
        <f>HLOOKUP(F$7,손익계산서_변형!$C$7:$AS$328,$A138,FALSE)</f>
        <v>0</v>
      </c>
      <c r="G138" s="22">
        <f>HLOOKUP(G$7,손익계산서_변형!$C$7:$AS$328,$A138,FALSE)</f>
        <v>0</v>
      </c>
      <c r="I138" s="23">
        <f t="shared" ref="I138:I201" si="2">SUM(D138:G138)</f>
        <v>0</v>
      </c>
    </row>
    <row r="139" spans="1:9">
      <c r="A139">
        <v>133</v>
      </c>
      <c r="B139" s="29">
        <v>124450</v>
      </c>
      <c r="C139" s="30" t="s">
        <v>172</v>
      </c>
      <c r="D139" s="22">
        <f>HLOOKUP(D$7,손익계산서_변형!$C$7:$AS$328,$A139,FALSE)</f>
        <v>44598000000</v>
      </c>
      <c r="E139" s="22">
        <f>HLOOKUP(E$7,손익계산서_변형!$C$7:$AS$328,$A139,FALSE)</f>
        <v>30495000000</v>
      </c>
      <c r="F139" s="22">
        <f>HLOOKUP(F$7,손익계산서_변형!$C$7:$AS$328,$A139,FALSE)</f>
        <v>31030000000</v>
      </c>
      <c r="G139" s="22">
        <f>HLOOKUP(G$7,손익계산서_변형!$C$7:$AS$328,$A139,FALSE)</f>
        <v>30905000000</v>
      </c>
      <c r="I139" s="23">
        <f t="shared" si="2"/>
        <v>137028000000</v>
      </c>
    </row>
    <row r="140" spans="1:9">
      <c r="A140">
        <v>134</v>
      </c>
      <c r="B140" s="29">
        <v>124451</v>
      </c>
      <c r="C140" s="30" t="s">
        <v>173</v>
      </c>
      <c r="D140" s="22">
        <f>HLOOKUP(D$7,손익계산서_변형!$C$7:$AS$328,$A140,FALSE)</f>
        <v>0</v>
      </c>
      <c r="E140" s="22">
        <f>HLOOKUP(E$7,손익계산서_변형!$C$7:$AS$328,$A140,FALSE)</f>
        <v>0</v>
      </c>
      <c r="F140" s="22">
        <f>HLOOKUP(F$7,손익계산서_변형!$C$7:$AS$328,$A140,FALSE)</f>
        <v>0</v>
      </c>
      <c r="G140" s="22">
        <f>HLOOKUP(G$7,손익계산서_변형!$C$7:$AS$328,$A140,FALSE)</f>
        <v>0</v>
      </c>
      <c r="I140" s="23">
        <f t="shared" si="2"/>
        <v>0</v>
      </c>
    </row>
    <row r="141" spans="1:9">
      <c r="A141">
        <v>135</v>
      </c>
      <c r="B141" s="29">
        <v>124452</v>
      </c>
      <c r="C141" s="30" t="s">
        <v>174</v>
      </c>
      <c r="D141" s="22">
        <f>HLOOKUP(D$7,손익계산서_변형!$C$7:$AS$328,$A141,FALSE)</f>
        <v>0</v>
      </c>
      <c r="E141" s="22">
        <f>HLOOKUP(E$7,손익계산서_변형!$C$7:$AS$328,$A141,FALSE)</f>
        <v>0</v>
      </c>
      <c r="F141" s="22">
        <f>HLOOKUP(F$7,손익계산서_변형!$C$7:$AS$328,$A141,FALSE)</f>
        <v>0</v>
      </c>
      <c r="G141" s="22">
        <f>HLOOKUP(G$7,손익계산서_변형!$C$7:$AS$328,$A141,FALSE)</f>
        <v>0</v>
      </c>
      <c r="I141" s="23">
        <f t="shared" si="2"/>
        <v>0</v>
      </c>
    </row>
    <row r="142" spans="1:9">
      <c r="A142">
        <v>136</v>
      </c>
      <c r="B142" s="29">
        <v>124461</v>
      </c>
      <c r="C142" s="30" t="s">
        <v>175</v>
      </c>
      <c r="D142" s="22">
        <f>HLOOKUP(D$7,손익계산서_변형!$C$7:$AS$328,$A142,FALSE)</f>
        <v>0</v>
      </c>
      <c r="E142" s="22">
        <f>HLOOKUP(E$7,손익계산서_변형!$C$7:$AS$328,$A142,FALSE)</f>
        <v>0</v>
      </c>
      <c r="F142" s="22">
        <f>HLOOKUP(F$7,손익계산서_변형!$C$7:$AS$328,$A142,FALSE)</f>
        <v>0</v>
      </c>
      <c r="G142" s="22">
        <f>HLOOKUP(G$7,손익계산서_변형!$C$7:$AS$328,$A142,FALSE)</f>
        <v>0</v>
      </c>
      <c r="I142" s="23">
        <f t="shared" si="2"/>
        <v>0</v>
      </c>
    </row>
    <row r="143" spans="1:9">
      <c r="A143">
        <v>137</v>
      </c>
      <c r="B143" s="29">
        <v>124453</v>
      </c>
      <c r="C143" s="30" t="s">
        <v>176</v>
      </c>
      <c r="D143" s="22">
        <f>HLOOKUP(D$7,손익계산서_변형!$C$7:$AS$328,$A143,FALSE)</f>
        <v>0</v>
      </c>
      <c r="E143" s="22">
        <f>HLOOKUP(E$7,손익계산서_변형!$C$7:$AS$328,$A143,FALSE)</f>
        <v>0</v>
      </c>
      <c r="F143" s="22">
        <f>HLOOKUP(F$7,손익계산서_변형!$C$7:$AS$328,$A143,FALSE)</f>
        <v>0</v>
      </c>
      <c r="G143" s="22">
        <f>HLOOKUP(G$7,손익계산서_변형!$C$7:$AS$328,$A143,FALSE)</f>
        <v>0</v>
      </c>
      <c r="I143" s="23">
        <f t="shared" si="2"/>
        <v>0</v>
      </c>
    </row>
    <row r="144" spans="1:9">
      <c r="A144">
        <v>138</v>
      </c>
      <c r="B144" s="29">
        <v>124462</v>
      </c>
      <c r="C144" s="30" t="s">
        <v>177</v>
      </c>
      <c r="D144" s="22">
        <f>HLOOKUP(D$7,손익계산서_변형!$C$7:$AS$328,$A144,FALSE)</f>
        <v>0</v>
      </c>
      <c r="E144" s="22">
        <f>HLOOKUP(E$7,손익계산서_변형!$C$7:$AS$328,$A144,FALSE)</f>
        <v>0</v>
      </c>
      <c r="F144" s="22">
        <f>HLOOKUP(F$7,손익계산서_변형!$C$7:$AS$328,$A144,FALSE)</f>
        <v>0</v>
      </c>
      <c r="G144" s="22">
        <f>HLOOKUP(G$7,손익계산서_변형!$C$7:$AS$328,$A144,FALSE)</f>
        <v>0</v>
      </c>
      <c r="I144" s="23">
        <f t="shared" si="2"/>
        <v>0</v>
      </c>
    </row>
    <row r="145" spans="1:9">
      <c r="A145">
        <v>139</v>
      </c>
      <c r="B145" s="29">
        <v>124463</v>
      </c>
      <c r="C145" s="30" t="s">
        <v>178</v>
      </c>
      <c r="D145" s="22">
        <f>HLOOKUP(D$7,손익계산서_변형!$C$7:$AS$328,$A145,FALSE)</f>
        <v>0</v>
      </c>
      <c r="E145" s="22">
        <f>HLOOKUP(E$7,손익계산서_변형!$C$7:$AS$328,$A145,FALSE)</f>
        <v>0</v>
      </c>
      <c r="F145" s="22">
        <f>HLOOKUP(F$7,손익계산서_변형!$C$7:$AS$328,$A145,FALSE)</f>
        <v>0</v>
      </c>
      <c r="G145" s="22">
        <f>HLOOKUP(G$7,손익계산서_변형!$C$7:$AS$328,$A145,FALSE)</f>
        <v>0</v>
      </c>
      <c r="I145" s="23">
        <f t="shared" si="2"/>
        <v>0</v>
      </c>
    </row>
    <row r="146" spans="1:9">
      <c r="A146">
        <v>140</v>
      </c>
      <c r="B146" s="29">
        <v>124454</v>
      </c>
      <c r="C146" s="30" t="s">
        <v>179</v>
      </c>
      <c r="D146" s="22">
        <f>HLOOKUP(D$7,손익계산서_변형!$C$7:$AS$328,$A146,FALSE)</f>
        <v>0</v>
      </c>
      <c r="E146" s="22">
        <f>HLOOKUP(E$7,손익계산서_변형!$C$7:$AS$328,$A146,FALSE)</f>
        <v>0</v>
      </c>
      <c r="F146" s="22">
        <f>HLOOKUP(F$7,손익계산서_변형!$C$7:$AS$328,$A146,FALSE)</f>
        <v>0</v>
      </c>
      <c r="G146" s="22">
        <f>HLOOKUP(G$7,손익계산서_변형!$C$7:$AS$328,$A146,FALSE)</f>
        <v>0</v>
      </c>
      <c r="I146" s="23">
        <f t="shared" si="2"/>
        <v>0</v>
      </c>
    </row>
    <row r="147" spans="1:9">
      <c r="A147">
        <v>141</v>
      </c>
      <c r="B147" s="29">
        <v>124455</v>
      </c>
      <c r="C147" s="30" t="s">
        <v>180</v>
      </c>
      <c r="D147" s="22">
        <f>HLOOKUP(D$7,손익계산서_변형!$C$7:$AS$328,$A147,FALSE)</f>
        <v>0</v>
      </c>
      <c r="E147" s="22">
        <f>HLOOKUP(E$7,손익계산서_변형!$C$7:$AS$328,$A147,FALSE)</f>
        <v>0</v>
      </c>
      <c r="F147" s="22">
        <f>HLOOKUP(F$7,손익계산서_변형!$C$7:$AS$328,$A147,FALSE)</f>
        <v>0</v>
      </c>
      <c r="G147" s="22">
        <f>HLOOKUP(G$7,손익계산서_변형!$C$7:$AS$328,$A147,FALSE)</f>
        <v>0</v>
      </c>
      <c r="I147" s="23">
        <f t="shared" si="2"/>
        <v>0</v>
      </c>
    </row>
    <row r="148" spans="1:9">
      <c r="A148">
        <v>142</v>
      </c>
      <c r="B148" s="29">
        <v>124456</v>
      </c>
      <c r="C148" s="30" t="s">
        <v>181</v>
      </c>
      <c r="D148" s="22">
        <f>HLOOKUP(D$7,손익계산서_변형!$C$7:$AS$328,$A148,FALSE)</f>
        <v>0</v>
      </c>
      <c r="E148" s="22">
        <f>HLOOKUP(E$7,손익계산서_변형!$C$7:$AS$328,$A148,FALSE)</f>
        <v>0</v>
      </c>
      <c r="F148" s="22">
        <f>HLOOKUP(F$7,손익계산서_변형!$C$7:$AS$328,$A148,FALSE)</f>
        <v>0</v>
      </c>
      <c r="G148" s="22">
        <f>HLOOKUP(G$7,손익계산서_변형!$C$7:$AS$328,$A148,FALSE)</f>
        <v>0</v>
      </c>
      <c r="I148" s="23">
        <f t="shared" si="2"/>
        <v>0</v>
      </c>
    </row>
    <row r="149" spans="1:9">
      <c r="A149">
        <v>143</v>
      </c>
      <c r="B149" s="29">
        <v>124457</v>
      </c>
      <c r="C149" s="30" t="s">
        <v>182</v>
      </c>
      <c r="D149" s="22">
        <f>HLOOKUP(D$7,손익계산서_변형!$C$7:$AS$328,$A149,FALSE)</f>
        <v>0</v>
      </c>
      <c r="E149" s="22">
        <f>HLOOKUP(E$7,손익계산서_변형!$C$7:$AS$328,$A149,FALSE)</f>
        <v>0</v>
      </c>
      <c r="F149" s="22">
        <f>HLOOKUP(F$7,손익계산서_변형!$C$7:$AS$328,$A149,FALSE)</f>
        <v>0</v>
      </c>
      <c r="G149" s="22">
        <f>HLOOKUP(G$7,손익계산서_변형!$C$7:$AS$328,$A149,FALSE)</f>
        <v>0</v>
      </c>
      <c r="I149" s="23">
        <f t="shared" si="2"/>
        <v>0</v>
      </c>
    </row>
    <row r="150" spans="1:9">
      <c r="A150">
        <v>144</v>
      </c>
      <c r="B150" s="29">
        <v>124458</v>
      </c>
      <c r="C150" s="30" t="s">
        <v>183</v>
      </c>
      <c r="D150" s="22">
        <f>HLOOKUP(D$7,손익계산서_변형!$C$7:$AS$328,$A150,FALSE)</f>
        <v>0</v>
      </c>
      <c r="E150" s="22">
        <f>HLOOKUP(E$7,손익계산서_변형!$C$7:$AS$328,$A150,FALSE)</f>
        <v>0</v>
      </c>
      <c r="F150" s="22">
        <f>HLOOKUP(F$7,손익계산서_변형!$C$7:$AS$328,$A150,FALSE)</f>
        <v>0</v>
      </c>
      <c r="G150" s="22">
        <f>HLOOKUP(G$7,손익계산서_변형!$C$7:$AS$328,$A150,FALSE)</f>
        <v>0</v>
      </c>
      <c r="I150" s="23">
        <f t="shared" si="2"/>
        <v>0</v>
      </c>
    </row>
    <row r="151" spans="1:9">
      <c r="A151">
        <v>145</v>
      </c>
      <c r="B151" s="29">
        <v>124459</v>
      </c>
      <c r="C151" s="30" t="s">
        <v>184</v>
      </c>
      <c r="D151" s="22">
        <f>HLOOKUP(D$7,손익계산서_변형!$C$7:$AS$328,$A151,FALSE)</f>
        <v>0</v>
      </c>
      <c r="E151" s="22">
        <f>HLOOKUP(E$7,손익계산서_변형!$C$7:$AS$328,$A151,FALSE)</f>
        <v>0</v>
      </c>
      <c r="F151" s="22">
        <f>HLOOKUP(F$7,손익계산서_변형!$C$7:$AS$328,$A151,FALSE)</f>
        <v>0</v>
      </c>
      <c r="G151" s="22">
        <f>HLOOKUP(G$7,손익계산서_변형!$C$7:$AS$328,$A151,FALSE)</f>
        <v>0</v>
      </c>
      <c r="I151" s="23">
        <f t="shared" si="2"/>
        <v>0</v>
      </c>
    </row>
    <row r="152" spans="1:9">
      <c r="A152">
        <v>146</v>
      </c>
      <c r="B152" s="29">
        <v>124470</v>
      </c>
      <c r="C152" s="30" t="s">
        <v>185</v>
      </c>
      <c r="D152" s="22">
        <f>HLOOKUP(D$7,손익계산서_변형!$C$7:$AS$328,$A152,FALSE)</f>
        <v>0</v>
      </c>
      <c r="E152" s="22">
        <f>HLOOKUP(E$7,손익계산서_변형!$C$7:$AS$328,$A152,FALSE)</f>
        <v>0</v>
      </c>
      <c r="F152" s="22">
        <f>HLOOKUP(F$7,손익계산서_변형!$C$7:$AS$328,$A152,FALSE)</f>
        <v>0</v>
      </c>
      <c r="G152" s="22">
        <f>HLOOKUP(G$7,손익계산서_변형!$C$7:$AS$328,$A152,FALSE)</f>
        <v>0</v>
      </c>
      <c r="I152" s="23">
        <f t="shared" si="2"/>
        <v>0</v>
      </c>
    </row>
    <row r="153" spans="1:9">
      <c r="A153">
        <v>147</v>
      </c>
      <c r="B153" s="29">
        <v>124471</v>
      </c>
      <c r="C153" s="30" t="s">
        <v>186</v>
      </c>
      <c r="D153" s="22">
        <f>HLOOKUP(D$7,손익계산서_변형!$C$7:$AS$328,$A153,FALSE)</f>
        <v>44598000000</v>
      </c>
      <c r="E153" s="22">
        <f>HLOOKUP(E$7,손익계산서_변형!$C$7:$AS$328,$A153,FALSE)</f>
        <v>30495000000</v>
      </c>
      <c r="F153" s="22">
        <f>HLOOKUP(F$7,손익계산서_변형!$C$7:$AS$328,$A153,FALSE)</f>
        <v>31030000000</v>
      </c>
      <c r="G153" s="22">
        <f>HLOOKUP(G$7,손익계산서_변형!$C$7:$AS$328,$A153,FALSE)</f>
        <v>30905000000</v>
      </c>
      <c r="I153" s="23">
        <f t="shared" si="2"/>
        <v>137028000000</v>
      </c>
    </row>
    <row r="154" spans="1:9">
      <c r="A154">
        <v>148</v>
      </c>
      <c r="B154" s="29">
        <v>124472</v>
      </c>
      <c r="C154" s="30" t="s">
        <v>187</v>
      </c>
      <c r="D154" s="22">
        <f>HLOOKUP(D$7,손익계산서_변형!$C$7:$AS$328,$A154,FALSE)</f>
        <v>0</v>
      </c>
      <c r="E154" s="22">
        <f>HLOOKUP(E$7,손익계산서_변형!$C$7:$AS$328,$A154,FALSE)</f>
        <v>0</v>
      </c>
      <c r="F154" s="22">
        <f>HLOOKUP(F$7,손익계산서_변형!$C$7:$AS$328,$A154,FALSE)</f>
        <v>0</v>
      </c>
      <c r="G154" s="22">
        <f>HLOOKUP(G$7,손익계산서_변형!$C$7:$AS$328,$A154,FALSE)</f>
        <v>0</v>
      </c>
      <c r="I154" s="23">
        <f t="shared" si="2"/>
        <v>0</v>
      </c>
    </row>
    <row r="155" spans="1:9">
      <c r="A155">
        <v>149</v>
      </c>
      <c r="B155" s="29">
        <v>124460</v>
      </c>
      <c r="C155" s="30" t="s">
        <v>188</v>
      </c>
      <c r="D155" s="22">
        <f>HLOOKUP(D$7,손익계산서_변형!$C$7:$AS$328,$A155,FALSE)</f>
        <v>409051000000</v>
      </c>
      <c r="E155" s="22">
        <f>HLOOKUP(E$7,손익계산서_변형!$C$7:$AS$328,$A155,FALSE)</f>
        <v>455733000000</v>
      </c>
      <c r="F155" s="22">
        <f>HLOOKUP(F$7,손익계산서_변형!$C$7:$AS$328,$A155,FALSE)</f>
        <v>502557000000</v>
      </c>
      <c r="G155" s="22">
        <f>HLOOKUP(G$7,손익계산서_변형!$C$7:$AS$328,$A155,FALSE)</f>
        <v>432231000000</v>
      </c>
      <c r="I155" s="23">
        <f t="shared" si="2"/>
        <v>1799572000000</v>
      </c>
    </row>
    <row r="156" spans="1:9">
      <c r="A156">
        <v>150</v>
      </c>
      <c r="B156" s="29">
        <v>125000</v>
      </c>
      <c r="C156" s="30" t="s">
        <v>189</v>
      </c>
      <c r="D156" s="22">
        <f>HLOOKUP(D$7,손익계산서_변형!$C$7:$AS$328,$A156,FALSE)</f>
        <v>2898583000000</v>
      </c>
      <c r="E156" s="22">
        <f>HLOOKUP(E$7,손익계산서_변형!$C$7:$AS$328,$A156,FALSE)</f>
        <v>3925985000000</v>
      </c>
      <c r="F156" s="22">
        <f>HLOOKUP(F$7,손익계산서_변형!$C$7:$AS$328,$A156,FALSE)</f>
        <v>3912475000000</v>
      </c>
      <c r="G156" s="22">
        <f>HLOOKUP(G$7,손익계산서_변형!$C$7:$AS$328,$A156,FALSE)</f>
        <v>2661172000000</v>
      </c>
      <c r="I156" s="23">
        <f t="shared" si="2"/>
        <v>13398215000000</v>
      </c>
    </row>
    <row r="157" spans="1:9">
      <c r="A157">
        <v>151</v>
      </c>
      <c r="B157" s="29">
        <v>125100</v>
      </c>
      <c r="C157" s="30" t="s">
        <v>190</v>
      </c>
      <c r="D157" s="22">
        <f>HLOOKUP(D$7,손익계산서_변형!$C$7:$AS$328,$A157,FALSE)</f>
        <v>1325444000000</v>
      </c>
      <c r="E157" s="22">
        <f>HLOOKUP(E$7,손익계산서_변형!$C$7:$AS$328,$A157,FALSE)</f>
        <v>1519123000000</v>
      </c>
      <c r="F157" s="22">
        <f>HLOOKUP(F$7,손익계산서_변형!$C$7:$AS$328,$A157,FALSE)</f>
        <v>1813915000000</v>
      </c>
      <c r="G157" s="22">
        <f>HLOOKUP(G$7,손익계산서_변형!$C$7:$AS$328,$A157,FALSE)</f>
        <v>1802094000000</v>
      </c>
      <c r="I157" s="23">
        <f t="shared" si="2"/>
        <v>6460576000000</v>
      </c>
    </row>
    <row r="158" spans="1:9">
      <c r="A158">
        <v>152</v>
      </c>
      <c r="B158" s="29">
        <v>125101</v>
      </c>
      <c r="C158" s="30" t="s">
        <v>191</v>
      </c>
      <c r="D158" s="22">
        <f>HLOOKUP(D$7,손익계산서_변형!$C$7:$AS$328,$A158,FALSE)</f>
        <v>162948000000</v>
      </c>
      <c r="E158" s="22">
        <f>HLOOKUP(E$7,손익계산서_변형!$C$7:$AS$328,$A158,FALSE)</f>
        <v>154820000000</v>
      </c>
      <c r="F158" s="22">
        <f>HLOOKUP(F$7,손익계산서_변형!$C$7:$AS$328,$A158,FALSE)</f>
        <v>156208000000</v>
      </c>
      <c r="G158" s="22">
        <f>HLOOKUP(G$7,손익계산서_변형!$C$7:$AS$328,$A158,FALSE)</f>
        <v>158265000000</v>
      </c>
      <c r="I158" s="23">
        <f t="shared" si="2"/>
        <v>632241000000</v>
      </c>
    </row>
    <row r="159" spans="1:9">
      <c r="A159">
        <v>153</v>
      </c>
      <c r="B159" s="29">
        <v>125102</v>
      </c>
      <c r="C159" s="30" t="s">
        <v>192</v>
      </c>
      <c r="D159" s="22">
        <f>HLOOKUP(D$7,손익계산서_변형!$C$7:$AS$328,$A159,FALSE)</f>
        <v>27083000000</v>
      </c>
      <c r="E159" s="22">
        <f>HLOOKUP(E$7,손익계산서_변형!$C$7:$AS$328,$A159,FALSE)</f>
        <v>23500000000</v>
      </c>
      <c r="F159" s="22">
        <f>HLOOKUP(F$7,손익계산서_변형!$C$7:$AS$328,$A159,FALSE)</f>
        <v>22053000000</v>
      </c>
      <c r="G159" s="22">
        <f>HLOOKUP(G$7,손익계산서_변형!$C$7:$AS$328,$A159,FALSE)</f>
        <v>21533000000</v>
      </c>
      <c r="I159" s="23">
        <f t="shared" si="2"/>
        <v>94169000000</v>
      </c>
    </row>
    <row r="160" spans="1:9">
      <c r="A160">
        <v>154</v>
      </c>
      <c r="B160" s="29">
        <v>125103</v>
      </c>
      <c r="C160" s="30" t="s">
        <v>193</v>
      </c>
      <c r="D160" s="22">
        <f>HLOOKUP(D$7,손익계산서_변형!$C$7:$AS$328,$A160,FALSE)</f>
        <v>99409000000</v>
      </c>
      <c r="E160" s="22">
        <f>HLOOKUP(E$7,손익계산서_변형!$C$7:$AS$328,$A160,FALSE)</f>
        <v>10083000000</v>
      </c>
      <c r="F160" s="22">
        <f>HLOOKUP(F$7,손익계산서_변형!$C$7:$AS$328,$A160,FALSE)</f>
        <v>19045000000</v>
      </c>
      <c r="G160" s="22">
        <f>HLOOKUP(G$7,손익계산서_변형!$C$7:$AS$328,$A160,FALSE)</f>
        <v>442159000000</v>
      </c>
      <c r="I160" s="23">
        <f t="shared" si="2"/>
        <v>570696000000</v>
      </c>
    </row>
    <row r="161" spans="1:9">
      <c r="A161">
        <v>155</v>
      </c>
      <c r="B161" s="29">
        <v>125200</v>
      </c>
      <c r="C161" s="30" t="s">
        <v>194</v>
      </c>
      <c r="D161" s="22">
        <f>HLOOKUP(D$7,손익계산서_변형!$C$7:$AS$328,$A161,FALSE)</f>
        <v>0</v>
      </c>
      <c r="E161" s="22">
        <f>HLOOKUP(E$7,손익계산서_변형!$C$7:$AS$328,$A161,FALSE)</f>
        <v>0</v>
      </c>
      <c r="F161" s="22">
        <f>HLOOKUP(F$7,손익계산서_변형!$C$7:$AS$328,$A161,FALSE)</f>
        <v>0</v>
      </c>
      <c r="G161" s="22">
        <f>HLOOKUP(G$7,손익계산서_변형!$C$7:$AS$328,$A161,FALSE)</f>
        <v>0</v>
      </c>
      <c r="I161" s="23">
        <f t="shared" si="2"/>
        <v>0</v>
      </c>
    </row>
    <row r="162" spans="1:9">
      <c r="A162">
        <v>156</v>
      </c>
      <c r="B162" s="29">
        <v>125201</v>
      </c>
      <c r="C162" s="30" t="s">
        <v>195</v>
      </c>
      <c r="D162" s="22">
        <f>HLOOKUP(D$7,손익계산서_변형!$C$7:$AS$328,$A162,FALSE)</f>
        <v>0</v>
      </c>
      <c r="E162" s="22">
        <f>HLOOKUP(E$7,손익계산서_변형!$C$7:$AS$328,$A162,FALSE)</f>
        <v>0</v>
      </c>
      <c r="F162" s="22">
        <f>HLOOKUP(F$7,손익계산서_변형!$C$7:$AS$328,$A162,FALSE)</f>
        <v>0</v>
      </c>
      <c r="G162" s="22">
        <f>HLOOKUP(G$7,손익계산서_변형!$C$7:$AS$328,$A162,FALSE)</f>
        <v>0</v>
      </c>
      <c r="I162" s="23">
        <f t="shared" si="2"/>
        <v>0</v>
      </c>
    </row>
    <row r="163" spans="1:9">
      <c r="A163">
        <v>157</v>
      </c>
      <c r="B163" s="29">
        <v>125131</v>
      </c>
      <c r="C163" s="30" t="s">
        <v>196</v>
      </c>
      <c r="D163" s="22">
        <f>HLOOKUP(D$7,손익계산서_변형!$C$7:$AS$328,$A163,FALSE)</f>
        <v>0</v>
      </c>
      <c r="E163" s="22">
        <f>HLOOKUP(E$7,손익계산서_변형!$C$7:$AS$328,$A163,FALSE)</f>
        <v>0</v>
      </c>
      <c r="F163" s="22">
        <f>HLOOKUP(F$7,손익계산서_변형!$C$7:$AS$328,$A163,FALSE)</f>
        <v>0</v>
      </c>
      <c r="G163" s="22">
        <f>HLOOKUP(G$7,손익계산서_변형!$C$7:$AS$328,$A163,FALSE)</f>
        <v>0</v>
      </c>
      <c r="I163" s="23">
        <f t="shared" si="2"/>
        <v>0</v>
      </c>
    </row>
    <row r="164" spans="1:9">
      <c r="A164">
        <v>158</v>
      </c>
      <c r="B164" s="29">
        <v>125141</v>
      </c>
      <c r="C164" s="30" t="s">
        <v>197</v>
      </c>
      <c r="D164" s="22">
        <f>HLOOKUP(D$7,손익계산서_변형!$C$7:$AS$328,$A164,FALSE)</f>
        <v>0</v>
      </c>
      <c r="E164" s="22">
        <f>HLOOKUP(E$7,손익계산서_변형!$C$7:$AS$328,$A164,FALSE)</f>
        <v>0</v>
      </c>
      <c r="F164" s="22">
        <f>HLOOKUP(F$7,손익계산서_변형!$C$7:$AS$328,$A164,FALSE)</f>
        <v>0</v>
      </c>
      <c r="G164" s="22">
        <f>HLOOKUP(G$7,손익계산서_변형!$C$7:$AS$328,$A164,FALSE)</f>
        <v>0</v>
      </c>
      <c r="I164" s="23">
        <f t="shared" si="2"/>
        <v>0</v>
      </c>
    </row>
    <row r="165" spans="1:9">
      <c r="A165">
        <v>159</v>
      </c>
      <c r="B165" s="29">
        <v>125146</v>
      </c>
      <c r="C165" s="30" t="s">
        <v>198</v>
      </c>
      <c r="D165" s="22">
        <f>HLOOKUP(D$7,손익계산서_변형!$C$7:$AS$328,$A165,FALSE)</f>
        <v>0</v>
      </c>
      <c r="E165" s="22">
        <f>HLOOKUP(E$7,손익계산서_변형!$C$7:$AS$328,$A165,FALSE)</f>
        <v>0</v>
      </c>
      <c r="F165" s="22">
        <f>HLOOKUP(F$7,손익계산서_변형!$C$7:$AS$328,$A165,FALSE)</f>
        <v>0</v>
      </c>
      <c r="G165" s="22">
        <f>HLOOKUP(G$7,손익계산서_변형!$C$7:$AS$328,$A165,FALSE)</f>
        <v>0</v>
      </c>
      <c r="I165" s="23">
        <f t="shared" si="2"/>
        <v>0</v>
      </c>
    </row>
    <row r="166" spans="1:9">
      <c r="A166">
        <v>160</v>
      </c>
      <c r="B166" s="29">
        <v>125144</v>
      </c>
      <c r="C166" s="30" t="s">
        <v>199</v>
      </c>
      <c r="D166" s="22">
        <f>HLOOKUP(D$7,손익계산서_변형!$C$7:$AS$328,$A166,FALSE)</f>
        <v>0</v>
      </c>
      <c r="E166" s="22">
        <f>HLOOKUP(E$7,손익계산서_변형!$C$7:$AS$328,$A166,FALSE)</f>
        <v>0</v>
      </c>
      <c r="F166" s="22">
        <f>HLOOKUP(F$7,손익계산서_변형!$C$7:$AS$328,$A166,FALSE)</f>
        <v>0</v>
      </c>
      <c r="G166" s="22">
        <f>HLOOKUP(G$7,손익계산서_변형!$C$7:$AS$328,$A166,FALSE)</f>
        <v>0</v>
      </c>
      <c r="I166" s="23">
        <f t="shared" si="2"/>
        <v>0</v>
      </c>
    </row>
    <row r="167" spans="1:9">
      <c r="A167">
        <v>161</v>
      </c>
      <c r="B167" s="29">
        <v>125142</v>
      </c>
      <c r="C167" s="30" t="s">
        <v>200</v>
      </c>
      <c r="D167" s="22">
        <f>HLOOKUP(D$7,손익계산서_변형!$C$7:$AS$328,$A167,FALSE)</f>
        <v>0</v>
      </c>
      <c r="E167" s="22">
        <f>HLOOKUP(E$7,손익계산서_변형!$C$7:$AS$328,$A167,FALSE)</f>
        <v>0</v>
      </c>
      <c r="F167" s="22">
        <f>HLOOKUP(F$7,손익계산서_변형!$C$7:$AS$328,$A167,FALSE)</f>
        <v>0</v>
      </c>
      <c r="G167" s="22">
        <f>HLOOKUP(G$7,손익계산서_변형!$C$7:$AS$328,$A167,FALSE)</f>
        <v>0</v>
      </c>
      <c r="I167" s="23">
        <f t="shared" si="2"/>
        <v>0</v>
      </c>
    </row>
    <row r="168" spans="1:9">
      <c r="A168">
        <v>162</v>
      </c>
      <c r="B168" s="29">
        <v>125132</v>
      </c>
      <c r="C168" s="30" t="s">
        <v>201</v>
      </c>
      <c r="D168" s="22">
        <f>HLOOKUP(D$7,손익계산서_변형!$C$7:$AS$328,$A168,FALSE)</f>
        <v>0</v>
      </c>
      <c r="E168" s="22">
        <f>HLOOKUP(E$7,손익계산서_변형!$C$7:$AS$328,$A168,FALSE)</f>
        <v>0</v>
      </c>
      <c r="F168" s="22">
        <f>HLOOKUP(F$7,손익계산서_변형!$C$7:$AS$328,$A168,FALSE)</f>
        <v>0</v>
      </c>
      <c r="G168" s="22">
        <f>HLOOKUP(G$7,손익계산서_변형!$C$7:$AS$328,$A168,FALSE)</f>
        <v>0</v>
      </c>
      <c r="I168" s="23">
        <f t="shared" si="2"/>
        <v>0</v>
      </c>
    </row>
    <row r="169" spans="1:9">
      <c r="A169">
        <v>163</v>
      </c>
      <c r="B169" s="29">
        <v>125139</v>
      </c>
      <c r="C169" s="30" t="s">
        <v>202</v>
      </c>
      <c r="D169" s="22">
        <f>HLOOKUP(D$7,손익계산서_변형!$C$7:$AS$328,$A169,FALSE)</f>
        <v>0</v>
      </c>
      <c r="E169" s="22">
        <f>HLOOKUP(E$7,손익계산서_변형!$C$7:$AS$328,$A169,FALSE)</f>
        <v>0</v>
      </c>
      <c r="F169" s="22">
        <f>HLOOKUP(F$7,손익계산서_변형!$C$7:$AS$328,$A169,FALSE)</f>
        <v>0</v>
      </c>
      <c r="G169" s="22">
        <f>HLOOKUP(G$7,손익계산서_변형!$C$7:$AS$328,$A169,FALSE)</f>
        <v>0</v>
      </c>
      <c r="I169" s="23">
        <f t="shared" si="2"/>
        <v>0</v>
      </c>
    </row>
    <row r="170" spans="1:9">
      <c r="A170">
        <v>164</v>
      </c>
      <c r="B170" s="29">
        <v>125133</v>
      </c>
      <c r="C170" s="30" t="s">
        <v>203</v>
      </c>
      <c r="D170" s="22">
        <f>HLOOKUP(D$7,손익계산서_변형!$C$7:$AS$328,$A170,FALSE)</f>
        <v>0</v>
      </c>
      <c r="E170" s="22">
        <f>HLOOKUP(E$7,손익계산서_변형!$C$7:$AS$328,$A170,FALSE)</f>
        <v>0</v>
      </c>
      <c r="F170" s="22">
        <f>HLOOKUP(F$7,손익계산서_변형!$C$7:$AS$328,$A170,FALSE)</f>
        <v>0</v>
      </c>
      <c r="G170" s="22">
        <f>HLOOKUP(G$7,손익계산서_변형!$C$7:$AS$328,$A170,FALSE)</f>
        <v>0</v>
      </c>
      <c r="I170" s="23">
        <f t="shared" si="2"/>
        <v>0</v>
      </c>
    </row>
    <row r="171" spans="1:9">
      <c r="A171">
        <v>165</v>
      </c>
      <c r="B171" s="29">
        <v>125116</v>
      </c>
      <c r="C171" s="30" t="s">
        <v>204</v>
      </c>
      <c r="D171" s="22">
        <f>HLOOKUP(D$7,손익계산서_변형!$C$7:$AS$328,$A171,FALSE)</f>
        <v>0</v>
      </c>
      <c r="E171" s="22">
        <f>HLOOKUP(E$7,손익계산서_변형!$C$7:$AS$328,$A171,FALSE)</f>
        <v>0</v>
      </c>
      <c r="F171" s="22">
        <f>HLOOKUP(F$7,손익계산서_변형!$C$7:$AS$328,$A171,FALSE)</f>
        <v>0</v>
      </c>
      <c r="G171" s="22">
        <f>HLOOKUP(G$7,손익계산서_변형!$C$7:$AS$328,$A171,FALSE)</f>
        <v>0</v>
      </c>
      <c r="I171" s="23">
        <f t="shared" si="2"/>
        <v>0</v>
      </c>
    </row>
    <row r="172" spans="1:9">
      <c r="A172">
        <v>166</v>
      </c>
      <c r="B172" s="29">
        <v>125117</v>
      </c>
      <c r="C172" s="30" t="s">
        <v>205</v>
      </c>
      <c r="D172" s="22">
        <f>HLOOKUP(D$7,손익계산서_변형!$C$7:$AS$328,$A172,FALSE)</f>
        <v>0</v>
      </c>
      <c r="E172" s="22">
        <f>HLOOKUP(E$7,손익계산서_변형!$C$7:$AS$328,$A172,FALSE)</f>
        <v>0</v>
      </c>
      <c r="F172" s="22">
        <f>HLOOKUP(F$7,손익계산서_변형!$C$7:$AS$328,$A172,FALSE)</f>
        <v>0</v>
      </c>
      <c r="G172" s="22">
        <f>HLOOKUP(G$7,손익계산서_변형!$C$7:$AS$328,$A172,FALSE)</f>
        <v>0</v>
      </c>
      <c r="I172" s="23">
        <f t="shared" si="2"/>
        <v>0</v>
      </c>
    </row>
    <row r="173" spans="1:9">
      <c r="A173">
        <v>167</v>
      </c>
      <c r="B173" s="29">
        <v>125105</v>
      </c>
      <c r="C173" s="30" t="s">
        <v>206</v>
      </c>
      <c r="D173" s="22">
        <f>HLOOKUP(D$7,손익계산서_변형!$C$7:$AS$328,$A173,FALSE)</f>
        <v>22948000000</v>
      </c>
      <c r="E173" s="22">
        <f>HLOOKUP(E$7,손익계산서_변형!$C$7:$AS$328,$A173,FALSE)</f>
        <v>23652000000</v>
      </c>
      <c r="F173" s="22">
        <f>HLOOKUP(F$7,손익계산서_변형!$C$7:$AS$328,$A173,FALSE)</f>
        <v>21588000000</v>
      </c>
      <c r="G173" s="22">
        <f>HLOOKUP(G$7,손익계산서_변형!$C$7:$AS$328,$A173,FALSE)</f>
        <v>22228000000</v>
      </c>
      <c r="I173" s="23">
        <f t="shared" si="2"/>
        <v>90416000000</v>
      </c>
    </row>
    <row r="174" spans="1:9">
      <c r="A174">
        <v>168</v>
      </c>
      <c r="B174" s="29">
        <v>125106</v>
      </c>
      <c r="C174" s="30" t="s">
        <v>207</v>
      </c>
      <c r="D174" s="22">
        <f>HLOOKUP(D$7,손익계산서_변형!$C$7:$AS$328,$A174,FALSE)</f>
        <v>0</v>
      </c>
      <c r="E174" s="22">
        <f>HLOOKUP(E$7,손익계산서_변형!$C$7:$AS$328,$A174,FALSE)</f>
        <v>0</v>
      </c>
      <c r="F174" s="22">
        <f>HLOOKUP(F$7,손익계산서_변형!$C$7:$AS$328,$A174,FALSE)</f>
        <v>0</v>
      </c>
      <c r="G174" s="22">
        <f>HLOOKUP(G$7,손익계산서_변형!$C$7:$AS$328,$A174,FALSE)</f>
        <v>0</v>
      </c>
      <c r="I174" s="23">
        <f t="shared" si="2"/>
        <v>0</v>
      </c>
    </row>
    <row r="175" spans="1:9">
      <c r="A175">
        <v>169</v>
      </c>
      <c r="B175" s="29">
        <v>125107</v>
      </c>
      <c r="C175" s="30" t="s">
        <v>208</v>
      </c>
      <c r="D175" s="22">
        <f>HLOOKUP(D$7,손익계산서_변형!$C$7:$AS$328,$A175,FALSE)</f>
        <v>0</v>
      </c>
      <c r="E175" s="22">
        <f>HLOOKUP(E$7,손익계산서_변형!$C$7:$AS$328,$A175,FALSE)</f>
        <v>0</v>
      </c>
      <c r="F175" s="22">
        <f>HLOOKUP(F$7,손익계산서_변형!$C$7:$AS$328,$A175,FALSE)</f>
        <v>0</v>
      </c>
      <c r="G175" s="22">
        <f>HLOOKUP(G$7,손익계산서_변형!$C$7:$AS$328,$A175,FALSE)</f>
        <v>0</v>
      </c>
      <c r="I175" s="23">
        <f t="shared" si="2"/>
        <v>0</v>
      </c>
    </row>
    <row r="176" spans="1:9">
      <c r="A176">
        <v>170</v>
      </c>
      <c r="B176" s="29">
        <v>125108</v>
      </c>
      <c r="C176" s="30" t="s">
        <v>119</v>
      </c>
      <c r="D176" s="22">
        <f>HLOOKUP(D$7,손익계산서_변형!$C$7:$AS$328,$A176,FALSE)</f>
        <v>0</v>
      </c>
      <c r="E176" s="22">
        <f>HLOOKUP(E$7,손익계산서_변형!$C$7:$AS$328,$A176,FALSE)</f>
        <v>0</v>
      </c>
      <c r="F176" s="22">
        <f>HLOOKUP(F$7,손익계산서_변형!$C$7:$AS$328,$A176,FALSE)</f>
        <v>0</v>
      </c>
      <c r="G176" s="22">
        <f>HLOOKUP(G$7,손익계산서_변형!$C$7:$AS$328,$A176,FALSE)</f>
        <v>0</v>
      </c>
      <c r="I176" s="23">
        <f t="shared" si="2"/>
        <v>0</v>
      </c>
    </row>
    <row r="177" spans="1:9">
      <c r="A177">
        <v>171</v>
      </c>
      <c r="B177" s="29">
        <v>125110</v>
      </c>
      <c r="C177" s="30" t="s">
        <v>209</v>
      </c>
      <c r="D177" s="22">
        <f>HLOOKUP(D$7,손익계산서_변형!$C$7:$AS$328,$A177,FALSE)</f>
        <v>0</v>
      </c>
      <c r="E177" s="22">
        <f>HLOOKUP(E$7,손익계산서_변형!$C$7:$AS$328,$A177,FALSE)</f>
        <v>0</v>
      </c>
      <c r="F177" s="22">
        <f>HLOOKUP(F$7,손익계산서_변형!$C$7:$AS$328,$A177,FALSE)</f>
        <v>0</v>
      </c>
      <c r="G177" s="22">
        <f>HLOOKUP(G$7,손익계산서_변형!$C$7:$AS$328,$A177,FALSE)</f>
        <v>0</v>
      </c>
      <c r="I177" s="23">
        <f t="shared" si="2"/>
        <v>0</v>
      </c>
    </row>
    <row r="178" spans="1:9">
      <c r="A178">
        <v>172</v>
      </c>
      <c r="B178" s="29">
        <v>125109</v>
      </c>
      <c r="C178" s="30" t="s">
        <v>210</v>
      </c>
      <c r="D178" s="22">
        <f>HLOOKUP(D$7,손익계산서_변형!$C$7:$AS$328,$A178,FALSE)</f>
        <v>0</v>
      </c>
      <c r="E178" s="22">
        <f>HLOOKUP(E$7,손익계산서_변형!$C$7:$AS$328,$A178,FALSE)</f>
        <v>0</v>
      </c>
      <c r="F178" s="22">
        <f>HLOOKUP(F$7,손익계산서_변형!$C$7:$AS$328,$A178,FALSE)</f>
        <v>0</v>
      </c>
      <c r="G178" s="22">
        <f>HLOOKUP(G$7,손익계산서_변형!$C$7:$AS$328,$A178,FALSE)</f>
        <v>0</v>
      </c>
      <c r="I178" s="23">
        <f t="shared" si="2"/>
        <v>0</v>
      </c>
    </row>
    <row r="179" spans="1:9">
      <c r="A179">
        <v>173</v>
      </c>
      <c r="B179" s="29">
        <v>125111</v>
      </c>
      <c r="C179" s="30" t="s">
        <v>211</v>
      </c>
      <c r="D179" s="22">
        <f>HLOOKUP(D$7,손익계산서_변형!$C$7:$AS$328,$A179,FALSE)</f>
        <v>858940000000</v>
      </c>
      <c r="E179" s="22">
        <f>HLOOKUP(E$7,손익계산서_변형!$C$7:$AS$328,$A179,FALSE)</f>
        <v>874250000000</v>
      </c>
      <c r="F179" s="22">
        <f>HLOOKUP(F$7,손익계산서_변형!$C$7:$AS$328,$A179,FALSE)</f>
        <v>1438344000000</v>
      </c>
      <c r="G179" s="22">
        <f>HLOOKUP(G$7,손익계산서_변형!$C$7:$AS$328,$A179,FALSE)</f>
        <v>1019441000000</v>
      </c>
      <c r="I179" s="23">
        <f t="shared" si="2"/>
        <v>4190975000000</v>
      </c>
    </row>
    <row r="180" spans="1:9">
      <c r="A180">
        <v>174</v>
      </c>
      <c r="B180" s="29">
        <v>125118</v>
      </c>
      <c r="C180" s="30" t="s">
        <v>212</v>
      </c>
      <c r="D180" s="22">
        <f>HLOOKUP(D$7,손익계산서_변형!$C$7:$AS$328,$A180,FALSE)</f>
        <v>0</v>
      </c>
      <c r="E180" s="22">
        <f>HLOOKUP(E$7,손익계산서_변형!$C$7:$AS$328,$A180,FALSE)</f>
        <v>0</v>
      </c>
      <c r="F180" s="22">
        <f>HLOOKUP(F$7,손익계산서_변형!$C$7:$AS$328,$A180,FALSE)</f>
        <v>0</v>
      </c>
      <c r="G180" s="22">
        <f>HLOOKUP(G$7,손익계산서_변형!$C$7:$AS$328,$A180,FALSE)</f>
        <v>0</v>
      </c>
      <c r="I180" s="23">
        <f t="shared" si="2"/>
        <v>0</v>
      </c>
    </row>
    <row r="181" spans="1:9">
      <c r="A181">
        <v>175</v>
      </c>
      <c r="B181" s="29">
        <v>125119</v>
      </c>
      <c r="C181" s="30" t="s">
        <v>213</v>
      </c>
      <c r="D181" s="22">
        <f>HLOOKUP(D$7,손익계산서_변형!$C$7:$AS$328,$A181,FALSE)</f>
        <v>0</v>
      </c>
      <c r="E181" s="22">
        <f>HLOOKUP(E$7,손익계산서_변형!$C$7:$AS$328,$A181,FALSE)</f>
        <v>0</v>
      </c>
      <c r="F181" s="22">
        <f>HLOOKUP(F$7,손익계산서_변형!$C$7:$AS$328,$A181,FALSE)</f>
        <v>0</v>
      </c>
      <c r="G181" s="22">
        <f>HLOOKUP(G$7,손익계산서_변형!$C$7:$AS$328,$A181,FALSE)</f>
        <v>0</v>
      </c>
      <c r="I181" s="23">
        <f t="shared" si="2"/>
        <v>0</v>
      </c>
    </row>
    <row r="182" spans="1:9">
      <c r="A182">
        <v>176</v>
      </c>
      <c r="B182" s="29">
        <v>125126</v>
      </c>
      <c r="C182" s="30" t="s">
        <v>214</v>
      </c>
      <c r="D182" s="22">
        <f>HLOOKUP(D$7,손익계산서_변형!$C$7:$AS$328,$A182,FALSE)</f>
        <v>0</v>
      </c>
      <c r="E182" s="22">
        <f>HLOOKUP(E$7,손익계산서_변형!$C$7:$AS$328,$A182,FALSE)</f>
        <v>0</v>
      </c>
      <c r="F182" s="22">
        <f>HLOOKUP(F$7,손익계산서_변형!$C$7:$AS$328,$A182,FALSE)</f>
        <v>0</v>
      </c>
      <c r="G182" s="22">
        <f>HLOOKUP(G$7,손익계산서_변형!$C$7:$AS$328,$A182,FALSE)</f>
        <v>0</v>
      </c>
      <c r="I182" s="23">
        <f t="shared" si="2"/>
        <v>0</v>
      </c>
    </row>
    <row r="183" spans="1:9">
      <c r="A183">
        <v>177</v>
      </c>
      <c r="B183" s="29">
        <v>125112</v>
      </c>
      <c r="C183" s="30" t="s">
        <v>215</v>
      </c>
      <c r="D183" s="22">
        <f>HLOOKUP(D$7,손익계산서_변형!$C$7:$AS$328,$A183,FALSE)</f>
        <v>0</v>
      </c>
      <c r="E183" s="22">
        <f>HLOOKUP(E$7,손익계산서_변형!$C$7:$AS$328,$A183,FALSE)</f>
        <v>0</v>
      </c>
      <c r="F183" s="22">
        <f>HLOOKUP(F$7,손익계산서_변형!$C$7:$AS$328,$A183,FALSE)</f>
        <v>0</v>
      </c>
      <c r="G183" s="22">
        <f>HLOOKUP(G$7,손익계산서_변형!$C$7:$AS$328,$A183,FALSE)</f>
        <v>0</v>
      </c>
      <c r="I183" s="23">
        <f t="shared" si="2"/>
        <v>0</v>
      </c>
    </row>
    <row r="184" spans="1:9">
      <c r="A184">
        <v>178</v>
      </c>
      <c r="B184" s="29">
        <v>125113</v>
      </c>
      <c r="C184" s="30" t="s">
        <v>216</v>
      </c>
      <c r="D184" s="22">
        <f>HLOOKUP(D$7,손익계산서_변형!$C$7:$AS$328,$A184,FALSE)</f>
        <v>0</v>
      </c>
      <c r="E184" s="22">
        <f>HLOOKUP(E$7,손익계산서_변형!$C$7:$AS$328,$A184,FALSE)</f>
        <v>0</v>
      </c>
      <c r="F184" s="22">
        <f>HLOOKUP(F$7,손익계산서_변형!$C$7:$AS$328,$A184,FALSE)</f>
        <v>0</v>
      </c>
      <c r="G184" s="22">
        <f>HLOOKUP(G$7,손익계산서_변형!$C$7:$AS$328,$A184,FALSE)</f>
        <v>0</v>
      </c>
      <c r="I184" s="23">
        <f t="shared" si="2"/>
        <v>0</v>
      </c>
    </row>
    <row r="185" spans="1:9">
      <c r="A185">
        <v>179</v>
      </c>
      <c r="B185" s="29">
        <v>125114</v>
      </c>
      <c r="C185" s="30" t="s">
        <v>217</v>
      </c>
      <c r="D185" s="22">
        <f>HLOOKUP(D$7,손익계산서_변형!$C$7:$AS$328,$A185,FALSE)</f>
        <v>0</v>
      </c>
      <c r="E185" s="22">
        <f>HLOOKUP(E$7,손익계산서_변형!$C$7:$AS$328,$A185,FALSE)</f>
        <v>0</v>
      </c>
      <c r="F185" s="22">
        <f>HLOOKUP(F$7,손익계산서_변형!$C$7:$AS$328,$A185,FALSE)</f>
        <v>0</v>
      </c>
      <c r="G185" s="22">
        <f>HLOOKUP(G$7,손익계산서_변형!$C$7:$AS$328,$A185,FALSE)</f>
        <v>0</v>
      </c>
      <c r="I185" s="23">
        <f t="shared" si="2"/>
        <v>0</v>
      </c>
    </row>
    <row r="186" spans="1:9">
      <c r="A186">
        <v>180</v>
      </c>
      <c r="B186" s="29">
        <v>125143</v>
      </c>
      <c r="C186" s="30" t="s">
        <v>218</v>
      </c>
      <c r="D186" s="22">
        <f>HLOOKUP(D$7,손익계산서_변형!$C$7:$AS$328,$A186,FALSE)</f>
        <v>0</v>
      </c>
      <c r="E186" s="22">
        <f>HLOOKUP(E$7,손익계산서_변형!$C$7:$AS$328,$A186,FALSE)</f>
        <v>0</v>
      </c>
      <c r="F186" s="22">
        <f>HLOOKUP(F$7,손익계산서_변형!$C$7:$AS$328,$A186,FALSE)</f>
        <v>0</v>
      </c>
      <c r="G186" s="22">
        <f>HLOOKUP(G$7,손익계산서_변형!$C$7:$AS$328,$A186,FALSE)</f>
        <v>0</v>
      </c>
      <c r="I186" s="23">
        <f t="shared" si="2"/>
        <v>0</v>
      </c>
    </row>
    <row r="187" spans="1:9">
      <c r="A187">
        <v>181</v>
      </c>
      <c r="B187" s="29">
        <v>125145</v>
      </c>
      <c r="C187" s="30" t="s">
        <v>219</v>
      </c>
      <c r="D187" s="22">
        <f>HLOOKUP(D$7,손익계산서_변형!$C$7:$AS$328,$A187,FALSE)</f>
        <v>0</v>
      </c>
      <c r="E187" s="22">
        <f>HLOOKUP(E$7,손익계산서_변형!$C$7:$AS$328,$A187,FALSE)</f>
        <v>0</v>
      </c>
      <c r="F187" s="22">
        <f>HLOOKUP(F$7,손익계산서_변형!$C$7:$AS$328,$A187,FALSE)</f>
        <v>0</v>
      </c>
      <c r="G187" s="22">
        <f>HLOOKUP(G$7,손익계산서_변형!$C$7:$AS$328,$A187,FALSE)</f>
        <v>0</v>
      </c>
      <c r="I187" s="23">
        <f t="shared" si="2"/>
        <v>0</v>
      </c>
    </row>
    <row r="188" spans="1:9">
      <c r="A188">
        <v>182</v>
      </c>
      <c r="B188" s="29">
        <v>125120</v>
      </c>
      <c r="C188" s="30" t="s">
        <v>220</v>
      </c>
      <c r="D188" s="22">
        <f>HLOOKUP(D$7,손익계산서_변형!$C$7:$AS$328,$A188,FALSE)</f>
        <v>0</v>
      </c>
      <c r="E188" s="22">
        <f>HLOOKUP(E$7,손익계산서_변형!$C$7:$AS$328,$A188,FALSE)</f>
        <v>0</v>
      </c>
      <c r="F188" s="22">
        <f>HLOOKUP(F$7,손익계산서_변형!$C$7:$AS$328,$A188,FALSE)</f>
        <v>0</v>
      </c>
      <c r="G188" s="22">
        <f>HLOOKUP(G$7,손익계산서_변형!$C$7:$AS$328,$A188,FALSE)</f>
        <v>0</v>
      </c>
      <c r="I188" s="23">
        <f t="shared" si="2"/>
        <v>0</v>
      </c>
    </row>
    <row r="189" spans="1:9">
      <c r="A189">
        <v>183</v>
      </c>
      <c r="B189" s="29">
        <v>125122</v>
      </c>
      <c r="C189" s="30" t="s">
        <v>221</v>
      </c>
      <c r="D189" s="22">
        <f>HLOOKUP(D$7,손익계산서_변형!$C$7:$AS$328,$A189,FALSE)</f>
        <v>6962000000</v>
      </c>
      <c r="E189" s="22">
        <f>HLOOKUP(E$7,손익계산서_변형!$C$7:$AS$328,$A189,FALSE)</f>
        <v>353259000000</v>
      </c>
      <c r="F189" s="22">
        <f>HLOOKUP(F$7,손익계산서_변형!$C$7:$AS$328,$A189,FALSE)</f>
        <v>33110000000</v>
      </c>
      <c r="G189" s="22">
        <f>HLOOKUP(G$7,손익계산서_변형!$C$7:$AS$328,$A189,FALSE)</f>
        <v>3772000000</v>
      </c>
      <c r="I189" s="23">
        <f t="shared" si="2"/>
        <v>397103000000</v>
      </c>
    </row>
    <row r="190" spans="1:9">
      <c r="A190">
        <v>184</v>
      </c>
      <c r="B190" s="29">
        <v>125147</v>
      </c>
      <c r="C190" s="30" t="s">
        <v>222</v>
      </c>
      <c r="D190" s="22">
        <f>HLOOKUP(D$7,손익계산서_변형!$C$7:$AS$328,$A190,FALSE)</f>
        <v>0</v>
      </c>
      <c r="E190" s="22">
        <f>HLOOKUP(E$7,손익계산서_변형!$C$7:$AS$328,$A190,FALSE)</f>
        <v>0</v>
      </c>
      <c r="F190" s="22">
        <f>HLOOKUP(F$7,손익계산서_변형!$C$7:$AS$328,$A190,FALSE)</f>
        <v>0</v>
      </c>
      <c r="G190" s="22">
        <f>HLOOKUP(G$7,손익계산서_변형!$C$7:$AS$328,$A190,FALSE)</f>
        <v>0</v>
      </c>
      <c r="I190" s="23">
        <f t="shared" si="2"/>
        <v>0</v>
      </c>
    </row>
    <row r="191" spans="1:9">
      <c r="A191">
        <v>185</v>
      </c>
      <c r="B191" s="29">
        <v>125148</v>
      </c>
      <c r="C191" s="30" t="s">
        <v>223</v>
      </c>
      <c r="D191" s="22">
        <f>HLOOKUP(D$7,손익계산서_변형!$C$7:$AS$328,$A191,FALSE)</f>
        <v>0</v>
      </c>
      <c r="E191" s="22">
        <f>HLOOKUP(E$7,손익계산서_변형!$C$7:$AS$328,$A191,FALSE)</f>
        <v>0</v>
      </c>
      <c r="F191" s="22">
        <f>HLOOKUP(F$7,손익계산서_변형!$C$7:$AS$328,$A191,FALSE)</f>
        <v>0</v>
      </c>
      <c r="G191" s="22">
        <f>HLOOKUP(G$7,손익계산서_변형!$C$7:$AS$328,$A191,FALSE)</f>
        <v>0</v>
      </c>
      <c r="I191" s="23">
        <f t="shared" si="2"/>
        <v>0</v>
      </c>
    </row>
    <row r="192" spans="1:9">
      <c r="A192">
        <v>186</v>
      </c>
      <c r="B192" s="29">
        <v>125165</v>
      </c>
      <c r="C192" s="30" t="s">
        <v>224</v>
      </c>
      <c r="D192" s="22">
        <f>HLOOKUP(D$7,손익계산서_변형!$C$7:$AS$328,$A192,FALSE)</f>
        <v>0</v>
      </c>
      <c r="E192" s="22">
        <f>HLOOKUP(E$7,손익계산서_변형!$C$7:$AS$328,$A192,FALSE)</f>
        <v>0</v>
      </c>
      <c r="F192" s="22">
        <f>HLOOKUP(F$7,손익계산서_변형!$C$7:$AS$328,$A192,FALSE)</f>
        <v>0</v>
      </c>
      <c r="G192" s="22">
        <f>HLOOKUP(G$7,손익계산서_변형!$C$7:$AS$328,$A192,FALSE)</f>
        <v>0</v>
      </c>
      <c r="I192" s="23">
        <f t="shared" si="2"/>
        <v>0</v>
      </c>
    </row>
    <row r="193" spans="1:9">
      <c r="A193">
        <v>187</v>
      </c>
      <c r="B193" s="29">
        <v>125104</v>
      </c>
      <c r="C193" s="30" t="s">
        <v>225</v>
      </c>
      <c r="D193" s="22">
        <f>HLOOKUP(D$7,손익계산서_변형!$C$7:$AS$328,$A193,FALSE)</f>
        <v>0</v>
      </c>
      <c r="E193" s="22">
        <f>HLOOKUP(E$7,손익계산서_변형!$C$7:$AS$328,$A193,FALSE)</f>
        <v>0</v>
      </c>
      <c r="F193" s="22">
        <f>HLOOKUP(F$7,손익계산서_변형!$C$7:$AS$328,$A193,FALSE)</f>
        <v>0</v>
      </c>
      <c r="G193" s="22">
        <f>HLOOKUP(G$7,손익계산서_변형!$C$7:$AS$328,$A193,FALSE)</f>
        <v>0</v>
      </c>
      <c r="I193" s="23">
        <f t="shared" si="2"/>
        <v>0</v>
      </c>
    </row>
    <row r="194" spans="1:9">
      <c r="A194">
        <v>188</v>
      </c>
      <c r="B194" s="29">
        <v>125121</v>
      </c>
      <c r="C194" s="30" t="s">
        <v>226</v>
      </c>
      <c r="D194" s="22">
        <f>HLOOKUP(D$7,손익계산서_변형!$C$7:$AS$328,$A194,FALSE)</f>
        <v>0</v>
      </c>
      <c r="E194" s="22">
        <f>HLOOKUP(E$7,손익계산서_변형!$C$7:$AS$328,$A194,FALSE)</f>
        <v>0</v>
      </c>
      <c r="F194" s="22">
        <f>HLOOKUP(F$7,손익계산서_변형!$C$7:$AS$328,$A194,FALSE)</f>
        <v>0</v>
      </c>
      <c r="G194" s="22">
        <f>HLOOKUP(G$7,손익계산서_변형!$C$7:$AS$328,$A194,FALSE)</f>
        <v>0</v>
      </c>
      <c r="I194" s="23">
        <f t="shared" si="2"/>
        <v>0</v>
      </c>
    </row>
    <row r="195" spans="1:9">
      <c r="A195">
        <v>189</v>
      </c>
      <c r="B195" s="29">
        <v>125152</v>
      </c>
      <c r="C195" s="30" t="s">
        <v>227</v>
      </c>
      <c r="D195" s="22">
        <f>HLOOKUP(D$7,손익계산서_변형!$C$7:$AS$328,$A195,FALSE)</f>
        <v>0</v>
      </c>
      <c r="E195" s="22">
        <f>HLOOKUP(E$7,손익계산서_변형!$C$7:$AS$328,$A195,FALSE)</f>
        <v>0</v>
      </c>
      <c r="F195" s="22">
        <f>HLOOKUP(F$7,손익계산서_변형!$C$7:$AS$328,$A195,FALSE)</f>
        <v>0</v>
      </c>
      <c r="G195" s="22">
        <f>HLOOKUP(G$7,손익계산서_변형!$C$7:$AS$328,$A195,FALSE)</f>
        <v>0</v>
      </c>
      <c r="I195" s="23">
        <f t="shared" si="2"/>
        <v>0</v>
      </c>
    </row>
    <row r="196" spans="1:9">
      <c r="A196">
        <v>190</v>
      </c>
      <c r="B196" s="29">
        <v>125123</v>
      </c>
      <c r="C196" s="30" t="s">
        <v>228</v>
      </c>
      <c r="D196" s="22">
        <f>HLOOKUP(D$7,손익계산서_변형!$C$7:$AS$328,$A196,FALSE)</f>
        <v>29137000000</v>
      </c>
      <c r="E196" s="22">
        <f>HLOOKUP(E$7,손익계산서_변형!$C$7:$AS$328,$A196,FALSE)</f>
        <v>29460000000</v>
      </c>
      <c r="F196" s="22">
        <f>HLOOKUP(F$7,손익계산서_변형!$C$7:$AS$328,$A196,FALSE)</f>
        <v>80024000000</v>
      </c>
      <c r="G196" s="22">
        <f>HLOOKUP(G$7,손익계산서_변형!$C$7:$AS$328,$A196,FALSE)</f>
        <v>52633000000</v>
      </c>
      <c r="I196" s="23">
        <f t="shared" si="2"/>
        <v>191254000000</v>
      </c>
    </row>
    <row r="197" spans="1:9">
      <c r="A197">
        <v>191</v>
      </c>
      <c r="B197" s="29">
        <v>125153</v>
      </c>
      <c r="C197" s="30" t="s">
        <v>229</v>
      </c>
      <c r="D197" s="22">
        <f>HLOOKUP(D$7,손익계산서_변형!$C$7:$AS$328,$A197,FALSE)</f>
        <v>0</v>
      </c>
      <c r="E197" s="22">
        <f>HLOOKUP(E$7,손익계산서_변형!$C$7:$AS$328,$A197,FALSE)</f>
        <v>0</v>
      </c>
      <c r="F197" s="22">
        <f>HLOOKUP(F$7,손익계산서_변형!$C$7:$AS$328,$A197,FALSE)</f>
        <v>0</v>
      </c>
      <c r="G197" s="22">
        <f>HLOOKUP(G$7,손익계산서_변형!$C$7:$AS$328,$A197,FALSE)</f>
        <v>0</v>
      </c>
      <c r="I197" s="23">
        <f t="shared" si="2"/>
        <v>0</v>
      </c>
    </row>
    <row r="198" spans="1:9">
      <c r="A198">
        <v>192</v>
      </c>
      <c r="B198" s="29">
        <v>125124</v>
      </c>
      <c r="C198" s="30" t="s">
        <v>230</v>
      </c>
      <c r="D198" s="22">
        <f>HLOOKUP(D$7,손익계산서_변형!$C$7:$AS$328,$A198,FALSE)</f>
        <v>0</v>
      </c>
      <c r="E198" s="22">
        <f>HLOOKUP(E$7,손익계산서_변형!$C$7:$AS$328,$A198,FALSE)</f>
        <v>0</v>
      </c>
      <c r="F198" s="22">
        <f>HLOOKUP(F$7,손익계산서_변형!$C$7:$AS$328,$A198,FALSE)</f>
        <v>0</v>
      </c>
      <c r="G198" s="22">
        <f>HLOOKUP(G$7,손익계산서_변형!$C$7:$AS$328,$A198,FALSE)</f>
        <v>0</v>
      </c>
      <c r="I198" s="23">
        <f t="shared" si="2"/>
        <v>0</v>
      </c>
    </row>
    <row r="199" spans="1:9">
      <c r="A199">
        <v>193</v>
      </c>
      <c r="B199" s="29">
        <v>125125</v>
      </c>
      <c r="C199" s="30" t="s">
        <v>231</v>
      </c>
      <c r="D199" s="22">
        <f>HLOOKUP(D$7,손익계산서_변형!$C$7:$AS$328,$A199,FALSE)</f>
        <v>0</v>
      </c>
      <c r="E199" s="22">
        <f>HLOOKUP(E$7,손익계산서_변형!$C$7:$AS$328,$A199,FALSE)</f>
        <v>0</v>
      </c>
      <c r="F199" s="22">
        <f>HLOOKUP(F$7,손익계산서_변형!$C$7:$AS$328,$A199,FALSE)</f>
        <v>0</v>
      </c>
      <c r="G199" s="22">
        <f>HLOOKUP(G$7,손익계산서_변형!$C$7:$AS$328,$A199,FALSE)</f>
        <v>0</v>
      </c>
      <c r="I199" s="23">
        <f t="shared" si="2"/>
        <v>0</v>
      </c>
    </row>
    <row r="200" spans="1:9">
      <c r="A200">
        <v>194</v>
      </c>
      <c r="B200" s="29">
        <v>125127</v>
      </c>
      <c r="C200" s="30" t="s">
        <v>232</v>
      </c>
      <c r="D200" s="22">
        <f>HLOOKUP(D$7,손익계산서_변형!$C$7:$AS$328,$A200,FALSE)</f>
        <v>0</v>
      </c>
      <c r="E200" s="22">
        <f>HLOOKUP(E$7,손익계산서_변형!$C$7:$AS$328,$A200,FALSE)</f>
        <v>0</v>
      </c>
      <c r="F200" s="22">
        <f>HLOOKUP(F$7,손익계산서_변형!$C$7:$AS$328,$A200,FALSE)</f>
        <v>0</v>
      </c>
      <c r="G200" s="22">
        <f>HLOOKUP(G$7,손익계산서_변형!$C$7:$AS$328,$A200,FALSE)</f>
        <v>0</v>
      </c>
      <c r="I200" s="23">
        <f t="shared" si="2"/>
        <v>0</v>
      </c>
    </row>
    <row r="201" spans="1:9">
      <c r="A201">
        <v>195</v>
      </c>
      <c r="B201" s="29">
        <v>125160</v>
      </c>
      <c r="C201" s="30" t="s">
        <v>233</v>
      </c>
      <c r="D201" s="22">
        <f>HLOOKUP(D$7,손익계산서_변형!$C$7:$AS$328,$A201,FALSE)</f>
        <v>0</v>
      </c>
      <c r="E201" s="22">
        <f>HLOOKUP(E$7,손익계산서_변형!$C$7:$AS$328,$A201,FALSE)</f>
        <v>0</v>
      </c>
      <c r="F201" s="22">
        <f>HLOOKUP(F$7,손익계산서_변형!$C$7:$AS$328,$A201,FALSE)</f>
        <v>0</v>
      </c>
      <c r="G201" s="22">
        <f>HLOOKUP(G$7,손익계산서_변형!$C$7:$AS$328,$A201,FALSE)</f>
        <v>0</v>
      </c>
      <c r="I201" s="23">
        <f t="shared" si="2"/>
        <v>0</v>
      </c>
    </row>
    <row r="202" spans="1:9">
      <c r="A202">
        <v>196</v>
      </c>
      <c r="B202" s="29">
        <v>125128</v>
      </c>
      <c r="C202" s="30" t="s">
        <v>234</v>
      </c>
      <c r="D202" s="22">
        <f>HLOOKUP(D$7,손익계산서_변형!$C$7:$AS$328,$A202,FALSE)</f>
        <v>0</v>
      </c>
      <c r="E202" s="22">
        <f>HLOOKUP(E$7,손익계산서_변형!$C$7:$AS$328,$A202,FALSE)</f>
        <v>0</v>
      </c>
      <c r="F202" s="22">
        <f>HLOOKUP(F$7,손익계산서_변형!$C$7:$AS$328,$A202,FALSE)</f>
        <v>0</v>
      </c>
      <c r="G202" s="22">
        <f>HLOOKUP(G$7,손익계산서_변형!$C$7:$AS$328,$A202,FALSE)</f>
        <v>0</v>
      </c>
      <c r="I202" s="23">
        <f t="shared" ref="I202:I265" si="3">SUM(D202:G202)</f>
        <v>0</v>
      </c>
    </row>
    <row r="203" spans="1:9">
      <c r="A203">
        <v>197</v>
      </c>
      <c r="B203" s="29">
        <v>125149</v>
      </c>
      <c r="C203" s="30" t="s">
        <v>235</v>
      </c>
      <c r="D203" s="22">
        <f>HLOOKUP(D$7,손익계산서_변형!$C$7:$AS$328,$A203,FALSE)</f>
        <v>0</v>
      </c>
      <c r="E203" s="22">
        <f>HLOOKUP(E$7,손익계산서_변형!$C$7:$AS$328,$A203,FALSE)</f>
        <v>0</v>
      </c>
      <c r="F203" s="22">
        <f>HLOOKUP(F$7,손익계산서_변형!$C$7:$AS$328,$A203,FALSE)</f>
        <v>0</v>
      </c>
      <c r="G203" s="22">
        <f>HLOOKUP(G$7,손익계산서_변형!$C$7:$AS$328,$A203,FALSE)</f>
        <v>0</v>
      </c>
      <c r="I203" s="23">
        <f t="shared" si="3"/>
        <v>0</v>
      </c>
    </row>
    <row r="204" spans="1:9">
      <c r="A204">
        <v>198</v>
      </c>
      <c r="B204" s="29">
        <v>125151</v>
      </c>
      <c r="C204" s="30" t="s">
        <v>236</v>
      </c>
      <c r="D204" s="22">
        <f>HLOOKUP(D$7,손익계산서_변형!$C$7:$AS$328,$A204,FALSE)</f>
        <v>0</v>
      </c>
      <c r="E204" s="22">
        <f>HLOOKUP(E$7,손익계산서_변형!$C$7:$AS$328,$A204,FALSE)</f>
        <v>0</v>
      </c>
      <c r="F204" s="22">
        <f>HLOOKUP(F$7,손익계산서_변형!$C$7:$AS$328,$A204,FALSE)</f>
        <v>0</v>
      </c>
      <c r="G204" s="22">
        <f>HLOOKUP(G$7,손익계산서_변형!$C$7:$AS$328,$A204,FALSE)</f>
        <v>0</v>
      </c>
      <c r="I204" s="23">
        <f t="shared" si="3"/>
        <v>0</v>
      </c>
    </row>
    <row r="205" spans="1:9">
      <c r="A205">
        <v>199</v>
      </c>
      <c r="B205" s="29">
        <v>125166</v>
      </c>
      <c r="C205" s="30" t="s">
        <v>237</v>
      </c>
      <c r="D205" s="22">
        <f>HLOOKUP(D$7,손익계산서_변형!$C$7:$AS$328,$A205,FALSE)</f>
        <v>0</v>
      </c>
      <c r="E205" s="22">
        <f>HLOOKUP(E$7,손익계산서_변형!$C$7:$AS$328,$A205,FALSE)</f>
        <v>0</v>
      </c>
      <c r="F205" s="22">
        <f>HLOOKUP(F$7,손익계산서_변형!$C$7:$AS$328,$A205,FALSE)</f>
        <v>0</v>
      </c>
      <c r="G205" s="22">
        <f>HLOOKUP(G$7,손익계산서_변형!$C$7:$AS$328,$A205,FALSE)</f>
        <v>0</v>
      </c>
      <c r="I205" s="23">
        <f t="shared" si="3"/>
        <v>0</v>
      </c>
    </row>
    <row r="206" spans="1:9">
      <c r="A206">
        <v>200</v>
      </c>
      <c r="B206" s="29">
        <v>125170</v>
      </c>
      <c r="C206" s="30" t="s">
        <v>238</v>
      </c>
      <c r="D206" s="22">
        <f>HLOOKUP(D$7,손익계산서_변형!$C$7:$AS$328,$A206,FALSE)</f>
        <v>0</v>
      </c>
      <c r="E206" s="22">
        <f>HLOOKUP(E$7,손익계산서_변형!$C$7:$AS$328,$A206,FALSE)</f>
        <v>0</v>
      </c>
      <c r="F206" s="22">
        <f>HLOOKUP(F$7,손익계산서_변형!$C$7:$AS$328,$A206,FALSE)</f>
        <v>0</v>
      </c>
      <c r="G206" s="22">
        <f>HLOOKUP(G$7,손익계산서_변형!$C$7:$AS$328,$A206,FALSE)</f>
        <v>0</v>
      </c>
      <c r="I206" s="23">
        <f t="shared" si="3"/>
        <v>0</v>
      </c>
    </row>
    <row r="207" spans="1:9">
      <c r="A207">
        <v>201</v>
      </c>
      <c r="B207" s="29">
        <v>125175</v>
      </c>
      <c r="C207" s="30" t="s">
        <v>239</v>
      </c>
      <c r="D207" s="22">
        <f>HLOOKUP(D$7,손익계산서_변형!$C$7:$AS$328,$A207,FALSE)</f>
        <v>0</v>
      </c>
      <c r="E207" s="22">
        <f>HLOOKUP(E$7,손익계산서_변형!$C$7:$AS$328,$A207,FALSE)</f>
        <v>0</v>
      </c>
      <c r="F207" s="22">
        <f>HLOOKUP(F$7,손익계산서_변형!$C$7:$AS$328,$A207,FALSE)</f>
        <v>0</v>
      </c>
      <c r="G207" s="22">
        <f>HLOOKUP(G$7,손익계산서_변형!$C$7:$AS$328,$A207,FALSE)</f>
        <v>0</v>
      </c>
      <c r="I207" s="23">
        <f t="shared" si="3"/>
        <v>0</v>
      </c>
    </row>
    <row r="208" spans="1:9">
      <c r="A208">
        <v>202</v>
      </c>
      <c r="B208" s="29">
        <v>125180</v>
      </c>
      <c r="C208" s="30" t="s">
        <v>240</v>
      </c>
      <c r="D208" s="22">
        <f>HLOOKUP(D$7,손익계산서_변형!$C$7:$AS$328,$A208,FALSE)</f>
        <v>0</v>
      </c>
      <c r="E208" s="22">
        <f>HLOOKUP(E$7,손익계산서_변형!$C$7:$AS$328,$A208,FALSE)</f>
        <v>0</v>
      </c>
      <c r="F208" s="22">
        <f>HLOOKUP(F$7,손익계산서_변형!$C$7:$AS$328,$A208,FALSE)</f>
        <v>0</v>
      </c>
      <c r="G208" s="22">
        <f>HLOOKUP(G$7,손익계산서_변형!$C$7:$AS$328,$A208,FALSE)</f>
        <v>0</v>
      </c>
      <c r="I208" s="23">
        <f t="shared" si="3"/>
        <v>0</v>
      </c>
    </row>
    <row r="209" spans="1:9">
      <c r="A209">
        <v>203</v>
      </c>
      <c r="B209" s="29">
        <v>125190</v>
      </c>
      <c r="C209" s="30" t="s">
        <v>241</v>
      </c>
      <c r="D209" s="22">
        <f>HLOOKUP(D$7,손익계산서_변형!$C$7:$AS$328,$A209,FALSE)</f>
        <v>0</v>
      </c>
      <c r="E209" s="22">
        <f>HLOOKUP(E$7,손익계산서_변형!$C$7:$AS$328,$A209,FALSE)</f>
        <v>0</v>
      </c>
      <c r="F209" s="22">
        <f>HLOOKUP(F$7,손익계산서_변형!$C$7:$AS$328,$A209,FALSE)</f>
        <v>0</v>
      </c>
      <c r="G209" s="22">
        <f>HLOOKUP(G$7,손익계산서_변형!$C$7:$AS$328,$A209,FALSE)</f>
        <v>0</v>
      </c>
      <c r="I209" s="23">
        <f t="shared" si="3"/>
        <v>0</v>
      </c>
    </row>
    <row r="210" spans="1:9">
      <c r="A210">
        <v>204</v>
      </c>
      <c r="B210" s="29">
        <v>125191</v>
      </c>
      <c r="C210" s="30" t="s">
        <v>242</v>
      </c>
      <c r="D210" s="22">
        <f>HLOOKUP(D$7,손익계산서_변형!$C$7:$AS$328,$A210,FALSE)</f>
        <v>0</v>
      </c>
      <c r="E210" s="22">
        <f>HLOOKUP(E$7,손익계산서_변형!$C$7:$AS$328,$A210,FALSE)</f>
        <v>0</v>
      </c>
      <c r="F210" s="22">
        <f>HLOOKUP(F$7,손익계산서_변형!$C$7:$AS$328,$A210,FALSE)</f>
        <v>0</v>
      </c>
      <c r="G210" s="22">
        <f>HLOOKUP(G$7,손익계산서_변형!$C$7:$AS$328,$A210,FALSE)</f>
        <v>0</v>
      </c>
      <c r="I210" s="23">
        <f t="shared" si="3"/>
        <v>0</v>
      </c>
    </row>
    <row r="211" spans="1:9">
      <c r="A211">
        <v>205</v>
      </c>
      <c r="B211" s="29">
        <v>125129</v>
      </c>
      <c r="C211" s="30" t="s">
        <v>243</v>
      </c>
      <c r="D211" s="22">
        <f>HLOOKUP(D$7,손익계산서_변형!$C$7:$AS$328,$A211,FALSE)</f>
        <v>0</v>
      </c>
      <c r="E211" s="22">
        <f>HLOOKUP(E$7,손익계산서_변형!$C$7:$AS$328,$A211,FALSE)</f>
        <v>0</v>
      </c>
      <c r="F211" s="22">
        <f>HLOOKUP(F$7,손익계산서_변형!$C$7:$AS$328,$A211,FALSE)</f>
        <v>0</v>
      </c>
      <c r="G211" s="22">
        <f>HLOOKUP(G$7,손익계산서_변형!$C$7:$AS$328,$A211,FALSE)</f>
        <v>0</v>
      </c>
      <c r="I211" s="23">
        <f t="shared" si="3"/>
        <v>0</v>
      </c>
    </row>
    <row r="212" spans="1:9">
      <c r="A212">
        <v>206</v>
      </c>
      <c r="B212" s="29">
        <v>125150</v>
      </c>
      <c r="C212" s="30" t="s">
        <v>244</v>
      </c>
      <c r="D212" s="22">
        <f>HLOOKUP(D$7,손익계산서_변형!$C$7:$AS$328,$A212,FALSE)</f>
        <v>0</v>
      </c>
      <c r="E212" s="22">
        <f>HLOOKUP(E$7,손익계산서_변형!$C$7:$AS$328,$A212,FALSE)</f>
        <v>0</v>
      </c>
      <c r="F212" s="22">
        <f>HLOOKUP(F$7,손익계산서_변형!$C$7:$AS$328,$A212,FALSE)</f>
        <v>0</v>
      </c>
      <c r="G212" s="22">
        <f>HLOOKUP(G$7,손익계산서_변형!$C$7:$AS$328,$A212,FALSE)</f>
        <v>0</v>
      </c>
      <c r="I212" s="23">
        <f t="shared" si="3"/>
        <v>0</v>
      </c>
    </row>
    <row r="213" spans="1:9">
      <c r="A213">
        <v>207</v>
      </c>
      <c r="B213" s="29">
        <v>125138</v>
      </c>
      <c r="C213" s="30" t="s">
        <v>245</v>
      </c>
      <c r="D213" s="22">
        <f>HLOOKUP(D$7,손익계산서_변형!$C$7:$AS$328,$A213,FALSE)</f>
        <v>0</v>
      </c>
      <c r="E213" s="22">
        <f>HLOOKUP(E$7,손익계산서_변형!$C$7:$AS$328,$A213,FALSE)</f>
        <v>0</v>
      </c>
      <c r="F213" s="22">
        <f>HLOOKUP(F$7,손익계산서_변형!$C$7:$AS$328,$A213,FALSE)</f>
        <v>0</v>
      </c>
      <c r="G213" s="22">
        <f>HLOOKUP(G$7,손익계산서_변형!$C$7:$AS$328,$A213,FALSE)</f>
        <v>0</v>
      </c>
      <c r="I213" s="23">
        <f t="shared" si="3"/>
        <v>0</v>
      </c>
    </row>
    <row r="214" spans="1:9">
      <c r="A214">
        <v>208</v>
      </c>
      <c r="B214" s="29">
        <v>125140</v>
      </c>
      <c r="C214" s="30" t="s">
        <v>246</v>
      </c>
      <c r="D214" s="22">
        <f>HLOOKUP(D$7,손익계산서_변형!$C$7:$AS$328,$A214,FALSE)</f>
        <v>0</v>
      </c>
      <c r="E214" s="22">
        <f>HLOOKUP(E$7,손익계산서_변형!$C$7:$AS$328,$A214,FALSE)</f>
        <v>0</v>
      </c>
      <c r="F214" s="22">
        <f>HLOOKUP(F$7,손익계산서_변형!$C$7:$AS$328,$A214,FALSE)</f>
        <v>0</v>
      </c>
      <c r="G214" s="22">
        <f>HLOOKUP(G$7,손익계산서_변형!$C$7:$AS$328,$A214,FALSE)</f>
        <v>0</v>
      </c>
      <c r="I214" s="23">
        <f t="shared" si="3"/>
        <v>0</v>
      </c>
    </row>
    <row r="215" spans="1:9">
      <c r="A215">
        <v>209</v>
      </c>
      <c r="B215" s="29">
        <v>125134</v>
      </c>
      <c r="C215" s="30" t="s">
        <v>247</v>
      </c>
      <c r="D215" s="22">
        <f>HLOOKUP(D$7,손익계산서_변형!$C$7:$AS$328,$A215,FALSE)</f>
        <v>0</v>
      </c>
      <c r="E215" s="22">
        <f>HLOOKUP(E$7,손익계산서_변형!$C$7:$AS$328,$A215,FALSE)</f>
        <v>0</v>
      </c>
      <c r="F215" s="22">
        <f>HLOOKUP(F$7,손익계산서_변형!$C$7:$AS$328,$A215,FALSE)</f>
        <v>0</v>
      </c>
      <c r="G215" s="22">
        <f>HLOOKUP(G$7,손익계산서_변형!$C$7:$AS$328,$A215,FALSE)</f>
        <v>0</v>
      </c>
      <c r="I215" s="23">
        <f t="shared" si="3"/>
        <v>0</v>
      </c>
    </row>
    <row r="216" spans="1:9">
      <c r="A216">
        <v>210</v>
      </c>
      <c r="B216" s="29">
        <v>125135</v>
      </c>
      <c r="C216" s="30" t="s">
        <v>248</v>
      </c>
      <c r="D216" s="22">
        <f>HLOOKUP(D$7,손익계산서_변형!$C$7:$AS$328,$A216,FALSE)</f>
        <v>0</v>
      </c>
      <c r="E216" s="22">
        <f>HLOOKUP(E$7,손익계산서_변형!$C$7:$AS$328,$A216,FALSE)</f>
        <v>0</v>
      </c>
      <c r="F216" s="22">
        <f>HLOOKUP(F$7,손익계산서_변형!$C$7:$AS$328,$A216,FALSE)</f>
        <v>0</v>
      </c>
      <c r="G216" s="22">
        <f>HLOOKUP(G$7,손익계산서_변형!$C$7:$AS$328,$A216,FALSE)</f>
        <v>0</v>
      </c>
      <c r="I216" s="23">
        <f t="shared" si="3"/>
        <v>0</v>
      </c>
    </row>
    <row r="217" spans="1:9">
      <c r="A217">
        <v>211</v>
      </c>
      <c r="B217" s="29">
        <v>125136</v>
      </c>
      <c r="C217" s="30" t="s">
        <v>249</v>
      </c>
      <c r="D217" s="22">
        <f>HLOOKUP(D$7,손익계산서_변형!$C$7:$AS$328,$A217,FALSE)</f>
        <v>0</v>
      </c>
      <c r="E217" s="22">
        <f>HLOOKUP(E$7,손익계산서_변형!$C$7:$AS$328,$A217,FALSE)</f>
        <v>0</v>
      </c>
      <c r="F217" s="22">
        <f>HLOOKUP(F$7,손익계산서_변형!$C$7:$AS$328,$A217,FALSE)</f>
        <v>0</v>
      </c>
      <c r="G217" s="22">
        <f>HLOOKUP(G$7,손익계산서_변형!$C$7:$AS$328,$A217,FALSE)</f>
        <v>0</v>
      </c>
      <c r="I217" s="23">
        <f t="shared" si="3"/>
        <v>0</v>
      </c>
    </row>
    <row r="218" spans="1:9">
      <c r="A218">
        <v>212</v>
      </c>
      <c r="B218" s="29">
        <v>125137</v>
      </c>
      <c r="C218" s="30" t="s">
        <v>250</v>
      </c>
      <c r="D218" s="22">
        <f>HLOOKUP(D$7,손익계산서_변형!$C$7:$AS$328,$A218,FALSE)</f>
        <v>0</v>
      </c>
      <c r="E218" s="22">
        <f>HLOOKUP(E$7,손익계산서_변형!$C$7:$AS$328,$A218,FALSE)</f>
        <v>0</v>
      </c>
      <c r="F218" s="22">
        <f>HLOOKUP(F$7,손익계산서_변형!$C$7:$AS$328,$A218,FALSE)</f>
        <v>0</v>
      </c>
      <c r="G218" s="22">
        <f>HLOOKUP(G$7,손익계산서_변형!$C$7:$AS$328,$A218,FALSE)</f>
        <v>0</v>
      </c>
      <c r="I218" s="23">
        <f t="shared" si="3"/>
        <v>0</v>
      </c>
    </row>
    <row r="219" spans="1:9">
      <c r="A219">
        <v>213</v>
      </c>
      <c r="B219" s="29">
        <v>125157</v>
      </c>
      <c r="C219" s="30" t="s">
        <v>251</v>
      </c>
      <c r="D219" s="22">
        <f>HLOOKUP(D$7,손익계산서_변형!$C$7:$AS$328,$A219,FALSE)</f>
        <v>0</v>
      </c>
      <c r="E219" s="22">
        <f>HLOOKUP(E$7,손익계산서_변형!$C$7:$AS$328,$A219,FALSE)</f>
        <v>0</v>
      </c>
      <c r="F219" s="22">
        <f>HLOOKUP(F$7,손익계산서_변형!$C$7:$AS$328,$A219,FALSE)</f>
        <v>0</v>
      </c>
      <c r="G219" s="22">
        <f>HLOOKUP(G$7,손익계산서_변형!$C$7:$AS$328,$A219,FALSE)</f>
        <v>0</v>
      </c>
      <c r="I219" s="23">
        <f t="shared" si="3"/>
        <v>0</v>
      </c>
    </row>
    <row r="220" spans="1:9">
      <c r="A220">
        <v>214</v>
      </c>
      <c r="B220" s="29">
        <v>125158</v>
      </c>
      <c r="C220" s="30" t="s">
        <v>252</v>
      </c>
      <c r="D220" s="22">
        <f>HLOOKUP(D$7,손익계산서_변형!$C$7:$AS$328,$A220,FALSE)</f>
        <v>0</v>
      </c>
      <c r="E220" s="22">
        <f>HLOOKUP(E$7,손익계산서_변형!$C$7:$AS$328,$A220,FALSE)</f>
        <v>0</v>
      </c>
      <c r="F220" s="22">
        <f>HLOOKUP(F$7,손익계산서_변형!$C$7:$AS$328,$A220,FALSE)</f>
        <v>0</v>
      </c>
      <c r="G220" s="22">
        <f>HLOOKUP(G$7,손익계산서_변형!$C$7:$AS$328,$A220,FALSE)</f>
        <v>0</v>
      </c>
      <c r="I220" s="23">
        <f t="shared" si="3"/>
        <v>0</v>
      </c>
    </row>
    <row r="221" spans="1:9">
      <c r="A221">
        <v>215</v>
      </c>
      <c r="B221" s="29">
        <v>125154</v>
      </c>
      <c r="C221" s="30" t="s">
        <v>253</v>
      </c>
      <c r="D221" s="22">
        <f>HLOOKUP(D$7,손익계산서_변형!$C$7:$AS$328,$A221,FALSE)</f>
        <v>0</v>
      </c>
      <c r="E221" s="22">
        <f>HLOOKUP(E$7,손익계산서_변형!$C$7:$AS$328,$A221,FALSE)</f>
        <v>0</v>
      </c>
      <c r="F221" s="22">
        <f>HLOOKUP(F$7,손익계산서_변형!$C$7:$AS$328,$A221,FALSE)</f>
        <v>0</v>
      </c>
      <c r="G221" s="22">
        <f>HLOOKUP(G$7,손익계산서_변형!$C$7:$AS$328,$A221,FALSE)</f>
        <v>0</v>
      </c>
      <c r="I221" s="23">
        <f t="shared" si="3"/>
        <v>0</v>
      </c>
    </row>
    <row r="222" spans="1:9">
      <c r="A222">
        <v>216</v>
      </c>
      <c r="B222" s="29">
        <v>125115</v>
      </c>
      <c r="C222" s="30" t="s">
        <v>254</v>
      </c>
      <c r="D222" s="22">
        <f>HLOOKUP(D$7,손익계산서_변형!$C$7:$AS$328,$A222,FALSE)</f>
        <v>118017000000</v>
      </c>
      <c r="E222" s="22">
        <f>HLOOKUP(E$7,손익계산서_변형!$C$7:$AS$328,$A222,FALSE)</f>
        <v>50099000000</v>
      </c>
      <c r="F222" s="22">
        <f>HLOOKUP(F$7,손익계산서_변형!$C$7:$AS$328,$A222,FALSE)</f>
        <v>43543000000</v>
      </c>
      <c r="G222" s="22">
        <f>HLOOKUP(G$7,손익계산서_변형!$C$7:$AS$328,$A222,FALSE)</f>
        <v>82063000000</v>
      </c>
      <c r="I222" s="23">
        <f t="shared" si="3"/>
        <v>293722000000</v>
      </c>
    </row>
    <row r="223" spans="1:9">
      <c r="A223">
        <v>217</v>
      </c>
      <c r="B223" s="29">
        <v>126000</v>
      </c>
      <c r="C223" s="30" t="s">
        <v>255</v>
      </c>
      <c r="D223" s="22">
        <f>HLOOKUP(D$7,손익계산서_변형!$C$7:$AS$328,$A223,FALSE)</f>
        <v>1104585000000</v>
      </c>
      <c r="E223" s="22">
        <f>HLOOKUP(E$7,손익계산서_변형!$C$7:$AS$328,$A223,FALSE)</f>
        <v>1024689000000</v>
      </c>
      <c r="F223" s="22">
        <f>HLOOKUP(F$7,손익계산서_변형!$C$7:$AS$328,$A223,FALSE)</f>
        <v>1789513000000</v>
      </c>
      <c r="G223" s="22">
        <f>HLOOKUP(G$7,손익계산서_변형!$C$7:$AS$328,$A223,FALSE)</f>
        <v>1587387000000</v>
      </c>
      <c r="I223" s="23">
        <f t="shared" si="3"/>
        <v>5506174000000</v>
      </c>
    </row>
    <row r="224" spans="1:9">
      <c r="A224">
        <v>218</v>
      </c>
      <c r="B224" s="29">
        <v>126110</v>
      </c>
      <c r="C224" s="30" t="s">
        <v>256</v>
      </c>
      <c r="D224" s="22">
        <f>HLOOKUP(D$7,손익계산서_변형!$C$7:$AS$328,$A224,FALSE)</f>
        <v>68001000000</v>
      </c>
      <c r="E224" s="22">
        <f>HLOOKUP(E$7,손익계산서_변형!$C$7:$AS$328,$A224,FALSE)</f>
        <v>69384000000</v>
      </c>
      <c r="F224" s="22">
        <f>HLOOKUP(F$7,손익계산서_변형!$C$7:$AS$328,$A224,FALSE)</f>
        <v>74256000000</v>
      </c>
      <c r="G224" s="22">
        <f>HLOOKUP(G$7,손익계산서_변형!$C$7:$AS$328,$A224,FALSE)</f>
        <v>76705000000</v>
      </c>
      <c r="I224" s="23">
        <f t="shared" si="3"/>
        <v>288346000000</v>
      </c>
    </row>
    <row r="225" spans="1:9">
      <c r="A225">
        <v>219</v>
      </c>
      <c r="B225" s="29">
        <v>126120</v>
      </c>
      <c r="C225" s="30" t="s">
        <v>257</v>
      </c>
      <c r="D225" s="22">
        <f>HLOOKUP(D$7,손익계산서_변형!$C$7:$AS$328,$A225,FALSE)</f>
        <v>0</v>
      </c>
      <c r="E225" s="22">
        <f>HLOOKUP(E$7,손익계산서_변형!$C$7:$AS$328,$A225,FALSE)</f>
        <v>0</v>
      </c>
      <c r="F225" s="22">
        <f>HLOOKUP(F$7,손익계산서_변형!$C$7:$AS$328,$A225,FALSE)</f>
        <v>0</v>
      </c>
      <c r="G225" s="22">
        <f>HLOOKUP(G$7,손익계산서_변형!$C$7:$AS$328,$A225,FALSE)</f>
        <v>0</v>
      </c>
      <c r="I225" s="23">
        <f t="shared" si="3"/>
        <v>0</v>
      </c>
    </row>
    <row r="226" spans="1:9">
      <c r="A226">
        <v>220</v>
      </c>
      <c r="B226" s="29">
        <v>126121</v>
      </c>
      <c r="C226" s="30" t="s">
        <v>258</v>
      </c>
      <c r="D226" s="22">
        <f>HLOOKUP(D$7,손익계산서_변형!$C$7:$AS$328,$A226,FALSE)</f>
        <v>0</v>
      </c>
      <c r="E226" s="22">
        <f>HLOOKUP(E$7,손익계산서_변형!$C$7:$AS$328,$A226,FALSE)</f>
        <v>0</v>
      </c>
      <c r="F226" s="22">
        <f>HLOOKUP(F$7,손익계산서_변형!$C$7:$AS$328,$A226,FALSE)</f>
        <v>0</v>
      </c>
      <c r="G226" s="22">
        <f>HLOOKUP(G$7,손익계산서_변형!$C$7:$AS$328,$A226,FALSE)</f>
        <v>0</v>
      </c>
      <c r="I226" s="23">
        <f t="shared" si="3"/>
        <v>0</v>
      </c>
    </row>
    <row r="227" spans="1:9">
      <c r="A227">
        <v>221</v>
      </c>
      <c r="B227" s="29">
        <v>126122</v>
      </c>
      <c r="C227" s="30" t="s">
        <v>259</v>
      </c>
      <c r="D227" s="22">
        <f>HLOOKUP(D$7,손익계산서_변형!$C$7:$AS$328,$A227,FALSE)</f>
        <v>0</v>
      </c>
      <c r="E227" s="22">
        <f>HLOOKUP(E$7,손익계산서_변형!$C$7:$AS$328,$A227,FALSE)</f>
        <v>0</v>
      </c>
      <c r="F227" s="22">
        <f>HLOOKUP(F$7,손익계산서_변형!$C$7:$AS$328,$A227,FALSE)</f>
        <v>0</v>
      </c>
      <c r="G227" s="22">
        <f>HLOOKUP(G$7,손익계산서_변형!$C$7:$AS$328,$A227,FALSE)</f>
        <v>0</v>
      </c>
      <c r="I227" s="23">
        <f t="shared" si="3"/>
        <v>0</v>
      </c>
    </row>
    <row r="228" spans="1:9">
      <c r="A228">
        <v>222</v>
      </c>
      <c r="B228" s="29">
        <v>126131</v>
      </c>
      <c r="C228" s="30" t="s">
        <v>260</v>
      </c>
      <c r="D228" s="22">
        <f>HLOOKUP(D$7,손익계산서_변형!$C$7:$AS$328,$A228,FALSE)</f>
        <v>0</v>
      </c>
      <c r="E228" s="22">
        <f>HLOOKUP(E$7,손익계산서_변형!$C$7:$AS$328,$A228,FALSE)</f>
        <v>0</v>
      </c>
      <c r="F228" s="22">
        <f>HLOOKUP(F$7,손익계산서_변형!$C$7:$AS$328,$A228,FALSE)</f>
        <v>0</v>
      </c>
      <c r="G228" s="22">
        <f>HLOOKUP(G$7,손익계산서_변형!$C$7:$AS$328,$A228,FALSE)</f>
        <v>0</v>
      </c>
      <c r="I228" s="23">
        <f t="shared" si="3"/>
        <v>0</v>
      </c>
    </row>
    <row r="229" spans="1:9">
      <c r="A229">
        <v>223</v>
      </c>
      <c r="B229" s="29">
        <v>126144</v>
      </c>
      <c r="C229" s="30" t="s">
        <v>261</v>
      </c>
      <c r="D229" s="22">
        <f>HLOOKUP(D$7,손익계산서_변형!$C$7:$AS$328,$A229,FALSE)</f>
        <v>0</v>
      </c>
      <c r="E229" s="22">
        <f>HLOOKUP(E$7,손익계산서_변형!$C$7:$AS$328,$A229,FALSE)</f>
        <v>0</v>
      </c>
      <c r="F229" s="22">
        <f>HLOOKUP(F$7,손익계산서_변형!$C$7:$AS$328,$A229,FALSE)</f>
        <v>0</v>
      </c>
      <c r="G229" s="22">
        <f>HLOOKUP(G$7,손익계산서_변형!$C$7:$AS$328,$A229,FALSE)</f>
        <v>0</v>
      </c>
      <c r="I229" s="23">
        <f t="shared" si="3"/>
        <v>0</v>
      </c>
    </row>
    <row r="230" spans="1:9">
      <c r="A230">
        <v>224</v>
      </c>
      <c r="B230" s="29">
        <v>126123</v>
      </c>
      <c r="C230" s="30" t="s">
        <v>262</v>
      </c>
      <c r="D230" s="22">
        <f>HLOOKUP(D$7,손익계산서_변형!$C$7:$AS$328,$A230,FALSE)</f>
        <v>0</v>
      </c>
      <c r="E230" s="22">
        <f>HLOOKUP(E$7,손익계산서_변형!$C$7:$AS$328,$A230,FALSE)</f>
        <v>0</v>
      </c>
      <c r="F230" s="22">
        <f>HLOOKUP(F$7,손익계산서_변형!$C$7:$AS$328,$A230,FALSE)</f>
        <v>0</v>
      </c>
      <c r="G230" s="22">
        <f>HLOOKUP(G$7,손익계산서_변형!$C$7:$AS$328,$A230,FALSE)</f>
        <v>0</v>
      </c>
      <c r="I230" s="23">
        <f t="shared" si="3"/>
        <v>0</v>
      </c>
    </row>
    <row r="231" spans="1:9">
      <c r="A231">
        <v>225</v>
      </c>
      <c r="B231" s="29">
        <v>126140</v>
      </c>
      <c r="C231" s="30" t="s">
        <v>263</v>
      </c>
      <c r="D231" s="22">
        <f>HLOOKUP(D$7,손익계산서_변형!$C$7:$AS$328,$A231,FALSE)</f>
        <v>0</v>
      </c>
      <c r="E231" s="22">
        <f>HLOOKUP(E$7,손익계산서_변형!$C$7:$AS$328,$A231,FALSE)</f>
        <v>0</v>
      </c>
      <c r="F231" s="22">
        <f>HLOOKUP(F$7,손익계산서_변형!$C$7:$AS$328,$A231,FALSE)</f>
        <v>0</v>
      </c>
      <c r="G231" s="22">
        <f>HLOOKUP(G$7,손익계산서_변형!$C$7:$AS$328,$A231,FALSE)</f>
        <v>0</v>
      </c>
      <c r="I231" s="23">
        <f t="shared" si="3"/>
        <v>0</v>
      </c>
    </row>
    <row r="232" spans="1:9">
      <c r="A232">
        <v>226</v>
      </c>
      <c r="B232" s="29">
        <v>126132</v>
      </c>
      <c r="C232" s="30" t="s">
        <v>264</v>
      </c>
      <c r="D232" s="22">
        <f>HLOOKUP(D$7,손익계산서_변형!$C$7:$AS$328,$A232,FALSE)</f>
        <v>0</v>
      </c>
      <c r="E232" s="22">
        <f>HLOOKUP(E$7,손익계산서_변형!$C$7:$AS$328,$A232,FALSE)</f>
        <v>0</v>
      </c>
      <c r="F232" s="22">
        <f>HLOOKUP(F$7,손익계산서_변형!$C$7:$AS$328,$A232,FALSE)</f>
        <v>0</v>
      </c>
      <c r="G232" s="22">
        <f>HLOOKUP(G$7,손익계산서_변형!$C$7:$AS$328,$A232,FALSE)</f>
        <v>0</v>
      </c>
      <c r="I232" s="23">
        <f t="shared" si="3"/>
        <v>0</v>
      </c>
    </row>
    <row r="233" spans="1:9">
      <c r="A233">
        <v>227</v>
      </c>
      <c r="B233" s="29">
        <v>126133</v>
      </c>
      <c r="C233" s="30" t="s">
        <v>265</v>
      </c>
      <c r="D233" s="22">
        <f>HLOOKUP(D$7,손익계산서_변형!$C$7:$AS$328,$A233,FALSE)</f>
        <v>0</v>
      </c>
      <c r="E233" s="22">
        <f>HLOOKUP(E$7,손익계산서_변형!$C$7:$AS$328,$A233,FALSE)</f>
        <v>0</v>
      </c>
      <c r="F233" s="22">
        <f>HLOOKUP(F$7,손익계산서_변형!$C$7:$AS$328,$A233,FALSE)</f>
        <v>0</v>
      </c>
      <c r="G233" s="22">
        <f>HLOOKUP(G$7,손익계산서_변형!$C$7:$AS$328,$A233,FALSE)</f>
        <v>0</v>
      </c>
      <c r="I233" s="23">
        <f t="shared" si="3"/>
        <v>0</v>
      </c>
    </row>
    <row r="234" spans="1:9">
      <c r="A234">
        <v>228</v>
      </c>
      <c r="B234" s="29">
        <v>126141</v>
      </c>
      <c r="C234" s="30" t="s">
        <v>266</v>
      </c>
      <c r="D234" s="22">
        <f>HLOOKUP(D$7,손익계산서_변형!$C$7:$AS$328,$A234,FALSE)</f>
        <v>0</v>
      </c>
      <c r="E234" s="22">
        <f>HLOOKUP(E$7,손익계산서_변형!$C$7:$AS$328,$A234,FALSE)</f>
        <v>0</v>
      </c>
      <c r="F234" s="22">
        <f>HLOOKUP(F$7,손익계산서_변형!$C$7:$AS$328,$A234,FALSE)</f>
        <v>0</v>
      </c>
      <c r="G234" s="22">
        <f>HLOOKUP(G$7,손익계산서_변형!$C$7:$AS$328,$A234,FALSE)</f>
        <v>0</v>
      </c>
      <c r="I234" s="23">
        <f t="shared" si="3"/>
        <v>0</v>
      </c>
    </row>
    <row r="235" spans="1:9">
      <c r="A235">
        <v>229</v>
      </c>
      <c r="B235" s="29">
        <v>126150</v>
      </c>
      <c r="C235" s="30" t="s">
        <v>267</v>
      </c>
      <c r="D235" s="22">
        <f>HLOOKUP(D$7,손익계산서_변형!$C$7:$AS$328,$A235,FALSE)</f>
        <v>114161000000</v>
      </c>
      <c r="E235" s="22">
        <f>HLOOKUP(E$7,손익계산서_변형!$C$7:$AS$328,$A235,FALSE)</f>
        <v>30058000000</v>
      </c>
      <c r="F235" s="22">
        <f>HLOOKUP(F$7,손익계산서_변형!$C$7:$AS$328,$A235,FALSE)</f>
        <v>131381000000</v>
      </c>
      <c r="G235" s="22">
        <f>HLOOKUP(G$7,손익계산서_변형!$C$7:$AS$328,$A235,FALSE)</f>
        <v>99243000000</v>
      </c>
      <c r="I235" s="23">
        <f t="shared" si="3"/>
        <v>374843000000</v>
      </c>
    </row>
    <row r="236" spans="1:9">
      <c r="A236">
        <v>230</v>
      </c>
      <c r="B236" s="29">
        <v>126160</v>
      </c>
      <c r="C236" s="30" t="s">
        <v>268</v>
      </c>
      <c r="D236" s="22">
        <f>HLOOKUP(D$7,손익계산서_변형!$C$7:$AS$328,$A236,FALSE)</f>
        <v>0</v>
      </c>
      <c r="E236" s="22">
        <f>HLOOKUP(E$7,손익계산서_변형!$C$7:$AS$328,$A236,FALSE)</f>
        <v>0</v>
      </c>
      <c r="F236" s="22">
        <f>HLOOKUP(F$7,손익계산서_변형!$C$7:$AS$328,$A236,FALSE)</f>
        <v>0</v>
      </c>
      <c r="G236" s="22">
        <f>HLOOKUP(G$7,손익계산서_변형!$C$7:$AS$328,$A236,FALSE)</f>
        <v>0</v>
      </c>
      <c r="I236" s="23">
        <f t="shared" si="3"/>
        <v>0</v>
      </c>
    </row>
    <row r="237" spans="1:9">
      <c r="A237">
        <v>231</v>
      </c>
      <c r="B237" s="29">
        <v>126161</v>
      </c>
      <c r="C237" s="30" t="s">
        <v>269</v>
      </c>
      <c r="D237" s="22">
        <f>HLOOKUP(D$7,손익계산서_변형!$C$7:$AS$328,$A237,FALSE)</f>
        <v>0</v>
      </c>
      <c r="E237" s="22">
        <f>HLOOKUP(E$7,손익계산서_변형!$C$7:$AS$328,$A237,FALSE)</f>
        <v>0</v>
      </c>
      <c r="F237" s="22">
        <f>HLOOKUP(F$7,손익계산서_변형!$C$7:$AS$328,$A237,FALSE)</f>
        <v>0</v>
      </c>
      <c r="G237" s="22">
        <f>HLOOKUP(G$7,손익계산서_변형!$C$7:$AS$328,$A237,FALSE)</f>
        <v>0</v>
      </c>
      <c r="I237" s="23">
        <f t="shared" si="3"/>
        <v>0</v>
      </c>
    </row>
    <row r="238" spans="1:9">
      <c r="A238">
        <v>232</v>
      </c>
      <c r="B238" s="29">
        <v>126162</v>
      </c>
      <c r="C238" s="30" t="s">
        <v>270</v>
      </c>
      <c r="D238" s="22">
        <f>HLOOKUP(D$7,손익계산서_변형!$C$7:$AS$328,$A238,FALSE)</f>
        <v>0</v>
      </c>
      <c r="E238" s="22">
        <f>HLOOKUP(E$7,손익계산서_변형!$C$7:$AS$328,$A238,FALSE)</f>
        <v>0</v>
      </c>
      <c r="F238" s="22">
        <f>HLOOKUP(F$7,손익계산서_변형!$C$7:$AS$328,$A238,FALSE)</f>
        <v>0</v>
      </c>
      <c r="G238" s="22">
        <f>HLOOKUP(G$7,손익계산서_변형!$C$7:$AS$328,$A238,FALSE)</f>
        <v>0</v>
      </c>
      <c r="I238" s="23">
        <f t="shared" si="3"/>
        <v>0</v>
      </c>
    </row>
    <row r="239" spans="1:9">
      <c r="A239">
        <v>233</v>
      </c>
      <c r="B239" s="29">
        <v>126163</v>
      </c>
      <c r="C239" s="30" t="s">
        <v>271</v>
      </c>
      <c r="D239" s="22">
        <f>HLOOKUP(D$7,손익계산서_변형!$C$7:$AS$328,$A239,FALSE)</f>
        <v>0</v>
      </c>
      <c r="E239" s="22">
        <f>HLOOKUP(E$7,손익계산서_변형!$C$7:$AS$328,$A239,FALSE)</f>
        <v>0</v>
      </c>
      <c r="F239" s="22">
        <f>HLOOKUP(F$7,손익계산서_변형!$C$7:$AS$328,$A239,FALSE)</f>
        <v>0</v>
      </c>
      <c r="G239" s="22">
        <f>HLOOKUP(G$7,손익계산서_변형!$C$7:$AS$328,$A239,FALSE)</f>
        <v>0</v>
      </c>
      <c r="I239" s="23">
        <f t="shared" si="3"/>
        <v>0</v>
      </c>
    </row>
    <row r="240" spans="1:9">
      <c r="A240">
        <v>234</v>
      </c>
      <c r="B240" s="29">
        <v>126170</v>
      </c>
      <c r="C240" s="30" t="s">
        <v>272</v>
      </c>
      <c r="D240" s="22">
        <f>HLOOKUP(D$7,손익계산서_변형!$C$7:$AS$328,$A240,FALSE)</f>
        <v>0</v>
      </c>
      <c r="E240" s="22">
        <f>HLOOKUP(E$7,손익계산서_변형!$C$7:$AS$328,$A240,FALSE)</f>
        <v>0</v>
      </c>
      <c r="F240" s="22">
        <f>HLOOKUP(F$7,손익계산서_변형!$C$7:$AS$328,$A240,FALSE)</f>
        <v>0</v>
      </c>
      <c r="G240" s="22">
        <f>HLOOKUP(G$7,손익계산서_변형!$C$7:$AS$328,$A240,FALSE)</f>
        <v>0</v>
      </c>
      <c r="I240" s="23">
        <f t="shared" si="3"/>
        <v>0</v>
      </c>
    </row>
    <row r="241" spans="1:9">
      <c r="A241">
        <v>235</v>
      </c>
      <c r="B241" s="29">
        <v>126176</v>
      </c>
      <c r="C241" s="30" t="s">
        <v>273</v>
      </c>
      <c r="D241" s="22">
        <f>HLOOKUP(D$7,손익계산서_변형!$C$7:$AS$328,$A241,FALSE)</f>
        <v>0</v>
      </c>
      <c r="E241" s="22">
        <f>HLOOKUP(E$7,손익계산서_변형!$C$7:$AS$328,$A241,FALSE)</f>
        <v>0</v>
      </c>
      <c r="F241" s="22">
        <f>HLOOKUP(F$7,손익계산서_변형!$C$7:$AS$328,$A241,FALSE)</f>
        <v>0</v>
      </c>
      <c r="G241" s="22">
        <f>HLOOKUP(G$7,손익계산서_변형!$C$7:$AS$328,$A241,FALSE)</f>
        <v>0</v>
      </c>
      <c r="I241" s="23">
        <f t="shared" si="3"/>
        <v>0</v>
      </c>
    </row>
    <row r="242" spans="1:9">
      <c r="A242">
        <v>236</v>
      </c>
      <c r="B242" s="29">
        <v>126171</v>
      </c>
      <c r="C242" s="30" t="s">
        <v>274</v>
      </c>
      <c r="D242" s="22">
        <f>HLOOKUP(D$7,손익계산서_변형!$C$7:$AS$328,$A242,FALSE)</f>
        <v>0</v>
      </c>
      <c r="E242" s="22">
        <f>HLOOKUP(E$7,손익계산서_변형!$C$7:$AS$328,$A242,FALSE)</f>
        <v>0</v>
      </c>
      <c r="F242" s="22">
        <f>HLOOKUP(F$7,손익계산서_변형!$C$7:$AS$328,$A242,FALSE)</f>
        <v>0</v>
      </c>
      <c r="G242" s="22">
        <f>HLOOKUP(G$7,손익계산서_변형!$C$7:$AS$328,$A242,FALSE)</f>
        <v>0</v>
      </c>
      <c r="I242" s="23">
        <f t="shared" si="3"/>
        <v>0</v>
      </c>
    </row>
    <row r="243" spans="1:9">
      <c r="A243">
        <v>237</v>
      </c>
      <c r="B243" s="29">
        <v>126175</v>
      </c>
      <c r="C243" s="30" t="s">
        <v>275</v>
      </c>
      <c r="D243" s="22">
        <f>HLOOKUP(D$7,손익계산서_변형!$C$7:$AS$328,$A243,FALSE)</f>
        <v>0</v>
      </c>
      <c r="E243" s="22">
        <f>HLOOKUP(E$7,손익계산서_변형!$C$7:$AS$328,$A243,FALSE)</f>
        <v>0</v>
      </c>
      <c r="F243" s="22">
        <f>HLOOKUP(F$7,손익계산서_변형!$C$7:$AS$328,$A243,FALSE)</f>
        <v>0</v>
      </c>
      <c r="G243" s="22">
        <f>HLOOKUP(G$7,손익계산서_변형!$C$7:$AS$328,$A243,FALSE)</f>
        <v>0</v>
      </c>
      <c r="I243" s="23">
        <f t="shared" si="3"/>
        <v>0</v>
      </c>
    </row>
    <row r="244" spans="1:9">
      <c r="A244">
        <v>238</v>
      </c>
      <c r="B244" s="29">
        <v>126142</v>
      </c>
      <c r="C244" s="30" t="s">
        <v>276</v>
      </c>
      <c r="D244" s="22">
        <f>HLOOKUP(D$7,손익계산서_변형!$C$7:$AS$328,$A244,FALSE)</f>
        <v>0</v>
      </c>
      <c r="E244" s="22">
        <f>HLOOKUP(E$7,손익계산서_변형!$C$7:$AS$328,$A244,FALSE)</f>
        <v>0</v>
      </c>
      <c r="F244" s="22">
        <f>HLOOKUP(F$7,손익계산서_변형!$C$7:$AS$328,$A244,FALSE)</f>
        <v>0</v>
      </c>
      <c r="G244" s="22">
        <f>HLOOKUP(G$7,손익계산서_변형!$C$7:$AS$328,$A244,FALSE)</f>
        <v>0</v>
      </c>
      <c r="I244" s="23">
        <f t="shared" si="3"/>
        <v>0</v>
      </c>
    </row>
    <row r="245" spans="1:9">
      <c r="A245">
        <v>239</v>
      </c>
      <c r="B245" s="29">
        <v>126177</v>
      </c>
      <c r="C245" s="30" t="s">
        <v>277</v>
      </c>
      <c r="D245" s="22">
        <f>HLOOKUP(D$7,손익계산서_변형!$C$7:$AS$328,$A245,FALSE)</f>
        <v>0</v>
      </c>
      <c r="E245" s="22">
        <f>HLOOKUP(E$7,손익계산서_변형!$C$7:$AS$328,$A245,FALSE)</f>
        <v>0</v>
      </c>
      <c r="F245" s="22">
        <f>HLOOKUP(F$7,손익계산서_변형!$C$7:$AS$328,$A245,FALSE)</f>
        <v>0</v>
      </c>
      <c r="G245" s="22">
        <f>HLOOKUP(G$7,손익계산서_변형!$C$7:$AS$328,$A245,FALSE)</f>
        <v>0</v>
      </c>
      <c r="I245" s="23">
        <f t="shared" si="3"/>
        <v>0</v>
      </c>
    </row>
    <row r="246" spans="1:9">
      <c r="A246">
        <v>240</v>
      </c>
      <c r="B246" s="29">
        <v>126173</v>
      </c>
      <c r="C246" s="30" t="s">
        <v>278</v>
      </c>
      <c r="D246" s="22">
        <f>HLOOKUP(D$7,손익계산서_변형!$C$7:$AS$328,$A246,FALSE)</f>
        <v>0</v>
      </c>
      <c r="E246" s="22">
        <f>HLOOKUP(E$7,손익계산서_변형!$C$7:$AS$328,$A246,FALSE)</f>
        <v>0</v>
      </c>
      <c r="F246" s="22">
        <f>HLOOKUP(F$7,손익계산서_변형!$C$7:$AS$328,$A246,FALSE)</f>
        <v>0</v>
      </c>
      <c r="G246" s="22">
        <f>HLOOKUP(G$7,손익계산서_변형!$C$7:$AS$328,$A246,FALSE)</f>
        <v>0</v>
      </c>
      <c r="I246" s="23">
        <f t="shared" si="3"/>
        <v>0</v>
      </c>
    </row>
    <row r="247" spans="1:9">
      <c r="A247">
        <v>241</v>
      </c>
      <c r="B247" s="29">
        <v>126143</v>
      </c>
      <c r="C247" s="30" t="s">
        <v>279</v>
      </c>
      <c r="D247" s="22">
        <f>HLOOKUP(D$7,손익계산서_변형!$C$7:$AS$328,$A247,FALSE)</f>
        <v>0</v>
      </c>
      <c r="E247" s="22">
        <f>HLOOKUP(E$7,손익계산서_변형!$C$7:$AS$328,$A247,FALSE)</f>
        <v>0</v>
      </c>
      <c r="F247" s="22">
        <f>HLOOKUP(F$7,손익계산서_변형!$C$7:$AS$328,$A247,FALSE)</f>
        <v>0</v>
      </c>
      <c r="G247" s="22">
        <f>HLOOKUP(G$7,손익계산서_변형!$C$7:$AS$328,$A247,FALSE)</f>
        <v>0</v>
      </c>
      <c r="I247" s="23">
        <f t="shared" si="3"/>
        <v>0</v>
      </c>
    </row>
    <row r="248" spans="1:9">
      <c r="A248">
        <v>242</v>
      </c>
      <c r="B248" s="29">
        <v>126415</v>
      </c>
      <c r="C248" s="30" t="s">
        <v>280</v>
      </c>
      <c r="D248" s="22">
        <f>HLOOKUP(D$7,손익계산서_변형!$C$7:$AS$328,$A248,FALSE)</f>
        <v>0</v>
      </c>
      <c r="E248" s="22">
        <f>HLOOKUP(E$7,손익계산서_변형!$C$7:$AS$328,$A248,FALSE)</f>
        <v>0</v>
      </c>
      <c r="F248" s="22">
        <f>HLOOKUP(F$7,손익계산서_변형!$C$7:$AS$328,$A248,FALSE)</f>
        <v>0</v>
      </c>
      <c r="G248" s="22">
        <f>HLOOKUP(G$7,손익계산서_변형!$C$7:$AS$328,$A248,FALSE)</f>
        <v>0</v>
      </c>
      <c r="I248" s="23">
        <f t="shared" si="3"/>
        <v>0</v>
      </c>
    </row>
    <row r="249" spans="1:9">
      <c r="A249">
        <v>243</v>
      </c>
      <c r="B249" s="29">
        <v>126172</v>
      </c>
      <c r="C249" s="30" t="s">
        <v>281</v>
      </c>
      <c r="D249" s="22">
        <f>HLOOKUP(D$7,손익계산서_변형!$C$7:$AS$328,$A249,FALSE)</f>
        <v>0</v>
      </c>
      <c r="E249" s="22">
        <f>HLOOKUP(E$7,손익계산서_변형!$C$7:$AS$328,$A249,FALSE)</f>
        <v>0</v>
      </c>
      <c r="F249" s="22">
        <f>HLOOKUP(F$7,손익계산서_변형!$C$7:$AS$328,$A249,FALSE)</f>
        <v>0</v>
      </c>
      <c r="G249" s="22">
        <f>HLOOKUP(G$7,손익계산서_변형!$C$7:$AS$328,$A249,FALSE)</f>
        <v>0</v>
      </c>
      <c r="I249" s="23">
        <f t="shared" si="3"/>
        <v>0</v>
      </c>
    </row>
    <row r="250" spans="1:9">
      <c r="A250">
        <v>244</v>
      </c>
      <c r="B250" s="29">
        <v>126174</v>
      </c>
      <c r="C250" s="30" t="s">
        <v>282</v>
      </c>
      <c r="D250" s="22">
        <f>HLOOKUP(D$7,손익계산서_변형!$C$7:$AS$328,$A250,FALSE)</f>
        <v>906444000000</v>
      </c>
      <c r="E250" s="22">
        <f>HLOOKUP(E$7,손익계산서_변형!$C$7:$AS$328,$A250,FALSE)</f>
        <v>893757000000</v>
      </c>
      <c r="F250" s="22">
        <f>HLOOKUP(F$7,손익계산서_변형!$C$7:$AS$328,$A250,FALSE)</f>
        <v>1513033000000</v>
      </c>
      <c r="G250" s="22">
        <f>HLOOKUP(G$7,손익계산서_변형!$C$7:$AS$328,$A250,FALSE)</f>
        <v>1112536000000</v>
      </c>
      <c r="I250" s="23">
        <f t="shared" si="3"/>
        <v>4425770000000</v>
      </c>
    </row>
    <row r="251" spans="1:9">
      <c r="A251">
        <v>245</v>
      </c>
      <c r="B251" s="29">
        <v>126180</v>
      </c>
      <c r="C251" s="30" t="s">
        <v>93</v>
      </c>
      <c r="D251" s="22">
        <f>HLOOKUP(D$7,손익계산서_변형!$C$7:$AS$328,$A251,FALSE)</f>
        <v>0</v>
      </c>
      <c r="E251" s="22">
        <f>HLOOKUP(E$7,손익계산서_변형!$C$7:$AS$328,$A251,FALSE)</f>
        <v>0</v>
      </c>
      <c r="F251" s="22">
        <f>HLOOKUP(F$7,손익계산서_변형!$C$7:$AS$328,$A251,FALSE)</f>
        <v>0</v>
      </c>
      <c r="G251" s="22">
        <f>HLOOKUP(G$7,손익계산서_변형!$C$7:$AS$328,$A251,FALSE)</f>
        <v>0</v>
      </c>
      <c r="I251" s="23">
        <f t="shared" si="3"/>
        <v>0</v>
      </c>
    </row>
    <row r="252" spans="1:9">
      <c r="A252">
        <v>246</v>
      </c>
      <c r="B252" s="29">
        <v>126181</v>
      </c>
      <c r="C252" s="30" t="s">
        <v>283</v>
      </c>
      <c r="D252" s="22">
        <f>HLOOKUP(D$7,손익계산서_변형!$C$7:$AS$328,$A252,FALSE)</f>
        <v>0</v>
      </c>
      <c r="E252" s="22">
        <f>HLOOKUP(E$7,손익계산서_변형!$C$7:$AS$328,$A252,FALSE)</f>
        <v>0</v>
      </c>
      <c r="F252" s="22">
        <f>HLOOKUP(F$7,손익계산서_변형!$C$7:$AS$328,$A252,FALSE)</f>
        <v>0</v>
      </c>
      <c r="G252" s="22">
        <f>HLOOKUP(G$7,손익계산서_변형!$C$7:$AS$328,$A252,FALSE)</f>
        <v>0</v>
      </c>
      <c r="I252" s="23">
        <f t="shared" si="3"/>
        <v>0</v>
      </c>
    </row>
    <row r="253" spans="1:9">
      <c r="A253">
        <v>247</v>
      </c>
      <c r="B253" s="29">
        <v>126200</v>
      </c>
      <c r="C253" s="30" t="s">
        <v>284</v>
      </c>
      <c r="D253" s="22">
        <f>HLOOKUP(D$7,손익계산서_변형!$C$7:$AS$328,$A253,FALSE)</f>
        <v>0</v>
      </c>
      <c r="E253" s="22">
        <f>HLOOKUP(E$7,손익계산서_변형!$C$7:$AS$328,$A253,FALSE)</f>
        <v>0</v>
      </c>
      <c r="F253" s="22">
        <f>HLOOKUP(F$7,손익계산서_변형!$C$7:$AS$328,$A253,FALSE)</f>
        <v>0</v>
      </c>
      <c r="G253" s="22">
        <f>HLOOKUP(G$7,손익계산서_변형!$C$7:$AS$328,$A253,FALSE)</f>
        <v>0</v>
      </c>
      <c r="I253" s="23">
        <f t="shared" si="3"/>
        <v>0</v>
      </c>
    </row>
    <row r="254" spans="1:9">
      <c r="A254">
        <v>248</v>
      </c>
      <c r="B254" s="29">
        <v>126210</v>
      </c>
      <c r="C254" s="30" t="s">
        <v>285</v>
      </c>
      <c r="D254" s="22">
        <f>HLOOKUP(D$7,손익계산서_변형!$C$7:$AS$328,$A254,FALSE)</f>
        <v>0</v>
      </c>
      <c r="E254" s="22">
        <f>HLOOKUP(E$7,손익계산서_변형!$C$7:$AS$328,$A254,FALSE)</f>
        <v>0</v>
      </c>
      <c r="F254" s="22">
        <f>HLOOKUP(F$7,손익계산서_변형!$C$7:$AS$328,$A254,FALSE)</f>
        <v>0</v>
      </c>
      <c r="G254" s="22">
        <f>HLOOKUP(G$7,손익계산서_변형!$C$7:$AS$328,$A254,FALSE)</f>
        <v>0</v>
      </c>
      <c r="I254" s="23">
        <f t="shared" si="3"/>
        <v>0</v>
      </c>
    </row>
    <row r="255" spans="1:9">
      <c r="A255">
        <v>249</v>
      </c>
      <c r="B255" s="29">
        <v>126212</v>
      </c>
      <c r="C255" s="30" t="s">
        <v>286</v>
      </c>
      <c r="D255" s="22">
        <f>HLOOKUP(D$7,손익계산서_변형!$C$7:$AS$328,$A255,FALSE)</f>
        <v>0</v>
      </c>
      <c r="E255" s="22">
        <f>HLOOKUP(E$7,손익계산서_변형!$C$7:$AS$328,$A255,FALSE)</f>
        <v>0</v>
      </c>
      <c r="F255" s="22">
        <f>HLOOKUP(F$7,손익계산서_변형!$C$7:$AS$328,$A255,FALSE)</f>
        <v>0</v>
      </c>
      <c r="G255" s="22">
        <f>HLOOKUP(G$7,손익계산서_변형!$C$7:$AS$328,$A255,FALSE)</f>
        <v>0</v>
      </c>
      <c r="I255" s="23">
        <f t="shared" si="3"/>
        <v>0</v>
      </c>
    </row>
    <row r="256" spans="1:9">
      <c r="A256">
        <v>250</v>
      </c>
      <c r="B256" s="29">
        <v>126214</v>
      </c>
      <c r="C256" s="30" t="s">
        <v>287</v>
      </c>
      <c r="D256" s="22">
        <f>HLOOKUP(D$7,손익계산서_변형!$C$7:$AS$328,$A256,FALSE)</f>
        <v>0</v>
      </c>
      <c r="E256" s="22">
        <f>HLOOKUP(E$7,손익계산서_변형!$C$7:$AS$328,$A256,FALSE)</f>
        <v>0</v>
      </c>
      <c r="F256" s="22">
        <f>HLOOKUP(F$7,손익계산서_변형!$C$7:$AS$328,$A256,FALSE)</f>
        <v>0</v>
      </c>
      <c r="G256" s="22">
        <f>HLOOKUP(G$7,손익계산서_변형!$C$7:$AS$328,$A256,FALSE)</f>
        <v>0</v>
      </c>
      <c r="I256" s="23">
        <f t="shared" si="3"/>
        <v>0</v>
      </c>
    </row>
    <row r="257" spans="1:9">
      <c r="A257">
        <v>251</v>
      </c>
      <c r="B257" s="29">
        <v>126230</v>
      </c>
      <c r="C257" s="30" t="s">
        <v>288</v>
      </c>
      <c r="D257" s="22">
        <f>HLOOKUP(D$7,손익계산서_변형!$C$7:$AS$328,$A257,FALSE)</f>
        <v>0</v>
      </c>
      <c r="E257" s="22">
        <f>HLOOKUP(E$7,손익계산서_변형!$C$7:$AS$328,$A257,FALSE)</f>
        <v>0</v>
      </c>
      <c r="F257" s="22">
        <f>HLOOKUP(F$7,손익계산서_변형!$C$7:$AS$328,$A257,FALSE)</f>
        <v>0</v>
      </c>
      <c r="G257" s="22">
        <f>HLOOKUP(G$7,손익계산서_변형!$C$7:$AS$328,$A257,FALSE)</f>
        <v>0</v>
      </c>
      <c r="I257" s="23">
        <f t="shared" si="3"/>
        <v>0</v>
      </c>
    </row>
    <row r="258" spans="1:9">
      <c r="A258">
        <v>252</v>
      </c>
      <c r="B258" s="29">
        <v>126211</v>
      </c>
      <c r="C258" s="30" t="s">
        <v>289</v>
      </c>
      <c r="D258" s="22">
        <f>HLOOKUP(D$7,손익계산서_변형!$C$7:$AS$328,$A258,FALSE)</f>
        <v>0</v>
      </c>
      <c r="E258" s="22">
        <f>HLOOKUP(E$7,손익계산서_변형!$C$7:$AS$328,$A258,FALSE)</f>
        <v>0</v>
      </c>
      <c r="F258" s="22">
        <f>HLOOKUP(F$7,손익계산서_변형!$C$7:$AS$328,$A258,FALSE)</f>
        <v>0</v>
      </c>
      <c r="G258" s="22">
        <f>HLOOKUP(G$7,손익계산서_변형!$C$7:$AS$328,$A258,FALSE)</f>
        <v>0</v>
      </c>
      <c r="I258" s="23">
        <f t="shared" si="3"/>
        <v>0</v>
      </c>
    </row>
    <row r="259" spans="1:9">
      <c r="A259">
        <v>253</v>
      </c>
      <c r="B259" s="29">
        <v>126231</v>
      </c>
      <c r="C259" s="30" t="s">
        <v>290</v>
      </c>
      <c r="D259" s="22">
        <f>HLOOKUP(D$7,손익계산서_변형!$C$7:$AS$328,$A259,FALSE)</f>
        <v>0</v>
      </c>
      <c r="E259" s="22">
        <f>HLOOKUP(E$7,손익계산서_변형!$C$7:$AS$328,$A259,FALSE)</f>
        <v>0</v>
      </c>
      <c r="F259" s="22">
        <f>HLOOKUP(F$7,손익계산서_변형!$C$7:$AS$328,$A259,FALSE)</f>
        <v>0</v>
      </c>
      <c r="G259" s="22">
        <f>HLOOKUP(G$7,손익계산서_변형!$C$7:$AS$328,$A259,FALSE)</f>
        <v>0</v>
      </c>
      <c r="I259" s="23">
        <f t="shared" si="3"/>
        <v>0</v>
      </c>
    </row>
    <row r="260" spans="1:9">
      <c r="A260">
        <v>254</v>
      </c>
      <c r="B260" s="29">
        <v>126232</v>
      </c>
      <c r="C260" s="30" t="s">
        <v>291</v>
      </c>
      <c r="D260" s="22">
        <f>HLOOKUP(D$7,손익계산서_변형!$C$7:$AS$328,$A260,FALSE)</f>
        <v>0</v>
      </c>
      <c r="E260" s="22">
        <f>HLOOKUP(E$7,손익계산서_변형!$C$7:$AS$328,$A260,FALSE)</f>
        <v>0</v>
      </c>
      <c r="F260" s="22">
        <f>HLOOKUP(F$7,손익계산서_변형!$C$7:$AS$328,$A260,FALSE)</f>
        <v>0</v>
      </c>
      <c r="G260" s="22">
        <f>HLOOKUP(G$7,손익계산서_변형!$C$7:$AS$328,$A260,FALSE)</f>
        <v>0</v>
      </c>
      <c r="I260" s="23">
        <f t="shared" si="3"/>
        <v>0</v>
      </c>
    </row>
    <row r="261" spans="1:9">
      <c r="A261">
        <v>255</v>
      </c>
      <c r="B261" s="29">
        <v>126215</v>
      </c>
      <c r="C261" s="30" t="s">
        <v>292</v>
      </c>
      <c r="D261" s="22">
        <f>HLOOKUP(D$7,손익계산서_변형!$C$7:$AS$328,$A261,FALSE)</f>
        <v>0</v>
      </c>
      <c r="E261" s="22">
        <f>HLOOKUP(E$7,손익계산서_변형!$C$7:$AS$328,$A261,FALSE)</f>
        <v>0</v>
      </c>
      <c r="F261" s="22">
        <f>HLOOKUP(F$7,손익계산서_변형!$C$7:$AS$328,$A261,FALSE)</f>
        <v>0</v>
      </c>
      <c r="G261" s="22">
        <f>HLOOKUP(G$7,손익계산서_변형!$C$7:$AS$328,$A261,FALSE)</f>
        <v>0</v>
      </c>
      <c r="I261" s="23">
        <f t="shared" si="3"/>
        <v>0</v>
      </c>
    </row>
    <row r="262" spans="1:9">
      <c r="A262">
        <v>256</v>
      </c>
      <c r="B262" s="29">
        <v>126216</v>
      </c>
      <c r="C262" s="30" t="s">
        <v>293</v>
      </c>
      <c r="D262" s="22">
        <f>HLOOKUP(D$7,손익계산서_변형!$C$7:$AS$328,$A262,FALSE)</f>
        <v>0</v>
      </c>
      <c r="E262" s="22">
        <f>HLOOKUP(E$7,손익계산서_변형!$C$7:$AS$328,$A262,FALSE)</f>
        <v>0</v>
      </c>
      <c r="F262" s="22">
        <f>HLOOKUP(F$7,손익계산서_변형!$C$7:$AS$328,$A262,FALSE)</f>
        <v>0</v>
      </c>
      <c r="G262" s="22">
        <f>HLOOKUP(G$7,손익계산서_변형!$C$7:$AS$328,$A262,FALSE)</f>
        <v>0</v>
      </c>
      <c r="I262" s="23">
        <f t="shared" si="3"/>
        <v>0</v>
      </c>
    </row>
    <row r="263" spans="1:9">
      <c r="A263">
        <v>257</v>
      </c>
      <c r="B263" s="29">
        <v>126217</v>
      </c>
      <c r="C263" s="30" t="s">
        <v>294</v>
      </c>
      <c r="D263" s="22">
        <f>HLOOKUP(D$7,손익계산서_변형!$C$7:$AS$328,$A263,FALSE)</f>
        <v>0</v>
      </c>
      <c r="E263" s="22">
        <f>HLOOKUP(E$7,손익계산서_변형!$C$7:$AS$328,$A263,FALSE)</f>
        <v>0</v>
      </c>
      <c r="F263" s="22">
        <f>HLOOKUP(F$7,손익계산서_변형!$C$7:$AS$328,$A263,FALSE)</f>
        <v>0</v>
      </c>
      <c r="G263" s="22">
        <f>HLOOKUP(G$7,손익계산서_변형!$C$7:$AS$328,$A263,FALSE)</f>
        <v>0</v>
      </c>
      <c r="I263" s="23">
        <f t="shared" si="3"/>
        <v>0</v>
      </c>
    </row>
    <row r="264" spans="1:9">
      <c r="A264">
        <v>258</v>
      </c>
      <c r="B264" s="29">
        <v>126218</v>
      </c>
      <c r="C264" s="30" t="s">
        <v>295</v>
      </c>
      <c r="D264" s="22">
        <f>HLOOKUP(D$7,손익계산서_변형!$C$7:$AS$328,$A264,FALSE)</f>
        <v>0</v>
      </c>
      <c r="E264" s="22">
        <f>HLOOKUP(E$7,손익계산서_변형!$C$7:$AS$328,$A264,FALSE)</f>
        <v>0</v>
      </c>
      <c r="F264" s="22">
        <f>HLOOKUP(F$7,손익계산서_변형!$C$7:$AS$328,$A264,FALSE)</f>
        <v>0</v>
      </c>
      <c r="G264" s="22">
        <f>HLOOKUP(G$7,손익계산서_변형!$C$7:$AS$328,$A264,FALSE)</f>
        <v>0</v>
      </c>
      <c r="I264" s="23">
        <f t="shared" si="3"/>
        <v>0</v>
      </c>
    </row>
    <row r="265" spans="1:9">
      <c r="A265">
        <v>259</v>
      </c>
      <c r="B265" s="29">
        <v>126219</v>
      </c>
      <c r="C265" s="30" t="s">
        <v>296</v>
      </c>
      <c r="D265" s="22">
        <f>HLOOKUP(D$7,손익계산서_변형!$C$7:$AS$328,$A265,FALSE)</f>
        <v>0</v>
      </c>
      <c r="E265" s="22">
        <f>HLOOKUP(E$7,손익계산서_변형!$C$7:$AS$328,$A265,FALSE)</f>
        <v>0</v>
      </c>
      <c r="F265" s="22">
        <f>HLOOKUP(F$7,손익계산서_변형!$C$7:$AS$328,$A265,FALSE)</f>
        <v>0</v>
      </c>
      <c r="G265" s="22">
        <f>HLOOKUP(G$7,손익계산서_변형!$C$7:$AS$328,$A265,FALSE)</f>
        <v>0</v>
      </c>
      <c r="I265" s="23">
        <f t="shared" si="3"/>
        <v>0</v>
      </c>
    </row>
    <row r="266" spans="1:9">
      <c r="A266">
        <v>260</v>
      </c>
      <c r="B266" s="29">
        <v>126228</v>
      </c>
      <c r="C266" s="30" t="s">
        <v>297</v>
      </c>
      <c r="D266" s="22">
        <f>HLOOKUP(D$7,손익계산서_변형!$C$7:$AS$328,$A266,FALSE)</f>
        <v>0</v>
      </c>
      <c r="E266" s="22">
        <f>HLOOKUP(E$7,손익계산서_변형!$C$7:$AS$328,$A266,FALSE)</f>
        <v>0</v>
      </c>
      <c r="F266" s="22">
        <f>HLOOKUP(F$7,손익계산서_변형!$C$7:$AS$328,$A266,FALSE)</f>
        <v>0</v>
      </c>
      <c r="G266" s="22">
        <f>HLOOKUP(G$7,손익계산서_변형!$C$7:$AS$328,$A266,FALSE)</f>
        <v>0</v>
      </c>
      <c r="I266" s="23">
        <f t="shared" ref="I266:I328" si="4">SUM(D266:G266)</f>
        <v>0</v>
      </c>
    </row>
    <row r="267" spans="1:9">
      <c r="A267">
        <v>261</v>
      </c>
      <c r="B267" s="29">
        <v>126229</v>
      </c>
      <c r="C267" s="30" t="s">
        <v>298</v>
      </c>
      <c r="D267" s="22">
        <f>HLOOKUP(D$7,손익계산서_변형!$C$7:$AS$328,$A267,FALSE)</f>
        <v>0</v>
      </c>
      <c r="E267" s="22">
        <f>HLOOKUP(E$7,손익계산서_변형!$C$7:$AS$328,$A267,FALSE)</f>
        <v>0</v>
      </c>
      <c r="F267" s="22">
        <f>HLOOKUP(F$7,손익계산서_변형!$C$7:$AS$328,$A267,FALSE)</f>
        <v>0</v>
      </c>
      <c r="G267" s="22">
        <f>HLOOKUP(G$7,손익계산서_변형!$C$7:$AS$328,$A267,FALSE)</f>
        <v>0</v>
      </c>
      <c r="I267" s="23">
        <f t="shared" si="4"/>
        <v>0</v>
      </c>
    </row>
    <row r="268" spans="1:9">
      <c r="A268">
        <v>262</v>
      </c>
      <c r="B268" s="29">
        <v>126213</v>
      </c>
      <c r="C268" s="30" t="s">
        <v>299</v>
      </c>
      <c r="D268" s="22">
        <f>HLOOKUP(D$7,손익계산서_변형!$C$7:$AS$328,$A268,FALSE)</f>
        <v>0</v>
      </c>
      <c r="E268" s="22">
        <f>HLOOKUP(E$7,손익계산서_변형!$C$7:$AS$328,$A268,FALSE)</f>
        <v>0</v>
      </c>
      <c r="F268" s="22">
        <f>HLOOKUP(F$7,손익계산서_변형!$C$7:$AS$328,$A268,FALSE)</f>
        <v>0</v>
      </c>
      <c r="G268" s="22">
        <f>HLOOKUP(G$7,손익계산서_변형!$C$7:$AS$328,$A268,FALSE)</f>
        <v>0</v>
      </c>
      <c r="I268" s="23">
        <f t="shared" si="4"/>
        <v>0</v>
      </c>
    </row>
    <row r="269" spans="1:9">
      <c r="A269">
        <v>263</v>
      </c>
      <c r="B269" s="29">
        <v>126220</v>
      </c>
      <c r="C269" s="30" t="s">
        <v>300</v>
      </c>
      <c r="D269" s="22">
        <f>HLOOKUP(D$7,손익계산서_변형!$C$7:$AS$328,$A269,FALSE)</f>
        <v>0</v>
      </c>
      <c r="E269" s="22">
        <f>HLOOKUP(E$7,손익계산서_변형!$C$7:$AS$328,$A269,FALSE)</f>
        <v>0</v>
      </c>
      <c r="F269" s="22">
        <f>HLOOKUP(F$7,손익계산서_변형!$C$7:$AS$328,$A269,FALSE)</f>
        <v>0</v>
      </c>
      <c r="G269" s="22">
        <f>HLOOKUP(G$7,손익계산서_변형!$C$7:$AS$328,$A269,FALSE)</f>
        <v>0</v>
      </c>
      <c r="I269" s="23">
        <f t="shared" si="4"/>
        <v>0</v>
      </c>
    </row>
    <row r="270" spans="1:9">
      <c r="A270">
        <v>264</v>
      </c>
      <c r="B270" s="29">
        <v>126221</v>
      </c>
      <c r="C270" s="30" t="s">
        <v>296</v>
      </c>
      <c r="D270" s="22">
        <f>HLOOKUP(D$7,손익계산서_변형!$C$7:$AS$328,$A270,FALSE)</f>
        <v>0</v>
      </c>
      <c r="E270" s="22">
        <f>HLOOKUP(E$7,손익계산서_변형!$C$7:$AS$328,$A270,FALSE)</f>
        <v>0</v>
      </c>
      <c r="F270" s="22">
        <f>HLOOKUP(F$7,손익계산서_변형!$C$7:$AS$328,$A270,FALSE)</f>
        <v>0</v>
      </c>
      <c r="G270" s="22">
        <f>HLOOKUP(G$7,손익계산서_변형!$C$7:$AS$328,$A270,FALSE)</f>
        <v>0</v>
      </c>
      <c r="I270" s="23">
        <f t="shared" si="4"/>
        <v>0</v>
      </c>
    </row>
    <row r="271" spans="1:9">
      <c r="A271">
        <v>265</v>
      </c>
      <c r="B271" s="29">
        <v>126222</v>
      </c>
      <c r="C271" s="30" t="s">
        <v>301</v>
      </c>
      <c r="D271" s="22">
        <f>HLOOKUP(D$7,손익계산서_변형!$C$7:$AS$328,$A271,FALSE)</f>
        <v>0</v>
      </c>
      <c r="E271" s="22">
        <f>HLOOKUP(E$7,손익계산서_변형!$C$7:$AS$328,$A271,FALSE)</f>
        <v>0</v>
      </c>
      <c r="F271" s="22">
        <f>HLOOKUP(F$7,손익계산서_변형!$C$7:$AS$328,$A271,FALSE)</f>
        <v>0</v>
      </c>
      <c r="G271" s="22">
        <f>HLOOKUP(G$7,손익계산서_변형!$C$7:$AS$328,$A271,FALSE)</f>
        <v>0</v>
      </c>
      <c r="I271" s="23">
        <f t="shared" si="4"/>
        <v>0</v>
      </c>
    </row>
    <row r="272" spans="1:9">
      <c r="A272">
        <v>266</v>
      </c>
      <c r="B272" s="29">
        <v>126223</v>
      </c>
      <c r="C272" s="30" t="s">
        <v>302</v>
      </c>
      <c r="D272" s="22">
        <f>HLOOKUP(D$7,손익계산서_변형!$C$7:$AS$328,$A272,FALSE)</f>
        <v>0</v>
      </c>
      <c r="E272" s="22">
        <f>HLOOKUP(E$7,손익계산서_변형!$C$7:$AS$328,$A272,FALSE)</f>
        <v>0</v>
      </c>
      <c r="F272" s="22">
        <f>HLOOKUP(F$7,손익계산서_변형!$C$7:$AS$328,$A272,FALSE)</f>
        <v>0</v>
      </c>
      <c r="G272" s="22">
        <f>HLOOKUP(G$7,손익계산서_변형!$C$7:$AS$328,$A272,FALSE)</f>
        <v>0</v>
      </c>
      <c r="I272" s="23">
        <f t="shared" si="4"/>
        <v>0</v>
      </c>
    </row>
    <row r="273" spans="1:9">
      <c r="A273">
        <v>267</v>
      </c>
      <c r="B273" s="29">
        <v>126224</v>
      </c>
      <c r="C273" s="30" t="s">
        <v>303</v>
      </c>
      <c r="D273" s="22">
        <f>HLOOKUP(D$7,손익계산서_변형!$C$7:$AS$328,$A273,FALSE)</f>
        <v>0</v>
      </c>
      <c r="E273" s="22">
        <f>HLOOKUP(E$7,손익계산서_변형!$C$7:$AS$328,$A273,FALSE)</f>
        <v>0</v>
      </c>
      <c r="F273" s="22">
        <f>HLOOKUP(F$7,손익계산서_변형!$C$7:$AS$328,$A273,FALSE)</f>
        <v>0</v>
      </c>
      <c r="G273" s="22">
        <f>HLOOKUP(G$7,손익계산서_변형!$C$7:$AS$328,$A273,FALSE)</f>
        <v>0</v>
      </c>
      <c r="I273" s="23">
        <f t="shared" si="4"/>
        <v>0</v>
      </c>
    </row>
    <row r="274" spans="1:9">
      <c r="A274">
        <v>268</v>
      </c>
      <c r="B274" s="29">
        <v>126225</v>
      </c>
      <c r="C274" s="30" t="s">
        <v>304</v>
      </c>
      <c r="D274" s="22">
        <f>HLOOKUP(D$7,손익계산서_변형!$C$7:$AS$328,$A274,FALSE)</f>
        <v>0</v>
      </c>
      <c r="E274" s="22">
        <f>HLOOKUP(E$7,손익계산서_변형!$C$7:$AS$328,$A274,FALSE)</f>
        <v>0</v>
      </c>
      <c r="F274" s="22">
        <f>HLOOKUP(F$7,손익계산서_변형!$C$7:$AS$328,$A274,FALSE)</f>
        <v>0</v>
      </c>
      <c r="G274" s="22">
        <f>HLOOKUP(G$7,손익계산서_변형!$C$7:$AS$328,$A274,FALSE)</f>
        <v>0</v>
      </c>
      <c r="I274" s="23">
        <f t="shared" si="4"/>
        <v>0</v>
      </c>
    </row>
    <row r="275" spans="1:9">
      <c r="A275">
        <v>269</v>
      </c>
      <c r="B275" s="29">
        <v>126226</v>
      </c>
      <c r="C275" s="30" t="s">
        <v>305</v>
      </c>
      <c r="D275" s="22">
        <f>HLOOKUP(D$7,손익계산서_변형!$C$7:$AS$328,$A275,FALSE)</f>
        <v>0</v>
      </c>
      <c r="E275" s="22">
        <f>HLOOKUP(E$7,손익계산서_변형!$C$7:$AS$328,$A275,FALSE)</f>
        <v>0</v>
      </c>
      <c r="F275" s="22">
        <f>HLOOKUP(F$7,손익계산서_변형!$C$7:$AS$328,$A275,FALSE)</f>
        <v>0</v>
      </c>
      <c r="G275" s="22">
        <f>HLOOKUP(G$7,손익계산서_변형!$C$7:$AS$328,$A275,FALSE)</f>
        <v>0</v>
      </c>
      <c r="I275" s="23">
        <f t="shared" si="4"/>
        <v>0</v>
      </c>
    </row>
    <row r="276" spans="1:9">
      <c r="A276">
        <v>270</v>
      </c>
      <c r="B276" s="29">
        <v>126227</v>
      </c>
      <c r="C276" s="30" t="s">
        <v>306</v>
      </c>
      <c r="D276" s="22">
        <f>HLOOKUP(D$7,손익계산서_변형!$C$7:$AS$328,$A276,FALSE)</f>
        <v>0</v>
      </c>
      <c r="E276" s="22">
        <f>HLOOKUP(E$7,손익계산서_변형!$C$7:$AS$328,$A276,FALSE)</f>
        <v>0</v>
      </c>
      <c r="F276" s="22">
        <f>HLOOKUP(F$7,손익계산서_변형!$C$7:$AS$328,$A276,FALSE)</f>
        <v>0</v>
      </c>
      <c r="G276" s="22">
        <f>HLOOKUP(G$7,손익계산서_변형!$C$7:$AS$328,$A276,FALSE)</f>
        <v>0</v>
      </c>
      <c r="I276" s="23">
        <f t="shared" si="4"/>
        <v>0</v>
      </c>
    </row>
    <row r="277" spans="1:9">
      <c r="A277">
        <v>271</v>
      </c>
      <c r="B277" s="29">
        <v>126240</v>
      </c>
      <c r="C277" s="30" t="s">
        <v>307</v>
      </c>
      <c r="D277" s="22">
        <f>HLOOKUP(D$7,손익계산서_변형!$C$7:$AS$328,$A277,FALSE)</f>
        <v>0</v>
      </c>
      <c r="E277" s="22">
        <f>HLOOKUP(E$7,손익계산서_변형!$C$7:$AS$328,$A277,FALSE)</f>
        <v>0</v>
      </c>
      <c r="F277" s="22">
        <f>HLOOKUP(F$7,손익계산서_변형!$C$7:$AS$328,$A277,FALSE)</f>
        <v>0</v>
      </c>
      <c r="G277" s="22">
        <f>HLOOKUP(G$7,손익계산서_변형!$C$7:$AS$328,$A277,FALSE)</f>
        <v>0</v>
      </c>
      <c r="I277" s="23">
        <f t="shared" si="4"/>
        <v>0</v>
      </c>
    </row>
    <row r="278" spans="1:9">
      <c r="A278">
        <v>272</v>
      </c>
      <c r="B278" s="29">
        <v>126245</v>
      </c>
      <c r="C278" s="30" t="s">
        <v>308</v>
      </c>
      <c r="D278" s="22">
        <f>HLOOKUP(D$7,손익계산서_변형!$C$7:$AS$328,$A278,FALSE)</f>
        <v>0</v>
      </c>
      <c r="E278" s="22">
        <f>HLOOKUP(E$7,손익계산서_변형!$C$7:$AS$328,$A278,FALSE)</f>
        <v>0</v>
      </c>
      <c r="F278" s="22">
        <f>HLOOKUP(F$7,손익계산서_변형!$C$7:$AS$328,$A278,FALSE)</f>
        <v>0</v>
      </c>
      <c r="G278" s="22">
        <f>HLOOKUP(G$7,손익계산서_변형!$C$7:$AS$328,$A278,FALSE)</f>
        <v>0</v>
      </c>
      <c r="I278" s="23">
        <f t="shared" si="4"/>
        <v>0</v>
      </c>
    </row>
    <row r="279" spans="1:9">
      <c r="A279">
        <v>273</v>
      </c>
      <c r="B279" s="29">
        <v>126260</v>
      </c>
      <c r="C279" s="30" t="s">
        <v>309</v>
      </c>
      <c r="D279" s="22">
        <f>HLOOKUP(D$7,손익계산서_변형!$C$7:$AS$328,$A279,FALSE)</f>
        <v>5231000000</v>
      </c>
      <c r="E279" s="22">
        <f>HLOOKUP(E$7,손익계산서_변형!$C$7:$AS$328,$A279,FALSE)</f>
        <v>4980000000</v>
      </c>
      <c r="F279" s="22">
        <f>HLOOKUP(F$7,손익계산서_변형!$C$7:$AS$328,$A279,FALSE)</f>
        <v>8282000000</v>
      </c>
      <c r="G279" s="22">
        <f>HLOOKUP(G$7,손익계산서_변형!$C$7:$AS$328,$A279,FALSE)</f>
        <v>27273000000</v>
      </c>
      <c r="I279" s="23">
        <f t="shared" si="4"/>
        <v>45766000000</v>
      </c>
    </row>
    <row r="280" spans="1:9">
      <c r="A280">
        <v>274</v>
      </c>
      <c r="B280" s="29">
        <v>126270</v>
      </c>
      <c r="C280" s="30" t="s">
        <v>310</v>
      </c>
      <c r="D280" s="22">
        <f>HLOOKUP(D$7,손익계산서_변형!$C$7:$AS$328,$A280,FALSE)</f>
        <v>0</v>
      </c>
      <c r="E280" s="22">
        <f>HLOOKUP(E$7,손익계산서_변형!$C$7:$AS$328,$A280,FALSE)</f>
        <v>0</v>
      </c>
      <c r="F280" s="22">
        <f>HLOOKUP(F$7,손익계산서_변형!$C$7:$AS$328,$A280,FALSE)</f>
        <v>0</v>
      </c>
      <c r="G280" s="22">
        <f>HLOOKUP(G$7,손익계산서_변형!$C$7:$AS$328,$A280,FALSE)</f>
        <v>0</v>
      </c>
      <c r="I280" s="23">
        <f t="shared" si="4"/>
        <v>0</v>
      </c>
    </row>
    <row r="281" spans="1:9">
      <c r="A281">
        <v>275</v>
      </c>
      <c r="B281" s="29">
        <v>126145</v>
      </c>
      <c r="C281" s="30" t="s">
        <v>311</v>
      </c>
      <c r="D281" s="22">
        <f>HLOOKUP(D$7,손익계산서_변형!$C$7:$AS$328,$A281,FALSE)</f>
        <v>0</v>
      </c>
      <c r="E281" s="22">
        <f>HLOOKUP(E$7,손익계산서_변형!$C$7:$AS$328,$A281,FALSE)</f>
        <v>0</v>
      </c>
      <c r="F281" s="22">
        <f>HLOOKUP(F$7,손익계산서_변형!$C$7:$AS$328,$A281,FALSE)</f>
        <v>0</v>
      </c>
      <c r="G281" s="22">
        <f>HLOOKUP(G$7,손익계산서_변형!$C$7:$AS$328,$A281,FALSE)</f>
        <v>0</v>
      </c>
      <c r="I281" s="23">
        <f t="shared" si="4"/>
        <v>0</v>
      </c>
    </row>
    <row r="282" spans="1:9">
      <c r="A282">
        <v>276</v>
      </c>
      <c r="B282" s="29">
        <v>126146</v>
      </c>
      <c r="C282" s="30" t="s">
        <v>312</v>
      </c>
      <c r="D282" s="22">
        <f>HLOOKUP(D$7,손익계산서_변형!$C$7:$AS$328,$A282,FALSE)</f>
        <v>0</v>
      </c>
      <c r="E282" s="22">
        <f>HLOOKUP(E$7,손익계산서_변형!$C$7:$AS$328,$A282,FALSE)</f>
        <v>0</v>
      </c>
      <c r="F282" s="22">
        <f>HLOOKUP(F$7,손익계산서_변형!$C$7:$AS$328,$A282,FALSE)</f>
        <v>0</v>
      </c>
      <c r="G282" s="22">
        <f>HLOOKUP(G$7,손익계산서_변형!$C$7:$AS$328,$A282,FALSE)</f>
        <v>0</v>
      </c>
      <c r="I282" s="23">
        <f t="shared" si="4"/>
        <v>0</v>
      </c>
    </row>
    <row r="283" spans="1:9">
      <c r="A283">
        <v>277</v>
      </c>
      <c r="B283" s="29">
        <v>126149</v>
      </c>
      <c r="C283" s="30" t="s">
        <v>313</v>
      </c>
      <c r="D283" s="22">
        <f>HLOOKUP(D$7,손익계산서_변형!$C$7:$AS$328,$A283,FALSE)</f>
        <v>0</v>
      </c>
      <c r="E283" s="22">
        <f>HLOOKUP(E$7,손익계산서_변형!$C$7:$AS$328,$A283,FALSE)</f>
        <v>0</v>
      </c>
      <c r="F283" s="22">
        <f>HLOOKUP(F$7,손익계산서_변형!$C$7:$AS$328,$A283,FALSE)</f>
        <v>0</v>
      </c>
      <c r="G283" s="22">
        <f>HLOOKUP(G$7,손익계산서_변형!$C$7:$AS$328,$A283,FALSE)</f>
        <v>0</v>
      </c>
      <c r="I283" s="23">
        <f t="shared" si="4"/>
        <v>0</v>
      </c>
    </row>
    <row r="284" spans="1:9">
      <c r="A284">
        <v>278</v>
      </c>
      <c r="B284" s="29">
        <v>126151</v>
      </c>
      <c r="C284" s="30" t="s">
        <v>314</v>
      </c>
      <c r="D284" s="22">
        <f>HLOOKUP(D$7,손익계산서_변형!$C$7:$AS$328,$A284,FALSE)</f>
        <v>0</v>
      </c>
      <c r="E284" s="22">
        <f>HLOOKUP(E$7,손익계산서_변형!$C$7:$AS$328,$A284,FALSE)</f>
        <v>0</v>
      </c>
      <c r="F284" s="22">
        <f>HLOOKUP(F$7,손익계산서_변형!$C$7:$AS$328,$A284,FALSE)</f>
        <v>0</v>
      </c>
      <c r="G284" s="22">
        <f>HLOOKUP(G$7,손익계산서_변형!$C$7:$AS$328,$A284,FALSE)</f>
        <v>0</v>
      </c>
      <c r="I284" s="23">
        <f t="shared" si="4"/>
        <v>0</v>
      </c>
    </row>
    <row r="285" spans="1:9">
      <c r="A285">
        <v>279</v>
      </c>
      <c r="B285" s="29">
        <v>126400</v>
      </c>
      <c r="C285" s="30" t="s">
        <v>315</v>
      </c>
      <c r="D285" s="22">
        <f>HLOOKUP(D$7,손익계산서_변형!$C$7:$AS$328,$A285,FALSE)</f>
        <v>0</v>
      </c>
      <c r="E285" s="22">
        <f>HLOOKUP(E$7,손익계산서_변형!$C$7:$AS$328,$A285,FALSE)</f>
        <v>0</v>
      </c>
      <c r="F285" s="22">
        <f>HLOOKUP(F$7,손익계산서_변형!$C$7:$AS$328,$A285,FALSE)</f>
        <v>0</v>
      </c>
      <c r="G285" s="22">
        <f>HLOOKUP(G$7,손익계산서_변형!$C$7:$AS$328,$A285,FALSE)</f>
        <v>0</v>
      </c>
      <c r="I285" s="23">
        <f t="shared" si="4"/>
        <v>0</v>
      </c>
    </row>
    <row r="286" spans="1:9">
      <c r="A286">
        <v>280</v>
      </c>
      <c r="B286" s="29">
        <v>126275</v>
      </c>
      <c r="C286" s="30" t="s">
        <v>316</v>
      </c>
      <c r="D286" s="22">
        <f>HLOOKUP(D$7,손익계산서_변형!$C$7:$AS$328,$A286,FALSE)</f>
        <v>0</v>
      </c>
      <c r="E286" s="22">
        <f>HLOOKUP(E$7,손익계산서_변형!$C$7:$AS$328,$A286,FALSE)</f>
        <v>0</v>
      </c>
      <c r="F286" s="22">
        <f>HLOOKUP(F$7,손익계산서_변형!$C$7:$AS$328,$A286,FALSE)</f>
        <v>0</v>
      </c>
      <c r="G286" s="22">
        <f>HLOOKUP(G$7,손익계산서_변형!$C$7:$AS$328,$A286,FALSE)</f>
        <v>0</v>
      </c>
      <c r="I286" s="23">
        <f t="shared" si="4"/>
        <v>0</v>
      </c>
    </row>
    <row r="287" spans="1:9">
      <c r="A287">
        <v>281</v>
      </c>
      <c r="B287" s="29">
        <v>126147</v>
      </c>
      <c r="C287" s="30" t="s">
        <v>317</v>
      </c>
      <c r="D287" s="22">
        <f>HLOOKUP(D$7,손익계산서_변형!$C$7:$AS$328,$A287,FALSE)</f>
        <v>0</v>
      </c>
      <c r="E287" s="22">
        <f>HLOOKUP(E$7,손익계산서_변형!$C$7:$AS$328,$A287,FALSE)</f>
        <v>0</v>
      </c>
      <c r="F287" s="22">
        <f>HLOOKUP(F$7,손익계산서_변형!$C$7:$AS$328,$A287,FALSE)</f>
        <v>0</v>
      </c>
      <c r="G287" s="22">
        <f>HLOOKUP(G$7,손익계산서_변형!$C$7:$AS$328,$A287,FALSE)</f>
        <v>0</v>
      </c>
      <c r="I287" s="23">
        <f t="shared" si="4"/>
        <v>0</v>
      </c>
    </row>
    <row r="288" spans="1:9">
      <c r="A288">
        <v>282</v>
      </c>
      <c r="B288" s="29">
        <v>126148</v>
      </c>
      <c r="C288" s="30" t="s">
        <v>318</v>
      </c>
      <c r="D288" s="22">
        <f>HLOOKUP(D$7,손익계산서_변형!$C$7:$AS$328,$A288,FALSE)</f>
        <v>0</v>
      </c>
      <c r="E288" s="22">
        <f>HLOOKUP(E$7,손익계산서_변형!$C$7:$AS$328,$A288,FALSE)</f>
        <v>0</v>
      </c>
      <c r="F288" s="22">
        <f>HLOOKUP(F$7,손익계산서_변형!$C$7:$AS$328,$A288,FALSE)</f>
        <v>0</v>
      </c>
      <c r="G288" s="22">
        <f>HLOOKUP(G$7,손익계산서_변형!$C$7:$AS$328,$A288,FALSE)</f>
        <v>0</v>
      </c>
      <c r="I288" s="23">
        <f t="shared" si="4"/>
        <v>0</v>
      </c>
    </row>
    <row r="289" spans="1:9">
      <c r="A289">
        <v>283</v>
      </c>
      <c r="B289" s="29">
        <v>126155</v>
      </c>
      <c r="C289" s="30" t="s">
        <v>319</v>
      </c>
      <c r="D289" s="22">
        <f>HLOOKUP(D$7,손익계산서_변형!$C$7:$AS$328,$A289,FALSE)</f>
        <v>0</v>
      </c>
      <c r="E289" s="22">
        <f>HLOOKUP(E$7,손익계산서_변형!$C$7:$AS$328,$A289,FALSE)</f>
        <v>0</v>
      </c>
      <c r="F289" s="22">
        <f>HLOOKUP(F$7,손익계산서_변형!$C$7:$AS$328,$A289,FALSE)</f>
        <v>0</v>
      </c>
      <c r="G289" s="22">
        <f>HLOOKUP(G$7,손익계산서_변형!$C$7:$AS$328,$A289,FALSE)</f>
        <v>0</v>
      </c>
      <c r="I289" s="23">
        <f t="shared" si="4"/>
        <v>0</v>
      </c>
    </row>
    <row r="290" spans="1:9">
      <c r="A290">
        <v>284</v>
      </c>
      <c r="B290" s="29">
        <v>126410</v>
      </c>
      <c r="C290" s="30" t="s">
        <v>320</v>
      </c>
      <c r="D290" s="22">
        <f>HLOOKUP(D$7,손익계산서_변형!$C$7:$AS$328,$A290,FALSE)</f>
        <v>0</v>
      </c>
      <c r="E290" s="22">
        <f>HLOOKUP(E$7,손익계산서_변형!$C$7:$AS$328,$A290,FALSE)</f>
        <v>0</v>
      </c>
      <c r="F290" s="22">
        <f>HLOOKUP(F$7,손익계산서_변형!$C$7:$AS$328,$A290,FALSE)</f>
        <v>0</v>
      </c>
      <c r="G290" s="22">
        <f>HLOOKUP(G$7,손익계산서_변형!$C$7:$AS$328,$A290,FALSE)</f>
        <v>0</v>
      </c>
      <c r="I290" s="23">
        <f t="shared" si="4"/>
        <v>0</v>
      </c>
    </row>
    <row r="291" spans="1:9">
      <c r="A291">
        <v>285</v>
      </c>
      <c r="B291" s="29">
        <v>126420</v>
      </c>
      <c r="C291" s="30" t="s">
        <v>321</v>
      </c>
      <c r="D291" s="22">
        <f>HLOOKUP(D$7,손익계산서_변형!$C$7:$AS$328,$A291,FALSE)</f>
        <v>1195000000</v>
      </c>
      <c r="E291" s="22">
        <f>HLOOKUP(E$7,손익계산서_변형!$C$7:$AS$328,$A291,FALSE)</f>
        <v>16587000000</v>
      </c>
      <c r="F291" s="22">
        <f>HLOOKUP(F$7,손익계산서_변형!$C$7:$AS$328,$A291,FALSE)</f>
        <v>5335000000</v>
      </c>
      <c r="G291" s="22">
        <f>HLOOKUP(G$7,손익계산서_변형!$C$7:$AS$328,$A291,FALSE)</f>
        <v>132863000000</v>
      </c>
      <c r="I291" s="23">
        <f t="shared" si="4"/>
        <v>155980000000</v>
      </c>
    </row>
    <row r="292" spans="1:9">
      <c r="A292">
        <v>286</v>
      </c>
      <c r="B292" s="29">
        <v>126430</v>
      </c>
      <c r="C292" s="30" t="s">
        <v>322</v>
      </c>
      <c r="D292" s="22">
        <f>HLOOKUP(D$7,손익계산서_변형!$C$7:$AS$328,$A292,FALSE)</f>
        <v>0</v>
      </c>
      <c r="E292" s="22">
        <f>HLOOKUP(E$7,손익계산서_변형!$C$7:$AS$328,$A292,FALSE)</f>
        <v>0</v>
      </c>
      <c r="F292" s="22">
        <f>HLOOKUP(F$7,손익계산서_변형!$C$7:$AS$328,$A292,FALSE)</f>
        <v>0</v>
      </c>
      <c r="G292" s="22">
        <f>HLOOKUP(G$7,손익계산서_변형!$C$7:$AS$328,$A292,FALSE)</f>
        <v>0</v>
      </c>
      <c r="I292" s="23">
        <f t="shared" si="4"/>
        <v>0</v>
      </c>
    </row>
    <row r="293" spans="1:9">
      <c r="A293">
        <v>287</v>
      </c>
      <c r="B293" s="29">
        <v>126280</v>
      </c>
      <c r="C293" s="30" t="s">
        <v>323</v>
      </c>
      <c r="D293" s="22">
        <f>HLOOKUP(D$7,손익계산서_변형!$C$7:$AS$328,$A293,FALSE)</f>
        <v>0</v>
      </c>
      <c r="E293" s="22">
        <f>HLOOKUP(E$7,손익계산서_변형!$C$7:$AS$328,$A293,FALSE)</f>
        <v>0</v>
      </c>
      <c r="F293" s="22">
        <f>HLOOKUP(F$7,손익계산서_변형!$C$7:$AS$328,$A293,FALSE)</f>
        <v>0</v>
      </c>
      <c r="G293" s="22">
        <f>HLOOKUP(G$7,손익계산서_변형!$C$7:$AS$328,$A293,FALSE)</f>
        <v>0</v>
      </c>
      <c r="I293" s="23">
        <f t="shared" si="4"/>
        <v>0</v>
      </c>
    </row>
    <row r="294" spans="1:9">
      <c r="A294">
        <v>288</v>
      </c>
      <c r="B294" s="29">
        <v>126281</v>
      </c>
      <c r="C294" s="30" t="s">
        <v>324</v>
      </c>
      <c r="D294" s="22">
        <f>HLOOKUP(D$7,손익계산서_변형!$C$7:$AS$328,$A294,FALSE)</f>
        <v>0</v>
      </c>
      <c r="E294" s="22">
        <f>HLOOKUP(E$7,손익계산서_변형!$C$7:$AS$328,$A294,FALSE)</f>
        <v>0</v>
      </c>
      <c r="F294" s="22">
        <f>HLOOKUP(F$7,손익계산서_변형!$C$7:$AS$328,$A294,FALSE)</f>
        <v>0</v>
      </c>
      <c r="G294" s="22">
        <f>HLOOKUP(G$7,손익계산서_변형!$C$7:$AS$328,$A294,FALSE)</f>
        <v>0</v>
      </c>
      <c r="I294" s="23">
        <f t="shared" si="4"/>
        <v>0</v>
      </c>
    </row>
    <row r="295" spans="1:9">
      <c r="A295">
        <v>289</v>
      </c>
      <c r="B295" s="29">
        <v>126310</v>
      </c>
      <c r="C295" s="30" t="s">
        <v>325</v>
      </c>
      <c r="D295" s="22">
        <f>HLOOKUP(D$7,손익계산서_변형!$C$7:$AS$328,$A295,FALSE)</f>
        <v>0</v>
      </c>
      <c r="E295" s="22">
        <f>HLOOKUP(E$7,손익계산서_변형!$C$7:$AS$328,$A295,FALSE)</f>
        <v>0</v>
      </c>
      <c r="F295" s="22">
        <f>HLOOKUP(F$7,손익계산서_변형!$C$7:$AS$328,$A295,FALSE)</f>
        <v>0</v>
      </c>
      <c r="G295" s="22">
        <f>HLOOKUP(G$7,손익계산서_변형!$C$7:$AS$328,$A295,FALSE)</f>
        <v>0</v>
      </c>
      <c r="I295" s="23">
        <f t="shared" si="4"/>
        <v>0</v>
      </c>
    </row>
    <row r="296" spans="1:9">
      <c r="A296">
        <v>290</v>
      </c>
      <c r="B296" s="29">
        <v>126330</v>
      </c>
      <c r="C296" s="30" t="s">
        <v>326</v>
      </c>
      <c r="D296" s="22">
        <f>HLOOKUP(D$7,손익계산서_변형!$C$7:$AS$328,$A296,FALSE)</f>
        <v>0</v>
      </c>
      <c r="E296" s="22">
        <f>HLOOKUP(E$7,손익계산서_변형!$C$7:$AS$328,$A296,FALSE)</f>
        <v>0</v>
      </c>
      <c r="F296" s="22">
        <f>HLOOKUP(F$7,손익계산서_변형!$C$7:$AS$328,$A296,FALSE)</f>
        <v>0</v>
      </c>
      <c r="G296" s="22">
        <f>HLOOKUP(G$7,손익계산서_변형!$C$7:$AS$328,$A296,FALSE)</f>
        <v>0</v>
      </c>
      <c r="I296" s="23">
        <f t="shared" si="4"/>
        <v>0</v>
      </c>
    </row>
    <row r="297" spans="1:9">
      <c r="A297">
        <v>291</v>
      </c>
      <c r="B297" s="29">
        <v>126350</v>
      </c>
      <c r="C297" s="30" t="s">
        <v>327</v>
      </c>
      <c r="D297" s="22">
        <f>HLOOKUP(D$7,손익계산서_변형!$C$7:$AS$328,$A297,FALSE)</f>
        <v>0</v>
      </c>
      <c r="E297" s="22">
        <f>HLOOKUP(E$7,손익계산서_변형!$C$7:$AS$328,$A297,FALSE)</f>
        <v>0</v>
      </c>
      <c r="F297" s="22">
        <f>HLOOKUP(F$7,손익계산서_변형!$C$7:$AS$328,$A297,FALSE)</f>
        <v>0</v>
      </c>
      <c r="G297" s="22">
        <f>HLOOKUP(G$7,손익계산서_변형!$C$7:$AS$328,$A297,FALSE)</f>
        <v>0</v>
      </c>
      <c r="I297" s="23">
        <f t="shared" si="4"/>
        <v>0</v>
      </c>
    </row>
    <row r="298" spans="1:9">
      <c r="A298">
        <v>292</v>
      </c>
      <c r="B298" s="29">
        <v>126137</v>
      </c>
      <c r="C298" s="30" t="s">
        <v>328</v>
      </c>
      <c r="D298" s="22">
        <f>HLOOKUP(D$7,손익계산서_변형!$C$7:$AS$328,$A298,FALSE)</f>
        <v>0</v>
      </c>
      <c r="E298" s="22">
        <f>HLOOKUP(E$7,손익계산서_변형!$C$7:$AS$328,$A298,FALSE)</f>
        <v>0</v>
      </c>
      <c r="F298" s="22">
        <f>HLOOKUP(F$7,손익계산서_변형!$C$7:$AS$328,$A298,FALSE)</f>
        <v>0</v>
      </c>
      <c r="G298" s="22">
        <f>HLOOKUP(G$7,손익계산서_변형!$C$7:$AS$328,$A298,FALSE)</f>
        <v>0</v>
      </c>
      <c r="I298" s="23">
        <f t="shared" si="4"/>
        <v>0</v>
      </c>
    </row>
    <row r="299" spans="1:9">
      <c r="A299">
        <v>293</v>
      </c>
      <c r="B299" s="29">
        <v>126138</v>
      </c>
      <c r="C299" s="30" t="s">
        <v>329</v>
      </c>
      <c r="D299" s="22">
        <f>HLOOKUP(D$7,손익계산서_변형!$C$7:$AS$328,$A299,FALSE)</f>
        <v>0</v>
      </c>
      <c r="E299" s="22">
        <f>HLOOKUP(E$7,손익계산서_변형!$C$7:$AS$328,$A299,FALSE)</f>
        <v>0</v>
      </c>
      <c r="F299" s="22">
        <f>HLOOKUP(F$7,손익계산서_변형!$C$7:$AS$328,$A299,FALSE)</f>
        <v>0</v>
      </c>
      <c r="G299" s="22">
        <f>HLOOKUP(G$7,손익계산서_변형!$C$7:$AS$328,$A299,FALSE)</f>
        <v>0</v>
      </c>
      <c r="I299" s="23">
        <f t="shared" si="4"/>
        <v>0</v>
      </c>
    </row>
    <row r="300" spans="1:9">
      <c r="A300">
        <v>294</v>
      </c>
      <c r="B300" s="29">
        <v>126134</v>
      </c>
      <c r="C300" s="30" t="s">
        <v>330</v>
      </c>
      <c r="D300" s="22">
        <f>HLOOKUP(D$7,손익계산서_변형!$C$7:$AS$328,$A300,FALSE)</f>
        <v>0</v>
      </c>
      <c r="E300" s="22">
        <f>HLOOKUP(E$7,손익계산서_변형!$C$7:$AS$328,$A300,FALSE)</f>
        <v>0</v>
      </c>
      <c r="F300" s="22">
        <f>HLOOKUP(F$7,손익계산서_변형!$C$7:$AS$328,$A300,FALSE)</f>
        <v>0</v>
      </c>
      <c r="G300" s="22">
        <f>HLOOKUP(G$7,손익계산서_변형!$C$7:$AS$328,$A300,FALSE)</f>
        <v>0</v>
      </c>
      <c r="I300" s="23">
        <f t="shared" si="4"/>
        <v>0</v>
      </c>
    </row>
    <row r="301" spans="1:9">
      <c r="A301">
        <v>295</v>
      </c>
      <c r="B301" s="29">
        <v>126135</v>
      </c>
      <c r="C301" s="30" t="s">
        <v>331</v>
      </c>
      <c r="D301" s="22">
        <f>HLOOKUP(D$7,손익계산서_변형!$C$7:$AS$328,$A301,FALSE)</f>
        <v>0</v>
      </c>
      <c r="E301" s="22">
        <f>HLOOKUP(E$7,손익계산서_변형!$C$7:$AS$328,$A301,FALSE)</f>
        <v>0</v>
      </c>
      <c r="F301" s="22">
        <f>HLOOKUP(F$7,손익계산서_변형!$C$7:$AS$328,$A301,FALSE)</f>
        <v>0</v>
      </c>
      <c r="G301" s="22">
        <f>HLOOKUP(G$7,손익계산서_변형!$C$7:$AS$328,$A301,FALSE)</f>
        <v>0</v>
      </c>
      <c r="I301" s="23">
        <f t="shared" si="4"/>
        <v>0</v>
      </c>
    </row>
    <row r="302" spans="1:9">
      <c r="A302">
        <v>296</v>
      </c>
      <c r="B302" s="29">
        <v>126136</v>
      </c>
      <c r="C302" s="30" t="s">
        <v>332</v>
      </c>
      <c r="D302" s="22">
        <f>HLOOKUP(D$7,손익계산서_변형!$C$7:$AS$328,$A302,FALSE)</f>
        <v>0</v>
      </c>
      <c r="E302" s="22">
        <f>HLOOKUP(E$7,손익계산서_변형!$C$7:$AS$328,$A302,FALSE)</f>
        <v>0</v>
      </c>
      <c r="F302" s="22">
        <f>HLOOKUP(F$7,손익계산서_변형!$C$7:$AS$328,$A302,FALSE)</f>
        <v>0</v>
      </c>
      <c r="G302" s="22">
        <f>HLOOKUP(G$7,손익계산서_변형!$C$7:$AS$328,$A302,FALSE)</f>
        <v>0</v>
      </c>
      <c r="I302" s="23">
        <f t="shared" si="4"/>
        <v>0</v>
      </c>
    </row>
    <row r="303" spans="1:9">
      <c r="A303">
        <v>297</v>
      </c>
      <c r="B303" s="29">
        <v>126166</v>
      </c>
      <c r="C303" s="30" t="s">
        <v>333</v>
      </c>
      <c r="D303" s="22">
        <f>HLOOKUP(D$7,손익계산서_변형!$C$7:$AS$328,$A303,FALSE)</f>
        <v>0</v>
      </c>
      <c r="E303" s="22">
        <f>HLOOKUP(E$7,손익계산서_변형!$C$7:$AS$328,$A303,FALSE)</f>
        <v>0</v>
      </c>
      <c r="F303" s="22">
        <f>HLOOKUP(F$7,손익계산서_변형!$C$7:$AS$328,$A303,FALSE)</f>
        <v>0</v>
      </c>
      <c r="G303" s="22">
        <f>HLOOKUP(G$7,손익계산서_변형!$C$7:$AS$328,$A303,FALSE)</f>
        <v>0</v>
      </c>
      <c r="I303" s="23">
        <f t="shared" si="4"/>
        <v>0</v>
      </c>
    </row>
    <row r="304" spans="1:9">
      <c r="A304">
        <v>298</v>
      </c>
      <c r="B304" s="29">
        <v>126167</v>
      </c>
      <c r="C304" s="30" t="s">
        <v>334</v>
      </c>
      <c r="D304" s="22">
        <f>HLOOKUP(D$7,손익계산서_변형!$C$7:$AS$328,$A304,FALSE)</f>
        <v>0</v>
      </c>
      <c r="E304" s="22">
        <f>HLOOKUP(E$7,손익계산서_변형!$C$7:$AS$328,$A304,FALSE)</f>
        <v>0</v>
      </c>
      <c r="F304" s="22">
        <f>HLOOKUP(F$7,손익계산서_변형!$C$7:$AS$328,$A304,FALSE)</f>
        <v>0</v>
      </c>
      <c r="G304" s="22">
        <f>HLOOKUP(G$7,손익계산서_변형!$C$7:$AS$328,$A304,FALSE)</f>
        <v>0</v>
      </c>
      <c r="I304" s="23">
        <f t="shared" si="4"/>
        <v>0</v>
      </c>
    </row>
    <row r="305" spans="1:9">
      <c r="A305">
        <v>299</v>
      </c>
      <c r="B305" s="29">
        <v>126168</v>
      </c>
      <c r="C305" s="30" t="s">
        <v>335</v>
      </c>
      <c r="D305" s="22">
        <f>HLOOKUP(D$7,손익계산서_변형!$C$7:$AS$328,$A305,FALSE)</f>
        <v>0</v>
      </c>
      <c r="E305" s="22">
        <f>HLOOKUP(E$7,손익계산서_변형!$C$7:$AS$328,$A305,FALSE)</f>
        <v>0</v>
      </c>
      <c r="F305" s="22">
        <f>HLOOKUP(F$7,손익계산서_변형!$C$7:$AS$328,$A305,FALSE)</f>
        <v>0</v>
      </c>
      <c r="G305" s="22">
        <f>HLOOKUP(G$7,손익계산서_변형!$C$7:$AS$328,$A305,FALSE)</f>
        <v>0</v>
      </c>
      <c r="I305" s="23">
        <f t="shared" si="4"/>
        <v>0</v>
      </c>
    </row>
    <row r="306" spans="1:9">
      <c r="A306">
        <v>300</v>
      </c>
      <c r="B306" s="29">
        <v>126250</v>
      </c>
      <c r="C306" s="30" t="s">
        <v>336</v>
      </c>
      <c r="D306" s="22">
        <f>HLOOKUP(D$7,손익계산서_변형!$C$7:$AS$328,$A306,FALSE)</f>
        <v>9553000000</v>
      </c>
      <c r="E306" s="22">
        <f>HLOOKUP(E$7,손익계산서_변형!$C$7:$AS$328,$A306,FALSE)</f>
        <v>9923000000</v>
      </c>
      <c r="F306" s="22">
        <f>HLOOKUP(F$7,손익계산서_변형!$C$7:$AS$328,$A306,FALSE)</f>
        <v>57226000000</v>
      </c>
      <c r="G306" s="22">
        <f>HLOOKUP(G$7,손익계산서_변형!$C$7:$AS$328,$A306,FALSE)</f>
        <v>138767000000</v>
      </c>
      <c r="I306" s="23">
        <f t="shared" si="4"/>
        <v>215469000000</v>
      </c>
    </row>
    <row r="307" spans="1:9">
      <c r="A307">
        <v>301</v>
      </c>
      <c r="B307" s="29">
        <v>128000</v>
      </c>
      <c r="C307" s="30" t="s">
        <v>337</v>
      </c>
      <c r="D307" s="22">
        <f>HLOOKUP(D$7,손익계산서_변형!$C$7:$AS$328,$A307,FALSE)</f>
        <v>3119442000000</v>
      </c>
      <c r="E307" s="22">
        <f>HLOOKUP(E$7,손익계산서_변형!$C$7:$AS$328,$A307,FALSE)</f>
        <v>4420419000000</v>
      </c>
      <c r="F307" s="22">
        <f>HLOOKUP(F$7,손익계산서_변형!$C$7:$AS$328,$A307,FALSE)</f>
        <v>3936877000000</v>
      </c>
      <c r="G307" s="22">
        <f>HLOOKUP(G$7,손익계산서_변형!$C$7:$AS$328,$A307,FALSE)</f>
        <v>2875879000000</v>
      </c>
      <c r="I307" s="23">
        <f t="shared" si="4"/>
        <v>14352617000000</v>
      </c>
    </row>
    <row r="308" spans="1:9">
      <c r="A308">
        <v>302</v>
      </c>
      <c r="B308" s="29">
        <v>128100</v>
      </c>
      <c r="C308" s="30" t="s">
        <v>338</v>
      </c>
      <c r="D308" s="22">
        <f>HLOOKUP(D$7,손익계산서_변형!$C$7:$AS$328,$A308,FALSE)</f>
        <v>627724000000</v>
      </c>
      <c r="E308" s="22">
        <f>HLOOKUP(E$7,손익계산서_변형!$C$7:$AS$328,$A308,FALSE)</f>
        <v>783793000000</v>
      </c>
      <c r="F308" s="22">
        <f>HLOOKUP(F$7,손익계산서_변형!$C$7:$AS$328,$A308,FALSE)</f>
        <v>796703000000</v>
      </c>
      <c r="G308" s="22">
        <f>HLOOKUP(G$7,손익계산서_변형!$C$7:$AS$328,$A308,FALSE)</f>
        <v>-94072000000</v>
      </c>
      <c r="I308" s="23">
        <f t="shared" si="4"/>
        <v>2114148000000</v>
      </c>
    </row>
    <row r="309" spans="1:9">
      <c r="A309">
        <v>303</v>
      </c>
      <c r="B309" s="29">
        <v>128160</v>
      </c>
      <c r="C309" s="30" t="s">
        <v>339</v>
      </c>
      <c r="D309" s="22">
        <f>HLOOKUP(D$7,손익계산서_변형!$C$7:$AS$328,$A309,FALSE)</f>
        <v>2491718000000</v>
      </c>
      <c r="E309" s="22">
        <f>HLOOKUP(E$7,손익계산서_변형!$C$7:$AS$328,$A309,FALSE)</f>
        <v>3636626000000</v>
      </c>
      <c r="F309" s="22">
        <f>HLOOKUP(F$7,손익계산서_변형!$C$7:$AS$328,$A309,FALSE)</f>
        <v>3140174000000</v>
      </c>
      <c r="G309" s="22">
        <f>HLOOKUP(G$7,손익계산서_변형!$C$7:$AS$328,$A309,FALSE)</f>
        <v>2969951000000</v>
      </c>
      <c r="I309" s="23">
        <f t="shared" si="4"/>
        <v>12238469000000</v>
      </c>
    </row>
    <row r="310" spans="1:9">
      <c r="A310">
        <v>304</v>
      </c>
      <c r="B310" s="29">
        <v>128170</v>
      </c>
      <c r="C310" s="30" t="s">
        <v>340</v>
      </c>
      <c r="D310" s="22">
        <f>HLOOKUP(D$7,손익계산서_변형!$C$7:$AS$328,$A310,FALSE)</f>
        <v>0</v>
      </c>
      <c r="E310" s="22">
        <f>HLOOKUP(E$7,손익계산서_변형!$C$7:$AS$328,$A310,FALSE)</f>
        <v>0</v>
      </c>
      <c r="F310" s="22">
        <f>HLOOKUP(F$7,손익계산서_변형!$C$7:$AS$328,$A310,FALSE)</f>
        <v>0</v>
      </c>
      <c r="G310" s="22">
        <f>HLOOKUP(G$7,손익계산서_변형!$C$7:$AS$328,$A310,FALSE)</f>
        <v>0</v>
      </c>
      <c r="I310" s="23">
        <f t="shared" si="4"/>
        <v>0</v>
      </c>
    </row>
    <row r="311" spans="1:9">
      <c r="A311">
        <v>305</v>
      </c>
      <c r="B311" s="29">
        <v>128171</v>
      </c>
      <c r="C311" s="30" t="s">
        <v>341</v>
      </c>
      <c r="D311" s="22">
        <f>HLOOKUP(D$7,손익계산서_변형!$C$7:$AS$328,$A311,FALSE)</f>
        <v>0</v>
      </c>
      <c r="E311" s="22">
        <f>HLOOKUP(E$7,손익계산서_변형!$C$7:$AS$328,$A311,FALSE)</f>
        <v>0</v>
      </c>
      <c r="F311" s="22">
        <f>HLOOKUP(F$7,손익계산서_변형!$C$7:$AS$328,$A311,FALSE)</f>
        <v>0</v>
      </c>
      <c r="G311" s="22">
        <f>HLOOKUP(G$7,손익계산서_변형!$C$7:$AS$328,$A311,FALSE)</f>
        <v>0</v>
      </c>
      <c r="I311" s="23">
        <f t="shared" si="4"/>
        <v>0</v>
      </c>
    </row>
    <row r="312" spans="1:9">
      <c r="A312">
        <v>306</v>
      </c>
      <c r="B312" s="29">
        <v>128172</v>
      </c>
      <c r="C312" s="30" t="s">
        <v>342</v>
      </c>
      <c r="D312" s="22">
        <f>HLOOKUP(D$7,손익계산서_변형!$C$7:$AS$328,$A312,FALSE)</f>
        <v>0</v>
      </c>
      <c r="E312" s="22">
        <f>HLOOKUP(E$7,손익계산서_변형!$C$7:$AS$328,$A312,FALSE)</f>
        <v>0</v>
      </c>
      <c r="F312" s="22">
        <f>HLOOKUP(F$7,손익계산서_변형!$C$7:$AS$328,$A312,FALSE)</f>
        <v>0</v>
      </c>
      <c r="G312" s="22">
        <f>HLOOKUP(G$7,손익계산서_변형!$C$7:$AS$328,$A312,FALSE)</f>
        <v>0</v>
      </c>
      <c r="I312" s="23">
        <f t="shared" si="4"/>
        <v>0</v>
      </c>
    </row>
    <row r="313" spans="1:9">
      <c r="A313">
        <v>307</v>
      </c>
      <c r="B313" s="29">
        <v>128173</v>
      </c>
      <c r="C313" s="30" t="s">
        <v>343</v>
      </c>
      <c r="D313" s="22">
        <f>HLOOKUP(D$7,손익계산서_변형!$C$7:$AS$328,$A313,FALSE)</f>
        <v>0</v>
      </c>
      <c r="E313" s="22">
        <f>HLOOKUP(E$7,손익계산서_변형!$C$7:$AS$328,$A313,FALSE)</f>
        <v>0</v>
      </c>
      <c r="F313" s="22">
        <f>HLOOKUP(F$7,손익계산서_변형!$C$7:$AS$328,$A313,FALSE)</f>
        <v>0</v>
      </c>
      <c r="G313" s="22">
        <f>HLOOKUP(G$7,손익계산서_변형!$C$7:$AS$328,$A313,FALSE)</f>
        <v>0</v>
      </c>
      <c r="I313" s="23">
        <f t="shared" si="4"/>
        <v>0</v>
      </c>
    </row>
    <row r="314" spans="1:9">
      <c r="A314">
        <v>308</v>
      </c>
      <c r="B314" s="29">
        <v>128174</v>
      </c>
      <c r="C314" s="30" t="s">
        <v>344</v>
      </c>
      <c r="D314" s="22">
        <f>HLOOKUP(D$7,손익계산서_변형!$C$7:$AS$328,$A314,FALSE)</f>
        <v>0</v>
      </c>
      <c r="E314" s="22">
        <f>HLOOKUP(E$7,손익계산서_변형!$C$7:$AS$328,$A314,FALSE)</f>
        <v>0</v>
      </c>
      <c r="F314" s="22">
        <f>HLOOKUP(F$7,손익계산서_변형!$C$7:$AS$328,$A314,FALSE)</f>
        <v>0</v>
      </c>
      <c r="G314" s="22">
        <f>HLOOKUP(G$7,손익계산서_변형!$C$7:$AS$328,$A314,FALSE)</f>
        <v>0</v>
      </c>
      <c r="I314" s="23">
        <f t="shared" si="4"/>
        <v>0</v>
      </c>
    </row>
    <row r="315" spans="1:9">
      <c r="A315">
        <v>309</v>
      </c>
      <c r="B315" s="29">
        <v>128175</v>
      </c>
      <c r="C315" s="30" t="s">
        <v>345</v>
      </c>
      <c r="D315" s="22">
        <f>HLOOKUP(D$7,손익계산서_변형!$C$7:$AS$328,$A315,FALSE)</f>
        <v>0</v>
      </c>
      <c r="E315" s="22">
        <f>HLOOKUP(E$7,손익계산서_변형!$C$7:$AS$328,$A315,FALSE)</f>
        <v>0</v>
      </c>
      <c r="F315" s="22">
        <f>HLOOKUP(F$7,손익계산서_변형!$C$7:$AS$328,$A315,FALSE)</f>
        <v>0</v>
      </c>
      <c r="G315" s="22">
        <f>HLOOKUP(G$7,손익계산서_변형!$C$7:$AS$328,$A315,FALSE)</f>
        <v>0</v>
      </c>
      <c r="I315" s="23">
        <f t="shared" si="4"/>
        <v>0</v>
      </c>
    </row>
    <row r="316" spans="1:9">
      <c r="A316">
        <v>310</v>
      </c>
      <c r="B316" s="29">
        <v>128176</v>
      </c>
      <c r="C316" s="30" t="s">
        <v>346</v>
      </c>
      <c r="D316" s="22">
        <f>HLOOKUP(D$7,손익계산서_변형!$C$7:$AS$328,$A316,FALSE)</f>
        <v>0</v>
      </c>
      <c r="E316" s="22">
        <f>HLOOKUP(E$7,손익계산서_변형!$C$7:$AS$328,$A316,FALSE)</f>
        <v>0</v>
      </c>
      <c r="F316" s="22">
        <f>HLOOKUP(F$7,손익계산서_변형!$C$7:$AS$328,$A316,FALSE)</f>
        <v>0</v>
      </c>
      <c r="G316" s="22">
        <f>HLOOKUP(G$7,손익계산서_변형!$C$7:$AS$328,$A316,FALSE)</f>
        <v>0</v>
      </c>
      <c r="I316" s="23">
        <f t="shared" si="4"/>
        <v>0</v>
      </c>
    </row>
    <row r="317" spans="1:9">
      <c r="A317">
        <v>311</v>
      </c>
      <c r="B317" s="29">
        <v>128177</v>
      </c>
      <c r="C317" s="30" t="s">
        <v>347</v>
      </c>
      <c r="D317" s="22">
        <f>HLOOKUP(D$7,손익계산서_변형!$C$7:$AS$328,$A317,FALSE)</f>
        <v>0</v>
      </c>
      <c r="E317" s="22">
        <f>HLOOKUP(E$7,손익계산서_변형!$C$7:$AS$328,$A317,FALSE)</f>
        <v>0</v>
      </c>
      <c r="F317" s="22">
        <f>HLOOKUP(F$7,손익계산서_변형!$C$7:$AS$328,$A317,FALSE)</f>
        <v>0</v>
      </c>
      <c r="G317" s="22">
        <f>HLOOKUP(G$7,손익계산서_변형!$C$7:$AS$328,$A317,FALSE)</f>
        <v>0</v>
      </c>
      <c r="I317" s="23">
        <f t="shared" si="4"/>
        <v>0</v>
      </c>
    </row>
    <row r="318" spans="1:9">
      <c r="A318">
        <v>312</v>
      </c>
      <c r="B318" s="29">
        <v>128178</v>
      </c>
      <c r="C318" s="30" t="s">
        <v>348</v>
      </c>
      <c r="D318" s="22">
        <f>HLOOKUP(D$7,손익계산서_변형!$C$7:$AS$328,$A318,FALSE)</f>
        <v>0</v>
      </c>
      <c r="E318" s="22">
        <f>HLOOKUP(E$7,손익계산서_변형!$C$7:$AS$328,$A318,FALSE)</f>
        <v>0</v>
      </c>
      <c r="F318" s="22">
        <f>HLOOKUP(F$7,손익계산서_변형!$C$7:$AS$328,$A318,FALSE)</f>
        <v>0</v>
      </c>
      <c r="G318" s="22">
        <f>HLOOKUP(G$7,손익계산서_변형!$C$7:$AS$328,$A318,FALSE)</f>
        <v>0</v>
      </c>
      <c r="I318" s="23">
        <f t="shared" si="4"/>
        <v>0</v>
      </c>
    </row>
    <row r="319" spans="1:9">
      <c r="A319">
        <v>313</v>
      </c>
      <c r="B319" s="29">
        <v>128179</v>
      </c>
      <c r="C319" s="30" t="s">
        <v>349</v>
      </c>
      <c r="D319" s="22">
        <f>HLOOKUP(D$7,손익계산서_변형!$C$7:$AS$328,$A319,FALSE)</f>
        <v>0</v>
      </c>
      <c r="E319" s="22">
        <f>HLOOKUP(E$7,손익계산서_변형!$C$7:$AS$328,$A319,FALSE)</f>
        <v>0</v>
      </c>
      <c r="F319" s="22">
        <f>HLOOKUP(F$7,손익계산서_변형!$C$7:$AS$328,$A319,FALSE)</f>
        <v>0</v>
      </c>
      <c r="G319" s="22">
        <f>HLOOKUP(G$7,손익계산서_변형!$C$7:$AS$328,$A319,FALSE)</f>
        <v>0</v>
      </c>
      <c r="I319" s="23">
        <f t="shared" si="4"/>
        <v>0</v>
      </c>
    </row>
    <row r="320" spans="1:9">
      <c r="A320">
        <v>314</v>
      </c>
      <c r="B320" s="29">
        <v>128180</v>
      </c>
      <c r="C320" s="30" t="s">
        <v>350</v>
      </c>
      <c r="D320" s="22">
        <f>HLOOKUP(D$7,손익계산서_변형!$C$7:$AS$328,$A320,FALSE)</f>
        <v>0</v>
      </c>
      <c r="E320" s="22">
        <f>HLOOKUP(E$7,손익계산서_변형!$C$7:$AS$328,$A320,FALSE)</f>
        <v>0</v>
      </c>
      <c r="F320" s="22">
        <f>HLOOKUP(F$7,손익계산서_변형!$C$7:$AS$328,$A320,FALSE)</f>
        <v>0</v>
      </c>
      <c r="G320" s="22">
        <f>HLOOKUP(G$7,손익계산서_변형!$C$7:$AS$328,$A320,FALSE)</f>
        <v>0</v>
      </c>
      <c r="I320" s="23">
        <f t="shared" si="4"/>
        <v>0</v>
      </c>
    </row>
    <row r="321" spans="1:9">
      <c r="A321">
        <v>315</v>
      </c>
      <c r="B321" s="29">
        <v>128181</v>
      </c>
      <c r="C321" s="30" t="s">
        <v>351</v>
      </c>
      <c r="D321" s="22">
        <f>HLOOKUP(D$7,손익계산서_변형!$C$7:$AS$328,$A321,FALSE)</f>
        <v>0</v>
      </c>
      <c r="E321" s="22">
        <f>HLOOKUP(E$7,손익계산서_변형!$C$7:$AS$328,$A321,FALSE)</f>
        <v>0</v>
      </c>
      <c r="F321" s="22">
        <f>HLOOKUP(F$7,손익계산서_변형!$C$7:$AS$328,$A321,FALSE)</f>
        <v>0</v>
      </c>
      <c r="G321" s="22">
        <f>HLOOKUP(G$7,손익계산서_변형!$C$7:$AS$328,$A321,FALSE)</f>
        <v>0</v>
      </c>
      <c r="I321" s="23">
        <f t="shared" si="4"/>
        <v>0</v>
      </c>
    </row>
    <row r="322" spans="1:9">
      <c r="A322">
        <v>316</v>
      </c>
      <c r="B322" s="29">
        <v>128182</v>
      </c>
      <c r="C322" s="30" t="s">
        <v>352</v>
      </c>
      <c r="D322" s="22">
        <f>HLOOKUP(D$7,손익계산서_변형!$C$7:$AS$328,$A322,FALSE)</f>
        <v>0</v>
      </c>
      <c r="E322" s="22">
        <f>HLOOKUP(E$7,손익계산서_변형!$C$7:$AS$328,$A322,FALSE)</f>
        <v>0</v>
      </c>
      <c r="F322" s="22">
        <f>HLOOKUP(F$7,손익계산서_변형!$C$7:$AS$328,$A322,FALSE)</f>
        <v>0</v>
      </c>
      <c r="G322" s="22">
        <f>HLOOKUP(G$7,손익계산서_변형!$C$7:$AS$328,$A322,FALSE)</f>
        <v>0</v>
      </c>
      <c r="I322" s="23">
        <f t="shared" si="4"/>
        <v>0</v>
      </c>
    </row>
    <row r="323" spans="1:9">
      <c r="A323">
        <v>317</v>
      </c>
      <c r="B323" s="29">
        <v>129000</v>
      </c>
      <c r="C323" s="30" t="s">
        <v>353</v>
      </c>
      <c r="D323" s="22">
        <f>HLOOKUP(D$7,손익계산서_변형!$C$7:$AS$328,$A323,FALSE)</f>
        <v>2491718000000</v>
      </c>
      <c r="E323" s="22">
        <f>HLOOKUP(E$7,손익계산서_변형!$C$7:$AS$328,$A323,FALSE)</f>
        <v>3636626000000</v>
      </c>
      <c r="F323" s="22">
        <f>HLOOKUP(F$7,손익계산서_변형!$C$7:$AS$328,$A323,FALSE)</f>
        <v>3140174000000</v>
      </c>
      <c r="G323" s="22">
        <f>HLOOKUP(G$7,손익계산서_변형!$C$7:$AS$328,$A323,FALSE)</f>
        <v>2969951000000</v>
      </c>
      <c r="I323" s="23">
        <f t="shared" si="4"/>
        <v>12238469000000</v>
      </c>
    </row>
    <row r="324" spans="1:9">
      <c r="A324">
        <v>318</v>
      </c>
      <c r="B324" s="29">
        <v>129001</v>
      </c>
      <c r="C324" s="30" t="s">
        <v>354</v>
      </c>
      <c r="D324" s="22">
        <f>HLOOKUP(D$7,손익계산서_변형!$C$7:$AS$328,$A324,FALSE)</f>
        <v>2577407000</v>
      </c>
      <c r="E324" s="22">
        <f>HLOOKUP(E$7,손익계산서_변형!$C$7:$AS$328,$A324,FALSE)</f>
        <v>3190833000</v>
      </c>
      <c r="F324" s="22">
        <f>HLOOKUP(F$7,손익계산서_변형!$C$7:$AS$328,$A324,FALSE)</f>
        <v>2940436000</v>
      </c>
      <c r="G324" s="22">
        <f>HLOOKUP(G$7,손익계산서_변형!$C$7:$AS$328,$A324,FALSE)</f>
        <v>3128497000</v>
      </c>
      <c r="I324" s="23">
        <f t="shared" si="4"/>
        <v>11837173000</v>
      </c>
    </row>
    <row r="325" spans="1:9">
      <c r="A325">
        <v>319</v>
      </c>
      <c r="B325" s="29">
        <v>129007</v>
      </c>
      <c r="C325" s="30" t="s">
        <v>355</v>
      </c>
      <c r="D325" s="22">
        <f>HLOOKUP(D$7,손익계산서_변형!$C$7:$AS$328,$A325,FALSE)</f>
        <v>16711</v>
      </c>
      <c r="E325" s="22">
        <f>HLOOKUP(E$7,손익계산서_변형!$C$7:$AS$328,$A325,FALSE)</f>
        <v>24419</v>
      </c>
      <c r="F325" s="22">
        <f>HLOOKUP(F$7,손익계산서_변형!$C$7:$AS$328,$A325,FALSE)</f>
        <v>21085</v>
      </c>
      <c r="G325" s="22">
        <f>HLOOKUP(G$7,손익계산서_변형!$C$7:$AS$328,$A325,FALSE)</f>
        <v>0</v>
      </c>
      <c r="I325" s="23">
        <f t="shared" si="4"/>
        <v>62215</v>
      </c>
    </row>
    <row r="326" spans="1:9">
      <c r="A326">
        <v>320</v>
      </c>
      <c r="B326" s="29">
        <v>129009</v>
      </c>
      <c r="C326" s="30" t="s">
        <v>356</v>
      </c>
      <c r="D326" s="22">
        <f>HLOOKUP(D$7,손익계산서_변형!$C$7:$AS$328,$A326,FALSE)</f>
        <v>16711</v>
      </c>
      <c r="E326" s="22">
        <f>HLOOKUP(E$7,손익계산서_변형!$C$7:$AS$328,$A326,FALSE)</f>
        <v>24419</v>
      </c>
      <c r="F326" s="22">
        <f>HLOOKUP(F$7,손익계산서_변형!$C$7:$AS$328,$A326,FALSE)</f>
        <v>21085</v>
      </c>
      <c r="G326" s="22">
        <f>HLOOKUP(G$7,손익계산서_변형!$C$7:$AS$328,$A326,FALSE)</f>
        <v>0</v>
      </c>
      <c r="I326" s="23">
        <f t="shared" si="4"/>
        <v>62215</v>
      </c>
    </row>
    <row r="327" spans="1:9">
      <c r="A327">
        <v>321</v>
      </c>
      <c r="B327" s="29">
        <v>129017</v>
      </c>
      <c r="C327" s="30" t="s">
        <v>357</v>
      </c>
      <c r="D327" s="22">
        <f>HLOOKUP(D$7,손익계산서_변형!$C$7:$AS$328,$A327,FALSE)</f>
        <v>16711</v>
      </c>
      <c r="E327" s="22">
        <f>HLOOKUP(E$7,손익계산서_변형!$C$7:$AS$328,$A327,FALSE)</f>
        <v>24419</v>
      </c>
      <c r="F327" s="22">
        <f>HLOOKUP(F$7,손익계산서_변형!$C$7:$AS$328,$A327,FALSE)</f>
        <v>21085</v>
      </c>
      <c r="G327" s="22">
        <f>HLOOKUP(G$7,손익계산서_변형!$C$7:$AS$328,$A327,FALSE)</f>
        <v>0</v>
      </c>
      <c r="I327" s="23">
        <f t="shared" si="4"/>
        <v>62215</v>
      </c>
    </row>
    <row r="328" spans="1:9" ht="17.5" thickBot="1">
      <c r="A328">
        <v>322</v>
      </c>
      <c r="B328" s="29">
        <v>129019</v>
      </c>
      <c r="C328" s="30" t="s">
        <v>358</v>
      </c>
      <c r="D328" s="22">
        <f>HLOOKUP(D$7,손익계산서_변형!$C$7:$AS$328,$A328,FALSE)</f>
        <v>16711</v>
      </c>
      <c r="E328" s="22">
        <f>HLOOKUP(E$7,손익계산서_변형!$C$7:$AS$328,$A328,FALSE)</f>
        <v>24419</v>
      </c>
      <c r="F328" s="22">
        <f>HLOOKUP(F$7,손익계산서_변형!$C$7:$AS$328,$A328,FALSE)</f>
        <v>21085</v>
      </c>
      <c r="G328" s="22">
        <f>HLOOKUP(G$7,손익계산서_변형!$C$7:$AS$328,$A328,FALSE)</f>
        <v>0</v>
      </c>
      <c r="I328" s="23">
        <f t="shared" si="4"/>
        <v>62215</v>
      </c>
    </row>
    <row r="329" spans="1:9" ht="17.5" thickBot="1">
      <c r="G329" s="157">
        <f>SUM(D323:G323)</f>
        <v>12238469000000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/>
  </sheetViews>
  <sheetFormatPr defaultRowHeight="17"/>
  <sheetData>
    <row r="1" spans="1:5">
      <c r="A1" s="123" t="s">
        <v>434</v>
      </c>
      <c r="B1" s="123" t="s">
        <v>430</v>
      </c>
      <c r="C1" s="123" t="s">
        <v>431</v>
      </c>
      <c r="D1" s="123" t="s">
        <v>432</v>
      </c>
      <c r="E1" s="123" t="s">
        <v>433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46"/>
  <sheetViews>
    <sheetView topLeftCell="D18" workbookViewId="0">
      <selection activeCell="K21" sqref="K21"/>
    </sheetView>
  </sheetViews>
  <sheetFormatPr defaultRowHeight="17"/>
  <cols>
    <col min="1" max="1" width="1.75" style="1" customWidth="1"/>
    <col min="2" max="2" width="16" style="1" customWidth="1"/>
    <col min="3" max="3" width="41.83203125" style="1" customWidth="1"/>
    <col min="4" max="4" width="23.08203125" style="1" bestFit="1" customWidth="1"/>
    <col min="5" max="5" width="23.08203125" style="111" customWidth="1"/>
    <col min="6" max="6" width="22.25" style="1" customWidth="1"/>
    <col min="7" max="7" width="9.58203125" customWidth="1"/>
    <col min="8" max="8" width="15.83203125" bestFit="1" customWidth="1"/>
    <col min="9" max="9" width="34" customWidth="1"/>
    <col min="10" max="10" width="20.33203125" customWidth="1"/>
    <col min="11" max="11" width="20.33203125" style="113" customWidth="1"/>
    <col min="12" max="13" width="20.5" bestFit="1" customWidth="1"/>
    <col min="14" max="14" width="10.83203125" bestFit="1" customWidth="1"/>
  </cols>
  <sheetData>
    <row r="1" spans="1:12" ht="17.5" thickBot="1"/>
    <row r="2" spans="1:12" ht="34" thickBot="1">
      <c r="A2" s="3"/>
      <c r="B2" s="163" t="s">
        <v>380</v>
      </c>
      <c r="C2" s="164"/>
      <c r="D2" s="165"/>
      <c r="E2" s="112"/>
      <c r="F2" s="4"/>
      <c r="G2" s="22"/>
      <c r="H2" s="163" t="s">
        <v>381</v>
      </c>
      <c r="I2" s="164"/>
      <c r="J2" s="165"/>
      <c r="K2" s="112"/>
      <c r="L2" s="22"/>
    </row>
    <row r="3" spans="1:12" ht="16.5" customHeight="1">
      <c r="A3" s="3"/>
      <c r="B3"/>
      <c r="C3"/>
      <c r="D3"/>
      <c r="E3" s="113"/>
      <c r="F3"/>
      <c r="G3" s="22"/>
      <c r="I3" s="22"/>
      <c r="L3" s="22"/>
    </row>
    <row r="4" spans="1:12" ht="16.5" customHeight="1">
      <c r="A4" s="3"/>
      <c r="B4" s="99" t="s">
        <v>2</v>
      </c>
      <c r="C4" s="99" t="str">
        <f>손익계산서_변형!A3</f>
        <v>삼성전자</v>
      </c>
      <c r="D4" s="6"/>
      <c r="E4" s="114"/>
      <c r="F4"/>
      <c r="G4" s="22"/>
      <c r="H4" s="99" t="s">
        <v>2</v>
      </c>
      <c r="I4" s="99" t="str">
        <f>+C4</f>
        <v>삼성전자</v>
      </c>
      <c r="J4" s="1"/>
      <c r="K4" s="111"/>
      <c r="L4" s="22"/>
    </row>
    <row r="5" spans="1:12" ht="16.5" customHeight="1">
      <c r="A5" s="3"/>
      <c r="B5" s="99">
        <f>HLOOKUP('1단계 손익계산서_실제'!D5-1,손익계산서_변형!$C$5:$AS$7,3,FALSE)</f>
        <v>20131231</v>
      </c>
      <c r="C5" s="99" t="s">
        <v>370</v>
      </c>
      <c r="D5" s="18">
        <v>122370767000000</v>
      </c>
      <c r="E5" s="104" t="s">
        <v>392</v>
      </c>
      <c r="F5"/>
      <c r="G5" s="22"/>
      <c r="H5" s="99">
        <f>HLOOKUP('2단계 손익계산서_예상'!D5-1,손익계산서_변형!$C$5:$AS$7,3,FALSE)</f>
        <v>20141231</v>
      </c>
      <c r="I5" s="99" t="s">
        <v>370</v>
      </c>
      <c r="J5" s="18">
        <v>132677075000000</v>
      </c>
      <c r="K5" s="104" t="s">
        <v>392</v>
      </c>
      <c r="L5" s="22"/>
    </row>
    <row r="6" spans="1:12" ht="16.5" customHeight="1">
      <c r="A6" s="3"/>
      <c r="B6" s="140">
        <f>+B5</f>
        <v>20131231</v>
      </c>
      <c r="C6" s="99" t="s">
        <v>406</v>
      </c>
      <c r="D6" s="18">
        <v>130915121</v>
      </c>
      <c r="E6" s="104" t="s">
        <v>393</v>
      </c>
      <c r="F6"/>
      <c r="G6" s="22"/>
      <c r="H6" s="99">
        <f>+H5</f>
        <v>20141231</v>
      </c>
      <c r="I6" s="99" t="s">
        <v>372</v>
      </c>
      <c r="J6" s="18">
        <v>130204596</v>
      </c>
      <c r="K6" s="104" t="s">
        <v>393</v>
      </c>
      <c r="L6" s="22"/>
    </row>
    <row r="7" spans="1:12" ht="16.5" customHeight="1">
      <c r="A7" s="3"/>
      <c r="B7" s="140">
        <f>+B6</f>
        <v>20131231</v>
      </c>
      <c r="C7" s="99" t="s">
        <v>371</v>
      </c>
      <c r="D7" s="18">
        <v>1396000</v>
      </c>
      <c r="E7" s="104" t="s">
        <v>394</v>
      </c>
      <c r="F7" s="23">
        <f>+D7*D6</f>
        <v>182757508916000</v>
      </c>
      <c r="G7" s="22"/>
      <c r="H7" s="99">
        <f t="shared" ref="H7:H10" si="0">+H6</f>
        <v>20141231</v>
      </c>
      <c r="I7" s="99" t="s">
        <v>371</v>
      </c>
      <c r="J7" s="18">
        <v>1327000</v>
      </c>
      <c r="K7" s="104" t="s">
        <v>394</v>
      </c>
      <c r="L7" s="23">
        <f>+J7*J6</f>
        <v>172781498892000</v>
      </c>
    </row>
    <row r="8" spans="1:12" ht="16.5" customHeight="1">
      <c r="A8" s="3"/>
      <c r="B8" s="140">
        <f>+B7</f>
        <v>20131231</v>
      </c>
      <c r="C8" s="99" t="s">
        <v>407</v>
      </c>
      <c r="D8" s="18">
        <v>19853734</v>
      </c>
      <c r="E8" s="104" t="s">
        <v>395</v>
      </c>
      <c r="F8"/>
      <c r="G8" s="22"/>
      <c r="H8" s="99">
        <f t="shared" si="0"/>
        <v>20141231</v>
      </c>
      <c r="I8" s="99" t="s">
        <v>373</v>
      </c>
      <c r="J8" s="18">
        <v>19722484</v>
      </c>
      <c r="K8" s="104" t="s">
        <v>395</v>
      </c>
      <c r="L8" s="22"/>
    </row>
    <row r="9" spans="1:12" ht="16.5" customHeight="1">
      <c r="A9" s="3"/>
      <c r="B9" s="140">
        <f>+B8</f>
        <v>20131231</v>
      </c>
      <c r="C9" s="99" t="s">
        <v>374</v>
      </c>
      <c r="D9" s="18">
        <v>1046000</v>
      </c>
      <c r="E9" s="104" t="s">
        <v>394</v>
      </c>
      <c r="F9" s="23">
        <f>+D9*D8</f>
        <v>20767005764000</v>
      </c>
      <c r="G9" s="22"/>
      <c r="H9" s="99">
        <f t="shared" si="0"/>
        <v>20141231</v>
      </c>
      <c r="I9" s="99" t="s">
        <v>374</v>
      </c>
      <c r="J9" s="18">
        <v>1039000</v>
      </c>
      <c r="K9" s="104" t="s">
        <v>394</v>
      </c>
      <c r="L9" s="23">
        <f>+J9*J8</f>
        <v>20491660876000</v>
      </c>
    </row>
    <row r="10" spans="1:12" ht="16.5" customHeight="1">
      <c r="A10" s="3"/>
      <c r="B10" s="141"/>
      <c r="C10" s="103"/>
      <c r="D10" s="104"/>
      <c r="E10" s="104"/>
      <c r="F10" s="23"/>
      <c r="G10" s="22"/>
      <c r="H10" s="99">
        <f t="shared" si="0"/>
        <v>20141231</v>
      </c>
      <c r="I10" s="99" t="s">
        <v>398</v>
      </c>
      <c r="J10" s="18"/>
      <c r="K10" s="104"/>
      <c r="L10" s="23"/>
    </row>
    <row r="11" spans="1:12" ht="16.5" customHeight="1">
      <c r="A11" s="3"/>
      <c r="B11" s="141"/>
      <c r="C11" s="103"/>
      <c r="D11" s="104"/>
      <c r="E11" s="104"/>
      <c r="F11" s="23"/>
      <c r="G11" s="22"/>
      <c r="H11" s="103"/>
      <c r="I11" s="103"/>
      <c r="J11" s="104"/>
      <c r="K11" s="104"/>
      <c r="L11" s="23"/>
    </row>
    <row r="12" spans="1:12" ht="16.5" customHeight="1">
      <c r="A12" s="3"/>
      <c r="B12" s="141"/>
      <c r="C12" s="103"/>
      <c r="D12" s="104"/>
      <c r="E12" s="104"/>
      <c r="F12"/>
      <c r="G12" s="22"/>
      <c r="I12" s="22"/>
      <c r="L12" s="22"/>
    </row>
    <row r="13" spans="1:12">
      <c r="B13" s="140">
        <f>HLOOKUP('1단계 손익계산서_실제'!D5-1,손익계산서_변형!$C$5:$AS$7,3,FALSE)</f>
        <v>20131231</v>
      </c>
      <c r="C13" s="8" t="s">
        <v>386</v>
      </c>
      <c r="D13" s="108">
        <f>+D5*F7/(F7+F9)</f>
        <v>109884436163492.52</v>
      </c>
      <c r="E13" s="104"/>
      <c r="H13" s="99">
        <f>+H9</f>
        <v>20141231</v>
      </c>
      <c r="I13" s="8" t="s">
        <v>386</v>
      </c>
      <c r="J13" s="108">
        <f>+J5*L7/(L7+L9)</f>
        <v>118610074542289.45</v>
      </c>
      <c r="K13" s="104"/>
    </row>
    <row r="14" spans="1:12">
      <c r="B14" s="140">
        <f>+B13</f>
        <v>20131231</v>
      </c>
      <c r="C14" s="8" t="s">
        <v>368</v>
      </c>
      <c r="D14" s="108">
        <f>+D6</f>
        <v>130915121</v>
      </c>
      <c r="E14" s="104"/>
      <c r="H14" s="99">
        <f>+H13</f>
        <v>20141231</v>
      </c>
      <c r="I14" s="8" t="s">
        <v>368</v>
      </c>
      <c r="J14" s="108">
        <f>+J6</f>
        <v>130204596</v>
      </c>
      <c r="K14" s="104"/>
    </row>
    <row r="15" spans="1:12">
      <c r="B15" s="140">
        <f>+B14</f>
        <v>20131231</v>
      </c>
      <c r="C15" s="8" t="s">
        <v>369</v>
      </c>
      <c r="D15" s="13">
        <f>+D13/D14</f>
        <v>839356.33503705438</v>
      </c>
      <c r="E15" s="110"/>
      <c r="H15" s="99">
        <f>+H14</f>
        <v>20141231</v>
      </c>
      <c r="I15" s="8" t="s">
        <v>369</v>
      </c>
      <c r="J15" s="13">
        <f>+J13/J14</f>
        <v>910951.51927117421</v>
      </c>
      <c r="K15" s="110"/>
    </row>
    <row r="16" spans="1:12">
      <c r="B16" s="140">
        <f>+B15</f>
        <v>20131231</v>
      </c>
      <c r="C16" s="5" t="s">
        <v>3</v>
      </c>
      <c r="D16" s="9">
        <v>1.4999999999999999E-2</v>
      </c>
      <c r="E16" s="115" t="s">
        <v>396</v>
      </c>
      <c r="H16" s="99">
        <f t="shared" ref="H16" si="1">+H14</f>
        <v>20141231</v>
      </c>
      <c r="I16" s="5" t="s">
        <v>3</v>
      </c>
      <c r="J16" s="9">
        <v>1.4999999999999999E-2</v>
      </c>
      <c r="K16" s="115" t="s">
        <v>396</v>
      </c>
    </row>
    <row r="17" spans="2:11">
      <c r="B17" s="10">
        <v>39814</v>
      </c>
      <c r="C17" s="19" t="s">
        <v>4</v>
      </c>
      <c r="D17" s="20"/>
      <c r="E17" s="116"/>
      <c r="H17" s="10">
        <v>39814</v>
      </c>
      <c r="I17" s="19" t="s">
        <v>4</v>
      </c>
      <c r="K17" s="116"/>
    </row>
    <row r="18" spans="2:11">
      <c r="B18" s="10">
        <v>41639</v>
      </c>
      <c r="C18" s="19" t="s">
        <v>387</v>
      </c>
      <c r="D18" s="11">
        <f ca="1">+주가자료!M2</f>
        <v>1.1389399636138309</v>
      </c>
      <c r="E18" s="117" t="s">
        <v>394</v>
      </c>
      <c r="F18" s="139"/>
      <c r="H18" s="10">
        <v>42004</v>
      </c>
      <c r="I18" s="19" t="s">
        <v>388</v>
      </c>
      <c r="J18" s="11">
        <f ca="1">+주가자료!M3</f>
        <v>1.154933839202005</v>
      </c>
      <c r="K18" s="117" t="s">
        <v>394</v>
      </c>
    </row>
    <row r="19" spans="2:11">
      <c r="I19" s="1"/>
    </row>
    <row r="20" spans="2:11">
      <c r="B20" s="166" t="s">
        <v>14</v>
      </c>
      <c r="C20" s="167"/>
      <c r="D20" s="168"/>
      <c r="E20" s="118"/>
      <c r="H20" s="166" t="s">
        <v>389</v>
      </c>
      <c r="I20" s="167"/>
      <c r="J20" s="168"/>
      <c r="K20" s="118"/>
    </row>
    <row r="21" spans="2:11">
      <c r="B21" s="140">
        <f>+B13</f>
        <v>20131231</v>
      </c>
      <c r="C21" s="8" t="s">
        <v>5</v>
      </c>
      <c r="D21" s="102">
        <v>5.9698663828008376E-2</v>
      </c>
      <c r="E21" s="119" t="s">
        <v>397</v>
      </c>
      <c r="H21" s="99">
        <f>+H13</f>
        <v>20141231</v>
      </c>
      <c r="I21" s="8" t="s">
        <v>401</v>
      </c>
      <c r="J21" s="102">
        <f>D21</f>
        <v>5.9698663828008376E-2</v>
      </c>
      <c r="K21" s="119"/>
    </row>
    <row r="22" spans="2:11">
      <c r="B22" s="140">
        <f>+B21</f>
        <v>20131231</v>
      </c>
      <c r="C22" s="5" t="s">
        <v>6</v>
      </c>
      <c r="D22" s="12">
        <f ca="1">+D16+D18*D21</f>
        <v>8.2993194008066179E-2</v>
      </c>
      <c r="E22" s="115"/>
      <c r="H22" s="99">
        <f>+H21</f>
        <v>20141231</v>
      </c>
      <c r="I22" s="5" t="s">
        <v>6</v>
      </c>
      <c r="J22" s="12">
        <f ca="1">+J16+J18*J21</f>
        <v>8.3948007010111583E-2</v>
      </c>
      <c r="K22" s="115"/>
    </row>
    <row r="23" spans="2:11">
      <c r="B23" s="140">
        <f>+B22</f>
        <v>20131231</v>
      </c>
      <c r="C23" s="5" t="s">
        <v>11</v>
      </c>
      <c r="D23" s="101">
        <f>+'1단계 손익계산서_실제'!G329</f>
        <v>14591781000000</v>
      </c>
      <c r="E23" s="110"/>
      <c r="H23" s="99">
        <f>+H22</f>
        <v>20141231</v>
      </c>
      <c r="I23" s="5" t="s">
        <v>403</v>
      </c>
      <c r="J23" s="101" t="e">
        <f ca="1">'2단계 손익계산서_예상'!I323</f>
        <v>#NAME?</v>
      </c>
      <c r="K23" s="110"/>
    </row>
    <row r="24" spans="2:11">
      <c r="B24" s="140">
        <f>+B23</f>
        <v>20131231</v>
      </c>
      <c r="C24" s="5" t="s">
        <v>376</v>
      </c>
      <c r="D24" s="108">
        <f>+J10</f>
        <v>0</v>
      </c>
      <c r="E24" s="104" t="s">
        <v>399</v>
      </c>
      <c r="H24" s="99">
        <f>+H23</f>
        <v>20141231</v>
      </c>
      <c r="I24" s="5" t="s">
        <v>376</v>
      </c>
      <c r="J24" s="18"/>
      <c r="K24" s="104" t="s">
        <v>393</v>
      </c>
    </row>
    <row r="25" spans="2:11">
      <c r="B25" s="140">
        <f>+B24</f>
        <v>20131231</v>
      </c>
      <c r="C25" s="5" t="s">
        <v>402</v>
      </c>
      <c r="D25" s="108">
        <f>+J8</f>
        <v>19722484</v>
      </c>
      <c r="E25" s="104" t="s">
        <v>400</v>
      </c>
      <c r="H25" s="99">
        <f>+H24</f>
        <v>20141231</v>
      </c>
      <c r="I25" s="5" t="s">
        <v>402</v>
      </c>
      <c r="J25" s="18"/>
      <c r="K25" s="104" t="s">
        <v>393</v>
      </c>
    </row>
    <row r="26" spans="2:11">
      <c r="B26" s="140">
        <f>+B24</f>
        <v>20131231</v>
      </c>
      <c r="C26" s="5" t="s">
        <v>377</v>
      </c>
      <c r="D26" s="108">
        <f>+D24*D25</f>
        <v>0</v>
      </c>
      <c r="E26" s="104"/>
      <c r="H26" s="99">
        <f>+H24</f>
        <v>20141231</v>
      </c>
      <c r="I26" s="5" t="s">
        <v>377</v>
      </c>
      <c r="J26" s="108">
        <f>+J24*J25</f>
        <v>0</v>
      </c>
      <c r="K26" s="104"/>
    </row>
    <row r="27" spans="2:11">
      <c r="B27" s="140">
        <f>+B23</f>
        <v>20131231</v>
      </c>
      <c r="C27" s="5" t="s">
        <v>375</v>
      </c>
      <c r="D27" s="101">
        <f>+D23-D26</f>
        <v>14591781000000</v>
      </c>
      <c r="E27" s="110"/>
      <c r="H27" s="99">
        <f>+H23</f>
        <v>20141231</v>
      </c>
      <c r="I27" s="5" t="s">
        <v>404</v>
      </c>
      <c r="J27" s="101" t="e">
        <f ca="1">+J23-J26</f>
        <v>#NAME?</v>
      </c>
      <c r="K27" s="110"/>
    </row>
    <row r="28" spans="2:11">
      <c r="B28" s="140">
        <f>+B23</f>
        <v>20131231</v>
      </c>
      <c r="C28" s="5" t="s">
        <v>7</v>
      </c>
      <c r="D28" s="13">
        <f ca="1">D27-D13*D22</f>
        <v>5472120671016.3027</v>
      </c>
      <c r="E28" s="110"/>
      <c r="H28" s="99">
        <f>+H23</f>
        <v>20141231</v>
      </c>
      <c r="I28" s="5" t="s">
        <v>7</v>
      </c>
      <c r="J28" s="13" t="e">
        <f ca="1">J27-J13*J22</f>
        <v>#NAME?</v>
      </c>
      <c r="K28" s="110"/>
    </row>
    <row r="29" spans="2:11">
      <c r="B29" s="140"/>
      <c r="C29" s="8" t="s">
        <v>8</v>
      </c>
      <c r="D29" s="13">
        <f ca="1">+D28/D22/D14</f>
        <v>503643.66496275034</v>
      </c>
      <c r="E29" s="110"/>
      <c r="H29" s="7"/>
      <c r="I29" s="8" t="s">
        <v>8</v>
      </c>
      <c r="J29" s="13" t="e">
        <f ca="1">+J28/J22/J14</f>
        <v>#NAME?</v>
      </c>
      <c r="K29" s="110"/>
    </row>
    <row r="30" spans="2:11">
      <c r="B30" s="140">
        <f>+B28</f>
        <v>20131231</v>
      </c>
      <c r="C30" s="126" t="s">
        <v>412</v>
      </c>
      <c r="D30" s="14">
        <f ca="1">+D15+D29</f>
        <v>1342999.9999998047</v>
      </c>
      <c r="E30" s="120"/>
      <c r="H30" s="99">
        <f>+H28</f>
        <v>20141231</v>
      </c>
      <c r="I30" s="126" t="s">
        <v>412</v>
      </c>
      <c r="J30" s="14" t="e">
        <f ca="1">_xll.RiskOutput()+J15+J29</f>
        <v>#NAME?</v>
      </c>
      <c r="K30" s="120"/>
    </row>
    <row r="31" spans="2:11">
      <c r="B31" s="140">
        <f>+B30</f>
        <v>20131231</v>
      </c>
      <c r="C31" s="15" t="s">
        <v>9</v>
      </c>
      <c r="D31" s="16">
        <v>41729</v>
      </c>
      <c r="E31" s="104" t="s">
        <v>395</v>
      </c>
      <c r="H31" s="99">
        <f>+H30</f>
        <v>20141231</v>
      </c>
      <c r="I31" s="15" t="s">
        <v>9</v>
      </c>
      <c r="J31" s="16">
        <v>42094</v>
      </c>
      <c r="K31" s="121"/>
    </row>
    <row r="32" spans="2:11" ht="17.5" thickBot="1">
      <c r="B32" s="17">
        <f>+D31</f>
        <v>41729</v>
      </c>
      <c r="C32" s="5" t="s">
        <v>10</v>
      </c>
      <c r="D32" s="160">
        <f>VLOOKUP(B32,주가자료!A3:B5000,2,FALSE)</f>
        <v>1343000</v>
      </c>
      <c r="E32" s="104" t="s">
        <v>394</v>
      </c>
      <c r="H32" s="142">
        <f>+J31</f>
        <v>42094</v>
      </c>
      <c r="I32" s="106" t="s">
        <v>10</v>
      </c>
      <c r="J32" s="161">
        <f>VLOOKUP(H32,주가자료!A3:B5000,2,FALSE)</f>
        <v>1441000</v>
      </c>
      <c r="K32" s="110"/>
    </row>
    <row r="33" spans="2:13">
      <c r="H33" s="145" t="e">
        <f ca="1">IF(J33&gt;0,"저평가","고평가")</f>
        <v>#NAME?</v>
      </c>
      <c r="I33" s="146" t="s">
        <v>420</v>
      </c>
      <c r="J33" s="143" t="e">
        <f ca="1">+J30-J32</f>
        <v>#NAME?</v>
      </c>
      <c r="K33"/>
      <c r="M33" s="21"/>
    </row>
    <row r="34" spans="2:13">
      <c r="B34" s="166" t="s">
        <v>15</v>
      </c>
      <c r="C34" s="167"/>
      <c r="D34" s="168"/>
      <c r="E34" s="118"/>
      <c r="H34" s="147"/>
      <c r="I34" s="15" t="s">
        <v>390</v>
      </c>
      <c r="J34" s="144" t="e">
        <f ca="1">+J30/J32-1</f>
        <v>#NAME?</v>
      </c>
      <c r="K34"/>
    </row>
    <row r="35" spans="2:13">
      <c r="B35" s="99">
        <f>+B21</f>
        <v>20131231</v>
      </c>
      <c r="C35" s="8" t="s">
        <v>5</v>
      </c>
      <c r="D35" s="102">
        <v>6.4642940887283368E-2</v>
      </c>
      <c r="E35" s="119"/>
      <c r="H35" s="149">
        <f>+H32+1</f>
        <v>42095</v>
      </c>
      <c r="I35" s="107" t="s">
        <v>428</v>
      </c>
      <c r="J35" s="158">
        <f>VLOOKUP(H35,주가자료!A3:B5000,2,FALSE)</f>
        <v>1423000</v>
      </c>
      <c r="K35" s="113">
        <f>MATCH(H35,주가자료!A:A,0)</f>
        <v>1802</v>
      </c>
      <c r="L35" s="151"/>
    </row>
    <row r="36" spans="2:13" ht="17.5" thickBot="1">
      <c r="B36" s="99">
        <f t="shared" ref="B36:B42" si="2">+B35</f>
        <v>20131231</v>
      </c>
      <c r="C36" s="5" t="s">
        <v>6</v>
      </c>
      <c r="D36" s="12">
        <f ca="1">+D16+D18*D35</f>
        <v>8.8624428742053535E-2</v>
      </c>
      <c r="E36" s="115"/>
      <c r="H36" s="150">
        <f>+H32+100</f>
        <v>42194</v>
      </c>
      <c r="I36" s="148" t="s">
        <v>429</v>
      </c>
      <c r="J36" s="159">
        <f ca="1">AVERAGE(OFFSET(주가자료!A1,K35-1,1,(K36-K35+1),1))</f>
        <v>1347681.1594202898</v>
      </c>
      <c r="K36" s="113">
        <f>MATCH(H36,주가자료!A:A,0)</f>
        <v>1870</v>
      </c>
    </row>
    <row r="37" spans="2:13" ht="17.5" thickBot="1">
      <c r="B37" s="99">
        <f t="shared" si="2"/>
        <v>20131231</v>
      </c>
      <c r="C37" s="5" t="s">
        <v>12</v>
      </c>
      <c r="D37" s="101">
        <f ca="1">+'1단계 손익계산서_실제'!S329</f>
        <v>15581859101945.523</v>
      </c>
      <c r="E37" s="110"/>
      <c r="H37" s="149">
        <f>+H36</f>
        <v>42194</v>
      </c>
      <c r="I37" s="148" t="s">
        <v>428</v>
      </c>
      <c r="J37" s="159">
        <f>VLOOKUP(H37,주가자료!A3:B5000,2,FALSE)</f>
        <v>1265000</v>
      </c>
      <c r="K37" s="113">
        <f>MATCH(H37,주가자료!A:A,0)</f>
        <v>1870</v>
      </c>
    </row>
    <row r="38" spans="2:13">
      <c r="B38" s="99">
        <f t="shared" si="2"/>
        <v>20131231</v>
      </c>
      <c r="C38" s="5" t="s">
        <v>376</v>
      </c>
      <c r="D38" s="108">
        <f>+D24</f>
        <v>0</v>
      </c>
      <c r="E38" s="104"/>
    </row>
    <row r="39" spans="2:13">
      <c r="B39" s="99">
        <f t="shared" si="2"/>
        <v>20131231</v>
      </c>
      <c r="C39" s="5" t="s">
        <v>378</v>
      </c>
      <c r="D39" s="108">
        <f t="shared" ref="D39:D40" si="3">+D25</f>
        <v>19722484</v>
      </c>
      <c r="E39" s="104"/>
    </row>
    <row r="40" spans="2:13">
      <c r="B40" s="99">
        <f t="shared" si="2"/>
        <v>20131231</v>
      </c>
      <c r="C40" s="5" t="s">
        <v>377</v>
      </c>
      <c r="D40" s="108">
        <f t="shared" si="3"/>
        <v>0</v>
      </c>
      <c r="E40" s="104"/>
    </row>
    <row r="41" spans="2:13">
      <c r="B41" s="99">
        <f t="shared" si="2"/>
        <v>20131231</v>
      </c>
      <c r="C41" s="5" t="s">
        <v>379</v>
      </c>
      <c r="D41" s="101">
        <f ca="1">+D37-D40</f>
        <v>15581859101945.523</v>
      </c>
      <c r="E41" s="110"/>
    </row>
    <row r="42" spans="2:13">
      <c r="B42" s="99">
        <f t="shared" si="2"/>
        <v>20131231</v>
      </c>
      <c r="C42" s="5" t="s">
        <v>13</v>
      </c>
      <c r="D42" s="13">
        <f ca="1">D41-D13*D36</f>
        <v>5843413719313.3496</v>
      </c>
      <c r="E42" s="110"/>
    </row>
    <row r="43" spans="2:13">
      <c r="B43" s="99"/>
      <c r="C43" s="8" t="s">
        <v>8</v>
      </c>
      <c r="D43" s="13">
        <f ca="1">D42/D36/D14</f>
        <v>503643.66496271489</v>
      </c>
      <c r="E43" s="110"/>
    </row>
    <row r="44" spans="2:13">
      <c r="B44" s="99">
        <f>+B42</f>
        <v>20131231</v>
      </c>
      <c r="C44" s="126" t="s">
        <v>412</v>
      </c>
      <c r="D44" s="14">
        <f ca="1">D15+D43</f>
        <v>1342999.9999997693</v>
      </c>
      <c r="E44" s="120"/>
    </row>
    <row r="45" spans="2:13">
      <c r="B45" s="99">
        <f>+B44</f>
        <v>20131231</v>
      </c>
      <c r="C45" s="15" t="s">
        <v>9</v>
      </c>
      <c r="D45" s="122">
        <f>+D31</f>
        <v>41729</v>
      </c>
      <c r="E45" s="121"/>
    </row>
    <row r="46" spans="2:13">
      <c r="B46" s="17">
        <f>+D45</f>
        <v>41729</v>
      </c>
      <c r="C46" s="5" t="s">
        <v>10</v>
      </c>
      <c r="D46" s="160">
        <f>+D32</f>
        <v>1343000</v>
      </c>
      <c r="E46" s="110"/>
    </row>
  </sheetData>
  <mergeCells count="5">
    <mergeCell ref="B2:D2"/>
    <mergeCell ref="B20:D20"/>
    <mergeCell ref="B34:D34"/>
    <mergeCell ref="H2:J2"/>
    <mergeCell ref="H20:J20"/>
  </mergeCells>
  <phoneticPr fontId="2" type="noConversion"/>
  <conditionalFormatting sqref="K30">
    <cfRule type="expression" dxfId="3" priority="1" stopIfTrue="1">
      <formula>RiskIsOutput</formula>
    </cfRule>
  </conditionalFormatting>
  <conditionalFormatting sqref="K21">
    <cfRule type="expression" dxfId="2" priority="2" stopIfTrue="1">
      <formula>RiskIsInput</formula>
    </cfRule>
  </conditionalFormatting>
  <conditionalFormatting sqref="J21">
    <cfRule type="expression" dxfId="1" priority="22" stopIfTrue="1">
      <formula>RiskIsInput</formula>
    </cfRule>
  </conditionalFormatting>
  <conditionalFormatting sqref="J30">
    <cfRule type="expression" dxfId="0" priority="24" stopIfTrue="1">
      <formula>RiskIsOutput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O11"/>
  <sheetViews>
    <sheetView workbookViewId="0"/>
  </sheetViews>
  <sheetFormatPr defaultRowHeight="17"/>
  <sheetData>
    <row r="1" spans="1:41">
      <c r="A1">
        <v>1</v>
      </c>
      <c r="B1">
        <v>0</v>
      </c>
    </row>
    <row r="2" spans="1:41">
      <c r="A2">
        <v>0</v>
      </c>
    </row>
    <row r="3" spans="1:41">
      <c r="A3" s="23" t="e">
        <f ca="1">RIM!$J$30</f>
        <v>#NAME?</v>
      </c>
      <c r="B3" t="b">
        <v>1</v>
      </c>
      <c r="C3">
        <v>0</v>
      </c>
      <c r="D3">
        <v>1</v>
      </c>
      <c r="E3" t="s">
        <v>435</v>
      </c>
      <c r="F3">
        <v>1</v>
      </c>
      <c r="G3">
        <v>0</v>
      </c>
      <c r="H3">
        <v>0</v>
      </c>
      <c r="J3" t="s">
        <v>425</v>
      </c>
      <c r="K3" t="s">
        <v>426</v>
      </c>
      <c r="L3" t="s">
        <v>427</v>
      </c>
      <c r="AG3" s="23" t="e">
        <f ca="1">RIM!$J$30</f>
        <v>#NAME?</v>
      </c>
      <c r="AH3">
        <v>2</v>
      </c>
      <c r="AI3">
        <v>1</v>
      </c>
      <c r="AJ3" t="b">
        <v>0</v>
      </c>
      <c r="AK3" t="b">
        <v>1</v>
      </c>
      <c r="AL3">
        <v>0</v>
      </c>
      <c r="AM3" t="b">
        <v>0</v>
      </c>
      <c r="AN3" t="e">
        <f>_</f>
        <v>#NAME?</v>
      </c>
    </row>
    <row r="4" spans="1:41">
      <c r="A4" s="23">
        <v>0</v>
      </c>
      <c r="AG4" s="23"/>
      <c r="AO4" s="105"/>
    </row>
    <row r="5" spans="1:41">
      <c r="A5" t="b">
        <v>0</v>
      </c>
      <c r="B5">
        <v>15680</v>
      </c>
      <c r="C5">
        <v>7345</v>
      </c>
      <c r="D5">
        <v>13120</v>
      </c>
      <c r="E5">
        <v>0</v>
      </c>
    </row>
    <row r="6" spans="1:41">
      <c r="A6" t="b">
        <v>0</v>
      </c>
      <c r="B6">
        <v>15680</v>
      </c>
      <c r="C6">
        <v>7345</v>
      </c>
      <c r="D6">
        <v>13120</v>
      </c>
      <c r="E6">
        <v>0</v>
      </c>
    </row>
    <row r="7" spans="1:41">
      <c r="A7" t="b">
        <v>0</v>
      </c>
      <c r="B7">
        <v>15680</v>
      </c>
      <c r="C7">
        <v>7345</v>
      </c>
      <c r="D7">
        <v>13120</v>
      </c>
      <c r="E7">
        <v>0</v>
      </c>
    </row>
    <row r="8" spans="1:41">
      <c r="A8" t="b">
        <v>0</v>
      </c>
      <c r="B8">
        <v>15680</v>
      </c>
      <c r="C8">
        <v>7345</v>
      </c>
      <c r="D8">
        <v>13120</v>
      </c>
      <c r="E8">
        <v>0</v>
      </c>
    </row>
    <row r="9" spans="1:41">
      <c r="A9" t="b">
        <v>0</v>
      </c>
      <c r="B9">
        <v>15680</v>
      </c>
      <c r="C9">
        <v>7345</v>
      </c>
      <c r="D9">
        <v>13120</v>
      </c>
      <c r="E9">
        <v>0</v>
      </c>
    </row>
    <row r="10" spans="1:41">
      <c r="A10">
        <v>0</v>
      </c>
    </row>
    <row r="11" spans="1:41">
      <c r="A11">
        <v>0</v>
      </c>
      <c r="B11" t="b">
        <v>0</v>
      </c>
      <c r="C11" t="b">
        <v>0</v>
      </c>
      <c r="D11">
        <v>10</v>
      </c>
      <c r="E11">
        <v>0.95</v>
      </c>
      <c r="F11">
        <v>1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2237"/>
  <sheetViews>
    <sheetView workbookViewId="0">
      <pane xSplit="9" ySplit="3" topLeftCell="J4" activePane="bottomRight" state="frozen"/>
      <selection pane="topRight" activeCell="J1" sqref="J1"/>
      <selection pane="bottomLeft" activeCell="A4" sqref="A4"/>
      <selection pane="bottomRight" sqref="A1:G2237"/>
    </sheetView>
  </sheetViews>
  <sheetFormatPr defaultRowHeight="17"/>
  <cols>
    <col min="1" max="1" width="9.5" bestFit="1" customWidth="1"/>
    <col min="11" max="11" width="11.08203125" bestFit="1" customWidth="1"/>
    <col min="12" max="12" width="11.33203125" customWidth="1"/>
    <col min="13" max="13" width="11.08203125" bestFit="1" customWidth="1"/>
    <col min="15" max="15" width="11.08203125" bestFit="1" customWidth="1"/>
  </cols>
  <sheetData>
    <row r="1" spans="1:17" ht="17.5" thickBot="1">
      <c r="A1" s="169" t="s">
        <v>19</v>
      </c>
      <c r="B1" s="170"/>
      <c r="C1" s="171"/>
      <c r="D1" s="131"/>
      <c r="E1" s="169" t="s">
        <v>416</v>
      </c>
      <c r="F1" s="170"/>
      <c r="G1" s="171"/>
      <c r="J1" t="s">
        <v>421</v>
      </c>
      <c r="K1" s="134">
        <f>+RIM!B17</f>
        <v>39814</v>
      </c>
      <c r="L1">
        <f>MATCH(K1,A:A,1)</f>
        <v>249</v>
      </c>
      <c r="Q1" s="152"/>
    </row>
    <row r="2" spans="1:17" ht="17.5" thickBot="1">
      <c r="A2" s="132" t="s">
        <v>417</v>
      </c>
      <c r="B2" s="132" t="s">
        <v>418</v>
      </c>
      <c r="C2" s="132" t="s">
        <v>419</v>
      </c>
      <c r="D2" s="133"/>
      <c r="E2" s="132" t="s">
        <v>417</v>
      </c>
      <c r="F2" s="133" t="s">
        <v>418</v>
      </c>
      <c r="G2" s="132" t="s">
        <v>419</v>
      </c>
      <c r="J2" t="s">
        <v>422</v>
      </c>
      <c r="K2" s="134">
        <f>+RIM!B18</f>
        <v>41639</v>
      </c>
      <c r="L2">
        <f>MATCH(K2,A:A,1)</f>
        <v>1496</v>
      </c>
      <c r="M2" s="152">
        <f ca="1">SLOPE(OFFSET(C1,L1-1,0,(L2-L1+1),1),OFFSET(G1,L1-1,0,(L2-L1+1),1))</f>
        <v>1.1389399636138309</v>
      </c>
    </row>
    <row r="3" spans="1:17" ht="17.5" thickBot="1">
      <c r="A3" s="135">
        <v>39449</v>
      </c>
      <c r="B3" s="136">
        <v>544000</v>
      </c>
      <c r="C3" s="133"/>
      <c r="D3" s="133"/>
      <c r="E3" s="135">
        <v>39449</v>
      </c>
      <c r="F3" s="136">
        <v>1853.45</v>
      </c>
      <c r="G3" s="133"/>
      <c r="J3" t="s">
        <v>423</v>
      </c>
      <c r="K3" s="134">
        <f>+RIM!H18</f>
        <v>42004</v>
      </c>
      <c r="L3">
        <f>MATCH(K3,A:A,1)</f>
        <v>1741</v>
      </c>
      <c r="M3" s="152">
        <f ca="1">SLOPE(OFFSET(C1,L1-1,0,(L3-L1+1),1),OFFSET(G1,L1-1,0,(L3-L1+1),1))</f>
        <v>1.154933839202005</v>
      </c>
    </row>
    <row r="4" spans="1:17" ht="17.5" thickBot="1">
      <c r="A4" s="135">
        <v>39450</v>
      </c>
      <c r="B4" s="136">
        <v>546000</v>
      </c>
      <c r="C4" s="137">
        <v>3.7000000000000002E-3</v>
      </c>
      <c r="D4" s="133"/>
      <c r="E4" s="135">
        <v>39450</v>
      </c>
      <c r="F4" s="136">
        <v>1852.73</v>
      </c>
      <c r="G4" s="138">
        <v>-4.0000000000000002E-4</v>
      </c>
    </row>
    <row r="5" spans="1:17" ht="17.5" thickBot="1">
      <c r="A5" s="135">
        <v>39451</v>
      </c>
      <c r="B5" s="136">
        <v>539000</v>
      </c>
      <c r="C5" s="138">
        <v>-1.2800000000000001E-2</v>
      </c>
      <c r="D5" s="133"/>
      <c r="E5" s="135">
        <v>39451</v>
      </c>
      <c r="F5" s="136">
        <v>1863.9</v>
      </c>
      <c r="G5" s="137">
        <v>6.0000000000000001E-3</v>
      </c>
    </row>
    <row r="6" spans="1:17" ht="17.5" thickBot="1">
      <c r="A6" s="135">
        <v>39454</v>
      </c>
      <c r="B6" s="136">
        <v>519000</v>
      </c>
      <c r="C6" s="138">
        <v>-3.7100000000000001E-2</v>
      </c>
      <c r="D6" s="133"/>
      <c r="E6" s="135">
        <v>39454</v>
      </c>
      <c r="F6" s="136">
        <v>1831.14</v>
      </c>
      <c r="G6" s="138">
        <v>-1.7600000000000001E-2</v>
      </c>
    </row>
    <row r="7" spans="1:17" ht="17.5" thickBot="1">
      <c r="A7" s="135">
        <v>39455</v>
      </c>
      <c r="B7" s="136">
        <v>516000</v>
      </c>
      <c r="C7" s="138">
        <v>-5.7999999999999996E-3</v>
      </c>
      <c r="D7" s="133"/>
      <c r="E7" s="135">
        <v>39455</v>
      </c>
      <c r="F7" s="136">
        <v>1826.23</v>
      </c>
      <c r="G7" s="138">
        <v>-2.7000000000000001E-3</v>
      </c>
    </row>
    <row r="8" spans="1:17" ht="17.5" thickBot="1">
      <c r="A8" s="135">
        <v>39456</v>
      </c>
      <c r="B8" s="136">
        <v>525000</v>
      </c>
      <c r="C8" s="137">
        <v>1.7399999999999999E-2</v>
      </c>
      <c r="D8" s="133"/>
      <c r="E8" s="135">
        <v>39456</v>
      </c>
      <c r="F8" s="136">
        <v>1844.47</v>
      </c>
      <c r="G8" s="137">
        <v>0.01</v>
      </c>
    </row>
    <row r="9" spans="1:17" ht="17.5" thickBot="1">
      <c r="A9" s="135">
        <v>39457</v>
      </c>
      <c r="B9" s="136">
        <v>516000</v>
      </c>
      <c r="C9" s="138">
        <v>-1.7100000000000001E-2</v>
      </c>
      <c r="D9" s="133"/>
      <c r="E9" s="135">
        <v>39457</v>
      </c>
      <c r="F9" s="136">
        <v>1824.78</v>
      </c>
      <c r="G9" s="138">
        <v>-1.0699999999999999E-2</v>
      </c>
    </row>
    <row r="10" spans="1:17" ht="17.5" thickBot="1">
      <c r="A10" s="135">
        <v>39458</v>
      </c>
      <c r="B10" s="136">
        <v>516000</v>
      </c>
      <c r="C10" s="137">
        <v>0</v>
      </c>
      <c r="D10" s="133"/>
      <c r="E10" s="135">
        <v>39458</v>
      </c>
      <c r="F10" s="136">
        <v>1782.27</v>
      </c>
      <c r="G10" s="138">
        <v>-2.3300000000000001E-2</v>
      </c>
    </row>
    <row r="11" spans="1:17" ht="17.5" thickBot="1">
      <c r="A11" s="135">
        <v>39461</v>
      </c>
      <c r="B11" s="136">
        <v>525000</v>
      </c>
      <c r="C11" s="137">
        <v>1.7399999999999999E-2</v>
      </c>
      <c r="D11" s="133"/>
      <c r="E11" s="135">
        <v>39461</v>
      </c>
      <c r="F11" s="136">
        <v>1765.88</v>
      </c>
      <c r="G11" s="138">
        <v>-9.1999999999999998E-3</v>
      </c>
    </row>
    <row r="12" spans="1:17" ht="17.5" thickBot="1">
      <c r="A12" s="135">
        <v>39462</v>
      </c>
      <c r="B12" s="136">
        <v>532000</v>
      </c>
      <c r="C12" s="137">
        <v>1.3299999999999999E-2</v>
      </c>
      <c r="D12" s="133"/>
      <c r="E12" s="135">
        <v>39462</v>
      </c>
      <c r="F12" s="136">
        <v>1746.95</v>
      </c>
      <c r="G12" s="138">
        <v>-1.0699999999999999E-2</v>
      </c>
    </row>
    <row r="13" spans="1:17" ht="17.5" thickBot="1">
      <c r="A13" s="135">
        <v>39463</v>
      </c>
      <c r="B13" s="136">
        <v>530000</v>
      </c>
      <c r="C13" s="138">
        <v>-3.8E-3</v>
      </c>
      <c r="D13" s="133"/>
      <c r="E13" s="135">
        <v>39463</v>
      </c>
      <c r="F13" s="136">
        <v>1704.97</v>
      </c>
      <c r="G13" s="138">
        <v>-2.4E-2</v>
      </c>
    </row>
    <row r="14" spans="1:17" ht="17.5" thickBot="1">
      <c r="A14" s="135">
        <v>39464</v>
      </c>
      <c r="B14" s="136">
        <v>560000</v>
      </c>
      <c r="C14" s="137">
        <v>5.6599999999999998E-2</v>
      </c>
      <c r="D14" s="133"/>
      <c r="E14" s="135">
        <v>39464</v>
      </c>
      <c r="F14" s="136">
        <v>1723.55</v>
      </c>
      <c r="G14" s="137">
        <v>1.09E-2</v>
      </c>
    </row>
    <row r="15" spans="1:17" ht="17.5" thickBot="1">
      <c r="A15" s="135">
        <v>39465</v>
      </c>
      <c r="B15" s="136">
        <v>567000</v>
      </c>
      <c r="C15" s="137">
        <v>1.2500000000000001E-2</v>
      </c>
      <c r="D15" s="133"/>
      <c r="E15" s="135">
        <v>39465</v>
      </c>
      <c r="F15" s="136">
        <v>1734.72</v>
      </c>
      <c r="G15" s="137">
        <v>6.4999999999999997E-3</v>
      </c>
    </row>
    <row r="16" spans="1:17" ht="17.5" thickBot="1">
      <c r="A16" s="135">
        <v>39468</v>
      </c>
      <c r="B16" s="136">
        <v>564000</v>
      </c>
      <c r="C16" s="138">
        <v>-5.3E-3</v>
      </c>
      <c r="D16" s="133"/>
      <c r="E16" s="135">
        <v>39468</v>
      </c>
      <c r="F16" s="136">
        <v>1683.56</v>
      </c>
      <c r="G16" s="138">
        <v>-2.9499999999999998E-2</v>
      </c>
    </row>
    <row r="17" spans="1:7" ht="17.5" thickBot="1">
      <c r="A17" s="135">
        <v>39469</v>
      </c>
      <c r="B17" s="136">
        <v>536000</v>
      </c>
      <c r="C17" s="138">
        <v>-4.9599999999999998E-2</v>
      </c>
      <c r="D17" s="133"/>
      <c r="E17" s="135">
        <v>39469</v>
      </c>
      <c r="F17" s="136">
        <v>1609.02</v>
      </c>
      <c r="G17" s="138">
        <v>-4.4299999999999999E-2</v>
      </c>
    </row>
    <row r="18" spans="1:7" ht="17.5" thickBot="1">
      <c r="A18" s="135">
        <v>39470</v>
      </c>
      <c r="B18" s="136">
        <v>540000</v>
      </c>
      <c r="C18" s="137">
        <v>7.4999999999999997E-3</v>
      </c>
      <c r="D18" s="133"/>
      <c r="E18" s="135">
        <v>39470</v>
      </c>
      <c r="F18" s="136">
        <v>1628.42</v>
      </c>
      <c r="G18" s="137">
        <v>1.21E-2</v>
      </c>
    </row>
    <row r="19" spans="1:7" ht="17.5" thickBot="1">
      <c r="A19" s="135">
        <v>39471</v>
      </c>
      <c r="B19" s="136">
        <v>556000</v>
      </c>
      <c r="C19" s="137">
        <v>2.9600000000000001E-2</v>
      </c>
      <c r="D19" s="133"/>
      <c r="E19" s="135">
        <v>39471</v>
      </c>
      <c r="F19" s="136">
        <v>1663</v>
      </c>
      <c r="G19" s="137">
        <v>2.12E-2</v>
      </c>
    </row>
    <row r="20" spans="1:7" ht="17.5" thickBot="1">
      <c r="A20" s="135">
        <v>39472</v>
      </c>
      <c r="B20" s="136">
        <v>561000</v>
      </c>
      <c r="C20" s="137">
        <v>8.9999999999999993E-3</v>
      </c>
      <c r="D20" s="133"/>
      <c r="E20" s="135">
        <v>39472</v>
      </c>
      <c r="F20" s="136">
        <v>1692.41</v>
      </c>
      <c r="G20" s="137">
        <v>1.77E-2</v>
      </c>
    </row>
    <row r="21" spans="1:7" ht="17.5" thickBot="1">
      <c r="A21" s="135">
        <v>39475</v>
      </c>
      <c r="B21" s="136">
        <v>539000</v>
      </c>
      <c r="C21" s="138">
        <v>-3.9199999999999999E-2</v>
      </c>
      <c r="D21" s="133"/>
      <c r="E21" s="135">
        <v>39475</v>
      </c>
      <c r="F21" s="136">
        <v>1627.19</v>
      </c>
      <c r="G21" s="138">
        <v>-3.85E-2</v>
      </c>
    </row>
    <row r="22" spans="1:7" ht="17.5" thickBot="1">
      <c r="A22" s="135">
        <v>39476</v>
      </c>
      <c r="B22" s="136">
        <v>558000</v>
      </c>
      <c r="C22" s="137">
        <v>3.5299999999999998E-2</v>
      </c>
      <c r="D22" s="133"/>
      <c r="E22" s="135">
        <v>39476</v>
      </c>
      <c r="F22" s="136">
        <v>1637.91</v>
      </c>
      <c r="G22" s="137">
        <v>6.6E-3</v>
      </c>
    </row>
    <row r="23" spans="1:7" ht="17.5" thickBot="1">
      <c r="A23" s="135">
        <v>39477</v>
      </c>
      <c r="B23" s="136">
        <v>571000</v>
      </c>
      <c r="C23" s="137">
        <v>2.3300000000000001E-2</v>
      </c>
      <c r="D23" s="133"/>
      <c r="E23" s="135">
        <v>39477</v>
      </c>
      <c r="F23" s="136">
        <v>1589.06</v>
      </c>
      <c r="G23" s="138">
        <v>-2.98E-2</v>
      </c>
    </row>
    <row r="24" spans="1:7" ht="17.5" thickBot="1">
      <c r="A24" s="135">
        <v>39478</v>
      </c>
      <c r="B24" s="136">
        <v>595000</v>
      </c>
      <c r="C24" s="137">
        <v>4.2000000000000003E-2</v>
      </c>
      <c r="D24" s="133"/>
      <c r="E24" s="135">
        <v>39478</v>
      </c>
      <c r="F24" s="136">
        <v>1624.68</v>
      </c>
      <c r="G24" s="137">
        <v>2.24E-2</v>
      </c>
    </row>
    <row r="25" spans="1:7" ht="17.5" thickBot="1">
      <c r="A25" s="135">
        <v>39479</v>
      </c>
      <c r="B25" s="136">
        <v>586000</v>
      </c>
      <c r="C25" s="138">
        <v>-1.5100000000000001E-2</v>
      </c>
      <c r="D25" s="133"/>
      <c r="E25" s="135">
        <v>39479</v>
      </c>
      <c r="F25" s="136">
        <v>1634.53</v>
      </c>
      <c r="G25" s="137">
        <v>6.1000000000000004E-3</v>
      </c>
    </row>
    <row r="26" spans="1:7" ht="17.5" thickBot="1">
      <c r="A26" s="135">
        <v>39482</v>
      </c>
      <c r="B26" s="136">
        <v>612000</v>
      </c>
      <c r="C26" s="137">
        <v>4.4400000000000002E-2</v>
      </c>
      <c r="D26" s="133"/>
      <c r="E26" s="135">
        <v>39482</v>
      </c>
      <c r="F26" s="136">
        <v>1690.13</v>
      </c>
      <c r="G26" s="137">
        <v>3.4000000000000002E-2</v>
      </c>
    </row>
    <row r="27" spans="1:7" ht="17.5" thickBot="1">
      <c r="A27" s="135">
        <v>39483</v>
      </c>
      <c r="B27" s="136">
        <v>613000</v>
      </c>
      <c r="C27" s="137">
        <v>1.6000000000000001E-3</v>
      </c>
      <c r="D27" s="133"/>
      <c r="E27" s="135">
        <v>39483</v>
      </c>
      <c r="F27" s="136">
        <v>1696.57</v>
      </c>
      <c r="G27" s="137">
        <v>3.8E-3</v>
      </c>
    </row>
    <row r="28" spans="1:7" ht="17.5" thickBot="1">
      <c r="A28" s="135">
        <v>39489</v>
      </c>
      <c r="B28" s="136">
        <v>584000</v>
      </c>
      <c r="C28" s="138">
        <v>-4.7300000000000002E-2</v>
      </c>
      <c r="D28" s="133"/>
      <c r="E28" s="135">
        <v>39489</v>
      </c>
      <c r="F28" s="136">
        <v>1640.67</v>
      </c>
      <c r="G28" s="138">
        <v>-3.2899999999999999E-2</v>
      </c>
    </row>
    <row r="29" spans="1:7" ht="17.5" thickBot="1">
      <c r="A29" s="135">
        <v>39490</v>
      </c>
      <c r="B29" s="136">
        <v>573000</v>
      </c>
      <c r="C29" s="138">
        <v>-1.8800000000000001E-2</v>
      </c>
      <c r="D29" s="133"/>
      <c r="E29" s="135">
        <v>39490</v>
      </c>
      <c r="F29" s="136">
        <v>1643.29</v>
      </c>
      <c r="G29" s="137">
        <v>1.6000000000000001E-3</v>
      </c>
    </row>
    <row r="30" spans="1:7" ht="17.5" thickBot="1">
      <c r="A30" s="135">
        <v>39491</v>
      </c>
      <c r="B30" s="136">
        <v>574000</v>
      </c>
      <c r="C30" s="137">
        <v>1.6999999999999999E-3</v>
      </c>
      <c r="D30" s="133"/>
      <c r="E30" s="135">
        <v>39491</v>
      </c>
      <c r="F30" s="136">
        <v>1631.78</v>
      </c>
      <c r="G30" s="138">
        <v>-7.0000000000000001E-3</v>
      </c>
    </row>
    <row r="31" spans="1:7" ht="17.5" thickBot="1">
      <c r="A31" s="135">
        <v>39492</v>
      </c>
      <c r="B31" s="136">
        <v>593000</v>
      </c>
      <c r="C31" s="137">
        <v>3.3099999999999997E-2</v>
      </c>
      <c r="D31" s="133"/>
      <c r="E31" s="135">
        <v>39492</v>
      </c>
      <c r="F31" s="136">
        <v>1697.45</v>
      </c>
      <c r="G31" s="137">
        <v>4.02E-2</v>
      </c>
    </row>
    <row r="32" spans="1:7" ht="17.5" thickBot="1">
      <c r="A32" s="135">
        <v>39493</v>
      </c>
      <c r="B32" s="136">
        <v>586000</v>
      </c>
      <c r="C32" s="138">
        <v>-1.18E-2</v>
      </c>
      <c r="D32" s="133"/>
      <c r="E32" s="135">
        <v>39493</v>
      </c>
      <c r="F32" s="136">
        <v>1694.77</v>
      </c>
      <c r="G32" s="138">
        <v>-1.6000000000000001E-3</v>
      </c>
    </row>
    <row r="33" spans="1:7" ht="17.5" thickBot="1">
      <c r="A33" s="135">
        <v>39496</v>
      </c>
      <c r="B33" s="136">
        <v>577000</v>
      </c>
      <c r="C33" s="138">
        <v>-1.54E-2</v>
      </c>
      <c r="D33" s="133"/>
      <c r="E33" s="135">
        <v>39496</v>
      </c>
      <c r="F33" s="136">
        <v>1696.24</v>
      </c>
      <c r="G33" s="137">
        <v>8.9999999999999998E-4</v>
      </c>
    </row>
    <row r="34" spans="1:7" ht="17.5" thickBot="1">
      <c r="A34" s="135">
        <v>39497</v>
      </c>
      <c r="B34" s="136">
        <v>587000</v>
      </c>
      <c r="C34" s="137">
        <v>1.7299999999999999E-2</v>
      </c>
      <c r="D34" s="133"/>
      <c r="E34" s="135">
        <v>39497</v>
      </c>
      <c r="F34" s="136">
        <v>1720.52</v>
      </c>
      <c r="G34" s="137">
        <v>1.43E-2</v>
      </c>
    </row>
    <row r="35" spans="1:7" ht="17.5" thickBot="1">
      <c r="A35" s="135">
        <v>39498</v>
      </c>
      <c r="B35" s="136">
        <v>578000</v>
      </c>
      <c r="C35" s="138">
        <v>-1.5299999999999999E-2</v>
      </c>
      <c r="D35" s="133"/>
      <c r="E35" s="135">
        <v>39498</v>
      </c>
      <c r="F35" s="136">
        <v>1687.91</v>
      </c>
      <c r="G35" s="138">
        <v>-1.9E-2</v>
      </c>
    </row>
    <row r="36" spans="1:7" ht="17.5" thickBot="1">
      <c r="A36" s="135">
        <v>39499</v>
      </c>
      <c r="B36" s="136">
        <v>594000</v>
      </c>
      <c r="C36" s="137">
        <v>2.7699999999999999E-2</v>
      </c>
      <c r="D36" s="133"/>
      <c r="E36" s="135">
        <v>39499</v>
      </c>
      <c r="F36" s="136">
        <v>1704.36</v>
      </c>
      <c r="G36" s="137">
        <v>9.7000000000000003E-3</v>
      </c>
    </row>
    <row r="37" spans="1:7" ht="17.5" thickBot="1">
      <c r="A37" s="135">
        <v>39500</v>
      </c>
      <c r="B37" s="136">
        <v>582000</v>
      </c>
      <c r="C37" s="138">
        <v>-2.0199999999999999E-2</v>
      </c>
      <c r="D37" s="133"/>
      <c r="E37" s="135">
        <v>39500</v>
      </c>
      <c r="F37" s="136">
        <v>1686.45</v>
      </c>
      <c r="G37" s="138">
        <v>-1.0500000000000001E-2</v>
      </c>
    </row>
    <row r="38" spans="1:7" ht="17.5" thickBot="1">
      <c r="A38" s="135">
        <v>39503</v>
      </c>
      <c r="B38" s="136">
        <v>581000</v>
      </c>
      <c r="C38" s="138">
        <v>-1.6999999999999999E-3</v>
      </c>
      <c r="D38" s="133"/>
      <c r="E38" s="135">
        <v>39503</v>
      </c>
      <c r="F38" s="136">
        <v>1709.13</v>
      </c>
      <c r="G38" s="137">
        <v>1.34E-2</v>
      </c>
    </row>
    <row r="39" spans="1:7" ht="17.5" thickBot="1">
      <c r="A39" s="135">
        <v>39504</v>
      </c>
      <c r="B39" s="136">
        <v>571000</v>
      </c>
      <c r="C39" s="138">
        <v>-1.72E-2</v>
      </c>
      <c r="D39" s="133"/>
      <c r="E39" s="135">
        <v>39504</v>
      </c>
      <c r="F39" s="136">
        <v>1709.13</v>
      </c>
      <c r="G39" s="137">
        <v>0</v>
      </c>
    </row>
    <row r="40" spans="1:7" ht="17.5" thickBot="1">
      <c r="A40" s="135">
        <v>39505</v>
      </c>
      <c r="B40" s="136">
        <v>578000</v>
      </c>
      <c r="C40" s="137">
        <v>1.23E-2</v>
      </c>
      <c r="D40" s="133"/>
      <c r="E40" s="135">
        <v>39505</v>
      </c>
      <c r="F40" s="136">
        <v>1720.89</v>
      </c>
      <c r="G40" s="137">
        <v>6.8999999999999999E-3</v>
      </c>
    </row>
    <row r="41" spans="1:7" ht="17.5" thickBot="1">
      <c r="A41" s="135">
        <v>39506</v>
      </c>
      <c r="B41" s="136">
        <v>580000</v>
      </c>
      <c r="C41" s="137">
        <v>3.5000000000000001E-3</v>
      </c>
      <c r="D41" s="133"/>
      <c r="E41" s="135">
        <v>39506</v>
      </c>
      <c r="F41" s="136">
        <v>1736.17</v>
      </c>
      <c r="G41" s="137">
        <v>8.8999999999999999E-3</v>
      </c>
    </row>
    <row r="42" spans="1:7" ht="17.5" thickBot="1">
      <c r="A42" s="135">
        <v>39507</v>
      </c>
      <c r="B42" s="136">
        <v>560000</v>
      </c>
      <c r="C42" s="138">
        <v>-3.4500000000000003E-2</v>
      </c>
      <c r="D42" s="133"/>
      <c r="E42" s="135">
        <v>39507</v>
      </c>
      <c r="F42" s="136">
        <v>1711.62</v>
      </c>
      <c r="G42" s="138">
        <v>-1.41E-2</v>
      </c>
    </row>
    <row r="43" spans="1:7" ht="17.5" thickBot="1">
      <c r="A43" s="135">
        <v>39510</v>
      </c>
      <c r="B43" s="136">
        <v>549000</v>
      </c>
      <c r="C43" s="138">
        <v>-1.9599999999999999E-2</v>
      </c>
      <c r="D43" s="133"/>
      <c r="E43" s="135">
        <v>39510</v>
      </c>
      <c r="F43" s="136">
        <v>1671.73</v>
      </c>
      <c r="G43" s="138">
        <v>-2.3300000000000001E-2</v>
      </c>
    </row>
    <row r="44" spans="1:7" ht="17.5" thickBot="1">
      <c r="A44" s="135">
        <v>39511</v>
      </c>
      <c r="B44" s="136">
        <v>552000</v>
      </c>
      <c r="C44" s="137">
        <v>5.4999999999999997E-3</v>
      </c>
      <c r="D44" s="133"/>
      <c r="E44" s="135">
        <v>39511</v>
      </c>
      <c r="F44" s="136">
        <v>1676.18</v>
      </c>
      <c r="G44" s="137">
        <v>2.7000000000000001E-3</v>
      </c>
    </row>
    <row r="45" spans="1:7" ht="17.5" thickBot="1">
      <c r="A45" s="135">
        <v>39512</v>
      </c>
      <c r="B45" s="136">
        <v>562000</v>
      </c>
      <c r="C45" s="137">
        <v>1.8100000000000002E-2</v>
      </c>
      <c r="D45" s="133"/>
      <c r="E45" s="135">
        <v>39512</v>
      </c>
      <c r="F45" s="136">
        <v>1677.1</v>
      </c>
      <c r="G45" s="137">
        <v>5.0000000000000001E-4</v>
      </c>
    </row>
    <row r="46" spans="1:7" ht="17.5" thickBot="1">
      <c r="A46" s="135">
        <v>39513</v>
      </c>
      <c r="B46" s="136">
        <v>562000</v>
      </c>
      <c r="C46" s="137">
        <v>0</v>
      </c>
      <c r="D46" s="133"/>
      <c r="E46" s="135">
        <v>39513</v>
      </c>
      <c r="F46" s="136">
        <v>1697.44</v>
      </c>
      <c r="G46" s="137">
        <v>1.21E-2</v>
      </c>
    </row>
    <row r="47" spans="1:7" ht="17.5" thickBot="1">
      <c r="A47" s="135">
        <v>39514</v>
      </c>
      <c r="B47" s="136">
        <v>550000</v>
      </c>
      <c r="C47" s="138">
        <v>-2.1399999999999999E-2</v>
      </c>
      <c r="D47" s="133"/>
      <c r="E47" s="135">
        <v>39514</v>
      </c>
      <c r="F47" s="136">
        <v>1663.97</v>
      </c>
      <c r="G47" s="138">
        <v>-1.9699999999999999E-2</v>
      </c>
    </row>
    <row r="48" spans="1:7" ht="17.5" thickBot="1">
      <c r="A48" s="135">
        <v>39517</v>
      </c>
      <c r="B48" s="136">
        <v>554000</v>
      </c>
      <c r="C48" s="137">
        <v>7.3000000000000001E-3</v>
      </c>
      <c r="D48" s="133"/>
      <c r="E48" s="135">
        <v>39517</v>
      </c>
      <c r="F48" s="136">
        <v>1625.17</v>
      </c>
      <c r="G48" s="138">
        <v>-2.3300000000000001E-2</v>
      </c>
    </row>
    <row r="49" spans="1:7" ht="17.5" thickBot="1">
      <c r="A49" s="135">
        <v>39518</v>
      </c>
      <c r="B49" s="136">
        <v>555000</v>
      </c>
      <c r="C49" s="137">
        <v>1.8E-3</v>
      </c>
      <c r="D49" s="133"/>
      <c r="E49" s="135">
        <v>39518</v>
      </c>
      <c r="F49" s="136">
        <v>1641.48</v>
      </c>
      <c r="G49" s="137">
        <v>0.01</v>
      </c>
    </row>
    <row r="50" spans="1:7" ht="17.5" thickBot="1">
      <c r="A50" s="135">
        <v>39519</v>
      </c>
      <c r="B50" s="136">
        <v>560000</v>
      </c>
      <c r="C50" s="137">
        <v>8.9999999999999993E-3</v>
      </c>
      <c r="D50" s="133"/>
      <c r="E50" s="135">
        <v>39519</v>
      </c>
      <c r="F50" s="136">
        <v>1658.83</v>
      </c>
      <c r="G50" s="137">
        <v>1.06E-2</v>
      </c>
    </row>
    <row r="51" spans="1:7" ht="17.5" thickBot="1">
      <c r="A51" s="135">
        <v>39520</v>
      </c>
      <c r="B51" s="136">
        <v>550000</v>
      </c>
      <c r="C51" s="138">
        <v>-1.7899999999999999E-2</v>
      </c>
      <c r="D51" s="133"/>
      <c r="E51" s="135">
        <v>39520</v>
      </c>
      <c r="F51" s="136">
        <v>1615.62</v>
      </c>
      <c r="G51" s="138">
        <v>-2.5999999999999999E-2</v>
      </c>
    </row>
    <row r="52" spans="1:7" ht="17.5" thickBot="1">
      <c r="A52" s="135">
        <v>39521</v>
      </c>
      <c r="B52" s="136">
        <v>547000</v>
      </c>
      <c r="C52" s="138">
        <v>-5.4999999999999997E-3</v>
      </c>
      <c r="D52" s="133"/>
      <c r="E52" s="135">
        <v>39521</v>
      </c>
      <c r="F52" s="136">
        <v>1600.26</v>
      </c>
      <c r="G52" s="138">
        <v>-9.4999999999999998E-3</v>
      </c>
    </row>
    <row r="53" spans="1:7" ht="17.5" thickBot="1">
      <c r="A53" s="135">
        <v>39524</v>
      </c>
      <c r="B53" s="136">
        <v>550000</v>
      </c>
      <c r="C53" s="137">
        <v>5.4999999999999997E-3</v>
      </c>
      <c r="D53" s="133"/>
      <c r="E53" s="135">
        <v>39524</v>
      </c>
      <c r="F53" s="136">
        <v>1574.44</v>
      </c>
      <c r="G53" s="138">
        <v>-1.61E-2</v>
      </c>
    </row>
    <row r="54" spans="1:7" ht="17.5" thickBot="1">
      <c r="A54" s="135">
        <v>39525</v>
      </c>
      <c r="B54" s="136">
        <v>568000</v>
      </c>
      <c r="C54" s="137">
        <v>3.27E-2</v>
      </c>
      <c r="D54" s="133"/>
      <c r="E54" s="135">
        <v>39525</v>
      </c>
      <c r="F54" s="136">
        <v>1588.75</v>
      </c>
      <c r="G54" s="137">
        <v>9.1000000000000004E-3</v>
      </c>
    </row>
    <row r="55" spans="1:7" ht="17.5" thickBot="1">
      <c r="A55" s="135">
        <v>39526</v>
      </c>
      <c r="B55" s="136">
        <v>591000</v>
      </c>
      <c r="C55" s="137">
        <v>4.0500000000000001E-2</v>
      </c>
      <c r="D55" s="133"/>
      <c r="E55" s="135">
        <v>39526</v>
      </c>
      <c r="F55" s="136">
        <v>1622.23</v>
      </c>
      <c r="G55" s="137">
        <v>2.1100000000000001E-2</v>
      </c>
    </row>
    <row r="56" spans="1:7" ht="17.5" thickBot="1">
      <c r="A56" s="135">
        <v>39527</v>
      </c>
      <c r="B56" s="136">
        <v>606000</v>
      </c>
      <c r="C56" s="137">
        <v>2.5399999999999999E-2</v>
      </c>
      <c r="D56" s="133"/>
      <c r="E56" s="135">
        <v>39527</v>
      </c>
      <c r="F56" s="136">
        <v>1623.39</v>
      </c>
      <c r="G56" s="137">
        <v>6.9999999999999999E-4</v>
      </c>
    </row>
    <row r="57" spans="1:7" ht="17.5" thickBot="1">
      <c r="A57" s="135">
        <v>39528</v>
      </c>
      <c r="B57" s="136">
        <v>607000</v>
      </c>
      <c r="C57" s="137">
        <v>1.6999999999999999E-3</v>
      </c>
      <c r="D57" s="133"/>
      <c r="E57" s="135">
        <v>39528</v>
      </c>
      <c r="F57" s="136">
        <v>1645.69</v>
      </c>
      <c r="G57" s="137">
        <v>1.37E-2</v>
      </c>
    </row>
    <row r="58" spans="1:7" ht="17.5" thickBot="1">
      <c r="A58" s="135">
        <v>39531</v>
      </c>
      <c r="B58" s="136">
        <v>599000</v>
      </c>
      <c r="C58" s="138">
        <v>-1.32E-2</v>
      </c>
      <c r="D58" s="133"/>
      <c r="E58" s="135">
        <v>39531</v>
      </c>
      <c r="F58" s="136">
        <v>1655.3</v>
      </c>
      <c r="G58" s="137">
        <v>5.7999999999999996E-3</v>
      </c>
    </row>
    <row r="59" spans="1:7" ht="17.5" thickBot="1">
      <c r="A59" s="135">
        <v>39532</v>
      </c>
      <c r="B59" s="136">
        <v>610000</v>
      </c>
      <c r="C59" s="137">
        <v>1.84E-2</v>
      </c>
      <c r="D59" s="133"/>
      <c r="E59" s="135">
        <v>39532</v>
      </c>
      <c r="F59" s="136">
        <v>1674.93</v>
      </c>
      <c r="G59" s="137">
        <v>1.1900000000000001E-2</v>
      </c>
    </row>
    <row r="60" spans="1:7" ht="17.5" thickBot="1">
      <c r="A60" s="135">
        <v>39533</v>
      </c>
      <c r="B60" s="136">
        <v>612000</v>
      </c>
      <c r="C60" s="137">
        <v>3.3E-3</v>
      </c>
      <c r="D60" s="133"/>
      <c r="E60" s="135">
        <v>39533</v>
      </c>
      <c r="F60" s="136">
        <v>1679.67</v>
      </c>
      <c r="G60" s="137">
        <v>2.8E-3</v>
      </c>
    </row>
    <row r="61" spans="1:7" ht="17.5" thickBot="1">
      <c r="A61" s="135">
        <v>39534</v>
      </c>
      <c r="B61" s="136">
        <v>605000</v>
      </c>
      <c r="C61" s="138">
        <v>-1.14E-2</v>
      </c>
      <c r="D61" s="133"/>
      <c r="E61" s="135">
        <v>39534</v>
      </c>
      <c r="F61" s="136">
        <v>1676.24</v>
      </c>
      <c r="G61" s="138">
        <v>-2E-3</v>
      </c>
    </row>
    <row r="62" spans="1:7" ht="17.5" thickBot="1">
      <c r="A62" s="135">
        <v>39535</v>
      </c>
      <c r="B62" s="136">
        <v>613000</v>
      </c>
      <c r="C62" s="137">
        <v>1.32E-2</v>
      </c>
      <c r="D62" s="133"/>
      <c r="E62" s="135">
        <v>39535</v>
      </c>
      <c r="F62" s="136">
        <v>1701.83</v>
      </c>
      <c r="G62" s="137">
        <v>1.5299999999999999E-2</v>
      </c>
    </row>
    <row r="63" spans="1:7" ht="17.5" thickBot="1">
      <c r="A63" s="135">
        <v>39538</v>
      </c>
      <c r="B63" s="136">
        <v>623000</v>
      </c>
      <c r="C63" s="137">
        <v>1.6299999999999999E-2</v>
      </c>
      <c r="D63" s="133"/>
      <c r="E63" s="135">
        <v>39538</v>
      </c>
      <c r="F63" s="136">
        <v>1703.99</v>
      </c>
      <c r="G63" s="137">
        <v>1.2999999999999999E-3</v>
      </c>
    </row>
    <row r="64" spans="1:7" ht="17.5" thickBot="1">
      <c r="A64" s="135">
        <v>39539</v>
      </c>
      <c r="B64" s="136">
        <v>636000</v>
      </c>
      <c r="C64" s="137">
        <v>2.0899999999999998E-2</v>
      </c>
      <c r="D64" s="133"/>
      <c r="E64" s="135">
        <v>39539</v>
      </c>
      <c r="F64" s="136">
        <v>1702.25</v>
      </c>
      <c r="G64" s="138">
        <v>-1E-3</v>
      </c>
    </row>
    <row r="65" spans="1:7" ht="17.5" thickBot="1">
      <c r="A65" s="135">
        <v>39540</v>
      </c>
      <c r="B65" s="136">
        <v>661000</v>
      </c>
      <c r="C65" s="137">
        <v>3.9300000000000002E-2</v>
      </c>
      <c r="D65" s="133"/>
      <c r="E65" s="135">
        <v>39540</v>
      </c>
      <c r="F65" s="136">
        <v>1742.19</v>
      </c>
      <c r="G65" s="137">
        <v>2.35E-2</v>
      </c>
    </row>
    <row r="66" spans="1:7" ht="17.5" thickBot="1">
      <c r="A66" s="135">
        <v>39541</v>
      </c>
      <c r="B66" s="136">
        <v>662000</v>
      </c>
      <c r="C66" s="137">
        <v>1.5E-3</v>
      </c>
      <c r="D66" s="133"/>
      <c r="E66" s="135">
        <v>39541</v>
      </c>
      <c r="F66" s="136">
        <v>1763.63</v>
      </c>
      <c r="G66" s="137">
        <v>1.23E-2</v>
      </c>
    </row>
    <row r="67" spans="1:7" ht="17.5" thickBot="1">
      <c r="A67" s="135">
        <v>39542</v>
      </c>
      <c r="B67" s="136">
        <v>650000</v>
      </c>
      <c r="C67" s="138">
        <v>-1.8100000000000002E-2</v>
      </c>
      <c r="D67" s="133"/>
      <c r="E67" s="135">
        <v>39542</v>
      </c>
      <c r="F67" s="136">
        <v>1766.49</v>
      </c>
      <c r="G67" s="137">
        <v>1.6000000000000001E-3</v>
      </c>
    </row>
    <row r="68" spans="1:7" ht="17.5" thickBot="1">
      <c r="A68" s="135">
        <v>39545</v>
      </c>
      <c r="B68" s="136">
        <v>650000</v>
      </c>
      <c r="C68" s="137">
        <v>0</v>
      </c>
      <c r="D68" s="133"/>
      <c r="E68" s="135">
        <v>39545</v>
      </c>
      <c r="F68" s="136">
        <v>1773.56</v>
      </c>
      <c r="G68" s="137">
        <v>4.0000000000000001E-3</v>
      </c>
    </row>
    <row r="69" spans="1:7" ht="17.5" thickBot="1">
      <c r="A69" s="135">
        <v>39546</v>
      </c>
      <c r="B69" s="136">
        <v>646000</v>
      </c>
      <c r="C69" s="138">
        <v>-6.1999999999999998E-3</v>
      </c>
      <c r="D69" s="133"/>
      <c r="E69" s="135">
        <v>39546</v>
      </c>
      <c r="F69" s="136">
        <v>1754.71</v>
      </c>
      <c r="G69" s="138">
        <v>-1.06E-2</v>
      </c>
    </row>
    <row r="70" spans="1:7" ht="17.5" thickBot="1">
      <c r="A70" s="135">
        <v>39548</v>
      </c>
      <c r="B70" s="136">
        <v>656000</v>
      </c>
      <c r="C70" s="137">
        <v>1.55E-2</v>
      </c>
      <c r="D70" s="133"/>
      <c r="E70" s="135">
        <v>39548</v>
      </c>
      <c r="F70" s="136">
        <v>1764.64</v>
      </c>
      <c r="G70" s="137">
        <v>5.7000000000000002E-3</v>
      </c>
    </row>
    <row r="71" spans="1:7" ht="17.5" thickBot="1">
      <c r="A71" s="135">
        <v>39549</v>
      </c>
      <c r="B71" s="136">
        <v>680000</v>
      </c>
      <c r="C71" s="137">
        <v>3.6600000000000001E-2</v>
      </c>
      <c r="D71" s="133"/>
      <c r="E71" s="135">
        <v>39549</v>
      </c>
      <c r="F71" s="136">
        <v>1779.71</v>
      </c>
      <c r="G71" s="137">
        <v>8.5000000000000006E-3</v>
      </c>
    </row>
    <row r="72" spans="1:7" ht="17.5" thickBot="1">
      <c r="A72" s="135">
        <v>39552</v>
      </c>
      <c r="B72" s="136">
        <v>678000</v>
      </c>
      <c r="C72" s="138">
        <v>-2.8999999999999998E-3</v>
      </c>
      <c r="D72" s="133"/>
      <c r="E72" s="135">
        <v>39552</v>
      </c>
      <c r="F72" s="136">
        <v>1746.71</v>
      </c>
      <c r="G72" s="138">
        <v>-1.8499999999999999E-2</v>
      </c>
    </row>
    <row r="73" spans="1:7" ht="17.5" thickBot="1">
      <c r="A73" s="135">
        <v>39553</v>
      </c>
      <c r="B73" s="136">
        <v>658000</v>
      </c>
      <c r="C73" s="138">
        <v>-2.9499999999999998E-2</v>
      </c>
      <c r="D73" s="133"/>
      <c r="E73" s="135">
        <v>39553</v>
      </c>
      <c r="F73" s="136">
        <v>1742.17</v>
      </c>
      <c r="G73" s="138">
        <v>-2.5999999999999999E-3</v>
      </c>
    </row>
    <row r="74" spans="1:7" ht="17.5" thickBot="1">
      <c r="A74" s="135">
        <v>39554</v>
      </c>
      <c r="B74" s="136">
        <v>651000</v>
      </c>
      <c r="C74" s="138">
        <v>-1.06E-2</v>
      </c>
      <c r="D74" s="133"/>
      <c r="E74" s="135">
        <v>39554</v>
      </c>
      <c r="F74" s="136">
        <v>1758.56</v>
      </c>
      <c r="G74" s="137">
        <v>9.4000000000000004E-3</v>
      </c>
    </row>
    <row r="75" spans="1:7" ht="17.5" thickBot="1">
      <c r="A75" s="135">
        <v>39555</v>
      </c>
      <c r="B75" s="136">
        <v>661000</v>
      </c>
      <c r="C75" s="137">
        <v>1.54E-2</v>
      </c>
      <c r="D75" s="133"/>
      <c r="E75" s="135">
        <v>39555</v>
      </c>
      <c r="F75" s="136">
        <v>1768.67</v>
      </c>
      <c r="G75" s="137">
        <v>5.7000000000000002E-3</v>
      </c>
    </row>
    <row r="76" spans="1:7" ht="17.5" thickBot="1">
      <c r="A76" s="135">
        <v>39556</v>
      </c>
      <c r="B76" s="136">
        <v>665000</v>
      </c>
      <c r="C76" s="137">
        <v>6.1000000000000004E-3</v>
      </c>
      <c r="D76" s="133"/>
      <c r="E76" s="135">
        <v>39556</v>
      </c>
      <c r="F76" s="136">
        <v>1771.9</v>
      </c>
      <c r="G76" s="137">
        <v>1.8E-3</v>
      </c>
    </row>
    <row r="77" spans="1:7" ht="17.5" thickBot="1">
      <c r="A77" s="135">
        <v>39559</v>
      </c>
      <c r="B77" s="136">
        <v>674000</v>
      </c>
      <c r="C77" s="137">
        <v>1.35E-2</v>
      </c>
      <c r="D77" s="133"/>
      <c r="E77" s="135">
        <v>39559</v>
      </c>
      <c r="F77" s="136">
        <v>1800.48</v>
      </c>
      <c r="G77" s="137">
        <v>1.61E-2</v>
      </c>
    </row>
    <row r="78" spans="1:7" ht="17.5" thickBot="1">
      <c r="A78" s="135">
        <v>39560</v>
      </c>
      <c r="B78" s="136">
        <v>675000</v>
      </c>
      <c r="C78" s="137">
        <v>1.5E-3</v>
      </c>
      <c r="D78" s="133"/>
      <c r="E78" s="135">
        <v>39560</v>
      </c>
      <c r="F78" s="136">
        <v>1787.49</v>
      </c>
      <c r="G78" s="138">
        <v>-7.1999999999999998E-3</v>
      </c>
    </row>
    <row r="79" spans="1:7" ht="17.5" thickBot="1">
      <c r="A79" s="135">
        <v>39561</v>
      </c>
      <c r="B79" s="136">
        <v>653000</v>
      </c>
      <c r="C79" s="138">
        <v>-3.2599999999999997E-2</v>
      </c>
      <c r="D79" s="133"/>
      <c r="E79" s="135">
        <v>39561</v>
      </c>
      <c r="F79" s="136">
        <v>1800.79</v>
      </c>
      <c r="G79" s="137">
        <v>7.4000000000000003E-3</v>
      </c>
    </row>
    <row r="80" spans="1:7" ht="17.5" thickBot="1">
      <c r="A80" s="135">
        <v>39562</v>
      </c>
      <c r="B80" s="136">
        <v>661000</v>
      </c>
      <c r="C80" s="137">
        <v>1.23E-2</v>
      </c>
      <c r="D80" s="133"/>
      <c r="E80" s="135">
        <v>39562</v>
      </c>
      <c r="F80" s="136">
        <v>1799.34</v>
      </c>
      <c r="G80" s="138">
        <v>-8.0000000000000004E-4</v>
      </c>
    </row>
    <row r="81" spans="1:7" ht="17.5" thickBot="1">
      <c r="A81" s="135">
        <v>39563</v>
      </c>
      <c r="B81" s="136">
        <v>690000</v>
      </c>
      <c r="C81" s="137">
        <v>4.3900000000000002E-2</v>
      </c>
      <c r="D81" s="133"/>
      <c r="E81" s="135">
        <v>39563</v>
      </c>
      <c r="F81" s="136">
        <v>1824.68</v>
      </c>
      <c r="G81" s="137">
        <v>1.41E-2</v>
      </c>
    </row>
    <row r="82" spans="1:7" ht="17.5" thickBot="1">
      <c r="A82" s="135">
        <v>39566</v>
      </c>
      <c r="B82" s="136">
        <v>716000</v>
      </c>
      <c r="C82" s="137">
        <v>3.7699999999999997E-2</v>
      </c>
      <c r="D82" s="133"/>
      <c r="E82" s="135">
        <v>39566</v>
      </c>
      <c r="F82" s="136">
        <v>1823.17</v>
      </c>
      <c r="G82" s="138">
        <v>-8.0000000000000004E-4</v>
      </c>
    </row>
    <row r="83" spans="1:7" ht="17.5" thickBot="1">
      <c r="A83" s="135">
        <v>39567</v>
      </c>
      <c r="B83" s="136">
        <v>710000</v>
      </c>
      <c r="C83" s="138">
        <v>-8.3999999999999995E-3</v>
      </c>
      <c r="D83" s="133"/>
      <c r="E83" s="135">
        <v>39567</v>
      </c>
      <c r="F83" s="136">
        <v>1811.51</v>
      </c>
      <c r="G83" s="138">
        <v>-6.4000000000000003E-3</v>
      </c>
    </row>
    <row r="84" spans="1:7" ht="17.5" thickBot="1">
      <c r="A84" s="135">
        <v>39568</v>
      </c>
      <c r="B84" s="136">
        <v>711000</v>
      </c>
      <c r="C84" s="137">
        <v>1.4E-3</v>
      </c>
      <c r="D84" s="133"/>
      <c r="E84" s="135">
        <v>39568</v>
      </c>
      <c r="F84" s="136">
        <v>1825.47</v>
      </c>
      <c r="G84" s="137">
        <v>7.7000000000000002E-3</v>
      </c>
    </row>
    <row r="85" spans="1:7" ht="17.5" thickBot="1">
      <c r="A85" s="135">
        <v>39570</v>
      </c>
      <c r="B85" s="136">
        <v>731000</v>
      </c>
      <c r="C85" s="137">
        <v>2.81E-2</v>
      </c>
      <c r="D85" s="133"/>
      <c r="E85" s="135">
        <v>39570</v>
      </c>
      <c r="F85" s="136">
        <v>1848.27</v>
      </c>
      <c r="G85" s="137">
        <v>1.2500000000000001E-2</v>
      </c>
    </row>
    <row r="86" spans="1:7" ht="17.5" thickBot="1">
      <c r="A86" s="135">
        <v>39574</v>
      </c>
      <c r="B86" s="136">
        <v>745000</v>
      </c>
      <c r="C86" s="137">
        <v>1.9199999999999998E-2</v>
      </c>
      <c r="D86" s="133"/>
      <c r="E86" s="135">
        <v>39574</v>
      </c>
      <c r="F86" s="136">
        <v>1859.06</v>
      </c>
      <c r="G86" s="137">
        <v>5.7999999999999996E-3</v>
      </c>
    </row>
    <row r="87" spans="1:7" ht="17.5" thickBot="1">
      <c r="A87" s="135">
        <v>39575</v>
      </c>
      <c r="B87" s="136">
        <v>741000</v>
      </c>
      <c r="C87" s="138">
        <v>-5.4000000000000003E-3</v>
      </c>
      <c r="D87" s="133"/>
      <c r="E87" s="135">
        <v>39575</v>
      </c>
      <c r="F87" s="136">
        <v>1854.01</v>
      </c>
      <c r="G87" s="138">
        <v>-2.7000000000000001E-3</v>
      </c>
    </row>
    <row r="88" spans="1:7" ht="17.5" thickBot="1">
      <c r="A88" s="135">
        <v>39576</v>
      </c>
      <c r="B88" s="136">
        <v>728000</v>
      </c>
      <c r="C88" s="138">
        <v>-1.7500000000000002E-2</v>
      </c>
      <c r="D88" s="133"/>
      <c r="E88" s="135">
        <v>39576</v>
      </c>
      <c r="F88" s="136">
        <v>1848</v>
      </c>
      <c r="G88" s="138">
        <v>-3.2000000000000002E-3</v>
      </c>
    </row>
    <row r="89" spans="1:7" ht="17.5" thickBot="1">
      <c r="A89" s="135">
        <v>39577</v>
      </c>
      <c r="B89" s="136">
        <v>709000</v>
      </c>
      <c r="C89" s="138">
        <v>-2.6100000000000002E-2</v>
      </c>
      <c r="D89" s="133"/>
      <c r="E89" s="135">
        <v>39577</v>
      </c>
      <c r="F89" s="136">
        <v>1823.7</v>
      </c>
      <c r="G89" s="138">
        <v>-1.3100000000000001E-2</v>
      </c>
    </row>
    <row r="90" spans="1:7" ht="17.5" thickBot="1">
      <c r="A90" s="135">
        <v>39581</v>
      </c>
      <c r="B90" s="136">
        <v>735000</v>
      </c>
      <c r="C90" s="137">
        <v>3.6700000000000003E-2</v>
      </c>
      <c r="D90" s="133"/>
      <c r="E90" s="135">
        <v>39581</v>
      </c>
      <c r="F90" s="136">
        <v>1842.8</v>
      </c>
      <c r="G90" s="137">
        <v>1.0500000000000001E-2</v>
      </c>
    </row>
    <row r="91" spans="1:7" ht="17.5" thickBot="1">
      <c r="A91" s="135">
        <v>39582</v>
      </c>
      <c r="B91" s="136">
        <v>738000</v>
      </c>
      <c r="C91" s="137">
        <v>4.1000000000000003E-3</v>
      </c>
      <c r="D91" s="133"/>
      <c r="E91" s="135">
        <v>39582</v>
      </c>
      <c r="F91" s="136">
        <v>1843.75</v>
      </c>
      <c r="G91" s="137">
        <v>5.0000000000000001E-4</v>
      </c>
    </row>
    <row r="92" spans="1:7" ht="17.5" thickBot="1">
      <c r="A92" s="135">
        <v>39583</v>
      </c>
      <c r="B92" s="136">
        <v>764000</v>
      </c>
      <c r="C92" s="137">
        <v>3.5200000000000002E-2</v>
      </c>
      <c r="D92" s="133"/>
      <c r="E92" s="135">
        <v>39583</v>
      </c>
      <c r="F92" s="136">
        <v>1885.71</v>
      </c>
      <c r="G92" s="137">
        <v>2.2800000000000001E-2</v>
      </c>
    </row>
    <row r="93" spans="1:7" ht="17.5" thickBot="1">
      <c r="A93" s="135">
        <v>39584</v>
      </c>
      <c r="B93" s="136">
        <v>760000</v>
      </c>
      <c r="C93" s="138">
        <v>-5.1999999999999998E-3</v>
      </c>
      <c r="D93" s="133"/>
      <c r="E93" s="135">
        <v>39584</v>
      </c>
      <c r="F93" s="136">
        <v>1888.88</v>
      </c>
      <c r="G93" s="137">
        <v>1.6999999999999999E-3</v>
      </c>
    </row>
    <row r="94" spans="1:7" ht="17.5" thickBot="1">
      <c r="A94" s="135">
        <v>39587</v>
      </c>
      <c r="B94" s="136">
        <v>728000</v>
      </c>
      <c r="C94" s="138">
        <v>-4.2099999999999999E-2</v>
      </c>
      <c r="D94" s="133"/>
      <c r="E94" s="135">
        <v>39587</v>
      </c>
      <c r="F94" s="136">
        <v>1885.37</v>
      </c>
      <c r="G94" s="138">
        <v>-1.9E-3</v>
      </c>
    </row>
    <row r="95" spans="1:7" ht="17.5" thickBot="1">
      <c r="A95" s="135">
        <v>39588</v>
      </c>
      <c r="B95" s="136">
        <v>713000</v>
      </c>
      <c r="C95" s="138">
        <v>-2.06E-2</v>
      </c>
      <c r="D95" s="133"/>
      <c r="E95" s="135">
        <v>39588</v>
      </c>
      <c r="F95" s="136">
        <v>1873.15</v>
      </c>
      <c r="G95" s="138">
        <v>-6.4999999999999997E-3</v>
      </c>
    </row>
    <row r="96" spans="1:7" ht="17.5" thickBot="1">
      <c r="A96" s="135">
        <v>39589</v>
      </c>
      <c r="B96" s="136">
        <v>718000</v>
      </c>
      <c r="C96" s="137">
        <v>7.0000000000000001E-3</v>
      </c>
      <c r="D96" s="133"/>
      <c r="E96" s="135">
        <v>39589</v>
      </c>
      <c r="F96" s="136">
        <v>1847.51</v>
      </c>
      <c r="G96" s="138">
        <v>-1.37E-2</v>
      </c>
    </row>
    <row r="97" spans="1:7" ht="17.5" thickBot="1">
      <c r="A97" s="135">
        <v>39590</v>
      </c>
      <c r="B97" s="136">
        <v>713000</v>
      </c>
      <c r="C97" s="138">
        <v>-7.0000000000000001E-3</v>
      </c>
      <c r="D97" s="133"/>
      <c r="E97" s="135">
        <v>39590</v>
      </c>
      <c r="F97" s="136">
        <v>1835.42</v>
      </c>
      <c r="G97" s="138">
        <v>-6.4999999999999997E-3</v>
      </c>
    </row>
    <row r="98" spans="1:7" ht="17.5" thickBot="1">
      <c r="A98" s="135">
        <v>39591</v>
      </c>
      <c r="B98" s="136">
        <v>707000</v>
      </c>
      <c r="C98" s="138">
        <v>-8.3999999999999995E-3</v>
      </c>
      <c r="D98" s="133"/>
      <c r="E98" s="135">
        <v>39591</v>
      </c>
      <c r="F98" s="136">
        <v>1827.94</v>
      </c>
      <c r="G98" s="138">
        <v>-4.1000000000000003E-3</v>
      </c>
    </row>
    <row r="99" spans="1:7" ht="17.5" thickBot="1">
      <c r="A99" s="135">
        <v>39594</v>
      </c>
      <c r="B99" s="136">
        <v>679000</v>
      </c>
      <c r="C99" s="138">
        <v>-3.9600000000000003E-2</v>
      </c>
      <c r="D99" s="133"/>
      <c r="E99" s="135">
        <v>39594</v>
      </c>
      <c r="F99" s="136">
        <v>1800.58</v>
      </c>
      <c r="G99" s="138">
        <v>-1.4999999999999999E-2</v>
      </c>
    </row>
    <row r="100" spans="1:7" ht="17.5" thickBot="1">
      <c r="A100" s="135">
        <v>39595</v>
      </c>
      <c r="B100" s="136">
        <v>702000</v>
      </c>
      <c r="C100" s="137">
        <v>3.39E-2</v>
      </c>
      <c r="D100" s="133"/>
      <c r="E100" s="135">
        <v>39595</v>
      </c>
      <c r="F100" s="136">
        <v>1825.23</v>
      </c>
      <c r="G100" s="137">
        <v>1.37E-2</v>
      </c>
    </row>
    <row r="101" spans="1:7" ht="17.5" thickBot="1">
      <c r="A101" s="135">
        <v>39596</v>
      </c>
      <c r="B101" s="136">
        <v>692000</v>
      </c>
      <c r="C101" s="138">
        <v>-1.4200000000000001E-2</v>
      </c>
      <c r="D101" s="133"/>
      <c r="E101" s="135">
        <v>39596</v>
      </c>
      <c r="F101" s="136">
        <v>1805.64</v>
      </c>
      <c r="G101" s="138">
        <v>-1.0699999999999999E-2</v>
      </c>
    </row>
    <row r="102" spans="1:7" ht="17.5" thickBot="1">
      <c r="A102" s="135">
        <v>39597</v>
      </c>
      <c r="B102" s="136">
        <v>730000</v>
      </c>
      <c r="C102" s="137">
        <v>5.4899999999999997E-2</v>
      </c>
      <c r="D102" s="133"/>
      <c r="E102" s="135">
        <v>39597</v>
      </c>
      <c r="F102" s="136">
        <v>1841.22</v>
      </c>
      <c r="G102" s="137">
        <v>1.9699999999999999E-2</v>
      </c>
    </row>
    <row r="103" spans="1:7" ht="17.5" thickBot="1">
      <c r="A103" s="135">
        <v>39598</v>
      </c>
      <c r="B103" s="136">
        <v>741000</v>
      </c>
      <c r="C103" s="137">
        <v>1.5100000000000001E-2</v>
      </c>
      <c r="D103" s="133"/>
      <c r="E103" s="135">
        <v>39598</v>
      </c>
      <c r="F103" s="136">
        <v>1852.02</v>
      </c>
      <c r="G103" s="137">
        <v>5.8999999999999999E-3</v>
      </c>
    </row>
    <row r="104" spans="1:7" ht="17.5" thickBot="1">
      <c r="A104" s="135">
        <v>39601</v>
      </c>
      <c r="B104" s="136">
        <v>726000</v>
      </c>
      <c r="C104" s="138">
        <v>-2.0199999999999999E-2</v>
      </c>
      <c r="D104" s="133"/>
      <c r="E104" s="135">
        <v>39601</v>
      </c>
      <c r="F104" s="136">
        <v>1847.53</v>
      </c>
      <c r="G104" s="138">
        <v>-2.3999999999999998E-3</v>
      </c>
    </row>
    <row r="105" spans="1:7" ht="17.5" thickBot="1">
      <c r="A105" s="135">
        <v>39602</v>
      </c>
      <c r="B105" s="136">
        <v>704000</v>
      </c>
      <c r="C105" s="138">
        <v>-3.0300000000000001E-2</v>
      </c>
      <c r="D105" s="133"/>
      <c r="E105" s="135">
        <v>39602</v>
      </c>
      <c r="F105" s="136">
        <v>1819.39</v>
      </c>
      <c r="G105" s="138">
        <v>-1.52E-2</v>
      </c>
    </row>
    <row r="106" spans="1:7" ht="17.5" thickBot="1">
      <c r="A106" s="135">
        <v>39603</v>
      </c>
      <c r="B106" s="136">
        <v>713000</v>
      </c>
      <c r="C106" s="137">
        <v>1.2800000000000001E-2</v>
      </c>
      <c r="D106" s="133"/>
      <c r="E106" s="135">
        <v>39603</v>
      </c>
      <c r="F106" s="136">
        <v>1833.81</v>
      </c>
      <c r="G106" s="137">
        <v>7.9000000000000008E-3</v>
      </c>
    </row>
    <row r="107" spans="1:7" ht="17.5" thickBot="1">
      <c r="A107" s="135">
        <v>39604</v>
      </c>
      <c r="B107" s="136">
        <v>709000</v>
      </c>
      <c r="C107" s="138">
        <v>-5.5999999999999999E-3</v>
      </c>
      <c r="D107" s="133"/>
      <c r="E107" s="135">
        <v>39604</v>
      </c>
      <c r="F107" s="136">
        <v>1832.31</v>
      </c>
      <c r="G107" s="138">
        <v>-8.0000000000000004E-4</v>
      </c>
    </row>
    <row r="108" spans="1:7" ht="17.5" thickBot="1">
      <c r="A108" s="135">
        <v>39608</v>
      </c>
      <c r="B108" s="136">
        <v>686000</v>
      </c>
      <c r="C108" s="138">
        <v>-3.2399999999999998E-2</v>
      </c>
      <c r="D108" s="133"/>
      <c r="E108" s="135">
        <v>39608</v>
      </c>
      <c r="F108" s="136">
        <v>1808.96</v>
      </c>
      <c r="G108" s="138">
        <v>-1.2699999999999999E-2</v>
      </c>
    </row>
    <row r="109" spans="1:7" ht="17.5" thickBot="1">
      <c r="A109" s="135">
        <v>39609</v>
      </c>
      <c r="B109" s="136">
        <v>666000</v>
      </c>
      <c r="C109" s="138">
        <v>-2.92E-2</v>
      </c>
      <c r="D109" s="133"/>
      <c r="E109" s="135">
        <v>39609</v>
      </c>
      <c r="F109" s="136">
        <v>1774.38</v>
      </c>
      <c r="G109" s="138">
        <v>-1.9099999999999999E-2</v>
      </c>
    </row>
    <row r="110" spans="1:7" ht="17.5" thickBot="1">
      <c r="A110" s="135">
        <v>39610</v>
      </c>
      <c r="B110" s="136">
        <v>681000</v>
      </c>
      <c r="C110" s="137">
        <v>2.2499999999999999E-2</v>
      </c>
      <c r="D110" s="133"/>
      <c r="E110" s="135">
        <v>39610</v>
      </c>
      <c r="F110" s="136">
        <v>1781.67</v>
      </c>
      <c r="G110" s="137">
        <v>4.1000000000000003E-3</v>
      </c>
    </row>
    <row r="111" spans="1:7" ht="17.5" thickBot="1">
      <c r="A111" s="135">
        <v>39611</v>
      </c>
      <c r="B111" s="136">
        <v>663000</v>
      </c>
      <c r="C111" s="138">
        <v>-2.64E-2</v>
      </c>
      <c r="D111" s="133"/>
      <c r="E111" s="135">
        <v>39611</v>
      </c>
      <c r="F111" s="136">
        <v>1739.36</v>
      </c>
      <c r="G111" s="138">
        <v>-2.3699999999999999E-2</v>
      </c>
    </row>
    <row r="112" spans="1:7" ht="17.5" thickBot="1">
      <c r="A112" s="135">
        <v>39612</v>
      </c>
      <c r="B112" s="136">
        <v>674000</v>
      </c>
      <c r="C112" s="137">
        <v>1.66E-2</v>
      </c>
      <c r="D112" s="133"/>
      <c r="E112" s="135">
        <v>39612</v>
      </c>
      <c r="F112" s="136">
        <v>1747.35</v>
      </c>
      <c r="G112" s="137">
        <v>4.5999999999999999E-3</v>
      </c>
    </row>
    <row r="113" spans="1:7" ht="17.5" thickBot="1">
      <c r="A113" s="135">
        <v>39615</v>
      </c>
      <c r="B113" s="136">
        <v>691000</v>
      </c>
      <c r="C113" s="137">
        <v>2.52E-2</v>
      </c>
      <c r="D113" s="133"/>
      <c r="E113" s="135">
        <v>39615</v>
      </c>
      <c r="F113" s="136">
        <v>1760.82</v>
      </c>
      <c r="G113" s="137">
        <v>7.7000000000000002E-3</v>
      </c>
    </row>
    <row r="114" spans="1:7" ht="17.5" thickBot="1">
      <c r="A114" s="135">
        <v>39616</v>
      </c>
      <c r="B114" s="136">
        <v>688000</v>
      </c>
      <c r="C114" s="138">
        <v>-4.3E-3</v>
      </c>
      <c r="D114" s="133"/>
      <c r="E114" s="135">
        <v>39616</v>
      </c>
      <c r="F114" s="136">
        <v>1750.71</v>
      </c>
      <c r="G114" s="138">
        <v>-5.7000000000000002E-3</v>
      </c>
    </row>
    <row r="115" spans="1:7" ht="17.5" thickBot="1">
      <c r="A115" s="135">
        <v>39617</v>
      </c>
      <c r="B115" s="136">
        <v>704000</v>
      </c>
      <c r="C115" s="137">
        <v>2.3300000000000001E-2</v>
      </c>
      <c r="D115" s="133"/>
      <c r="E115" s="135">
        <v>39617</v>
      </c>
      <c r="F115" s="136">
        <v>1774.13</v>
      </c>
      <c r="G115" s="137">
        <v>1.34E-2</v>
      </c>
    </row>
    <row r="116" spans="1:7" ht="17.5" thickBot="1">
      <c r="A116" s="135">
        <v>39618</v>
      </c>
      <c r="B116" s="136">
        <v>675000</v>
      </c>
      <c r="C116" s="138">
        <v>-4.1200000000000001E-2</v>
      </c>
      <c r="D116" s="133"/>
      <c r="E116" s="135">
        <v>39618</v>
      </c>
      <c r="F116" s="136">
        <v>1740.72</v>
      </c>
      <c r="G116" s="138">
        <v>-1.8800000000000001E-2</v>
      </c>
    </row>
    <row r="117" spans="1:7" ht="17.5" thickBot="1">
      <c r="A117" s="135">
        <v>39619</v>
      </c>
      <c r="B117" s="136">
        <v>668000</v>
      </c>
      <c r="C117" s="138">
        <v>-1.04E-2</v>
      </c>
      <c r="D117" s="133"/>
      <c r="E117" s="135">
        <v>39619</v>
      </c>
      <c r="F117" s="136">
        <v>1731</v>
      </c>
      <c r="G117" s="138">
        <v>-5.5999999999999999E-3</v>
      </c>
    </row>
    <row r="118" spans="1:7" ht="17.5" thickBot="1">
      <c r="A118" s="135">
        <v>39622</v>
      </c>
      <c r="B118" s="136">
        <v>658000</v>
      </c>
      <c r="C118" s="138">
        <v>-1.4999999999999999E-2</v>
      </c>
      <c r="D118" s="133"/>
      <c r="E118" s="135">
        <v>39622</v>
      </c>
      <c r="F118" s="136">
        <v>1715.59</v>
      </c>
      <c r="G118" s="138">
        <v>-8.8999999999999999E-3</v>
      </c>
    </row>
    <row r="119" spans="1:7" ht="17.5" thickBot="1">
      <c r="A119" s="135">
        <v>39623</v>
      </c>
      <c r="B119" s="136">
        <v>659000</v>
      </c>
      <c r="C119" s="137">
        <v>1.5E-3</v>
      </c>
      <c r="D119" s="133"/>
      <c r="E119" s="135">
        <v>39623</v>
      </c>
      <c r="F119" s="136">
        <v>1710.84</v>
      </c>
      <c r="G119" s="138">
        <v>-2.8E-3</v>
      </c>
    </row>
    <row r="120" spans="1:7" ht="17.5" thickBot="1">
      <c r="A120" s="135">
        <v>39624</v>
      </c>
      <c r="B120" s="136">
        <v>655000</v>
      </c>
      <c r="C120" s="138">
        <v>-6.1000000000000004E-3</v>
      </c>
      <c r="D120" s="133"/>
      <c r="E120" s="135">
        <v>39624</v>
      </c>
      <c r="F120" s="136">
        <v>1717.79</v>
      </c>
      <c r="G120" s="137">
        <v>4.1000000000000003E-3</v>
      </c>
    </row>
    <row r="121" spans="1:7" ht="17.5" thickBot="1">
      <c r="A121" s="135">
        <v>39625</v>
      </c>
      <c r="B121" s="136">
        <v>665000</v>
      </c>
      <c r="C121" s="137">
        <v>1.5299999999999999E-2</v>
      </c>
      <c r="D121" s="133"/>
      <c r="E121" s="135">
        <v>39625</v>
      </c>
      <c r="F121" s="136">
        <v>1717.66</v>
      </c>
      <c r="G121" s="138">
        <v>-1E-4</v>
      </c>
    </row>
    <row r="122" spans="1:7" ht="17.5" thickBot="1">
      <c r="A122" s="135">
        <v>39626</v>
      </c>
      <c r="B122" s="136">
        <v>643000</v>
      </c>
      <c r="C122" s="138">
        <v>-3.3099999999999997E-2</v>
      </c>
      <c r="D122" s="133"/>
      <c r="E122" s="135">
        <v>39626</v>
      </c>
      <c r="F122" s="136">
        <v>1684.45</v>
      </c>
      <c r="G122" s="138">
        <v>-1.9300000000000001E-2</v>
      </c>
    </row>
    <row r="123" spans="1:7" ht="17.5" thickBot="1">
      <c r="A123" s="135">
        <v>39629</v>
      </c>
      <c r="B123" s="136">
        <v>625000</v>
      </c>
      <c r="C123" s="138">
        <v>-2.8000000000000001E-2</v>
      </c>
      <c r="D123" s="133"/>
      <c r="E123" s="135">
        <v>39629</v>
      </c>
      <c r="F123" s="136">
        <v>1674.92</v>
      </c>
      <c r="G123" s="138">
        <v>-5.7000000000000002E-3</v>
      </c>
    </row>
    <row r="124" spans="1:7" ht="17.5" thickBot="1">
      <c r="A124" s="135">
        <v>39630</v>
      </c>
      <c r="B124" s="136">
        <v>636000</v>
      </c>
      <c r="C124" s="137">
        <v>1.7600000000000001E-2</v>
      </c>
      <c r="D124" s="133"/>
      <c r="E124" s="135">
        <v>39630</v>
      </c>
      <c r="F124" s="136">
        <v>1666.46</v>
      </c>
      <c r="G124" s="138">
        <v>-5.1000000000000004E-3</v>
      </c>
    </row>
    <row r="125" spans="1:7" ht="17.5" thickBot="1">
      <c r="A125" s="135">
        <v>39631</v>
      </c>
      <c r="B125" s="136">
        <v>630000</v>
      </c>
      <c r="C125" s="138">
        <v>-9.4000000000000004E-3</v>
      </c>
      <c r="D125" s="133"/>
      <c r="E125" s="135">
        <v>39631</v>
      </c>
      <c r="F125" s="136">
        <v>1623.6</v>
      </c>
      <c r="G125" s="138">
        <v>-2.5700000000000001E-2</v>
      </c>
    </row>
    <row r="126" spans="1:7" ht="17.5" thickBot="1">
      <c r="A126" s="135">
        <v>39632</v>
      </c>
      <c r="B126" s="136">
        <v>633000</v>
      </c>
      <c r="C126" s="137">
        <v>4.7999999999999996E-3</v>
      </c>
      <c r="D126" s="133"/>
      <c r="E126" s="135">
        <v>39632</v>
      </c>
      <c r="F126" s="136">
        <v>1606.54</v>
      </c>
      <c r="G126" s="138">
        <v>-1.0500000000000001E-2</v>
      </c>
    </row>
    <row r="127" spans="1:7" ht="17.5" thickBot="1">
      <c r="A127" s="135">
        <v>39633</v>
      </c>
      <c r="B127" s="136">
        <v>616000</v>
      </c>
      <c r="C127" s="138">
        <v>-2.69E-2</v>
      </c>
      <c r="D127" s="133"/>
      <c r="E127" s="135">
        <v>39633</v>
      </c>
      <c r="F127" s="136">
        <v>1577.94</v>
      </c>
      <c r="G127" s="138">
        <v>-1.78E-2</v>
      </c>
    </row>
    <row r="128" spans="1:7" ht="17.5" thickBot="1">
      <c r="A128" s="135">
        <v>39636</v>
      </c>
      <c r="B128" s="136">
        <v>614000</v>
      </c>
      <c r="C128" s="138">
        <v>-3.2000000000000002E-3</v>
      </c>
      <c r="D128" s="133"/>
      <c r="E128" s="135">
        <v>39636</v>
      </c>
      <c r="F128" s="136">
        <v>1579.72</v>
      </c>
      <c r="G128" s="137">
        <v>1.1000000000000001E-3</v>
      </c>
    </row>
    <row r="129" spans="1:7" ht="17.5" thickBot="1">
      <c r="A129" s="135">
        <v>39637</v>
      </c>
      <c r="B129" s="136">
        <v>593000</v>
      </c>
      <c r="C129" s="138">
        <v>-3.4200000000000001E-2</v>
      </c>
      <c r="D129" s="133"/>
      <c r="E129" s="135">
        <v>39637</v>
      </c>
      <c r="F129" s="136">
        <v>1533.47</v>
      </c>
      <c r="G129" s="138">
        <v>-2.93E-2</v>
      </c>
    </row>
    <row r="130" spans="1:7" ht="17.5" thickBot="1">
      <c r="A130" s="135">
        <v>39638</v>
      </c>
      <c r="B130" s="136">
        <v>575000</v>
      </c>
      <c r="C130" s="138">
        <v>-3.04E-2</v>
      </c>
      <c r="D130" s="133"/>
      <c r="E130" s="135">
        <v>39638</v>
      </c>
      <c r="F130" s="136">
        <v>1519.38</v>
      </c>
      <c r="G130" s="138">
        <v>-9.1999999999999998E-3</v>
      </c>
    </row>
    <row r="131" spans="1:7" ht="17.5" thickBot="1">
      <c r="A131" s="135">
        <v>39639</v>
      </c>
      <c r="B131" s="136">
        <v>560000</v>
      </c>
      <c r="C131" s="138">
        <v>-2.6100000000000002E-2</v>
      </c>
      <c r="D131" s="133"/>
      <c r="E131" s="135">
        <v>39639</v>
      </c>
      <c r="F131" s="136">
        <v>1537.43</v>
      </c>
      <c r="G131" s="137">
        <v>1.1900000000000001E-2</v>
      </c>
    </row>
    <row r="132" spans="1:7" ht="17.5" thickBot="1">
      <c r="A132" s="135">
        <v>39640</v>
      </c>
      <c r="B132" s="136">
        <v>568000</v>
      </c>
      <c r="C132" s="137">
        <v>1.43E-2</v>
      </c>
      <c r="D132" s="133"/>
      <c r="E132" s="135">
        <v>39640</v>
      </c>
      <c r="F132" s="136">
        <v>1567.51</v>
      </c>
      <c r="G132" s="137">
        <v>1.9599999999999999E-2</v>
      </c>
    </row>
    <row r="133" spans="1:7" ht="17.5" thickBot="1">
      <c r="A133" s="135">
        <v>39643</v>
      </c>
      <c r="B133" s="136">
        <v>567000</v>
      </c>
      <c r="C133" s="138">
        <v>-1.8E-3</v>
      </c>
      <c r="D133" s="133"/>
      <c r="E133" s="135">
        <v>39643</v>
      </c>
      <c r="F133" s="136">
        <v>1558.62</v>
      </c>
      <c r="G133" s="138">
        <v>-5.7000000000000002E-3</v>
      </c>
    </row>
    <row r="134" spans="1:7" ht="17.5" thickBot="1">
      <c r="A134" s="135">
        <v>39644</v>
      </c>
      <c r="B134" s="136">
        <v>553000</v>
      </c>
      <c r="C134" s="138">
        <v>-2.47E-2</v>
      </c>
      <c r="D134" s="133"/>
      <c r="E134" s="135">
        <v>39644</v>
      </c>
      <c r="F134" s="136">
        <v>1509.33</v>
      </c>
      <c r="G134" s="138">
        <v>-3.1600000000000003E-2</v>
      </c>
    </row>
    <row r="135" spans="1:7" ht="17.5" thickBot="1">
      <c r="A135" s="135">
        <v>39645</v>
      </c>
      <c r="B135" s="136">
        <v>561000</v>
      </c>
      <c r="C135" s="137">
        <v>1.4500000000000001E-2</v>
      </c>
      <c r="D135" s="133"/>
      <c r="E135" s="135">
        <v>39645</v>
      </c>
      <c r="F135" s="136">
        <v>1507.4</v>
      </c>
      <c r="G135" s="138">
        <v>-1.2999999999999999E-3</v>
      </c>
    </row>
    <row r="136" spans="1:7" ht="17.5" thickBot="1">
      <c r="A136" s="135">
        <v>39646</v>
      </c>
      <c r="B136" s="136">
        <v>584000</v>
      </c>
      <c r="C136" s="137">
        <v>4.1000000000000002E-2</v>
      </c>
      <c r="D136" s="133"/>
      <c r="E136" s="135">
        <v>39646</v>
      </c>
      <c r="F136" s="136">
        <v>1525.56</v>
      </c>
      <c r="G136" s="137">
        <v>1.2E-2</v>
      </c>
    </row>
    <row r="137" spans="1:7" ht="17.5" thickBot="1">
      <c r="A137" s="135">
        <v>39647</v>
      </c>
      <c r="B137" s="136">
        <v>582000</v>
      </c>
      <c r="C137" s="138">
        <v>-3.3999999999999998E-3</v>
      </c>
      <c r="D137" s="133"/>
      <c r="E137" s="135">
        <v>39647</v>
      </c>
      <c r="F137" s="136">
        <v>1509.99</v>
      </c>
      <c r="G137" s="138">
        <v>-1.0200000000000001E-2</v>
      </c>
    </row>
    <row r="138" spans="1:7" ht="17.5" thickBot="1">
      <c r="A138" s="135">
        <v>39650</v>
      </c>
      <c r="B138" s="136">
        <v>599000</v>
      </c>
      <c r="C138" s="137">
        <v>2.92E-2</v>
      </c>
      <c r="D138" s="133"/>
      <c r="E138" s="135">
        <v>39650</v>
      </c>
      <c r="F138" s="136">
        <v>1562.92</v>
      </c>
      <c r="G138" s="137">
        <v>3.5099999999999999E-2</v>
      </c>
    </row>
    <row r="139" spans="1:7" ht="17.5" thickBot="1">
      <c r="A139" s="135">
        <v>39651</v>
      </c>
      <c r="B139" s="136">
        <v>590000</v>
      </c>
      <c r="C139" s="138">
        <v>-1.4999999999999999E-2</v>
      </c>
      <c r="D139" s="133"/>
      <c r="E139" s="135">
        <v>39651</v>
      </c>
      <c r="F139" s="136">
        <v>1561.23</v>
      </c>
      <c r="G139" s="138">
        <v>-1.1000000000000001E-3</v>
      </c>
    </row>
    <row r="140" spans="1:7" ht="17.5" thickBot="1">
      <c r="A140" s="135">
        <v>39652</v>
      </c>
      <c r="B140" s="136">
        <v>587000</v>
      </c>
      <c r="C140" s="138">
        <v>-5.1000000000000004E-3</v>
      </c>
      <c r="D140" s="133"/>
      <c r="E140" s="135">
        <v>39652</v>
      </c>
      <c r="F140" s="136">
        <v>1591.76</v>
      </c>
      <c r="G140" s="137">
        <v>1.9599999999999999E-2</v>
      </c>
    </row>
    <row r="141" spans="1:7" ht="17.5" thickBot="1">
      <c r="A141" s="135">
        <v>39653</v>
      </c>
      <c r="B141" s="136">
        <v>614000</v>
      </c>
      <c r="C141" s="137">
        <v>4.5999999999999999E-2</v>
      </c>
      <c r="D141" s="133"/>
      <c r="E141" s="135">
        <v>39653</v>
      </c>
      <c r="F141" s="136">
        <v>1626.14</v>
      </c>
      <c r="G141" s="137">
        <v>2.1600000000000001E-2</v>
      </c>
    </row>
    <row r="142" spans="1:7" ht="17.5" thickBot="1">
      <c r="A142" s="135">
        <v>39654</v>
      </c>
      <c r="B142" s="136">
        <v>576000</v>
      </c>
      <c r="C142" s="138">
        <v>-6.1899999999999997E-2</v>
      </c>
      <c r="D142" s="133"/>
      <c r="E142" s="135">
        <v>39654</v>
      </c>
      <c r="F142" s="136">
        <v>1597.93</v>
      </c>
      <c r="G142" s="138">
        <v>-1.7299999999999999E-2</v>
      </c>
    </row>
    <row r="143" spans="1:7" ht="17.5" thickBot="1">
      <c r="A143" s="135">
        <v>39657</v>
      </c>
      <c r="B143" s="136">
        <v>560000</v>
      </c>
      <c r="C143" s="138">
        <v>-2.7799999999999998E-2</v>
      </c>
      <c r="D143" s="133"/>
      <c r="E143" s="135">
        <v>39657</v>
      </c>
      <c r="F143" s="136">
        <v>1598.29</v>
      </c>
      <c r="G143" s="137">
        <v>2.0000000000000001E-4</v>
      </c>
    </row>
    <row r="144" spans="1:7" ht="17.5" thickBot="1">
      <c r="A144" s="135">
        <v>39658</v>
      </c>
      <c r="B144" s="136">
        <v>544000</v>
      </c>
      <c r="C144" s="138">
        <v>-2.86E-2</v>
      </c>
      <c r="D144" s="133"/>
      <c r="E144" s="135">
        <v>39658</v>
      </c>
      <c r="F144" s="136">
        <v>1567.2</v>
      </c>
      <c r="G144" s="138">
        <v>-1.95E-2</v>
      </c>
    </row>
    <row r="145" spans="1:7" ht="17.5" thickBot="1">
      <c r="A145" s="135">
        <v>39659</v>
      </c>
      <c r="B145" s="136">
        <v>548000</v>
      </c>
      <c r="C145" s="137">
        <v>7.4000000000000003E-3</v>
      </c>
      <c r="D145" s="133"/>
      <c r="E145" s="135">
        <v>39659</v>
      </c>
      <c r="F145" s="136">
        <v>1577.7</v>
      </c>
      <c r="G145" s="137">
        <v>6.7000000000000002E-3</v>
      </c>
    </row>
    <row r="146" spans="1:7" ht="17.5" thickBot="1">
      <c r="A146" s="135">
        <v>39660</v>
      </c>
      <c r="B146" s="136">
        <v>564000</v>
      </c>
      <c r="C146" s="137">
        <v>2.92E-2</v>
      </c>
      <c r="D146" s="133"/>
      <c r="E146" s="135">
        <v>39660</v>
      </c>
      <c r="F146" s="136">
        <v>1594.67</v>
      </c>
      <c r="G146" s="137">
        <v>1.0800000000000001E-2</v>
      </c>
    </row>
    <row r="147" spans="1:7" ht="17.5" thickBot="1">
      <c r="A147" s="135">
        <v>39661</v>
      </c>
      <c r="B147" s="136">
        <v>565000</v>
      </c>
      <c r="C147" s="137">
        <v>1.8E-3</v>
      </c>
      <c r="D147" s="133"/>
      <c r="E147" s="135">
        <v>39661</v>
      </c>
      <c r="F147" s="136">
        <v>1573.77</v>
      </c>
      <c r="G147" s="138">
        <v>-1.3100000000000001E-2</v>
      </c>
    </row>
    <row r="148" spans="1:7" ht="17.5" thickBot="1">
      <c r="A148" s="135">
        <v>39664</v>
      </c>
      <c r="B148" s="136">
        <v>565000</v>
      </c>
      <c r="C148" s="137">
        <v>0</v>
      </c>
      <c r="D148" s="133"/>
      <c r="E148" s="135">
        <v>39664</v>
      </c>
      <c r="F148" s="136">
        <v>1543.05</v>
      </c>
      <c r="G148" s="138">
        <v>-1.95E-2</v>
      </c>
    </row>
    <row r="149" spans="1:7" ht="17.5" thickBot="1">
      <c r="A149" s="135">
        <v>39665</v>
      </c>
      <c r="B149" s="136">
        <v>567000</v>
      </c>
      <c r="C149" s="137">
        <v>3.5000000000000001E-3</v>
      </c>
      <c r="D149" s="133"/>
      <c r="E149" s="135">
        <v>39665</v>
      </c>
      <c r="F149" s="136">
        <v>1535.54</v>
      </c>
      <c r="G149" s="138">
        <v>-4.8999999999999998E-3</v>
      </c>
    </row>
    <row r="150" spans="1:7" ht="17.5" thickBot="1">
      <c r="A150" s="135">
        <v>39666</v>
      </c>
      <c r="B150" s="136">
        <v>587000</v>
      </c>
      <c r="C150" s="137">
        <v>3.5299999999999998E-2</v>
      </c>
      <c r="D150" s="133"/>
      <c r="E150" s="135">
        <v>39666</v>
      </c>
      <c r="F150" s="136">
        <v>1578.71</v>
      </c>
      <c r="G150" s="137">
        <v>2.81E-2</v>
      </c>
    </row>
    <row r="151" spans="1:7" ht="17.5" thickBot="1">
      <c r="A151" s="135">
        <v>39667</v>
      </c>
      <c r="B151" s="136">
        <v>578000</v>
      </c>
      <c r="C151" s="138">
        <v>-1.5299999999999999E-2</v>
      </c>
      <c r="D151" s="133"/>
      <c r="E151" s="135">
        <v>39667</v>
      </c>
      <c r="F151" s="136">
        <v>1564</v>
      </c>
      <c r="G151" s="138">
        <v>-9.2999999999999992E-3</v>
      </c>
    </row>
    <row r="152" spans="1:7" ht="17.5" thickBot="1">
      <c r="A152" s="135">
        <v>39668</v>
      </c>
      <c r="B152" s="136">
        <v>573000</v>
      </c>
      <c r="C152" s="138">
        <v>-8.6999999999999994E-3</v>
      </c>
      <c r="D152" s="133"/>
      <c r="E152" s="135">
        <v>39668</v>
      </c>
      <c r="F152" s="136">
        <v>1568.72</v>
      </c>
      <c r="G152" s="137">
        <v>3.0000000000000001E-3</v>
      </c>
    </row>
    <row r="153" spans="1:7" ht="17.5" thickBot="1">
      <c r="A153" s="135">
        <v>39671</v>
      </c>
      <c r="B153" s="136">
        <v>585000</v>
      </c>
      <c r="C153" s="137">
        <v>2.0899999999999998E-2</v>
      </c>
      <c r="D153" s="133"/>
      <c r="E153" s="135">
        <v>39671</v>
      </c>
      <c r="F153" s="136">
        <v>1581.09</v>
      </c>
      <c r="G153" s="137">
        <v>7.9000000000000008E-3</v>
      </c>
    </row>
    <row r="154" spans="1:7" ht="17.5" thickBot="1">
      <c r="A154" s="135">
        <v>39672</v>
      </c>
      <c r="B154" s="136">
        <v>595000</v>
      </c>
      <c r="C154" s="137">
        <v>1.7100000000000001E-2</v>
      </c>
      <c r="D154" s="133"/>
      <c r="E154" s="135">
        <v>39672</v>
      </c>
      <c r="F154" s="136">
        <v>1577.12</v>
      </c>
      <c r="G154" s="138">
        <v>-2.5000000000000001E-3</v>
      </c>
    </row>
    <row r="155" spans="1:7" ht="17.5" thickBot="1">
      <c r="A155" s="135">
        <v>39673</v>
      </c>
      <c r="B155" s="136">
        <v>587000</v>
      </c>
      <c r="C155" s="138">
        <v>-1.34E-2</v>
      </c>
      <c r="D155" s="133"/>
      <c r="E155" s="135">
        <v>39673</v>
      </c>
      <c r="F155" s="136">
        <v>1562.72</v>
      </c>
      <c r="G155" s="138">
        <v>-9.1000000000000004E-3</v>
      </c>
    </row>
    <row r="156" spans="1:7" ht="17.5" thickBot="1">
      <c r="A156" s="135">
        <v>39674</v>
      </c>
      <c r="B156" s="136">
        <v>580000</v>
      </c>
      <c r="C156" s="138">
        <v>-1.1900000000000001E-2</v>
      </c>
      <c r="D156" s="133"/>
      <c r="E156" s="135">
        <v>39674</v>
      </c>
      <c r="F156" s="136">
        <v>1572.19</v>
      </c>
      <c r="G156" s="137">
        <v>6.1000000000000004E-3</v>
      </c>
    </row>
    <row r="157" spans="1:7" ht="17.5" thickBot="1">
      <c r="A157" s="135">
        <v>39678</v>
      </c>
      <c r="B157" s="136">
        <v>579000</v>
      </c>
      <c r="C157" s="138">
        <v>-1.6999999999999999E-3</v>
      </c>
      <c r="D157" s="133"/>
      <c r="E157" s="135">
        <v>39678</v>
      </c>
      <c r="F157" s="136">
        <v>1567.71</v>
      </c>
      <c r="G157" s="138">
        <v>-2.8E-3</v>
      </c>
    </row>
    <row r="158" spans="1:7" ht="17.5" thickBot="1">
      <c r="A158" s="135">
        <v>39679</v>
      </c>
      <c r="B158" s="136">
        <v>564000</v>
      </c>
      <c r="C158" s="138">
        <v>-2.5899999999999999E-2</v>
      </c>
      <c r="D158" s="133"/>
      <c r="E158" s="135">
        <v>39679</v>
      </c>
      <c r="F158" s="136">
        <v>1541.41</v>
      </c>
      <c r="G158" s="138">
        <v>-1.6799999999999999E-2</v>
      </c>
    </row>
    <row r="159" spans="1:7" ht="17.5" thickBot="1">
      <c r="A159" s="135">
        <v>39680</v>
      </c>
      <c r="B159" s="136">
        <v>560000</v>
      </c>
      <c r="C159" s="138">
        <v>-7.1000000000000004E-3</v>
      </c>
      <c r="D159" s="133"/>
      <c r="E159" s="135">
        <v>39680</v>
      </c>
      <c r="F159" s="136">
        <v>1540.71</v>
      </c>
      <c r="G159" s="138">
        <v>-5.0000000000000001E-4</v>
      </c>
    </row>
    <row r="160" spans="1:7" ht="17.5" thickBot="1">
      <c r="A160" s="135">
        <v>39681</v>
      </c>
      <c r="B160" s="136">
        <v>553000</v>
      </c>
      <c r="C160" s="138">
        <v>-1.2500000000000001E-2</v>
      </c>
      <c r="D160" s="133"/>
      <c r="E160" s="135">
        <v>39681</v>
      </c>
      <c r="F160" s="136">
        <v>1512.59</v>
      </c>
      <c r="G160" s="138">
        <v>-1.83E-2</v>
      </c>
    </row>
    <row r="161" spans="1:7" ht="17.5" thickBot="1">
      <c r="A161" s="135">
        <v>39682</v>
      </c>
      <c r="B161" s="136">
        <v>557000</v>
      </c>
      <c r="C161" s="137">
        <v>7.1999999999999998E-3</v>
      </c>
      <c r="D161" s="133"/>
      <c r="E161" s="135">
        <v>39682</v>
      </c>
      <c r="F161" s="136">
        <v>1496.91</v>
      </c>
      <c r="G161" s="138">
        <v>-1.04E-2</v>
      </c>
    </row>
    <row r="162" spans="1:7" ht="17.5" thickBot="1">
      <c r="A162" s="135">
        <v>39685</v>
      </c>
      <c r="B162" s="136">
        <v>560000</v>
      </c>
      <c r="C162" s="137">
        <v>5.4000000000000003E-3</v>
      </c>
      <c r="D162" s="133"/>
      <c r="E162" s="135">
        <v>39685</v>
      </c>
      <c r="F162" s="136">
        <v>1502.11</v>
      </c>
      <c r="G162" s="137">
        <v>3.5000000000000001E-3</v>
      </c>
    </row>
    <row r="163" spans="1:7" ht="17.5" thickBot="1">
      <c r="A163" s="135">
        <v>39686</v>
      </c>
      <c r="B163" s="136">
        <v>540000</v>
      </c>
      <c r="C163" s="138">
        <v>-3.5700000000000003E-2</v>
      </c>
      <c r="D163" s="133"/>
      <c r="E163" s="135">
        <v>39686</v>
      </c>
      <c r="F163" s="136">
        <v>1490.25</v>
      </c>
      <c r="G163" s="138">
        <v>-7.9000000000000008E-3</v>
      </c>
    </row>
    <row r="164" spans="1:7" ht="17.5" thickBot="1">
      <c r="A164" s="135">
        <v>39687</v>
      </c>
      <c r="B164" s="136">
        <v>530000</v>
      </c>
      <c r="C164" s="138">
        <v>-1.8499999999999999E-2</v>
      </c>
      <c r="D164" s="133"/>
      <c r="E164" s="135">
        <v>39687</v>
      </c>
      <c r="F164" s="136">
        <v>1493.92</v>
      </c>
      <c r="G164" s="137">
        <v>2.5000000000000001E-3</v>
      </c>
    </row>
    <row r="165" spans="1:7" ht="17.5" thickBot="1">
      <c r="A165" s="135">
        <v>39688</v>
      </c>
      <c r="B165" s="136">
        <v>521000</v>
      </c>
      <c r="C165" s="138">
        <v>-1.7000000000000001E-2</v>
      </c>
      <c r="D165" s="133"/>
      <c r="E165" s="135">
        <v>39688</v>
      </c>
      <c r="F165" s="136">
        <v>1474.15</v>
      </c>
      <c r="G165" s="138">
        <v>-1.32E-2</v>
      </c>
    </row>
    <row r="166" spans="1:7" ht="17.5" thickBot="1">
      <c r="A166" s="135">
        <v>39689</v>
      </c>
      <c r="B166" s="136">
        <v>516000</v>
      </c>
      <c r="C166" s="138">
        <v>-9.5999999999999992E-3</v>
      </c>
      <c r="D166" s="133"/>
      <c r="E166" s="135">
        <v>39689</v>
      </c>
      <c r="F166" s="136">
        <v>1474.24</v>
      </c>
      <c r="G166" s="137">
        <v>1E-4</v>
      </c>
    </row>
    <row r="167" spans="1:7" ht="17.5" thickBot="1">
      <c r="A167" s="135">
        <v>39692</v>
      </c>
      <c r="B167" s="136">
        <v>506000</v>
      </c>
      <c r="C167" s="138">
        <v>-1.9400000000000001E-2</v>
      </c>
      <c r="D167" s="133"/>
      <c r="E167" s="135">
        <v>39692</v>
      </c>
      <c r="F167" s="136">
        <v>1414.43</v>
      </c>
      <c r="G167" s="138">
        <v>-4.0599999999999997E-2</v>
      </c>
    </row>
    <row r="168" spans="1:7" ht="17.5" thickBot="1">
      <c r="A168" s="135">
        <v>39693</v>
      </c>
      <c r="B168" s="136">
        <v>517000</v>
      </c>
      <c r="C168" s="137">
        <v>2.1700000000000001E-2</v>
      </c>
      <c r="D168" s="133"/>
      <c r="E168" s="135">
        <v>39693</v>
      </c>
      <c r="F168" s="136">
        <v>1407.14</v>
      </c>
      <c r="G168" s="138">
        <v>-5.1999999999999998E-3</v>
      </c>
    </row>
    <row r="169" spans="1:7" ht="17.5" thickBot="1">
      <c r="A169" s="135">
        <v>39694</v>
      </c>
      <c r="B169" s="136">
        <v>527000</v>
      </c>
      <c r="C169" s="137">
        <v>1.9300000000000001E-2</v>
      </c>
      <c r="D169" s="133"/>
      <c r="E169" s="135">
        <v>39694</v>
      </c>
      <c r="F169" s="136">
        <v>1426.89</v>
      </c>
      <c r="G169" s="137">
        <v>1.4E-2</v>
      </c>
    </row>
    <row r="170" spans="1:7" ht="17.5" thickBot="1">
      <c r="A170" s="135">
        <v>39695</v>
      </c>
      <c r="B170" s="136">
        <v>514000</v>
      </c>
      <c r="C170" s="138">
        <v>-2.47E-2</v>
      </c>
      <c r="D170" s="133"/>
      <c r="E170" s="135">
        <v>39695</v>
      </c>
      <c r="F170" s="136">
        <v>1426.43</v>
      </c>
      <c r="G170" s="138">
        <v>-2.9999999999999997E-4</v>
      </c>
    </row>
    <row r="171" spans="1:7" ht="17.5" thickBot="1">
      <c r="A171" s="135">
        <v>39696</v>
      </c>
      <c r="B171" s="136">
        <v>520000</v>
      </c>
      <c r="C171" s="137">
        <v>1.17E-2</v>
      </c>
      <c r="D171" s="133"/>
      <c r="E171" s="135">
        <v>39696</v>
      </c>
      <c r="F171" s="136">
        <v>1404.38</v>
      </c>
      <c r="G171" s="138">
        <v>-1.55E-2</v>
      </c>
    </row>
    <row r="172" spans="1:7" ht="17.5" thickBot="1">
      <c r="A172" s="135">
        <v>39699</v>
      </c>
      <c r="B172" s="136">
        <v>543000</v>
      </c>
      <c r="C172" s="137">
        <v>4.4200000000000003E-2</v>
      </c>
      <c r="D172" s="133"/>
      <c r="E172" s="135">
        <v>39699</v>
      </c>
      <c r="F172" s="136">
        <v>1476.65</v>
      </c>
      <c r="G172" s="137">
        <v>5.1499999999999997E-2</v>
      </c>
    </row>
    <row r="173" spans="1:7" ht="17.5" thickBot="1">
      <c r="A173" s="135">
        <v>39700</v>
      </c>
      <c r="B173" s="136">
        <v>536000</v>
      </c>
      <c r="C173" s="138">
        <v>-1.29E-2</v>
      </c>
      <c r="D173" s="133"/>
      <c r="E173" s="135">
        <v>39700</v>
      </c>
      <c r="F173" s="136">
        <v>1454.5</v>
      </c>
      <c r="G173" s="138">
        <v>-1.4999999999999999E-2</v>
      </c>
    </row>
    <row r="174" spans="1:7" ht="17.5" thickBot="1">
      <c r="A174" s="135">
        <v>39701</v>
      </c>
      <c r="B174" s="136">
        <v>542000</v>
      </c>
      <c r="C174" s="137">
        <v>1.12E-2</v>
      </c>
      <c r="D174" s="133"/>
      <c r="E174" s="135">
        <v>39701</v>
      </c>
      <c r="F174" s="136">
        <v>1464.98</v>
      </c>
      <c r="G174" s="137">
        <v>7.1999999999999998E-3</v>
      </c>
    </row>
    <row r="175" spans="1:7" ht="17.5" thickBot="1">
      <c r="A175" s="135">
        <v>39702</v>
      </c>
      <c r="B175" s="136">
        <v>537000</v>
      </c>
      <c r="C175" s="138">
        <v>-9.1999999999999998E-3</v>
      </c>
      <c r="D175" s="133"/>
      <c r="E175" s="135">
        <v>39702</v>
      </c>
      <c r="F175" s="136">
        <v>1443.24</v>
      </c>
      <c r="G175" s="138">
        <v>-1.4800000000000001E-2</v>
      </c>
    </row>
    <row r="176" spans="1:7" ht="17.5" thickBot="1">
      <c r="A176" s="135">
        <v>39703</v>
      </c>
      <c r="B176" s="136">
        <v>543000</v>
      </c>
      <c r="C176" s="137">
        <v>1.12E-2</v>
      </c>
      <c r="D176" s="133"/>
      <c r="E176" s="135">
        <v>39703</v>
      </c>
      <c r="F176" s="136">
        <v>1477.92</v>
      </c>
      <c r="G176" s="137">
        <v>2.4E-2</v>
      </c>
    </row>
    <row r="177" spans="1:7" ht="17.5" thickBot="1">
      <c r="A177" s="135">
        <v>39707</v>
      </c>
      <c r="B177" s="136">
        <v>525000</v>
      </c>
      <c r="C177" s="138">
        <v>-3.3099999999999997E-2</v>
      </c>
      <c r="D177" s="133"/>
      <c r="E177" s="135">
        <v>39707</v>
      </c>
      <c r="F177" s="136">
        <v>1387.75</v>
      </c>
      <c r="G177" s="138">
        <v>-6.0999999999999999E-2</v>
      </c>
    </row>
    <row r="178" spans="1:7" ht="17.5" thickBot="1">
      <c r="A178" s="135">
        <v>39708</v>
      </c>
      <c r="B178" s="136">
        <v>525000</v>
      </c>
      <c r="C178" s="137">
        <v>0</v>
      </c>
      <c r="D178" s="133"/>
      <c r="E178" s="135">
        <v>39708</v>
      </c>
      <c r="F178" s="136">
        <v>1425.26</v>
      </c>
      <c r="G178" s="137">
        <v>2.7E-2</v>
      </c>
    </row>
    <row r="179" spans="1:7" ht="17.5" thickBot="1">
      <c r="A179" s="135">
        <v>39709</v>
      </c>
      <c r="B179" s="136">
        <v>517000</v>
      </c>
      <c r="C179" s="138">
        <v>-1.52E-2</v>
      </c>
      <c r="D179" s="133"/>
      <c r="E179" s="135">
        <v>39709</v>
      </c>
      <c r="F179" s="136">
        <v>1392.42</v>
      </c>
      <c r="G179" s="138">
        <v>-2.3E-2</v>
      </c>
    </row>
    <row r="180" spans="1:7" ht="17.5" thickBot="1">
      <c r="A180" s="135">
        <v>39710</v>
      </c>
      <c r="B180" s="136">
        <v>558000</v>
      </c>
      <c r="C180" s="137">
        <v>7.9299999999999995E-2</v>
      </c>
      <c r="D180" s="133"/>
      <c r="E180" s="135">
        <v>39710</v>
      </c>
      <c r="F180" s="136">
        <v>1455.78</v>
      </c>
      <c r="G180" s="137">
        <v>4.5499999999999999E-2</v>
      </c>
    </row>
    <row r="181" spans="1:7" ht="17.5" thickBot="1">
      <c r="A181" s="135">
        <v>39713</v>
      </c>
      <c r="B181" s="136">
        <v>558000</v>
      </c>
      <c r="C181" s="137">
        <v>0</v>
      </c>
      <c r="D181" s="133"/>
      <c r="E181" s="135">
        <v>39713</v>
      </c>
      <c r="F181" s="136">
        <v>1460.34</v>
      </c>
      <c r="G181" s="137">
        <v>3.0999999999999999E-3</v>
      </c>
    </row>
    <row r="182" spans="1:7" ht="17.5" thickBot="1">
      <c r="A182" s="135">
        <v>39714</v>
      </c>
      <c r="B182" s="136">
        <v>560000</v>
      </c>
      <c r="C182" s="137">
        <v>3.5999999999999999E-3</v>
      </c>
      <c r="D182" s="133"/>
      <c r="E182" s="135">
        <v>39714</v>
      </c>
      <c r="F182" s="136">
        <v>1481.37</v>
      </c>
      <c r="G182" s="137">
        <v>1.44E-2</v>
      </c>
    </row>
    <row r="183" spans="1:7" ht="17.5" thickBot="1">
      <c r="A183" s="135">
        <v>39715</v>
      </c>
      <c r="B183" s="136">
        <v>564000</v>
      </c>
      <c r="C183" s="137">
        <v>7.1000000000000004E-3</v>
      </c>
      <c r="D183" s="133"/>
      <c r="E183" s="135">
        <v>39715</v>
      </c>
      <c r="F183" s="136">
        <v>1495.98</v>
      </c>
      <c r="G183" s="137">
        <v>9.9000000000000008E-3</v>
      </c>
    </row>
    <row r="184" spans="1:7" ht="17.5" thickBot="1">
      <c r="A184" s="135">
        <v>39716</v>
      </c>
      <c r="B184" s="136">
        <v>567000</v>
      </c>
      <c r="C184" s="137">
        <v>5.3E-3</v>
      </c>
      <c r="D184" s="133"/>
      <c r="E184" s="135">
        <v>39716</v>
      </c>
      <c r="F184" s="136">
        <v>1501.63</v>
      </c>
      <c r="G184" s="137">
        <v>3.8E-3</v>
      </c>
    </row>
    <row r="185" spans="1:7" ht="17.5" thickBot="1">
      <c r="A185" s="135">
        <v>39717</v>
      </c>
      <c r="B185" s="136">
        <v>553000</v>
      </c>
      <c r="C185" s="138">
        <v>-2.47E-2</v>
      </c>
      <c r="D185" s="133"/>
      <c r="E185" s="135">
        <v>39717</v>
      </c>
      <c r="F185" s="136">
        <v>1476.33</v>
      </c>
      <c r="G185" s="138">
        <v>-1.6799999999999999E-2</v>
      </c>
    </row>
    <row r="186" spans="1:7" ht="17.5" thickBot="1">
      <c r="A186" s="135">
        <v>39720</v>
      </c>
      <c r="B186" s="136">
        <v>544000</v>
      </c>
      <c r="C186" s="138">
        <v>-1.6299999999999999E-2</v>
      </c>
      <c r="D186" s="133"/>
      <c r="E186" s="135">
        <v>39720</v>
      </c>
      <c r="F186" s="136">
        <v>1456.36</v>
      </c>
      <c r="G186" s="138">
        <v>-1.35E-2</v>
      </c>
    </row>
    <row r="187" spans="1:7" ht="17.5" thickBot="1">
      <c r="A187" s="135">
        <v>39721</v>
      </c>
      <c r="B187" s="136">
        <v>539000</v>
      </c>
      <c r="C187" s="138">
        <v>-9.1999999999999998E-3</v>
      </c>
      <c r="D187" s="133"/>
      <c r="E187" s="135">
        <v>39721</v>
      </c>
      <c r="F187" s="136">
        <v>1448.06</v>
      </c>
      <c r="G187" s="138">
        <v>-5.7000000000000002E-3</v>
      </c>
    </row>
    <row r="188" spans="1:7" ht="17.5" thickBot="1">
      <c r="A188" s="135">
        <v>39722</v>
      </c>
      <c r="B188" s="136">
        <v>533000</v>
      </c>
      <c r="C188" s="138">
        <v>-1.11E-2</v>
      </c>
      <c r="D188" s="133"/>
      <c r="E188" s="135">
        <v>39722</v>
      </c>
      <c r="F188" s="136">
        <v>1439.67</v>
      </c>
      <c r="G188" s="138">
        <v>-5.7999999999999996E-3</v>
      </c>
    </row>
    <row r="189" spans="1:7" ht="17.5" thickBot="1">
      <c r="A189" s="135">
        <v>39727</v>
      </c>
      <c r="B189" s="136">
        <v>517000</v>
      </c>
      <c r="C189" s="138">
        <v>-0.03</v>
      </c>
      <c r="D189" s="133"/>
      <c r="E189" s="135">
        <v>39727</v>
      </c>
      <c r="F189" s="136">
        <v>1358.75</v>
      </c>
      <c r="G189" s="138">
        <v>-5.62E-2</v>
      </c>
    </row>
    <row r="190" spans="1:7" ht="17.5" thickBot="1">
      <c r="A190" s="135">
        <v>39728</v>
      </c>
      <c r="B190" s="136">
        <v>531000</v>
      </c>
      <c r="C190" s="137">
        <v>2.7099999999999999E-2</v>
      </c>
      <c r="D190" s="133"/>
      <c r="E190" s="135">
        <v>39728</v>
      </c>
      <c r="F190" s="136">
        <v>1366.1</v>
      </c>
      <c r="G190" s="137">
        <v>5.4000000000000003E-3</v>
      </c>
    </row>
    <row r="191" spans="1:7" ht="17.5" thickBot="1">
      <c r="A191" s="135">
        <v>39729</v>
      </c>
      <c r="B191" s="136">
        <v>528000</v>
      </c>
      <c r="C191" s="138">
        <v>-5.5999999999999999E-3</v>
      </c>
      <c r="D191" s="133"/>
      <c r="E191" s="135">
        <v>39729</v>
      </c>
      <c r="F191" s="136">
        <v>1286.69</v>
      </c>
      <c r="G191" s="138">
        <v>-5.8099999999999999E-2</v>
      </c>
    </row>
    <row r="192" spans="1:7" ht="17.5" thickBot="1">
      <c r="A192" s="135">
        <v>39730</v>
      </c>
      <c r="B192" s="136">
        <v>541000</v>
      </c>
      <c r="C192" s="137">
        <v>2.46E-2</v>
      </c>
      <c r="D192" s="133"/>
      <c r="E192" s="135">
        <v>39730</v>
      </c>
      <c r="F192" s="136">
        <v>1294.8900000000001</v>
      </c>
      <c r="G192" s="137">
        <v>6.4000000000000003E-3</v>
      </c>
    </row>
    <row r="193" spans="1:7" ht="17.5" thickBot="1">
      <c r="A193" s="135">
        <v>39731</v>
      </c>
      <c r="B193" s="136">
        <v>521000</v>
      </c>
      <c r="C193" s="138">
        <v>-3.6999999999999998E-2</v>
      </c>
      <c r="D193" s="133"/>
      <c r="E193" s="135">
        <v>39731</v>
      </c>
      <c r="F193" s="136">
        <v>1241.47</v>
      </c>
      <c r="G193" s="138">
        <v>-4.1300000000000003E-2</v>
      </c>
    </row>
    <row r="194" spans="1:7" ht="17.5" thickBot="1">
      <c r="A194" s="135">
        <v>39734</v>
      </c>
      <c r="B194" s="136">
        <v>524000</v>
      </c>
      <c r="C194" s="137">
        <v>5.7999999999999996E-3</v>
      </c>
      <c r="D194" s="133"/>
      <c r="E194" s="135">
        <v>39734</v>
      </c>
      <c r="F194" s="136">
        <v>1288.53</v>
      </c>
      <c r="G194" s="137">
        <v>3.7900000000000003E-2</v>
      </c>
    </row>
    <row r="195" spans="1:7" ht="17.5" thickBot="1">
      <c r="A195" s="135">
        <v>39735</v>
      </c>
      <c r="B195" s="136">
        <v>560000</v>
      </c>
      <c r="C195" s="137">
        <v>6.8699999999999997E-2</v>
      </c>
      <c r="D195" s="133"/>
      <c r="E195" s="135">
        <v>39735</v>
      </c>
      <c r="F195" s="136">
        <v>1367.69</v>
      </c>
      <c r="G195" s="137">
        <v>6.1400000000000003E-2</v>
      </c>
    </row>
    <row r="196" spans="1:7" ht="17.5" thickBot="1">
      <c r="A196" s="135">
        <v>39736</v>
      </c>
      <c r="B196" s="136">
        <v>547000</v>
      </c>
      <c r="C196" s="138">
        <v>-2.3199999999999998E-2</v>
      </c>
      <c r="D196" s="133"/>
      <c r="E196" s="135">
        <v>39736</v>
      </c>
      <c r="F196" s="136">
        <v>1340.28</v>
      </c>
      <c r="G196" s="138">
        <v>-0.02</v>
      </c>
    </row>
    <row r="197" spans="1:7" ht="17.5" thickBot="1">
      <c r="A197" s="135">
        <v>39737</v>
      </c>
      <c r="B197" s="136">
        <v>504000</v>
      </c>
      <c r="C197" s="138">
        <v>-7.8600000000000003E-2</v>
      </c>
      <c r="D197" s="133"/>
      <c r="E197" s="135">
        <v>39737</v>
      </c>
      <c r="F197" s="136">
        <v>1213.78</v>
      </c>
      <c r="G197" s="138">
        <v>-9.4399999999999998E-2</v>
      </c>
    </row>
    <row r="198" spans="1:7" ht="17.5" thickBot="1">
      <c r="A198" s="135">
        <v>39738</v>
      </c>
      <c r="B198" s="136">
        <v>505000</v>
      </c>
      <c r="C198" s="137">
        <v>2E-3</v>
      </c>
      <c r="D198" s="133"/>
      <c r="E198" s="135">
        <v>39738</v>
      </c>
      <c r="F198" s="136">
        <v>1180.67</v>
      </c>
      <c r="G198" s="138">
        <v>-2.7300000000000001E-2</v>
      </c>
    </row>
    <row r="199" spans="1:7" ht="17.5" thickBot="1">
      <c r="A199" s="135">
        <v>39741</v>
      </c>
      <c r="B199" s="136">
        <v>521000</v>
      </c>
      <c r="C199" s="137">
        <v>3.1699999999999999E-2</v>
      </c>
      <c r="D199" s="133"/>
      <c r="E199" s="135">
        <v>39741</v>
      </c>
      <c r="F199" s="136">
        <v>1207.6300000000001</v>
      </c>
      <c r="G199" s="137">
        <v>2.2800000000000001E-2</v>
      </c>
    </row>
    <row r="200" spans="1:7" ht="17.5" thickBot="1">
      <c r="A200" s="135">
        <v>39742</v>
      </c>
      <c r="B200" s="136">
        <v>519000</v>
      </c>
      <c r="C200" s="138">
        <v>-3.8E-3</v>
      </c>
      <c r="D200" s="133"/>
      <c r="E200" s="135">
        <v>39742</v>
      </c>
      <c r="F200" s="136">
        <v>1196.0999999999999</v>
      </c>
      <c r="G200" s="138">
        <v>-9.4999999999999998E-3</v>
      </c>
    </row>
    <row r="201" spans="1:7" ht="17.5" thickBot="1">
      <c r="A201" s="135">
        <v>39743</v>
      </c>
      <c r="B201" s="136">
        <v>508000</v>
      </c>
      <c r="C201" s="138">
        <v>-2.12E-2</v>
      </c>
      <c r="D201" s="133"/>
      <c r="E201" s="135">
        <v>39743</v>
      </c>
      <c r="F201" s="136">
        <v>1134.5899999999999</v>
      </c>
      <c r="G201" s="138">
        <v>-5.1400000000000001E-2</v>
      </c>
    </row>
    <row r="202" spans="1:7" ht="17.5" thickBot="1">
      <c r="A202" s="135">
        <v>39744</v>
      </c>
      <c r="B202" s="136">
        <v>472500</v>
      </c>
      <c r="C202" s="138">
        <v>-6.9900000000000004E-2</v>
      </c>
      <c r="D202" s="133"/>
      <c r="E202" s="135">
        <v>39744</v>
      </c>
      <c r="F202" s="136">
        <v>1049.71</v>
      </c>
      <c r="G202" s="138">
        <v>-7.4800000000000005E-2</v>
      </c>
    </row>
    <row r="203" spans="1:7" ht="17.5" thickBot="1">
      <c r="A203" s="135">
        <v>39745</v>
      </c>
      <c r="B203" s="136">
        <v>407500</v>
      </c>
      <c r="C203" s="138">
        <v>-0.1376</v>
      </c>
      <c r="D203" s="133"/>
      <c r="E203" s="135">
        <v>39745</v>
      </c>
      <c r="F203" s="153">
        <v>938.75</v>
      </c>
      <c r="G203" s="138">
        <v>-0.1057</v>
      </c>
    </row>
    <row r="204" spans="1:7" ht="17.5" thickBot="1">
      <c r="A204" s="135">
        <v>39748</v>
      </c>
      <c r="B204" s="136">
        <v>438000</v>
      </c>
      <c r="C204" s="137">
        <v>7.4800000000000005E-2</v>
      </c>
      <c r="D204" s="133"/>
      <c r="E204" s="135">
        <v>39748</v>
      </c>
      <c r="F204" s="153">
        <v>946.45</v>
      </c>
      <c r="G204" s="137">
        <v>8.2000000000000007E-3</v>
      </c>
    </row>
    <row r="205" spans="1:7" ht="17.5" thickBot="1">
      <c r="A205" s="135">
        <v>39749</v>
      </c>
      <c r="B205" s="136">
        <v>463500</v>
      </c>
      <c r="C205" s="137">
        <v>5.8200000000000002E-2</v>
      </c>
      <c r="D205" s="133"/>
      <c r="E205" s="135">
        <v>39749</v>
      </c>
      <c r="F205" s="153">
        <v>999.16</v>
      </c>
      <c r="G205" s="137">
        <v>5.57E-2</v>
      </c>
    </row>
    <row r="206" spans="1:7" ht="17.5" thickBot="1">
      <c r="A206" s="135">
        <v>39750</v>
      </c>
      <c r="B206" s="136">
        <v>475000</v>
      </c>
      <c r="C206" s="137">
        <v>2.4799999999999999E-2</v>
      </c>
      <c r="D206" s="133"/>
      <c r="E206" s="135">
        <v>39750</v>
      </c>
      <c r="F206" s="153">
        <v>968.97</v>
      </c>
      <c r="G206" s="138">
        <v>-3.0200000000000001E-2</v>
      </c>
    </row>
    <row r="207" spans="1:7" ht="17.5" thickBot="1">
      <c r="A207" s="135">
        <v>39751</v>
      </c>
      <c r="B207" s="136">
        <v>537000</v>
      </c>
      <c r="C207" s="137">
        <v>0.1305</v>
      </c>
      <c r="D207" s="133"/>
      <c r="E207" s="135">
        <v>39751</v>
      </c>
      <c r="F207" s="136">
        <v>1084.72</v>
      </c>
      <c r="G207" s="137">
        <v>0.1195</v>
      </c>
    </row>
    <row r="208" spans="1:7" ht="17.5" thickBot="1">
      <c r="A208" s="135">
        <v>39752</v>
      </c>
      <c r="B208" s="136">
        <v>535000</v>
      </c>
      <c r="C208" s="138">
        <v>-3.7000000000000002E-3</v>
      </c>
      <c r="D208" s="133"/>
      <c r="E208" s="135">
        <v>39752</v>
      </c>
      <c r="F208" s="136">
        <v>1113.06</v>
      </c>
      <c r="G208" s="137">
        <v>2.6100000000000002E-2</v>
      </c>
    </row>
    <row r="209" spans="1:7" ht="17.5" thickBot="1">
      <c r="A209" s="135">
        <v>39755</v>
      </c>
      <c r="B209" s="136">
        <v>516000</v>
      </c>
      <c r="C209" s="138">
        <v>-3.5499999999999997E-2</v>
      </c>
      <c r="D209" s="133"/>
      <c r="E209" s="135">
        <v>39755</v>
      </c>
      <c r="F209" s="136">
        <v>1129.08</v>
      </c>
      <c r="G209" s="137">
        <v>1.44E-2</v>
      </c>
    </row>
    <row r="210" spans="1:7" ht="17.5" thickBot="1">
      <c r="A210" s="135">
        <v>39756</v>
      </c>
      <c r="B210" s="136">
        <v>514000</v>
      </c>
      <c r="C210" s="138">
        <v>-3.8999999999999998E-3</v>
      </c>
      <c r="D210" s="133"/>
      <c r="E210" s="135">
        <v>39756</v>
      </c>
      <c r="F210" s="136">
        <v>1153.3499999999999</v>
      </c>
      <c r="G210" s="137">
        <v>2.1499999999999998E-2</v>
      </c>
    </row>
    <row r="211" spans="1:7" ht="17.5" thickBot="1">
      <c r="A211" s="135">
        <v>39757</v>
      </c>
      <c r="B211" s="136">
        <v>515000</v>
      </c>
      <c r="C211" s="137">
        <v>1.9E-3</v>
      </c>
      <c r="D211" s="133"/>
      <c r="E211" s="135">
        <v>39757</v>
      </c>
      <c r="F211" s="136">
        <v>1181.5</v>
      </c>
      <c r="G211" s="137">
        <v>2.4400000000000002E-2</v>
      </c>
    </row>
    <row r="212" spans="1:7" ht="17.5" thickBot="1">
      <c r="A212" s="135">
        <v>39758</v>
      </c>
      <c r="B212" s="136">
        <v>491500</v>
      </c>
      <c r="C212" s="138">
        <v>-4.5600000000000002E-2</v>
      </c>
      <c r="D212" s="133"/>
      <c r="E212" s="135">
        <v>39758</v>
      </c>
      <c r="F212" s="136">
        <v>1092.22</v>
      </c>
      <c r="G212" s="138">
        <v>-7.5600000000000001E-2</v>
      </c>
    </row>
    <row r="213" spans="1:7" ht="17.5" thickBot="1">
      <c r="A213" s="135">
        <v>39759</v>
      </c>
      <c r="B213" s="136">
        <v>489500</v>
      </c>
      <c r="C213" s="138">
        <v>-4.1000000000000003E-3</v>
      </c>
      <c r="D213" s="133"/>
      <c r="E213" s="135">
        <v>39759</v>
      </c>
      <c r="F213" s="136">
        <v>1134.49</v>
      </c>
      <c r="G213" s="137">
        <v>3.8699999999999998E-2</v>
      </c>
    </row>
    <row r="214" spans="1:7" ht="17.5" thickBot="1">
      <c r="A214" s="135">
        <v>39762</v>
      </c>
      <c r="B214" s="136">
        <v>474500</v>
      </c>
      <c r="C214" s="138">
        <v>-3.0599999999999999E-2</v>
      </c>
      <c r="D214" s="133"/>
      <c r="E214" s="135">
        <v>39762</v>
      </c>
      <c r="F214" s="136">
        <v>1152.46</v>
      </c>
      <c r="G214" s="137">
        <v>1.5800000000000002E-2</v>
      </c>
    </row>
    <row r="215" spans="1:7" ht="17.5" thickBot="1">
      <c r="A215" s="135">
        <v>39763</v>
      </c>
      <c r="B215" s="136">
        <v>470500</v>
      </c>
      <c r="C215" s="138">
        <v>-8.3999999999999995E-3</v>
      </c>
      <c r="D215" s="133"/>
      <c r="E215" s="135">
        <v>39763</v>
      </c>
      <c r="F215" s="136">
        <v>1128.73</v>
      </c>
      <c r="G215" s="138">
        <v>-2.06E-2</v>
      </c>
    </row>
    <row r="216" spans="1:7" ht="17.5" thickBot="1">
      <c r="A216" s="135">
        <v>39764</v>
      </c>
      <c r="B216" s="136">
        <v>480500</v>
      </c>
      <c r="C216" s="137">
        <v>2.1299999999999999E-2</v>
      </c>
      <c r="D216" s="133"/>
      <c r="E216" s="135">
        <v>39764</v>
      </c>
      <c r="F216" s="136">
        <v>1123.8599999999999</v>
      </c>
      <c r="G216" s="138">
        <v>-4.3E-3</v>
      </c>
    </row>
    <row r="217" spans="1:7" ht="17.5" thickBot="1">
      <c r="A217" s="135">
        <v>39765</v>
      </c>
      <c r="B217" s="136">
        <v>474000</v>
      </c>
      <c r="C217" s="138">
        <v>-1.35E-2</v>
      </c>
      <c r="D217" s="133"/>
      <c r="E217" s="135">
        <v>39765</v>
      </c>
      <c r="F217" s="136">
        <v>1088.44</v>
      </c>
      <c r="G217" s="138">
        <v>-3.15E-2</v>
      </c>
    </row>
    <row r="218" spans="1:7" ht="17.5" thickBot="1">
      <c r="A218" s="135">
        <v>39766</v>
      </c>
      <c r="B218" s="136">
        <v>465000</v>
      </c>
      <c r="C218" s="138">
        <v>-1.9E-2</v>
      </c>
      <c r="D218" s="133"/>
      <c r="E218" s="135">
        <v>39766</v>
      </c>
      <c r="F218" s="136">
        <v>1088.26</v>
      </c>
      <c r="G218" s="138">
        <v>-2.0000000000000001E-4</v>
      </c>
    </row>
    <row r="219" spans="1:7" ht="17.5" thickBot="1">
      <c r="A219" s="135">
        <v>39769</v>
      </c>
      <c r="B219" s="136">
        <v>450500</v>
      </c>
      <c r="C219" s="138">
        <v>-3.1199999999999999E-2</v>
      </c>
      <c r="D219" s="133"/>
      <c r="E219" s="135">
        <v>39769</v>
      </c>
      <c r="F219" s="136">
        <v>1078.32</v>
      </c>
      <c r="G219" s="138">
        <v>-9.1000000000000004E-3</v>
      </c>
    </row>
    <row r="220" spans="1:7" ht="17.5" thickBot="1">
      <c r="A220" s="135">
        <v>39770</v>
      </c>
      <c r="B220" s="136">
        <v>435000</v>
      </c>
      <c r="C220" s="138">
        <v>-3.44E-2</v>
      </c>
      <c r="D220" s="133"/>
      <c r="E220" s="135">
        <v>39770</v>
      </c>
      <c r="F220" s="136">
        <v>1036.1600000000001</v>
      </c>
      <c r="G220" s="138">
        <v>-3.9100000000000003E-2</v>
      </c>
    </row>
    <row r="221" spans="1:7" ht="17.5" thickBot="1">
      <c r="A221" s="135">
        <v>39771</v>
      </c>
      <c r="B221" s="136">
        <v>438000</v>
      </c>
      <c r="C221" s="137">
        <v>6.8999999999999999E-3</v>
      </c>
      <c r="D221" s="133"/>
      <c r="E221" s="135">
        <v>39771</v>
      </c>
      <c r="F221" s="136">
        <v>1016.82</v>
      </c>
      <c r="G221" s="138">
        <v>-1.8700000000000001E-2</v>
      </c>
    </row>
    <row r="222" spans="1:7" ht="17.5" thickBot="1">
      <c r="A222" s="135">
        <v>39772</v>
      </c>
      <c r="B222" s="136">
        <v>423000</v>
      </c>
      <c r="C222" s="138">
        <v>-3.4200000000000001E-2</v>
      </c>
      <c r="D222" s="133"/>
      <c r="E222" s="135">
        <v>39772</v>
      </c>
      <c r="F222" s="153">
        <v>948.69</v>
      </c>
      <c r="G222" s="138">
        <v>-6.7000000000000004E-2</v>
      </c>
    </row>
    <row r="223" spans="1:7" ht="17.5" thickBot="1">
      <c r="A223" s="135">
        <v>39773</v>
      </c>
      <c r="B223" s="136">
        <v>442000</v>
      </c>
      <c r="C223" s="137">
        <v>4.4900000000000002E-2</v>
      </c>
      <c r="D223" s="133"/>
      <c r="E223" s="135">
        <v>39773</v>
      </c>
      <c r="F223" s="136">
        <v>1003.73</v>
      </c>
      <c r="G223" s="137">
        <v>5.8000000000000003E-2</v>
      </c>
    </row>
    <row r="224" spans="1:7" ht="17.5" thickBot="1">
      <c r="A224" s="135">
        <v>39776</v>
      </c>
      <c r="B224" s="136">
        <v>440000</v>
      </c>
      <c r="C224" s="138">
        <v>-4.4999999999999997E-3</v>
      </c>
      <c r="D224" s="133"/>
      <c r="E224" s="135">
        <v>39776</v>
      </c>
      <c r="F224" s="153">
        <v>970.14</v>
      </c>
      <c r="G224" s="138">
        <v>-3.3500000000000002E-2</v>
      </c>
    </row>
    <row r="225" spans="1:7" ht="17.5" thickBot="1">
      <c r="A225" s="135">
        <v>39777</v>
      </c>
      <c r="B225" s="136">
        <v>451500</v>
      </c>
      <c r="C225" s="137">
        <v>2.6100000000000002E-2</v>
      </c>
      <c r="D225" s="133"/>
      <c r="E225" s="135">
        <v>39777</v>
      </c>
      <c r="F225" s="153">
        <v>983.32</v>
      </c>
      <c r="G225" s="137">
        <v>1.3599999999999999E-2</v>
      </c>
    </row>
    <row r="226" spans="1:7" ht="17.5" thickBot="1">
      <c r="A226" s="135">
        <v>39778</v>
      </c>
      <c r="B226" s="136">
        <v>473000</v>
      </c>
      <c r="C226" s="137">
        <v>4.7600000000000003E-2</v>
      </c>
      <c r="D226" s="133"/>
      <c r="E226" s="135">
        <v>39778</v>
      </c>
      <c r="F226" s="136">
        <v>1029.78</v>
      </c>
      <c r="G226" s="137">
        <v>4.7199999999999999E-2</v>
      </c>
    </row>
    <row r="227" spans="1:7" ht="17.5" thickBot="1">
      <c r="A227" s="135">
        <v>39779</v>
      </c>
      <c r="B227" s="136">
        <v>485000</v>
      </c>
      <c r="C227" s="137">
        <v>2.5399999999999999E-2</v>
      </c>
      <c r="D227" s="133"/>
      <c r="E227" s="135">
        <v>39779</v>
      </c>
      <c r="F227" s="136">
        <v>1063.48</v>
      </c>
      <c r="G227" s="137">
        <v>3.27E-2</v>
      </c>
    </row>
    <row r="228" spans="1:7" ht="17.5" thickBot="1">
      <c r="A228" s="135">
        <v>39780</v>
      </c>
      <c r="B228" s="136">
        <v>486000</v>
      </c>
      <c r="C228" s="137">
        <v>2.0999999999999999E-3</v>
      </c>
      <c r="D228" s="133"/>
      <c r="E228" s="135">
        <v>39780</v>
      </c>
      <c r="F228" s="136">
        <v>1076.07</v>
      </c>
      <c r="G228" s="137">
        <v>1.18E-2</v>
      </c>
    </row>
    <row r="229" spans="1:7" ht="17.5" thickBot="1">
      <c r="A229" s="135">
        <v>39783</v>
      </c>
      <c r="B229" s="136">
        <v>476500</v>
      </c>
      <c r="C229" s="138">
        <v>-1.95E-2</v>
      </c>
      <c r="D229" s="133"/>
      <c r="E229" s="135">
        <v>39783</v>
      </c>
      <c r="F229" s="136">
        <v>1058.6199999999999</v>
      </c>
      <c r="G229" s="138">
        <v>-1.6199999999999999E-2</v>
      </c>
    </row>
    <row r="230" spans="1:7" ht="17.5" thickBot="1">
      <c r="A230" s="135">
        <v>39784</v>
      </c>
      <c r="B230" s="136">
        <v>454000</v>
      </c>
      <c r="C230" s="138">
        <v>-4.7199999999999999E-2</v>
      </c>
      <c r="D230" s="133"/>
      <c r="E230" s="135">
        <v>39784</v>
      </c>
      <c r="F230" s="136">
        <v>1023.2</v>
      </c>
      <c r="G230" s="138">
        <v>-3.3500000000000002E-2</v>
      </c>
    </row>
    <row r="231" spans="1:7" ht="17.5" thickBot="1">
      <c r="A231" s="135">
        <v>39785</v>
      </c>
      <c r="B231" s="136">
        <v>441000</v>
      </c>
      <c r="C231" s="138">
        <v>-2.86E-2</v>
      </c>
      <c r="D231" s="133"/>
      <c r="E231" s="135">
        <v>39785</v>
      </c>
      <c r="F231" s="136">
        <v>1022.67</v>
      </c>
      <c r="G231" s="138">
        <v>-5.0000000000000001E-4</v>
      </c>
    </row>
    <row r="232" spans="1:7" ht="17.5" thickBot="1">
      <c r="A232" s="135">
        <v>39786</v>
      </c>
      <c r="B232" s="136">
        <v>430500</v>
      </c>
      <c r="C232" s="138">
        <v>-2.3800000000000002E-2</v>
      </c>
      <c r="D232" s="133"/>
      <c r="E232" s="135">
        <v>39786</v>
      </c>
      <c r="F232" s="136">
        <v>1006.54</v>
      </c>
      <c r="G232" s="138">
        <v>-1.5800000000000002E-2</v>
      </c>
    </row>
    <row r="233" spans="1:7" ht="17.5" thickBot="1">
      <c r="A233" s="135">
        <v>39787</v>
      </c>
      <c r="B233" s="136">
        <v>427000</v>
      </c>
      <c r="C233" s="138">
        <v>-8.0999999999999996E-3</v>
      </c>
      <c r="D233" s="133"/>
      <c r="E233" s="135">
        <v>39787</v>
      </c>
      <c r="F233" s="136">
        <v>1028.1300000000001</v>
      </c>
      <c r="G233" s="137">
        <v>2.1399999999999999E-2</v>
      </c>
    </row>
    <row r="234" spans="1:7" ht="17.5" thickBot="1">
      <c r="A234" s="135">
        <v>39790</v>
      </c>
      <c r="B234" s="136">
        <v>464000</v>
      </c>
      <c r="C234" s="137">
        <v>8.6699999999999999E-2</v>
      </c>
      <c r="D234" s="133"/>
      <c r="E234" s="135">
        <v>39790</v>
      </c>
      <c r="F234" s="136">
        <v>1105.05</v>
      </c>
      <c r="G234" s="137">
        <v>7.4800000000000005E-2</v>
      </c>
    </row>
    <row r="235" spans="1:7" ht="17.5" thickBot="1">
      <c r="A235" s="135">
        <v>39791</v>
      </c>
      <c r="B235" s="136">
        <v>469500</v>
      </c>
      <c r="C235" s="137">
        <v>1.1900000000000001E-2</v>
      </c>
      <c r="D235" s="133"/>
      <c r="E235" s="135">
        <v>39791</v>
      </c>
      <c r="F235" s="136">
        <v>1105.8399999999999</v>
      </c>
      <c r="G235" s="137">
        <v>6.9999999999999999E-4</v>
      </c>
    </row>
    <row r="236" spans="1:7" ht="17.5" thickBot="1">
      <c r="A236" s="135">
        <v>39792</v>
      </c>
      <c r="B236" s="136">
        <v>481000</v>
      </c>
      <c r="C236" s="137">
        <v>2.4500000000000001E-2</v>
      </c>
      <c r="D236" s="133"/>
      <c r="E236" s="135">
        <v>39792</v>
      </c>
      <c r="F236" s="136">
        <v>1145.8699999999999</v>
      </c>
      <c r="G236" s="137">
        <v>3.6200000000000003E-2</v>
      </c>
    </row>
    <row r="237" spans="1:7" ht="17.5" thickBot="1">
      <c r="A237" s="135">
        <v>39793</v>
      </c>
      <c r="B237" s="136">
        <v>482500</v>
      </c>
      <c r="C237" s="137">
        <v>3.0999999999999999E-3</v>
      </c>
      <c r="D237" s="133"/>
      <c r="E237" s="135">
        <v>39793</v>
      </c>
      <c r="F237" s="136">
        <v>1154.43</v>
      </c>
      <c r="G237" s="137">
        <v>7.4999999999999997E-3</v>
      </c>
    </row>
    <row r="238" spans="1:7" ht="17.5" thickBot="1">
      <c r="A238" s="135">
        <v>39794</v>
      </c>
      <c r="B238" s="136">
        <v>465000</v>
      </c>
      <c r="C238" s="138">
        <v>-3.6299999999999999E-2</v>
      </c>
      <c r="D238" s="133"/>
      <c r="E238" s="135">
        <v>39794</v>
      </c>
      <c r="F238" s="136">
        <v>1103.82</v>
      </c>
      <c r="G238" s="138">
        <v>-4.3799999999999999E-2</v>
      </c>
    </row>
    <row r="239" spans="1:7" ht="17.5" thickBot="1">
      <c r="A239" s="135">
        <v>39797</v>
      </c>
      <c r="B239" s="136">
        <v>472000</v>
      </c>
      <c r="C239" s="137">
        <v>1.5100000000000001E-2</v>
      </c>
      <c r="D239" s="133"/>
      <c r="E239" s="135">
        <v>39797</v>
      </c>
      <c r="F239" s="136">
        <v>1158.19</v>
      </c>
      <c r="G239" s="137">
        <v>4.9299999999999997E-2</v>
      </c>
    </row>
    <row r="240" spans="1:7" ht="17.5" thickBot="1">
      <c r="A240" s="135">
        <v>39798</v>
      </c>
      <c r="B240" s="136">
        <v>457000</v>
      </c>
      <c r="C240" s="138">
        <v>-3.1800000000000002E-2</v>
      </c>
      <c r="D240" s="133"/>
      <c r="E240" s="135">
        <v>39798</v>
      </c>
      <c r="F240" s="136">
        <v>1161.56</v>
      </c>
      <c r="G240" s="137">
        <v>2.8999999999999998E-3</v>
      </c>
    </row>
    <row r="241" spans="1:7" ht="17.5" thickBot="1">
      <c r="A241" s="135">
        <v>39799</v>
      </c>
      <c r="B241" s="136">
        <v>459500</v>
      </c>
      <c r="C241" s="137">
        <v>5.4999999999999997E-3</v>
      </c>
      <c r="D241" s="133"/>
      <c r="E241" s="135">
        <v>39799</v>
      </c>
      <c r="F241" s="136">
        <v>1169.75</v>
      </c>
      <c r="G241" s="137">
        <v>7.1000000000000004E-3</v>
      </c>
    </row>
    <row r="242" spans="1:7" ht="17.5" thickBot="1">
      <c r="A242" s="135">
        <v>39800</v>
      </c>
      <c r="B242" s="136">
        <v>468000</v>
      </c>
      <c r="C242" s="137">
        <v>1.8499999999999999E-2</v>
      </c>
      <c r="D242" s="133"/>
      <c r="E242" s="135">
        <v>39800</v>
      </c>
      <c r="F242" s="136">
        <v>1175.9100000000001</v>
      </c>
      <c r="G242" s="137">
        <v>5.3E-3</v>
      </c>
    </row>
    <row r="243" spans="1:7" ht="17.5" thickBot="1">
      <c r="A243" s="135">
        <v>39801</v>
      </c>
      <c r="B243" s="136">
        <v>489500</v>
      </c>
      <c r="C243" s="137">
        <v>4.5900000000000003E-2</v>
      </c>
      <c r="D243" s="133"/>
      <c r="E243" s="135">
        <v>39801</v>
      </c>
      <c r="F243" s="136">
        <v>1180.97</v>
      </c>
      <c r="G243" s="137">
        <v>4.3E-3</v>
      </c>
    </row>
    <row r="244" spans="1:7" ht="17.5" thickBot="1">
      <c r="A244" s="135">
        <v>39804</v>
      </c>
      <c r="B244" s="136">
        <v>486000</v>
      </c>
      <c r="C244" s="138">
        <v>-7.1999999999999998E-3</v>
      </c>
      <c r="D244" s="133"/>
      <c r="E244" s="135">
        <v>39804</v>
      </c>
      <c r="F244" s="136">
        <v>1179.6099999999999</v>
      </c>
      <c r="G244" s="138">
        <v>-1.1999999999999999E-3</v>
      </c>
    </row>
    <row r="245" spans="1:7" ht="17.5" thickBot="1">
      <c r="A245" s="135">
        <v>39805</v>
      </c>
      <c r="B245" s="136">
        <v>456500</v>
      </c>
      <c r="C245" s="138">
        <v>-6.0699999999999997E-2</v>
      </c>
      <c r="D245" s="133"/>
      <c r="E245" s="135">
        <v>39805</v>
      </c>
      <c r="F245" s="136">
        <v>1144.31</v>
      </c>
      <c r="G245" s="138">
        <v>-2.9899999999999999E-2</v>
      </c>
    </row>
    <row r="246" spans="1:7" ht="17.5" thickBot="1">
      <c r="A246" s="135">
        <v>39806</v>
      </c>
      <c r="B246" s="136">
        <v>460000</v>
      </c>
      <c r="C246" s="137">
        <v>7.7000000000000002E-3</v>
      </c>
      <c r="D246" s="133"/>
      <c r="E246" s="135">
        <v>39806</v>
      </c>
      <c r="F246" s="136">
        <v>1128.51</v>
      </c>
      <c r="G246" s="138">
        <v>-1.38E-2</v>
      </c>
    </row>
    <row r="247" spans="1:7" ht="17.5" thickBot="1">
      <c r="A247" s="135">
        <v>39808</v>
      </c>
      <c r="B247" s="136">
        <v>456000</v>
      </c>
      <c r="C247" s="138">
        <v>-8.6999999999999994E-3</v>
      </c>
      <c r="D247" s="133"/>
      <c r="E247" s="135">
        <v>39808</v>
      </c>
      <c r="F247" s="136">
        <v>1117.8599999999999</v>
      </c>
      <c r="G247" s="138">
        <v>-9.4000000000000004E-3</v>
      </c>
    </row>
    <row r="248" spans="1:7" ht="17.5" thickBot="1">
      <c r="A248" s="135">
        <v>39811</v>
      </c>
      <c r="B248" s="136">
        <v>454000</v>
      </c>
      <c r="C248" s="138">
        <v>-4.4000000000000003E-3</v>
      </c>
      <c r="D248" s="133"/>
      <c r="E248" s="135">
        <v>39811</v>
      </c>
      <c r="F248" s="136">
        <v>1117.5899999999999</v>
      </c>
      <c r="G248" s="138">
        <v>-2.0000000000000001E-4</v>
      </c>
    </row>
    <row r="249" spans="1:7" ht="17.5" thickBot="1">
      <c r="A249" s="135">
        <v>39812</v>
      </c>
      <c r="B249" s="136">
        <v>451000</v>
      </c>
      <c r="C249" s="138">
        <v>-6.6E-3</v>
      </c>
      <c r="D249" s="133"/>
      <c r="E249" s="135">
        <v>39812</v>
      </c>
      <c r="F249" s="136">
        <v>1124.47</v>
      </c>
      <c r="G249" s="137">
        <v>6.1999999999999998E-3</v>
      </c>
    </row>
    <row r="250" spans="1:7" ht="17.5" thickBot="1">
      <c r="A250" s="135">
        <v>39815</v>
      </c>
      <c r="B250" s="136">
        <v>470000</v>
      </c>
      <c r="C250" s="137">
        <v>4.2099999999999999E-2</v>
      </c>
      <c r="D250" s="133"/>
      <c r="E250" s="135">
        <v>39815</v>
      </c>
      <c r="F250" s="136">
        <v>1157.4000000000001</v>
      </c>
      <c r="G250" s="137">
        <v>2.93E-2</v>
      </c>
    </row>
    <row r="251" spans="1:7" ht="17.5" thickBot="1">
      <c r="A251" s="135">
        <v>39818</v>
      </c>
      <c r="B251" s="136">
        <v>476000</v>
      </c>
      <c r="C251" s="137">
        <v>1.2800000000000001E-2</v>
      </c>
      <c r="D251" s="133"/>
      <c r="E251" s="135">
        <v>39818</v>
      </c>
      <c r="F251" s="136">
        <v>1173.57</v>
      </c>
      <c r="G251" s="137">
        <v>1.4E-2</v>
      </c>
    </row>
    <row r="252" spans="1:7" ht="17.5" thickBot="1">
      <c r="A252" s="135">
        <v>39819</v>
      </c>
      <c r="B252" s="136">
        <v>498000</v>
      </c>
      <c r="C252" s="137">
        <v>4.6199999999999998E-2</v>
      </c>
      <c r="D252" s="133"/>
      <c r="E252" s="135">
        <v>39819</v>
      </c>
      <c r="F252" s="136">
        <v>1194.28</v>
      </c>
      <c r="G252" s="137">
        <v>1.7600000000000001E-2</v>
      </c>
    </row>
    <row r="253" spans="1:7" ht="17.5" thickBot="1">
      <c r="A253" s="135">
        <v>39820</v>
      </c>
      <c r="B253" s="136">
        <v>524000</v>
      </c>
      <c r="C253" s="137">
        <v>5.2200000000000003E-2</v>
      </c>
      <c r="D253" s="133"/>
      <c r="E253" s="135">
        <v>39820</v>
      </c>
      <c r="F253" s="136">
        <v>1228.17</v>
      </c>
      <c r="G253" s="137">
        <v>2.8400000000000002E-2</v>
      </c>
    </row>
    <row r="254" spans="1:7" ht="17.5" thickBot="1">
      <c r="A254" s="135">
        <v>39821</v>
      </c>
      <c r="B254" s="136">
        <v>508000</v>
      </c>
      <c r="C254" s="138">
        <v>-3.0499999999999999E-2</v>
      </c>
      <c r="D254" s="133"/>
      <c r="E254" s="135">
        <v>39821</v>
      </c>
      <c r="F254" s="136">
        <v>1205.7</v>
      </c>
      <c r="G254" s="138">
        <v>-1.83E-2</v>
      </c>
    </row>
    <row r="255" spans="1:7" ht="17.5" thickBot="1">
      <c r="A255" s="135">
        <v>39822</v>
      </c>
      <c r="B255" s="136">
        <v>493000</v>
      </c>
      <c r="C255" s="138">
        <v>-2.9499999999999998E-2</v>
      </c>
      <c r="D255" s="133"/>
      <c r="E255" s="135">
        <v>39822</v>
      </c>
      <c r="F255" s="136">
        <v>1180.96</v>
      </c>
      <c r="G255" s="138">
        <v>-2.0500000000000001E-2</v>
      </c>
    </row>
    <row r="256" spans="1:7" ht="17.5" thickBot="1">
      <c r="A256" s="135">
        <v>39825</v>
      </c>
      <c r="B256" s="136">
        <v>489500</v>
      </c>
      <c r="C256" s="138">
        <v>-7.1000000000000004E-3</v>
      </c>
      <c r="D256" s="133"/>
      <c r="E256" s="135">
        <v>39825</v>
      </c>
      <c r="F256" s="136">
        <v>1156.75</v>
      </c>
      <c r="G256" s="138">
        <v>-2.0500000000000001E-2</v>
      </c>
    </row>
    <row r="257" spans="1:7" ht="17.5" thickBot="1">
      <c r="A257" s="135">
        <v>39826</v>
      </c>
      <c r="B257" s="136">
        <v>491500</v>
      </c>
      <c r="C257" s="137">
        <v>4.1000000000000003E-3</v>
      </c>
      <c r="D257" s="133"/>
      <c r="E257" s="135">
        <v>39826</v>
      </c>
      <c r="F257" s="136">
        <v>1167.71</v>
      </c>
      <c r="G257" s="137">
        <v>9.4999999999999998E-3</v>
      </c>
    </row>
    <row r="258" spans="1:7" ht="17.5" thickBot="1">
      <c r="A258" s="135">
        <v>39827</v>
      </c>
      <c r="B258" s="136">
        <v>489500</v>
      </c>
      <c r="C258" s="138">
        <v>-4.1000000000000003E-3</v>
      </c>
      <c r="D258" s="133"/>
      <c r="E258" s="135">
        <v>39827</v>
      </c>
      <c r="F258" s="136">
        <v>1182.68</v>
      </c>
      <c r="G258" s="137">
        <v>1.2800000000000001E-2</v>
      </c>
    </row>
    <row r="259" spans="1:7" ht="17.5" thickBot="1">
      <c r="A259" s="135">
        <v>39828</v>
      </c>
      <c r="B259" s="136">
        <v>459500</v>
      </c>
      <c r="C259" s="138">
        <v>-6.13E-2</v>
      </c>
      <c r="D259" s="133"/>
      <c r="E259" s="135">
        <v>39828</v>
      </c>
      <c r="F259" s="136">
        <v>1111.3399999999999</v>
      </c>
      <c r="G259" s="138">
        <v>-6.0299999999999999E-2</v>
      </c>
    </row>
    <row r="260" spans="1:7" ht="17.5" thickBot="1">
      <c r="A260" s="135">
        <v>39829</v>
      </c>
      <c r="B260" s="136">
        <v>469000</v>
      </c>
      <c r="C260" s="137">
        <v>2.07E-2</v>
      </c>
      <c r="D260" s="133"/>
      <c r="E260" s="135">
        <v>39829</v>
      </c>
      <c r="F260" s="136">
        <v>1135.2</v>
      </c>
      <c r="G260" s="137">
        <v>2.1499999999999998E-2</v>
      </c>
    </row>
    <row r="261" spans="1:7" ht="17.5" thickBot="1">
      <c r="A261" s="135">
        <v>39832</v>
      </c>
      <c r="B261" s="136">
        <v>475000</v>
      </c>
      <c r="C261" s="137">
        <v>1.2800000000000001E-2</v>
      </c>
      <c r="D261" s="133"/>
      <c r="E261" s="135">
        <v>39832</v>
      </c>
      <c r="F261" s="136">
        <v>1150.6500000000001</v>
      </c>
      <c r="G261" s="137">
        <v>1.3599999999999999E-2</v>
      </c>
    </row>
    <row r="262" spans="1:7" ht="17.5" thickBot="1">
      <c r="A262" s="135">
        <v>39833</v>
      </c>
      <c r="B262" s="136">
        <v>464000</v>
      </c>
      <c r="C262" s="138">
        <v>-2.3199999999999998E-2</v>
      </c>
      <c r="D262" s="133"/>
      <c r="E262" s="135">
        <v>39833</v>
      </c>
      <c r="F262" s="136">
        <v>1126.81</v>
      </c>
      <c r="G262" s="138">
        <v>-2.07E-2</v>
      </c>
    </row>
    <row r="263" spans="1:7" ht="17.5" thickBot="1">
      <c r="A263" s="135">
        <v>39834</v>
      </c>
      <c r="B263" s="136">
        <v>448500</v>
      </c>
      <c r="C263" s="138">
        <v>-3.3399999999999999E-2</v>
      </c>
      <c r="D263" s="133"/>
      <c r="E263" s="135">
        <v>39834</v>
      </c>
      <c r="F263" s="136">
        <v>1103.6099999999999</v>
      </c>
      <c r="G263" s="138">
        <v>-2.06E-2</v>
      </c>
    </row>
    <row r="264" spans="1:7" ht="17.5" thickBot="1">
      <c r="A264" s="135">
        <v>39835</v>
      </c>
      <c r="B264" s="136">
        <v>461000</v>
      </c>
      <c r="C264" s="137">
        <v>2.7900000000000001E-2</v>
      </c>
      <c r="D264" s="133"/>
      <c r="E264" s="135">
        <v>39835</v>
      </c>
      <c r="F264" s="136">
        <v>1116.23</v>
      </c>
      <c r="G264" s="137">
        <v>1.14E-2</v>
      </c>
    </row>
    <row r="265" spans="1:7" ht="17.5" thickBot="1">
      <c r="A265" s="135">
        <v>39836</v>
      </c>
      <c r="B265" s="136">
        <v>442000</v>
      </c>
      <c r="C265" s="138">
        <v>-4.1200000000000001E-2</v>
      </c>
      <c r="D265" s="133"/>
      <c r="E265" s="135">
        <v>39836</v>
      </c>
      <c r="F265" s="136">
        <v>1093.4000000000001</v>
      </c>
      <c r="G265" s="138">
        <v>-2.0500000000000001E-2</v>
      </c>
    </row>
    <row r="266" spans="1:7" ht="17.5" thickBot="1">
      <c r="A266" s="135">
        <v>39841</v>
      </c>
      <c r="B266" s="136">
        <v>488500</v>
      </c>
      <c r="C266" s="137">
        <v>0.1052</v>
      </c>
      <c r="D266" s="133"/>
      <c r="E266" s="135">
        <v>39841</v>
      </c>
      <c r="F266" s="136">
        <v>1157.98</v>
      </c>
      <c r="G266" s="137">
        <v>5.91E-2</v>
      </c>
    </row>
    <row r="267" spans="1:7" ht="17.5" thickBot="1">
      <c r="A267" s="135">
        <v>39842</v>
      </c>
      <c r="B267" s="136">
        <v>498500</v>
      </c>
      <c r="C267" s="137">
        <v>2.0500000000000001E-2</v>
      </c>
      <c r="D267" s="133"/>
      <c r="E267" s="135">
        <v>39842</v>
      </c>
      <c r="F267" s="136">
        <v>1166.56</v>
      </c>
      <c r="G267" s="137">
        <v>7.4000000000000003E-3</v>
      </c>
    </row>
    <row r="268" spans="1:7" ht="17.5" thickBot="1">
      <c r="A268" s="135">
        <v>39843</v>
      </c>
      <c r="B268" s="136">
        <v>488000</v>
      </c>
      <c r="C268" s="138">
        <v>-2.1100000000000001E-2</v>
      </c>
      <c r="D268" s="133"/>
      <c r="E268" s="135">
        <v>39843</v>
      </c>
      <c r="F268" s="136">
        <v>1162.1099999999999</v>
      </c>
      <c r="G268" s="138">
        <v>-3.8E-3</v>
      </c>
    </row>
    <row r="269" spans="1:7" ht="17.5" thickBot="1">
      <c r="A269" s="135">
        <v>39846</v>
      </c>
      <c r="B269" s="136">
        <v>473500</v>
      </c>
      <c r="C269" s="138">
        <v>-2.9700000000000001E-2</v>
      </c>
      <c r="D269" s="133"/>
      <c r="E269" s="135">
        <v>39846</v>
      </c>
      <c r="F269" s="136">
        <v>1146.95</v>
      </c>
      <c r="G269" s="138">
        <v>-1.2999999999999999E-2</v>
      </c>
    </row>
    <row r="270" spans="1:7" ht="17.5" thickBot="1">
      <c r="A270" s="135">
        <v>39847</v>
      </c>
      <c r="B270" s="136">
        <v>490000</v>
      </c>
      <c r="C270" s="137">
        <v>3.4799999999999998E-2</v>
      </c>
      <c r="D270" s="133"/>
      <c r="E270" s="135">
        <v>39847</v>
      </c>
      <c r="F270" s="136">
        <v>1163.2</v>
      </c>
      <c r="G270" s="137">
        <v>1.4200000000000001E-2</v>
      </c>
    </row>
    <row r="271" spans="1:7" ht="17.5" thickBot="1">
      <c r="A271" s="135">
        <v>39848</v>
      </c>
      <c r="B271" s="136">
        <v>518000</v>
      </c>
      <c r="C271" s="137">
        <v>5.7099999999999998E-2</v>
      </c>
      <c r="D271" s="133"/>
      <c r="E271" s="135">
        <v>39848</v>
      </c>
      <c r="F271" s="136">
        <v>1195.3699999999999</v>
      </c>
      <c r="G271" s="137">
        <v>2.7699999999999999E-2</v>
      </c>
    </row>
    <row r="272" spans="1:7" ht="17.5" thickBot="1">
      <c r="A272" s="135">
        <v>39849</v>
      </c>
      <c r="B272" s="136">
        <v>521000</v>
      </c>
      <c r="C272" s="137">
        <v>5.7999999999999996E-3</v>
      </c>
      <c r="D272" s="133"/>
      <c r="E272" s="135">
        <v>39849</v>
      </c>
      <c r="F272" s="136">
        <v>1177.8800000000001</v>
      </c>
      <c r="G272" s="138">
        <v>-1.46E-2</v>
      </c>
    </row>
    <row r="273" spans="1:7" ht="17.5" thickBot="1">
      <c r="A273" s="135">
        <v>39850</v>
      </c>
      <c r="B273" s="136">
        <v>545000</v>
      </c>
      <c r="C273" s="137">
        <v>4.6100000000000002E-2</v>
      </c>
      <c r="D273" s="133"/>
      <c r="E273" s="135">
        <v>39850</v>
      </c>
      <c r="F273" s="136">
        <v>1210.26</v>
      </c>
      <c r="G273" s="137">
        <v>2.75E-2</v>
      </c>
    </row>
    <row r="274" spans="1:7" ht="17.5" thickBot="1">
      <c r="A274" s="135">
        <v>39853</v>
      </c>
      <c r="B274" s="136">
        <v>527000</v>
      </c>
      <c r="C274" s="138">
        <v>-3.3000000000000002E-2</v>
      </c>
      <c r="D274" s="133"/>
      <c r="E274" s="135">
        <v>39853</v>
      </c>
      <c r="F274" s="136">
        <v>1202.69</v>
      </c>
      <c r="G274" s="138">
        <v>-6.3E-3</v>
      </c>
    </row>
    <row r="275" spans="1:7" ht="17.5" thickBot="1">
      <c r="A275" s="135">
        <v>39854</v>
      </c>
      <c r="B275" s="136">
        <v>520000</v>
      </c>
      <c r="C275" s="138">
        <v>-1.3299999999999999E-2</v>
      </c>
      <c r="D275" s="133"/>
      <c r="E275" s="135">
        <v>39854</v>
      </c>
      <c r="F275" s="136">
        <v>1198.8699999999999</v>
      </c>
      <c r="G275" s="138">
        <v>-3.2000000000000002E-3</v>
      </c>
    </row>
    <row r="276" spans="1:7" ht="17.5" thickBot="1">
      <c r="A276" s="135">
        <v>39855</v>
      </c>
      <c r="B276" s="136">
        <v>513000</v>
      </c>
      <c r="C276" s="138">
        <v>-1.35E-2</v>
      </c>
      <c r="D276" s="133"/>
      <c r="E276" s="135">
        <v>39855</v>
      </c>
      <c r="F276" s="136">
        <v>1190.18</v>
      </c>
      <c r="G276" s="138">
        <v>-7.1999999999999998E-3</v>
      </c>
    </row>
    <row r="277" spans="1:7" ht="17.5" thickBot="1">
      <c r="A277" s="135">
        <v>39856</v>
      </c>
      <c r="B277" s="136">
        <v>520000</v>
      </c>
      <c r="C277" s="137">
        <v>1.3599999999999999E-2</v>
      </c>
      <c r="D277" s="133"/>
      <c r="E277" s="135">
        <v>39856</v>
      </c>
      <c r="F277" s="136">
        <v>1179.8399999999999</v>
      </c>
      <c r="G277" s="138">
        <v>-8.6999999999999994E-3</v>
      </c>
    </row>
    <row r="278" spans="1:7" ht="17.5" thickBot="1">
      <c r="A278" s="135">
        <v>39857</v>
      </c>
      <c r="B278" s="136">
        <v>511000</v>
      </c>
      <c r="C278" s="138">
        <v>-1.7299999999999999E-2</v>
      </c>
      <c r="D278" s="133"/>
      <c r="E278" s="135">
        <v>39857</v>
      </c>
      <c r="F278" s="136">
        <v>1192.44</v>
      </c>
      <c r="G278" s="137">
        <v>1.0699999999999999E-2</v>
      </c>
    </row>
    <row r="279" spans="1:7" ht="17.5" thickBot="1">
      <c r="A279" s="135">
        <v>39860</v>
      </c>
      <c r="B279" s="136">
        <v>504000</v>
      </c>
      <c r="C279" s="138">
        <v>-1.37E-2</v>
      </c>
      <c r="D279" s="133"/>
      <c r="E279" s="135">
        <v>39860</v>
      </c>
      <c r="F279" s="136">
        <v>1175.47</v>
      </c>
      <c r="G279" s="138">
        <v>-1.4200000000000001E-2</v>
      </c>
    </row>
    <row r="280" spans="1:7" ht="17.5" thickBot="1">
      <c r="A280" s="135">
        <v>39861</v>
      </c>
      <c r="B280" s="136">
        <v>490500</v>
      </c>
      <c r="C280" s="138">
        <v>-2.6800000000000001E-2</v>
      </c>
      <c r="D280" s="133"/>
      <c r="E280" s="135">
        <v>39861</v>
      </c>
      <c r="F280" s="136">
        <v>1127.19</v>
      </c>
      <c r="G280" s="138">
        <v>-4.1099999999999998E-2</v>
      </c>
    </row>
    <row r="281" spans="1:7" ht="17.5" thickBot="1">
      <c r="A281" s="135">
        <v>39862</v>
      </c>
      <c r="B281" s="136">
        <v>478000</v>
      </c>
      <c r="C281" s="138">
        <v>-2.5499999999999998E-2</v>
      </c>
      <c r="D281" s="133"/>
      <c r="E281" s="135">
        <v>39862</v>
      </c>
      <c r="F281" s="136">
        <v>1113.19</v>
      </c>
      <c r="G281" s="138">
        <v>-1.24E-2</v>
      </c>
    </row>
    <row r="282" spans="1:7" ht="17.5" thickBot="1">
      <c r="A282" s="135">
        <v>39863</v>
      </c>
      <c r="B282" s="136">
        <v>480500</v>
      </c>
      <c r="C282" s="137">
        <v>5.1999999999999998E-3</v>
      </c>
      <c r="D282" s="133"/>
      <c r="E282" s="135">
        <v>39863</v>
      </c>
      <c r="F282" s="136">
        <v>1107.0999999999999</v>
      </c>
      <c r="G282" s="138">
        <v>-5.4999999999999997E-3</v>
      </c>
    </row>
    <row r="283" spans="1:7" ht="17.5" thickBot="1">
      <c r="A283" s="135">
        <v>39864</v>
      </c>
      <c r="B283" s="136">
        <v>467500</v>
      </c>
      <c r="C283" s="138">
        <v>-2.7099999999999999E-2</v>
      </c>
      <c r="D283" s="133"/>
      <c r="E283" s="135">
        <v>39864</v>
      </c>
      <c r="F283" s="136">
        <v>1065.95</v>
      </c>
      <c r="G283" s="138">
        <v>-3.7199999999999997E-2</v>
      </c>
    </row>
    <row r="284" spans="1:7" ht="17.5" thickBot="1">
      <c r="A284" s="135">
        <v>39867</v>
      </c>
      <c r="B284" s="136">
        <v>485000</v>
      </c>
      <c r="C284" s="137">
        <v>3.7400000000000003E-2</v>
      </c>
      <c r="D284" s="133"/>
      <c r="E284" s="135">
        <v>39867</v>
      </c>
      <c r="F284" s="136">
        <v>1099.55</v>
      </c>
      <c r="G284" s="137">
        <v>3.15E-2</v>
      </c>
    </row>
    <row r="285" spans="1:7" ht="17.5" thickBot="1">
      <c r="A285" s="135">
        <v>39868</v>
      </c>
      <c r="B285" s="136">
        <v>467500</v>
      </c>
      <c r="C285" s="138">
        <v>-3.61E-2</v>
      </c>
      <c r="D285" s="133"/>
      <c r="E285" s="135">
        <v>39868</v>
      </c>
      <c r="F285" s="136">
        <v>1063.8800000000001</v>
      </c>
      <c r="G285" s="138">
        <v>-3.2399999999999998E-2</v>
      </c>
    </row>
    <row r="286" spans="1:7" ht="17.5" thickBot="1">
      <c r="A286" s="135">
        <v>39869</v>
      </c>
      <c r="B286" s="136">
        <v>478000</v>
      </c>
      <c r="C286" s="137">
        <v>2.2499999999999999E-2</v>
      </c>
      <c r="D286" s="133"/>
      <c r="E286" s="135">
        <v>39869</v>
      </c>
      <c r="F286" s="136">
        <v>1067.08</v>
      </c>
      <c r="G286" s="137">
        <v>3.0000000000000001E-3</v>
      </c>
    </row>
    <row r="287" spans="1:7" ht="17.5" thickBot="1">
      <c r="A287" s="135">
        <v>39870</v>
      </c>
      <c r="B287" s="136">
        <v>477000</v>
      </c>
      <c r="C287" s="138">
        <v>-2.0999999999999999E-3</v>
      </c>
      <c r="D287" s="133"/>
      <c r="E287" s="135">
        <v>39870</v>
      </c>
      <c r="F287" s="136">
        <v>1054.79</v>
      </c>
      <c r="G287" s="138">
        <v>-1.15E-2</v>
      </c>
    </row>
    <row r="288" spans="1:7" ht="17.5" thickBot="1">
      <c r="A288" s="135">
        <v>39871</v>
      </c>
      <c r="B288" s="136">
        <v>477000</v>
      </c>
      <c r="C288" s="137">
        <v>0</v>
      </c>
      <c r="D288" s="133"/>
      <c r="E288" s="135">
        <v>39871</v>
      </c>
      <c r="F288" s="136">
        <v>1063.03</v>
      </c>
      <c r="G288" s="137">
        <v>7.7999999999999996E-3</v>
      </c>
    </row>
    <row r="289" spans="1:7" ht="17.5" thickBot="1">
      <c r="A289" s="135">
        <v>39874</v>
      </c>
      <c r="B289" s="136">
        <v>462000</v>
      </c>
      <c r="C289" s="138">
        <v>-3.1399999999999997E-2</v>
      </c>
      <c r="D289" s="133"/>
      <c r="E289" s="135">
        <v>39874</v>
      </c>
      <c r="F289" s="136">
        <v>1018.81</v>
      </c>
      <c r="G289" s="138">
        <v>-4.1599999999999998E-2</v>
      </c>
    </row>
    <row r="290" spans="1:7" ht="17.5" thickBot="1">
      <c r="A290" s="135">
        <v>39875</v>
      </c>
      <c r="B290" s="136">
        <v>475500</v>
      </c>
      <c r="C290" s="137">
        <v>2.92E-2</v>
      </c>
      <c r="D290" s="133"/>
      <c r="E290" s="135">
        <v>39875</v>
      </c>
      <c r="F290" s="136">
        <v>1025.57</v>
      </c>
      <c r="G290" s="137">
        <v>6.6E-3</v>
      </c>
    </row>
    <row r="291" spans="1:7" ht="17.5" thickBot="1">
      <c r="A291" s="135">
        <v>39876</v>
      </c>
      <c r="B291" s="136">
        <v>489000</v>
      </c>
      <c r="C291" s="137">
        <v>2.8400000000000002E-2</v>
      </c>
      <c r="D291" s="133"/>
      <c r="E291" s="135">
        <v>39876</v>
      </c>
      <c r="F291" s="136">
        <v>1059.26</v>
      </c>
      <c r="G291" s="137">
        <v>3.2899999999999999E-2</v>
      </c>
    </row>
    <row r="292" spans="1:7" ht="17.5" thickBot="1">
      <c r="A292" s="135">
        <v>39877</v>
      </c>
      <c r="B292" s="136">
        <v>503000</v>
      </c>
      <c r="C292" s="137">
        <v>2.86E-2</v>
      </c>
      <c r="D292" s="133"/>
      <c r="E292" s="135">
        <v>39877</v>
      </c>
      <c r="F292" s="136">
        <v>1058.18</v>
      </c>
      <c r="G292" s="138">
        <v>-1E-3</v>
      </c>
    </row>
    <row r="293" spans="1:7" ht="17.5" thickBot="1">
      <c r="A293" s="135">
        <v>39878</v>
      </c>
      <c r="B293" s="136">
        <v>503000</v>
      </c>
      <c r="C293" s="137">
        <v>0</v>
      </c>
      <c r="D293" s="133"/>
      <c r="E293" s="135">
        <v>39878</v>
      </c>
      <c r="F293" s="136">
        <v>1055.03</v>
      </c>
      <c r="G293" s="138">
        <v>-3.0000000000000001E-3</v>
      </c>
    </row>
    <row r="294" spans="1:7" ht="17.5" thickBot="1">
      <c r="A294" s="135">
        <v>39881</v>
      </c>
      <c r="B294" s="136">
        <v>515000</v>
      </c>
      <c r="C294" s="137">
        <v>2.3900000000000001E-2</v>
      </c>
      <c r="D294" s="133"/>
      <c r="E294" s="135">
        <v>39881</v>
      </c>
      <c r="F294" s="136">
        <v>1071.73</v>
      </c>
      <c r="G294" s="137">
        <v>1.5800000000000002E-2</v>
      </c>
    </row>
    <row r="295" spans="1:7" ht="17.5" thickBot="1">
      <c r="A295" s="135">
        <v>39882</v>
      </c>
      <c r="B295" s="136">
        <v>504000</v>
      </c>
      <c r="C295" s="138">
        <v>-2.1399999999999999E-2</v>
      </c>
      <c r="D295" s="133"/>
      <c r="E295" s="135">
        <v>39882</v>
      </c>
      <c r="F295" s="136">
        <v>1092.2</v>
      </c>
      <c r="G295" s="137">
        <v>1.9099999999999999E-2</v>
      </c>
    </row>
    <row r="296" spans="1:7" ht="17.5" thickBot="1">
      <c r="A296" s="135">
        <v>39883</v>
      </c>
      <c r="B296" s="136">
        <v>525000</v>
      </c>
      <c r="C296" s="137">
        <v>4.1700000000000001E-2</v>
      </c>
      <c r="D296" s="133"/>
      <c r="E296" s="135">
        <v>39883</v>
      </c>
      <c r="F296" s="136">
        <v>1127.51</v>
      </c>
      <c r="G296" s="137">
        <v>3.2300000000000002E-2</v>
      </c>
    </row>
    <row r="297" spans="1:7" ht="17.5" thickBot="1">
      <c r="A297" s="135">
        <v>39884</v>
      </c>
      <c r="B297" s="136">
        <v>536000</v>
      </c>
      <c r="C297" s="137">
        <v>2.1000000000000001E-2</v>
      </c>
      <c r="D297" s="133"/>
      <c r="E297" s="135">
        <v>39884</v>
      </c>
      <c r="F297" s="136">
        <v>1128.3900000000001</v>
      </c>
      <c r="G297" s="137">
        <v>8.0000000000000004E-4</v>
      </c>
    </row>
    <row r="298" spans="1:7" ht="17.5" thickBot="1">
      <c r="A298" s="135">
        <v>39885</v>
      </c>
      <c r="B298" s="136">
        <v>528000</v>
      </c>
      <c r="C298" s="138">
        <v>-1.49E-2</v>
      </c>
      <c r="D298" s="133"/>
      <c r="E298" s="135">
        <v>39885</v>
      </c>
      <c r="F298" s="136">
        <v>1126.03</v>
      </c>
      <c r="G298" s="138">
        <v>-2.0999999999999999E-3</v>
      </c>
    </row>
    <row r="299" spans="1:7" ht="17.5" thickBot="1">
      <c r="A299" s="135">
        <v>39888</v>
      </c>
      <c r="B299" s="136">
        <v>523000</v>
      </c>
      <c r="C299" s="138">
        <v>-9.4999999999999998E-3</v>
      </c>
      <c r="D299" s="133"/>
      <c r="E299" s="135">
        <v>39888</v>
      </c>
      <c r="F299" s="136">
        <v>1125.46</v>
      </c>
      <c r="G299" s="138">
        <v>-5.0000000000000001E-4</v>
      </c>
    </row>
    <row r="300" spans="1:7" ht="17.5" thickBot="1">
      <c r="A300" s="135">
        <v>39889</v>
      </c>
      <c r="B300" s="136">
        <v>534000</v>
      </c>
      <c r="C300" s="137">
        <v>2.1000000000000001E-2</v>
      </c>
      <c r="D300" s="133"/>
      <c r="E300" s="135">
        <v>39889</v>
      </c>
      <c r="F300" s="136">
        <v>1163.8800000000001</v>
      </c>
      <c r="G300" s="137">
        <v>3.4099999999999998E-2</v>
      </c>
    </row>
    <row r="301" spans="1:7" ht="17.5" thickBot="1">
      <c r="A301" s="135">
        <v>39890</v>
      </c>
      <c r="B301" s="136">
        <v>540000</v>
      </c>
      <c r="C301" s="137">
        <v>1.12E-2</v>
      </c>
      <c r="D301" s="133"/>
      <c r="E301" s="135">
        <v>39890</v>
      </c>
      <c r="F301" s="136">
        <v>1169.95</v>
      </c>
      <c r="G301" s="137">
        <v>5.1999999999999998E-3</v>
      </c>
    </row>
    <row r="302" spans="1:7" ht="17.5" thickBot="1">
      <c r="A302" s="135">
        <v>39891</v>
      </c>
      <c r="B302" s="136">
        <v>541000</v>
      </c>
      <c r="C302" s="137">
        <v>1.9E-3</v>
      </c>
      <c r="D302" s="133"/>
      <c r="E302" s="135">
        <v>39891</v>
      </c>
      <c r="F302" s="136">
        <v>1161.81</v>
      </c>
      <c r="G302" s="138">
        <v>-7.0000000000000001E-3</v>
      </c>
    </row>
    <row r="303" spans="1:7" ht="17.5" thickBot="1">
      <c r="A303" s="135">
        <v>39892</v>
      </c>
      <c r="B303" s="136">
        <v>542000</v>
      </c>
      <c r="C303" s="137">
        <v>1.8E-3</v>
      </c>
      <c r="D303" s="133"/>
      <c r="E303" s="135">
        <v>39892</v>
      </c>
      <c r="F303" s="136">
        <v>1170.94</v>
      </c>
      <c r="G303" s="137">
        <v>7.9000000000000008E-3</v>
      </c>
    </row>
    <row r="304" spans="1:7" ht="17.5" thickBot="1">
      <c r="A304" s="135">
        <v>39895</v>
      </c>
      <c r="B304" s="136">
        <v>549000</v>
      </c>
      <c r="C304" s="137">
        <v>1.29E-2</v>
      </c>
      <c r="D304" s="133"/>
      <c r="E304" s="135">
        <v>39895</v>
      </c>
      <c r="F304" s="136">
        <v>1199.5</v>
      </c>
      <c r="G304" s="137">
        <v>2.4400000000000002E-2</v>
      </c>
    </row>
    <row r="305" spans="1:7" ht="17.5" thickBot="1">
      <c r="A305" s="135">
        <v>39896</v>
      </c>
      <c r="B305" s="136">
        <v>559000</v>
      </c>
      <c r="C305" s="137">
        <v>1.8200000000000001E-2</v>
      </c>
      <c r="D305" s="133"/>
      <c r="E305" s="135">
        <v>39896</v>
      </c>
      <c r="F305" s="136">
        <v>1221.7</v>
      </c>
      <c r="G305" s="137">
        <v>1.8499999999999999E-2</v>
      </c>
    </row>
    <row r="306" spans="1:7" ht="17.5" thickBot="1">
      <c r="A306" s="135">
        <v>39897</v>
      </c>
      <c r="B306" s="136">
        <v>556000</v>
      </c>
      <c r="C306" s="138">
        <v>-5.4000000000000003E-3</v>
      </c>
      <c r="D306" s="133"/>
      <c r="E306" s="135">
        <v>39897</v>
      </c>
      <c r="F306" s="136">
        <v>1229.02</v>
      </c>
      <c r="G306" s="137">
        <v>6.0000000000000001E-3</v>
      </c>
    </row>
    <row r="307" spans="1:7" ht="17.5" thickBot="1">
      <c r="A307" s="135">
        <v>39898</v>
      </c>
      <c r="B307" s="136">
        <v>570000</v>
      </c>
      <c r="C307" s="137">
        <v>2.52E-2</v>
      </c>
      <c r="D307" s="133"/>
      <c r="E307" s="135">
        <v>39898</v>
      </c>
      <c r="F307" s="136">
        <v>1243.8</v>
      </c>
      <c r="G307" s="137">
        <v>1.2E-2</v>
      </c>
    </row>
    <row r="308" spans="1:7" ht="17.5" thickBot="1">
      <c r="A308" s="135">
        <v>39899</v>
      </c>
      <c r="B308" s="136">
        <v>584000</v>
      </c>
      <c r="C308" s="137">
        <v>2.46E-2</v>
      </c>
      <c r="D308" s="133"/>
      <c r="E308" s="135">
        <v>39899</v>
      </c>
      <c r="F308" s="136">
        <v>1237.51</v>
      </c>
      <c r="G308" s="138">
        <v>-5.1000000000000004E-3</v>
      </c>
    </row>
    <row r="309" spans="1:7" ht="17.5" thickBot="1">
      <c r="A309" s="135">
        <v>39902</v>
      </c>
      <c r="B309" s="136">
        <v>567000</v>
      </c>
      <c r="C309" s="138">
        <v>-2.9100000000000001E-2</v>
      </c>
      <c r="D309" s="133"/>
      <c r="E309" s="135">
        <v>39902</v>
      </c>
      <c r="F309" s="136">
        <v>1197.46</v>
      </c>
      <c r="G309" s="138">
        <v>-3.2399999999999998E-2</v>
      </c>
    </row>
    <row r="310" spans="1:7" ht="17.5" thickBot="1">
      <c r="A310" s="135">
        <v>39903</v>
      </c>
      <c r="B310" s="136">
        <v>568000</v>
      </c>
      <c r="C310" s="137">
        <v>1.8E-3</v>
      </c>
      <c r="D310" s="133"/>
      <c r="E310" s="135">
        <v>39903</v>
      </c>
      <c r="F310" s="136">
        <v>1206.26</v>
      </c>
      <c r="G310" s="137">
        <v>7.3000000000000001E-3</v>
      </c>
    </row>
    <row r="311" spans="1:7" ht="17.5" thickBot="1">
      <c r="A311" s="135">
        <v>39904</v>
      </c>
      <c r="B311" s="136">
        <v>570000</v>
      </c>
      <c r="C311" s="137">
        <v>3.5000000000000001E-3</v>
      </c>
      <c r="D311" s="133"/>
      <c r="E311" s="135">
        <v>39904</v>
      </c>
      <c r="F311" s="136">
        <v>1233.3599999999999</v>
      </c>
      <c r="G311" s="137">
        <v>2.2499999999999999E-2</v>
      </c>
    </row>
    <row r="312" spans="1:7" ht="17.5" thickBot="1">
      <c r="A312" s="135">
        <v>39905</v>
      </c>
      <c r="B312" s="136">
        <v>591000</v>
      </c>
      <c r="C312" s="137">
        <v>3.6799999999999999E-2</v>
      </c>
      <c r="D312" s="133"/>
      <c r="E312" s="135">
        <v>39905</v>
      </c>
      <c r="F312" s="136">
        <v>1276.97</v>
      </c>
      <c r="G312" s="137">
        <v>3.5400000000000001E-2</v>
      </c>
    </row>
    <row r="313" spans="1:7" ht="17.5" thickBot="1">
      <c r="A313" s="135">
        <v>39906</v>
      </c>
      <c r="B313" s="136">
        <v>593000</v>
      </c>
      <c r="C313" s="137">
        <v>3.3999999999999998E-3</v>
      </c>
      <c r="D313" s="133"/>
      <c r="E313" s="135">
        <v>39906</v>
      </c>
      <c r="F313" s="136">
        <v>1283.75</v>
      </c>
      <c r="G313" s="137">
        <v>5.3E-3</v>
      </c>
    </row>
    <row r="314" spans="1:7" ht="17.5" thickBot="1">
      <c r="A314" s="135">
        <v>39909</v>
      </c>
      <c r="B314" s="136">
        <v>594000</v>
      </c>
      <c r="C314" s="137">
        <v>1.6999999999999999E-3</v>
      </c>
      <c r="D314" s="133"/>
      <c r="E314" s="135">
        <v>39909</v>
      </c>
      <c r="F314" s="136">
        <v>1297.8499999999999</v>
      </c>
      <c r="G314" s="137">
        <v>1.0999999999999999E-2</v>
      </c>
    </row>
    <row r="315" spans="1:7" ht="17.5" thickBot="1">
      <c r="A315" s="135">
        <v>39910</v>
      </c>
      <c r="B315" s="136">
        <v>584000</v>
      </c>
      <c r="C315" s="138">
        <v>-1.6799999999999999E-2</v>
      </c>
      <c r="D315" s="133"/>
      <c r="E315" s="135">
        <v>39910</v>
      </c>
      <c r="F315" s="136">
        <v>1300.0999999999999</v>
      </c>
      <c r="G315" s="137">
        <v>1.6999999999999999E-3</v>
      </c>
    </row>
    <row r="316" spans="1:7" ht="17.5" thickBot="1">
      <c r="A316" s="135">
        <v>39911</v>
      </c>
      <c r="B316" s="136">
        <v>557000</v>
      </c>
      <c r="C316" s="138">
        <v>-4.6199999999999998E-2</v>
      </c>
      <c r="D316" s="133"/>
      <c r="E316" s="135">
        <v>39911</v>
      </c>
      <c r="F316" s="136">
        <v>1262.07</v>
      </c>
      <c r="G316" s="138">
        <v>-2.93E-2</v>
      </c>
    </row>
    <row r="317" spans="1:7" ht="17.5" thickBot="1">
      <c r="A317" s="135">
        <v>39912</v>
      </c>
      <c r="B317" s="136">
        <v>580000</v>
      </c>
      <c r="C317" s="137">
        <v>4.1300000000000003E-2</v>
      </c>
      <c r="D317" s="133"/>
      <c r="E317" s="135">
        <v>39912</v>
      </c>
      <c r="F317" s="136">
        <v>1316.35</v>
      </c>
      <c r="G317" s="137">
        <v>4.2999999999999997E-2</v>
      </c>
    </row>
    <row r="318" spans="1:7" ht="17.5" thickBot="1">
      <c r="A318" s="135">
        <v>39913</v>
      </c>
      <c r="B318" s="136">
        <v>603000</v>
      </c>
      <c r="C318" s="137">
        <v>3.9699999999999999E-2</v>
      </c>
      <c r="D318" s="133"/>
      <c r="E318" s="135">
        <v>39913</v>
      </c>
      <c r="F318" s="136">
        <v>1336.04</v>
      </c>
      <c r="G318" s="137">
        <v>1.4999999999999999E-2</v>
      </c>
    </row>
    <row r="319" spans="1:7" ht="17.5" thickBot="1">
      <c r="A319" s="135">
        <v>39916</v>
      </c>
      <c r="B319" s="136">
        <v>583000</v>
      </c>
      <c r="C319" s="138">
        <v>-3.32E-2</v>
      </c>
      <c r="D319" s="133"/>
      <c r="E319" s="135">
        <v>39916</v>
      </c>
      <c r="F319" s="136">
        <v>1338.26</v>
      </c>
      <c r="G319" s="137">
        <v>1.6999999999999999E-3</v>
      </c>
    </row>
    <row r="320" spans="1:7" ht="17.5" thickBot="1">
      <c r="A320" s="135">
        <v>39917</v>
      </c>
      <c r="B320" s="136">
        <v>575000</v>
      </c>
      <c r="C320" s="138">
        <v>-1.37E-2</v>
      </c>
      <c r="D320" s="133"/>
      <c r="E320" s="135">
        <v>39917</v>
      </c>
      <c r="F320" s="136">
        <v>1342.63</v>
      </c>
      <c r="G320" s="137">
        <v>3.3E-3</v>
      </c>
    </row>
    <row r="321" spans="1:7" ht="17.5" thickBot="1">
      <c r="A321" s="135">
        <v>39918</v>
      </c>
      <c r="B321" s="136">
        <v>585000</v>
      </c>
      <c r="C321" s="137">
        <v>1.7399999999999999E-2</v>
      </c>
      <c r="D321" s="133"/>
      <c r="E321" s="135">
        <v>39918</v>
      </c>
      <c r="F321" s="136">
        <v>1333.09</v>
      </c>
      <c r="G321" s="138">
        <v>-7.1000000000000004E-3</v>
      </c>
    </row>
    <row r="322" spans="1:7" ht="17.5" thickBot="1">
      <c r="A322" s="135">
        <v>39919</v>
      </c>
      <c r="B322" s="136">
        <v>581000</v>
      </c>
      <c r="C322" s="138">
        <v>-6.7999999999999996E-3</v>
      </c>
      <c r="D322" s="133"/>
      <c r="E322" s="135">
        <v>39919</v>
      </c>
      <c r="F322" s="136">
        <v>1336.72</v>
      </c>
      <c r="G322" s="137">
        <v>2.7000000000000001E-3</v>
      </c>
    </row>
    <row r="323" spans="1:7" ht="17.5" thickBot="1">
      <c r="A323" s="135">
        <v>39920</v>
      </c>
      <c r="B323" s="136">
        <v>597000</v>
      </c>
      <c r="C323" s="137">
        <v>2.75E-2</v>
      </c>
      <c r="D323" s="133"/>
      <c r="E323" s="135">
        <v>39920</v>
      </c>
      <c r="F323" s="136">
        <v>1329</v>
      </c>
      <c r="G323" s="138">
        <v>-5.7999999999999996E-3</v>
      </c>
    </row>
    <row r="324" spans="1:7" ht="17.5" thickBot="1">
      <c r="A324" s="135">
        <v>39923</v>
      </c>
      <c r="B324" s="136">
        <v>592000</v>
      </c>
      <c r="C324" s="138">
        <v>-8.3999999999999995E-3</v>
      </c>
      <c r="D324" s="133"/>
      <c r="E324" s="135">
        <v>39923</v>
      </c>
      <c r="F324" s="136">
        <v>1336.39</v>
      </c>
      <c r="G324" s="137">
        <v>5.5999999999999999E-3</v>
      </c>
    </row>
    <row r="325" spans="1:7" ht="17.5" thickBot="1">
      <c r="A325" s="135">
        <v>39924</v>
      </c>
      <c r="B325" s="136">
        <v>591000</v>
      </c>
      <c r="C325" s="138">
        <v>-1.6999999999999999E-3</v>
      </c>
      <c r="D325" s="133"/>
      <c r="E325" s="135">
        <v>39924</v>
      </c>
      <c r="F325" s="136">
        <v>1336.81</v>
      </c>
      <c r="G325" s="137">
        <v>2.9999999999999997E-4</v>
      </c>
    </row>
    <row r="326" spans="1:7" ht="17.5" thickBot="1">
      <c r="A326" s="135">
        <v>39925</v>
      </c>
      <c r="B326" s="136">
        <v>609000</v>
      </c>
      <c r="C326" s="137">
        <v>3.0499999999999999E-2</v>
      </c>
      <c r="D326" s="133"/>
      <c r="E326" s="135">
        <v>39925</v>
      </c>
      <c r="F326" s="136">
        <v>1356.02</v>
      </c>
      <c r="G326" s="137">
        <v>1.44E-2</v>
      </c>
    </row>
    <row r="327" spans="1:7" ht="17.5" thickBot="1">
      <c r="A327" s="135">
        <v>39926</v>
      </c>
      <c r="B327" s="136">
        <v>627000</v>
      </c>
      <c r="C327" s="137">
        <v>2.9600000000000001E-2</v>
      </c>
      <c r="D327" s="133"/>
      <c r="E327" s="135">
        <v>39926</v>
      </c>
      <c r="F327" s="136">
        <v>1368.8</v>
      </c>
      <c r="G327" s="137">
        <v>9.4000000000000004E-3</v>
      </c>
    </row>
    <row r="328" spans="1:7" ht="17.5" thickBot="1">
      <c r="A328" s="135">
        <v>39927</v>
      </c>
      <c r="B328" s="136">
        <v>592000</v>
      </c>
      <c r="C328" s="138">
        <v>-5.5800000000000002E-2</v>
      </c>
      <c r="D328" s="133"/>
      <c r="E328" s="135">
        <v>39927</v>
      </c>
      <c r="F328" s="136">
        <v>1354.1</v>
      </c>
      <c r="G328" s="138">
        <v>-1.0699999999999999E-2</v>
      </c>
    </row>
    <row r="329" spans="1:7" ht="17.5" thickBot="1">
      <c r="A329" s="135">
        <v>39930</v>
      </c>
      <c r="B329" s="136">
        <v>585000</v>
      </c>
      <c r="C329" s="138">
        <v>-1.18E-2</v>
      </c>
      <c r="D329" s="133"/>
      <c r="E329" s="135">
        <v>39930</v>
      </c>
      <c r="F329" s="136">
        <v>1339.83</v>
      </c>
      <c r="G329" s="138">
        <v>-1.0500000000000001E-2</v>
      </c>
    </row>
    <row r="330" spans="1:7" ht="17.5" thickBot="1">
      <c r="A330" s="135">
        <v>39931</v>
      </c>
      <c r="B330" s="136">
        <v>575000</v>
      </c>
      <c r="C330" s="138">
        <v>-1.7100000000000001E-2</v>
      </c>
      <c r="D330" s="133"/>
      <c r="E330" s="135">
        <v>39931</v>
      </c>
      <c r="F330" s="136">
        <v>1300.24</v>
      </c>
      <c r="G330" s="138">
        <v>-2.9499999999999998E-2</v>
      </c>
    </row>
    <row r="331" spans="1:7" ht="17.5" thickBot="1">
      <c r="A331" s="135">
        <v>39932</v>
      </c>
      <c r="B331" s="136">
        <v>586000</v>
      </c>
      <c r="C331" s="137">
        <v>1.9099999999999999E-2</v>
      </c>
      <c r="D331" s="133"/>
      <c r="E331" s="135">
        <v>39932</v>
      </c>
      <c r="F331" s="136">
        <v>1338.42</v>
      </c>
      <c r="G331" s="137">
        <v>2.9399999999999999E-2</v>
      </c>
    </row>
    <row r="332" spans="1:7" ht="17.5" thickBot="1">
      <c r="A332" s="135">
        <v>39933</v>
      </c>
      <c r="B332" s="136">
        <v>592000</v>
      </c>
      <c r="C332" s="137">
        <v>1.0200000000000001E-2</v>
      </c>
      <c r="D332" s="133"/>
      <c r="E332" s="135">
        <v>39933</v>
      </c>
      <c r="F332" s="136">
        <v>1369.36</v>
      </c>
      <c r="G332" s="137">
        <v>2.3099999999999999E-2</v>
      </c>
    </row>
    <row r="333" spans="1:7" ht="17.5" thickBot="1">
      <c r="A333" s="135">
        <v>39937</v>
      </c>
      <c r="B333" s="136">
        <v>582000</v>
      </c>
      <c r="C333" s="138">
        <v>-1.6899999999999998E-2</v>
      </c>
      <c r="D333" s="133"/>
      <c r="E333" s="135">
        <v>39937</v>
      </c>
      <c r="F333" s="136">
        <v>1397.92</v>
      </c>
      <c r="G333" s="137">
        <v>2.0899999999999998E-2</v>
      </c>
    </row>
    <row r="334" spans="1:7" ht="17.5" thickBot="1">
      <c r="A334" s="135">
        <v>39939</v>
      </c>
      <c r="B334" s="136">
        <v>565000</v>
      </c>
      <c r="C334" s="138">
        <v>-2.92E-2</v>
      </c>
      <c r="D334" s="133"/>
      <c r="E334" s="135">
        <v>39939</v>
      </c>
      <c r="F334" s="136">
        <v>1393.45</v>
      </c>
      <c r="G334" s="138">
        <v>-3.2000000000000002E-3</v>
      </c>
    </row>
    <row r="335" spans="1:7" ht="17.5" thickBot="1">
      <c r="A335" s="135">
        <v>39940</v>
      </c>
      <c r="B335" s="136">
        <v>566000</v>
      </c>
      <c r="C335" s="137">
        <v>1.8E-3</v>
      </c>
      <c r="D335" s="133"/>
      <c r="E335" s="135">
        <v>39940</v>
      </c>
      <c r="F335" s="136">
        <v>1401.08</v>
      </c>
      <c r="G335" s="137">
        <v>5.4999999999999997E-3</v>
      </c>
    </row>
    <row r="336" spans="1:7" ht="17.5" thickBot="1">
      <c r="A336" s="135">
        <v>39941</v>
      </c>
      <c r="B336" s="136">
        <v>569000</v>
      </c>
      <c r="C336" s="137">
        <v>5.3E-3</v>
      </c>
      <c r="D336" s="133"/>
      <c r="E336" s="135">
        <v>39941</v>
      </c>
      <c r="F336" s="136">
        <v>1412.13</v>
      </c>
      <c r="G336" s="137">
        <v>7.9000000000000008E-3</v>
      </c>
    </row>
    <row r="337" spans="1:7" ht="17.5" thickBot="1">
      <c r="A337" s="135">
        <v>39944</v>
      </c>
      <c r="B337" s="136">
        <v>563000</v>
      </c>
      <c r="C337" s="138">
        <v>-1.0500000000000001E-2</v>
      </c>
      <c r="D337" s="133"/>
      <c r="E337" s="135">
        <v>39944</v>
      </c>
      <c r="F337" s="136">
        <v>1415.16</v>
      </c>
      <c r="G337" s="137">
        <v>2.0999999999999999E-3</v>
      </c>
    </row>
    <row r="338" spans="1:7" ht="17.5" thickBot="1">
      <c r="A338" s="135">
        <v>39945</v>
      </c>
      <c r="B338" s="136">
        <v>561000</v>
      </c>
      <c r="C338" s="138">
        <v>-3.5999999999999999E-3</v>
      </c>
      <c r="D338" s="133"/>
      <c r="E338" s="135">
        <v>39945</v>
      </c>
      <c r="F338" s="136">
        <v>1403.51</v>
      </c>
      <c r="G338" s="138">
        <v>-8.2000000000000007E-3</v>
      </c>
    </row>
    <row r="339" spans="1:7" ht="17.5" thickBot="1">
      <c r="A339" s="135">
        <v>39946</v>
      </c>
      <c r="B339" s="136">
        <v>560000</v>
      </c>
      <c r="C339" s="138">
        <v>-1.8E-3</v>
      </c>
      <c r="D339" s="133"/>
      <c r="E339" s="135">
        <v>39946</v>
      </c>
      <c r="F339" s="136">
        <v>1414.52</v>
      </c>
      <c r="G339" s="137">
        <v>7.7999999999999996E-3</v>
      </c>
    </row>
    <row r="340" spans="1:7" ht="17.5" thickBot="1">
      <c r="A340" s="135">
        <v>39947</v>
      </c>
      <c r="B340" s="136">
        <v>552000</v>
      </c>
      <c r="C340" s="138">
        <v>-1.43E-2</v>
      </c>
      <c r="D340" s="133"/>
      <c r="E340" s="135">
        <v>39947</v>
      </c>
      <c r="F340" s="136">
        <v>1380.95</v>
      </c>
      <c r="G340" s="138">
        <v>-2.3699999999999999E-2</v>
      </c>
    </row>
    <row r="341" spans="1:7" ht="17.5" thickBot="1">
      <c r="A341" s="135">
        <v>39948</v>
      </c>
      <c r="B341" s="136">
        <v>555000</v>
      </c>
      <c r="C341" s="137">
        <v>5.4000000000000003E-3</v>
      </c>
      <c r="D341" s="133"/>
      <c r="E341" s="135">
        <v>39948</v>
      </c>
      <c r="F341" s="136">
        <v>1391.73</v>
      </c>
      <c r="G341" s="137">
        <v>7.7999999999999996E-3</v>
      </c>
    </row>
    <row r="342" spans="1:7" ht="17.5" thickBot="1">
      <c r="A342" s="135">
        <v>39951</v>
      </c>
      <c r="B342" s="136">
        <v>556000</v>
      </c>
      <c r="C342" s="137">
        <v>1.8E-3</v>
      </c>
      <c r="D342" s="133"/>
      <c r="E342" s="135">
        <v>39951</v>
      </c>
      <c r="F342" s="136">
        <v>1386.68</v>
      </c>
      <c r="G342" s="138">
        <v>-3.5999999999999999E-3</v>
      </c>
    </row>
    <row r="343" spans="1:7" ht="17.5" thickBot="1">
      <c r="A343" s="135">
        <v>39952</v>
      </c>
      <c r="B343" s="136">
        <v>570000</v>
      </c>
      <c r="C343" s="137">
        <v>2.52E-2</v>
      </c>
      <c r="D343" s="133"/>
      <c r="E343" s="135">
        <v>39952</v>
      </c>
      <c r="F343" s="136">
        <v>1428.21</v>
      </c>
      <c r="G343" s="137">
        <v>2.9899999999999999E-2</v>
      </c>
    </row>
    <row r="344" spans="1:7" ht="17.5" thickBot="1">
      <c r="A344" s="135">
        <v>39953</v>
      </c>
      <c r="B344" s="136">
        <v>576000</v>
      </c>
      <c r="C344" s="137">
        <v>1.0500000000000001E-2</v>
      </c>
      <c r="D344" s="133"/>
      <c r="E344" s="135">
        <v>39953</v>
      </c>
      <c r="F344" s="136">
        <v>1435.7</v>
      </c>
      <c r="G344" s="137">
        <v>5.1999999999999998E-3</v>
      </c>
    </row>
    <row r="345" spans="1:7" ht="17.5" thickBot="1">
      <c r="A345" s="135">
        <v>39954</v>
      </c>
      <c r="B345" s="136">
        <v>563000</v>
      </c>
      <c r="C345" s="138">
        <v>-2.2599999999999999E-2</v>
      </c>
      <c r="D345" s="133"/>
      <c r="E345" s="135">
        <v>39954</v>
      </c>
      <c r="F345" s="136">
        <v>1421.65</v>
      </c>
      <c r="G345" s="138">
        <v>-9.7999999999999997E-3</v>
      </c>
    </row>
    <row r="346" spans="1:7" ht="17.5" thickBot="1">
      <c r="A346" s="135">
        <v>39955</v>
      </c>
      <c r="B346" s="136">
        <v>550000</v>
      </c>
      <c r="C346" s="138">
        <v>-2.3099999999999999E-2</v>
      </c>
      <c r="D346" s="133"/>
      <c r="E346" s="135">
        <v>39955</v>
      </c>
      <c r="F346" s="136">
        <v>1403.75</v>
      </c>
      <c r="G346" s="138">
        <v>-1.26E-2</v>
      </c>
    </row>
    <row r="347" spans="1:7" ht="17.5" thickBot="1">
      <c r="A347" s="135">
        <v>39958</v>
      </c>
      <c r="B347" s="136">
        <v>545000</v>
      </c>
      <c r="C347" s="138">
        <v>-9.1000000000000004E-3</v>
      </c>
      <c r="D347" s="133"/>
      <c r="E347" s="135">
        <v>39958</v>
      </c>
      <c r="F347" s="136">
        <v>1400.9</v>
      </c>
      <c r="G347" s="138">
        <v>-2E-3</v>
      </c>
    </row>
    <row r="348" spans="1:7" ht="17.5" thickBot="1">
      <c r="A348" s="135">
        <v>39959</v>
      </c>
      <c r="B348" s="136">
        <v>538000</v>
      </c>
      <c r="C348" s="138">
        <v>-1.2800000000000001E-2</v>
      </c>
      <c r="D348" s="133"/>
      <c r="E348" s="135">
        <v>39959</v>
      </c>
      <c r="F348" s="136">
        <v>1372.04</v>
      </c>
      <c r="G348" s="138">
        <v>-2.06E-2</v>
      </c>
    </row>
    <row r="349" spans="1:7" ht="17.5" thickBot="1">
      <c r="A349" s="135">
        <v>39960</v>
      </c>
      <c r="B349" s="136">
        <v>535000</v>
      </c>
      <c r="C349" s="138">
        <v>-5.5999999999999999E-3</v>
      </c>
      <c r="D349" s="133"/>
      <c r="E349" s="135">
        <v>39960</v>
      </c>
      <c r="F349" s="136">
        <v>1362.02</v>
      </c>
      <c r="G349" s="138">
        <v>-7.3000000000000001E-3</v>
      </c>
    </row>
    <row r="350" spans="1:7" ht="17.5" thickBot="1">
      <c r="A350" s="135">
        <v>39961</v>
      </c>
      <c r="B350" s="136">
        <v>559000</v>
      </c>
      <c r="C350" s="137">
        <v>4.4900000000000002E-2</v>
      </c>
      <c r="D350" s="133"/>
      <c r="E350" s="135">
        <v>39961</v>
      </c>
      <c r="F350" s="136">
        <v>1392.17</v>
      </c>
      <c r="G350" s="137">
        <v>2.2100000000000002E-2</v>
      </c>
    </row>
    <row r="351" spans="1:7" ht="17.5" thickBot="1">
      <c r="A351" s="135">
        <v>39962</v>
      </c>
      <c r="B351" s="136">
        <v>558000</v>
      </c>
      <c r="C351" s="138">
        <v>-1.8E-3</v>
      </c>
      <c r="D351" s="133"/>
      <c r="E351" s="135">
        <v>39962</v>
      </c>
      <c r="F351" s="136">
        <v>1395.89</v>
      </c>
      <c r="G351" s="137">
        <v>2.7000000000000001E-3</v>
      </c>
    </row>
    <row r="352" spans="1:7" ht="17.5" thickBot="1">
      <c r="A352" s="135">
        <v>39965</v>
      </c>
      <c r="B352" s="136">
        <v>558000</v>
      </c>
      <c r="C352" s="137">
        <v>0</v>
      </c>
      <c r="D352" s="133"/>
      <c r="E352" s="135">
        <v>39965</v>
      </c>
      <c r="F352" s="136">
        <v>1415.1</v>
      </c>
      <c r="G352" s="137">
        <v>1.38E-2</v>
      </c>
    </row>
    <row r="353" spans="1:7" ht="17.5" thickBot="1">
      <c r="A353" s="135">
        <v>39966</v>
      </c>
      <c r="B353" s="136">
        <v>556000</v>
      </c>
      <c r="C353" s="138">
        <v>-3.5999999999999999E-3</v>
      </c>
      <c r="D353" s="133"/>
      <c r="E353" s="135">
        <v>39966</v>
      </c>
      <c r="F353" s="136">
        <v>1412.85</v>
      </c>
      <c r="G353" s="138">
        <v>-1.6000000000000001E-3</v>
      </c>
    </row>
    <row r="354" spans="1:7" ht="17.5" thickBot="1">
      <c r="A354" s="135">
        <v>39967</v>
      </c>
      <c r="B354" s="136">
        <v>552000</v>
      </c>
      <c r="C354" s="138">
        <v>-7.1999999999999998E-3</v>
      </c>
      <c r="D354" s="133"/>
      <c r="E354" s="135">
        <v>39967</v>
      </c>
      <c r="F354" s="136">
        <v>1414.89</v>
      </c>
      <c r="G354" s="137">
        <v>1.4E-3</v>
      </c>
    </row>
    <row r="355" spans="1:7" ht="17.5" thickBot="1">
      <c r="A355" s="135">
        <v>39968</v>
      </c>
      <c r="B355" s="136">
        <v>555000</v>
      </c>
      <c r="C355" s="137">
        <v>5.4000000000000003E-3</v>
      </c>
      <c r="D355" s="133"/>
      <c r="E355" s="135">
        <v>39968</v>
      </c>
      <c r="F355" s="136">
        <v>1378.14</v>
      </c>
      <c r="G355" s="138">
        <v>-2.5999999999999999E-2</v>
      </c>
    </row>
    <row r="356" spans="1:7" ht="17.5" thickBot="1">
      <c r="A356" s="135">
        <v>39969</v>
      </c>
      <c r="B356" s="136">
        <v>569000</v>
      </c>
      <c r="C356" s="137">
        <v>2.52E-2</v>
      </c>
      <c r="D356" s="133"/>
      <c r="E356" s="135">
        <v>39969</v>
      </c>
      <c r="F356" s="136">
        <v>1394.71</v>
      </c>
      <c r="G356" s="137">
        <v>1.2E-2</v>
      </c>
    </row>
    <row r="357" spans="1:7" ht="17.5" thickBot="1">
      <c r="A357" s="135">
        <v>39972</v>
      </c>
      <c r="B357" s="136">
        <v>575000</v>
      </c>
      <c r="C357" s="137">
        <v>1.0500000000000001E-2</v>
      </c>
      <c r="D357" s="133"/>
      <c r="E357" s="135">
        <v>39972</v>
      </c>
      <c r="F357" s="136">
        <v>1393.3</v>
      </c>
      <c r="G357" s="138">
        <v>-1E-3</v>
      </c>
    </row>
    <row r="358" spans="1:7" ht="17.5" thickBot="1">
      <c r="A358" s="135">
        <v>39973</v>
      </c>
      <c r="B358" s="136">
        <v>565000</v>
      </c>
      <c r="C358" s="138">
        <v>-1.7399999999999999E-2</v>
      </c>
      <c r="D358" s="133"/>
      <c r="E358" s="135">
        <v>39973</v>
      </c>
      <c r="F358" s="136">
        <v>1371.84</v>
      </c>
      <c r="G358" s="138">
        <v>-1.54E-2</v>
      </c>
    </row>
    <row r="359" spans="1:7" ht="17.5" thickBot="1">
      <c r="A359" s="135">
        <v>39974</v>
      </c>
      <c r="B359" s="136">
        <v>587000</v>
      </c>
      <c r="C359" s="137">
        <v>3.8899999999999997E-2</v>
      </c>
      <c r="D359" s="133"/>
      <c r="E359" s="135">
        <v>39974</v>
      </c>
      <c r="F359" s="136">
        <v>1414.88</v>
      </c>
      <c r="G359" s="137">
        <v>3.1399999999999997E-2</v>
      </c>
    </row>
    <row r="360" spans="1:7" ht="17.5" thickBot="1">
      <c r="A360" s="135">
        <v>39975</v>
      </c>
      <c r="B360" s="136">
        <v>585000</v>
      </c>
      <c r="C360" s="138">
        <v>-3.3999999999999998E-3</v>
      </c>
      <c r="D360" s="133"/>
      <c r="E360" s="135">
        <v>39975</v>
      </c>
      <c r="F360" s="136">
        <v>1419.39</v>
      </c>
      <c r="G360" s="137">
        <v>3.2000000000000002E-3</v>
      </c>
    </row>
    <row r="361" spans="1:7" ht="17.5" thickBot="1">
      <c r="A361" s="135">
        <v>39976</v>
      </c>
      <c r="B361" s="136">
        <v>584000</v>
      </c>
      <c r="C361" s="138">
        <v>-1.6999999999999999E-3</v>
      </c>
      <c r="D361" s="133"/>
      <c r="E361" s="135">
        <v>39976</v>
      </c>
      <c r="F361" s="136">
        <v>1428.59</v>
      </c>
      <c r="G361" s="137">
        <v>6.4999999999999997E-3</v>
      </c>
    </row>
    <row r="362" spans="1:7" ht="17.5" thickBot="1">
      <c r="A362" s="135">
        <v>39979</v>
      </c>
      <c r="B362" s="136">
        <v>579000</v>
      </c>
      <c r="C362" s="138">
        <v>-8.6E-3</v>
      </c>
      <c r="D362" s="133"/>
      <c r="E362" s="135">
        <v>39979</v>
      </c>
      <c r="F362" s="136">
        <v>1412.42</v>
      </c>
      <c r="G362" s="138">
        <v>-1.1299999999999999E-2</v>
      </c>
    </row>
    <row r="363" spans="1:7" ht="17.5" thickBot="1">
      <c r="A363" s="135">
        <v>39980</v>
      </c>
      <c r="B363" s="136">
        <v>565000</v>
      </c>
      <c r="C363" s="138">
        <v>-2.4199999999999999E-2</v>
      </c>
      <c r="D363" s="133"/>
      <c r="E363" s="135">
        <v>39980</v>
      </c>
      <c r="F363" s="136">
        <v>1399.15</v>
      </c>
      <c r="G363" s="138">
        <v>-9.4000000000000004E-3</v>
      </c>
    </row>
    <row r="364" spans="1:7" ht="17.5" thickBot="1">
      <c r="A364" s="135">
        <v>39981</v>
      </c>
      <c r="B364" s="136">
        <v>575000</v>
      </c>
      <c r="C364" s="137">
        <v>1.77E-2</v>
      </c>
      <c r="D364" s="133"/>
      <c r="E364" s="135">
        <v>39981</v>
      </c>
      <c r="F364" s="136">
        <v>1391.17</v>
      </c>
      <c r="G364" s="138">
        <v>-5.7000000000000002E-3</v>
      </c>
    </row>
    <row r="365" spans="1:7" ht="17.5" thickBot="1">
      <c r="A365" s="135">
        <v>39982</v>
      </c>
      <c r="B365" s="136">
        <v>565000</v>
      </c>
      <c r="C365" s="138">
        <v>-1.7399999999999999E-2</v>
      </c>
      <c r="D365" s="133"/>
      <c r="E365" s="135">
        <v>39982</v>
      </c>
      <c r="F365" s="136">
        <v>1375.76</v>
      </c>
      <c r="G365" s="138">
        <v>-1.11E-2</v>
      </c>
    </row>
    <row r="366" spans="1:7" ht="17.5" thickBot="1">
      <c r="A366" s="135">
        <v>39983</v>
      </c>
      <c r="B366" s="136">
        <v>562000</v>
      </c>
      <c r="C366" s="138">
        <v>-5.3E-3</v>
      </c>
      <c r="D366" s="133"/>
      <c r="E366" s="135">
        <v>39983</v>
      </c>
      <c r="F366" s="136">
        <v>1383.34</v>
      </c>
      <c r="G366" s="137">
        <v>5.4999999999999997E-3</v>
      </c>
    </row>
    <row r="367" spans="1:7" ht="17.5" thickBot="1">
      <c r="A367" s="135">
        <v>39986</v>
      </c>
      <c r="B367" s="136">
        <v>575000</v>
      </c>
      <c r="C367" s="137">
        <v>2.3099999999999999E-2</v>
      </c>
      <c r="D367" s="133"/>
      <c r="E367" s="135">
        <v>39986</v>
      </c>
      <c r="F367" s="136">
        <v>1399.71</v>
      </c>
      <c r="G367" s="137">
        <v>1.18E-2</v>
      </c>
    </row>
    <row r="368" spans="1:7" ht="17.5" thickBot="1">
      <c r="A368" s="135">
        <v>39987</v>
      </c>
      <c r="B368" s="136">
        <v>575000</v>
      </c>
      <c r="C368" s="137">
        <v>0</v>
      </c>
      <c r="D368" s="133"/>
      <c r="E368" s="135">
        <v>39987</v>
      </c>
      <c r="F368" s="136">
        <v>1360.54</v>
      </c>
      <c r="G368" s="138">
        <v>-2.8000000000000001E-2</v>
      </c>
    </row>
    <row r="369" spans="1:7" ht="17.5" thickBot="1">
      <c r="A369" s="135">
        <v>39988</v>
      </c>
      <c r="B369" s="136">
        <v>580000</v>
      </c>
      <c r="C369" s="137">
        <v>8.6999999999999994E-3</v>
      </c>
      <c r="D369" s="133"/>
      <c r="E369" s="135">
        <v>39988</v>
      </c>
      <c r="F369" s="136">
        <v>1363.79</v>
      </c>
      <c r="G369" s="137">
        <v>2.3999999999999998E-3</v>
      </c>
    </row>
    <row r="370" spans="1:7" ht="17.5" thickBot="1">
      <c r="A370" s="135">
        <v>39989</v>
      </c>
      <c r="B370" s="136">
        <v>588000</v>
      </c>
      <c r="C370" s="137">
        <v>1.38E-2</v>
      </c>
      <c r="D370" s="133"/>
      <c r="E370" s="135">
        <v>39989</v>
      </c>
      <c r="F370" s="136">
        <v>1392.73</v>
      </c>
      <c r="G370" s="137">
        <v>2.12E-2</v>
      </c>
    </row>
    <row r="371" spans="1:7" ht="17.5" thickBot="1">
      <c r="A371" s="135">
        <v>39990</v>
      </c>
      <c r="B371" s="136">
        <v>596000</v>
      </c>
      <c r="C371" s="137">
        <v>1.3599999999999999E-2</v>
      </c>
      <c r="D371" s="133"/>
      <c r="E371" s="135">
        <v>39990</v>
      </c>
      <c r="F371" s="136">
        <v>1394.53</v>
      </c>
      <c r="G371" s="137">
        <v>1.2999999999999999E-3</v>
      </c>
    </row>
    <row r="372" spans="1:7" ht="17.5" thickBot="1">
      <c r="A372" s="135">
        <v>39993</v>
      </c>
      <c r="B372" s="136">
        <v>598000</v>
      </c>
      <c r="C372" s="137">
        <v>3.3999999999999998E-3</v>
      </c>
      <c r="D372" s="133"/>
      <c r="E372" s="135">
        <v>39993</v>
      </c>
      <c r="F372" s="136">
        <v>1388.45</v>
      </c>
      <c r="G372" s="138">
        <v>-4.4000000000000003E-3</v>
      </c>
    </row>
    <row r="373" spans="1:7" ht="17.5" thickBot="1">
      <c r="A373" s="135">
        <v>39994</v>
      </c>
      <c r="B373" s="136">
        <v>592000</v>
      </c>
      <c r="C373" s="138">
        <v>-0.01</v>
      </c>
      <c r="D373" s="133"/>
      <c r="E373" s="135">
        <v>39994</v>
      </c>
      <c r="F373" s="136">
        <v>1390.07</v>
      </c>
      <c r="G373" s="137">
        <v>1.1999999999999999E-3</v>
      </c>
    </row>
    <row r="374" spans="1:7" ht="17.5" thickBot="1">
      <c r="A374" s="135">
        <v>39995</v>
      </c>
      <c r="B374" s="136">
        <v>603000</v>
      </c>
      <c r="C374" s="137">
        <v>1.8599999999999998E-2</v>
      </c>
      <c r="D374" s="133"/>
      <c r="E374" s="135">
        <v>39995</v>
      </c>
      <c r="F374" s="136">
        <v>1411.66</v>
      </c>
      <c r="G374" s="137">
        <v>1.55E-2</v>
      </c>
    </row>
    <row r="375" spans="1:7" ht="17.5" thickBot="1">
      <c r="A375" s="135">
        <v>39996</v>
      </c>
      <c r="B375" s="136">
        <v>602000</v>
      </c>
      <c r="C375" s="138">
        <v>-1.6999999999999999E-3</v>
      </c>
      <c r="D375" s="133"/>
      <c r="E375" s="135">
        <v>39996</v>
      </c>
      <c r="F375" s="136">
        <v>1411.48</v>
      </c>
      <c r="G375" s="138">
        <v>-1E-4</v>
      </c>
    </row>
    <row r="376" spans="1:7" ht="17.5" thickBot="1">
      <c r="A376" s="135">
        <v>39997</v>
      </c>
      <c r="B376" s="136">
        <v>601000</v>
      </c>
      <c r="C376" s="138">
        <v>-1.6999999999999999E-3</v>
      </c>
      <c r="D376" s="133"/>
      <c r="E376" s="135">
        <v>39997</v>
      </c>
      <c r="F376" s="136">
        <v>1420.04</v>
      </c>
      <c r="G376" s="137">
        <v>6.1000000000000004E-3</v>
      </c>
    </row>
    <row r="377" spans="1:7" ht="17.5" thickBot="1">
      <c r="A377" s="135">
        <v>40000</v>
      </c>
      <c r="B377" s="136">
        <v>634000</v>
      </c>
      <c r="C377" s="137">
        <v>5.4899999999999997E-2</v>
      </c>
      <c r="D377" s="133"/>
      <c r="E377" s="135">
        <v>40000</v>
      </c>
      <c r="F377" s="136">
        <v>1428.94</v>
      </c>
      <c r="G377" s="137">
        <v>6.3E-3</v>
      </c>
    </row>
    <row r="378" spans="1:7" ht="17.5" thickBot="1">
      <c r="A378" s="135">
        <v>40001</v>
      </c>
      <c r="B378" s="136">
        <v>650000</v>
      </c>
      <c r="C378" s="137">
        <v>2.52E-2</v>
      </c>
      <c r="D378" s="133"/>
      <c r="E378" s="135">
        <v>40001</v>
      </c>
      <c r="F378" s="136">
        <v>1434.2</v>
      </c>
      <c r="G378" s="137">
        <v>3.7000000000000002E-3</v>
      </c>
    </row>
    <row r="379" spans="1:7" ht="17.5" thickBot="1">
      <c r="A379" s="135">
        <v>40002</v>
      </c>
      <c r="B379" s="136">
        <v>655000</v>
      </c>
      <c r="C379" s="137">
        <v>7.7000000000000002E-3</v>
      </c>
      <c r="D379" s="133"/>
      <c r="E379" s="135">
        <v>40002</v>
      </c>
      <c r="F379" s="136">
        <v>1431.02</v>
      </c>
      <c r="G379" s="138">
        <v>-2.2000000000000001E-3</v>
      </c>
    </row>
    <row r="380" spans="1:7" ht="17.5" thickBot="1">
      <c r="A380" s="135">
        <v>40003</v>
      </c>
      <c r="B380" s="136">
        <v>650000</v>
      </c>
      <c r="C380" s="138">
        <v>-7.6E-3</v>
      </c>
      <c r="D380" s="133"/>
      <c r="E380" s="135">
        <v>40003</v>
      </c>
      <c r="F380" s="136">
        <v>1430.89</v>
      </c>
      <c r="G380" s="138">
        <v>-1E-4</v>
      </c>
    </row>
    <row r="381" spans="1:7" ht="17.5" thickBot="1">
      <c r="A381" s="135">
        <v>40004</v>
      </c>
      <c r="B381" s="136">
        <v>645000</v>
      </c>
      <c r="C381" s="138">
        <v>-7.7000000000000002E-3</v>
      </c>
      <c r="D381" s="133"/>
      <c r="E381" s="135">
        <v>40004</v>
      </c>
      <c r="F381" s="136">
        <v>1428.62</v>
      </c>
      <c r="G381" s="138">
        <v>-1.6000000000000001E-3</v>
      </c>
    </row>
    <row r="382" spans="1:7" ht="17.5" thickBot="1">
      <c r="A382" s="135">
        <v>40007</v>
      </c>
      <c r="B382" s="136">
        <v>620000</v>
      </c>
      <c r="C382" s="138">
        <v>-3.8800000000000001E-2</v>
      </c>
      <c r="D382" s="133"/>
      <c r="E382" s="135">
        <v>40007</v>
      </c>
      <c r="F382" s="136">
        <v>1378.12</v>
      </c>
      <c r="G382" s="138">
        <v>-3.5299999999999998E-2</v>
      </c>
    </row>
    <row r="383" spans="1:7" ht="17.5" thickBot="1">
      <c r="A383" s="135">
        <v>40008</v>
      </c>
      <c r="B383" s="136">
        <v>634000</v>
      </c>
      <c r="C383" s="137">
        <v>2.2599999999999999E-2</v>
      </c>
      <c r="D383" s="133"/>
      <c r="E383" s="135">
        <v>40008</v>
      </c>
      <c r="F383" s="136">
        <v>1385.56</v>
      </c>
      <c r="G383" s="137">
        <v>5.4000000000000003E-3</v>
      </c>
    </row>
    <row r="384" spans="1:7" ht="17.5" thickBot="1">
      <c r="A384" s="135">
        <v>40009</v>
      </c>
      <c r="B384" s="136">
        <v>666000</v>
      </c>
      <c r="C384" s="137">
        <v>5.0500000000000003E-2</v>
      </c>
      <c r="D384" s="133"/>
      <c r="E384" s="135">
        <v>40009</v>
      </c>
      <c r="F384" s="136">
        <v>1420.86</v>
      </c>
      <c r="G384" s="137">
        <v>2.5499999999999998E-2</v>
      </c>
    </row>
    <row r="385" spans="1:7" ht="17.5" thickBot="1">
      <c r="A385" s="135">
        <v>40010</v>
      </c>
      <c r="B385" s="136">
        <v>674000</v>
      </c>
      <c r="C385" s="137">
        <v>1.2E-2</v>
      </c>
      <c r="D385" s="133"/>
      <c r="E385" s="135">
        <v>40010</v>
      </c>
      <c r="F385" s="136">
        <v>1432.22</v>
      </c>
      <c r="G385" s="137">
        <v>8.0000000000000002E-3</v>
      </c>
    </row>
    <row r="386" spans="1:7" ht="17.5" thickBot="1">
      <c r="A386" s="135">
        <v>40011</v>
      </c>
      <c r="B386" s="136">
        <v>670000</v>
      </c>
      <c r="C386" s="138">
        <v>-5.8999999999999999E-3</v>
      </c>
      <c r="D386" s="133"/>
      <c r="E386" s="135">
        <v>40011</v>
      </c>
      <c r="F386" s="136">
        <v>1440.1</v>
      </c>
      <c r="G386" s="137">
        <v>5.4999999999999997E-3</v>
      </c>
    </row>
    <row r="387" spans="1:7" ht="17.5" thickBot="1">
      <c r="A387" s="135">
        <v>40014</v>
      </c>
      <c r="B387" s="136">
        <v>690000</v>
      </c>
      <c r="C387" s="137">
        <v>2.9899999999999999E-2</v>
      </c>
      <c r="D387" s="133"/>
      <c r="E387" s="135">
        <v>40014</v>
      </c>
      <c r="F387" s="136">
        <v>1478.51</v>
      </c>
      <c r="G387" s="137">
        <v>2.6700000000000002E-2</v>
      </c>
    </row>
    <row r="388" spans="1:7" ht="17.5" thickBot="1">
      <c r="A388" s="135">
        <v>40015</v>
      </c>
      <c r="B388" s="136">
        <v>692000</v>
      </c>
      <c r="C388" s="137">
        <v>2.8999999999999998E-3</v>
      </c>
      <c r="D388" s="133"/>
      <c r="E388" s="135">
        <v>40015</v>
      </c>
      <c r="F388" s="136">
        <v>1488.99</v>
      </c>
      <c r="G388" s="137">
        <v>7.1000000000000004E-3</v>
      </c>
    </row>
    <row r="389" spans="1:7" ht="17.5" thickBot="1">
      <c r="A389" s="135">
        <v>40016</v>
      </c>
      <c r="B389" s="136">
        <v>688000</v>
      </c>
      <c r="C389" s="138">
        <v>-5.7999999999999996E-3</v>
      </c>
      <c r="D389" s="133"/>
      <c r="E389" s="135">
        <v>40016</v>
      </c>
      <c r="F389" s="136">
        <v>1494.04</v>
      </c>
      <c r="G389" s="137">
        <v>3.3999999999999998E-3</v>
      </c>
    </row>
    <row r="390" spans="1:7" ht="17.5" thickBot="1">
      <c r="A390" s="135">
        <v>40017</v>
      </c>
      <c r="B390" s="136">
        <v>678000</v>
      </c>
      <c r="C390" s="138">
        <v>-1.4500000000000001E-2</v>
      </c>
      <c r="D390" s="133"/>
      <c r="E390" s="135">
        <v>40017</v>
      </c>
      <c r="F390" s="136">
        <v>1496.49</v>
      </c>
      <c r="G390" s="137">
        <v>1.6000000000000001E-3</v>
      </c>
    </row>
    <row r="391" spans="1:7" ht="17.5" thickBot="1">
      <c r="A391" s="135">
        <v>40018</v>
      </c>
      <c r="B391" s="136">
        <v>683000</v>
      </c>
      <c r="C391" s="137">
        <v>7.4000000000000003E-3</v>
      </c>
      <c r="D391" s="133"/>
      <c r="E391" s="135">
        <v>40018</v>
      </c>
      <c r="F391" s="136">
        <v>1502.59</v>
      </c>
      <c r="G391" s="137">
        <v>4.1000000000000003E-3</v>
      </c>
    </row>
    <row r="392" spans="1:7" ht="17.5" thickBot="1">
      <c r="A392" s="135">
        <v>40021</v>
      </c>
      <c r="B392" s="136">
        <v>699000</v>
      </c>
      <c r="C392" s="137">
        <v>2.3400000000000001E-2</v>
      </c>
      <c r="D392" s="133"/>
      <c r="E392" s="135">
        <v>40021</v>
      </c>
      <c r="F392" s="136">
        <v>1524.05</v>
      </c>
      <c r="G392" s="137">
        <v>1.43E-2</v>
      </c>
    </row>
    <row r="393" spans="1:7" ht="17.5" thickBot="1">
      <c r="A393" s="135">
        <v>40022</v>
      </c>
      <c r="B393" s="136">
        <v>700000</v>
      </c>
      <c r="C393" s="137">
        <v>1.4E-3</v>
      </c>
      <c r="D393" s="133"/>
      <c r="E393" s="135">
        <v>40022</v>
      </c>
      <c r="F393" s="136">
        <v>1526.03</v>
      </c>
      <c r="G393" s="137">
        <v>1.2999999999999999E-3</v>
      </c>
    </row>
    <row r="394" spans="1:7" ht="17.5" thickBot="1">
      <c r="A394" s="135">
        <v>40023</v>
      </c>
      <c r="B394" s="136">
        <v>697000</v>
      </c>
      <c r="C394" s="138">
        <v>-4.3E-3</v>
      </c>
      <c r="D394" s="133"/>
      <c r="E394" s="135">
        <v>40023</v>
      </c>
      <c r="F394" s="136">
        <v>1524.32</v>
      </c>
      <c r="G394" s="138">
        <v>-1.1000000000000001E-3</v>
      </c>
    </row>
    <row r="395" spans="1:7" ht="17.5" thickBot="1">
      <c r="A395" s="135">
        <v>40024</v>
      </c>
      <c r="B395" s="136">
        <v>714000</v>
      </c>
      <c r="C395" s="137">
        <v>2.4400000000000002E-2</v>
      </c>
      <c r="D395" s="133"/>
      <c r="E395" s="135">
        <v>40024</v>
      </c>
      <c r="F395" s="136">
        <v>1534.74</v>
      </c>
      <c r="G395" s="137">
        <v>6.7999999999999996E-3</v>
      </c>
    </row>
    <row r="396" spans="1:7" ht="17.5" thickBot="1">
      <c r="A396" s="135">
        <v>40025</v>
      </c>
      <c r="B396" s="136">
        <v>724000</v>
      </c>
      <c r="C396" s="137">
        <v>1.4E-2</v>
      </c>
      <c r="D396" s="133"/>
      <c r="E396" s="135">
        <v>40025</v>
      </c>
      <c r="F396" s="136">
        <v>1557.29</v>
      </c>
      <c r="G396" s="137">
        <v>1.47E-2</v>
      </c>
    </row>
    <row r="397" spans="1:7" ht="17.5" thickBot="1">
      <c r="A397" s="135">
        <v>40028</v>
      </c>
      <c r="B397" s="136">
        <v>715000</v>
      </c>
      <c r="C397" s="138">
        <v>-1.24E-2</v>
      </c>
      <c r="D397" s="133"/>
      <c r="E397" s="135">
        <v>40028</v>
      </c>
      <c r="F397" s="136">
        <v>1564.98</v>
      </c>
      <c r="G397" s="137">
        <v>4.8999999999999998E-3</v>
      </c>
    </row>
    <row r="398" spans="1:7" ht="17.5" thickBot="1">
      <c r="A398" s="135">
        <v>40029</v>
      </c>
      <c r="B398" s="136">
        <v>725000</v>
      </c>
      <c r="C398" s="137">
        <v>1.4E-2</v>
      </c>
      <c r="D398" s="133"/>
      <c r="E398" s="135">
        <v>40029</v>
      </c>
      <c r="F398" s="136">
        <v>1566.37</v>
      </c>
      <c r="G398" s="137">
        <v>8.9999999999999998E-4</v>
      </c>
    </row>
    <row r="399" spans="1:7" ht="17.5" thickBot="1">
      <c r="A399" s="135">
        <v>40030</v>
      </c>
      <c r="B399" s="136">
        <v>733000</v>
      </c>
      <c r="C399" s="137">
        <v>1.0999999999999999E-2</v>
      </c>
      <c r="D399" s="133"/>
      <c r="E399" s="135">
        <v>40030</v>
      </c>
      <c r="F399" s="136">
        <v>1559.47</v>
      </c>
      <c r="G399" s="138">
        <v>-4.4000000000000003E-3</v>
      </c>
    </row>
    <row r="400" spans="1:7" ht="17.5" thickBot="1">
      <c r="A400" s="135">
        <v>40031</v>
      </c>
      <c r="B400" s="136">
        <v>715000</v>
      </c>
      <c r="C400" s="138">
        <v>-2.46E-2</v>
      </c>
      <c r="D400" s="133"/>
      <c r="E400" s="135">
        <v>40031</v>
      </c>
      <c r="F400" s="136">
        <v>1565.04</v>
      </c>
      <c r="G400" s="137">
        <v>3.5999999999999999E-3</v>
      </c>
    </row>
    <row r="401" spans="1:7" ht="17.5" thickBot="1">
      <c r="A401" s="135">
        <v>40032</v>
      </c>
      <c r="B401" s="136">
        <v>716000</v>
      </c>
      <c r="C401" s="137">
        <v>1.4E-3</v>
      </c>
      <c r="D401" s="133"/>
      <c r="E401" s="135">
        <v>40032</v>
      </c>
      <c r="F401" s="136">
        <v>1576</v>
      </c>
      <c r="G401" s="137">
        <v>7.0000000000000001E-3</v>
      </c>
    </row>
    <row r="402" spans="1:7" ht="17.5" thickBot="1">
      <c r="A402" s="135">
        <v>40035</v>
      </c>
      <c r="B402" s="136">
        <v>710000</v>
      </c>
      <c r="C402" s="138">
        <v>-8.3999999999999995E-3</v>
      </c>
      <c r="D402" s="133"/>
      <c r="E402" s="135">
        <v>40035</v>
      </c>
      <c r="F402" s="136">
        <v>1576.11</v>
      </c>
      <c r="G402" s="137">
        <v>1E-4</v>
      </c>
    </row>
    <row r="403" spans="1:7" ht="17.5" thickBot="1">
      <c r="A403" s="135">
        <v>40036</v>
      </c>
      <c r="B403" s="136">
        <v>705000</v>
      </c>
      <c r="C403" s="138">
        <v>-7.0000000000000001E-3</v>
      </c>
      <c r="D403" s="133"/>
      <c r="E403" s="135">
        <v>40036</v>
      </c>
      <c r="F403" s="136">
        <v>1579.21</v>
      </c>
      <c r="G403" s="137">
        <v>2E-3</v>
      </c>
    </row>
    <row r="404" spans="1:7" ht="17.5" thickBot="1">
      <c r="A404" s="135">
        <v>40037</v>
      </c>
      <c r="B404" s="136">
        <v>693000</v>
      </c>
      <c r="C404" s="138">
        <v>-1.7000000000000001E-2</v>
      </c>
      <c r="D404" s="133"/>
      <c r="E404" s="135">
        <v>40037</v>
      </c>
      <c r="F404" s="136">
        <v>1565.35</v>
      </c>
      <c r="G404" s="138">
        <v>-8.8000000000000005E-3</v>
      </c>
    </row>
    <row r="405" spans="1:7" ht="17.5" thickBot="1">
      <c r="A405" s="135">
        <v>40038</v>
      </c>
      <c r="B405" s="136">
        <v>702000</v>
      </c>
      <c r="C405" s="137">
        <v>1.2999999999999999E-2</v>
      </c>
      <c r="D405" s="133"/>
      <c r="E405" s="135">
        <v>40038</v>
      </c>
      <c r="F405" s="136">
        <v>1564.64</v>
      </c>
      <c r="G405" s="138">
        <v>-5.0000000000000001E-4</v>
      </c>
    </row>
    <row r="406" spans="1:7" ht="17.5" thickBot="1">
      <c r="A406" s="135">
        <v>40039</v>
      </c>
      <c r="B406" s="136">
        <v>731000</v>
      </c>
      <c r="C406" s="137">
        <v>4.1300000000000003E-2</v>
      </c>
      <c r="D406" s="133"/>
      <c r="E406" s="135">
        <v>40039</v>
      </c>
      <c r="F406" s="136">
        <v>1591.41</v>
      </c>
      <c r="G406" s="137">
        <v>1.7100000000000001E-2</v>
      </c>
    </row>
    <row r="407" spans="1:7" ht="17.5" thickBot="1">
      <c r="A407" s="135">
        <v>40042</v>
      </c>
      <c r="B407" s="136">
        <v>713000</v>
      </c>
      <c r="C407" s="138">
        <v>-2.46E-2</v>
      </c>
      <c r="D407" s="133"/>
      <c r="E407" s="135">
        <v>40042</v>
      </c>
      <c r="F407" s="136">
        <v>1547.06</v>
      </c>
      <c r="G407" s="138">
        <v>-2.7900000000000001E-2</v>
      </c>
    </row>
    <row r="408" spans="1:7" ht="17.5" thickBot="1">
      <c r="A408" s="135">
        <v>40043</v>
      </c>
      <c r="B408" s="136">
        <v>730000</v>
      </c>
      <c r="C408" s="137">
        <v>2.3800000000000002E-2</v>
      </c>
      <c r="D408" s="133"/>
      <c r="E408" s="135">
        <v>40043</v>
      </c>
      <c r="F408" s="136">
        <v>1550.24</v>
      </c>
      <c r="G408" s="137">
        <v>2.0999999999999999E-3</v>
      </c>
    </row>
    <row r="409" spans="1:7" ht="17.5" thickBot="1">
      <c r="A409" s="135">
        <v>40044</v>
      </c>
      <c r="B409" s="136">
        <v>738000</v>
      </c>
      <c r="C409" s="137">
        <v>1.0999999999999999E-2</v>
      </c>
      <c r="D409" s="133"/>
      <c r="E409" s="135">
        <v>40044</v>
      </c>
      <c r="F409" s="136">
        <v>1545.96</v>
      </c>
      <c r="G409" s="138">
        <v>-2.8E-3</v>
      </c>
    </row>
    <row r="410" spans="1:7" ht="17.5" thickBot="1">
      <c r="A410" s="135">
        <v>40045</v>
      </c>
      <c r="B410" s="136">
        <v>740000</v>
      </c>
      <c r="C410" s="137">
        <v>2.7000000000000001E-3</v>
      </c>
      <c r="D410" s="133"/>
      <c r="E410" s="135">
        <v>40045</v>
      </c>
      <c r="F410" s="136">
        <v>1576.39</v>
      </c>
      <c r="G410" s="137">
        <v>1.9699999999999999E-2</v>
      </c>
    </row>
    <row r="411" spans="1:7" ht="17.5" thickBot="1">
      <c r="A411" s="135">
        <v>40046</v>
      </c>
      <c r="B411" s="136">
        <v>757000</v>
      </c>
      <c r="C411" s="137">
        <v>2.3E-2</v>
      </c>
      <c r="D411" s="133"/>
      <c r="E411" s="135">
        <v>40046</v>
      </c>
      <c r="F411" s="136">
        <v>1580.98</v>
      </c>
      <c r="G411" s="137">
        <v>2.8999999999999998E-3</v>
      </c>
    </row>
    <row r="412" spans="1:7" ht="17.5" thickBot="1">
      <c r="A412" s="135">
        <v>40049</v>
      </c>
      <c r="B412" s="136">
        <v>783000</v>
      </c>
      <c r="C412" s="137">
        <v>3.4299999999999997E-2</v>
      </c>
      <c r="D412" s="133"/>
      <c r="E412" s="135">
        <v>40049</v>
      </c>
      <c r="F412" s="136">
        <v>1612.22</v>
      </c>
      <c r="G412" s="137">
        <v>1.9800000000000002E-2</v>
      </c>
    </row>
    <row r="413" spans="1:7" ht="17.5" thickBot="1">
      <c r="A413" s="135">
        <v>40050</v>
      </c>
      <c r="B413" s="136">
        <v>775000</v>
      </c>
      <c r="C413" s="138">
        <v>-1.0200000000000001E-2</v>
      </c>
      <c r="D413" s="133"/>
      <c r="E413" s="135">
        <v>40050</v>
      </c>
      <c r="F413" s="136">
        <v>1601.38</v>
      </c>
      <c r="G413" s="138">
        <v>-6.7000000000000002E-3</v>
      </c>
    </row>
    <row r="414" spans="1:7" ht="17.5" thickBot="1">
      <c r="A414" s="135">
        <v>40051</v>
      </c>
      <c r="B414" s="136">
        <v>777000</v>
      </c>
      <c r="C414" s="137">
        <v>2.5999999999999999E-3</v>
      </c>
      <c r="D414" s="133"/>
      <c r="E414" s="135">
        <v>40051</v>
      </c>
      <c r="F414" s="136">
        <v>1614.12</v>
      </c>
      <c r="G414" s="137">
        <v>8.0000000000000002E-3</v>
      </c>
    </row>
    <row r="415" spans="1:7" ht="17.5" thickBot="1">
      <c r="A415" s="135">
        <v>40052</v>
      </c>
      <c r="B415" s="136">
        <v>767000</v>
      </c>
      <c r="C415" s="138">
        <v>-1.29E-2</v>
      </c>
      <c r="D415" s="133"/>
      <c r="E415" s="135">
        <v>40052</v>
      </c>
      <c r="F415" s="136">
        <v>1599.33</v>
      </c>
      <c r="G415" s="138">
        <v>-9.1999999999999998E-3</v>
      </c>
    </row>
    <row r="416" spans="1:7" ht="17.5" thickBot="1">
      <c r="A416" s="135">
        <v>40053</v>
      </c>
      <c r="B416" s="136">
        <v>764000</v>
      </c>
      <c r="C416" s="138">
        <v>-3.8999999999999998E-3</v>
      </c>
      <c r="D416" s="133"/>
      <c r="E416" s="135">
        <v>40053</v>
      </c>
      <c r="F416" s="136">
        <v>1607.94</v>
      </c>
      <c r="G416" s="137">
        <v>5.4000000000000003E-3</v>
      </c>
    </row>
    <row r="417" spans="1:7" ht="17.5" thickBot="1">
      <c r="A417" s="135">
        <v>40056</v>
      </c>
      <c r="B417" s="136">
        <v>771000</v>
      </c>
      <c r="C417" s="137">
        <v>9.1999999999999998E-3</v>
      </c>
      <c r="D417" s="133"/>
      <c r="E417" s="135">
        <v>40056</v>
      </c>
      <c r="F417" s="136">
        <v>1591.85</v>
      </c>
      <c r="G417" s="138">
        <v>-0.01</v>
      </c>
    </row>
    <row r="418" spans="1:7" ht="17.5" thickBot="1">
      <c r="A418" s="135">
        <v>40057</v>
      </c>
      <c r="B418" s="136">
        <v>799000</v>
      </c>
      <c r="C418" s="137">
        <v>3.6299999999999999E-2</v>
      </c>
      <c r="D418" s="133"/>
      <c r="E418" s="135">
        <v>40057</v>
      </c>
      <c r="F418" s="136">
        <v>1623.06</v>
      </c>
      <c r="G418" s="137">
        <v>1.9599999999999999E-2</v>
      </c>
    </row>
    <row r="419" spans="1:7" ht="17.5" thickBot="1">
      <c r="A419" s="135">
        <v>40058</v>
      </c>
      <c r="B419" s="136">
        <v>784000</v>
      </c>
      <c r="C419" s="138">
        <v>-1.8800000000000001E-2</v>
      </c>
      <c r="D419" s="133"/>
      <c r="E419" s="135">
        <v>40058</v>
      </c>
      <c r="F419" s="136">
        <v>1613.16</v>
      </c>
      <c r="G419" s="138">
        <v>-6.1000000000000004E-3</v>
      </c>
    </row>
    <row r="420" spans="1:7" ht="17.5" thickBot="1">
      <c r="A420" s="135">
        <v>40059</v>
      </c>
      <c r="B420" s="136">
        <v>775000</v>
      </c>
      <c r="C420" s="138">
        <v>-1.15E-2</v>
      </c>
      <c r="D420" s="133"/>
      <c r="E420" s="135">
        <v>40059</v>
      </c>
      <c r="F420" s="136">
        <v>1613.53</v>
      </c>
      <c r="G420" s="137">
        <v>2.0000000000000001E-4</v>
      </c>
    </row>
    <row r="421" spans="1:7" ht="17.5" thickBot="1">
      <c r="A421" s="135">
        <v>40060</v>
      </c>
      <c r="B421" s="136">
        <v>767000</v>
      </c>
      <c r="C421" s="138">
        <v>-1.03E-2</v>
      </c>
      <c r="D421" s="133"/>
      <c r="E421" s="135">
        <v>40060</v>
      </c>
      <c r="F421" s="136">
        <v>1608.9</v>
      </c>
      <c r="G421" s="138">
        <v>-2.8999999999999998E-3</v>
      </c>
    </row>
    <row r="422" spans="1:7" ht="17.5" thickBot="1">
      <c r="A422" s="135">
        <v>40063</v>
      </c>
      <c r="B422" s="136">
        <v>773000</v>
      </c>
      <c r="C422" s="137">
        <v>7.7999999999999996E-3</v>
      </c>
      <c r="D422" s="133"/>
      <c r="E422" s="135">
        <v>40063</v>
      </c>
      <c r="F422" s="136">
        <v>1608.57</v>
      </c>
      <c r="G422" s="138">
        <v>-2.0000000000000001E-4</v>
      </c>
    </row>
    <row r="423" spans="1:7" ht="17.5" thickBot="1">
      <c r="A423" s="135">
        <v>40064</v>
      </c>
      <c r="B423" s="136">
        <v>781000</v>
      </c>
      <c r="C423" s="137">
        <v>1.03E-2</v>
      </c>
      <c r="D423" s="133"/>
      <c r="E423" s="135">
        <v>40064</v>
      </c>
      <c r="F423" s="136">
        <v>1619.69</v>
      </c>
      <c r="G423" s="137">
        <v>6.8999999999999999E-3</v>
      </c>
    </row>
    <row r="424" spans="1:7" ht="17.5" thickBot="1">
      <c r="A424" s="135">
        <v>40065</v>
      </c>
      <c r="B424" s="136">
        <v>781000</v>
      </c>
      <c r="C424" s="137">
        <v>0</v>
      </c>
      <c r="D424" s="133"/>
      <c r="E424" s="135">
        <v>40065</v>
      </c>
      <c r="F424" s="136">
        <v>1607.77</v>
      </c>
      <c r="G424" s="138">
        <v>-7.4000000000000003E-3</v>
      </c>
    </row>
    <row r="425" spans="1:7" ht="17.5" thickBot="1">
      <c r="A425" s="135">
        <v>40066</v>
      </c>
      <c r="B425" s="136">
        <v>791000</v>
      </c>
      <c r="C425" s="137">
        <v>1.2800000000000001E-2</v>
      </c>
      <c r="D425" s="133"/>
      <c r="E425" s="135">
        <v>40066</v>
      </c>
      <c r="F425" s="136">
        <v>1644.68</v>
      </c>
      <c r="G425" s="137">
        <v>2.3E-2</v>
      </c>
    </row>
    <row r="426" spans="1:7" ht="17.5" thickBot="1">
      <c r="A426" s="135">
        <v>40067</v>
      </c>
      <c r="B426" s="136">
        <v>793000</v>
      </c>
      <c r="C426" s="137">
        <v>2.5000000000000001E-3</v>
      </c>
      <c r="D426" s="133"/>
      <c r="E426" s="135">
        <v>40067</v>
      </c>
      <c r="F426" s="136">
        <v>1651.7</v>
      </c>
      <c r="G426" s="137">
        <v>4.3E-3</v>
      </c>
    </row>
    <row r="427" spans="1:7" ht="17.5" thickBot="1">
      <c r="A427" s="135">
        <v>40070</v>
      </c>
      <c r="B427" s="136">
        <v>764000</v>
      </c>
      <c r="C427" s="138">
        <v>-3.6600000000000001E-2</v>
      </c>
      <c r="D427" s="133"/>
      <c r="E427" s="135">
        <v>40070</v>
      </c>
      <c r="F427" s="136">
        <v>1634.91</v>
      </c>
      <c r="G427" s="138">
        <v>-1.0200000000000001E-2</v>
      </c>
    </row>
    <row r="428" spans="1:7" ht="17.5" thickBot="1">
      <c r="A428" s="135">
        <v>40071</v>
      </c>
      <c r="B428" s="136">
        <v>769000</v>
      </c>
      <c r="C428" s="137">
        <v>6.4999999999999997E-3</v>
      </c>
      <c r="D428" s="133"/>
      <c r="E428" s="135">
        <v>40071</v>
      </c>
      <c r="F428" s="136">
        <v>1653.4</v>
      </c>
      <c r="G428" s="137">
        <v>1.1299999999999999E-2</v>
      </c>
    </row>
    <row r="429" spans="1:7" ht="17.5" thickBot="1">
      <c r="A429" s="135">
        <v>40072</v>
      </c>
      <c r="B429" s="136">
        <v>795000</v>
      </c>
      <c r="C429" s="137">
        <v>3.3799999999999997E-2</v>
      </c>
      <c r="D429" s="133"/>
      <c r="E429" s="135">
        <v>40072</v>
      </c>
      <c r="F429" s="136">
        <v>1683.33</v>
      </c>
      <c r="G429" s="137">
        <v>1.8100000000000002E-2</v>
      </c>
    </row>
    <row r="430" spans="1:7" ht="17.5" thickBot="1">
      <c r="A430" s="135">
        <v>40073</v>
      </c>
      <c r="B430" s="136">
        <v>810000</v>
      </c>
      <c r="C430" s="137">
        <v>1.89E-2</v>
      </c>
      <c r="D430" s="133"/>
      <c r="E430" s="135">
        <v>40073</v>
      </c>
      <c r="F430" s="136">
        <v>1695.47</v>
      </c>
      <c r="G430" s="137">
        <v>7.1999999999999998E-3</v>
      </c>
    </row>
    <row r="431" spans="1:7" ht="17.5" thickBot="1">
      <c r="A431" s="135">
        <v>40074</v>
      </c>
      <c r="B431" s="136">
        <v>806000</v>
      </c>
      <c r="C431" s="138">
        <v>-4.8999999999999998E-3</v>
      </c>
      <c r="D431" s="133"/>
      <c r="E431" s="135">
        <v>40074</v>
      </c>
      <c r="F431" s="136">
        <v>1699.71</v>
      </c>
      <c r="G431" s="137">
        <v>2.5000000000000001E-3</v>
      </c>
    </row>
    <row r="432" spans="1:7" ht="17.5" thickBot="1">
      <c r="A432" s="135">
        <v>40077</v>
      </c>
      <c r="B432" s="136">
        <v>798000</v>
      </c>
      <c r="C432" s="138">
        <v>-9.9000000000000008E-3</v>
      </c>
      <c r="D432" s="133"/>
      <c r="E432" s="135">
        <v>40077</v>
      </c>
      <c r="F432" s="136">
        <v>1695.5</v>
      </c>
      <c r="G432" s="138">
        <v>-2.5000000000000001E-3</v>
      </c>
    </row>
    <row r="433" spans="1:7" ht="17.5" thickBot="1">
      <c r="A433" s="135">
        <v>40078</v>
      </c>
      <c r="B433" s="136">
        <v>825000</v>
      </c>
      <c r="C433" s="137">
        <v>3.3799999999999997E-2</v>
      </c>
      <c r="D433" s="133"/>
      <c r="E433" s="135">
        <v>40078</v>
      </c>
      <c r="F433" s="136">
        <v>1718.88</v>
      </c>
      <c r="G433" s="137">
        <v>1.38E-2</v>
      </c>
    </row>
    <row r="434" spans="1:7" ht="17.5" thickBot="1">
      <c r="A434" s="135">
        <v>40079</v>
      </c>
      <c r="B434" s="136">
        <v>820000</v>
      </c>
      <c r="C434" s="138">
        <v>-6.1000000000000004E-3</v>
      </c>
      <c r="D434" s="133"/>
      <c r="E434" s="135">
        <v>40079</v>
      </c>
      <c r="F434" s="136">
        <v>1711.47</v>
      </c>
      <c r="G434" s="138">
        <v>-4.3E-3</v>
      </c>
    </row>
    <row r="435" spans="1:7" ht="17.5" thickBot="1">
      <c r="A435" s="135">
        <v>40080</v>
      </c>
      <c r="B435" s="136">
        <v>803000</v>
      </c>
      <c r="C435" s="138">
        <v>-2.07E-2</v>
      </c>
      <c r="D435" s="133"/>
      <c r="E435" s="135">
        <v>40080</v>
      </c>
      <c r="F435" s="136">
        <v>1693.88</v>
      </c>
      <c r="G435" s="138">
        <v>-1.03E-2</v>
      </c>
    </row>
    <row r="436" spans="1:7" ht="17.5" thickBot="1">
      <c r="A436" s="135">
        <v>40081</v>
      </c>
      <c r="B436" s="136">
        <v>795000</v>
      </c>
      <c r="C436" s="138">
        <v>-0.01</v>
      </c>
      <c r="D436" s="133"/>
      <c r="E436" s="135">
        <v>40081</v>
      </c>
      <c r="F436" s="136">
        <v>1691.48</v>
      </c>
      <c r="G436" s="138">
        <v>-1.4E-3</v>
      </c>
    </row>
    <row r="437" spans="1:7" ht="17.5" thickBot="1">
      <c r="A437" s="135">
        <v>40084</v>
      </c>
      <c r="B437" s="136">
        <v>796000</v>
      </c>
      <c r="C437" s="137">
        <v>1.2999999999999999E-3</v>
      </c>
      <c r="D437" s="133"/>
      <c r="E437" s="135">
        <v>40084</v>
      </c>
      <c r="F437" s="136">
        <v>1675.55</v>
      </c>
      <c r="G437" s="138">
        <v>-9.4000000000000004E-3</v>
      </c>
    </row>
    <row r="438" spans="1:7" ht="17.5" thickBot="1">
      <c r="A438" s="135">
        <v>40085</v>
      </c>
      <c r="B438" s="136">
        <v>812000</v>
      </c>
      <c r="C438" s="137">
        <v>2.01E-2</v>
      </c>
      <c r="D438" s="133"/>
      <c r="E438" s="135">
        <v>40085</v>
      </c>
      <c r="F438" s="136">
        <v>1690.05</v>
      </c>
      <c r="G438" s="137">
        <v>8.6999999999999994E-3</v>
      </c>
    </row>
    <row r="439" spans="1:7" ht="17.5" thickBot="1">
      <c r="A439" s="135">
        <v>40086</v>
      </c>
      <c r="B439" s="136">
        <v>815000</v>
      </c>
      <c r="C439" s="137">
        <v>3.7000000000000002E-3</v>
      </c>
      <c r="D439" s="133"/>
      <c r="E439" s="135">
        <v>40086</v>
      </c>
      <c r="F439" s="136">
        <v>1673.14</v>
      </c>
      <c r="G439" s="138">
        <v>-0.01</v>
      </c>
    </row>
    <row r="440" spans="1:7" ht="17.5" thickBot="1">
      <c r="A440" s="135">
        <v>40087</v>
      </c>
      <c r="B440" s="136">
        <v>792000</v>
      </c>
      <c r="C440" s="138">
        <v>-2.8199999999999999E-2</v>
      </c>
      <c r="D440" s="133"/>
      <c r="E440" s="135">
        <v>40087</v>
      </c>
      <c r="F440" s="136">
        <v>1644.63</v>
      </c>
      <c r="G440" s="138">
        <v>-1.7000000000000001E-2</v>
      </c>
    </row>
    <row r="441" spans="1:7" ht="17.5" thickBot="1">
      <c r="A441" s="135">
        <v>40091</v>
      </c>
      <c r="B441" s="136">
        <v>747000</v>
      </c>
      <c r="C441" s="138">
        <v>-5.6800000000000003E-2</v>
      </c>
      <c r="D441" s="133"/>
      <c r="E441" s="135">
        <v>40091</v>
      </c>
      <c r="F441" s="136">
        <v>1606.9</v>
      </c>
      <c r="G441" s="138">
        <v>-2.29E-2</v>
      </c>
    </row>
    <row r="442" spans="1:7" ht="17.5" thickBot="1">
      <c r="A442" s="135">
        <v>40092</v>
      </c>
      <c r="B442" s="136">
        <v>745000</v>
      </c>
      <c r="C442" s="138">
        <v>-2.7000000000000001E-3</v>
      </c>
      <c r="D442" s="133"/>
      <c r="E442" s="135">
        <v>40092</v>
      </c>
      <c r="F442" s="136">
        <v>1598.44</v>
      </c>
      <c r="G442" s="138">
        <v>-5.3E-3</v>
      </c>
    </row>
    <row r="443" spans="1:7" ht="17.5" thickBot="1">
      <c r="A443" s="135">
        <v>40093</v>
      </c>
      <c r="B443" s="136">
        <v>722000</v>
      </c>
      <c r="C443" s="138">
        <v>-3.09E-2</v>
      </c>
      <c r="D443" s="133"/>
      <c r="E443" s="135">
        <v>40093</v>
      </c>
      <c r="F443" s="136">
        <v>1598</v>
      </c>
      <c r="G443" s="138">
        <v>-2.9999999999999997E-4</v>
      </c>
    </row>
    <row r="444" spans="1:7" ht="17.5" thickBot="1">
      <c r="A444" s="135">
        <v>40094</v>
      </c>
      <c r="B444" s="136">
        <v>720000</v>
      </c>
      <c r="C444" s="138">
        <v>-2.8E-3</v>
      </c>
      <c r="D444" s="133"/>
      <c r="E444" s="135">
        <v>40094</v>
      </c>
      <c r="F444" s="136">
        <v>1615.46</v>
      </c>
      <c r="G444" s="137">
        <v>1.09E-2</v>
      </c>
    </row>
    <row r="445" spans="1:7" ht="17.5" thickBot="1">
      <c r="A445" s="135">
        <v>40095</v>
      </c>
      <c r="B445" s="136">
        <v>755000</v>
      </c>
      <c r="C445" s="137">
        <v>4.8599999999999997E-2</v>
      </c>
      <c r="D445" s="133"/>
      <c r="E445" s="135">
        <v>40095</v>
      </c>
      <c r="F445" s="136">
        <v>1646.79</v>
      </c>
      <c r="G445" s="137">
        <v>1.9400000000000001E-2</v>
      </c>
    </row>
    <row r="446" spans="1:7" ht="17.5" thickBot="1">
      <c r="A446" s="135">
        <v>40098</v>
      </c>
      <c r="B446" s="136">
        <v>749000</v>
      </c>
      <c r="C446" s="138">
        <v>-7.9000000000000008E-3</v>
      </c>
      <c r="D446" s="133"/>
      <c r="E446" s="135">
        <v>40098</v>
      </c>
      <c r="F446" s="136">
        <v>1639.81</v>
      </c>
      <c r="G446" s="138">
        <v>-4.1999999999999997E-3</v>
      </c>
    </row>
    <row r="447" spans="1:7" ht="17.5" thickBot="1">
      <c r="A447" s="135">
        <v>40099</v>
      </c>
      <c r="B447" s="136">
        <v>757000</v>
      </c>
      <c r="C447" s="137">
        <v>1.0699999999999999E-2</v>
      </c>
      <c r="D447" s="133"/>
      <c r="E447" s="135">
        <v>40099</v>
      </c>
      <c r="F447" s="136">
        <v>1628.93</v>
      </c>
      <c r="G447" s="138">
        <v>-6.6E-3</v>
      </c>
    </row>
    <row r="448" spans="1:7" ht="17.5" thickBot="1">
      <c r="A448" s="135">
        <v>40100</v>
      </c>
      <c r="B448" s="136">
        <v>769000</v>
      </c>
      <c r="C448" s="137">
        <v>1.5900000000000001E-2</v>
      </c>
      <c r="D448" s="133"/>
      <c r="E448" s="135">
        <v>40100</v>
      </c>
      <c r="F448" s="136">
        <v>1649.09</v>
      </c>
      <c r="G448" s="137">
        <v>1.24E-2</v>
      </c>
    </row>
    <row r="449" spans="1:7" ht="17.5" thickBot="1">
      <c r="A449" s="135">
        <v>40101</v>
      </c>
      <c r="B449" s="136">
        <v>775000</v>
      </c>
      <c r="C449" s="137">
        <v>7.7999999999999996E-3</v>
      </c>
      <c r="D449" s="133"/>
      <c r="E449" s="135">
        <v>40101</v>
      </c>
      <c r="F449" s="136">
        <v>1658.99</v>
      </c>
      <c r="G449" s="137">
        <v>6.0000000000000001E-3</v>
      </c>
    </row>
    <row r="450" spans="1:7" ht="17.5" thickBot="1">
      <c r="A450" s="135">
        <v>40102</v>
      </c>
      <c r="B450" s="136">
        <v>746000</v>
      </c>
      <c r="C450" s="138">
        <v>-3.7400000000000003E-2</v>
      </c>
      <c r="D450" s="133"/>
      <c r="E450" s="135">
        <v>40102</v>
      </c>
      <c r="F450" s="136">
        <v>1640.36</v>
      </c>
      <c r="G450" s="138">
        <v>-1.12E-2</v>
      </c>
    </row>
    <row r="451" spans="1:7" ht="17.5" thickBot="1">
      <c r="A451" s="135">
        <v>40105</v>
      </c>
      <c r="B451" s="136">
        <v>751000</v>
      </c>
      <c r="C451" s="137">
        <v>6.7000000000000002E-3</v>
      </c>
      <c r="D451" s="133"/>
      <c r="E451" s="135">
        <v>40105</v>
      </c>
      <c r="F451" s="136">
        <v>1649.07</v>
      </c>
      <c r="G451" s="137">
        <v>5.3E-3</v>
      </c>
    </row>
    <row r="452" spans="1:7" ht="17.5" thickBot="1">
      <c r="A452" s="135">
        <v>40106</v>
      </c>
      <c r="B452" s="136">
        <v>752000</v>
      </c>
      <c r="C452" s="137">
        <v>1.2999999999999999E-3</v>
      </c>
      <c r="D452" s="133"/>
      <c r="E452" s="135">
        <v>40106</v>
      </c>
      <c r="F452" s="136">
        <v>1659.15</v>
      </c>
      <c r="G452" s="137">
        <v>6.1000000000000004E-3</v>
      </c>
    </row>
    <row r="453" spans="1:7" ht="17.5" thickBot="1">
      <c r="A453" s="135">
        <v>40107</v>
      </c>
      <c r="B453" s="136">
        <v>735000</v>
      </c>
      <c r="C453" s="138">
        <v>-2.2599999999999999E-2</v>
      </c>
      <c r="D453" s="133"/>
      <c r="E453" s="135">
        <v>40107</v>
      </c>
      <c r="F453" s="136">
        <v>1653.86</v>
      </c>
      <c r="G453" s="138">
        <v>-3.2000000000000002E-3</v>
      </c>
    </row>
    <row r="454" spans="1:7" ht="17.5" thickBot="1">
      <c r="A454" s="135">
        <v>40108</v>
      </c>
      <c r="B454" s="136">
        <v>726000</v>
      </c>
      <c r="C454" s="138">
        <v>-1.2200000000000001E-2</v>
      </c>
      <c r="D454" s="133"/>
      <c r="E454" s="135">
        <v>40108</v>
      </c>
      <c r="F454" s="136">
        <v>1630.33</v>
      </c>
      <c r="G454" s="138">
        <v>-1.4200000000000001E-2</v>
      </c>
    </row>
    <row r="455" spans="1:7" ht="17.5" thickBot="1">
      <c r="A455" s="135">
        <v>40109</v>
      </c>
      <c r="B455" s="136">
        <v>745000</v>
      </c>
      <c r="C455" s="137">
        <v>2.6200000000000001E-2</v>
      </c>
      <c r="D455" s="133"/>
      <c r="E455" s="135">
        <v>40109</v>
      </c>
      <c r="F455" s="136">
        <v>1640.17</v>
      </c>
      <c r="G455" s="137">
        <v>6.0000000000000001E-3</v>
      </c>
    </row>
    <row r="456" spans="1:7" ht="17.5" thickBot="1">
      <c r="A456" s="135">
        <v>40112</v>
      </c>
      <c r="B456" s="136">
        <v>753000</v>
      </c>
      <c r="C456" s="137">
        <v>1.0699999999999999E-2</v>
      </c>
      <c r="D456" s="133"/>
      <c r="E456" s="135">
        <v>40112</v>
      </c>
      <c r="F456" s="136">
        <v>1657.11</v>
      </c>
      <c r="G456" s="137">
        <v>1.03E-2</v>
      </c>
    </row>
    <row r="457" spans="1:7" ht="17.5" thickBot="1">
      <c r="A457" s="135">
        <v>40113</v>
      </c>
      <c r="B457" s="136">
        <v>742000</v>
      </c>
      <c r="C457" s="138">
        <v>-1.46E-2</v>
      </c>
      <c r="D457" s="133"/>
      <c r="E457" s="135">
        <v>40113</v>
      </c>
      <c r="F457" s="136">
        <v>1649.53</v>
      </c>
      <c r="G457" s="138">
        <v>-4.5999999999999999E-3</v>
      </c>
    </row>
    <row r="458" spans="1:7" ht="17.5" thickBot="1">
      <c r="A458" s="135">
        <v>40114</v>
      </c>
      <c r="B458" s="136">
        <v>720000</v>
      </c>
      <c r="C458" s="138">
        <v>-2.9600000000000001E-2</v>
      </c>
      <c r="D458" s="133"/>
      <c r="E458" s="135">
        <v>40114</v>
      </c>
      <c r="F458" s="136">
        <v>1609.71</v>
      </c>
      <c r="G458" s="138">
        <v>-2.41E-2</v>
      </c>
    </row>
    <row r="459" spans="1:7" ht="17.5" thickBot="1">
      <c r="A459" s="135">
        <v>40115</v>
      </c>
      <c r="B459" s="136">
        <v>718000</v>
      </c>
      <c r="C459" s="138">
        <v>-2.8E-3</v>
      </c>
      <c r="D459" s="133"/>
      <c r="E459" s="135">
        <v>40115</v>
      </c>
      <c r="F459" s="136">
        <v>1585.85</v>
      </c>
      <c r="G459" s="138">
        <v>-1.4800000000000001E-2</v>
      </c>
    </row>
    <row r="460" spans="1:7" ht="17.5" thickBot="1">
      <c r="A460" s="135">
        <v>40116</v>
      </c>
      <c r="B460" s="136">
        <v>723000</v>
      </c>
      <c r="C460" s="137">
        <v>7.0000000000000001E-3</v>
      </c>
      <c r="D460" s="133"/>
      <c r="E460" s="135">
        <v>40116</v>
      </c>
      <c r="F460" s="136">
        <v>1580.69</v>
      </c>
      <c r="G460" s="138">
        <v>-3.3E-3</v>
      </c>
    </row>
    <row r="461" spans="1:7" ht="17.5" thickBot="1">
      <c r="A461" s="135">
        <v>40119</v>
      </c>
      <c r="B461" s="136">
        <v>718000</v>
      </c>
      <c r="C461" s="138">
        <v>-6.8999999999999999E-3</v>
      </c>
      <c r="D461" s="133"/>
      <c r="E461" s="135">
        <v>40119</v>
      </c>
      <c r="F461" s="136">
        <v>1559.09</v>
      </c>
      <c r="G461" s="138">
        <v>-1.37E-2</v>
      </c>
    </row>
    <row r="462" spans="1:7" ht="17.5" thickBot="1">
      <c r="A462" s="135">
        <v>40120</v>
      </c>
      <c r="B462" s="136">
        <v>729000</v>
      </c>
      <c r="C462" s="137">
        <v>1.5299999999999999E-2</v>
      </c>
      <c r="D462" s="133"/>
      <c r="E462" s="135">
        <v>40120</v>
      </c>
      <c r="F462" s="136">
        <v>1549.92</v>
      </c>
      <c r="G462" s="138">
        <v>-5.8999999999999999E-3</v>
      </c>
    </row>
    <row r="463" spans="1:7" ht="17.5" thickBot="1">
      <c r="A463" s="135">
        <v>40121</v>
      </c>
      <c r="B463" s="136">
        <v>733000</v>
      </c>
      <c r="C463" s="137">
        <v>5.4999999999999997E-3</v>
      </c>
      <c r="D463" s="133"/>
      <c r="E463" s="135">
        <v>40121</v>
      </c>
      <c r="F463" s="136">
        <v>1579.93</v>
      </c>
      <c r="G463" s="137">
        <v>1.9400000000000001E-2</v>
      </c>
    </row>
    <row r="464" spans="1:7" ht="17.5" thickBot="1">
      <c r="A464" s="135">
        <v>40122</v>
      </c>
      <c r="B464" s="136">
        <v>712000</v>
      </c>
      <c r="C464" s="138">
        <v>-2.86E-2</v>
      </c>
      <c r="D464" s="133"/>
      <c r="E464" s="135">
        <v>40122</v>
      </c>
      <c r="F464" s="136">
        <v>1552.24</v>
      </c>
      <c r="G464" s="138">
        <v>-1.7500000000000002E-2</v>
      </c>
    </row>
    <row r="465" spans="1:7" ht="17.5" thickBot="1">
      <c r="A465" s="135">
        <v>40123</v>
      </c>
      <c r="B465" s="136">
        <v>722000</v>
      </c>
      <c r="C465" s="137">
        <v>1.4E-2</v>
      </c>
      <c r="D465" s="133"/>
      <c r="E465" s="135">
        <v>40123</v>
      </c>
      <c r="F465" s="136">
        <v>1572.46</v>
      </c>
      <c r="G465" s="137">
        <v>1.2999999999999999E-2</v>
      </c>
    </row>
    <row r="466" spans="1:7" ht="17.5" thickBot="1">
      <c r="A466" s="135">
        <v>40126</v>
      </c>
      <c r="B466" s="136">
        <v>724000</v>
      </c>
      <c r="C466" s="137">
        <v>2.8E-3</v>
      </c>
      <c r="D466" s="133"/>
      <c r="E466" s="135">
        <v>40126</v>
      </c>
      <c r="F466" s="136">
        <v>1576.79</v>
      </c>
      <c r="G466" s="137">
        <v>2.8E-3</v>
      </c>
    </row>
    <row r="467" spans="1:7" ht="17.5" thickBot="1">
      <c r="A467" s="135">
        <v>40127</v>
      </c>
      <c r="B467" s="136">
        <v>727000</v>
      </c>
      <c r="C467" s="137">
        <v>4.1000000000000003E-3</v>
      </c>
      <c r="D467" s="133"/>
      <c r="E467" s="135">
        <v>40127</v>
      </c>
      <c r="F467" s="136">
        <v>1582.3</v>
      </c>
      <c r="G467" s="137">
        <v>3.5000000000000001E-3</v>
      </c>
    </row>
    <row r="468" spans="1:7" ht="17.5" thickBot="1">
      <c r="A468" s="135">
        <v>40128</v>
      </c>
      <c r="B468" s="136">
        <v>735000</v>
      </c>
      <c r="C468" s="137">
        <v>1.0999999999999999E-2</v>
      </c>
      <c r="D468" s="133"/>
      <c r="E468" s="135">
        <v>40128</v>
      </c>
      <c r="F468" s="136">
        <v>1594.82</v>
      </c>
      <c r="G468" s="137">
        <v>7.9000000000000008E-3</v>
      </c>
    </row>
    <row r="469" spans="1:7" ht="17.5" thickBot="1">
      <c r="A469" s="135">
        <v>40129</v>
      </c>
      <c r="B469" s="136">
        <v>720000</v>
      </c>
      <c r="C469" s="138">
        <v>-2.0400000000000001E-2</v>
      </c>
      <c r="D469" s="133"/>
      <c r="E469" s="135">
        <v>40129</v>
      </c>
      <c r="F469" s="136">
        <v>1572.73</v>
      </c>
      <c r="G469" s="138">
        <v>-1.3899999999999999E-2</v>
      </c>
    </row>
    <row r="470" spans="1:7" ht="17.5" thickBot="1">
      <c r="A470" s="135">
        <v>40130</v>
      </c>
      <c r="B470" s="136">
        <v>714000</v>
      </c>
      <c r="C470" s="138">
        <v>-8.3000000000000001E-3</v>
      </c>
      <c r="D470" s="133"/>
      <c r="E470" s="135">
        <v>40130</v>
      </c>
      <c r="F470" s="136">
        <v>1571.99</v>
      </c>
      <c r="G470" s="138">
        <v>-5.0000000000000001E-4</v>
      </c>
    </row>
    <row r="471" spans="1:7" ht="17.5" thickBot="1">
      <c r="A471" s="135">
        <v>40133</v>
      </c>
      <c r="B471" s="136">
        <v>733000</v>
      </c>
      <c r="C471" s="137">
        <v>2.6599999999999999E-2</v>
      </c>
      <c r="D471" s="133"/>
      <c r="E471" s="135">
        <v>40133</v>
      </c>
      <c r="F471" s="136">
        <v>1592.47</v>
      </c>
      <c r="G471" s="137">
        <v>1.2999999999999999E-2</v>
      </c>
    </row>
    <row r="472" spans="1:7" ht="17.5" thickBot="1">
      <c r="A472" s="135">
        <v>40134</v>
      </c>
      <c r="B472" s="136">
        <v>728000</v>
      </c>
      <c r="C472" s="138">
        <v>-6.7999999999999996E-3</v>
      </c>
      <c r="D472" s="133"/>
      <c r="E472" s="135">
        <v>40134</v>
      </c>
      <c r="F472" s="136">
        <v>1585.98</v>
      </c>
      <c r="G472" s="138">
        <v>-4.1000000000000003E-3</v>
      </c>
    </row>
    <row r="473" spans="1:7" ht="17.5" thickBot="1">
      <c r="A473" s="135">
        <v>40135</v>
      </c>
      <c r="B473" s="136">
        <v>750000</v>
      </c>
      <c r="C473" s="137">
        <v>3.0200000000000001E-2</v>
      </c>
      <c r="D473" s="133"/>
      <c r="E473" s="135">
        <v>40135</v>
      </c>
      <c r="F473" s="136">
        <v>1603.97</v>
      </c>
      <c r="G473" s="137">
        <v>1.1299999999999999E-2</v>
      </c>
    </row>
    <row r="474" spans="1:7" ht="17.5" thickBot="1">
      <c r="A474" s="135">
        <v>40136</v>
      </c>
      <c r="B474" s="136">
        <v>759000</v>
      </c>
      <c r="C474" s="137">
        <v>1.2E-2</v>
      </c>
      <c r="D474" s="133"/>
      <c r="E474" s="135">
        <v>40136</v>
      </c>
      <c r="F474" s="136">
        <v>1620.54</v>
      </c>
      <c r="G474" s="137">
        <v>1.03E-2</v>
      </c>
    </row>
    <row r="475" spans="1:7" ht="17.5" thickBot="1">
      <c r="A475" s="135">
        <v>40137</v>
      </c>
      <c r="B475" s="136">
        <v>755000</v>
      </c>
      <c r="C475" s="138">
        <v>-5.3E-3</v>
      </c>
      <c r="D475" s="133"/>
      <c r="E475" s="135">
        <v>40137</v>
      </c>
      <c r="F475" s="136">
        <v>1620.6</v>
      </c>
      <c r="G475" s="137">
        <v>0</v>
      </c>
    </row>
    <row r="476" spans="1:7" ht="17.5" thickBot="1">
      <c r="A476" s="135">
        <v>40140</v>
      </c>
      <c r="B476" s="136">
        <v>759000</v>
      </c>
      <c r="C476" s="137">
        <v>5.3E-3</v>
      </c>
      <c r="D476" s="133"/>
      <c r="E476" s="135">
        <v>40140</v>
      </c>
      <c r="F476" s="136">
        <v>1619.05</v>
      </c>
      <c r="G476" s="138">
        <v>-1E-3</v>
      </c>
    </row>
    <row r="477" spans="1:7" ht="17.5" thickBot="1">
      <c r="A477" s="135">
        <v>40141</v>
      </c>
      <c r="B477" s="136">
        <v>742000</v>
      </c>
      <c r="C477" s="138">
        <v>-2.24E-2</v>
      </c>
      <c r="D477" s="133"/>
      <c r="E477" s="135">
        <v>40141</v>
      </c>
      <c r="F477" s="136">
        <v>1606.42</v>
      </c>
      <c r="G477" s="138">
        <v>-7.7999999999999996E-3</v>
      </c>
    </row>
    <row r="478" spans="1:7" ht="17.5" thickBot="1">
      <c r="A478" s="135">
        <v>40142</v>
      </c>
      <c r="B478" s="136">
        <v>749000</v>
      </c>
      <c r="C478" s="137">
        <v>9.4000000000000004E-3</v>
      </c>
      <c r="D478" s="133"/>
      <c r="E478" s="135">
        <v>40142</v>
      </c>
      <c r="F478" s="136">
        <v>1611.88</v>
      </c>
      <c r="G478" s="137">
        <v>3.3999999999999998E-3</v>
      </c>
    </row>
    <row r="479" spans="1:7" ht="17.5" thickBot="1">
      <c r="A479" s="135">
        <v>40143</v>
      </c>
      <c r="B479" s="136">
        <v>743000</v>
      </c>
      <c r="C479" s="138">
        <v>-8.0000000000000002E-3</v>
      </c>
      <c r="D479" s="133"/>
      <c r="E479" s="135">
        <v>40143</v>
      </c>
      <c r="F479" s="136">
        <v>1599.52</v>
      </c>
      <c r="G479" s="138">
        <v>-7.7000000000000002E-3</v>
      </c>
    </row>
    <row r="480" spans="1:7" ht="17.5" thickBot="1">
      <c r="A480" s="135">
        <v>40144</v>
      </c>
      <c r="B480" s="136">
        <v>712000</v>
      </c>
      <c r="C480" s="138">
        <v>-4.1700000000000001E-2</v>
      </c>
      <c r="D480" s="133"/>
      <c r="E480" s="135">
        <v>40144</v>
      </c>
      <c r="F480" s="136">
        <v>1524.5</v>
      </c>
      <c r="G480" s="138">
        <v>-4.6899999999999997E-2</v>
      </c>
    </row>
    <row r="481" spans="1:7" ht="17.5" thickBot="1">
      <c r="A481" s="135">
        <v>40147</v>
      </c>
      <c r="B481" s="136">
        <v>720000</v>
      </c>
      <c r="C481" s="137">
        <v>1.12E-2</v>
      </c>
      <c r="D481" s="133"/>
      <c r="E481" s="135">
        <v>40147</v>
      </c>
      <c r="F481" s="136">
        <v>1555.6</v>
      </c>
      <c r="G481" s="137">
        <v>2.0400000000000001E-2</v>
      </c>
    </row>
    <row r="482" spans="1:7" ht="17.5" thickBot="1">
      <c r="A482" s="135">
        <v>40148</v>
      </c>
      <c r="B482" s="136">
        <v>737000</v>
      </c>
      <c r="C482" s="137">
        <v>2.3599999999999999E-2</v>
      </c>
      <c r="D482" s="133"/>
      <c r="E482" s="135">
        <v>40148</v>
      </c>
      <c r="F482" s="136">
        <v>1569.72</v>
      </c>
      <c r="G482" s="137">
        <v>9.1000000000000004E-3</v>
      </c>
    </row>
    <row r="483" spans="1:7" ht="17.5" thickBot="1">
      <c r="A483" s="135">
        <v>40149</v>
      </c>
      <c r="B483" s="136">
        <v>747000</v>
      </c>
      <c r="C483" s="137">
        <v>1.3599999999999999E-2</v>
      </c>
      <c r="D483" s="133"/>
      <c r="E483" s="135">
        <v>40149</v>
      </c>
      <c r="F483" s="136">
        <v>1591.63</v>
      </c>
      <c r="G483" s="137">
        <v>1.4E-2</v>
      </c>
    </row>
    <row r="484" spans="1:7" ht="17.5" thickBot="1">
      <c r="A484" s="135">
        <v>40150</v>
      </c>
      <c r="B484" s="136">
        <v>759000</v>
      </c>
      <c r="C484" s="137">
        <v>1.61E-2</v>
      </c>
      <c r="D484" s="133"/>
      <c r="E484" s="135">
        <v>40150</v>
      </c>
      <c r="F484" s="136">
        <v>1615</v>
      </c>
      <c r="G484" s="137">
        <v>1.47E-2</v>
      </c>
    </row>
    <row r="485" spans="1:7" ht="17.5" thickBot="1">
      <c r="A485" s="135">
        <v>40151</v>
      </c>
      <c r="B485" s="136">
        <v>762000</v>
      </c>
      <c r="C485" s="137">
        <v>4.0000000000000001E-3</v>
      </c>
      <c r="D485" s="133"/>
      <c r="E485" s="135">
        <v>40151</v>
      </c>
      <c r="F485" s="136">
        <v>1624.76</v>
      </c>
      <c r="G485" s="137">
        <v>6.0000000000000001E-3</v>
      </c>
    </row>
    <row r="486" spans="1:7" ht="17.5" thickBot="1">
      <c r="A486" s="135">
        <v>40154</v>
      </c>
      <c r="B486" s="136">
        <v>771000</v>
      </c>
      <c r="C486" s="137">
        <v>1.18E-2</v>
      </c>
      <c r="D486" s="133"/>
      <c r="E486" s="135">
        <v>40154</v>
      </c>
      <c r="F486" s="136">
        <v>1632.65</v>
      </c>
      <c r="G486" s="137">
        <v>4.8999999999999998E-3</v>
      </c>
    </row>
    <row r="487" spans="1:7" ht="17.5" thickBot="1">
      <c r="A487" s="135">
        <v>40155</v>
      </c>
      <c r="B487" s="136">
        <v>772000</v>
      </c>
      <c r="C487" s="137">
        <v>1.2999999999999999E-3</v>
      </c>
      <c r="D487" s="133"/>
      <c r="E487" s="135">
        <v>40155</v>
      </c>
      <c r="F487" s="136">
        <v>1627.78</v>
      </c>
      <c r="G487" s="138">
        <v>-3.0000000000000001E-3</v>
      </c>
    </row>
    <row r="488" spans="1:7" ht="17.5" thickBot="1">
      <c r="A488" s="135">
        <v>40156</v>
      </c>
      <c r="B488" s="136">
        <v>778000</v>
      </c>
      <c r="C488" s="137">
        <v>7.7999999999999996E-3</v>
      </c>
      <c r="D488" s="133"/>
      <c r="E488" s="135">
        <v>40156</v>
      </c>
      <c r="F488" s="136">
        <v>1634.17</v>
      </c>
      <c r="G488" s="137">
        <v>3.8999999999999998E-3</v>
      </c>
    </row>
    <row r="489" spans="1:7" ht="17.5" thickBot="1">
      <c r="A489" s="135">
        <v>40157</v>
      </c>
      <c r="B489" s="136">
        <v>788000</v>
      </c>
      <c r="C489" s="137">
        <v>1.29E-2</v>
      </c>
      <c r="D489" s="133"/>
      <c r="E489" s="135">
        <v>40157</v>
      </c>
      <c r="F489" s="136">
        <v>1652.73</v>
      </c>
      <c r="G489" s="137">
        <v>1.14E-2</v>
      </c>
    </row>
    <row r="490" spans="1:7" ht="17.5" thickBot="1">
      <c r="A490" s="135">
        <v>40158</v>
      </c>
      <c r="B490" s="136">
        <v>785000</v>
      </c>
      <c r="C490" s="138">
        <v>-3.8E-3</v>
      </c>
      <c r="D490" s="133"/>
      <c r="E490" s="135">
        <v>40158</v>
      </c>
      <c r="F490" s="136">
        <v>1656.9</v>
      </c>
      <c r="G490" s="137">
        <v>2.5000000000000001E-3</v>
      </c>
    </row>
    <row r="491" spans="1:7" ht="17.5" thickBot="1">
      <c r="A491" s="135">
        <v>40161</v>
      </c>
      <c r="B491" s="136">
        <v>779000</v>
      </c>
      <c r="C491" s="138">
        <v>-7.6E-3</v>
      </c>
      <c r="D491" s="133"/>
      <c r="E491" s="135">
        <v>40161</v>
      </c>
      <c r="F491" s="136">
        <v>1664.77</v>
      </c>
      <c r="G491" s="137">
        <v>4.7000000000000002E-3</v>
      </c>
    </row>
    <row r="492" spans="1:7" ht="17.5" thickBot="1">
      <c r="A492" s="135">
        <v>40162</v>
      </c>
      <c r="B492" s="136">
        <v>777000</v>
      </c>
      <c r="C492" s="138">
        <v>-2.5999999999999999E-3</v>
      </c>
      <c r="D492" s="133"/>
      <c r="E492" s="135">
        <v>40162</v>
      </c>
      <c r="F492" s="136">
        <v>1665.85</v>
      </c>
      <c r="G492" s="137">
        <v>5.9999999999999995E-4</v>
      </c>
    </row>
    <row r="493" spans="1:7" ht="17.5" thickBot="1">
      <c r="A493" s="135">
        <v>40163</v>
      </c>
      <c r="B493" s="136">
        <v>780000</v>
      </c>
      <c r="C493" s="137">
        <v>3.8999999999999998E-3</v>
      </c>
      <c r="D493" s="133"/>
      <c r="E493" s="135">
        <v>40163</v>
      </c>
      <c r="F493" s="136">
        <v>1664.24</v>
      </c>
      <c r="G493" s="138">
        <v>-1E-3</v>
      </c>
    </row>
    <row r="494" spans="1:7" ht="17.5" thickBot="1">
      <c r="A494" s="135">
        <v>40164</v>
      </c>
      <c r="B494" s="136">
        <v>765000</v>
      </c>
      <c r="C494" s="138">
        <v>-1.9199999999999998E-2</v>
      </c>
      <c r="D494" s="133"/>
      <c r="E494" s="135">
        <v>40164</v>
      </c>
      <c r="F494" s="136">
        <v>1647.84</v>
      </c>
      <c r="G494" s="138">
        <v>-9.9000000000000008E-3</v>
      </c>
    </row>
    <row r="495" spans="1:7" ht="17.5" thickBot="1">
      <c r="A495" s="135">
        <v>40165</v>
      </c>
      <c r="B495" s="136">
        <v>773000</v>
      </c>
      <c r="C495" s="137">
        <v>1.0500000000000001E-2</v>
      </c>
      <c r="D495" s="133"/>
      <c r="E495" s="135">
        <v>40165</v>
      </c>
      <c r="F495" s="136">
        <v>1647.04</v>
      </c>
      <c r="G495" s="138">
        <v>-5.0000000000000001E-4</v>
      </c>
    </row>
    <row r="496" spans="1:7" ht="17.5" thickBot="1">
      <c r="A496" s="135">
        <v>40168</v>
      </c>
      <c r="B496" s="136">
        <v>771000</v>
      </c>
      <c r="C496" s="138">
        <v>-2.5999999999999999E-3</v>
      </c>
      <c r="D496" s="133"/>
      <c r="E496" s="135">
        <v>40168</v>
      </c>
      <c r="F496" s="136">
        <v>1644.23</v>
      </c>
      <c r="G496" s="138">
        <v>-1.6999999999999999E-3</v>
      </c>
    </row>
    <row r="497" spans="1:7" ht="17.5" thickBot="1">
      <c r="A497" s="135">
        <v>40169</v>
      </c>
      <c r="B497" s="136">
        <v>781000</v>
      </c>
      <c r="C497" s="137">
        <v>1.2999999999999999E-2</v>
      </c>
      <c r="D497" s="133"/>
      <c r="E497" s="135">
        <v>40169</v>
      </c>
      <c r="F497" s="136">
        <v>1655.54</v>
      </c>
      <c r="G497" s="137">
        <v>6.8999999999999999E-3</v>
      </c>
    </row>
    <row r="498" spans="1:7" ht="17.5" thickBot="1">
      <c r="A498" s="135">
        <v>40170</v>
      </c>
      <c r="B498" s="136">
        <v>784000</v>
      </c>
      <c r="C498" s="137">
        <v>3.8E-3</v>
      </c>
      <c r="D498" s="133"/>
      <c r="E498" s="135">
        <v>40170</v>
      </c>
      <c r="F498" s="136">
        <v>1661.35</v>
      </c>
      <c r="G498" s="137">
        <v>3.5000000000000001E-3</v>
      </c>
    </row>
    <row r="499" spans="1:7" ht="17.5" thickBot="1">
      <c r="A499" s="135">
        <v>40171</v>
      </c>
      <c r="B499" s="136">
        <v>790000</v>
      </c>
      <c r="C499" s="137">
        <v>7.7000000000000002E-3</v>
      </c>
      <c r="D499" s="133"/>
      <c r="E499" s="135">
        <v>40171</v>
      </c>
      <c r="F499" s="136">
        <v>1682.34</v>
      </c>
      <c r="G499" s="137">
        <v>1.26E-2</v>
      </c>
    </row>
    <row r="500" spans="1:7" ht="17.5" thickBot="1">
      <c r="A500" s="135">
        <v>40175</v>
      </c>
      <c r="B500" s="136">
        <v>787000</v>
      </c>
      <c r="C500" s="138">
        <v>-3.8E-3</v>
      </c>
      <c r="D500" s="133"/>
      <c r="E500" s="135">
        <v>40175</v>
      </c>
      <c r="F500" s="136">
        <v>1685.59</v>
      </c>
      <c r="G500" s="137">
        <v>1.9E-3</v>
      </c>
    </row>
    <row r="501" spans="1:7" ht="17.5" thickBot="1">
      <c r="A501" s="135">
        <v>40176</v>
      </c>
      <c r="B501" s="136">
        <v>786000</v>
      </c>
      <c r="C501" s="138">
        <v>-1.2999999999999999E-3</v>
      </c>
      <c r="D501" s="133"/>
      <c r="E501" s="135">
        <v>40176</v>
      </c>
      <c r="F501" s="136">
        <v>1672.48</v>
      </c>
      <c r="G501" s="138">
        <v>-7.7999999999999996E-3</v>
      </c>
    </row>
    <row r="502" spans="1:7" ht="17.5" thickBot="1">
      <c r="A502" s="135">
        <v>40177</v>
      </c>
      <c r="B502" s="136">
        <v>799000</v>
      </c>
      <c r="C502" s="137">
        <v>1.6500000000000001E-2</v>
      </c>
      <c r="D502" s="133"/>
      <c r="E502" s="135">
        <v>40177</v>
      </c>
      <c r="F502" s="136">
        <v>1682.77</v>
      </c>
      <c r="G502" s="137">
        <v>6.1999999999999998E-3</v>
      </c>
    </row>
    <row r="503" spans="1:7" ht="17.5" thickBot="1">
      <c r="A503" s="135">
        <v>40182</v>
      </c>
      <c r="B503" s="136">
        <v>809000</v>
      </c>
      <c r="C503" s="137">
        <v>1.2500000000000001E-2</v>
      </c>
      <c r="D503" s="133"/>
      <c r="E503" s="135">
        <v>40182</v>
      </c>
      <c r="F503" s="136">
        <v>1696.14</v>
      </c>
      <c r="G503" s="137">
        <v>7.9000000000000008E-3</v>
      </c>
    </row>
    <row r="504" spans="1:7" ht="17.5" thickBot="1">
      <c r="A504" s="135">
        <v>40183</v>
      </c>
      <c r="B504" s="136">
        <v>822000</v>
      </c>
      <c r="C504" s="137">
        <v>1.61E-2</v>
      </c>
      <c r="D504" s="133"/>
      <c r="E504" s="135">
        <v>40183</v>
      </c>
      <c r="F504" s="136">
        <v>1690.62</v>
      </c>
      <c r="G504" s="138">
        <v>-3.3E-3</v>
      </c>
    </row>
    <row r="505" spans="1:7" ht="17.5" thickBot="1">
      <c r="A505" s="135">
        <v>40184</v>
      </c>
      <c r="B505" s="136">
        <v>841000</v>
      </c>
      <c r="C505" s="137">
        <v>2.3099999999999999E-2</v>
      </c>
      <c r="D505" s="133"/>
      <c r="E505" s="135">
        <v>40184</v>
      </c>
      <c r="F505" s="136">
        <v>1705.32</v>
      </c>
      <c r="G505" s="137">
        <v>8.6999999999999994E-3</v>
      </c>
    </row>
    <row r="506" spans="1:7" ht="17.5" thickBot="1">
      <c r="A506" s="135">
        <v>40185</v>
      </c>
      <c r="B506" s="136">
        <v>813000</v>
      </c>
      <c r="C506" s="138">
        <v>-3.3300000000000003E-2</v>
      </c>
      <c r="D506" s="133"/>
      <c r="E506" s="135">
        <v>40185</v>
      </c>
      <c r="F506" s="136">
        <v>1683.45</v>
      </c>
      <c r="G506" s="138">
        <v>-1.2800000000000001E-2</v>
      </c>
    </row>
    <row r="507" spans="1:7" ht="17.5" thickBot="1">
      <c r="A507" s="135">
        <v>40186</v>
      </c>
      <c r="B507" s="136">
        <v>821000</v>
      </c>
      <c r="C507" s="137">
        <v>9.7999999999999997E-3</v>
      </c>
      <c r="D507" s="133"/>
      <c r="E507" s="135">
        <v>40186</v>
      </c>
      <c r="F507" s="136">
        <v>1695.26</v>
      </c>
      <c r="G507" s="137">
        <v>7.0000000000000001E-3</v>
      </c>
    </row>
    <row r="508" spans="1:7" ht="17.5" thickBot="1">
      <c r="A508" s="135">
        <v>40189</v>
      </c>
      <c r="B508" s="136">
        <v>797000</v>
      </c>
      <c r="C508" s="138">
        <v>-2.92E-2</v>
      </c>
      <c r="D508" s="133"/>
      <c r="E508" s="135">
        <v>40189</v>
      </c>
      <c r="F508" s="136">
        <v>1694.12</v>
      </c>
      <c r="G508" s="138">
        <v>-6.9999999999999999E-4</v>
      </c>
    </row>
    <row r="509" spans="1:7" ht="17.5" thickBot="1">
      <c r="A509" s="135">
        <v>40190</v>
      </c>
      <c r="B509" s="136">
        <v>809000</v>
      </c>
      <c r="C509" s="137">
        <v>1.5100000000000001E-2</v>
      </c>
      <c r="D509" s="133"/>
      <c r="E509" s="135">
        <v>40190</v>
      </c>
      <c r="F509" s="136">
        <v>1698.64</v>
      </c>
      <c r="G509" s="137">
        <v>2.7000000000000001E-3</v>
      </c>
    </row>
    <row r="510" spans="1:7" ht="17.5" thickBot="1">
      <c r="A510" s="135">
        <v>40191</v>
      </c>
      <c r="B510" s="136">
        <v>797000</v>
      </c>
      <c r="C510" s="138">
        <v>-1.4800000000000001E-2</v>
      </c>
      <c r="D510" s="133"/>
      <c r="E510" s="135">
        <v>40191</v>
      </c>
      <c r="F510" s="136">
        <v>1671.41</v>
      </c>
      <c r="G510" s="138">
        <v>-1.6E-2</v>
      </c>
    </row>
    <row r="511" spans="1:7" ht="17.5" thickBot="1">
      <c r="A511" s="135">
        <v>40192</v>
      </c>
      <c r="B511" s="136">
        <v>827000</v>
      </c>
      <c r="C511" s="137">
        <v>3.7600000000000001E-2</v>
      </c>
      <c r="D511" s="133"/>
      <c r="E511" s="135">
        <v>40192</v>
      </c>
      <c r="F511" s="136">
        <v>1685.77</v>
      </c>
      <c r="G511" s="137">
        <v>8.6E-3</v>
      </c>
    </row>
    <row r="512" spans="1:7" ht="17.5" thickBot="1">
      <c r="A512" s="135">
        <v>40193</v>
      </c>
      <c r="B512" s="136">
        <v>842000</v>
      </c>
      <c r="C512" s="137">
        <v>1.8100000000000002E-2</v>
      </c>
      <c r="D512" s="133"/>
      <c r="E512" s="135">
        <v>40193</v>
      </c>
      <c r="F512" s="136">
        <v>1701.8</v>
      </c>
      <c r="G512" s="137">
        <v>9.4999999999999998E-3</v>
      </c>
    </row>
    <row r="513" spans="1:7" ht="17.5" thickBot="1">
      <c r="A513" s="135">
        <v>40196</v>
      </c>
      <c r="B513" s="136">
        <v>843000</v>
      </c>
      <c r="C513" s="137">
        <v>1.1999999999999999E-3</v>
      </c>
      <c r="D513" s="133"/>
      <c r="E513" s="135">
        <v>40196</v>
      </c>
      <c r="F513" s="136">
        <v>1711.78</v>
      </c>
      <c r="G513" s="137">
        <v>5.8999999999999999E-3</v>
      </c>
    </row>
    <row r="514" spans="1:7" ht="17.5" thickBot="1">
      <c r="A514" s="135">
        <v>40197</v>
      </c>
      <c r="B514" s="136">
        <v>823000</v>
      </c>
      <c r="C514" s="138">
        <v>-2.3699999999999999E-2</v>
      </c>
      <c r="D514" s="133"/>
      <c r="E514" s="135">
        <v>40197</v>
      </c>
      <c r="F514" s="136">
        <v>1710.22</v>
      </c>
      <c r="G514" s="138">
        <v>-8.9999999999999998E-4</v>
      </c>
    </row>
    <row r="515" spans="1:7" ht="17.5" thickBot="1">
      <c r="A515" s="135">
        <v>40198</v>
      </c>
      <c r="B515" s="136">
        <v>834000</v>
      </c>
      <c r="C515" s="137">
        <v>1.34E-2</v>
      </c>
      <c r="D515" s="133"/>
      <c r="E515" s="135">
        <v>40198</v>
      </c>
      <c r="F515" s="136">
        <v>1714.38</v>
      </c>
      <c r="G515" s="137">
        <v>2.3999999999999998E-3</v>
      </c>
    </row>
    <row r="516" spans="1:7" ht="17.5" thickBot="1">
      <c r="A516" s="135">
        <v>40199</v>
      </c>
      <c r="B516" s="136">
        <v>850000</v>
      </c>
      <c r="C516" s="137">
        <v>1.9199999999999998E-2</v>
      </c>
      <c r="D516" s="133"/>
      <c r="E516" s="135">
        <v>40199</v>
      </c>
      <c r="F516" s="136">
        <v>1722.01</v>
      </c>
      <c r="G516" s="137">
        <v>4.4999999999999997E-3</v>
      </c>
    </row>
    <row r="517" spans="1:7" ht="17.5" thickBot="1">
      <c r="A517" s="135">
        <v>40200</v>
      </c>
      <c r="B517" s="136">
        <v>825000</v>
      </c>
      <c r="C517" s="138">
        <v>-2.9399999999999999E-2</v>
      </c>
      <c r="D517" s="133"/>
      <c r="E517" s="135">
        <v>40200</v>
      </c>
      <c r="F517" s="136">
        <v>1684.35</v>
      </c>
      <c r="G517" s="138">
        <v>-2.1899999999999999E-2</v>
      </c>
    </row>
    <row r="518" spans="1:7" ht="17.5" thickBot="1">
      <c r="A518" s="135">
        <v>40203</v>
      </c>
      <c r="B518" s="136">
        <v>842000</v>
      </c>
      <c r="C518" s="137">
        <v>2.06E-2</v>
      </c>
      <c r="D518" s="133"/>
      <c r="E518" s="135">
        <v>40203</v>
      </c>
      <c r="F518" s="136">
        <v>1670.2</v>
      </c>
      <c r="G518" s="138">
        <v>-8.3999999999999995E-3</v>
      </c>
    </row>
    <row r="519" spans="1:7" ht="17.5" thickBot="1">
      <c r="A519" s="135">
        <v>40204</v>
      </c>
      <c r="B519" s="136">
        <v>815000</v>
      </c>
      <c r="C519" s="138">
        <v>-3.2099999999999997E-2</v>
      </c>
      <c r="D519" s="133"/>
      <c r="E519" s="135">
        <v>40204</v>
      </c>
      <c r="F519" s="136">
        <v>1637.34</v>
      </c>
      <c r="G519" s="138">
        <v>-1.9699999999999999E-2</v>
      </c>
    </row>
    <row r="520" spans="1:7" ht="17.5" thickBot="1">
      <c r="A520" s="135">
        <v>40205</v>
      </c>
      <c r="B520" s="136">
        <v>800000</v>
      </c>
      <c r="C520" s="138">
        <v>-1.84E-2</v>
      </c>
      <c r="D520" s="133"/>
      <c r="E520" s="135">
        <v>40205</v>
      </c>
      <c r="F520" s="136">
        <v>1625.48</v>
      </c>
      <c r="G520" s="138">
        <v>-7.1999999999999998E-3</v>
      </c>
    </row>
    <row r="521" spans="1:7" ht="17.5" thickBot="1">
      <c r="A521" s="135">
        <v>40206</v>
      </c>
      <c r="B521" s="136">
        <v>808000</v>
      </c>
      <c r="C521" s="137">
        <v>0.01</v>
      </c>
      <c r="D521" s="133"/>
      <c r="E521" s="135">
        <v>40206</v>
      </c>
      <c r="F521" s="136">
        <v>1642.43</v>
      </c>
      <c r="G521" s="137">
        <v>1.04E-2</v>
      </c>
    </row>
    <row r="522" spans="1:7" ht="17.5" thickBot="1">
      <c r="A522" s="135">
        <v>40207</v>
      </c>
      <c r="B522" s="136">
        <v>784000</v>
      </c>
      <c r="C522" s="138">
        <v>-2.9700000000000001E-2</v>
      </c>
      <c r="D522" s="133"/>
      <c r="E522" s="135">
        <v>40207</v>
      </c>
      <c r="F522" s="136">
        <v>1602.43</v>
      </c>
      <c r="G522" s="138">
        <v>-2.4400000000000002E-2</v>
      </c>
    </row>
    <row r="523" spans="1:7" ht="17.5" thickBot="1">
      <c r="A523" s="135">
        <v>40210</v>
      </c>
      <c r="B523" s="136">
        <v>777000</v>
      </c>
      <c r="C523" s="138">
        <v>-8.8999999999999999E-3</v>
      </c>
      <c r="D523" s="133"/>
      <c r="E523" s="135">
        <v>40210</v>
      </c>
      <c r="F523" s="136">
        <v>1606.44</v>
      </c>
      <c r="G523" s="137">
        <v>2.5000000000000001E-3</v>
      </c>
    </row>
    <row r="524" spans="1:7" ht="17.5" thickBot="1">
      <c r="A524" s="135">
        <v>40211</v>
      </c>
      <c r="B524" s="136">
        <v>772000</v>
      </c>
      <c r="C524" s="138">
        <v>-6.4000000000000003E-3</v>
      </c>
      <c r="D524" s="133"/>
      <c r="E524" s="135">
        <v>40211</v>
      </c>
      <c r="F524" s="136">
        <v>1595.81</v>
      </c>
      <c r="G524" s="138">
        <v>-6.6E-3</v>
      </c>
    </row>
    <row r="525" spans="1:7" ht="17.5" thickBot="1">
      <c r="A525" s="135">
        <v>40212</v>
      </c>
      <c r="B525" s="136">
        <v>777000</v>
      </c>
      <c r="C525" s="137">
        <v>6.4999999999999997E-3</v>
      </c>
      <c r="D525" s="133"/>
      <c r="E525" s="135">
        <v>40212</v>
      </c>
      <c r="F525" s="136">
        <v>1615.02</v>
      </c>
      <c r="G525" s="137">
        <v>1.2E-2</v>
      </c>
    </row>
    <row r="526" spans="1:7" ht="17.5" thickBot="1">
      <c r="A526" s="135">
        <v>40213</v>
      </c>
      <c r="B526" s="136">
        <v>776000</v>
      </c>
      <c r="C526" s="138">
        <v>-1.2999999999999999E-3</v>
      </c>
      <c r="D526" s="133"/>
      <c r="E526" s="135">
        <v>40213</v>
      </c>
      <c r="F526" s="136">
        <v>1616.42</v>
      </c>
      <c r="G526" s="137">
        <v>8.9999999999999998E-4</v>
      </c>
    </row>
    <row r="527" spans="1:7" ht="17.5" thickBot="1">
      <c r="A527" s="135">
        <v>40214</v>
      </c>
      <c r="B527" s="136">
        <v>750000</v>
      </c>
      <c r="C527" s="138">
        <v>-3.3500000000000002E-2</v>
      </c>
      <c r="D527" s="133"/>
      <c r="E527" s="135">
        <v>40214</v>
      </c>
      <c r="F527" s="136">
        <v>1567.12</v>
      </c>
      <c r="G527" s="138">
        <v>-3.0499999999999999E-2</v>
      </c>
    </row>
    <row r="528" spans="1:7" ht="17.5" thickBot="1">
      <c r="A528" s="135">
        <v>40217</v>
      </c>
      <c r="B528" s="136">
        <v>748000</v>
      </c>
      <c r="C528" s="138">
        <v>-2.7000000000000001E-3</v>
      </c>
      <c r="D528" s="133"/>
      <c r="E528" s="135">
        <v>40217</v>
      </c>
      <c r="F528" s="136">
        <v>1552.79</v>
      </c>
      <c r="G528" s="138">
        <v>-9.1000000000000004E-3</v>
      </c>
    </row>
    <row r="529" spans="1:7" ht="17.5" thickBot="1">
      <c r="A529" s="135">
        <v>40218</v>
      </c>
      <c r="B529" s="136">
        <v>761000</v>
      </c>
      <c r="C529" s="137">
        <v>1.7399999999999999E-2</v>
      </c>
      <c r="D529" s="133"/>
      <c r="E529" s="135">
        <v>40218</v>
      </c>
      <c r="F529" s="136">
        <v>1570.49</v>
      </c>
      <c r="G529" s="137">
        <v>1.14E-2</v>
      </c>
    </row>
    <row r="530" spans="1:7" ht="17.5" thickBot="1">
      <c r="A530" s="135">
        <v>40219</v>
      </c>
      <c r="B530" s="136">
        <v>755000</v>
      </c>
      <c r="C530" s="138">
        <v>-7.9000000000000008E-3</v>
      </c>
      <c r="D530" s="133"/>
      <c r="E530" s="135">
        <v>40219</v>
      </c>
      <c r="F530" s="136">
        <v>1570.12</v>
      </c>
      <c r="G530" s="138">
        <v>-2.0000000000000001E-4</v>
      </c>
    </row>
    <row r="531" spans="1:7" ht="17.5" thickBot="1">
      <c r="A531" s="135">
        <v>40220</v>
      </c>
      <c r="B531" s="136">
        <v>763000</v>
      </c>
      <c r="C531" s="137">
        <v>1.06E-2</v>
      </c>
      <c r="D531" s="133"/>
      <c r="E531" s="135">
        <v>40220</v>
      </c>
      <c r="F531" s="136">
        <v>1597.81</v>
      </c>
      <c r="G531" s="137">
        <v>1.7600000000000001E-2</v>
      </c>
    </row>
    <row r="532" spans="1:7" ht="17.5" thickBot="1">
      <c r="A532" s="135">
        <v>40221</v>
      </c>
      <c r="B532" s="136">
        <v>750000</v>
      </c>
      <c r="C532" s="138">
        <v>-1.7000000000000001E-2</v>
      </c>
      <c r="D532" s="133"/>
      <c r="E532" s="135">
        <v>40221</v>
      </c>
      <c r="F532" s="136">
        <v>1593.66</v>
      </c>
      <c r="G532" s="138">
        <v>-2.5999999999999999E-3</v>
      </c>
    </row>
    <row r="533" spans="1:7" ht="17.5" thickBot="1">
      <c r="A533" s="135">
        <v>40225</v>
      </c>
      <c r="B533" s="136">
        <v>756000</v>
      </c>
      <c r="C533" s="137">
        <v>8.0000000000000002E-3</v>
      </c>
      <c r="D533" s="133"/>
      <c r="E533" s="135">
        <v>40225</v>
      </c>
      <c r="F533" s="136">
        <v>1601.05</v>
      </c>
      <c r="G533" s="137">
        <v>4.5999999999999999E-3</v>
      </c>
    </row>
    <row r="534" spans="1:7" ht="17.5" thickBot="1">
      <c r="A534" s="135">
        <v>40226</v>
      </c>
      <c r="B534" s="136">
        <v>779000</v>
      </c>
      <c r="C534" s="137">
        <v>3.04E-2</v>
      </c>
      <c r="D534" s="133"/>
      <c r="E534" s="135">
        <v>40226</v>
      </c>
      <c r="F534" s="136">
        <v>1627.43</v>
      </c>
      <c r="G534" s="137">
        <v>1.6500000000000001E-2</v>
      </c>
    </row>
    <row r="535" spans="1:7" ht="17.5" thickBot="1">
      <c r="A535" s="135">
        <v>40227</v>
      </c>
      <c r="B535" s="136">
        <v>775000</v>
      </c>
      <c r="C535" s="138">
        <v>-5.1000000000000004E-3</v>
      </c>
      <c r="D535" s="133"/>
      <c r="E535" s="135">
        <v>40227</v>
      </c>
      <c r="F535" s="136">
        <v>1621.19</v>
      </c>
      <c r="G535" s="138">
        <v>-3.8E-3</v>
      </c>
    </row>
    <row r="536" spans="1:7" ht="17.5" thickBot="1">
      <c r="A536" s="135">
        <v>40228</v>
      </c>
      <c r="B536" s="136">
        <v>760000</v>
      </c>
      <c r="C536" s="138">
        <v>-1.9400000000000001E-2</v>
      </c>
      <c r="D536" s="133"/>
      <c r="E536" s="135">
        <v>40228</v>
      </c>
      <c r="F536" s="136">
        <v>1593.9</v>
      </c>
      <c r="G536" s="138">
        <v>-1.6799999999999999E-2</v>
      </c>
    </row>
    <row r="537" spans="1:7" ht="17.5" thickBot="1">
      <c r="A537" s="135">
        <v>40231</v>
      </c>
      <c r="B537" s="136">
        <v>773000</v>
      </c>
      <c r="C537" s="137">
        <v>1.7100000000000001E-2</v>
      </c>
      <c r="D537" s="133"/>
      <c r="E537" s="135">
        <v>40231</v>
      </c>
      <c r="F537" s="136">
        <v>1627.1</v>
      </c>
      <c r="G537" s="137">
        <v>2.0799999999999999E-2</v>
      </c>
    </row>
    <row r="538" spans="1:7" ht="17.5" thickBot="1">
      <c r="A538" s="135">
        <v>40232</v>
      </c>
      <c r="B538" s="136">
        <v>767000</v>
      </c>
      <c r="C538" s="138">
        <v>-7.7999999999999996E-3</v>
      </c>
      <c r="D538" s="133"/>
      <c r="E538" s="135">
        <v>40232</v>
      </c>
      <c r="F538" s="136">
        <v>1628.9</v>
      </c>
      <c r="G538" s="137">
        <v>1.1000000000000001E-3</v>
      </c>
    </row>
    <row r="539" spans="1:7" ht="17.5" thickBot="1">
      <c r="A539" s="135">
        <v>40233</v>
      </c>
      <c r="B539" s="136">
        <v>752000</v>
      </c>
      <c r="C539" s="138">
        <v>-1.9599999999999999E-2</v>
      </c>
      <c r="D539" s="133"/>
      <c r="E539" s="135">
        <v>40233</v>
      </c>
      <c r="F539" s="136">
        <v>1612.83</v>
      </c>
      <c r="G539" s="138">
        <v>-9.9000000000000008E-3</v>
      </c>
    </row>
    <row r="540" spans="1:7" ht="17.5" thickBot="1">
      <c r="A540" s="135">
        <v>40234</v>
      </c>
      <c r="B540" s="136">
        <v>736000</v>
      </c>
      <c r="C540" s="138">
        <v>-2.1299999999999999E-2</v>
      </c>
      <c r="D540" s="133"/>
      <c r="E540" s="135">
        <v>40234</v>
      </c>
      <c r="F540" s="136">
        <v>1587.51</v>
      </c>
      <c r="G540" s="138">
        <v>-1.5699999999999999E-2</v>
      </c>
    </row>
    <row r="541" spans="1:7" ht="17.5" thickBot="1">
      <c r="A541" s="135">
        <v>40235</v>
      </c>
      <c r="B541" s="136">
        <v>744000</v>
      </c>
      <c r="C541" s="137">
        <v>1.09E-2</v>
      </c>
      <c r="D541" s="133"/>
      <c r="E541" s="135">
        <v>40235</v>
      </c>
      <c r="F541" s="136">
        <v>1594.58</v>
      </c>
      <c r="G541" s="137">
        <v>4.4999999999999997E-3</v>
      </c>
    </row>
    <row r="542" spans="1:7" ht="17.5" thickBot="1">
      <c r="A542" s="135">
        <v>40239</v>
      </c>
      <c r="B542" s="136">
        <v>770000</v>
      </c>
      <c r="C542" s="137">
        <v>3.49E-2</v>
      </c>
      <c r="D542" s="133"/>
      <c r="E542" s="135">
        <v>40239</v>
      </c>
      <c r="F542" s="136">
        <v>1615.12</v>
      </c>
      <c r="G542" s="137">
        <v>1.29E-2</v>
      </c>
    </row>
    <row r="543" spans="1:7" ht="17.5" thickBot="1">
      <c r="A543" s="135">
        <v>40240</v>
      </c>
      <c r="B543" s="136">
        <v>771000</v>
      </c>
      <c r="C543" s="137">
        <v>1.2999999999999999E-3</v>
      </c>
      <c r="D543" s="133"/>
      <c r="E543" s="135">
        <v>40240</v>
      </c>
      <c r="F543" s="136">
        <v>1622.44</v>
      </c>
      <c r="G543" s="137">
        <v>4.4999999999999997E-3</v>
      </c>
    </row>
    <row r="544" spans="1:7" ht="17.5" thickBot="1">
      <c r="A544" s="135">
        <v>40241</v>
      </c>
      <c r="B544" s="136">
        <v>761000</v>
      </c>
      <c r="C544" s="138">
        <v>-1.2999999999999999E-2</v>
      </c>
      <c r="D544" s="133"/>
      <c r="E544" s="135">
        <v>40241</v>
      </c>
      <c r="F544" s="136">
        <v>1618.2</v>
      </c>
      <c r="G544" s="138">
        <v>-2.5999999999999999E-3</v>
      </c>
    </row>
    <row r="545" spans="1:7" ht="17.5" thickBot="1">
      <c r="A545" s="135">
        <v>40242</v>
      </c>
      <c r="B545" s="136">
        <v>775000</v>
      </c>
      <c r="C545" s="137">
        <v>1.84E-2</v>
      </c>
      <c r="D545" s="133"/>
      <c r="E545" s="135">
        <v>40242</v>
      </c>
      <c r="F545" s="136">
        <v>1634.57</v>
      </c>
      <c r="G545" s="137">
        <v>1.01E-2</v>
      </c>
    </row>
    <row r="546" spans="1:7" ht="17.5" thickBot="1">
      <c r="A546" s="135">
        <v>40245</v>
      </c>
      <c r="B546" s="136">
        <v>786000</v>
      </c>
      <c r="C546" s="137">
        <v>1.4200000000000001E-2</v>
      </c>
      <c r="D546" s="133"/>
      <c r="E546" s="135">
        <v>40245</v>
      </c>
      <c r="F546" s="136">
        <v>1660.04</v>
      </c>
      <c r="G546" s="137">
        <v>1.5599999999999999E-2</v>
      </c>
    </row>
    <row r="547" spans="1:7" ht="17.5" thickBot="1">
      <c r="A547" s="135">
        <v>40246</v>
      </c>
      <c r="B547" s="136">
        <v>786000</v>
      </c>
      <c r="C547" s="137">
        <v>0</v>
      </c>
      <c r="D547" s="133"/>
      <c r="E547" s="135">
        <v>40246</v>
      </c>
      <c r="F547" s="136">
        <v>1660.83</v>
      </c>
      <c r="G547" s="137">
        <v>5.0000000000000001E-4</v>
      </c>
    </row>
    <row r="548" spans="1:7" ht="17.5" thickBot="1">
      <c r="A548" s="135">
        <v>40247</v>
      </c>
      <c r="B548" s="136">
        <v>784000</v>
      </c>
      <c r="C548" s="138">
        <v>-2.5000000000000001E-3</v>
      </c>
      <c r="D548" s="133"/>
      <c r="E548" s="135">
        <v>40247</v>
      </c>
      <c r="F548" s="136">
        <v>1662.24</v>
      </c>
      <c r="G548" s="137">
        <v>8.0000000000000004E-4</v>
      </c>
    </row>
    <row r="549" spans="1:7" ht="17.5" thickBot="1">
      <c r="A549" s="135">
        <v>40248</v>
      </c>
      <c r="B549" s="136">
        <v>778000</v>
      </c>
      <c r="C549" s="138">
        <v>-7.7000000000000002E-3</v>
      </c>
      <c r="D549" s="133"/>
      <c r="E549" s="135">
        <v>40248</v>
      </c>
      <c r="F549" s="136">
        <v>1656.62</v>
      </c>
      <c r="G549" s="138">
        <v>-3.3999999999999998E-3</v>
      </c>
    </row>
    <row r="550" spans="1:7" ht="17.5" thickBot="1">
      <c r="A550" s="135">
        <v>40249</v>
      </c>
      <c r="B550" s="136">
        <v>778000</v>
      </c>
      <c r="C550" s="137">
        <v>0</v>
      </c>
      <c r="D550" s="133"/>
      <c r="E550" s="135">
        <v>40249</v>
      </c>
      <c r="F550" s="136">
        <v>1662.74</v>
      </c>
      <c r="G550" s="137">
        <v>3.7000000000000002E-3</v>
      </c>
    </row>
    <row r="551" spans="1:7" ht="17.5" thickBot="1">
      <c r="A551" s="135">
        <v>40252</v>
      </c>
      <c r="B551" s="136">
        <v>768000</v>
      </c>
      <c r="C551" s="138">
        <v>-1.29E-2</v>
      </c>
      <c r="D551" s="133"/>
      <c r="E551" s="135">
        <v>40252</v>
      </c>
      <c r="F551" s="136">
        <v>1649.5</v>
      </c>
      <c r="G551" s="138">
        <v>-8.0000000000000002E-3</v>
      </c>
    </row>
    <row r="552" spans="1:7" ht="17.5" thickBot="1">
      <c r="A552" s="135">
        <v>40253</v>
      </c>
      <c r="B552" s="136">
        <v>765000</v>
      </c>
      <c r="C552" s="138">
        <v>-3.8999999999999998E-3</v>
      </c>
      <c r="D552" s="133"/>
      <c r="E552" s="135">
        <v>40253</v>
      </c>
      <c r="F552" s="136">
        <v>1648.01</v>
      </c>
      <c r="G552" s="138">
        <v>-8.9999999999999998E-4</v>
      </c>
    </row>
    <row r="553" spans="1:7" ht="17.5" thickBot="1">
      <c r="A553" s="135">
        <v>40254</v>
      </c>
      <c r="B553" s="136">
        <v>798000</v>
      </c>
      <c r="C553" s="137">
        <v>4.3099999999999999E-2</v>
      </c>
      <c r="D553" s="133"/>
      <c r="E553" s="135">
        <v>40254</v>
      </c>
      <c r="F553" s="136">
        <v>1682.86</v>
      </c>
      <c r="G553" s="137">
        <v>2.1100000000000001E-2</v>
      </c>
    </row>
    <row r="554" spans="1:7" ht="17.5" thickBot="1">
      <c r="A554" s="135">
        <v>40255</v>
      </c>
      <c r="B554" s="136">
        <v>797000</v>
      </c>
      <c r="C554" s="138">
        <v>-1.2999999999999999E-3</v>
      </c>
      <c r="D554" s="133"/>
      <c r="E554" s="135">
        <v>40255</v>
      </c>
      <c r="F554" s="136">
        <v>1675.17</v>
      </c>
      <c r="G554" s="138">
        <v>-4.5999999999999999E-3</v>
      </c>
    </row>
    <row r="555" spans="1:7" ht="17.5" thickBot="1">
      <c r="A555" s="135">
        <v>40256</v>
      </c>
      <c r="B555" s="136">
        <v>804000</v>
      </c>
      <c r="C555" s="137">
        <v>8.8000000000000005E-3</v>
      </c>
      <c r="D555" s="133"/>
      <c r="E555" s="135">
        <v>40256</v>
      </c>
      <c r="F555" s="136">
        <v>1686.11</v>
      </c>
      <c r="G555" s="137">
        <v>6.4999999999999997E-3</v>
      </c>
    </row>
    <row r="556" spans="1:7" ht="17.5" thickBot="1">
      <c r="A556" s="135">
        <v>40259</v>
      </c>
      <c r="B556" s="136">
        <v>801000</v>
      </c>
      <c r="C556" s="138">
        <v>-3.7000000000000002E-3</v>
      </c>
      <c r="D556" s="133"/>
      <c r="E556" s="135">
        <v>40259</v>
      </c>
      <c r="F556" s="136">
        <v>1672.67</v>
      </c>
      <c r="G556" s="138">
        <v>-8.0000000000000002E-3</v>
      </c>
    </row>
    <row r="557" spans="1:7" ht="17.5" thickBot="1">
      <c r="A557" s="135">
        <v>40260</v>
      </c>
      <c r="B557" s="136">
        <v>809000</v>
      </c>
      <c r="C557" s="137">
        <v>0.01</v>
      </c>
      <c r="D557" s="133"/>
      <c r="E557" s="135">
        <v>40260</v>
      </c>
      <c r="F557" s="136">
        <v>1681.82</v>
      </c>
      <c r="G557" s="137">
        <v>5.4999999999999997E-3</v>
      </c>
    </row>
    <row r="558" spans="1:7" ht="17.5" thickBot="1">
      <c r="A558" s="135">
        <v>40261</v>
      </c>
      <c r="B558" s="136">
        <v>819000</v>
      </c>
      <c r="C558" s="137">
        <v>1.24E-2</v>
      </c>
      <c r="D558" s="133"/>
      <c r="E558" s="135">
        <v>40261</v>
      </c>
      <c r="F558" s="136">
        <v>1681.01</v>
      </c>
      <c r="G558" s="138">
        <v>-5.0000000000000001E-4</v>
      </c>
    </row>
    <row r="559" spans="1:7" ht="17.5" thickBot="1">
      <c r="A559" s="135">
        <v>40262</v>
      </c>
      <c r="B559" s="136">
        <v>819000</v>
      </c>
      <c r="C559" s="137">
        <v>0</v>
      </c>
      <c r="D559" s="133"/>
      <c r="E559" s="135">
        <v>40262</v>
      </c>
      <c r="F559" s="136">
        <v>1688.39</v>
      </c>
      <c r="G559" s="137">
        <v>4.4000000000000003E-3</v>
      </c>
    </row>
    <row r="560" spans="1:7" ht="17.5" thickBot="1">
      <c r="A560" s="135">
        <v>40263</v>
      </c>
      <c r="B560" s="136">
        <v>820000</v>
      </c>
      <c r="C560" s="137">
        <v>1.1999999999999999E-3</v>
      </c>
      <c r="D560" s="133"/>
      <c r="E560" s="135">
        <v>40263</v>
      </c>
      <c r="F560" s="136">
        <v>1697.72</v>
      </c>
      <c r="G560" s="137">
        <v>5.4999999999999997E-3</v>
      </c>
    </row>
    <row r="561" spans="1:7" ht="17.5" thickBot="1">
      <c r="A561" s="135">
        <v>40266</v>
      </c>
      <c r="B561" s="136">
        <v>818000</v>
      </c>
      <c r="C561" s="138">
        <v>-2.3999999999999998E-3</v>
      </c>
      <c r="D561" s="133"/>
      <c r="E561" s="135">
        <v>40266</v>
      </c>
      <c r="F561" s="136">
        <v>1691.99</v>
      </c>
      <c r="G561" s="138">
        <v>-3.3999999999999998E-3</v>
      </c>
    </row>
    <row r="562" spans="1:7" ht="17.5" thickBot="1">
      <c r="A562" s="135">
        <v>40267</v>
      </c>
      <c r="B562" s="136">
        <v>814000</v>
      </c>
      <c r="C562" s="138">
        <v>-4.8999999999999998E-3</v>
      </c>
      <c r="D562" s="133"/>
      <c r="E562" s="135">
        <v>40267</v>
      </c>
      <c r="F562" s="136">
        <v>1700.19</v>
      </c>
      <c r="G562" s="137">
        <v>4.7999999999999996E-3</v>
      </c>
    </row>
    <row r="563" spans="1:7" ht="17.5" thickBot="1">
      <c r="A563" s="135">
        <v>40268</v>
      </c>
      <c r="B563" s="136">
        <v>818000</v>
      </c>
      <c r="C563" s="137">
        <v>4.8999999999999998E-3</v>
      </c>
      <c r="D563" s="133"/>
      <c r="E563" s="135">
        <v>40268</v>
      </c>
      <c r="F563" s="136">
        <v>1692.85</v>
      </c>
      <c r="G563" s="138">
        <v>-4.3E-3</v>
      </c>
    </row>
    <row r="564" spans="1:7" ht="17.5" thickBot="1">
      <c r="A564" s="135">
        <v>40269</v>
      </c>
      <c r="B564" s="136">
        <v>845000</v>
      </c>
      <c r="C564" s="137">
        <v>3.3000000000000002E-2</v>
      </c>
      <c r="D564" s="133"/>
      <c r="E564" s="135">
        <v>40269</v>
      </c>
      <c r="F564" s="136">
        <v>1719.17</v>
      </c>
      <c r="G564" s="137">
        <v>1.55E-2</v>
      </c>
    </row>
    <row r="565" spans="1:7" ht="17.5" thickBot="1">
      <c r="A565" s="135">
        <v>40270</v>
      </c>
      <c r="B565" s="136">
        <v>857000</v>
      </c>
      <c r="C565" s="137">
        <v>1.4200000000000001E-2</v>
      </c>
      <c r="D565" s="133"/>
      <c r="E565" s="135">
        <v>40270</v>
      </c>
      <c r="F565" s="136">
        <v>1723.49</v>
      </c>
      <c r="G565" s="137">
        <v>2.5000000000000001E-3</v>
      </c>
    </row>
    <row r="566" spans="1:7" ht="17.5" thickBot="1">
      <c r="A566" s="135">
        <v>40273</v>
      </c>
      <c r="B566" s="136">
        <v>870000</v>
      </c>
      <c r="C566" s="137">
        <v>1.52E-2</v>
      </c>
      <c r="D566" s="133"/>
      <c r="E566" s="135">
        <v>40273</v>
      </c>
      <c r="F566" s="136">
        <v>1724.99</v>
      </c>
      <c r="G566" s="137">
        <v>8.9999999999999998E-4</v>
      </c>
    </row>
    <row r="567" spans="1:7" ht="17.5" thickBot="1">
      <c r="A567" s="135">
        <v>40274</v>
      </c>
      <c r="B567" s="136">
        <v>869000</v>
      </c>
      <c r="C567" s="138">
        <v>-1.1000000000000001E-3</v>
      </c>
      <c r="D567" s="133"/>
      <c r="E567" s="135">
        <v>40274</v>
      </c>
      <c r="F567" s="136">
        <v>1726.09</v>
      </c>
      <c r="G567" s="137">
        <v>5.9999999999999995E-4</v>
      </c>
    </row>
    <row r="568" spans="1:7" ht="17.5" thickBot="1">
      <c r="A568" s="135">
        <v>40275</v>
      </c>
      <c r="B568" s="136">
        <v>859000</v>
      </c>
      <c r="C568" s="138">
        <v>-1.15E-2</v>
      </c>
      <c r="D568" s="133"/>
      <c r="E568" s="135">
        <v>40275</v>
      </c>
      <c r="F568" s="136">
        <v>1726.6</v>
      </c>
      <c r="G568" s="137">
        <v>2.9999999999999997E-4</v>
      </c>
    </row>
    <row r="569" spans="1:7" ht="17.5" thickBot="1">
      <c r="A569" s="135">
        <v>40276</v>
      </c>
      <c r="B569" s="136">
        <v>863000</v>
      </c>
      <c r="C569" s="137">
        <v>4.7000000000000002E-3</v>
      </c>
      <c r="D569" s="133"/>
      <c r="E569" s="135">
        <v>40276</v>
      </c>
      <c r="F569" s="136">
        <v>1733.78</v>
      </c>
      <c r="G569" s="137">
        <v>4.1999999999999997E-3</v>
      </c>
    </row>
    <row r="570" spans="1:7" ht="17.5" thickBot="1">
      <c r="A570" s="135">
        <v>40277</v>
      </c>
      <c r="B570" s="136">
        <v>856000</v>
      </c>
      <c r="C570" s="138">
        <v>-8.0999999999999996E-3</v>
      </c>
      <c r="D570" s="133"/>
      <c r="E570" s="135">
        <v>40277</v>
      </c>
      <c r="F570" s="136">
        <v>1724.47</v>
      </c>
      <c r="G570" s="138">
        <v>-5.4000000000000003E-3</v>
      </c>
    </row>
    <row r="571" spans="1:7" ht="17.5" thickBot="1">
      <c r="A571" s="135">
        <v>40280</v>
      </c>
      <c r="B571" s="136">
        <v>830000</v>
      </c>
      <c r="C571" s="138">
        <v>-3.04E-2</v>
      </c>
      <c r="D571" s="133"/>
      <c r="E571" s="135">
        <v>40280</v>
      </c>
      <c r="F571" s="136">
        <v>1710.3</v>
      </c>
      <c r="G571" s="138">
        <v>-8.2000000000000007E-3</v>
      </c>
    </row>
    <row r="572" spans="1:7" ht="17.5" thickBot="1">
      <c r="A572" s="135">
        <v>40281</v>
      </c>
      <c r="B572" s="136">
        <v>828000</v>
      </c>
      <c r="C572" s="138">
        <v>-2.3999999999999998E-3</v>
      </c>
      <c r="D572" s="133"/>
      <c r="E572" s="135">
        <v>40281</v>
      </c>
      <c r="F572" s="136">
        <v>1710.59</v>
      </c>
      <c r="G572" s="137">
        <v>2.0000000000000001E-4</v>
      </c>
    </row>
    <row r="573" spans="1:7" ht="17.5" thickBot="1">
      <c r="A573" s="135">
        <v>40282</v>
      </c>
      <c r="B573" s="136">
        <v>845000</v>
      </c>
      <c r="C573" s="137">
        <v>2.0500000000000001E-2</v>
      </c>
      <c r="D573" s="133"/>
      <c r="E573" s="135">
        <v>40282</v>
      </c>
      <c r="F573" s="136">
        <v>1735.33</v>
      </c>
      <c r="G573" s="137">
        <v>1.4500000000000001E-2</v>
      </c>
    </row>
    <row r="574" spans="1:7" ht="17.5" thickBot="1">
      <c r="A574" s="135">
        <v>40283</v>
      </c>
      <c r="B574" s="136">
        <v>855000</v>
      </c>
      <c r="C574" s="137">
        <v>1.18E-2</v>
      </c>
      <c r="D574" s="133"/>
      <c r="E574" s="135">
        <v>40283</v>
      </c>
      <c r="F574" s="136">
        <v>1743.91</v>
      </c>
      <c r="G574" s="137">
        <v>4.8999999999999998E-3</v>
      </c>
    </row>
    <row r="575" spans="1:7" ht="17.5" thickBot="1">
      <c r="A575" s="135">
        <v>40284</v>
      </c>
      <c r="B575" s="136">
        <v>848000</v>
      </c>
      <c r="C575" s="138">
        <v>-8.2000000000000007E-3</v>
      </c>
      <c r="D575" s="133"/>
      <c r="E575" s="135">
        <v>40284</v>
      </c>
      <c r="F575" s="136">
        <v>1734.49</v>
      </c>
      <c r="G575" s="138">
        <v>-5.4000000000000003E-3</v>
      </c>
    </row>
    <row r="576" spans="1:7" ht="17.5" thickBot="1">
      <c r="A576" s="135">
        <v>40287</v>
      </c>
      <c r="B576" s="136">
        <v>827000</v>
      </c>
      <c r="C576" s="138">
        <v>-2.4799999999999999E-2</v>
      </c>
      <c r="D576" s="133"/>
      <c r="E576" s="135">
        <v>40287</v>
      </c>
      <c r="F576" s="136">
        <v>1705.3</v>
      </c>
      <c r="G576" s="138">
        <v>-1.6799999999999999E-2</v>
      </c>
    </row>
    <row r="577" spans="1:7" ht="17.5" thickBot="1">
      <c r="A577" s="135">
        <v>40288</v>
      </c>
      <c r="B577" s="136">
        <v>828000</v>
      </c>
      <c r="C577" s="137">
        <v>1.1999999999999999E-3</v>
      </c>
      <c r="D577" s="133"/>
      <c r="E577" s="135">
        <v>40288</v>
      </c>
      <c r="F577" s="136">
        <v>1718.03</v>
      </c>
      <c r="G577" s="137">
        <v>7.4999999999999997E-3</v>
      </c>
    </row>
    <row r="578" spans="1:7" ht="17.5" thickBot="1">
      <c r="A578" s="135">
        <v>40289</v>
      </c>
      <c r="B578" s="136">
        <v>852000</v>
      </c>
      <c r="C578" s="137">
        <v>2.9000000000000001E-2</v>
      </c>
      <c r="D578" s="133"/>
      <c r="E578" s="135">
        <v>40289</v>
      </c>
      <c r="F578" s="136">
        <v>1747.58</v>
      </c>
      <c r="G578" s="137">
        <v>1.72E-2</v>
      </c>
    </row>
    <row r="579" spans="1:7" ht="17.5" thickBot="1">
      <c r="A579" s="135">
        <v>40290</v>
      </c>
      <c r="B579" s="136">
        <v>841000</v>
      </c>
      <c r="C579" s="138">
        <v>-1.29E-2</v>
      </c>
      <c r="D579" s="133"/>
      <c r="E579" s="135">
        <v>40290</v>
      </c>
      <c r="F579" s="136">
        <v>1739.52</v>
      </c>
      <c r="G579" s="138">
        <v>-4.5999999999999999E-3</v>
      </c>
    </row>
    <row r="580" spans="1:7" ht="17.5" thickBot="1">
      <c r="A580" s="135">
        <v>40291</v>
      </c>
      <c r="B580" s="136">
        <v>830000</v>
      </c>
      <c r="C580" s="138">
        <v>-1.3100000000000001E-2</v>
      </c>
      <c r="D580" s="133"/>
      <c r="E580" s="135">
        <v>40291</v>
      </c>
      <c r="F580" s="136">
        <v>1737.03</v>
      </c>
      <c r="G580" s="138">
        <v>-1.4E-3</v>
      </c>
    </row>
    <row r="581" spans="1:7" ht="17.5" thickBot="1">
      <c r="A581" s="135">
        <v>40294</v>
      </c>
      <c r="B581" s="136">
        <v>834000</v>
      </c>
      <c r="C581" s="137">
        <v>4.7999999999999996E-3</v>
      </c>
      <c r="D581" s="133"/>
      <c r="E581" s="135">
        <v>40294</v>
      </c>
      <c r="F581" s="136">
        <v>1752.2</v>
      </c>
      <c r="G581" s="137">
        <v>8.6999999999999994E-3</v>
      </c>
    </row>
    <row r="582" spans="1:7" ht="17.5" thickBot="1">
      <c r="A582" s="135">
        <v>40295</v>
      </c>
      <c r="B582" s="136">
        <v>835000</v>
      </c>
      <c r="C582" s="137">
        <v>1.1999999999999999E-3</v>
      </c>
      <c r="D582" s="133"/>
      <c r="E582" s="135">
        <v>40295</v>
      </c>
      <c r="F582" s="136">
        <v>1749.55</v>
      </c>
      <c r="G582" s="138">
        <v>-1.5E-3</v>
      </c>
    </row>
    <row r="583" spans="1:7" ht="17.5" thickBot="1">
      <c r="A583" s="135">
        <v>40296</v>
      </c>
      <c r="B583" s="136">
        <v>825000</v>
      </c>
      <c r="C583" s="138">
        <v>-1.2E-2</v>
      </c>
      <c r="D583" s="133"/>
      <c r="E583" s="135">
        <v>40296</v>
      </c>
      <c r="F583" s="136">
        <v>1733.91</v>
      </c>
      <c r="G583" s="138">
        <v>-8.8999999999999999E-3</v>
      </c>
    </row>
    <row r="584" spans="1:7" ht="17.5" thickBot="1">
      <c r="A584" s="135">
        <v>40297</v>
      </c>
      <c r="B584" s="136">
        <v>825000</v>
      </c>
      <c r="C584" s="137">
        <v>0</v>
      </c>
      <c r="D584" s="133"/>
      <c r="E584" s="135">
        <v>40297</v>
      </c>
      <c r="F584" s="136">
        <v>1728.42</v>
      </c>
      <c r="G584" s="138">
        <v>-3.2000000000000002E-3</v>
      </c>
    </row>
    <row r="585" spans="1:7" ht="17.5" thickBot="1">
      <c r="A585" s="135">
        <v>40298</v>
      </c>
      <c r="B585" s="136">
        <v>849000</v>
      </c>
      <c r="C585" s="137">
        <v>2.9100000000000001E-2</v>
      </c>
      <c r="D585" s="133"/>
      <c r="E585" s="135">
        <v>40298</v>
      </c>
      <c r="F585" s="136">
        <v>1741.56</v>
      </c>
      <c r="G585" s="137">
        <v>7.6E-3</v>
      </c>
    </row>
    <row r="586" spans="1:7" ht="17.5" thickBot="1">
      <c r="A586" s="135">
        <v>40301</v>
      </c>
      <c r="B586" s="136">
        <v>829000</v>
      </c>
      <c r="C586" s="138">
        <v>-2.3599999999999999E-2</v>
      </c>
      <c r="D586" s="133"/>
      <c r="E586" s="135">
        <v>40301</v>
      </c>
      <c r="F586" s="136">
        <v>1721.21</v>
      </c>
      <c r="G586" s="138">
        <v>-1.17E-2</v>
      </c>
    </row>
    <row r="587" spans="1:7" ht="17.5" thickBot="1">
      <c r="A587" s="135">
        <v>40302</v>
      </c>
      <c r="B587" s="136">
        <v>834000</v>
      </c>
      <c r="C587" s="137">
        <v>6.0000000000000001E-3</v>
      </c>
      <c r="D587" s="133"/>
      <c r="E587" s="135">
        <v>40302</v>
      </c>
      <c r="F587" s="136">
        <v>1718.75</v>
      </c>
      <c r="G587" s="138">
        <v>-1.4E-3</v>
      </c>
    </row>
    <row r="588" spans="1:7" ht="17.5" thickBot="1">
      <c r="A588" s="135">
        <v>40304</v>
      </c>
      <c r="B588" s="136">
        <v>814000</v>
      </c>
      <c r="C588" s="138">
        <v>-2.4E-2</v>
      </c>
      <c r="D588" s="133"/>
      <c r="E588" s="135">
        <v>40304</v>
      </c>
      <c r="F588" s="136">
        <v>1684.71</v>
      </c>
      <c r="G588" s="138">
        <v>-1.9800000000000002E-2</v>
      </c>
    </row>
    <row r="589" spans="1:7" ht="17.5" thickBot="1">
      <c r="A589" s="135">
        <v>40305</v>
      </c>
      <c r="B589" s="136">
        <v>794000</v>
      </c>
      <c r="C589" s="138">
        <v>-2.46E-2</v>
      </c>
      <c r="D589" s="133"/>
      <c r="E589" s="135">
        <v>40305</v>
      </c>
      <c r="F589" s="136">
        <v>1647.5</v>
      </c>
      <c r="G589" s="138">
        <v>-2.2100000000000002E-2</v>
      </c>
    </row>
    <row r="590" spans="1:7" ht="17.5" thickBot="1">
      <c r="A590" s="135">
        <v>40308</v>
      </c>
      <c r="B590" s="136">
        <v>803000</v>
      </c>
      <c r="C590" s="137">
        <v>1.1299999999999999E-2</v>
      </c>
      <c r="D590" s="133"/>
      <c r="E590" s="135">
        <v>40308</v>
      </c>
      <c r="F590" s="136">
        <v>1677.63</v>
      </c>
      <c r="G590" s="137">
        <v>1.83E-2</v>
      </c>
    </row>
    <row r="591" spans="1:7" ht="17.5" thickBot="1">
      <c r="A591" s="135">
        <v>40309</v>
      </c>
      <c r="B591" s="136">
        <v>791000</v>
      </c>
      <c r="C591" s="138">
        <v>-1.49E-2</v>
      </c>
      <c r="D591" s="133"/>
      <c r="E591" s="135">
        <v>40309</v>
      </c>
      <c r="F591" s="136">
        <v>1670.24</v>
      </c>
      <c r="G591" s="138">
        <v>-4.4000000000000003E-3</v>
      </c>
    </row>
    <row r="592" spans="1:7" ht="17.5" thickBot="1">
      <c r="A592" s="135">
        <v>40310</v>
      </c>
      <c r="B592" s="136">
        <v>789000</v>
      </c>
      <c r="C592" s="138">
        <v>-2.5000000000000001E-3</v>
      </c>
      <c r="D592" s="133"/>
      <c r="E592" s="135">
        <v>40310</v>
      </c>
      <c r="F592" s="136">
        <v>1663.03</v>
      </c>
      <c r="G592" s="138">
        <v>-4.3E-3</v>
      </c>
    </row>
    <row r="593" spans="1:7" ht="17.5" thickBot="1">
      <c r="A593" s="135">
        <v>40311</v>
      </c>
      <c r="B593" s="136">
        <v>813000</v>
      </c>
      <c r="C593" s="137">
        <v>3.04E-2</v>
      </c>
      <c r="D593" s="133"/>
      <c r="E593" s="135">
        <v>40311</v>
      </c>
      <c r="F593" s="136">
        <v>1694.58</v>
      </c>
      <c r="G593" s="137">
        <v>1.9E-2</v>
      </c>
    </row>
    <row r="594" spans="1:7" ht="17.5" thickBot="1">
      <c r="A594" s="135">
        <v>40312</v>
      </c>
      <c r="B594" s="136">
        <v>810000</v>
      </c>
      <c r="C594" s="138">
        <v>-3.7000000000000002E-3</v>
      </c>
      <c r="D594" s="133"/>
      <c r="E594" s="135">
        <v>40312</v>
      </c>
      <c r="F594" s="136">
        <v>1695.63</v>
      </c>
      <c r="G594" s="137">
        <v>5.9999999999999995E-4</v>
      </c>
    </row>
    <row r="595" spans="1:7" ht="17.5" thickBot="1">
      <c r="A595" s="135">
        <v>40315</v>
      </c>
      <c r="B595" s="136">
        <v>784000</v>
      </c>
      <c r="C595" s="138">
        <v>-3.2099999999999997E-2</v>
      </c>
      <c r="D595" s="133"/>
      <c r="E595" s="135">
        <v>40315</v>
      </c>
      <c r="F595" s="136">
        <v>1651.51</v>
      </c>
      <c r="G595" s="138">
        <v>-2.5999999999999999E-2</v>
      </c>
    </row>
    <row r="596" spans="1:7" ht="17.5" thickBot="1">
      <c r="A596" s="135">
        <v>40316</v>
      </c>
      <c r="B596" s="136">
        <v>792000</v>
      </c>
      <c r="C596" s="137">
        <v>1.0200000000000001E-2</v>
      </c>
      <c r="D596" s="133"/>
      <c r="E596" s="135">
        <v>40316</v>
      </c>
      <c r="F596" s="136">
        <v>1643.24</v>
      </c>
      <c r="G596" s="138">
        <v>-5.0000000000000001E-3</v>
      </c>
    </row>
    <row r="597" spans="1:7" ht="17.5" thickBot="1">
      <c r="A597" s="135">
        <v>40317</v>
      </c>
      <c r="B597" s="136">
        <v>773000</v>
      </c>
      <c r="C597" s="138">
        <v>-2.4E-2</v>
      </c>
      <c r="D597" s="133"/>
      <c r="E597" s="135">
        <v>40317</v>
      </c>
      <c r="F597" s="136">
        <v>1630.08</v>
      </c>
      <c r="G597" s="138">
        <v>-8.0000000000000002E-3</v>
      </c>
    </row>
    <row r="598" spans="1:7" ht="17.5" thickBot="1">
      <c r="A598" s="135">
        <v>40318</v>
      </c>
      <c r="B598" s="136">
        <v>756000</v>
      </c>
      <c r="C598" s="138">
        <v>-2.1999999999999999E-2</v>
      </c>
      <c r="D598" s="133"/>
      <c r="E598" s="135">
        <v>40318</v>
      </c>
      <c r="F598" s="136">
        <v>1600.18</v>
      </c>
      <c r="G598" s="138">
        <v>-1.83E-2</v>
      </c>
    </row>
    <row r="599" spans="1:7" ht="17.5" thickBot="1">
      <c r="A599" s="135">
        <v>40322</v>
      </c>
      <c r="B599" s="136">
        <v>758000</v>
      </c>
      <c r="C599" s="137">
        <v>2.5999999999999999E-3</v>
      </c>
      <c r="D599" s="133"/>
      <c r="E599" s="135">
        <v>40322</v>
      </c>
      <c r="F599" s="136">
        <v>1604.93</v>
      </c>
      <c r="G599" s="137">
        <v>3.0000000000000001E-3</v>
      </c>
    </row>
    <row r="600" spans="1:7" ht="17.5" thickBot="1">
      <c r="A600" s="135">
        <v>40323</v>
      </c>
      <c r="B600" s="136">
        <v>741000</v>
      </c>
      <c r="C600" s="138">
        <v>-2.24E-2</v>
      </c>
      <c r="D600" s="133"/>
      <c r="E600" s="135">
        <v>40323</v>
      </c>
      <c r="F600" s="136">
        <v>1560.83</v>
      </c>
      <c r="G600" s="138">
        <v>-2.75E-2</v>
      </c>
    </row>
    <row r="601" spans="1:7" ht="17.5" thickBot="1">
      <c r="A601" s="135">
        <v>40324</v>
      </c>
      <c r="B601" s="136">
        <v>750000</v>
      </c>
      <c r="C601" s="137">
        <v>1.21E-2</v>
      </c>
      <c r="D601" s="133"/>
      <c r="E601" s="135">
        <v>40324</v>
      </c>
      <c r="F601" s="136">
        <v>1582.12</v>
      </c>
      <c r="G601" s="137">
        <v>1.3599999999999999E-2</v>
      </c>
    </row>
    <row r="602" spans="1:7" ht="17.5" thickBot="1">
      <c r="A602" s="135">
        <v>40325</v>
      </c>
      <c r="B602" s="136">
        <v>772000</v>
      </c>
      <c r="C602" s="137">
        <v>2.93E-2</v>
      </c>
      <c r="D602" s="133"/>
      <c r="E602" s="135">
        <v>40325</v>
      </c>
      <c r="F602" s="136">
        <v>1607.5</v>
      </c>
      <c r="G602" s="137">
        <v>1.6E-2</v>
      </c>
    </row>
    <row r="603" spans="1:7" ht="17.5" thickBot="1">
      <c r="A603" s="135">
        <v>40326</v>
      </c>
      <c r="B603" s="136">
        <v>778000</v>
      </c>
      <c r="C603" s="137">
        <v>7.7999999999999996E-3</v>
      </c>
      <c r="D603" s="133"/>
      <c r="E603" s="135">
        <v>40326</v>
      </c>
      <c r="F603" s="136">
        <v>1622.78</v>
      </c>
      <c r="G603" s="137">
        <v>9.4999999999999998E-3</v>
      </c>
    </row>
    <row r="604" spans="1:7" ht="17.5" thickBot="1">
      <c r="A604" s="135">
        <v>40329</v>
      </c>
      <c r="B604" s="136">
        <v>776000</v>
      </c>
      <c r="C604" s="138">
        <v>-2.5999999999999999E-3</v>
      </c>
      <c r="D604" s="133"/>
      <c r="E604" s="135">
        <v>40329</v>
      </c>
      <c r="F604" s="136">
        <v>1641.25</v>
      </c>
      <c r="G604" s="137">
        <v>1.14E-2</v>
      </c>
    </row>
    <row r="605" spans="1:7" ht="17.5" thickBot="1">
      <c r="A605" s="135">
        <v>40330</v>
      </c>
      <c r="B605" s="136">
        <v>768000</v>
      </c>
      <c r="C605" s="138">
        <v>-1.03E-2</v>
      </c>
      <c r="D605" s="133"/>
      <c r="E605" s="135">
        <v>40330</v>
      </c>
      <c r="F605" s="136">
        <v>1630.4</v>
      </c>
      <c r="G605" s="138">
        <v>-6.6E-3</v>
      </c>
    </row>
    <row r="606" spans="1:7" ht="17.5" thickBot="1">
      <c r="A606" s="135">
        <v>40332</v>
      </c>
      <c r="B606" s="136">
        <v>777000</v>
      </c>
      <c r="C606" s="137">
        <v>1.17E-2</v>
      </c>
      <c r="D606" s="133"/>
      <c r="E606" s="135">
        <v>40332</v>
      </c>
      <c r="F606" s="136">
        <v>1661.84</v>
      </c>
      <c r="G606" s="137">
        <v>1.9300000000000001E-2</v>
      </c>
    </row>
    <row r="607" spans="1:7" ht="17.5" thickBot="1">
      <c r="A607" s="135">
        <v>40333</v>
      </c>
      <c r="B607" s="136">
        <v>793000</v>
      </c>
      <c r="C607" s="137">
        <v>2.06E-2</v>
      </c>
      <c r="D607" s="133"/>
      <c r="E607" s="135">
        <v>40333</v>
      </c>
      <c r="F607" s="136">
        <v>1664.13</v>
      </c>
      <c r="G607" s="137">
        <v>1.4E-3</v>
      </c>
    </row>
    <row r="608" spans="1:7" ht="17.5" thickBot="1">
      <c r="A608" s="135">
        <v>40336</v>
      </c>
      <c r="B608" s="136">
        <v>787000</v>
      </c>
      <c r="C608" s="138">
        <v>-7.6E-3</v>
      </c>
      <c r="D608" s="133"/>
      <c r="E608" s="135">
        <v>40336</v>
      </c>
      <c r="F608" s="136">
        <v>1637.97</v>
      </c>
      <c r="G608" s="138">
        <v>-1.5699999999999999E-2</v>
      </c>
    </row>
    <row r="609" spans="1:7" ht="17.5" thickBot="1">
      <c r="A609" s="135">
        <v>40337</v>
      </c>
      <c r="B609" s="136">
        <v>785000</v>
      </c>
      <c r="C609" s="138">
        <v>-2.5000000000000001E-3</v>
      </c>
      <c r="D609" s="133"/>
      <c r="E609" s="135">
        <v>40337</v>
      </c>
      <c r="F609" s="136">
        <v>1651.48</v>
      </c>
      <c r="G609" s="137">
        <v>8.2000000000000007E-3</v>
      </c>
    </row>
    <row r="610" spans="1:7" ht="17.5" thickBot="1">
      <c r="A610" s="135">
        <v>40338</v>
      </c>
      <c r="B610" s="136">
        <v>770000</v>
      </c>
      <c r="C610" s="138">
        <v>-1.9099999999999999E-2</v>
      </c>
      <c r="D610" s="133"/>
      <c r="E610" s="135">
        <v>40338</v>
      </c>
      <c r="F610" s="136">
        <v>1647.22</v>
      </c>
      <c r="G610" s="138">
        <v>-2.5999999999999999E-3</v>
      </c>
    </row>
    <row r="611" spans="1:7" ht="17.5" thickBot="1">
      <c r="A611" s="135">
        <v>40339</v>
      </c>
      <c r="B611" s="136">
        <v>773000</v>
      </c>
      <c r="C611" s="137">
        <v>3.8999999999999998E-3</v>
      </c>
      <c r="D611" s="133"/>
      <c r="E611" s="135">
        <v>40339</v>
      </c>
      <c r="F611" s="136">
        <v>1651.7</v>
      </c>
      <c r="G611" s="137">
        <v>2.7000000000000001E-3</v>
      </c>
    </row>
    <row r="612" spans="1:7" ht="17.5" thickBot="1">
      <c r="A612" s="135">
        <v>40340</v>
      </c>
      <c r="B612" s="136">
        <v>797000</v>
      </c>
      <c r="C612" s="137">
        <v>3.1E-2</v>
      </c>
      <c r="D612" s="133"/>
      <c r="E612" s="135">
        <v>40340</v>
      </c>
      <c r="F612" s="136">
        <v>1675.34</v>
      </c>
      <c r="G612" s="137">
        <v>1.43E-2</v>
      </c>
    </row>
    <row r="613" spans="1:7" ht="17.5" thickBot="1">
      <c r="A613" s="135">
        <v>40343</v>
      </c>
      <c r="B613" s="136">
        <v>807000</v>
      </c>
      <c r="C613" s="137">
        <v>1.2500000000000001E-2</v>
      </c>
      <c r="D613" s="133"/>
      <c r="E613" s="135">
        <v>40343</v>
      </c>
      <c r="F613" s="136">
        <v>1690.6</v>
      </c>
      <c r="G613" s="137">
        <v>9.1000000000000004E-3</v>
      </c>
    </row>
    <row r="614" spans="1:7" ht="17.5" thickBot="1">
      <c r="A614" s="135">
        <v>40344</v>
      </c>
      <c r="B614" s="136">
        <v>798000</v>
      </c>
      <c r="C614" s="138">
        <v>-1.12E-2</v>
      </c>
      <c r="D614" s="133"/>
      <c r="E614" s="135">
        <v>40344</v>
      </c>
      <c r="F614" s="136">
        <v>1690.03</v>
      </c>
      <c r="G614" s="138">
        <v>-2.9999999999999997E-4</v>
      </c>
    </row>
    <row r="615" spans="1:7" ht="17.5" thickBot="1">
      <c r="A615" s="135">
        <v>40345</v>
      </c>
      <c r="B615" s="136">
        <v>819000</v>
      </c>
      <c r="C615" s="137">
        <v>2.63E-2</v>
      </c>
      <c r="D615" s="133"/>
      <c r="E615" s="135">
        <v>40345</v>
      </c>
      <c r="F615" s="136">
        <v>1705.33</v>
      </c>
      <c r="G615" s="137">
        <v>9.1000000000000004E-3</v>
      </c>
    </row>
    <row r="616" spans="1:7" ht="17.5" thickBot="1">
      <c r="A616" s="135">
        <v>40346</v>
      </c>
      <c r="B616" s="136">
        <v>817000</v>
      </c>
      <c r="C616" s="138">
        <v>-2.3999999999999998E-3</v>
      </c>
      <c r="D616" s="133"/>
      <c r="E616" s="135">
        <v>40346</v>
      </c>
      <c r="F616" s="136">
        <v>1707.92</v>
      </c>
      <c r="G616" s="137">
        <v>1.5E-3</v>
      </c>
    </row>
    <row r="617" spans="1:7" ht="17.5" thickBot="1">
      <c r="A617" s="135">
        <v>40347</v>
      </c>
      <c r="B617" s="136">
        <v>822000</v>
      </c>
      <c r="C617" s="137">
        <v>6.1000000000000004E-3</v>
      </c>
      <c r="D617" s="133"/>
      <c r="E617" s="135">
        <v>40347</v>
      </c>
      <c r="F617" s="136">
        <v>1711.95</v>
      </c>
      <c r="G617" s="137">
        <v>2.3999999999999998E-3</v>
      </c>
    </row>
    <row r="618" spans="1:7" ht="17.5" thickBot="1">
      <c r="A618" s="135">
        <v>40350</v>
      </c>
      <c r="B618" s="136">
        <v>830000</v>
      </c>
      <c r="C618" s="137">
        <v>9.7000000000000003E-3</v>
      </c>
      <c r="D618" s="133"/>
      <c r="E618" s="135">
        <v>40350</v>
      </c>
      <c r="F618" s="136">
        <v>1739.68</v>
      </c>
      <c r="G618" s="137">
        <v>1.6199999999999999E-2</v>
      </c>
    </row>
    <row r="619" spans="1:7" ht="17.5" thickBot="1">
      <c r="A619" s="135">
        <v>40351</v>
      </c>
      <c r="B619" s="136">
        <v>816000</v>
      </c>
      <c r="C619" s="138">
        <v>-1.6899999999999998E-2</v>
      </c>
      <c r="D619" s="133"/>
      <c r="E619" s="135">
        <v>40351</v>
      </c>
      <c r="F619" s="136">
        <v>1731.48</v>
      </c>
      <c r="G619" s="138">
        <v>-4.7000000000000002E-3</v>
      </c>
    </row>
    <row r="620" spans="1:7" ht="17.5" thickBot="1">
      <c r="A620" s="135">
        <v>40352</v>
      </c>
      <c r="B620" s="136">
        <v>805000</v>
      </c>
      <c r="C620" s="138">
        <v>-1.35E-2</v>
      </c>
      <c r="D620" s="133"/>
      <c r="E620" s="135">
        <v>40352</v>
      </c>
      <c r="F620" s="136">
        <v>1725.82</v>
      </c>
      <c r="G620" s="138">
        <v>-3.3E-3</v>
      </c>
    </row>
    <row r="621" spans="1:7" ht="17.5" thickBot="1">
      <c r="A621" s="135">
        <v>40353</v>
      </c>
      <c r="B621" s="136">
        <v>820000</v>
      </c>
      <c r="C621" s="137">
        <v>1.8599999999999998E-2</v>
      </c>
      <c r="D621" s="133"/>
      <c r="E621" s="135">
        <v>40353</v>
      </c>
      <c r="F621" s="136">
        <v>1739.87</v>
      </c>
      <c r="G621" s="137">
        <v>8.0999999999999996E-3</v>
      </c>
    </row>
    <row r="622" spans="1:7" ht="17.5" thickBot="1">
      <c r="A622" s="135">
        <v>40354</v>
      </c>
      <c r="B622" s="136">
        <v>805000</v>
      </c>
      <c r="C622" s="138">
        <v>-1.83E-2</v>
      </c>
      <c r="D622" s="133"/>
      <c r="E622" s="135">
        <v>40354</v>
      </c>
      <c r="F622" s="136">
        <v>1729.84</v>
      </c>
      <c r="G622" s="138">
        <v>-5.7999999999999996E-3</v>
      </c>
    </row>
    <row r="623" spans="1:7" ht="17.5" thickBot="1">
      <c r="A623" s="135">
        <v>40357</v>
      </c>
      <c r="B623" s="136">
        <v>796000</v>
      </c>
      <c r="C623" s="138">
        <v>-1.12E-2</v>
      </c>
      <c r="D623" s="133"/>
      <c r="E623" s="135">
        <v>40357</v>
      </c>
      <c r="F623" s="136">
        <v>1732.03</v>
      </c>
      <c r="G623" s="137">
        <v>1.2999999999999999E-3</v>
      </c>
    </row>
    <row r="624" spans="1:7" ht="17.5" thickBot="1">
      <c r="A624" s="135">
        <v>40358</v>
      </c>
      <c r="B624" s="136">
        <v>792000</v>
      </c>
      <c r="C624" s="138">
        <v>-5.0000000000000001E-3</v>
      </c>
      <c r="D624" s="133"/>
      <c r="E624" s="135">
        <v>40358</v>
      </c>
      <c r="F624" s="136">
        <v>1707.76</v>
      </c>
      <c r="G624" s="138">
        <v>-1.4E-2</v>
      </c>
    </row>
    <row r="625" spans="1:7" ht="17.5" thickBot="1">
      <c r="A625" s="135">
        <v>40359</v>
      </c>
      <c r="B625" s="136">
        <v>774000</v>
      </c>
      <c r="C625" s="138">
        <v>-2.2700000000000001E-2</v>
      </c>
      <c r="D625" s="133"/>
      <c r="E625" s="135">
        <v>40359</v>
      </c>
      <c r="F625" s="136">
        <v>1698.29</v>
      </c>
      <c r="G625" s="138">
        <v>-5.4999999999999997E-3</v>
      </c>
    </row>
    <row r="626" spans="1:7" ht="17.5" thickBot="1">
      <c r="A626" s="135">
        <v>40360</v>
      </c>
      <c r="B626" s="136">
        <v>766000</v>
      </c>
      <c r="C626" s="138">
        <v>-1.03E-2</v>
      </c>
      <c r="D626" s="133"/>
      <c r="E626" s="135">
        <v>40360</v>
      </c>
      <c r="F626" s="136">
        <v>1686.24</v>
      </c>
      <c r="G626" s="138">
        <v>-7.1000000000000004E-3</v>
      </c>
    </row>
    <row r="627" spans="1:7" ht="17.5" thickBot="1">
      <c r="A627" s="135">
        <v>40361</v>
      </c>
      <c r="B627" s="136">
        <v>767000</v>
      </c>
      <c r="C627" s="137">
        <v>1.2999999999999999E-3</v>
      </c>
      <c r="D627" s="133"/>
      <c r="E627" s="135">
        <v>40361</v>
      </c>
      <c r="F627" s="136">
        <v>1671.82</v>
      </c>
      <c r="G627" s="138">
        <v>-8.6E-3</v>
      </c>
    </row>
    <row r="628" spans="1:7" ht="17.5" thickBot="1">
      <c r="A628" s="135">
        <v>40364</v>
      </c>
      <c r="B628" s="136">
        <v>767000</v>
      </c>
      <c r="C628" s="137">
        <v>0</v>
      </c>
      <c r="D628" s="133"/>
      <c r="E628" s="135">
        <v>40364</v>
      </c>
      <c r="F628" s="136">
        <v>1675.37</v>
      </c>
      <c r="G628" s="137">
        <v>2.0999999999999999E-3</v>
      </c>
    </row>
    <row r="629" spans="1:7" ht="17.5" thickBot="1">
      <c r="A629" s="135">
        <v>40365</v>
      </c>
      <c r="B629" s="136">
        <v>775000</v>
      </c>
      <c r="C629" s="137">
        <v>1.04E-2</v>
      </c>
      <c r="D629" s="133"/>
      <c r="E629" s="135">
        <v>40365</v>
      </c>
      <c r="F629" s="136">
        <v>1684.94</v>
      </c>
      <c r="G629" s="137">
        <v>5.7000000000000002E-3</v>
      </c>
    </row>
    <row r="630" spans="1:7" ht="17.5" thickBot="1">
      <c r="A630" s="135">
        <v>40366</v>
      </c>
      <c r="B630" s="136">
        <v>769000</v>
      </c>
      <c r="C630" s="138">
        <v>-7.7000000000000002E-3</v>
      </c>
      <c r="D630" s="133"/>
      <c r="E630" s="135">
        <v>40366</v>
      </c>
      <c r="F630" s="136">
        <v>1675.65</v>
      </c>
      <c r="G630" s="138">
        <v>-5.4999999999999997E-3</v>
      </c>
    </row>
    <row r="631" spans="1:7" ht="17.5" thickBot="1">
      <c r="A631" s="135">
        <v>40367</v>
      </c>
      <c r="B631" s="136">
        <v>775000</v>
      </c>
      <c r="C631" s="137">
        <v>7.7999999999999996E-3</v>
      </c>
      <c r="D631" s="133"/>
      <c r="E631" s="135">
        <v>40367</v>
      </c>
      <c r="F631" s="136">
        <v>1698.64</v>
      </c>
      <c r="G631" s="137">
        <v>1.37E-2</v>
      </c>
    </row>
    <row r="632" spans="1:7" ht="17.5" thickBot="1">
      <c r="A632" s="135">
        <v>40368</v>
      </c>
      <c r="B632" s="136">
        <v>796000</v>
      </c>
      <c r="C632" s="137">
        <v>2.7099999999999999E-2</v>
      </c>
      <c r="D632" s="133"/>
      <c r="E632" s="135">
        <v>40368</v>
      </c>
      <c r="F632" s="136">
        <v>1723.01</v>
      </c>
      <c r="G632" s="137">
        <v>1.43E-2</v>
      </c>
    </row>
    <row r="633" spans="1:7" ht="17.5" thickBot="1">
      <c r="A633" s="135">
        <v>40371</v>
      </c>
      <c r="B633" s="136">
        <v>802000</v>
      </c>
      <c r="C633" s="137">
        <v>7.4999999999999997E-3</v>
      </c>
      <c r="D633" s="133"/>
      <c r="E633" s="135">
        <v>40371</v>
      </c>
      <c r="F633" s="136">
        <v>1734.05</v>
      </c>
      <c r="G633" s="137">
        <v>6.4000000000000003E-3</v>
      </c>
    </row>
    <row r="634" spans="1:7" ht="17.5" thickBot="1">
      <c r="A634" s="135">
        <v>40372</v>
      </c>
      <c r="B634" s="136">
        <v>796000</v>
      </c>
      <c r="C634" s="138">
        <v>-7.4999999999999997E-3</v>
      </c>
      <c r="D634" s="133"/>
      <c r="E634" s="135">
        <v>40372</v>
      </c>
      <c r="F634" s="136">
        <v>1735.08</v>
      </c>
      <c r="G634" s="137">
        <v>5.9999999999999995E-4</v>
      </c>
    </row>
    <row r="635" spans="1:7" ht="17.5" thickBot="1">
      <c r="A635" s="135">
        <v>40373</v>
      </c>
      <c r="B635" s="136">
        <v>824000</v>
      </c>
      <c r="C635" s="137">
        <v>3.5200000000000002E-2</v>
      </c>
      <c r="D635" s="133"/>
      <c r="E635" s="135">
        <v>40373</v>
      </c>
      <c r="F635" s="136">
        <v>1758.01</v>
      </c>
      <c r="G635" s="137">
        <v>1.32E-2</v>
      </c>
    </row>
    <row r="636" spans="1:7" ht="17.5" thickBot="1">
      <c r="A636" s="135">
        <v>40374</v>
      </c>
      <c r="B636" s="136">
        <v>820000</v>
      </c>
      <c r="C636" s="138">
        <v>-4.8999999999999998E-3</v>
      </c>
      <c r="D636" s="133"/>
      <c r="E636" s="135">
        <v>40374</v>
      </c>
      <c r="F636" s="136">
        <v>1751.29</v>
      </c>
      <c r="G636" s="138">
        <v>-3.8E-3</v>
      </c>
    </row>
    <row r="637" spans="1:7" ht="17.5" thickBot="1">
      <c r="A637" s="135">
        <v>40375</v>
      </c>
      <c r="B637" s="136">
        <v>802000</v>
      </c>
      <c r="C637" s="138">
        <v>-2.1999999999999999E-2</v>
      </c>
      <c r="D637" s="133"/>
      <c r="E637" s="135">
        <v>40375</v>
      </c>
      <c r="F637" s="136">
        <v>1738.45</v>
      </c>
      <c r="G637" s="138">
        <v>-7.3000000000000001E-3</v>
      </c>
    </row>
    <row r="638" spans="1:7" ht="17.5" thickBot="1">
      <c r="A638" s="135">
        <v>40378</v>
      </c>
      <c r="B638" s="136">
        <v>795000</v>
      </c>
      <c r="C638" s="138">
        <v>-8.6999999999999994E-3</v>
      </c>
      <c r="D638" s="133"/>
      <c r="E638" s="135">
        <v>40378</v>
      </c>
      <c r="F638" s="136">
        <v>1731.95</v>
      </c>
      <c r="G638" s="138">
        <v>-3.7000000000000002E-3</v>
      </c>
    </row>
    <row r="639" spans="1:7" ht="17.5" thickBot="1">
      <c r="A639" s="135">
        <v>40379</v>
      </c>
      <c r="B639" s="136">
        <v>798000</v>
      </c>
      <c r="C639" s="137">
        <v>3.8E-3</v>
      </c>
      <c r="D639" s="133"/>
      <c r="E639" s="135">
        <v>40379</v>
      </c>
      <c r="F639" s="136">
        <v>1736.77</v>
      </c>
      <c r="G639" s="137">
        <v>2.8E-3</v>
      </c>
    </row>
    <row r="640" spans="1:7" ht="17.5" thickBot="1">
      <c r="A640" s="135">
        <v>40380</v>
      </c>
      <c r="B640" s="136">
        <v>817000</v>
      </c>
      <c r="C640" s="137">
        <v>2.3800000000000002E-2</v>
      </c>
      <c r="D640" s="133"/>
      <c r="E640" s="135">
        <v>40380</v>
      </c>
      <c r="F640" s="136">
        <v>1748.78</v>
      </c>
      <c r="G640" s="137">
        <v>6.8999999999999999E-3</v>
      </c>
    </row>
    <row r="641" spans="1:7" ht="17.5" thickBot="1">
      <c r="A641" s="135">
        <v>40381</v>
      </c>
      <c r="B641" s="136">
        <v>808000</v>
      </c>
      <c r="C641" s="138">
        <v>-1.0999999999999999E-2</v>
      </c>
      <c r="D641" s="133"/>
      <c r="E641" s="135">
        <v>40381</v>
      </c>
      <c r="F641" s="136">
        <v>1735.53</v>
      </c>
      <c r="G641" s="138">
        <v>-7.6E-3</v>
      </c>
    </row>
    <row r="642" spans="1:7" ht="17.5" thickBot="1">
      <c r="A642" s="135">
        <v>40382</v>
      </c>
      <c r="B642" s="136">
        <v>811000</v>
      </c>
      <c r="C642" s="137">
        <v>3.7000000000000002E-3</v>
      </c>
      <c r="D642" s="133"/>
      <c r="E642" s="135">
        <v>40382</v>
      </c>
      <c r="F642" s="136">
        <v>1758.06</v>
      </c>
      <c r="G642" s="137">
        <v>1.2999999999999999E-2</v>
      </c>
    </row>
    <row r="643" spans="1:7" ht="17.5" thickBot="1">
      <c r="A643" s="135">
        <v>40385</v>
      </c>
      <c r="B643" s="136">
        <v>818000</v>
      </c>
      <c r="C643" s="137">
        <v>8.6E-3</v>
      </c>
      <c r="D643" s="133"/>
      <c r="E643" s="135">
        <v>40385</v>
      </c>
      <c r="F643" s="136">
        <v>1769.07</v>
      </c>
      <c r="G643" s="137">
        <v>6.3E-3</v>
      </c>
    </row>
    <row r="644" spans="1:7" ht="17.5" thickBot="1">
      <c r="A644" s="135">
        <v>40386</v>
      </c>
      <c r="B644" s="136">
        <v>829000</v>
      </c>
      <c r="C644" s="137">
        <v>1.34E-2</v>
      </c>
      <c r="D644" s="133"/>
      <c r="E644" s="135">
        <v>40386</v>
      </c>
      <c r="F644" s="136">
        <v>1768.31</v>
      </c>
      <c r="G644" s="138">
        <v>-4.0000000000000002E-4</v>
      </c>
    </row>
    <row r="645" spans="1:7" ht="17.5" thickBot="1">
      <c r="A645" s="135">
        <v>40387</v>
      </c>
      <c r="B645" s="136">
        <v>837000</v>
      </c>
      <c r="C645" s="137">
        <v>9.7000000000000003E-3</v>
      </c>
      <c r="D645" s="133"/>
      <c r="E645" s="135">
        <v>40387</v>
      </c>
      <c r="F645" s="136">
        <v>1773.47</v>
      </c>
      <c r="G645" s="137">
        <v>2.8999999999999998E-3</v>
      </c>
    </row>
    <row r="646" spans="1:7" ht="17.5" thickBot="1">
      <c r="A646" s="135">
        <v>40388</v>
      </c>
      <c r="B646" s="136">
        <v>827000</v>
      </c>
      <c r="C646" s="138">
        <v>-1.1900000000000001E-2</v>
      </c>
      <c r="D646" s="133"/>
      <c r="E646" s="135">
        <v>40388</v>
      </c>
      <c r="F646" s="136">
        <v>1770.88</v>
      </c>
      <c r="G646" s="138">
        <v>-1.5E-3</v>
      </c>
    </row>
    <row r="647" spans="1:7" ht="17.5" thickBot="1">
      <c r="A647" s="135">
        <v>40389</v>
      </c>
      <c r="B647" s="136">
        <v>810000</v>
      </c>
      <c r="C647" s="138">
        <v>-2.06E-2</v>
      </c>
      <c r="D647" s="133"/>
      <c r="E647" s="135">
        <v>40389</v>
      </c>
      <c r="F647" s="136">
        <v>1759.33</v>
      </c>
      <c r="G647" s="138">
        <v>-6.4999999999999997E-3</v>
      </c>
    </row>
    <row r="648" spans="1:7" ht="17.5" thickBot="1">
      <c r="A648" s="135">
        <v>40392</v>
      </c>
      <c r="B648" s="136">
        <v>810000</v>
      </c>
      <c r="C648" s="137">
        <v>0</v>
      </c>
      <c r="D648" s="133"/>
      <c r="E648" s="135">
        <v>40392</v>
      </c>
      <c r="F648" s="136">
        <v>1782.27</v>
      </c>
      <c r="G648" s="137">
        <v>1.2999999999999999E-2</v>
      </c>
    </row>
    <row r="649" spans="1:7" ht="17.5" thickBot="1">
      <c r="A649" s="135">
        <v>40393</v>
      </c>
      <c r="B649" s="136">
        <v>815000</v>
      </c>
      <c r="C649" s="137">
        <v>6.1999999999999998E-3</v>
      </c>
      <c r="D649" s="133"/>
      <c r="E649" s="135">
        <v>40393</v>
      </c>
      <c r="F649" s="136">
        <v>1790.6</v>
      </c>
      <c r="G649" s="137">
        <v>4.7000000000000002E-3</v>
      </c>
    </row>
    <row r="650" spans="1:7" ht="17.5" thickBot="1">
      <c r="A650" s="135">
        <v>40394</v>
      </c>
      <c r="B650" s="136">
        <v>806000</v>
      </c>
      <c r="C650" s="138">
        <v>-1.0999999999999999E-2</v>
      </c>
      <c r="D650" s="133"/>
      <c r="E650" s="135">
        <v>40394</v>
      </c>
      <c r="F650" s="136">
        <v>1789.26</v>
      </c>
      <c r="G650" s="138">
        <v>-6.9999999999999999E-4</v>
      </c>
    </row>
    <row r="651" spans="1:7" ht="17.5" thickBot="1">
      <c r="A651" s="135">
        <v>40395</v>
      </c>
      <c r="B651" s="136">
        <v>804000</v>
      </c>
      <c r="C651" s="138">
        <v>-2.5000000000000001E-3</v>
      </c>
      <c r="D651" s="133"/>
      <c r="E651" s="135">
        <v>40395</v>
      </c>
      <c r="F651" s="136">
        <v>1783.86</v>
      </c>
      <c r="G651" s="138">
        <v>-3.0000000000000001E-3</v>
      </c>
    </row>
    <row r="652" spans="1:7" ht="17.5" thickBot="1">
      <c r="A652" s="135">
        <v>40396</v>
      </c>
      <c r="B652" s="136">
        <v>801000</v>
      </c>
      <c r="C652" s="138">
        <v>-3.7000000000000002E-3</v>
      </c>
      <c r="D652" s="133"/>
      <c r="E652" s="135">
        <v>40396</v>
      </c>
      <c r="F652" s="136">
        <v>1783.83</v>
      </c>
      <c r="G652" s="138">
        <v>0</v>
      </c>
    </row>
    <row r="653" spans="1:7" ht="17.5" thickBot="1">
      <c r="A653" s="135">
        <v>40399</v>
      </c>
      <c r="B653" s="136">
        <v>802000</v>
      </c>
      <c r="C653" s="137">
        <v>1.1999999999999999E-3</v>
      </c>
      <c r="D653" s="133"/>
      <c r="E653" s="135">
        <v>40399</v>
      </c>
      <c r="F653" s="136">
        <v>1790.17</v>
      </c>
      <c r="G653" s="137">
        <v>3.5999999999999999E-3</v>
      </c>
    </row>
    <row r="654" spans="1:7" ht="17.5" thickBot="1">
      <c r="A654" s="135">
        <v>40400</v>
      </c>
      <c r="B654" s="136">
        <v>793000</v>
      </c>
      <c r="C654" s="138">
        <v>-1.12E-2</v>
      </c>
      <c r="D654" s="133"/>
      <c r="E654" s="135">
        <v>40400</v>
      </c>
      <c r="F654" s="136">
        <v>1781.13</v>
      </c>
      <c r="G654" s="138">
        <v>-5.0000000000000001E-3</v>
      </c>
    </row>
    <row r="655" spans="1:7" ht="17.5" thickBot="1">
      <c r="A655" s="135">
        <v>40401</v>
      </c>
      <c r="B655" s="136">
        <v>779000</v>
      </c>
      <c r="C655" s="138">
        <v>-1.77E-2</v>
      </c>
      <c r="D655" s="133"/>
      <c r="E655" s="135">
        <v>40401</v>
      </c>
      <c r="F655" s="136">
        <v>1758.19</v>
      </c>
      <c r="G655" s="138">
        <v>-1.29E-2</v>
      </c>
    </row>
    <row r="656" spans="1:7" ht="17.5" thickBot="1">
      <c r="A656" s="135">
        <v>40402</v>
      </c>
      <c r="B656" s="136">
        <v>766000</v>
      </c>
      <c r="C656" s="138">
        <v>-1.67E-2</v>
      </c>
      <c r="D656" s="133"/>
      <c r="E656" s="135">
        <v>40402</v>
      </c>
      <c r="F656" s="136">
        <v>1721.75</v>
      </c>
      <c r="G656" s="138">
        <v>-2.07E-2</v>
      </c>
    </row>
    <row r="657" spans="1:7" ht="17.5" thickBot="1">
      <c r="A657" s="135">
        <v>40403</v>
      </c>
      <c r="B657" s="136">
        <v>781000</v>
      </c>
      <c r="C657" s="137">
        <v>1.9599999999999999E-2</v>
      </c>
      <c r="D657" s="133"/>
      <c r="E657" s="135">
        <v>40403</v>
      </c>
      <c r="F657" s="136">
        <v>1746.24</v>
      </c>
      <c r="G657" s="137">
        <v>1.4200000000000001E-2</v>
      </c>
    </row>
    <row r="658" spans="1:7" ht="17.5" thickBot="1">
      <c r="A658" s="135">
        <v>40406</v>
      </c>
      <c r="B658" s="136">
        <v>782000</v>
      </c>
      <c r="C658" s="137">
        <v>1.2999999999999999E-3</v>
      </c>
      <c r="D658" s="133"/>
      <c r="E658" s="135">
        <v>40406</v>
      </c>
      <c r="F658" s="136">
        <v>1743.31</v>
      </c>
      <c r="G658" s="138">
        <v>-1.6999999999999999E-3</v>
      </c>
    </row>
    <row r="659" spans="1:7" ht="17.5" thickBot="1">
      <c r="A659" s="135">
        <v>40407</v>
      </c>
      <c r="B659" s="136">
        <v>782000</v>
      </c>
      <c r="C659" s="137">
        <v>0</v>
      </c>
      <c r="D659" s="133"/>
      <c r="E659" s="135">
        <v>40407</v>
      </c>
      <c r="F659" s="136">
        <v>1755.03</v>
      </c>
      <c r="G659" s="137">
        <v>6.7000000000000002E-3</v>
      </c>
    </row>
    <row r="660" spans="1:7" ht="17.5" thickBot="1">
      <c r="A660" s="135">
        <v>40408</v>
      </c>
      <c r="B660" s="136">
        <v>778000</v>
      </c>
      <c r="C660" s="138">
        <v>-5.1000000000000004E-3</v>
      </c>
      <c r="D660" s="133"/>
      <c r="E660" s="135">
        <v>40408</v>
      </c>
      <c r="F660" s="136">
        <v>1761.99</v>
      </c>
      <c r="G660" s="137">
        <v>4.0000000000000001E-3</v>
      </c>
    </row>
    <row r="661" spans="1:7" ht="17.5" thickBot="1">
      <c r="A661" s="135">
        <v>40409</v>
      </c>
      <c r="B661" s="136">
        <v>789000</v>
      </c>
      <c r="C661" s="137">
        <v>1.41E-2</v>
      </c>
      <c r="D661" s="133"/>
      <c r="E661" s="135">
        <v>40409</v>
      </c>
      <c r="F661" s="136">
        <v>1779.64</v>
      </c>
      <c r="G661" s="137">
        <v>0.01</v>
      </c>
    </row>
    <row r="662" spans="1:7" ht="17.5" thickBot="1">
      <c r="A662" s="135">
        <v>40410</v>
      </c>
      <c r="B662" s="136">
        <v>784000</v>
      </c>
      <c r="C662" s="138">
        <v>-6.3E-3</v>
      </c>
      <c r="D662" s="133"/>
      <c r="E662" s="135">
        <v>40410</v>
      </c>
      <c r="F662" s="136">
        <v>1775.54</v>
      </c>
      <c r="G662" s="138">
        <v>-2.3E-3</v>
      </c>
    </row>
    <row r="663" spans="1:7" ht="17.5" thickBot="1">
      <c r="A663" s="135">
        <v>40413</v>
      </c>
      <c r="B663" s="136">
        <v>790000</v>
      </c>
      <c r="C663" s="137">
        <v>7.7000000000000002E-3</v>
      </c>
      <c r="D663" s="133"/>
      <c r="E663" s="135">
        <v>40413</v>
      </c>
      <c r="F663" s="136">
        <v>1767.71</v>
      </c>
      <c r="G663" s="138">
        <v>-4.4000000000000003E-3</v>
      </c>
    </row>
    <row r="664" spans="1:7" ht="17.5" thickBot="1">
      <c r="A664" s="135">
        <v>40414</v>
      </c>
      <c r="B664" s="136">
        <v>783000</v>
      </c>
      <c r="C664" s="138">
        <v>-8.8999999999999999E-3</v>
      </c>
      <c r="D664" s="133"/>
      <c r="E664" s="135">
        <v>40414</v>
      </c>
      <c r="F664" s="136">
        <v>1760.53</v>
      </c>
      <c r="G664" s="138">
        <v>-4.1000000000000003E-3</v>
      </c>
    </row>
    <row r="665" spans="1:7" ht="17.5" thickBot="1">
      <c r="A665" s="135">
        <v>40415</v>
      </c>
      <c r="B665" s="136">
        <v>772000</v>
      </c>
      <c r="C665" s="138">
        <v>-1.4E-2</v>
      </c>
      <c r="D665" s="133"/>
      <c r="E665" s="135">
        <v>40415</v>
      </c>
      <c r="F665" s="136">
        <v>1734.79</v>
      </c>
      <c r="G665" s="138">
        <v>-1.46E-2</v>
      </c>
    </row>
    <row r="666" spans="1:7" ht="17.5" thickBot="1">
      <c r="A666" s="135">
        <v>40416</v>
      </c>
      <c r="B666" s="136">
        <v>773000</v>
      </c>
      <c r="C666" s="137">
        <v>1.2999999999999999E-3</v>
      </c>
      <c r="D666" s="133"/>
      <c r="E666" s="135">
        <v>40416</v>
      </c>
      <c r="F666" s="136">
        <v>1729.76</v>
      </c>
      <c r="G666" s="138">
        <v>-2.8999999999999998E-3</v>
      </c>
    </row>
    <row r="667" spans="1:7" ht="17.5" thickBot="1">
      <c r="A667" s="135">
        <v>40417</v>
      </c>
      <c r="B667" s="136">
        <v>766000</v>
      </c>
      <c r="C667" s="138">
        <v>-9.1000000000000004E-3</v>
      </c>
      <c r="D667" s="133"/>
      <c r="E667" s="135">
        <v>40417</v>
      </c>
      <c r="F667" s="136">
        <v>1729.56</v>
      </c>
      <c r="G667" s="138">
        <v>-1E-4</v>
      </c>
    </row>
    <row r="668" spans="1:7" ht="17.5" thickBot="1">
      <c r="A668" s="135">
        <v>40420</v>
      </c>
      <c r="B668" s="136">
        <v>776000</v>
      </c>
      <c r="C668" s="137">
        <v>1.3100000000000001E-2</v>
      </c>
      <c r="D668" s="133"/>
      <c r="E668" s="135">
        <v>40420</v>
      </c>
      <c r="F668" s="136">
        <v>1760.13</v>
      </c>
      <c r="G668" s="137">
        <v>1.77E-2</v>
      </c>
    </row>
    <row r="669" spans="1:7" ht="17.5" thickBot="1">
      <c r="A669" s="135">
        <v>40421</v>
      </c>
      <c r="B669" s="136">
        <v>756000</v>
      </c>
      <c r="C669" s="138">
        <v>-2.58E-2</v>
      </c>
      <c r="D669" s="133"/>
      <c r="E669" s="135">
        <v>40421</v>
      </c>
      <c r="F669" s="136">
        <v>1742.75</v>
      </c>
      <c r="G669" s="138">
        <v>-9.9000000000000008E-3</v>
      </c>
    </row>
    <row r="670" spans="1:7" ht="17.5" thickBot="1">
      <c r="A670" s="135">
        <v>40422</v>
      </c>
      <c r="B670" s="136">
        <v>752000</v>
      </c>
      <c r="C670" s="138">
        <v>-5.3E-3</v>
      </c>
      <c r="D670" s="133"/>
      <c r="E670" s="135">
        <v>40422</v>
      </c>
      <c r="F670" s="136">
        <v>1764.69</v>
      </c>
      <c r="G670" s="137">
        <v>1.26E-2</v>
      </c>
    </row>
    <row r="671" spans="1:7" ht="17.5" thickBot="1">
      <c r="A671" s="135">
        <v>40423</v>
      </c>
      <c r="B671" s="136">
        <v>759000</v>
      </c>
      <c r="C671" s="137">
        <v>9.2999999999999992E-3</v>
      </c>
      <c r="D671" s="133"/>
      <c r="E671" s="135">
        <v>40423</v>
      </c>
      <c r="F671" s="136">
        <v>1775.73</v>
      </c>
      <c r="G671" s="137">
        <v>6.3E-3</v>
      </c>
    </row>
    <row r="672" spans="1:7" ht="17.5" thickBot="1">
      <c r="A672" s="135">
        <v>40424</v>
      </c>
      <c r="B672" s="136">
        <v>761000</v>
      </c>
      <c r="C672" s="137">
        <v>2.5999999999999999E-3</v>
      </c>
      <c r="D672" s="133"/>
      <c r="E672" s="135">
        <v>40424</v>
      </c>
      <c r="F672" s="136">
        <v>1780.02</v>
      </c>
      <c r="G672" s="137">
        <v>2.3999999999999998E-3</v>
      </c>
    </row>
    <row r="673" spans="1:7" ht="17.5" thickBot="1">
      <c r="A673" s="135">
        <v>40427</v>
      </c>
      <c r="B673" s="136">
        <v>780000</v>
      </c>
      <c r="C673" s="137">
        <v>2.5000000000000001E-2</v>
      </c>
      <c r="D673" s="133"/>
      <c r="E673" s="135">
        <v>40427</v>
      </c>
      <c r="F673" s="136">
        <v>1792.42</v>
      </c>
      <c r="G673" s="137">
        <v>7.0000000000000001E-3</v>
      </c>
    </row>
    <row r="674" spans="1:7" ht="17.5" thickBot="1">
      <c r="A674" s="135">
        <v>40428</v>
      </c>
      <c r="B674" s="136">
        <v>788000</v>
      </c>
      <c r="C674" s="137">
        <v>1.03E-2</v>
      </c>
      <c r="D674" s="133"/>
      <c r="E674" s="135">
        <v>40428</v>
      </c>
      <c r="F674" s="136">
        <v>1787.74</v>
      </c>
      <c r="G674" s="138">
        <v>-2.5999999999999999E-3</v>
      </c>
    </row>
    <row r="675" spans="1:7" ht="17.5" thickBot="1">
      <c r="A675" s="135">
        <v>40429</v>
      </c>
      <c r="B675" s="136">
        <v>771000</v>
      </c>
      <c r="C675" s="138">
        <v>-2.1600000000000001E-2</v>
      </c>
      <c r="D675" s="133"/>
      <c r="E675" s="135">
        <v>40429</v>
      </c>
      <c r="F675" s="136">
        <v>1779.22</v>
      </c>
      <c r="G675" s="138">
        <v>-4.7999999999999996E-3</v>
      </c>
    </row>
    <row r="676" spans="1:7" ht="17.5" thickBot="1">
      <c r="A676" s="135">
        <v>40430</v>
      </c>
      <c r="B676" s="136">
        <v>756000</v>
      </c>
      <c r="C676" s="138">
        <v>-1.95E-2</v>
      </c>
      <c r="D676" s="133"/>
      <c r="E676" s="135">
        <v>40430</v>
      </c>
      <c r="F676" s="136">
        <v>1784.36</v>
      </c>
      <c r="G676" s="137">
        <v>2.8999999999999998E-3</v>
      </c>
    </row>
    <row r="677" spans="1:7" ht="17.5" thickBot="1">
      <c r="A677" s="135">
        <v>40431</v>
      </c>
      <c r="B677" s="136">
        <v>766000</v>
      </c>
      <c r="C677" s="137">
        <v>1.32E-2</v>
      </c>
      <c r="D677" s="133"/>
      <c r="E677" s="135">
        <v>40431</v>
      </c>
      <c r="F677" s="136">
        <v>1802.58</v>
      </c>
      <c r="G677" s="137">
        <v>1.0200000000000001E-2</v>
      </c>
    </row>
    <row r="678" spans="1:7" ht="17.5" thickBot="1">
      <c r="A678" s="135">
        <v>40434</v>
      </c>
      <c r="B678" s="136">
        <v>770000</v>
      </c>
      <c r="C678" s="137">
        <v>5.1999999999999998E-3</v>
      </c>
      <c r="D678" s="133"/>
      <c r="E678" s="135">
        <v>40434</v>
      </c>
      <c r="F678" s="136">
        <v>1818.86</v>
      </c>
      <c r="G678" s="137">
        <v>8.9999999999999993E-3</v>
      </c>
    </row>
    <row r="679" spans="1:7" ht="17.5" thickBot="1">
      <c r="A679" s="135">
        <v>40435</v>
      </c>
      <c r="B679" s="136">
        <v>760000</v>
      </c>
      <c r="C679" s="138">
        <v>-1.2999999999999999E-2</v>
      </c>
      <c r="D679" s="133"/>
      <c r="E679" s="135">
        <v>40435</v>
      </c>
      <c r="F679" s="136">
        <v>1815.25</v>
      </c>
      <c r="G679" s="138">
        <v>-2E-3</v>
      </c>
    </row>
    <row r="680" spans="1:7" ht="17.5" thickBot="1">
      <c r="A680" s="135">
        <v>40436</v>
      </c>
      <c r="B680" s="136">
        <v>757000</v>
      </c>
      <c r="C680" s="138">
        <v>-3.8999999999999998E-3</v>
      </c>
      <c r="D680" s="133"/>
      <c r="E680" s="135">
        <v>40436</v>
      </c>
      <c r="F680" s="136">
        <v>1823.88</v>
      </c>
      <c r="G680" s="137">
        <v>4.7999999999999996E-3</v>
      </c>
    </row>
    <row r="681" spans="1:7" ht="17.5" thickBot="1">
      <c r="A681" s="135">
        <v>40437</v>
      </c>
      <c r="B681" s="136">
        <v>757000</v>
      </c>
      <c r="C681" s="137">
        <v>0</v>
      </c>
      <c r="D681" s="133"/>
      <c r="E681" s="135">
        <v>40437</v>
      </c>
      <c r="F681" s="136">
        <v>1811.85</v>
      </c>
      <c r="G681" s="138">
        <v>-6.6E-3</v>
      </c>
    </row>
    <row r="682" spans="1:7" ht="17.5" thickBot="1">
      <c r="A682" s="135">
        <v>40438</v>
      </c>
      <c r="B682" s="136">
        <v>773000</v>
      </c>
      <c r="C682" s="137">
        <v>2.1100000000000001E-2</v>
      </c>
      <c r="D682" s="133"/>
      <c r="E682" s="135">
        <v>40438</v>
      </c>
      <c r="F682" s="136">
        <v>1827.35</v>
      </c>
      <c r="G682" s="137">
        <v>8.6E-3</v>
      </c>
    </row>
    <row r="683" spans="1:7" ht="17.5" thickBot="1">
      <c r="A683" s="135">
        <v>40441</v>
      </c>
      <c r="B683" s="136">
        <v>780000</v>
      </c>
      <c r="C683" s="137">
        <v>9.1000000000000004E-3</v>
      </c>
      <c r="D683" s="133"/>
      <c r="E683" s="135">
        <v>40441</v>
      </c>
      <c r="F683" s="136">
        <v>1832.63</v>
      </c>
      <c r="G683" s="137">
        <v>2.8999999999999998E-3</v>
      </c>
    </row>
    <row r="684" spans="1:7" ht="17.5" thickBot="1">
      <c r="A684" s="135">
        <v>40445</v>
      </c>
      <c r="B684" s="136">
        <v>762000</v>
      </c>
      <c r="C684" s="138">
        <v>-2.3099999999999999E-2</v>
      </c>
      <c r="D684" s="133"/>
      <c r="E684" s="135">
        <v>40445</v>
      </c>
      <c r="F684" s="136">
        <v>1846.6</v>
      </c>
      <c r="G684" s="137">
        <v>7.6E-3</v>
      </c>
    </row>
    <row r="685" spans="1:7" ht="17.5" thickBot="1">
      <c r="A685" s="135">
        <v>40448</v>
      </c>
      <c r="B685" s="136">
        <v>755000</v>
      </c>
      <c r="C685" s="138">
        <v>-9.1999999999999998E-3</v>
      </c>
      <c r="D685" s="133"/>
      <c r="E685" s="135">
        <v>40448</v>
      </c>
      <c r="F685" s="136">
        <v>1860.83</v>
      </c>
      <c r="G685" s="137">
        <v>7.7000000000000002E-3</v>
      </c>
    </row>
    <row r="686" spans="1:7" ht="17.5" thickBot="1">
      <c r="A686" s="135">
        <v>40449</v>
      </c>
      <c r="B686" s="136">
        <v>745000</v>
      </c>
      <c r="C686" s="138">
        <v>-1.32E-2</v>
      </c>
      <c r="D686" s="133"/>
      <c r="E686" s="135">
        <v>40449</v>
      </c>
      <c r="F686" s="136">
        <v>1855.97</v>
      </c>
      <c r="G686" s="138">
        <v>-2.5999999999999999E-3</v>
      </c>
    </row>
    <row r="687" spans="1:7" ht="17.5" thickBot="1">
      <c r="A687" s="135">
        <v>40450</v>
      </c>
      <c r="B687" s="136">
        <v>772000</v>
      </c>
      <c r="C687" s="137">
        <v>3.6200000000000003E-2</v>
      </c>
      <c r="D687" s="133"/>
      <c r="E687" s="135">
        <v>40450</v>
      </c>
      <c r="F687" s="136">
        <v>1866.45</v>
      </c>
      <c r="G687" s="137">
        <v>5.5999999999999999E-3</v>
      </c>
    </row>
    <row r="688" spans="1:7" ht="17.5" thickBot="1">
      <c r="A688" s="135">
        <v>40451</v>
      </c>
      <c r="B688" s="136">
        <v>777000</v>
      </c>
      <c r="C688" s="137">
        <v>6.4999999999999997E-3</v>
      </c>
      <c r="D688" s="133"/>
      <c r="E688" s="135">
        <v>40451</v>
      </c>
      <c r="F688" s="136">
        <v>1872.81</v>
      </c>
      <c r="G688" s="137">
        <v>3.3999999999999998E-3</v>
      </c>
    </row>
    <row r="689" spans="1:7" ht="17.5" thickBot="1">
      <c r="A689" s="135">
        <v>40452</v>
      </c>
      <c r="B689" s="136">
        <v>777000</v>
      </c>
      <c r="C689" s="137">
        <v>0</v>
      </c>
      <c r="D689" s="133"/>
      <c r="E689" s="135">
        <v>40452</v>
      </c>
      <c r="F689" s="136">
        <v>1876.73</v>
      </c>
      <c r="G689" s="137">
        <v>2.0999999999999999E-3</v>
      </c>
    </row>
    <row r="690" spans="1:7" ht="17.5" thickBot="1">
      <c r="A690" s="135">
        <v>40455</v>
      </c>
      <c r="B690" s="136">
        <v>780000</v>
      </c>
      <c r="C690" s="137">
        <v>3.8999999999999998E-3</v>
      </c>
      <c r="D690" s="133"/>
      <c r="E690" s="135">
        <v>40455</v>
      </c>
      <c r="F690" s="136">
        <v>1879.29</v>
      </c>
      <c r="G690" s="137">
        <v>1.4E-3</v>
      </c>
    </row>
    <row r="691" spans="1:7" ht="17.5" thickBot="1">
      <c r="A691" s="135">
        <v>40456</v>
      </c>
      <c r="B691" s="136">
        <v>773000</v>
      </c>
      <c r="C691" s="138">
        <v>-8.9999999999999993E-3</v>
      </c>
      <c r="D691" s="133"/>
      <c r="E691" s="135">
        <v>40456</v>
      </c>
      <c r="F691" s="136">
        <v>1878.94</v>
      </c>
      <c r="G691" s="138">
        <v>-2.0000000000000001E-4</v>
      </c>
    </row>
    <row r="692" spans="1:7" ht="17.5" thickBot="1">
      <c r="A692" s="135">
        <v>40457</v>
      </c>
      <c r="B692" s="136">
        <v>793000</v>
      </c>
      <c r="C692" s="137">
        <v>2.5899999999999999E-2</v>
      </c>
      <c r="D692" s="133"/>
      <c r="E692" s="135">
        <v>40457</v>
      </c>
      <c r="F692" s="136">
        <v>1903.95</v>
      </c>
      <c r="G692" s="137">
        <v>1.3299999999999999E-2</v>
      </c>
    </row>
    <row r="693" spans="1:7" ht="17.5" thickBot="1">
      <c r="A693" s="135">
        <v>40458</v>
      </c>
      <c r="B693" s="136">
        <v>770000</v>
      </c>
      <c r="C693" s="138">
        <v>-2.9000000000000001E-2</v>
      </c>
      <c r="D693" s="133"/>
      <c r="E693" s="135">
        <v>40458</v>
      </c>
      <c r="F693" s="136">
        <v>1900.85</v>
      </c>
      <c r="G693" s="138">
        <v>-1.6000000000000001E-3</v>
      </c>
    </row>
    <row r="694" spans="1:7" ht="17.5" thickBot="1">
      <c r="A694" s="135">
        <v>40459</v>
      </c>
      <c r="B694" s="136">
        <v>758000</v>
      </c>
      <c r="C694" s="138">
        <v>-1.5599999999999999E-2</v>
      </c>
      <c r="D694" s="133"/>
      <c r="E694" s="135">
        <v>40459</v>
      </c>
      <c r="F694" s="136">
        <v>1897.07</v>
      </c>
      <c r="G694" s="138">
        <v>-2E-3</v>
      </c>
    </row>
    <row r="695" spans="1:7" ht="17.5" thickBot="1">
      <c r="A695" s="135">
        <v>40462</v>
      </c>
      <c r="B695" s="136">
        <v>753000</v>
      </c>
      <c r="C695" s="138">
        <v>-6.6E-3</v>
      </c>
      <c r="D695" s="133"/>
      <c r="E695" s="135">
        <v>40462</v>
      </c>
      <c r="F695" s="136">
        <v>1889.91</v>
      </c>
      <c r="G695" s="138">
        <v>-3.8E-3</v>
      </c>
    </row>
    <row r="696" spans="1:7" ht="17.5" thickBot="1">
      <c r="A696" s="135">
        <v>40463</v>
      </c>
      <c r="B696" s="136">
        <v>746000</v>
      </c>
      <c r="C696" s="138">
        <v>-9.2999999999999992E-3</v>
      </c>
      <c r="D696" s="133"/>
      <c r="E696" s="135">
        <v>40463</v>
      </c>
      <c r="F696" s="136">
        <v>1868.04</v>
      </c>
      <c r="G696" s="138">
        <v>-1.1599999999999999E-2</v>
      </c>
    </row>
    <row r="697" spans="1:7" ht="17.5" thickBot="1">
      <c r="A697" s="135">
        <v>40464</v>
      </c>
      <c r="B697" s="136">
        <v>744000</v>
      </c>
      <c r="C697" s="138">
        <v>-2.7000000000000001E-3</v>
      </c>
      <c r="D697" s="133"/>
      <c r="E697" s="135">
        <v>40464</v>
      </c>
      <c r="F697" s="136">
        <v>1876.15</v>
      </c>
      <c r="G697" s="137">
        <v>4.3E-3</v>
      </c>
    </row>
    <row r="698" spans="1:7" ht="17.5" thickBot="1">
      <c r="A698" s="135">
        <v>40465</v>
      </c>
      <c r="B698" s="136">
        <v>750000</v>
      </c>
      <c r="C698" s="137">
        <v>8.0999999999999996E-3</v>
      </c>
      <c r="D698" s="133"/>
      <c r="E698" s="135">
        <v>40465</v>
      </c>
      <c r="F698" s="136">
        <v>1899.76</v>
      </c>
      <c r="G698" s="137">
        <v>1.26E-2</v>
      </c>
    </row>
    <row r="699" spans="1:7" ht="17.5" thickBot="1">
      <c r="A699" s="135">
        <v>40466</v>
      </c>
      <c r="B699" s="136">
        <v>754000</v>
      </c>
      <c r="C699" s="137">
        <v>5.3E-3</v>
      </c>
      <c r="D699" s="133"/>
      <c r="E699" s="135">
        <v>40466</v>
      </c>
      <c r="F699" s="136">
        <v>1902.29</v>
      </c>
      <c r="G699" s="137">
        <v>1.2999999999999999E-3</v>
      </c>
    </row>
    <row r="700" spans="1:7" ht="17.5" thickBot="1">
      <c r="A700" s="135">
        <v>40469</v>
      </c>
      <c r="B700" s="136">
        <v>751000</v>
      </c>
      <c r="C700" s="138">
        <v>-4.0000000000000001E-3</v>
      </c>
      <c r="D700" s="133"/>
      <c r="E700" s="135">
        <v>40469</v>
      </c>
      <c r="F700" s="136">
        <v>1875.42</v>
      </c>
      <c r="G700" s="138">
        <v>-1.41E-2</v>
      </c>
    </row>
    <row r="701" spans="1:7" ht="17.5" thickBot="1">
      <c r="A701" s="135">
        <v>40470</v>
      </c>
      <c r="B701" s="136">
        <v>741000</v>
      </c>
      <c r="C701" s="138">
        <v>-1.3299999999999999E-2</v>
      </c>
      <c r="D701" s="133"/>
      <c r="E701" s="135">
        <v>40470</v>
      </c>
      <c r="F701" s="136">
        <v>1857.32</v>
      </c>
      <c r="G701" s="138">
        <v>-9.7000000000000003E-3</v>
      </c>
    </row>
    <row r="702" spans="1:7" ht="17.5" thickBot="1">
      <c r="A702" s="135">
        <v>40471</v>
      </c>
      <c r="B702" s="136">
        <v>745000</v>
      </c>
      <c r="C702" s="137">
        <v>5.4000000000000003E-3</v>
      </c>
      <c r="D702" s="133"/>
      <c r="E702" s="135">
        <v>40471</v>
      </c>
      <c r="F702" s="136">
        <v>1870.44</v>
      </c>
      <c r="G702" s="137">
        <v>7.1000000000000004E-3</v>
      </c>
    </row>
    <row r="703" spans="1:7" ht="17.5" thickBot="1">
      <c r="A703" s="135">
        <v>40472</v>
      </c>
      <c r="B703" s="136">
        <v>765000</v>
      </c>
      <c r="C703" s="137">
        <v>2.6800000000000001E-2</v>
      </c>
      <c r="D703" s="133"/>
      <c r="E703" s="135">
        <v>40472</v>
      </c>
      <c r="F703" s="136">
        <v>1874.69</v>
      </c>
      <c r="G703" s="137">
        <v>2.3E-3</v>
      </c>
    </row>
    <row r="704" spans="1:7" ht="17.5" thickBot="1">
      <c r="A704" s="135">
        <v>40473</v>
      </c>
      <c r="B704" s="136">
        <v>777000</v>
      </c>
      <c r="C704" s="137">
        <v>1.5699999999999999E-2</v>
      </c>
      <c r="D704" s="133"/>
      <c r="E704" s="135">
        <v>40473</v>
      </c>
      <c r="F704" s="136">
        <v>1897.31</v>
      </c>
      <c r="G704" s="137">
        <v>1.21E-2</v>
      </c>
    </row>
    <row r="705" spans="1:7" ht="17.5" thickBot="1">
      <c r="A705" s="135">
        <v>40476</v>
      </c>
      <c r="B705" s="136">
        <v>771000</v>
      </c>
      <c r="C705" s="138">
        <v>-7.7000000000000002E-3</v>
      </c>
      <c r="D705" s="133"/>
      <c r="E705" s="135">
        <v>40476</v>
      </c>
      <c r="F705" s="136">
        <v>1915.71</v>
      </c>
      <c r="G705" s="137">
        <v>9.7000000000000003E-3</v>
      </c>
    </row>
    <row r="706" spans="1:7" ht="17.5" thickBot="1">
      <c r="A706" s="135">
        <v>40477</v>
      </c>
      <c r="B706" s="136">
        <v>763000</v>
      </c>
      <c r="C706" s="138">
        <v>-1.04E-2</v>
      </c>
      <c r="D706" s="133"/>
      <c r="E706" s="135">
        <v>40477</v>
      </c>
      <c r="F706" s="136">
        <v>1919.41</v>
      </c>
      <c r="G706" s="137">
        <v>1.9E-3</v>
      </c>
    </row>
    <row r="707" spans="1:7" ht="17.5" thickBot="1">
      <c r="A707" s="135">
        <v>40478</v>
      </c>
      <c r="B707" s="136">
        <v>753000</v>
      </c>
      <c r="C707" s="138">
        <v>-1.3100000000000001E-2</v>
      </c>
      <c r="D707" s="133"/>
      <c r="E707" s="135">
        <v>40478</v>
      </c>
      <c r="F707" s="136">
        <v>1909.54</v>
      </c>
      <c r="G707" s="138">
        <v>-5.1000000000000004E-3</v>
      </c>
    </row>
    <row r="708" spans="1:7" ht="17.5" thickBot="1">
      <c r="A708" s="135">
        <v>40479</v>
      </c>
      <c r="B708" s="136">
        <v>764000</v>
      </c>
      <c r="C708" s="137">
        <v>1.46E-2</v>
      </c>
      <c r="D708" s="133"/>
      <c r="E708" s="135">
        <v>40479</v>
      </c>
      <c r="F708" s="136">
        <v>1907.87</v>
      </c>
      <c r="G708" s="138">
        <v>-8.9999999999999998E-4</v>
      </c>
    </row>
    <row r="709" spans="1:7" ht="17.5" thickBot="1">
      <c r="A709" s="135">
        <v>40480</v>
      </c>
      <c r="B709" s="136">
        <v>745000</v>
      </c>
      <c r="C709" s="138">
        <v>-2.4899999999999999E-2</v>
      </c>
      <c r="D709" s="133"/>
      <c r="E709" s="135">
        <v>40480</v>
      </c>
      <c r="F709" s="136">
        <v>1882.95</v>
      </c>
      <c r="G709" s="138">
        <v>-1.3100000000000001E-2</v>
      </c>
    </row>
    <row r="710" spans="1:7" ht="17.5" thickBot="1">
      <c r="A710" s="135">
        <v>40483</v>
      </c>
      <c r="B710" s="136">
        <v>747000</v>
      </c>
      <c r="C710" s="137">
        <v>2.7000000000000001E-3</v>
      </c>
      <c r="D710" s="133"/>
      <c r="E710" s="135">
        <v>40483</v>
      </c>
      <c r="F710" s="136">
        <v>1914.74</v>
      </c>
      <c r="G710" s="137">
        <v>1.6899999999999998E-2</v>
      </c>
    </row>
    <row r="711" spans="1:7" ht="17.5" thickBot="1">
      <c r="A711" s="135">
        <v>40484</v>
      </c>
      <c r="B711" s="136">
        <v>740000</v>
      </c>
      <c r="C711" s="138">
        <v>-9.4000000000000004E-3</v>
      </c>
      <c r="D711" s="133"/>
      <c r="E711" s="135">
        <v>40484</v>
      </c>
      <c r="F711" s="136">
        <v>1918.04</v>
      </c>
      <c r="G711" s="137">
        <v>1.6999999999999999E-3</v>
      </c>
    </row>
    <row r="712" spans="1:7" ht="17.5" thickBot="1">
      <c r="A712" s="135">
        <v>40485</v>
      </c>
      <c r="B712" s="136">
        <v>740000</v>
      </c>
      <c r="C712" s="137">
        <v>0</v>
      </c>
      <c r="D712" s="133"/>
      <c r="E712" s="135">
        <v>40485</v>
      </c>
      <c r="F712" s="136">
        <v>1935.97</v>
      </c>
      <c r="G712" s="137">
        <v>9.2999999999999992E-3</v>
      </c>
    </row>
    <row r="713" spans="1:7" ht="17.5" thickBot="1">
      <c r="A713" s="135">
        <v>40486</v>
      </c>
      <c r="B713" s="136">
        <v>763000</v>
      </c>
      <c r="C713" s="137">
        <v>3.1099999999999999E-2</v>
      </c>
      <c r="D713" s="133"/>
      <c r="E713" s="135">
        <v>40486</v>
      </c>
      <c r="F713" s="136">
        <v>1942.5</v>
      </c>
      <c r="G713" s="137">
        <v>3.3999999999999998E-3</v>
      </c>
    </row>
    <row r="714" spans="1:7" ht="17.5" thickBot="1">
      <c r="A714" s="135">
        <v>40487</v>
      </c>
      <c r="B714" s="136">
        <v>776000</v>
      </c>
      <c r="C714" s="137">
        <v>1.7000000000000001E-2</v>
      </c>
      <c r="D714" s="133"/>
      <c r="E714" s="135">
        <v>40487</v>
      </c>
      <c r="F714" s="136">
        <v>1938.96</v>
      </c>
      <c r="G714" s="138">
        <v>-1.8E-3</v>
      </c>
    </row>
    <row r="715" spans="1:7" ht="17.5" thickBot="1">
      <c r="A715" s="135">
        <v>40490</v>
      </c>
      <c r="B715" s="136">
        <v>778000</v>
      </c>
      <c r="C715" s="137">
        <v>2.5999999999999999E-3</v>
      </c>
      <c r="D715" s="133"/>
      <c r="E715" s="135">
        <v>40490</v>
      </c>
      <c r="F715" s="136">
        <v>1942.41</v>
      </c>
      <c r="G715" s="137">
        <v>1.8E-3</v>
      </c>
    </row>
    <row r="716" spans="1:7" ht="17.5" thickBot="1">
      <c r="A716" s="135">
        <v>40491</v>
      </c>
      <c r="B716" s="136">
        <v>774000</v>
      </c>
      <c r="C716" s="138">
        <v>-5.1000000000000004E-3</v>
      </c>
      <c r="D716" s="133"/>
      <c r="E716" s="135">
        <v>40491</v>
      </c>
      <c r="F716" s="136">
        <v>1947.46</v>
      </c>
      <c r="G716" s="137">
        <v>2.5999999999999999E-3</v>
      </c>
    </row>
    <row r="717" spans="1:7" ht="17.5" thickBot="1">
      <c r="A717" s="135">
        <v>40492</v>
      </c>
      <c r="B717" s="136">
        <v>790000</v>
      </c>
      <c r="C717" s="137">
        <v>2.07E-2</v>
      </c>
      <c r="D717" s="133"/>
      <c r="E717" s="135">
        <v>40492</v>
      </c>
      <c r="F717" s="136">
        <v>1967.85</v>
      </c>
      <c r="G717" s="137">
        <v>1.0500000000000001E-2</v>
      </c>
    </row>
    <row r="718" spans="1:7" ht="17.5" thickBot="1">
      <c r="A718" s="135">
        <v>40493</v>
      </c>
      <c r="B718" s="136">
        <v>767000</v>
      </c>
      <c r="C718" s="138">
        <v>-2.9100000000000001E-2</v>
      </c>
      <c r="D718" s="133"/>
      <c r="E718" s="135">
        <v>40493</v>
      </c>
      <c r="F718" s="136">
        <v>1914.73</v>
      </c>
      <c r="G718" s="138">
        <v>-2.7E-2</v>
      </c>
    </row>
    <row r="719" spans="1:7" ht="17.5" thickBot="1">
      <c r="A719" s="135">
        <v>40494</v>
      </c>
      <c r="B719" s="136">
        <v>778000</v>
      </c>
      <c r="C719" s="137">
        <v>1.43E-2</v>
      </c>
      <c r="D719" s="133"/>
      <c r="E719" s="135">
        <v>40494</v>
      </c>
      <c r="F719" s="136">
        <v>1913.12</v>
      </c>
      <c r="G719" s="138">
        <v>-8.0000000000000004E-4</v>
      </c>
    </row>
    <row r="720" spans="1:7" ht="17.5" thickBot="1">
      <c r="A720" s="135">
        <v>40497</v>
      </c>
      <c r="B720" s="136">
        <v>808000</v>
      </c>
      <c r="C720" s="137">
        <v>3.8600000000000002E-2</v>
      </c>
      <c r="D720" s="133"/>
      <c r="E720" s="135">
        <v>40497</v>
      </c>
      <c r="F720" s="136">
        <v>1913.81</v>
      </c>
      <c r="G720" s="137">
        <v>4.0000000000000002E-4</v>
      </c>
    </row>
    <row r="721" spans="1:7" ht="17.5" thickBot="1">
      <c r="A721" s="135">
        <v>40498</v>
      </c>
      <c r="B721" s="136">
        <v>811000</v>
      </c>
      <c r="C721" s="137">
        <v>3.7000000000000002E-3</v>
      </c>
      <c r="D721" s="133"/>
      <c r="E721" s="135">
        <v>40498</v>
      </c>
      <c r="F721" s="136">
        <v>1899.13</v>
      </c>
      <c r="G721" s="138">
        <v>-7.7000000000000002E-3</v>
      </c>
    </row>
    <row r="722" spans="1:7" ht="17.5" thickBot="1">
      <c r="A722" s="135">
        <v>40499</v>
      </c>
      <c r="B722" s="136">
        <v>795000</v>
      </c>
      <c r="C722" s="138">
        <v>-1.9699999999999999E-2</v>
      </c>
      <c r="D722" s="133"/>
      <c r="E722" s="135">
        <v>40499</v>
      </c>
      <c r="F722" s="136">
        <v>1897.11</v>
      </c>
      <c r="G722" s="138">
        <v>-1.1000000000000001E-3</v>
      </c>
    </row>
    <row r="723" spans="1:7" ht="17.5" thickBot="1">
      <c r="A723" s="135">
        <v>40500</v>
      </c>
      <c r="B723" s="136">
        <v>799000</v>
      </c>
      <c r="C723" s="137">
        <v>5.0000000000000001E-3</v>
      </c>
      <c r="D723" s="133"/>
      <c r="E723" s="135">
        <v>40500</v>
      </c>
      <c r="F723" s="136">
        <v>1927.86</v>
      </c>
      <c r="G723" s="137">
        <v>1.6199999999999999E-2</v>
      </c>
    </row>
    <row r="724" spans="1:7" ht="17.5" thickBot="1">
      <c r="A724" s="135">
        <v>40501</v>
      </c>
      <c r="B724" s="136">
        <v>818000</v>
      </c>
      <c r="C724" s="137">
        <v>2.3800000000000002E-2</v>
      </c>
      <c r="D724" s="133"/>
      <c r="E724" s="135">
        <v>40501</v>
      </c>
      <c r="F724" s="136">
        <v>1940.96</v>
      </c>
      <c r="G724" s="137">
        <v>6.7999999999999996E-3</v>
      </c>
    </row>
    <row r="725" spans="1:7" ht="17.5" thickBot="1">
      <c r="A725" s="135">
        <v>40504</v>
      </c>
      <c r="B725" s="136">
        <v>848000</v>
      </c>
      <c r="C725" s="137">
        <v>3.6700000000000003E-2</v>
      </c>
      <c r="D725" s="133"/>
      <c r="E725" s="135">
        <v>40504</v>
      </c>
      <c r="F725" s="136">
        <v>1944.34</v>
      </c>
      <c r="G725" s="137">
        <v>1.6999999999999999E-3</v>
      </c>
    </row>
    <row r="726" spans="1:7" ht="17.5" thickBot="1">
      <c r="A726" s="135">
        <v>40505</v>
      </c>
      <c r="B726" s="136">
        <v>840000</v>
      </c>
      <c r="C726" s="138">
        <v>-9.4000000000000004E-3</v>
      </c>
      <c r="D726" s="133"/>
      <c r="E726" s="135">
        <v>40505</v>
      </c>
      <c r="F726" s="136">
        <v>1928.94</v>
      </c>
      <c r="G726" s="138">
        <v>-7.9000000000000008E-3</v>
      </c>
    </row>
    <row r="727" spans="1:7" ht="17.5" thickBot="1">
      <c r="A727" s="135">
        <v>40506</v>
      </c>
      <c r="B727" s="136">
        <v>851000</v>
      </c>
      <c r="C727" s="137">
        <v>1.3100000000000001E-2</v>
      </c>
      <c r="D727" s="133"/>
      <c r="E727" s="135">
        <v>40506</v>
      </c>
      <c r="F727" s="136">
        <v>1925.98</v>
      </c>
      <c r="G727" s="138">
        <v>-1.5E-3</v>
      </c>
    </row>
    <row r="728" spans="1:7" ht="17.5" thickBot="1">
      <c r="A728" s="135">
        <v>40507</v>
      </c>
      <c r="B728" s="136">
        <v>845000</v>
      </c>
      <c r="C728" s="138">
        <v>-7.1000000000000004E-3</v>
      </c>
      <c r="D728" s="133"/>
      <c r="E728" s="135">
        <v>40507</v>
      </c>
      <c r="F728" s="136">
        <v>1927.68</v>
      </c>
      <c r="G728" s="137">
        <v>8.9999999999999998E-4</v>
      </c>
    </row>
    <row r="729" spans="1:7" ht="17.5" thickBot="1">
      <c r="A729" s="135">
        <v>40508</v>
      </c>
      <c r="B729" s="136">
        <v>837000</v>
      </c>
      <c r="C729" s="138">
        <v>-9.4999999999999998E-3</v>
      </c>
      <c r="D729" s="133"/>
      <c r="E729" s="135">
        <v>40508</v>
      </c>
      <c r="F729" s="136">
        <v>1901.8</v>
      </c>
      <c r="G729" s="138">
        <v>-1.34E-2</v>
      </c>
    </row>
    <row r="730" spans="1:7" ht="17.5" thickBot="1">
      <c r="A730" s="135">
        <v>40511</v>
      </c>
      <c r="B730" s="136">
        <v>836000</v>
      </c>
      <c r="C730" s="138">
        <v>-1.1999999999999999E-3</v>
      </c>
      <c r="D730" s="133"/>
      <c r="E730" s="135">
        <v>40511</v>
      </c>
      <c r="F730" s="136">
        <v>1895.54</v>
      </c>
      <c r="G730" s="138">
        <v>-3.3E-3</v>
      </c>
    </row>
    <row r="731" spans="1:7" ht="17.5" thickBot="1">
      <c r="A731" s="135">
        <v>40512</v>
      </c>
      <c r="B731" s="136">
        <v>826000</v>
      </c>
      <c r="C731" s="138">
        <v>-1.2E-2</v>
      </c>
      <c r="D731" s="133"/>
      <c r="E731" s="135">
        <v>40512</v>
      </c>
      <c r="F731" s="136">
        <v>1904.63</v>
      </c>
      <c r="G731" s="137">
        <v>4.7999999999999996E-3</v>
      </c>
    </row>
    <row r="732" spans="1:7" ht="17.5" thickBot="1">
      <c r="A732" s="135">
        <v>40513</v>
      </c>
      <c r="B732" s="136">
        <v>820000</v>
      </c>
      <c r="C732" s="138">
        <v>-7.3000000000000001E-3</v>
      </c>
      <c r="D732" s="133"/>
      <c r="E732" s="135">
        <v>40513</v>
      </c>
      <c r="F732" s="136">
        <v>1929.32</v>
      </c>
      <c r="G732" s="137">
        <v>1.2999999999999999E-2</v>
      </c>
    </row>
    <row r="733" spans="1:7" ht="17.5" thickBot="1">
      <c r="A733" s="135">
        <v>40514</v>
      </c>
      <c r="B733" s="136">
        <v>859000</v>
      </c>
      <c r="C733" s="137">
        <v>4.7600000000000003E-2</v>
      </c>
      <c r="D733" s="133"/>
      <c r="E733" s="135">
        <v>40514</v>
      </c>
      <c r="F733" s="136">
        <v>1950.26</v>
      </c>
      <c r="G733" s="137">
        <v>1.09E-2</v>
      </c>
    </row>
    <row r="734" spans="1:7" ht="17.5" thickBot="1">
      <c r="A734" s="135">
        <v>40515</v>
      </c>
      <c r="B734" s="136">
        <v>894000</v>
      </c>
      <c r="C734" s="137">
        <v>4.07E-2</v>
      </c>
      <c r="D734" s="133"/>
      <c r="E734" s="135">
        <v>40515</v>
      </c>
      <c r="F734" s="136">
        <v>1957.26</v>
      </c>
      <c r="G734" s="137">
        <v>3.5999999999999999E-3</v>
      </c>
    </row>
    <row r="735" spans="1:7" ht="17.5" thickBot="1">
      <c r="A735" s="135">
        <v>40518</v>
      </c>
      <c r="B735" s="136">
        <v>890000</v>
      </c>
      <c r="C735" s="138">
        <v>-4.4999999999999997E-3</v>
      </c>
      <c r="D735" s="133"/>
      <c r="E735" s="135">
        <v>40518</v>
      </c>
      <c r="F735" s="136">
        <v>1953.64</v>
      </c>
      <c r="G735" s="138">
        <v>-1.8E-3</v>
      </c>
    </row>
    <row r="736" spans="1:7" ht="17.5" thickBot="1">
      <c r="A736" s="135">
        <v>40519</v>
      </c>
      <c r="B736" s="136">
        <v>901000</v>
      </c>
      <c r="C736" s="137">
        <v>1.24E-2</v>
      </c>
      <c r="D736" s="133"/>
      <c r="E736" s="135">
        <v>40519</v>
      </c>
      <c r="F736" s="136">
        <v>1962.52</v>
      </c>
      <c r="G736" s="137">
        <v>4.4999999999999997E-3</v>
      </c>
    </row>
    <row r="737" spans="1:7" ht="17.5" thickBot="1">
      <c r="A737" s="135">
        <v>40520</v>
      </c>
      <c r="B737" s="136">
        <v>888000</v>
      </c>
      <c r="C737" s="138">
        <v>-1.44E-2</v>
      </c>
      <c r="D737" s="133"/>
      <c r="E737" s="135">
        <v>40520</v>
      </c>
      <c r="F737" s="136">
        <v>1955.72</v>
      </c>
      <c r="G737" s="138">
        <v>-3.5000000000000001E-3</v>
      </c>
    </row>
    <row r="738" spans="1:7" ht="17.5" thickBot="1">
      <c r="A738" s="135">
        <v>40521</v>
      </c>
      <c r="B738" s="136">
        <v>917000</v>
      </c>
      <c r="C738" s="137">
        <v>3.27E-2</v>
      </c>
      <c r="D738" s="133"/>
      <c r="E738" s="135">
        <v>40521</v>
      </c>
      <c r="F738" s="136">
        <v>1988.96</v>
      </c>
      <c r="G738" s="137">
        <v>1.7000000000000001E-2</v>
      </c>
    </row>
    <row r="739" spans="1:7" ht="17.5" thickBot="1">
      <c r="A739" s="135">
        <v>40522</v>
      </c>
      <c r="B739" s="136">
        <v>919000</v>
      </c>
      <c r="C739" s="137">
        <v>2.2000000000000001E-3</v>
      </c>
      <c r="D739" s="133"/>
      <c r="E739" s="135">
        <v>40522</v>
      </c>
      <c r="F739" s="136">
        <v>1986.14</v>
      </c>
      <c r="G739" s="138">
        <v>-1.4E-3</v>
      </c>
    </row>
    <row r="740" spans="1:7" ht="17.5" thickBot="1">
      <c r="A740" s="135">
        <v>40525</v>
      </c>
      <c r="B740" s="136">
        <v>930000</v>
      </c>
      <c r="C740" s="137">
        <v>1.2E-2</v>
      </c>
      <c r="D740" s="133"/>
      <c r="E740" s="135">
        <v>40525</v>
      </c>
      <c r="F740" s="136">
        <v>1996.59</v>
      </c>
      <c r="G740" s="137">
        <v>5.3E-3</v>
      </c>
    </row>
    <row r="741" spans="1:7" ht="17.5" thickBot="1">
      <c r="A741" s="135">
        <v>40526</v>
      </c>
      <c r="B741" s="136">
        <v>929000</v>
      </c>
      <c r="C741" s="138">
        <v>-1.1000000000000001E-3</v>
      </c>
      <c r="D741" s="133"/>
      <c r="E741" s="135">
        <v>40526</v>
      </c>
      <c r="F741" s="136">
        <v>2009.05</v>
      </c>
      <c r="G741" s="137">
        <v>6.1999999999999998E-3</v>
      </c>
    </row>
    <row r="742" spans="1:7" ht="17.5" thickBot="1">
      <c r="A742" s="135">
        <v>40527</v>
      </c>
      <c r="B742" s="136">
        <v>916000</v>
      </c>
      <c r="C742" s="138">
        <v>-1.4E-2</v>
      </c>
      <c r="D742" s="133"/>
      <c r="E742" s="135">
        <v>40527</v>
      </c>
      <c r="F742" s="136">
        <v>2017.48</v>
      </c>
      <c r="G742" s="137">
        <v>4.1999999999999997E-3</v>
      </c>
    </row>
    <row r="743" spans="1:7" ht="17.5" thickBot="1">
      <c r="A743" s="135">
        <v>40528</v>
      </c>
      <c r="B743" s="136">
        <v>911000</v>
      </c>
      <c r="C743" s="138">
        <v>-5.4999999999999997E-3</v>
      </c>
      <c r="D743" s="133"/>
      <c r="E743" s="135">
        <v>40528</v>
      </c>
      <c r="F743" s="136">
        <v>2009.24</v>
      </c>
      <c r="G743" s="138">
        <v>-4.1000000000000003E-3</v>
      </c>
    </row>
    <row r="744" spans="1:7" ht="17.5" thickBot="1">
      <c r="A744" s="135">
        <v>40529</v>
      </c>
      <c r="B744" s="136">
        <v>926000</v>
      </c>
      <c r="C744" s="137">
        <v>1.6500000000000001E-2</v>
      </c>
      <c r="D744" s="133"/>
      <c r="E744" s="135">
        <v>40529</v>
      </c>
      <c r="F744" s="136">
        <v>2026.3</v>
      </c>
      <c r="G744" s="137">
        <v>8.5000000000000006E-3</v>
      </c>
    </row>
    <row r="745" spans="1:7" ht="17.5" thickBot="1">
      <c r="A745" s="135">
        <v>40532</v>
      </c>
      <c r="B745" s="136">
        <v>932000</v>
      </c>
      <c r="C745" s="137">
        <v>6.4999999999999997E-3</v>
      </c>
      <c r="D745" s="133"/>
      <c r="E745" s="135">
        <v>40532</v>
      </c>
      <c r="F745" s="136">
        <v>2020.28</v>
      </c>
      <c r="G745" s="138">
        <v>-3.0000000000000001E-3</v>
      </c>
    </row>
    <row r="746" spans="1:7" ht="17.5" thickBot="1">
      <c r="A746" s="135">
        <v>40533</v>
      </c>
      <c r="B746" s="136">
        <v>936000</v>
      </c>
      <c r="C746" s="137">
        <v>4.3E-3</v>
      </c>
      <c r="D746" s="133"/>
      <c r="E746" s="135">
        <v>40533</v>
      </c>
      <c r="F746" s="136">
        <v>2037.09</v>
      </c>
      <c r="G746" s="137">
        <v>8.3000000000000001E-3</v>
      </c>
    </row>
    <row r="747" spans="1:7" ht="17.5" thickBot="1">
      <c r="A747" s="135">
        <v>40534</v>
      </c>
      <c r="B747" s="136">
        <v>939000</v>
      </c>
      <c r="C747" s="137">
        <v>3.2000000000000002E-3</v>
      </c>
      <c r="D747" s="133"/>
      <c r="E747" s="135">
        <v>40534</v>
      </c>
      <c r="F747" s="136">
        <v>2038.11</v>
      </c>
      <c r="G747" s="137">
        <v>5.0000000000000001E-4</v>
      </c>
    </row>
    <row r="748" spans="1:7" ht="17.5" thickBot="1">
      <c r="A748" s="135">
        <v>40535</v>
      </c>
      <c r="B748" s="136">
        <v>936000</v>
      </c>
      <c r="C748" s="138">
        <v>-3.2000000000000002E-3</v>
      </c>
      <c r="D748" s="133"/>
      <c r="E748" s="135">
        <v>40535</v>
      </c>
      <c r="F748" s="136">
        <v>2037.53</v>
      </c>
      <c r="G748" s="138">
        <v>-2.9999999999999997E-4</v>
      </c>
    </row>
    <row r="749" spans="1:7" ht="17.5" thickBot="1">
      <c r="A749" s="135">
        <v>40536</v>
      </c>
      <c r="B749" s="136">
        <v>925000</v>
      </c>
      <c r="C749" s="138">
        <v>-1.18E-2</v>
      </c>
      <c r="D749" s="133"/>
      <c r="E749" s="135">
        <v>40536</v>
      </c>
      <c r="F749" s="136">
        <v>2029.6</v>
      </c>
      <c r="G749" s="138">
        <v>-3.8999999999999998E-3</v>
      </c>
    </row>
    <row r="750" spans="1:7" ht="17.5" thickBot="1">
      <c r="A750" s="135">
        <v>40539</v>
      </c>
      <c r="B750" s="136">
        <v>922000</v>
      </c>
      <c r="C750" s="138">
        <v>-3.2000000000000002E-3</v>
      </c>
      <c r="D750" s="133"/>
      <c r="E750" s="135">
        <v>40539</v>
      </c>
      <c r="F750" s="136">
        <v>2022.19</v>
      </c>
      <c r="G750" s="138">
        <v>-3.7000000000000002E-3</v>
      </c>
    </row>
    <row r="751" spans="1:7" ht="17.5" thickBot="1">
      <c r="A751" s="135">
        <v>40540</v>
      </c>
      <c r="B751" s="136">
        <v>938000</v>
      </c>
      <c r="C751" s="137">
        <v>1.7399999999999999E-2</v>
      </c>
      <c r="D751" s="133"/>
      <c r="E751" s="135">
        <v>40540</v>
      </c>
      <c r="F751" s="136">
        <v>2033.32</v>
      </c>
      <c r="G751" s="137">
        <v>5.4999999999999997E-3</v>
      </c>
    </row>
    <row r="752" spans="1:7" ht="17.5" thickBot="1">
      <c r="A752" s="135">
        <v>40541</v>
      </c>
      <c r="B752" s="136">
        <v>945000</v>
      </c>
      <c r="C752" s="137">
        <v>7.4999999999999997E-3</v>
      </c>
      <c r="D752" s="133"/>
      <c r="E752" s="135">
        <v>40541</v>
      </c>
      <c r="F752" s="136">
        <v>2043.49</v>
      </c>
      <c r="G752" s="137">
        <v>5.0000000000000001E-3</v>
      </c>
    </row>
    <row r="753" spans="1:7" ht="17.5" thickBot="1">
      <c r="A753" s="135">
        <v>40542</v>
      </c>
      <c r="B753" s="136">
        <v>949000</v>
      </c>
      <c r="C753" s="137">
        <v>4.1999999999999997E-3</v>
      </c>
      <c r="D753" s="133"/>
      <c r="E753" s="135">
        <v>40542</v>
      </c>
      <c r="F753" s="136">
        <v>2051</v>
      </c>
      <c r="G753" s="137">
        <v>3.7000000000000002E-3</v>
      </c>
    </row>
    <row r="754" spans="1:7" ht="17.5" thickBot="1">
      <c r="A754" s="135">
        <v>40546</v>
      </c>
      <c r="B754" s="136">
        <v>958000</v>
      </c>
      <c r="C754" s="137">
        <v>9.4999999999999998E-3</v>
      </c>
      <c r="D754" s="133"/>
      <c r="E754" s="135">
        <v>40546</v>
      </c>
      <c r="F754" s="136">
        <v>2070.08</v>
      </c>
      <c r="G754" s="137">
        <v>9.2999999999999992E-3</v>
      </c>
    </row>
    <row r="755" spans="1:7" ht="17.5" thickBot="1">
      <c r="A755" s="135">
        <v>40547</v>
      </c>
      <c r="B755" s="136">
        <v>958000</v>
      </c>
      <c r="C755" s="137">
        <v>0</v>
      </c>
      <c r="D755" s="133"/>
      <c r="E755" s="135">
        <v>40547</v>
      </c>
      <c r="F755" s="136">
        <v>2085.14</v>
      </c>
      <c r="G755" s="137">
        <v>7.3000000000000001E-3</v>
      </c>
    </row>
    <row r="756" spans="1:7" ht="17.5" thickBot="1">
      <c r="A756" s="135">
        <v>40548</v>
      </c>
      <c r="B756" s="136">
        <v>942000</v>
      </c>
      <c r="C756" s="138">
        <v>-1.67E-2</v>
      </c>
      <c r="D756" s="133"/>
      <c r="E756" s="135">
        <v>40548</v>
      </c>
      <c r="F756" s="136">
        <v>2082.5500000000002</v>
      </c>
      <c r="G756" s="138">
        <v>-1.1999999999999999E-3</v>
      </c>
    </row>
    <row r="757" spans="1:7" ht="17.5" thickBot="1">
      <c r="A757" s="135">
        <v>40549</v>
      </c>
      <c r="B757" s="136">
        <v>930000</v>
      </c>
      <c r="C757" s="138">
        <v>-1.2699999999999999E-2</v>
      </c>
      <c r="D757" s="133"/>
      <c r="E757" s="135">
        <v>40549</v>
      </c>
      <c r="F757" s="136">
        <v>2077.61</v>
      </c>
      <c r="G757" s="138">
        <v>-2.3999999999999998E-3</v>
      </c>
    </row>
    <row r="758" spans="1:7" ht="17.5" thickBot="1">
      <c r="A758" s="135">
        <v>40550</v>
      </c>
      <c r="B758" s="136">
        <v>921000</v>
      </c>
      <c r="C758" s="138">
        <v>-9.7000000000000003E-3</v>
      </c>
      <c r="D758" s="133"/>
      <c r="E758" s="135">
        <v>40550</v>
      </c>
      <c r="F758" s="136">
        <v>2086.1999999999998</v>
      </c>
      <c r="G758" s="137">
        <v>4.1000000000000003E-3</v>
      </c>
    </row>
    <row r="759" spans="1:7" ht="17.5" thickBot="1">
      <c r="A759" s="135">
        <v>40553</v>
      </c>
      <c r="B759" s="136">
        <v>917000</v>
      </c>
      <c r="C759" s="138">
        <v>-4.3E-3</v>
      </c>
      <c r="D759" s="133"/>
      <c r="E759" s="135">
        <v>40553</v>
      </c>
      <c r="F759" s="136">
        <v>2080.81</v>
      </c>
      <c r="G759" s="138">
        <v>-2.5999999999999999E-3</v>
      </c>
    </row>
    <row r="760" spans="1:7" ht="17.5" thickBot="1">
      <c r="A760" s="135">
        <v>40554</v>
      </c>
      <c r="B760" s="136">
        <v>913000</v>
      </c>
      <c r="C760" s="138">
        <v>-4.4000000000000003E-3</v>
      </c>
      <c r="D760" s="133"/>
      <c r="E760" s="135">
        <v>40554</v>
      </c>
      <c r="F760" s="136">
        <v>2088.3200000000002</v>
      </c>
      <c r="G760" s="137">
        <v>3.5999999999999999E-3</v>
      </c>
    </row>
    <row r="761" spans="1:7" ht="17.5" thickBot="1">
      <c r="A761" s="135">
        <v>40555</v>
      </c>
      <c r="B761" s="136">
        <v>930000</v>
      </c>
      <c r="C761" s="137">
        <v>1.8599999999999998E-2</v>
      </c>
      <c r="D761" s="133"/>
      <c r="E761" s="135">
        <v>40555</v>
      </c>
      <c r="F761" s="136">
        <v>2094.9499999999998</v>
      </c>
      <c r="G761" s="137">
        <v>3.2000000000000002E-3</v>
      </c>
    </row>
    <row r="762" spans="1:7" ht="17.5" thickBot="1">
      <c r="A762" s="135">
        <v>40556</v>
      </c>
      <c r="B762" s="136">
        <v>922000</v>
      </c>
      <c r="C762" s="138">
        <v>-8.6E-3</v>
      </c>
      <c r="D762" s="133"/>
      <c r="E762" s="135">
        <v>40556</v>
      </c>
      <c r="F762" s="136">
        <v>2089.48</v>
      </c>
      <c r="G762" s="138">
        <v>-2.5999999999999999E-3</v>
      </c>
    </row>
    <row r="763" spans="1:7" ht="17.5" thickBot="1">
      <c r="A763" s="135">
        <v>40557</v>
      </c>
      <c r="B763" s="136">
        <v>933000</v>
      </c>
      <c r="C763" s="137">
        <v>1.1900000000000001E-2</v>
      </c>
      <c r="D763" s="133"/>
      <c r="E763" s="135">
        <v>40557</v>
      </c>
      <c r="F763" s="136">
        <v>2108.17</v>
      </c>
      <c r="G763" s="137">
        <v>8.8999999999999999E-3</v>
      </c>
    </row>
    <row r="764" spans="1:7" ht="17.5" thickBot="1">
      <c r="A764" s="135">
        <v>40560</v>
      </c>
      <c r="B764" s="136">
        <v>949000</v>
      </c>
      <c r="C764" s="137">
        <v>1.7100000000000001E-2</v>
      </c>
      <c r="D764" s="133"/>
      <c r="E764" s="135">
        <v>40560</v>
      </c>
      <c r="F764" s="136">
        <v>2099.85</v>
      </c>
      <c r="G764" s="138">
        <v>-3.8999999999999998E-3</v>
      </c>
    </row>
    <row r="765" spans="1:7" ht="17.5" thickBot="1">
      <c r="A765" s="135">
        <v>40561</v>
      </c>
      <c r="B765" s="136">
        <v>969000</v>
      </c>
      <c r="C765" s="137">
        <v>2.1100000000000001E-2</v>
      </c>
      <c r="D765" s="133"/>
      <c r="E765" s="135">
        <v>40561</v>
      </c>
      <c r="F765" s="136">
        <v>2096.48</v>
      </c>
      <c r="G765" s="138">
        <v>-1.6000000000000001E-3</v>
      </c>
    </row>
    <row r="766" spans="1:7" ht="17.5" thickBot="1">
      <c r="A766" s="135">
        <v>40562</v>
      </c>
      <c r="B766" s="136">
        <v>997000</v>
      </c>
      <c r="C766" s="137">
        <v>2.8899999999999999E-2</v>
      </c>
      <c r="D766" s="133"/>
      <c r="E766" s="135">
        <v>40562</v>
      </c>
      <c r="F766" s="136">
        <v>2115.69</v>
      </c>
      <c r="G766" s="137">
        <v>9.1999999999999998E-3</v>
      </c>
    </row>
    <row r="767" spans="1:7" ht="17.5" thickBot="1">
      <c r="A767" s="135">
        <v>40563</v>
      </c>
      <c r="B767" s="136">
        <v>982000</v>
      </c>
      <c r="C767" s="138">
        <v>-1.4999999999999999E-2</v>
      </c>
      <c r="D767" s="133"/>
      <c r="E767" s="135">
        <v>40563</v>
      </c>
      <c r="F767" s="136">
        <v>2106.66</v>
      </c>
      <c r="G767" s="138">
        <v>-4.3E-3</v>
      </c>
    </row>
    <row r="768" spans="1:7" ht="17.5" thickBot="1">
      <c r="A768" s="135">
        <v>40564</v>
      </c>
      <c r="B768" s="136">
        <v>971000</v>
      </c>
      <c r="C768" s="138">
        <v>-1.12E-2</v>
      </c>
      <c r="D768" s="133"/>
      <c r="E768" s="135">
        <v>40564</v>
      </c>
      <c r="F768" s="136">
        <v>2069.92</v>
      </c>
      <c r="G768" s="138">
        <v>-1.7399999999999999E-2</v>
      </c>
    </row>
    <row r="769" spans="1:7" ht="17.5" thickBot="1">
      <c r="A769" s="135">
        <v>40567</v>
      </c>
      <c r="B769" s="136">
        <v>971000</v>
      </c>
      <c r="C769" s="137">
        <v>0</v>
      </c>
      <c r="D769" s="133"/>
      <c r="E769" s="135">
        <v>40567</v>
      </c>
      <c r="F769" s="136">
        <v>2082.16</v>
      </c>
      <c r="G769" s="137">
        <v>5.8999999999999999E-3</v>
      </c>
    </row>
    <row r="770" spans="1:7" ht="17.5" thickBot="1">
      <c r="A770" s="135">
        <v>40568</v>
      </c>
      <c r="B770" s="136">
        <v>975000</v>
      </c>
      <c r="C770" s="137">
        <v>4.1000000000000003E-3</v>
      </c>
      <c r="D770" s="133"/>
      <c r="E770" s="135">
        <v>40568</v>
      </c>
      <c r="F770" s="136">
        <v>2086.67</v>
      </c>
      <c r="G770" s="137">
        <v>2.2000000000000001E-3</v>
      </c>
    </row>
    <row r="771" spans="1:7" ht="17.5" thickBot="1">
      <c r="A771" s="135">
        <v>40569</v>
      </c>
      <c r="B771" s="136">
        <v>998000</v>
      </c>
      <c r="C771" s="137">
        <v>2.3599999999999999E-2</v>
      </c>
      <c r="D771" s="133"/>
      <c r="E771" s="135">
        <v>40569</v>
      </c>
      <c r="F771" s="136">
        <v>2110.46</v>
      </c>
      <c r="G771" s="137">
        <v>1.14E-2</v>
      </c>
    </row>
    <row r="772" spans="1:7" ht="17.5" thickBot="1">
      <c r="A772" s="135">
        <v>40570</v>
      </c>
      <c r="B772" s="136">
        <v>994000</v>
      </c>
      <c r="C772" s="138">
        <v>-4.0000000000000001E-3</v>
      </c>
      <c r="D772" s="133"/>
      <c r="E772" s="135">
        <v>40570</v>
      </c>
      <c r="F772" s="136">
        <v>2115.0100000000002</v>
      </c>
      <c r="G772" s="137">
        <v>2.2000000000000001E-3</v>
      </c>
    </row>
    <row r="773" spans="1:7" ht="17.5" thickBot="1">
      <c r="A773" s="135">
        <v>40571</v>
      </c>
      <c r="B773" s="136">
        <v>1010000</v>
      </c>
      <c r="C773" s="137">
        <v>1.61E-2</v>
      </c>
      <c r="D773" s="133"/>
      <c r="E773" s="135">
        <v>40571</v>
      </c>
      <c r="F773" s="136">
        <v>2107.87</v>
      </c>
      <c r="G773" s="138">
        <v>-3.3999999999999998E-3</v>
      </c>
    </row>
    <row r="774" spans="1:7" ht="17.5" thickBot="1">
      <c r="A774" s="135">
        <v>40574</v>
      </c>
      <c r="B774" s="136">
        <v>981000</v>
      </c>
      <c r="C774" s="138">
        <v>-2.87E-2</v>
      </c>
      <c r="D774" s="133"/>
      <c r="E774" s="135">
        <v>40574</v>
      </c>
      <c r="F774" s="136">
        <v>2069.73</v>
      </c>
      <c r="G774" s="138">
        <v>-1.8100000000000002E-2</v>
      </c>
    </row>
    <row r="775" spans="1:7" ht="17.5" thickBot="1">
      <c r="A775" s="135">
        <v>40575</v>
      </c>
      <c r="B775" s="136">
        <v>983000</v>
      </c>
      <c r="C775" s="137">
        <v>2E-3</v>
      </c>
      <c r="D775" s="133"/>
      <c r="E775" s="135">
        <v>40575</v>
      </c>
      <c r="F775" s="136">
        <v>2072.0300000000002</v>
      </c>
      <c r="G775" s="137">
        <v>1.1000000000000001E-3</v>
      </c>
    </row>
    <row r="776" spans="1:7" ht="17.5" thickBot="1">
      <c r="A776" s="135">
        <v>40581</v>
      </c>
      <c r="B776" s="136">
        <v>972000</v>
      </c>
      <c r="C776" s="138">
        <v>-1.12E-2</v>
      </c>
      <c r="D776" s="133"/>
      <c r="E776" s="135">
        <v>40581</v>
      </c>
      <c r="F776" s="136">
        <v>2081.7399999999998</v>
      </c>
      <c r="G776" s="137">
        <v>4.7000000000000002E-3</v>
      </c>
    </row>
    <row r="777" spans="1:7" ht="17.5" thickBot="1">
      <c r="A777" s="135">
        <v>40582</v>
      </c>
      <c r="B777" s="136">
        <v>961000</v>
      </c>
      <c r="C777" s="138">
        <v>-1.1299999999999999E-2</v>
      </c>
      <c r="D777" s="133"/>
      <c r="E777" s="135">
        <v>40582</v>
      </c>
      <c r="F777" s="136">
        <v>2069.6999999999998</v>
      </c>
      <c r="G777" s="138">
        <v>-5.7999999999999996E-3</v>
      </c>
    </row>
    <row r="778" spans="1:7" ht="17.5" thickBot="1">
      <c r="A778" s="135">
        <v>40583</v>
      </c>
      <c r="B778" s="136">
        <v>960000</v>
      </c>
      <c r="C778" s="138">
        <v>-1E-3</v>
      </c>
      <c r="D778" s="133"/>
      <c r="E778" s="135">
        <v>40583</v>
      </c>
      <c r="F778" s="136">
        <v>2045.58</v>
      </c>
      <c r="G778" s="138">
        <v>-1.17E-2</v>
      </c>
    </row>
    <row r="779" spans="1:7" ht="17.5" thickBot="1">
      <c r="A779" s="135">
        <v>40584</v>
      </c>
      <c r="B779" s="136">
        <v>936000</v>
      </c>
      <c r="C779" s="138">
        <v>-2.5000000000000001E-2</v>
      </c>
      <c r="D779" s="133"/>
      <c r="E779" s="135">
        <v>40584</v>
      </c>
      <c r="F779" s="136">
        <v>2008.5</v>
      </c>
      <c r="G779" s="138">
        <v>-1.8100000000000002E-2</v>
      </c>
    </row>
    <row r="780" spans="1:7" ht="17.5" thickBot="1">
      <c r="A780" s="135">
        <v>40585</v>
      </c>
      <c r="B780" s="136">
        <v>915000</v>
      </c>
      <c r="C780" s="138">
        <v>-2.24E-2</v>
      </c>
      <c r="D780" s="133"/>
      <c r="E780" s="135">
        <v>40585</v>
      </c>
      <c r="F780" s="136">
        <v>1977.19</v>
      </c>
      <c r="G780" s="138">
        <v>-1.5599999999999999E-2</v>
      </c>
    </row>
    <row r="781" spans="1:7" ht="17.5" thickBot="1">
      <c r="A781" s="135">
        <v>40588</v>
      </c>
      <c r="B781" s="136">
        <v>953000</v>
      </c>
      <c r="C781" s="137">
        <v>4.1500000000000002E-2</v>
      </c>
      <c r="D781" s="133"/>
      <c r="E781" s="135">
        <v>40588</v>
      </c>
      <c r="F781" s="136">
        <v>2014.59</v>
      </c>
      <c r="G781" s="137">
        <v>1.89E-2</v>
      </c>
    </row>
    <row r="782" spans="1:7" ht="17.5" thickBot="1">
      <c r="A782" s="135">
        <v>40589</v>
      </c>
      <c r="B782" s="136">
        <v>958000</v>
      </c>
      <c r="C782" s="137">
        <v>5.1999999999999998E-3</v>
      </c>
      <c r="D782" s="133"/>
      <c r="E782" s="135">
        <v>40589</v>
      </c>
      <c r="F782" s="136">
        <v>2010.52</v>
      </c>
      <c r="G782" s="138">
        <v>-2E-3</v>
      </c>
    </row>
    <row r="783" spans="1:7" ht="17.5" thickBot="1">
      <c r="A783" s="135">
        <v>40590</v>
      </c>
      <c r="B783" s="136">
        <v>945000</v>
      </c>
      <c r="C783" s="138">
        <v>-1.3599999999999999E-2</v>
      </c>
      <c r="D783" s="133"/>
      <c r="E783" s="135">
        <v>40590</v>
      </c>
      <c r="F783" s="136">
        <v>1989.11</v>
      </c>
      <c r="G783" s="138">
        <v>-1.06E-2</v>
      </c>
    </row>
    <row r="784" spans="1:7" ht="17.5" thickBot="1">
      <c r="A784" s="135">
        <v>40591</v>
      </c>
      <c r="B784" s="136">
        <v>954000</v>
      </c>
      <c r="C784" s="137">
        <v>9.4999999999999998E-3</v>
      </c>
      <c r="D784" s="133"/>
      <c r="E784" s="135">
        <v>40591</v>
      </c>
      <c r="F784" s="136">
        <v>1977.22</v>
      </c>
      <c r="G784" s="138">
        <v>-6.0000000000000001E-3</v>
      </c>
    </row>
    <row r="785" spans="1:7" ht="17.5" thickBot="1">
      <c r="A785" s="135">
        <v>40592</v>
      </c>
      <c r="B785" s="136">
        <v>960000</v>
      </c>
      <c r="C785" s="137">
        <v>6.3E-3</v>
      </c>
      <c r="D785" s="133"/>
      <c r="E785" s="135">
        <v>40592</v>
      </c>
      <c r="F785" s="136">
        <v>2013.14</v>
      </c>
      <c r="G785" s="137">
        <v>1.8200000000000001E-2</v>
      </c>
    </row>
    <row r="786" spans="1:7" ht="17.5" thickBot="1">
      <c r="A786" s="135">
        <v>40595</v>
      </c>
      <c r="B786" s="136">
        <v>948000</v>
      </c>
      <c r="C786" s="138">
        <v>-1.2500000000000001E-2</v>
      </c>
      <c r="D786" s="133"/>
      <c r="E786" s="135">
        <v>40595</v>
      </c>
      <c r="F786" s="136">
        <v>2005.3</v>
      </c>
      <c r="G786" s="138">
        <v>-3.8999999999999998E-3</v>
      </c>
    </row>
    <row r="787" spans="1:7" ht="17.5" thickBot="1">
      <c r="A787" s="135">
        <v>40596</v>
      </c>
      <c r="B787" s="136">
        <v>938000</v>
      </c>
      <c r="C787" s="138">
        <v>-1.0500000000000001E-2</v>
      </c>
      <c r="D787" s="133"/>
      <c r="E787" s="135">
        <v>40596</v>
      </c>
      <c r="F787" s="136">
        <v>1969.92</v>
      </c>
      <c r="G787" s="138">
        <v>-1.7600000000000001E-2</v>
      </c>
    </row>
    <row r="788" spans="1:7" ht="17.5" thickBot="1">
      <c r="A788" s="135">
        <v>40597</v>
      </c>
      <c r="B788" s="136">
        <v>930000</v>
      </c>
      <c r="C788" s="138">
        <v>-8.5000000000000006E-3</v>
      </c>
      <c r="D788" s="133"/>
      <c r="E788" s="135">
        <v>40597</v>
      </c>
      <c r="F788" s="136">
        <v>1961.63</v>
      </c>
      <c r="G788" s="138">
        <v>-4.1999999999999997E-3</v>
      </c>
    </row>
    <row r="789" spans="1:7" ht="17.5" thickBot="1">
      <c r="A789" s="135">
        <v>40598</v>
      </c>
      <c r="B789" s="136">
        <v>929000</v>
      </c>
      <c r="C789" s="138">
        <v>-1.1000000000000001E-3</v>
      </c>
      <c r="D789" s="133"/>
      <c r="E789" s="135">
        <v>40598</v>
      </c>
      <c r="F789" s="136">
        <v>1949.88</v>
      </c>
      <c r="G789" s="138">
        <v>-6.0000000000000001E-3</v>
      </c>
    </row>
    <row r="790" spans="1:7" ht="17.5" thickBot="1">
      <c r="A790" s="135">
        <v>40599</v>
      </c>
      <c r="B790" s="136">
        <v>926000</v>
      </c>
      <c r="C790" s="138">
        <v>-3.2000000000000002E-3</v>
      </c>
      <c r="D790" s="133"/>
      <c r="E790" s="135">
        <v>40599</v>
      </c>
      <c r="F790" s="136">
        <v>1963.43</v>
      </c>
      <c r="G790" s="137">
        <v>6.8999999999999999E-3</v>
      </c>
    </row>
    <row r="791" spans="1:7" ht="17.5" thickBot="1">
      <c r="A791" s="135">
        <v>40602</v>
      </c>
      <c r="B791" s="136">
        <v>923000</v>
      </c>
      <c r="C791" s="138">
        <v>-3.2000000000000002E-3</v>
      </c>
      <c r="D791" s="133"/>
      <c r="E791" s="135">
        <v>40602</v>
      </c>
      <c r="F791" s="136">
        <v>1939.3</v>
      </c>
      <c r="G791" s="138">
        <v>-1.23E-2</v>
      </c>
    </row>
    <row r="792" spans="1:7" ht="17.5" thickBot="1">
      <c r="A792" s="135">
        <v>40604</v>
      </c>
      <c r="B792" s="136">
        <v>918000</v>
      </c>
      <c r="C792" s="138">
        <v>-5.4000000000000003E-3</v>
      </c>
      <c r="D792" s="133"/>
      <c r="E792" s="135">
        <v>40604</v>
      </c>
      <c r="F792" s="136">
        <v>1928.24</v>
      </c>
      <c r="G792" s="138">
        <v>-5.7000000000000002E-3</v>
      </c>
    </row>
    <row r="793" spans="1:7" ht="17.5" thickBot="1">
      <c r="A793" s="135">
        <v>40605</v>
      </c>
      <c r="B793" s="136">
        <v>923000</v>
      </c>
      <c r="C793" s="137">
        <v>5.4000000000000003E-3</v>
      </c>
      <c r="D793" s="133"/>
      <c r="E793" s="135">
        <v>40605</v>
      </c>
      <c r="F793" s="136">
        <v>1970.66</v>
      </c>
      <c r="G793" s="137">
        <v>2.1999999999999999E-2</v>
      </c>
    </row>
    <row r="794" spans="1:7" ht="17.5" thickBot="1">
      <c r="A794" s="135">
        <v>40606</v>
      </c>
      <c r="B794" s="136">
        <v>945000</v>
      </c>
      <c r="C794" s="137">
        <v>2.3800000000000002E-2</v>
      </c>
      <c r="D794" s="133"/>
      <c r="E794" s="135">
        <v>40606</v>
      </c>
      <c r="F794" s="136">
        <v>2004.68</v>
      </c>
      <c r="G794" s="137">
        <v>1.7299999999999999E-2</v>
      </c>
    </row>
    <row r="795" spans="1:7" ht="17.5" thickBot="1">
      <c r="A795" s="135">
        <v>40609</v>
      </c>
      <c r="B795" s="136">
        <v>906000</v>
      </c>
      <c r="C795" s="138">
        <v>-4.1300000000000003E-2</v>
      </c>
      <c r="D795" s="133"/>
      <c r="E795" s="135">
        <v>40609</v>
      </c>
      <c r="F795" s="136">
        <v>1980.27</v>
      </c>
      <c r="G795" s="138">
        <v>-1.2200000000000001E-2</v>
      </c>
    </row>
    <row r="796" spans="1:7" ht="17.5" thickBot="1">
      <c r="A796" s="135">
        <v>40610</v>
      </c>
      <c r="B796" s="136">
        <v>899000</v>
      </c>
      <c r="C796" s="138">
        <v>-7.7000000000000002E-3</v>
      </c>
      <c r="D796" s="133"/>
      <c r="E796" s="135">
        <v>40610</v>
      </c>
      <c r="F796" s="136">
        <v>1996.32</v>
      </c>
      <c r="G796" s="137">
        <v>8.0999999999999996E-3</v>
      </c>
    </row>
    <row r="797" spans="1:7" ht="17.5" thickBot="1">
      <c r="A797" s="135">
        <v>40611</v>
      </c>
      <c r="B797" s="136">
        <v>890000</v>
      </c>
      <c r="C797" s="138">
        <v>-0.01</v>
      </c>
      <c r="D797" s="133"/>
      <c r="E797" s="135">
        <v>40611</v>
      </c>
      <c r="F797" s="136">
        <v>2001.47</v>
      </c>
      <c r="G797" s="137">
        <v>2.5999999999999999E-3</v>
      </c>
    </row>
    <row r="798" spans="1:7" ht="17.5" thickBot="1">
      <c r="A798" s="135">
        <v>40612</v>
      </c>
      <c r="B798" s="136">
        <v>866000</v>
      </c>
      <c r="C798" s="138">
        <v>-2.7E-2</v>
      </c>
      <c r="D798" s="133"/>
      <c r="E798" s="135">
        <v>40612</v>
      </c>
      <c r="F798" s="136">
        <v>1981.58</v>
      </c>
      <c r="G798" s="138">
        <v>-9.9000000000000008E-3</v>
      </c>
    </row>
    <row r="799" spans="1:7" ht="17.5" thickBot="1">
      <c r="A799" s="135">
        <v>40613</v>
      </c>
      <c r="B799" s="136">
        <v>862000</v>
      </c>
      <c r="C799" s="138">
        <v>-4.5999999999999999E-3</v>
      </c>
      <c r="D799" s="133"/>
      <c r="E799" s="135">
        <v>40613</v>
      </c>
      <c r="F799" s="136">
        <v>1955.54</v>
      </c>
      <c r="G799" s="138">
        <v>-1.3100000000000001E-2</v>
      </c>
    </row>
    <row r="800" spans="1:7" ht="17.5" thickBot="1">
      <c r="A800" s="135">
        <v>40616</v>
      </c>
      <c r="B800" s="136">
        <v>900000</v>
      </c>
      <c r="C800" s="137">
        <v>4.41E-2</v>
      </c>
      <c r="D800" s="133"/>
      <c r="E800" s="135">
        <v>40616</v>
      </c>
      <c r="F800" s="136">
        <v>1971.23</v>
      </c>
      <c r="G800" s="137">
        <v>8.0000000000000002E-3</v>
      </c>
    </row>
    <row r="801" spans="1:7" ht="17.5" thickBot="1">
      <c r="A801" s="135">
        <v>40617</v>
      </c>
      <c r="B801" s="136">
        <v>860000</v>
      </c>
      <c r="C801" s="138">
        <v>-4.4400000000000002E-2</v>
      </c>
      <c r="D801" s="133"/>
      <c r="E801" s="135">
        <v>40617</v>
      </c>
      <c r="F801" s="136">
        <v>1923.92</v>
      </c>
      <c r="G801" s="138">
        <v>-2.4E-2</v>
      </c>
    </row>
    <row r="802" spans="1:7" ht="17.5" thickBot="1">
      <c r="A802" s="135">
        <v>40618</v>
      </c>
      <c r="B802" s="136">
        <v>886000</v>
      </c>
      <c r="C802" s="137">
        <v>3.0200000000000001E-2</v>
      </c>
      <c r="D802" s="133"/>
      <c r="E802" s="135">
        <v>40618</v>
      </c>
      <c r="F802" s="136">
        <v>1957.97</v>
      </c>
      <c r="G802" s="137">
        <v>1.77E-2</v>
      </c>
    </row>
    <row r="803" spans="1:7" ht="17.5" thickBot="1">
      <c r="A803" s="135">
        <v>40619</v>
      </c>
      <c r="B803" s="136">
        <v>890000</v>
      </c>
      <c r="C803" s="137">
        <v>4.4999999999999997E-3</v>
      </c>
      <c r="D803" s="133"/>
      <c r="E803" s="135">
        <v>40619</v>
      </c>
      <c r="F803" s="136">
        <v>1959.03</v>
      </c>
      <c r="G803" s="137">
        <v>5.0000000000000001E-4</v>
      </c>
    </row>
    <row r="804" spans="1:7" ht="17.5" thickBot="1">
      <c r="A804" s="135">
        <v>40620</v>
      </c>
      <c r="B804" s="136">
        <v>891000</v>
      </c>
      <c r="C804" s="137">
        <v>1.1000000000000001E-3</v>
      </c>
      <c r="D804" s="133"/>
      <c r="E804" s="135">
        <v>40620</v>
      </c>
      <c r="F804" s="136">
        <v>1981.13</v>
      </c>
      <c r="G804" s="137">
        <v>1.1299999999999999E-2</v>
      </c>
    </row>
    <row r="805" spans="1:7" ht="17.5" thickBot="1">
      <c r="A805" s="135">
        <v>40623</v>
      </c>
      <c r="B805" s="136">
        <v>890000</v>
      </c>
      <c r="C805" s="138">
        <v>-1.1000000000000001E-3</v>
      </c>
      <c r="D805" s="133"/>
      <c r="E805" s="135">
        <v>40623</v>
      </c>
      <c r="F805" s="136">
        <v>2003.42</v>
      </c>
      <c r="G805" s="137">
        <v>1.1299999999999999E-2</v>
      </c>
    </row>
    <row r="806" spans="1:7" ht="17.5" thickBot="1">
      <c r="A806" s="135">
        <v>40624</v>
      </c>
      <c r="B806" s="136">
        <v>875000</v>
      </c>
      <c r="C806" s="138">
        <v>-1.6899999999999998E-2</v>
      </c>
      <c r="D806" s="133"/>
      <c r="E806" s="135">
        <v>40624</v>
      </c>
      <c r="F806" s="136">
        <v>2013.66</v>
      </c>
      <c r="G806" s="137">
        <v>5.1000000000000004E-3</v>
      </c>
    </row>
    <row r="807" spans="1:7" ht="17.5" thickBot="1">
      <c r="A807" s="135">
        <v>40625</v>
      </c>
      <c r="B807" s="136">
        <v>873000</v>
      </c>
      <c r="C807" s="138">
        <v>-2.3E-3</v>
      </c>
      <c r="D807" s="133"/>
      <c r="E807" s="135">
        <v>40625</v>
      </c>
      <c r="F807" s="136">
        <v>2012.18</v>
      </c>
      <c r="G807" s="138">
        <v>-6.9999999999999999E-4</v>
      </c>
    </row>
    <row r="808" spans="1:7" ht="17.5" thickBot="1">
      <c r="A808" s="135">
        <v>40626</v>
      </c>
      <c r="B808" s="136">
        <v>880000</v>
      </c>
      <c r="C808" s="137">
        <v>8.0000000000000002E-3</v>
      </c>
      <c r="D808" s="133"/>
      <c r="E808" s="135">
        <v>40626</v>
      </c>
      <c r="F808" s="136">
        <v>2036.78</v>
      </c>
      <c r="G808" s="137">
        <v>1.2200000000000001E-2</v>
      </c>
    </row>
    <row r="809" spans="1:7" ht="17.5" thickBot="1">
      <c r="A809" s="135">
        <v>40627</v>
      </c>
      <c r="B809" s="136">
        <v>910000</v>
      </c>
      <c r="C809" s="137">
        <v>3.4099999999999998E-2</v>
      </c>
      <c r="D809" s="133"/>
      <c r="E809" s="135">
        <v>40627</v>
      </c>
      <c r="F809" s="136">
        <v>2054.04</v>
      </c>
      <c r="G809" s="137">
        <v>8.5000000000000006E-3</v>
      </c>
    </row>
    <row r="810" spans="1:7" ht="17.5" thickBot="1">
      <c r="A810" s="135">
        <v>40630</v>
      </c>
      <c r="B810" s="136">
        <v>916000</v>
      </c>
      <c r="C810" s="137">
        <v>6.6E-3</v>
      </c>
      <c r="D810" s="133"/>
      <c r="E810" s="135">
        <v>40630</v>
      </c>
      <c r="F810" s="136">
        <v>2056.39</v>
      </c>
      <c r="G810" s="137">
        <v>1.1000000000000001E-3</v>
      </c>
    </row>
    <row r="811" spans="1:7" ht="17.5" thickBot="1">
      <c r="A811" s="135">
        <v>40631</v>
      </c>
      <c r="B811" s="136">
        <v>916000</v>
      </c>
      <c r="C811" s="137">
        <v>0</v>
      </c>
      <c r="D811" s="133"/>
      <c r="E811" s="135">
        <v>40631</v>
      </c>
      <c r="F811" s="136">
        <v>2072.13</v>
      </c>
      <c r="G811" s="137">
        <v>7.7000000000000002E-3</v>
      </c>
    </row>
    <row r="812" spans="1:7" ht="17.5" thickBot="1">
      <c r="A812" s="135">
        <v>40632</v>
      </c>
      <c r="B812" s="136">
        <v>926000</v>
      </c>
      <c r="C812" s="137">
        <v>1.09E-2</v>
      </c>
      <c r="D812" s="133"/>
      <c r="E812" s="135">
        <v>40632</v>
      </c>
      <c r="F812" s="136">
        <v>2091.38</v>
      </c>
      <c r="G812" s="137">
        <v>9.2999999999999992E-3</v>
      </c>
    </row>
    <row r="813" spans="1:7" ht="17.5" thickBot="1">
      <c r="A813" s="135">
        <v>40633</v>
      </c>
      <c r="B813" s="136">
        <v>932000</v>
      </c>
      <c r="C813" s="137">
        <v>6.4999999999999997E-3</v>
      </c>
      <c r="D813" s="133"/>
      <c r="E813" s="135">
        <v>40633</v>
      </c>
      <c r="F813" s="136">
        <v>2106.6999999999998</v>
      </c>
      <c r="G813" s="137">
        <v>7.3000000000000001E-3</v>
      </c>
    </row>
    <row r="814" spans="1:7" ht="17.5" thickBot="1">
      <c r="A814" s="135">
        <v>40634</v>
      </c>
      <c r="B814" s="136">
        <v>940000</v>
      </c>
      <c r="C814" s="137">
        <v>8.6E-3</v>
      </c>
      <c r="D814" s="133"/>
      <c r="E814" s="135">
        <v>40634</v>
      </c>
      <c r="F814" s="136">
        <v>2121.0100000000002</v>
      </c>
      <c r="G814" s="137">
        <v>6.7999999999999996E-3</v>
      </c>
    </row>
    <row r="815" spans="1:7" ht="17.5" thickBot="1">
      <c r="A815" s="135">
        <v>40637</v>
      </c>
      <c r="B815" s="136">
        <v>945000</v>
      </c>
      <c r="C815" s="137">
        <v>5.3E-3</v>
      </c>
      <c r="D815" s="133"/>
      <c r="E815" s="135">
        <v>40637</v>
      </c>
      <c r="F815" s="136">
        <v>2115.87</v>
      </c>
      <c r="G815" s="138">
        <v>-2.3999999999999998E-3</v>
      </c>
    </row>
    <row r="816" spans="1:7" ht="17.5" thickBot="1">
      <c r="A816" s="135">
        <v>40638</v>
      </c>
      <c r="B816" s="136">
        <v>945000</v>
      </c>
      <c r="C816" s="137">
        <v>0</v>
      </c>
      <c r="D816" s="133"/>
      <c r="E816" s="135">
        <v>40638</v>
      </c>
      <c r="F816" s="136">
        <v>2130.4299999999998</v>
      </c>
      <c r="G816" s="137">
        <v>6.8999999999999999E-3</v>
      </c>
    </row>
    <row r="817" spans="1:7" ht="17.5" thickBot="1">
      <c r="A817" s="135">
        <v>40639</v>
      </c>
      <c r="B817" s="136">
        <v>923000</v>
      </c>
      <c r="C817" s="138">
        <v>-2.3300000000000001E-2</v>
      </c>
      <c r="D817" s="133"/>
      <c r="E817" s="135">
        <v>40639</v>
      </c>
      <c r="F817" s="136">
        <v>2126.71</v>
      </c>
      <c r="G817" s="138">
        <v>-1.6999999999999999E-3</v>
      </c>
    </row>
    <row r="818" spans="1:7" ht="17.5" thickBot="1">
      <c r="A818" s="135">
        <v>40640</v>
      </c>
      <c r="B818" s="136">
        <v>909000</v>
      </c>
      <c r="C818" s="138">
        <v>-1.52E-2</v>
      </c>
      <c r="D818" s="133"/>
      <c r="E818" s="135">
        <v>40640</v>
      </c>
      <c r="F818" s="136">
        <v>2122.14</v>
      </c>
      <c r="G818" s="138">
        <v>-2.0999999999999999E-3</v>
      </c>
    </row>
    <row r="819" spans="1:7" ht="17.5" thickBot="1">
      <c r="A819" s="135">
        <v>40641</v>
      </c>
      <c r="B819" s="136">
        <v>898000</v>
      </c>
      <c r="C819" s="138">
        <v>-1.21E-2</v>
      </c>
      <c r="D819" s="133"/>
      <c r="E819" s="135">
        <v>40641</v>
      </c>
      <c r="F819" s="136">
        <v>2127.9699999999998</v>
      </c>
      <c r="G819" s="137">
        <v>2.7000000000000001E-3</v>
      </c>
    </row>
    <row r="820" spans="1:7" ht="17.5" thickBot="1">
      <c r="A820" s="135">
        <v>40644</v>
      </c>
      <c r="B820" s="136">
        <v>894000</v>
      </c>
      <c r="C820" s="138">
        <v>-4.4999999999999997E-3</v>
      </c>
      <c r="D820" s="133"/>
      <c r="E820" s="135">
        <v>40644</v>
      </c>
      <c r="F820" s="136">
        <v>2122.39</v>
      </c>
      <c r="G820" s="138">
        <v>-2.5999999999999999E-3</v>
      </c>
    </row>
    <row r="821" spans="1:7" ht="17.5" thickBot="1">
      <c r="A821" s="135">
        <v>40645</v>
      </c>
      <c r="B821" s="136">
        <v>882000</v>
      </c>
      <c r="C821" s="138">
        <v>-1.34E-2</v>
      </c>
      <c r="D821" s="133"/>
      <c r="E821" s="135">
        <v>40645</v>
      </c>
      <c r="F821" s="136">
        <v>2089.4</v>
      </c>
      <c r="G821" s="138">
        <v>-1.55E-2</v>
      </c>
    </row>
    <row r="822" spans="1:7" ht="17.5" thickBot="1">
      <c r="A822" s="135">
        <v>40646</v>
      </c>
      <c r="B822" s="136">
        <v>901000</v>
      </c>
      <c r="C822" s="137">
        <v>2.1499999999999998E-2</v>
      </c>
      <c r="D822" s="133"/>
      <c r="E822" s="135">
        <v>40646</v>
      </c>
      <c r="F822" s="136">
        <v>2121.92</v>
      </c>
      <c r="G822" s="137">
        <v>1.5599999999999999E-2</v>
      </c>
    </row>
    <row r="823" spans="1:7" ht="17.5" thickBot="1">
      <c r="A823" s="135">
        <v>40647</v>
      </c>
      <c r="B823" s="136">
        <v>900000</v>
      </c>
      <c r="C823" s="138">
        <v>-1.1000000000000001E-3</v>
      </c>
      <c r="D823" s="133"/>
      <c r="E823" s="135">
        <v>40647</v>
      </c>
      <c r="F823" s="136">
        <v>2141.06</v>
      </c>
      <c r="G823" s="137">
        <v>8.9999999999999993E-3</v>
      </c>
    </row>
    <row r="824" spans="1:7" ht="17.5" thickBot="1">
      <c r="A824" s="135">
        <v>40648</v>
      </c>
      <c r="B824" s="136">
        <v>888000</v>
      </c>
      <c r="C824" s="138">
        <v>-1.3299999999999999E-2</v>
      </c>
      <c r="D824" s="133"/>
      <c r="E824" s="135">
        <v>40648</v>
      </c>
      <c r="F824" s="136">
        <v>2140.5</v>
      </c>
      <c r="G824" s="138">
        <v>-2.9999999999999997E-4</v>
      </c>
    </row>
    <row r="825" spans="1:7" ht="17.5" thickBot="1">
      <c r="A825" s="135">
        <v>40651</v>
      </c>
      <c r="B825" s="136">
        <v>867000</v>
      </c>
      <c r="C825" s="138">
        <v>-2.3599999999999999E-2</v>
      </c>
      <c r="D825" s="133"/>
      <c r="E825" s="135">
        <v>40651</v>
      </c>
      <c r="F825" s="136">
        <v>2137.7199999999998</v>
      </c>
      <c r="G825" s="138">
        <v>-1.2999999999999999E-3</v>
      </c>
    </row>
    <row r="826" spans="1:7" ht="17.5" thickBot="1">
      <c r="A826" s="135">
        <v>40652</v>
      </c>
      <c r="B826" s="136">
        <v>875000</v>
      </c>
      <c r="C826" s="137">
        <v>9.1999999999999998E-3</v>
      </c>
      <c r="D826" s="133"/>
      <c r="E826" s="135">
        <v>40652</v>
      </c>
      <c r="F826" s="136">
        <v>2122.6799999999998</v>
      </c>
      <c r="G826" s="138">
        <v>-7.0000000000000001E-3</v>
      </c>
    </row>
    <row r="827" spans="1:7" ht="17.5" thickBot="1">
      <c r="A827" s="135">
        <v>40653</v>
      </c>
      <c r="B827" s="136">
        <v>916000</v>
      </c>
      <c r="C827" s="137">
        <v>4.6899999999999997E-2</v>
      </c>
      <c r="D827" s="133"/>
      <c r="E827" s="135">
        <v>40653</v>
      </c>
      <c r="F827" s="136">
        <v>2169.91</v>
      </c>
      <c r="G827" s="137">
        <v>2.23E-2</v>
      </c>
    </row>
    <row r="828" spans="1:7" ht="17.5" thickBot="1">
      <c r="A828" s="135">
        <v>40654</v>
      </c>
      <c r="B828" s="136">
        <v>928000</v>
      </c>
      <c r="C828" s="137">
        <v>1.3100000000000001E-2</v>
      </c>
      <c r="D828" s="133"/>
      <c r="E828" s="135">
        <v>40654</v>
      </c>
      <c r="F828" s="136">
        <v>2198.54</v>
      </c>
      <c r="G828" s="137">
        <v>1.32E-2</v>
      </c>
    </row>
    <row r="829" spans="1:7" ht="17.5" thickBot="1">
      <c r="A829" s="135">
        <v>40655</v>
      </c>
      <c r="B829" s="136">
        <v>904000</v>
      </c>
      <c r="C829" s="138">
        <v>-2.5899999999999999E-2</v>
      </c>
      <c r="D829" s="133"/>
      <c r="E829" s="135">
        <v>40655</v>
      </c>
      <c r="F829" s="136">
        <v>2197.8200000000002</v>
      </c>
      <c r="G829" s="138">
        <v>-2.9999999999999997E-4</v>
      </c>
    </row>
    <row r="830" spans="1:7" ht="17.5" thickBot="1">
      <c r="A830" s="135">
        <v>40658</v>
      </c>
      <c r="B830" s="136">
        <v>889000</v>
      </c>
      <c r="C830" s="138">
        <v>-1.66E-2</v>
      </c>
      <c r="D830" s="133"/>
      <c r="E830" s="135">
        <v>40658</v>
      </c>
      <c r="F830" s="136">
        <v>2216</v>
      </c>
      <c r="G830" s="137">
        <v>8.3000000000000001E-3</v>
      </c>
    </row>
    <row r="831" spans="1:7" ht="17.5" thickBot="1">
      <c r="A831" s="135">
        <v>40659</v>
      </c>
      <c r="B831" s="136">
        <v>897000</v>
      </c>
      <c r="C831" s="137">
        <v>8.9999999999999993E-3</v>
      </c>
      <c r="D831" s="133"/>
      <c r="E831" s="135">
        <v>40659</v>
      </c>
      <c r="F831" s="136">
        <v>2206.3000000000002</v>
      </c>
      <c r="G831" s="138">
        <v>-4.4000000000000003E-3</v>
      </c>
    </row>
    <row r="832" spans="1:7" ht="17.5" thickBot="1">
      <c r="A832" s="135">
        <v>40660</v>
      </c>
      <c r="B832" s="136">
        <v>924000</v>
      </c>
      <c r="C832" s="137">
        <v>3.0099999999999998E-2</v>
      </c>
      <c r="D832" s="133"/>
      <c r="E832" s="135">
        <v>40660</v>
      </c>
      <c r="F832" s="136">
        <v>2206.6999999999998</v>
      </c>
      <c r="G832" s="137">
        <v>2.0000000000000001E-4</v>
      </c>
    </row>
    <row r="833" spans="1:7" ht="17.5" thickBot="1">
      <c r="A833" s="135">
        <v>40661</v>
      </c>
      <c r="B833" s="136">
        <v>900000</v>
      </c>
      <c r="C833" s="138">
        <v>-2.5999999999999999E-2</v>
      </c>
      <c r="D833" s="133"/>
      <c r="E833" s="135">
        <v>40661</v>
      </c>
      <c r="F833" s="136">
        <v>2208.35</v>
      </c>
      <c r="G833" s="137">
        <v>6.9999999999999999E-4</v>
      </c>
    </row>
    <row r="834" spans="1:7" ht="17.5" thickBot="1">
      <c r="A834" s="135">
        <v>40662</v>
      </c>
      <c r="B834" s="136">
        <v>893000</v>
      </c>
      <c r="C834" s="138">
        <v>-7.7999999999999996E-3</v>
      </c>
      <c r="D834" s="133"/>
      <c r="E834" s="135">
        <v>40662</v>
      </c>
      <c r="F834" s="136">
        <v>2192.36</v>
      </c>
      <c r="G834" s="138">
        <v>-7.1999999999999998E-3</v>
      </c>
    </row>
    <row r="835" spans="1:7" ht="17.5" thickBot="1">
      <c r="A835" s="135">
        <v>40665</v>
      </c>
      <c r="B835" s="136">
        <v>932000</v>
      </c>
      <c r="C835" s="137">
        <v>4.3700000000000003E-2</v>
      </c>
      <c r="D835" s="133"/>
      <c r="E835" s="135">
        <v>40665</v>
      </c>
      <c r="F835" s="136">
        <v>2228.96</v>
      </c>
      <c r="G835" s="137">
        <v>1.67E-2</v>
      </c>
    </row>
    <row r="836" spans="1:7" ht="17.5" thickBot="1">
      <c r="A836" s="135">
        <v>40666</v>
      </c>
      <c r="B836" s="136">
        <v>938000</v>
      </c>
      <c r="C836" s="137">
        <v>6.4000000000000003E-3</v>
      </c>
      <c r="D836" s="133"/>
      <c r="E836" s="135">
        <v>40666</v>
      </c>
      <c r="F836" s="136">
        <v>2200.73</v>
      </c>
      <c r="G836" s="138">
        <v>-1.2699999999999999E-2</v>
      </c>
    </row>
    <row r="837" spans="1:7" ht="17.5" thickBot="1">
      <c r="A837" s="135">
        <v>40667</v>
      </c>
      <c r="B837" s="136">
        <v>915000</v>
      </c>
      <c r="C837" s="138">
        <v>-2.4500000000000001E-2</v>
      </c>
      <c r="D837" s="133"/>
      <c r="E837" s="135">
        <v>40667</v>
      </c>
      <c r="F837" s="136">
        <v>2180.64</v>
      </c>
      <c r="G837" s="138">
        <v>-9.1000000000000004E-3</v>
      </c>
    </row>
    <row r="838" spans="1:7" ht="17.5" thickBot="1">
      <c r="A838" s="135">
        <v>40669</v>
      </c>
      <c r="B838" s="136">
        <v>899000</v>
      </c>
      <c r="C838" s="138">
        <v>-1.7500000000000002E-2</v>
      </c>
      <c r="D838" s="133"/>
      <c r="E838" s="135">
        <v>40669</v>
      </c>
      <c r="F838" s="136">
        <v>2147.4499999999998</v>
      </c>
      <c r="G838" s="138">
        <v>-1.52E-2</v>
      </c>
    </row>
    <row r="839" spans="1:7" ht="17.5" thickBot="1">
      <c r="A839" s="135">
        <v>40672</v>
      </c>
      <c r="B839" s="136">
        <v>891000</v>
      </c>
      <c r="C839" s="138">
        <v>-8.8999999999999999E-3</v>
      </c>
      <c r="D839" s="133"/>
      <c r="E839" s="135">
        <v>40672</v>
      </c>
      <c r="F839" s="136">
        <v>2139.17</v>
      </c>
      <c r="G839" s="138">
        <v>-3.8999999999999998E-3</v>
      </c>
    </row>
    <row r="840" spans="1:7" ht="17.5" thickBot="1">
      <c r="A840" s="135">
        <v>40674</v>
      </c>
      <c r="B840" s="136">
        <v>892000</v>
      </c>
      <c r="C840" s="137">
        <v>1.1000000000000001E-3</v>
      </c>
      <c r="D840" s="133"/>
      <c r="E840" s="135">
        <v>40674</v>
      </c>
      <c r="F840" s="136">
        <v>2166.63</v>
      </c>
      <c r="G840" s="137">
        <v>1.2800000000000001E-2</v>
      </c>
    </row>
    <row r="841" spans="1:7" ht="17.5" thickBot="1">
      <c r="A841" s="135">
        <v>40675</v>
      </c>
      <c r="B841" s="136">
        <v>885000</v>
      </c>
      <c r="C841" s="138">
        <v>-7.7999999999999996E-3</v>
      </c>
      <c r="D841" s="133"/>
      <c r="E841" s="135">
        <v>40675</v>
      </c>
      <c r="F841" s="136">
        <v>2122.65</v>
      </c>
      <c r="G841" s="138">
        <v>-2.0299999999999999E-2</v>
      </c>
    </row>
    <row r="842" spans="1:7" ht="17.5" thickBot="1">
      <c r="A842" s="135">
        <v>40676</v>
      </c>
      <c r="B842" s="136">
        <v>916000</v>
      </c>
      <c r="C842" s="137">
        <v>3.5000000000000003E-2</v>
      </c>
      <c r="D842" s="133"/>
      <c r="E842" s="135">
        <v>40676</v>
      </c>
      <c r="F842" s="136">
        <v>2120.08</v>
      </c>
      <c r="G842" s="138">
        <v>-1.1999999999999999E-3</v>
      </c>
    </row>
    <row r="843" spans="1:7" ht="17.5" thickBot="1">
      <c r="A843" s="135">
        <v>40679</v>
      </c>
      <c r="B843" s="136">
        <v>901000</v>
      </c>
      <c r="C843" s="138">
        <v>-1.6400000000000001E-2</v>
      </c>
      <c r="D843" s="133"/>
      <c r="E843" s="135">
        <v>40679</v>
      </c>
      <c r="F843" s="136">
        <v>2104.1799999999998</v>
      </c>
      <c r="G843" s="138">
        <v>-7.4999999999999997E-3</v>
      </c>
    </row>
    <row r="844" spans="1:7" ht="17.5" thickBot="1">
      <c r="A844" s="135">
        <v>40680</v>
      </c>
      <c r="B844" s="136">
        <v>890000</v>
      </c>
      <c r="C844" s="138">
        <v>-1.2200000000000001E-2</v>
      </c>
      <c r="D844" s="133"/>
      <c r="E844" s="135">
        <v>40680</v>
      </c>
      <c r="F844" s="136">
        <v>2102.41</v>
      </c>
      <c r="G844" s="138">
        <v>-8.0000000000000004E-4</v>
      </c>
    </row>
    <row r="845" spans="1:7" ht="17.5" thickBot="1">
      <c r="A845" s="135">
        <v>40681</v>
      </c>
      <c r="B845" s="136">
        <v>893000</v>
      </c>
      <c r="C845" s="137">
        <v>3.3999999999999998E-3</v>
      </c>
      <c r="D845" s="133"/>
      <c r="E845" s="135">
        <v>40681</v>
      </c>
      <c r="F845" s="136">
        <v>2135.7800000000002</v>
      </c>
      <c r="G845" s="137">
        <v>1.5900000000000001E-2</v>
      </c>
    </row>
    <row r="846" spans="1:7" ht="17.5" thickBot="1">
      <c r="A846" s="135">
        <v>40682</v>
      </c>
      <c r="B846" s="136">
        <v>880000</v>
      </c>
      <c r="C846" s="138">
        <v>-1.46E-2</v>
      </c>
      <c r="D846" s="133"/>
      <c r="E846" s="135">
        <v>40682</v>
      </c>
      <c r="F846" s="136">
        <v>2095.5100000000002</v>
      </c>
      <c r="G846" s="138">
        <v>-1.89E-2</v>
      </c>
    </row>
    <row r="847" spans="1:7" ht="17.5" thickBot="1">
      <c r="A847" s="135">
        <v>40683</v>
      </c>
      <c r="B847" s="136">
        <v>882000</v>
      </c>
      <c r="C847" s="137">
        <v>2.3E-3</v>
      </c>
      <c r="D847" s="133"/>
      <c r="E847" s="135">
        <v>40683</v>
      </c>
      <c r="F847" s="136">
        <v>2111.5</v>
      </c>
      <c r="G847" s="137">
        <v>7.6E-3</v>
      </c>
    </row>
    <row r="848" spans="1:7" ht="17.5" thickBot="1">
      <c r="A848" s="135">
        <v>40686</v>
      </c>
      <c r="B848" s="136">
        <v>873000</v>
      </c>
      <c r="C848" s="138">
        <v>-1.0200000000000001E-2</v>
      </c>
      <c r="D848" s="133"/>
      <c r="E848" s="135">
        <v>40686</v>
      </c>
      <c r="F848" s="136">
        <v>2055.71</v>
      </c>
      <c r="G848" s="138">
        <v>-2.64E-2</v>
      </c>
    </row>
    <row r="849" spans="1:7" ht="17.5" thickBot="1">
      <c r="A849" s="135">
        <v>40687</v>
      </c>
      <c r="B849" s="136">
        <v>865000</v>
      </c>
      <c r="C849" s="138">
        <v>-9.1999999999999998E-3</v>
      </c>
      <c r="D849" s="133"/>
      <c r="E849" s="135">
        <v>40687</v>
      </c>
      <c r="F849" s="136">
        <v>2061.7600000000002</v>
      </c>
      <c r="G849" s="137">
        <v>2.8999999999999998E-3</v>
      </c>
    </row>
    <row r="850" spans="1:7" ht="17.5" thickBot="1">
      <c r="A850" s="135">
        <v>40688</v>
      </c>
      <c r="B850" s="136">
        <v>856000</v>
      </c>
      <c r="C850" s="138">
        <v>-1.04E-2</v>
      </c>
      <c r="D850" s="133"/>
      <c r="E850" s="135">
        <v>40688</v>
      </c>
      <c r="F850" s="136">
        <v>2035.87</v>
      </c>
      <c r="G850" s="138">
        <v>-1.26E-2</v>
      </c>
    </row>
    <row r="851" spans="1:7" ht="17.5" thickBot="1">
      <c r="A851" s="135">
        <v>40689</v>
      </c>
      <c r="B851" s="136">
        <v>879000</v>
      </c>
      <c r="C851" s="137">
        <v>2.69E-2</v>
      </c>
      <c r="D851" s="133"/>
      <c r="E851" s="135">
        <v>40689</v>
      </c>
      <c r="F851" s="136">
        <v>2091.91</v>
      </c>
      <c r="G851" s="137">
        <v>2.75E-2</v>
      </c>
    </row>
    <row r="852" spans="1:7" ht="17.5" thickBot="1">
      <c r="A852" s="135">
        <v>40690</v>
      </c>
      <c r="B852" s="136">
        <v>891000</v>
      </c>
      <c r="C852" s="137">
        <v>1.37E-2</v>
      </c>
      <c r="D852" s="133"/>
      <c r="E852" s="135">
        <v>40690</v>
      </c>
      <c r="F852" s="136">
        <v>2100.2399999999998</v>
      </c>
      <c r="G852" s="137">
        <v>4.0000000000000001E-3</v>
      </c>
    </row>
    <row r="853" spans="1:7" ht="17.5" thickBot="1">
      <c r="A853" s="135">
        <v>40693</v>
      </c>
      <c r="B853" s="136">
        <v>884000</v>
      </c>
      <c r="C853" s="138">
        <v>-7.9000000000000008E-3</v>
      </c>
      <c r="D853" s="133"/>
      <c r="E853" s="135">
        <v>40693</v>
      </c>
      <c r="F853" s="136">
        <v>2093.79</v>
      </c>
      <c r="G853" s="138">
        <v>-3.0999999999999999E-3</v>
      </c>
    </row>
    <row r="854" spans="1:7" ht="17.5" thickBot="1">
      <c r="A854" s="135">
        <v>40694</v>
      </c>
      <c r="B854" s="136">
        <v>902000</v>
      </c>
      <c r="C854" s="137">
        <v>2.0400000000000001E-2</v>
      </c>
      <c r="D854" s="133"/>
      <c r="E854" s="135">
        <v>40694</v>
      </c>
      <c r="F854" s="136">
        <v>2142.4699999999998</v>
      </c>
      <c r="G854" s="137">
        <v>2.3199999999999998E-2</v>
      </c>
    </row>
    <row r="855" spans="1:7" ht="17.5" thickBot="1">
      <c r="A855" s="135">
        <v>40695</v>
      </c>
      <c r="B855" s="136">
        <v>911000</v>
      </c>
      <c r="C855" s="137">
        <v>0.01</v>
      </c>
      <c r="D855" s="133"/>
      <c r="E855" s="135">
        <v>40695</v>
      </c>
      <c r="F855" s="136">
        <v>2141.34</v>
      </c>
      <c r="G855" s="138">
        <v>-5.0000000000000001E-4</v>
      </c>
    </row>
    <row r="856" spans="1:7" ht="17.5" thickBot="1">
      <c r="A856" s="135">
        <v>40696</v>
      </c>
      <c r="B856" s="136">
        <v>883000</v>
      </c>
      <c r="C856" s="138">
        <v>-3.0700000000000002E-2</v>
      </c>
      <c r="D856" s="133"/>
      <c r="E856" s="135">
        <v>40696</v>
      </c>
      <c r="F856" s="136">
        <v>2114.1999999999998</v>
      </c>
      <c r="G856" s="138">
        <v>-1.2699999999999999E-2</v>
      </c>
    </row>
    <row r="857" spans="1:7" ht="17.5" thickBot="1">
      <c r="A857" s="135">
        <v>40697</v>
      </c>
      <c r="B857" s="136">
        <v>885000</v>
      </c>
      <c r="C857" s="137">
        <v>2.3E-3</v>
      </c>
      <c r="D857" s="133"/>
      <c r="E857" s="135">
        <v>40697</v>
      </c>
      <c r="F857" s="136">
        <v>2113.4699999999998</v>
      </c>
      <c r="G857" s="138">
        <v>-2.9999999999999997E-4</v>
      </c>
    </row>
    <row r="858" spans="1:7" ht="17.5" thickBot="1">
      <c r="A858" s="135">
        <v>40701</v>
      </c>
      <c r="B858" s="136">
        <v>887000</v>
      </c>
      <c r="C858" s="137">
        <v>2.3E-3</v>
      </c>
      <c r="D858" s="133"/>
      <c r="E858" s="135">
        <v>40701</v>
      </c>
      <c r="F858" s="136">
        <v>2099.71</v>
      </c>
      <c r="G858" s="138">
        <v>-6.4999999999999997E-3</v>
      </c>
    </row>
    <row r="859" spans="1:7" ht="17.5" thickBot="1">
      <c r="A859" s="135">
        <v>40702</v>
      </c>
      <c r="B859" s="136">
        <v>877000</v>
      </c>
      <c r="C859" s="138">
        <v>-1.1299999999999999E-2</v>
      </c>
      <c r="D859" s="133"/>
      <c r="E859" s="135">
        <v>40702</v>
      </c>
      <c r="F859" s="136">
        <v>2083.35</v>
      </c>
      <c r="G859" s="138">
        <v>-7.7999999999999996E-3</v>
      </c>
    </row>
    <row r="860" spans="1:7" ht="17.5" thickBot="1">
      <c r="A860" s="135">
        <v>40703</v>
      </c>
      <c r="B860" s="136">
        <v>865000</v>
      </c>
      <c r="C860" s="138">
        <v>-1.37E-2</v>
      </c>
      <c r="D860" s="133"/>
      <c r="E860" s="135">
        <v>40703</v>
      </c>
      <c r="F860" s="136">
        <v>2071.42</v>
      </c>
      <c r="G860" s="138">
        <v>-5.7000000000000002E-3</v>
      </c>
    </row>
    <row r="861" spans="1:7" ht="17.5" thickBot="1">
      <c r="A861" s="135">
        <v>40704</v>
      </c>
      <c r="B861" s="136">
        <v>851000</v>
      </c>
      <c r="C861" s="138">
        <v>-1.6199999999999999E-2</v>
      </c>
      <c r="D861" s="133"/>
      <c r="E861" s="135">
        <v>40704</v>
      </c>
      <c r="F861" s="136">
        <v>2046.67</v>
      </c>
      <c r="G861" s="138">
        <v>-1.1900000000000001E-2</v>
      </c>
    </row>
    <row r="862" spans="1:7" ht="17.5" thickBot="1">
      <c r="A862" s="135">
        <v>40707</v>
      </c>
      <c r="B862" s="136">
        <v>853000</v>
      </c>
      <c r="C862" s="137">
        <v>2.3999999999999998E-3</v>
      </c>
      <c r="D862" s="133"/>
      <c r="E862" s="135">
        <v>40707</v>
      </c>
      <c r="F862" s="136">
        <v>2048.7399999999998</v>
      </c>
      <c r="G862" s="137">
        <v>1E-3</v>
      </c>
    </row>
    <row r="863" spans="1:7" ht="17.5" thickBot="1">
      <c r="A863" s="135">
        <v>40708</v>
      </c>
      <c r="B863" s="136">
        <v>863000</v>
      </c>
      <c r="C863" s="137">
        <v>1.17E-2</v>
      </c>
      <c r="D863" s="133"/>
      <c r="E863" s="135">
        <v>40708</v>
      </c>
      <c r="F863" s="136">
        <v>2076.83</v>
      </c>
      <c r="G863" s="137">
        <v>1.37E-2</v>
      </c>
    </row>
    <row r="864" spans="1:7" ht="17.5" thickBot="1">
      <c r="A864" s="135">
        <v>40709</v>
      </c>
      <c r="B864" s="136">
        <v>865000</v>
      </c>
      <c r="C864" s="137">
        <v>2.3E-3</v>
      </c>
      <c r="D864" s="133"/>
      <c r="E864" s="135">
        <v>40709</v>
      </c>
      <c r="F864" s="136">
        <v>2086.5300000000002</v>
      </c>
      <c r="G864" s="137">
        <v>4.7000000000000002E-3</v>
      </c>
    </row>
    <row r="865" spans="1:7" ht="17.5" thickBot="1">
      <c r="A865" s="135">
        <v>40710</v>
      </c>
      <c r="B865" s="136">
        <v>848000</v>
      </c>
      <c r="C865" s="138">
        <v>-1.9699999999999999E-2</v>
      </c>
      <c r="D865" s="133"/>
      <c r="E865" s="135">
        <v>40710</v>
      </c>
      <c r="F865" s="136">
        <v>2046.63</v>
      </c>
      <c r="G865" s="138">
        <v>-1.9099999999999999E-2</v>
      </c>
    </row>
    <row r="866" spans="1:7" ht="17.5" thickBot="1">
      <c r="A866" s="135">
        <v>40711</v>
      </c>
      <c r="B866" s="136">
        <v>819000</v>
      </c>
      <c r="C866" s="138">
        <v>-3.4200000000000001E-2</v>
      </c>
      <c r="D866" s="133"/>
      <c r="E866" s="135">
        <v>40711</v>
      </c>
      <c r="F866" s="136">
        <v>2031.93</v>
      </c>
      <c r="G866" s="138">
        <v>-7.1999999999999998E-3</v>
      </c>
    </row>
    <row r="867" spans="1:7" ht="17.5" thickBot="1">
      <c r="A867" s="135">
        <v>40714</v>
      </c>
      <c r="B867" s="136">
        <v>800000</v>
      </c>
      <c r="C867" s="138">
        <v>-2.3199999999999998E-2</v>
      </c>
      <c r="D867" s="133"/>
      <c r="E867" s="135">
        <v>40714</v>
      </c>
      <c r="F867" s="136">
        <v>2019.65</v>
      </c>
      <c r="G867" s="138">
        <v>-6.0000000000000001E-3</v>
      </c>
    </row>
    <row r="868" spans="1:7" ht="17.5" thickBot="1">
      <c r="A868" s="135">
        <v>40715</v>
      </c>
      <c r="B868" s="136">
        <v>814000</v>
      </c>
      <c r="C868" s="137">
        <v>1.7500000000000002E-2</v>
      </c>
      <c r="D868" s="133"/>
      <c r="E868" s="135">
        <v>40715</v>
      </c>
      <c r="F868" s="136">
        <v>2048.17</v>
      </c>
      <c r="G868" s="137">
        <v>1.41E-2</v>
      </c>
    </row>
    <row r="869" spans="1:7" ht="17.5" thickBot="1">
      <c r="A869" s="135">
        <v>40716</v>
      </c>
      <c r="B869" s="136">
        <v>826000</v>
      </c>
      <c r="C869" s="137">
        <v>1.47E-2</v>
      </c>
      <c r="D869" s="133"/>
      <c r="E869" s="135">
        <v>40716</v>
      </c>
      <c r="F869" s="136">
        <v>2063.9</v>
      </c>
      <c r="G869" s="137">
        <v>7.7000000000000002E-3</v>
      </c>
    </row>
    <row r="870" spans="1:7" ht="17.5" thickBot="1">
      <c r="A870" s="135">
        <v>40717</v>
      </c>
      <c r="B870" s="136">
        <v>831000</v>
      </c>
      <c r="C870" s="137">
        <v>6.1000000000000004E-3</v>
      </c>
      <c r="D870" s="133"/>
      <c r="E870" s="135">
        <v>40717</v>
      </c>
      <c r="F870" s="136">
        <v>2055.86</v>
      </c>
      <c r="G870" s="138">
        <v>-3.8999999999999998E-3</v>
      </c>
    </row>
    <row r="871" spans="1:7" ht="17.5" thickBot="1">
      <c r="A871" s="135">
        <v>40718</v>
      </c>
      <c r="B871" s="136">
        <v>852000</v>
      </c>
      <c r="C871" s="137">
        <v>2.53E-2</v>
      </c>
      <c r="D871" s="133"/>
      <c r="E871" s="135">
        <v>40718</v>
      </c>
      <c r="F871" s="136">
        <v>2090.81</v>
      </c>
      <c r="G871" s="137">
        <v>1.7000000000000001E-2</v>
      </c>
    </row>
    <row r="872" spans="1:7" ht="17.5" thickBot="1">
      <c r="A872" s="135">
        <v>40721</v>
      </c>
      <c r="B872" s="136">
        <v>835000</v>
      </c>
      <c r="C872" s="138">
        <v>-0.02</v>
      </c>
      <c r="D872" s="133"/>
      <c r="E872" s="135">
        <v>40721</v>
      </c>
      <c r="F872" s="136">
        <v>2070.29</v>
      </c>
      <c r="G872" s="138">
        <v>-9.7999999999999997E-3</v>
      </c>
    </row>
    <row r="873" spans="1:7" ht="17.5" thickBot="1">
      <c r="A873" s="135">
        <v>40722</v>
      </c>
      <c r="B873" s="136">
        <v>832000</v>
      </c>
      <c r="C873" s="138">
        <v>-3.5999999999999999E-3</v>
      </c>
      <c r="D873" s="133"/>
      <c r="E873" s="135">
        <v>40722</v>
      </c>
      <c r="F873" s="136">
        <v>2062.91</v>
      </c>
      <c r="G873" s="138">
        <v>-3.5999999999999999E-3</v>
      </c>
    </row>
    <row r="874" spans="1:7" ht="17.5" thickBot="1">
      <c r="A874" s="135">
        <v>40723</v>
      </c>
      <c r="B874" s="136">
        <v>833000</v>
      </c>
      <c r="C874" s="137">
        <v>1.1999999999999999E-3</v>
      </c>
      <c r="D874" s="133"/>
      <c r="E874" s="135">
        <v>40723</v>
      </c>
      <c r="F874" s="136">
        <v>2094.42</v>
      </c>
      <c r="G874" s="137">
        <v>1.5299999999999999E-2</v>
      </c>
    </row>
    <row r="875" spans="1:7" ht="17.5" thickBot="1">
      <c r="A875" s="135">
        <v>40724</v>
      </c>
      <c r="B875" s="136">
        <v>826000</v>
      </c>
      <c r="C875" s="138">
        <v>-8.3999999999999995E-3</v>
      </c>
      <c r="D875" s="133"/>
      <c r="E875" s="135">
        <v>40724</v>
      </c>
      <c r="F875" s="136">
        <v>2100.69</v>
      </c>
      <c r="G875" s="137">
        <v>3.0000000000000001E-3</v>
      </c>
    </row>
    <row r="876" spans="1:7" ht="17.5" thickBot="1">
      <c r="A876" s="135">
        <v>40725</v>
      </c>
      <c r="B876" s="136">
        <v>855000</v>
      </c>
      <c r="C876" s="137">
        <v>3.5099999999999999E-2</v>
      </c>
      <c r="D876" s="133"/>
      <c r="E876" s="135">
        <v>40725</v>
      </c>
      <c r="F876" s="136">
        <v>2125.7399999999998</v>
      </c>
      <c r="G876" s="137">
        <v>1.1900000000000001E-2</v>
      </c>
    </row>
    <row r="877" spans="1:7" ht="17.5" thickBot="1">
      <c r="A877" s="135">
        <v>40728</v>
      </c>
      <c r="B877" s="136">
        <v>878000</v>
      </c>
      <c r="C877" s="137">
        <v>2.69E-2</v>
      </c>
      <c r="D877" s="133"/>
      <c r="E877" s="135">
        <v>40728</v>
      </c>
      <c r="F877" s="136">
        <v>2145.3000000000002</v>
      </c>
      <c r="G877" s="137">
        <v>9.1999999999999998E-3</v>
      </c>
    </row>
    <row r="878" spans="1:7" ht="17.5" thickBot="1">
      <c r="A878" s="135">
        <v>40729</v>
      </c>
      <c r="B878" s="136">
        <v>899000</v>
      </c>
      <c r="C878" s="137">
        <v>2.3900000000000001E-2</v>
      </c>
      <c r="D878" s="133"/>
      <c r="E878" s="135">
        <v>40729</v>
      </c>
      <c r="F878" s="136">
        <v>2161.75</v>
      </c>
      <c r="G878" s="137">
        <v>7.7000000000000002E-3</v>
      </c>
    </row>
    <row r="879" spans="1:7" ht="17.5" thickBot="1">
      <c r="A879" s="135">
        <v>40730</v>
      </c>
      <c r="B879" s="136">
        <v>898000</v>
      </c>
      <c r="C879" s="138">
        <v>-1.1000000000000001E-3</v>
      </c>
      <c r="D879" s="133"/>
      <c r="E879" s="135">
        <v>40730</v>
      </c>
      <c r="F879" s="136">
        <v>2171.19</v>
      </c>
      <c r="G879" s="137">
        <v>4.4000000000000003E-3</v>
      </c>
    </row>
    <row r="880" spans="1:7" ht="17.5" thickBot="1">
      <c r="A880" s="135">
        <v>40731</v>
      </c>
      <c r="B880" s="136">
        <v>880000</v>
      </c>
      <c r="C880" s="138">
        <v>-0.02</v>
      </c>
      <c r="D880" s="133"/>
      <c r="E880" s="135">
        <v>40731</v>
      </c>
      <c r="F880" s="136">
        <v>2180.59</v>
      </c>
      <c r="G880" s="137">
        <v>4.3E-3</v>
      </c>
    </row>
    <row r="881" spans="1:7" ht="17.5" thickBot="1">
      <c r="A881" s="135">
        <v>40732</v>
      </c>
      <c r="B881" s="136">
        <v>885000</v>
      </c>
      <c r="C881" s="137">
        <v>5.7000000000000002E-3</v>
      </c>
      <c r="D881" s="133"/>
      <c r="E881" s="135">
        <v>40732</v>
      </c>
      <c r="F881" s="136">
        <v>2180.35</v>
      </c>
      <c r="G881" s="138">
        <v>-1E-4</v>
      </c>
    </row>
    <row r="882" spans="1:7" ht="17.5" thickBot="1">
      <c r="A882" s="135">
        <v>40735</v>
      </c>
      <c r="B882" s="136">
        <v>865000</v>
      </c>
      <c r="C882" s="138">
        <v>-2.2599999999999999E-2</v>
      </c>
      <c r="D882" s="133"/>
      <c r="E882" s="135">
        <v>40735</v>
      </c>
      <c r="F882" s="136">
        <v>2157.16</v>
      </c>
      <c r="G882" s="138">
        <v>-1.06E-2</v>
      </c>
    </row>
    <row r="883" spans="1:7" ht="17.5" thickBot="1">
      <c r="A883" s="135">
        <v>40736</v>
      </c>
      <c r="B883" s="136">
        <v>850000</v>
      </c>
      <c r="C883" s="138">
        <v>-1.7299999999999999E-2</v>
      </c>
      <c r="D883" s="133"/>
      <c r="E883" s="135">
        <v>40736</v>
      </c>
      <c r="F883" s="136">
        <v>2109.73</v>
      </c>
      <c r="G883" s="138">
        <v>-2.1999999999999999E-2</v>
      </c>
    </row>
    <row r="884" spans="1:7" ht="17.5" thickBot="1">
      <c r="A884" s="135">
        <v>40737</v>
      </c>
      <c r="B884" s="136">
        <v>843000</v>
      </c>
      <c r="C884" s="138">
        <v>-8.2000000000000007E-3</v>
      </c>
      <c r="D884" s="133"/>
      <c r="E884" s="135">
        <v>40737</v>
      </c>
      <c r="F884" s="136">
        <v>2129.64</v>
      </c>
      <c r="G884" s="137">
        <v>9.4000000000000004E-3</v>
      </c>
    </row>
    <row r="885" spans="1:7" ht="17.5" thickBot="1">
      <c r="A885" s="135">
        <v>40738</v>
      </c>
      <c r="B885" s="136">
        <v>831000</v>
      </c>
      <c r="C885" s="138">
        <v>-1.4200000000000001E-2</v>
      </c>
      <c r="D885" s="133"/>
      <c r="E885" s="135">
        <v>40738</v>
      </c>
      <c r="F885" s="136">
        <v>2130.0700000000002</v>
      </c>
      <c r="G885" s="137">
        <v>2.0000000000000001E-4</v>
      </c>
    </row>
    <row r="886" spans="1:7" ht="17.5" thickBot="1">
      <c r="A886" s="135">
        <v>40739</v>
      </c>
      <c r="B886" s="136">
        <v>832000</v>
      </c>
      <c r="C886" s="137">
        <v>1.1999999999999999E-3</v>
      </c>
      <c r="D886" s="133"/>
      <c r="E886" s="135">
        <v>40739</v>
      </c>
      <c r="F886" s="136">
        <v>2145.1999999999998</v>
      </c>
      <c r="G886" s="137">
        <v>7.1000000000000004E-3</v>
      </c>
    </row>
    <row r="887" spans="1:7" ht="17.5" thickBot="1">
      <c r="A887" s="135">
        <v>40742</v>
      </c>
      <c r="B887" s="136">
        <v>813000</v>
      </c>
      <c r="C887" s="138">
        <v>-2.2800000000000001E-2</v>
      </c>
      <c r="D887" s="133"/>
      <c r="E887" s="135">
        <v>40742</v>
      </c>
      <c r="F887" s="136">
        <v>2130.48</v>
      </c>
      <c r="G887" s="138">
        <v>-6.8999999999999999E-3</v>
      </c>
    </row>
    <row r="888" spans="1:7" ht="17.5" thickBot="1">
      <c r="A888" s="135">
        <v>40743</v>
      </c>
      <c r="B888" s="136">
        <v>822000</v>
      </c>
      <c r="C888" s="137">
        <v>1.11E-2</v>
      </c>
      <c r="D888" s="133"/>
      <c r="E888" s="135">
        <v>40743</v>
      </c>
      <c r="F888" s="136">
        <v>2130.21</v>
      </c>
      <c r="G888" s="138">
        <v>-1E-4</v>
      </c>
    </row>
    <row r="889" spans="1:7" ht="17.5" thickBot="1">
      <c r="A889" s="135">
        <v>40744</v>
      </c>
      <c r="B889" s="136">
        <v>851000</v>
      </c>
      <c r="C889" s="137">
        <v>3.5299999999999998E-2</v>
      </c>
      <c r="D889" s="133"/>
      <c r="E889" s="135">
        <v>40744</v>
      </c>
      <c r="F889" s="136">
        <v>2154.9499999999998</v>
      </c>
      <c r="G889" s="137">
        <v>1.1599999999999999E-2</v>
      </c>
    </row>
    <row r="890" spans="1:7" ht="17.5" thickBot="1">
      <c r="A890" s="135">
        <v>40745</v>
      </c>
      <c r="B890" s="136">
        <v>842000</v>
      </c>
      <c r="C890" s="138">
        <v>-1.06E-2</v>
      </c>
      <c r="D890" s="133"/>
      <c r="E890" s="135">
        <v>40745</v>
      </c>
      <c r="F890" s="136">
        <v>2145.04</v>
      </c>
      <c r="G890" s="138">
        <v>-4.5999999999999999E-3</v>
      </c>
    </row>
    <row r="891" spans="1:7" ht="17.5" thickBot="1">
      <c r="A891" s="135">
        <v>40746</v>
      </c>
      <c r="B891" s="136">
        <v>850000</v>
      </c>
      <c r="C891" s="137">
        <v>9.4999999999999998E-3</v>
      </c>
      <c r="D891" s="133"/>
      <c r="E891" s="135">
        <v>40746</v>
      </c>
      <c r="F891" s="136">
        <v>2171.23</v>
      </c>
      <c r="G891" s="137">
        <v>1.2200000000000001E-2</v>
      </c>
    </row>
    <row r="892" spans="1:7" ht="17.5" thickBot="1">
      <c r="A892" s="135">
        <v>40749</v>
      </c>
      <c r="B892" s="136">
        <v>847000</v>
      </c>
      <c r="C892" s="138">
        <v>-3.5000000000000001E-3</v>
      </c>
      <c r="D892" s="133"/>
      <c r="E892" s="135">
        <v>40749</v>
      </c>
      <c r="F892" s="136">
        <v>2150.48</v>
      </c>
      <c r="G892" s="138">
        <v>-9.5999999999999992E-3</v>
      </c>
    </row>
    <row r="893" spans="1:7" ht="17.5" thickBot="1">
      <c r="A893" s="135">
        <v>40750</v>
      </c>
      <c r="B893" s="136">
        <v>850000</v>
      </c>
      <c r="C893" s="137">
        <v>3.5000000000000001E-3</v>
      </c>
      <c r="D893" s="133"/>
      <c r="E893" s="135">
        <v>40750</v>
      </c>
      <c r="F893" s="136">
        <v>2168.6999999999998</v>
      </c>
      <c r="G893" s="137">
        <v>8.5000000000000006E-3</v>
      </c>
    </row>
    <row r="894" spans="1:7" ht="17.5" thickBot="1">
      <c r="A894" s="135">
        <v>40751</v>
      </c>
      <c r="B894" s="136">
        <v>845000</v>
      </c>
      <c r="C894" s="138">
        <v>-5.8999999999999999E-3</v>
      </c>
      <c r="D894" s="133"/>
      <c r="E894" s="135">
        <v>40751</v>
      </c>
      <c r="F894" s="136">
        <v>2174.31</v>
      </c>
      <c r="G894" s="137">
        <v>2.5999999999999999E-3</v>
      </c>
    </row>
    <row r="895" spans="1:7" ht="17.5" thickBot="1">
      <c r="A895" s="135">
        <v>40752</v>
      </c>
      <c r="B895" s="136">
        <v>837000</v>
      </c>
      <c r="C895" s="138">
        <v>-9.4999999999999998E-3</v>
      </c>
      <c r="D895" s="133"/>
      <c r="E895" s="135">
        <v>40752</v>
      </c>
      <c r="F895" s="136">
        <v>2155.85</v>
      </c>
      <c r="G895" s="138">
        <v>-8.5000000000000006E-3</v>
      </c>
    </row>
    <row r="896" spans="1:7" ht="17.5" thickBot="1">
      <c r="A896" s="135">
        <v>40753</v>
      </c>
      <c r="B896" s="136">
        <v>844000</v>
      </c>
      <c r="C896" s="137">
        <v>8.3999999999999995E-3</v>
      </c>
      <c r="D896" s="133"/>
      <c r="E896" s="135">
        <v>40753</v>
      </c>
      <c r="F896" s="136">
        <v>2133.21</v>
      </c>
      <c r="G896" s="138">
        <v>-1.0500000000000001E-2</v>
      </c>
    </row>
    <row r="897" spans="1:7" ht="17.5" thickBot="1">
      <c r="A897" s="135">
        <v>40756</v>
      </c>
      <c r="B897" s="136">
        <v>870000</v>
      </c>
      <c r="C897" s="137">
        <v>3.0800000000000001E-2</v>
      </c>
      <c r="D897" s="133"/>
      <c r="E897" s="135">
        <v>40756</v>
      </c>
      <c r="F897" s="136">
        <v>2172.31</v>
      </c>
      <c r="G897" s="137">
        <v>1.83E-2</v>
      </c>
    </row>
    <row r="898" spans="1:7" ht="17.5" thickBot="1">
      <c r="A898" s="135">
        <v>40757</v>
      </c>
      <c r="B898" s="136">
        <v>852000</v>
      </c>
      <c r="C898" s="138">
        <v>-2.07E-2</v>
      </c>
      <c r="D898" s="133"/>
      <c r="E898" s="135">
        <v>40757</v>
      </c>
      <c r="F898" s="136">
        <v>2121.27</v>
      </c>
      <c r="G898" s="138">
        <v>-2.35E-2</v>
      </c>
    </row>
    <row r="899" spans="1:7" ht="17.5" thickBot="1">
      <c r="A899" s="135">
        <v>40758</v>
      </c>
      <c r="B899" s="136">
        <v>833000</v>
      </c>
      <c r="C899" s="138">
        <v>-2.23E-2</v>
      </c>
      <c r="D899" s="133"/>
      <c r="E899" s="135">
        <v>40758</v>
      </c>
      <c r="F899" s="136">
        <v>2066.2600000000002</v>
      </c>
      <c r="G899" s="138">
        <v>-2.5899999999999999E-2</v>
      </c>
    </row>
    <row r="900" spans="1:7" ht="17.5" thickBot="1">
      <c r="A900" s="135">
        <v>40759</v>
      </c>
      <c r="B900" s="136">
        <v>821000</v>
      </c>
      <c r="C900" s="138">
        <v>-1.44E-2</v>
      </c>
      <c r="D900" s="133"/>
      <c r="E900" s="135">
        <v>40759</v>
      </c>
      <c r="F900" s="136">
        <v>2018.47</v>
      </c>
      <c r="G900" s="138">
        <v>-2.3099999999999999E-2</v>
      </c>
    </row>
    <row r="901" spans="1:7" ht="17.5" thickBot="1">
      <c r="A901" s="135">
        <v>40760</v>
      </c>
      <c r="B901" s="136">
        <v>789000</v>
      </c>
      <c r="C901" s="138">
        <v>-3.9E-2</v>
      </c>
      <c r="D901" s="133"/>
      <c r="E901" s="135">
        <v>40760</v>
      </c>
      <c r="F901" s="136">
        <v>1943.75</v>
      </c>
      <c r="G901" s="138">
        <v>-3.6999999999999998E-2</v>
      </c>
    </row>
    <row r="902" spans="1:7" ht="17.5" thickBot="1">
      <c r="A902" s="135">
        <v>40763</v>
      </c>
      <c r="B902" s="136">
        <v>760000</v>
      </c>
      <c r="C902" s="138">
        <v>-3.6799999999999999E-2</v>
      </c>
      <c r="D902" s="133"/>
      <c r="E902" s="135">
        <v>40763</v>
      </c>
      <c r="F902" s="136">
        <v>1869.45</v>
      </c>
      <c r="G902" s="138">
        <v>-3.8199999999999998E-2</v>
      </c>
    </row>
    <row r="903" spans="1:7" ht="17.5" thickBot="1">
      <c r="A903" s="135">
        <v>40764</v>
      </c>
      <c r="B903" s="136">
        <v>724000</v>
      </c>
      <c r="C903" s="138">
        <v>-4.7399999999999998E-2</v>
      </c>
      <c r="D903" s="133"/>
      <c r="E903" s="135">
        <v>40764</v>
      </c>
      <c r="F903" s="136">
        <v>1801.35</v>
      </c>
      <c r="G903" s="138">
        <v>-3.6400000000000002E-2</v>
      </c>
    </row>
    <row r="904" spans="1:7" ht="17.5" thickBot="1">
      <c r="A904" s="135">
        <v>40765</v>
      </c>
      <c r="B904" s="136">
        <v>720000</v>
      </c>
      <c r="C904" s="138">
        <v>-5.4999999999999997E-3</v>
      </c>
      <c r="D904" s="133"/>
      <c r="E904" s="135">
        <v>40765</v>
      </c>
      <c r="F904" s="136">
        <v>1806.24</v>
      </c>
      <c r="G904" s="137">
        <v>2.7000000000000001E-3</v>
      </c>
    </row>
    <row r="905" spans="1:7" ht="17.5" thickBot="1">
      <c r="A905" s="135">
        <v>40766</v>
      </c>
      <c r="B905" s="136">
        <v>708000</v>
      </c>
      <c r="C905" s="138">
        <v>-1.67E-2</v>
      </c>
      <c r="D905" s="133"/>
      <c r="E905" s="135">
        <v>40766</v>
      </c>
      <c r="F905" s="136">
        <v>1817.44</v>
      </c>
      <c r="G905" s="137">
        <v>6.1999999999999998E-3</v>
      </c>
    </row>
    <row r="906" spans="1:7" ht="17.5" thickBot="1">
      <c r="A906" s="135">
        <v>40767</v>
      </c>
      <c r="B906" s="136">
        <v>707000</v>
      </c>
      <c r="C906" s="138">
        <v>-1.4E-3</v>
      </c>
      <c r="D906" s="133"/>
      <c r="E906" s="135">
        <v>40767</v>
      </c>
      <c r="F906" s="136">
        <v>1793.31</v>
      </c>
      <c r="G906" s="138">
        <v>-1.3299999999999999E-2</v>
      </c>
    </row>
    <row r="907" spans="1:7" ht="17.5" thickBot="1">
      <c r="A907" s="135">
        <v>40771</v>
      </c>
      <c r="B907" s="136">
        <v>750000</v>
      </c>
      <c r="C907" s="137">
        <v>6.08E-2</v>
      </c>
      <c r="D907" s="133"/>
      <c r="E907" s="135">
        <v>40771</v>
      </c>
      <c r="F907" s="136">
        <v>1879.87</v>
      </c>
      <c r="G907" s="137">
        <v>4.8300000000000003E-2</v>
      </c>
    </row>
    <row r="908" spans="1:7" ht="17.5" thickBot="1">
      <c r="A908" s="135">
        <v>40772</v>
      </c>
      <c r="B908" s="136">
        <v>752000</v>
      </c>
      <c r="C908" s="137">
        <v>2.7000000000000001E-3</v>
      </c>
      <c r="D908" s="133"/>
      <c r="E908" s="135">
        <v>40772</v>
      </c>
      <c r="F908" s="136">
        <v>1892.67</v>
      </c>
      <c r="G908" s="137">
        <v>6.7999999999999996E-3</v>
      </c>
    </row>
    <row r="909" spans="1:7" ht="17.5" thickBot="1">
      <c r="A909" s="135">
        <v>40773</v>
      </c>
      <c r="B909" s="136">
        <v>709000</v>
      </c>
      <c r="C909" s="138">
        <v>-5.7200000000000001E-2</v>
      </c>
      <c r="D909" s="133"/>
      <c r="E909" s="135">
        <v>40773</v>
      </c>
      <c r="F909" s="136">
        <v>1860.58</v>
      </c>
      <c r="G909" s="138">
        <v>-1.7000000000000001E-2</v>
      </c>
    </row>
    <row r="910" spans="1:7" ht="17.5" thickBot="1">
      <c r="A910" s="135">
        <v>40774</v>
      </c>
      <c r="B910" s="136">
        <v>680000</v>
      </c>
      <c r="C910" s="138">
        <v>-4.0899999999999999E-2</v>
      </c>
      <c r="D910" s="133"/>
      <c r="E910" s="135">
        <v>40774</v>
      </c>
      <c r="F910" s="136">
        <v>1744.88</v>
      </c>
      <c r="G910" s="138">
        <v>-6.2199999999999998E-2</v>
      </c>
    </row>
    <row r="911" spans="1:7" ht="17.5" thickBot="1">
      <c r="A911" s="135">
        <v>40777</v>
      </c>
      <c r="B911" s="136">
        <v>691000</v>
      </c>
      <c r="C911" s="137">
        <v>1.6199999999999999E-2</v>
      </c>
      <c r="D911" s="133"/>
      <c r="E911" s="135">
        <v>40777</v>
      </c>
      <c r="F911" s="136">
        <v>1710.7</v>
      </c>
      <c r="G911" s="138">
        <v>-1.9599999999999999E-2</v>
      </c>
    </row>
    <row r="912" spans="1:7" ht="17.5" thickBot="1">
      <c r="A912" s="135">
        <v>40778</v>
      </c>
      <c r="B912" s="136">
        <v>723000</v>
      </c>
      <c r="C912" s="137">
        <v>4.6300000000000001E-2</v>
      </c>
      <c r="D912" s="133"/>
      <c r="E912" s="135">
        <v>40778</v>
      </c>
      <c r="F912" s="136">
        <v>1776.68</v>
      </c>
      <c r="G912" s="137">
        <v>3.8600000000000002E-2</v>
      </c>
    </row>
    <row r="913" spans="1:7" ht="17.5" thickBot="1">
      <c r="A913" s="135">
        <v>40779</v>
      </c>
      <c r="B913" s="136">
        <v>708000</v>
      </c>
      <c r="C913" s="138">
        <v>-2.07E-2</v>
      </c>
      <c r="D913" s="133"/>
      <c r="E913" s="135">
        <v>40779</v>
      </c>
      <c r="F913" s="136">
        <v>1754.78</v>
      </c>
      <c r="G913" s="138">
        <v>-1.23E-2</v>
      </c>
    </row>
    <row r="914" spans="1:7" ht="17.5" thickBot="1">
      <c r="A914" s="135">
        <v>40780</v>
      </c>
      <c r="B914" s="136">
        <v>725000</v>
      </c>
      <c r="C914" s="137">
        <v>2.4E-2</v>
      </c>
      <c r="D914" s="133"/>
      <c r="E914" s="135">
        <v>40780</v>
      </c>
      <c r="F914" s="136">
        <v>1764.58</v>
      </c>
      <c r="G914" s="137">
        <v>5.5999999999999999E-3</v>
      </c>
    </row>
    <row r="915" spans="1:7" ht="17.5" thickBot="1">
      <c r="A915" s="135">
        <v>40781</v>
      </c>
      <c r="B915" s="136">
        <v>726000</v>
      </c>
      <c r="C915" s="137">
        <v>1.4E-3</v>
      </c>
      <c r="D915" s="133"/>
      <c r="E915" s="135">
        <v>40781</v>
      </c>
      <c r="F915" s="136">
        <v>1778.95</v>
      </c>
      <c r="G915" s="137">
        <v>8.0999999999999996E-3</v>
      </c>
    </row>
    <row r="916" spans="1:7" ht="17.5" thickBot="1">
      <c r="A916" s="135">
        <v>40784</v>
      </c>
      <c r="B916" s="136">
        <v>733000</v>
      </c>
      <c r="C916" s="137">
        <v>9.5999999999999992E-3</v>
      </c>
      <c r="D916" s="133"/>
      <c r="E916" s="135">
        <v>40784</v>
      </c>
      <c r="F916" s="136">
        <v>1829.5</v>
      </c>
      <c r="G916" s="137">
        <v>2.8400000000000002E-2</v>
      </c>
    </row>
    <row r="917" spans="1:7" ht="17.5" thickBot="1">
      <c r="A917" s="135">
        <v>40785</v>
      </c>
      <c r="B917" s="136">
        <v>742000</v>
      </c>
      <c r="C917" s="137">
        <v>1.23E-2</v>
      </c>
      <c r="D917" s="133"/>
      <c r="E917" s="135">
        <v>40785</v>
      </c>
      <c r="F917" s="136">
        <v>1843.82</v>
      </c>
      <c r="G917" s="137">
        <v>7.7999999999999996E-3</v>
      </c>
    </row>
    <row r="918" spans="1:7" ht="17.5" thickBot="1">
      <c r="A918" s="135">
        <v>40786</v>
      </c>
      <c r="B918" s="136">
        <v>744000</v>
      </c>
      <c r="C918" s="137">
        <v>2.7000000000000001E-3</v>
      </c>
      <c r="D918" s="133"/>
      <c r="E918" s="135">
        <v>40786</v>
      </c>
      <c r="F918" s="136">
        <v>1880.11</v>
      </c>
      <c r="G918" s="137">
        <v>1.9699999999999999E-2</v>
      </c>
    </row>
    <row r="919" spans="1:7" ht="17.5" thickBot="1">
      <c r="A919" s="135">
        <v>40787</v>
      </c>
      <c r="B919" s="136">
        <v>771000</v>
      </c>
      <c r="C919" s="137">
        <v>3.6299999999999999E-2</v>
      </c>
      <c r="D919" s="133"/>
      <c r="E919" s="135">
        <v>40787</v>
      </c>
      <c r="F919" s="136">
        <v>1880.7</v>
      </c>
      <c r="G919" s="137">
        <v>2.9999999999999997E-4</v>
      </c>
    </row>
    <row r="920" spans="1:7" ht="17.5" thickBot="1">
      <c r="A920" s="135">
        <v>40788</v>
      </c>
      <c r="B920" s="136">
        <v>769000</v>
      </c>
      <c r="C920" s="138">
        <v>-2.5999999999999999E-3</v>
      </c>
      <c r="D920" s="133"/>
      <c r="E920" s="135">
        <v>40788</v>
      </c>
      <c r="F920" s="136">
        <v>1867.75</v>
      </c>
      <c r="G920" s="138">
        <v>-6.8999999999999999E-3</v>
      </c>
    </row>
    <row r="921" spans="1:7" ht="17.5" thickBot="1">
      <c r="A921" s="135">
        <v>40791</v>
      </c>
      <c r="B921" s="136">
        <v>731000</v>
      </c>
      <c r="C921" s="138">
        <v>-4.9399999999999999E-2</v>
      </c>
      <c r="D921" s="133"/>
      <c r="E921" s="135">
        <v>40791</v>
      </c>
      <c r="F921" s="136">
        <v>1785.83</v>
      </c>
      <c r="G921" s="138">
        <v>-4.3900000000000002E-2</v>
      </c>
    </row>
    <row r="922" spans="1:7" ht="17.5" thickBot="1">
      <c r="A922" s="135">
        <v>40792</v>
      </c>
      <c r="B922" s="136">
        <v>727000</v>
      </c>
      <c r="C922" s="138">
        <v>-5.4999999999999997E-3</v>
      </c>
      <c r="D922" s="133"/>
      <c r="E922" s="135">
        <v>40792</v>
      </c>
      <c r="F922" s="136">
        <v>1766.71</v>
      </c>
      <c r="G922" s="138">
        <v>-1.0699999999999999E-2</v>
      </c>
    </row>
    <row r="923" spans="1:7" ht="17.5" thickBot="1">
      <c r="A923" s="135">
        <v>40793</v>
      </c>
      <c r="B923" s="136">
        <v>773000</v>
      </c>
      <c r="C923" s="137">
        <v>6.3299999999999995E-2</v>
      </c>
      <c r="D923" s="133"/>
      <c r="E923" s="135">
        <v>40793</v>
      </c>
      <c r="F923" s="136">
        <v>1833.46</v>
      </c>
      <c r="G923" s="137">
        <v>3.78E-2</v>
      </c>
    </row>
    <row r="924" spans="1:7" ht="17.5" thickBot="1">
      <c r="A924" s="135">
        <v>40794</v>
      </c>
      <c r="B924" s="136">
        <v>798000</v>
      </c>
      <c r="C924" s="137">
        <v>3.2300000000000002E-2</v>
      </c>
      <c r="D924" s="133"/>
      <c r="E924" s="135">
        <v>40794</v>
      </c>
      <c r="F924" s="136">
        <v>1846.64</v>
      </c>
      <c r="G924" s="137">
        <v>7.1999999999999998E-3</v>
      </c>
    </row>
    <row r="925" spans="1:7" ht="17.5" thickBot="1">
      <c r="A925" s="135">
        <v>40795</v>
      </c>
      <c r="B925" s="136">
        <v>780000</v>
      </c>
      <c r="C925" s="138">
        <v>-2.2599999999999999E-2</v>
      </c>
      <c r="D925" s="133"/>
      <c r="E925" s="135">
        <v>40795</v>
      </c>
      <c r="F925" s="136">
        <v>1812.93</v>
      </c>
      <c r="G925" s="138">
        <v>-1.83E-2</v>
      </c>
    </row>
    <row r="926" spans="1:7" ht="17.5" thickBot="1">
      <c r="A926" s="135">
        <v>40800</v>
      </c>
      <c r="B926" s="136">
        <v>753000</v>
      </c>
      <c r="C926" s="138">
        <v>-3.4599999999999999E-2</v>
      </c>
      <c r="D926" s="133"/>
      <c r="E926" s="135">
        <v>40800</v>
      </c>
      <c r="F926" s="136">
        <v>1749.16</v>
      </c>
      <c r="G926" s="138">
        <v>-3.5200000000000002E-2</v>
      </c>
    </row>
    <row r="927" spans="1:7" ht="17.5" thickBot="1">
      <c r="A927" s="135">
        <v>40801</v>
      </c>
      <c r="B927" s="136">
        <v>771000</v>
      </c>
      <c r="C927" s="137">
        <v>2.3900000000000001E-2</v>
      </c>
      <c r="D927" s="133"/>
      <c r="E927" s="135">
        <v>40801</v>
      </c>
      <c r="F927" s="136">
        <v>1774.08</v>
      </c>
      <c r="G927" s="137">
        <v>1.4200000000000001E-2</v>
      </c>
    </row>
    <row r="928" spans="1:7" ht="17.5" thickBot="1">
      <c r="A928" s="135">
        <v>40802</v>
      </c>
      <c r="B928" s="136">
        <v>798000</v>
      </c>
      <c r="C928" s="137">
        <v>3.5000000000000003E-2</v>
      </c>
      <c r="D928" s="133"/>
      <c r="E928" s="135">
        <v>40802</v>
      </c>
      <c r="F928" s="136">
        <v>1840.1</v>
      </c>
      <c r="G928" s="137">
        <v>3.7199999999999997E-2</v>
      </c>
    </row>
    <row r="929" spans="1:7" ht="17.5" thickBot="1">
      <c r="A929" s="135">
        <v>40805</v>
      </c>
      <c r="B929" s="136">
        <v>808000</v>
      </c>
      <c r="C929" s="137">
        <v>1.2500000000000001E-2</v>
      </c>
      <c r="D929" s="133"/>
      <c r="E929" s="135">
        <v>40805</v>
      </c>
      <c r="F929" s="136">
        <v>1820.94</v>
      </c>
      <c r="G929" s="138">
        <v>-1.04E-2</v>
      </c>
    </row>
    <row r="930" spans="1:7" ht="17.5" thickBot="1">
      <c r="A930" s="135">
        <v>40806</v>
      </c>
      <c r="B930" s="136">
        <v>811000</v>
      </c>
      <c r="C930" s="137">
        <v>3.7000000000000002E-3</v>
      </c>
      <c r="D930" s="133"/>
      <c r="E930" s="135">
        <v>40806</v>
      </c>
      <c r="F930" s="136">
        <v>1837.97</v>
      </c>
      <c r="G930" s="137">
        <v>9.4000000000000004E-3</v>
      </c>
    </row>
    <row r="931" spans="1:7" ht="17.5" thickBot="1">
      <c r="A931" s="135">
        <v>40807</v>
      </c>
      <c r="B931" s="136">
        <v>813000</v>
      </c>
      <c r="C931" s="137">
        <v>2.5000000000000001E-3</v>
      </c>
      <c r="D931" s="133"/>
      <c r="E931" s="135">
        <v>40807</v>
      </c>
      <c r="F931" s="136">
        <v>1854.28</v>
      </c>
      <c r="G931" s="137">
        <v>8.8999999999999999E-3</v>
      </c>
    </row>
    <row r="932" spans="1:7" ht="17.5" thickBot="1">
      <c r="A932" s="135">
        <v>40808</v>
      </c>
      <c r="B932" s="136">
        <v>790000</v>
      </c>
      <c r="C932" s="138">
        <v>-2.8299999999999999E-2</v>
      </c>
      <c r="D932" s="133"/>
      <c r="E932" s="135">
        <v>40808</v>
      </c>
      <c r="F932" s="136">
        <v>1800.55</v>
      </c>
      <c r="G932" s="138">
        <v>-2.9000000000000001E-2</v>
      </c>
    </row>
    <row r="933" spans="1:7" ht="17.5" thickBot="1">
      <c r="A933" s="135">
        <v>40809</v>
      </c>
      <c r="B933" s="136">
        <v>758000</v>
      </c>
      <c r="C933" s="138">
        <v>-4.0500000000000001E-2</v>
      </c>
      <c r="D933" s="133"/>
      <c r="E933" s="135">
        <v>40809</v>
      </c>
      <c r="F933" s="136">
        <v>1697.44</v>
      </c>
      <c r="G933" s="138">
        <v>-5.7299999999999997E-2</v>
      </c>
    </row>
    <row r="934" spans="1:7" ht="17.5" thickBot="1">
      <c r="A934" s="135">
        <v>40812</v>
      </c>
      <c r="B934" s="136">
        <v>775000</v>
      </c>
      <c r="C934" s="137">
        <v>2.24E-2</v>
      </c>
      <c r="D934" s="133"/>
      <c r="E934" s="135">
        <v>40812</v>
      </c>
      <c r="F934" s="136">
        <v>1652.71</v>
      </c>
      <c r="G934" s="138">
        <v>-2.64E-2</v>
      </c>
    </row>
    <row r="935" spans="1:7" ht="17.5" thickBot="1">
      <c r="A935" s="135">
        <v>40813</v>
      </c>
      <c r="B935" s="136">
        <v>804000</v>
      </c>
      <c r="C935" s="137">
        <v>3.7400000000000003E-2</v>
      </c>
      <c r="D935" s="133"/>
      <c r="E935" s="135">
        <v>40813</v>
      </c>
      <c r="F935" s="136">
        <v>1735.71</v>
      </c>
      <c r="G935" s="137">
        <v>5.0200000000000002E-2</v>
      </c>
    </row>
    <row r="936" spans="1:7" ht="17.5" thickBot="1">
      <c r="A936" s="135">
        <v>40814</v>
      </c>
      <c r="B936" s="136">
        <v>807000</v>
      </c>
      <c r="C936" s="137">
        <v>3.7000000000000002E-3</v>
      </c>
      <c r="D936" s="133"/>
      <c r="E936" s="135">
        <v>40814</v>
      </c>
      <c r="F936" s="136">
        <v>1723.09</v>
      </c>
      <c r="G936" s="138">
        <v>-7.3000000000000001E-3</v>
      </c>
    </row>
    <row r="937" spans="1:7" ht="17.5" thickBot="1">
      <c r="A937" s="135">
        <v>40815</v>
      </c>
      <c r="B937" s="136">
        <v>837000</v>
      </c>
      <c r="C937" s="137">
        <v>3.7199999999999997E-2</v>
      </c>
      <c r="D937" s="133"/>
      <c r="E937" s="135">
        <v>40815</v>
      </c>
      <c r="F937" s="136">
        <v>1769.29</v>
      </c>
      <c r="G937" s="137">
        <v>2.6800000000000001E-2</v>
      </c>
    </row>
    <row r="938" spans="1:7" ht="17.5" thickBot="1">
      <c r="A938" s="135">
        <v>40816</v>
      </c>
      <c r="B938" s="136">
        <v>840000</v>
      </c>
      <c r="C938" s="137">
        <v>3.5999999999999999E-3</v>
      </c>
      <c r="D938" s="133"/>
      <c r="E938" s="135">
        <v>40816</v>
      </c>
      <c r="F938" s="136">
        <v>1769.65</v>
      </c>
      <c r="G938" s="137">
        <v>2.0000000000000001E-4</v>
      </c>
    </row>
    <row r="939" spans="1:7" ht="17.5" thickBot="1">
      <c r="A939" s="135">
        <v>40820</v>
      </c>
      <c r="B939" s="136">
        <v>828000</v>
      </c>
      <c r="C939" s="138">
        <v>-1.43E-2</v>
      </c>
      <c r="D939" s="133"/>
      <c r="E939" s="135">
        <v>40820</v>
      </c>
      <c r="F939" s="136">
        <v>1706.19</v>
      </c>
      <c r="G939" s="138">
        <v>-3.5900000000000001E-2</v>
      </c>
    </row>
    <row r="940" spans="1:7" ht="17.5" thickBot="1">
      <c r="A940" s="135">
        <v>40821</v>
      </c>
      <c r="B940" s="136">
        <v>842000</v>
      </c>
      <c r="C940" s="137">
        <v>1.6899999999999998E-2</v>
      </c>
      <c r="D940" s="133"/>
      <c r="E940" s="135">
        <v>40821</v>
      </c>
      <c r="F940" s="136">
        <v>1666.52</v>
      </c>
      <c r="G940" s="138">
        <v>-2.3300000000000001E-2</v>
      </c>
    </row>
    <row r="941" spans="1:7" ht="17.5" thickBot="1">
      <c r="A941" s="135">
        <v>40822</v>
      </c>
      <c r="B941" s="136">
        <v>855000</v>
      </c>
      <c r="C941" s="137">
        <v>1.54E-2</v>
      </c>
      <c r="D941" s="133"/>
      <c r="E941" s="135">
        <v>40822</v>
      </c>
      <c r="F941" s="136">
        <v>1710.32</v>
      </c>
      <c r="G941" s="137">
        <v>2.63E-2</v>
      </c>
    </row>
    <row r="942" spans="1:7" ht="17.5" thickBot="1">
      <c r="A942" s="135">
        <v>40823</v>
      </c>
      <c r="B942" s="136">
        <v>860000</v>
      </c>
      <c r="C942" s="137">
        <v>5.7999999999999996E-3</v>
      </c>
      <c r="D942" s="133"/>
      <c r="E942" s="135">
        <v>40823</v>
      </c>
      <c r="F942" s="136">
        <v>1759.77</v>
      </c>
      <c r="G942" s="137">
        <v>2.8899999999999999E-2</v>
      </c>
    </row>
    <row r="943" spans="1:7" ht="17.5" thickBot="1">
      <c r="A943" s="135">
        <v>40826</v>
      </c>
      <c r="B943" s="136">
        <v>874000</v>
      </c>
      <c r="C943" s="137">
        <v>1.6299999999999999E-2</v>
      </c>
      <c r="D943" s="133"/>
      <c r="E943" s="135">
        <v>40826</v>
      </c>
      <c r="F943" s="136">
        <v>1766.44</v>
      </c>
      <c r="G943" s="137">
        <v>3.8E-3</v>
      </c>
    </row>
    <row r="944" spans="1:7" ht="17.5" thickBot="1">
      <c r="A944" s="135">
        <v>40827</v>
      </c>
      <c r="B944" s="136">
        <v>881000</v>
      </c>
      <c r="C944" s="137">
        <v>8.0000000000000002E-3</v>
      </c>
      <c r="D944" s="133"/>
      <c r="E944" s="135">
        <v>40827</v>
      </c>
      <c r="F944" s="136">
        <v>1795.02</v>
      </c>
      <c r="G944" s="137">
        <v>1.6199999999999999E-2</v>
      </c>
    </row>
    <row r="945" spans="1:7" ht="17.5" thickBot="1">
      <c r="A945" s="135">
        <v>40828</v>
      </c>
      <c r="B945" s="136">
        <v>898000</v>
      </c>
      <c r="C945" s="137">
        <v>1.9300000000000001E-2</v>
      </c>
      <c r="D945" s="133"/>
      <c r="E945" s="135">
        <v>40828</v>
      </c>
      <c r="F945" s="136">
        <v>1809.5</v>
      </c>
      <c r="G945" s="137">
        <v>8.0999999999999996E-3</v>
      </c>
    </row>
    <row r="946" spans="1:7" ht="17.5" thickBot="1">
      <c r="A946" s="135">
        <v>40829</v>
      </c>
      <c r="B946" s="136">
        <v>890000</v>
      </c>
      <c r="C946" s="138">
        <v>-8.8999999999999999E-3</v>
      </c>
      <c r="D946" s="133"/>
      <c r="E946" s="135">
        <v>40829</v>
      </c>
      <c r="F946" s="136">
        <v>1823.1</v>
      </c>
      <c r="G946" s="137">
        <v>7.4999999999999997E-3</v>
      </c>
    </row>
    <row r="947" spans="1:7" ht="17.5" thickBot="1">
      <c r="A947" s="135">
        <v>40830</v>
      </c>
      <c r="B947" s="136">
        <v>886000</v>
      </c>
      <c r="C947" s="138">
        <v>-4.4999999999999997E-3</v>
      </c>
      <c r="D947" s="133"/>
      <c r="E947" s="135">
        <v>40830</v>
      </c>
      <c r="F947" s="136">
        <v>1835.4</v>
      </c>
      <c r="G947" s="137">
        <v>6.7000000000000002E-3</v>
      </c>
    </row>
    <row r="948" spans="1:7" ht="17.5" thickBot="1">
      <c r="A948" s="135">
        <v>40833</v>
      </c>
      <c r="B948" s="136">
        <v>890000</v>
      </c>
      <c r="C948" s="137">
        <v>4.4999999999999997E-3</v>
      </c>
      <c r="D948" s="133"/>
      <c r="E948" s="135">
        <v>40833</v>
      </c>
      <c r="F948" s="136">
        <v>1865.18</v>
      </c>
      <c r="G948" s="137">
        <v>1.6199999999999999E-2</v>
      </c>
    </row>
    <row r="949" spans="1:7" ht="17.5" thickBot="1">
      <c r="A949" s="135">
        <v>40834</v>
      </c>
      <c r="B949" s="136">
        <v>883000</v>
      </c>
      <c r="C949" s="138">
        <v>-7.9000000000000008E-3</v>
      </c>
      <c r="D949" s="133"/>
      <c r="E949" s="135">
        <v>40834</v>
      </c>
      <c r="F949" s="136">
        <v>1838.9</v>
      </c>
      <c r="G949" s="138">
        <v>-1.41E-2</v>
      </c>
    </row>
    <row r="950" spans="1:7" ht="17.5" thickBot="1">
      <c r="A950" s="135">
        <v>40835</v>
      </c>
      <c r="B950" s="136">
        <v>886000</v>
      </c>
      <c r="C950" s="137">
        <v>3.3999999999999998E-3</v>
      </c>
      <c r="D950" s="133"/>
      <c r="E950" s="135">
        <v>40835</v>
      </c>
      <c r="F950" s="136">
        <v>1855.92</v>
      </c>
      <c r="G950" s="137">
        <v>9.2999999999999992E-3</v>
      </c>
    </row>
    <row r="951" spans="1:7" ht="17.5" thickBot="1">
      <c r="A951" s="135">
        <v>40836</v>
      </c>
      <c r="B951" s="136">
        <v>907000</v>
      </c>
      <c r="C951" s="137">
        <v>2.3699999999999999E-2</v>
      </c>
      <c r="D951" s="133"/>
      <c r="E951" s="135">
        <v>40836</v>
      </c>
      <c r="F951" s="136">
        <v>1805.09</v>
      </c>
      <c r="G951" s="138">
        <v>-2.7400000000000001E-2</v>
      </c>
    </row>
    <row r="952" spans="1:7" ht="17.5" thickBot="1">
      <c r="A952" s="135">
        <v>40837</v>
      </c>
      <c r="B952" s="136">
        <v>917000</v>
      </c>
      <c r="C952" s="137">
        <v>1.0999999999999999E-2</v>
      </c>
      <c r="D952" s="133"/>
      <c r="E952" s="135">
        <v>40837</v>
      </c>
      <c r="F952" s="136">
        <v>1838.38</v>
      </c>
      <c r="G952" s="137">
        <v>1.84E-2</v>
      </c>
    </row>
    <row r="953" spans="1:7" ht="17.5" thickBot="1">
      <c r="A953" s="135">
        <v>40840</v>
      </c>
      <c r="B953" s="136">
        <v>941000</v>
      </c>
      <c r="C953" s="137">
        <v>2.6200000000000001E-2</v>
      </c>
      <c r="D953" s="133"/>
      <c r="E953" s="135">
        <v>40840</v>
      </c>
      <c r="F953" s="136">
        <v>1898.32</v>
      </c>
      <c r="G953" s="137">
        <v>3.2599999999999997E-2</v>
      </c>
    </row>
    <row r="954" spans="1:7" ht="17.5" thickBot="1">
      <c r="A954" s="135">
        <v>40841</v>
      </c>
      <c r="B954" s="136">
        <v>945000</v>
      </c>
      <c r="C954" s="137">
        <v>4.3E-3</v>
      </c>
      <c r="D954" s="133"/>
      <c r="E954" s="135">
        <v>40841</v>
      </c>
      <c r="F954" s="136">
        <v>1888.65</v>
      </c>
      <c r="G954" s="138">
        <v>-5.1000000000000004E-3</v>
      </c>
    </row>
    <row r="955" spans="1:7" ht="17.5" thickBot="1">
      <c r="A955" s="135">
        <v>40842</v>
      </c>
      <c r="B955" s="136">
        <v>934000</v>
      </c>
      <c r="C955" s="138">
        <v>-1.1599999999999999E-2</v>
      </c>
      <c r="D955" s="133"/>
      <c r="E955" s="135">
        <v>40842</v>
      </c>
      <c r="F955" s="136">
        <v>1894.31</v>
      </c>
      <c r="G955" s="137">
        <v>3.0000000000000001E-3</v>
      </c>
    </row>
    <row r="956" spans="1:7" ht="17.5" thickBot="1">
      <c r="A956" s="135">
        <v>40843</v>
      </c>
      <c r="B956" s="136">
        <v>924000</v>
      </c>
      <c r="C956" s="138">
        <v>-1.0699999999999999E-2</v>
      </c>
      <c r="D956" s="133"/>
      <c r="E956" s="135">
        <v>40843</v>
      </c>
      <c r="F956" s="136">
        <v>1922.04</v>
      </c>
      <c r="G956" s="137">
        <v>1.46E-2</v>
      </c>
    </row>
    <row r="957" spans="1:7" ht="17.5" thickBot="1">
      <c r="A957" s="135">
        <v>40844</v>
      </c>
      <c r="B957" s="136">
        <v>945000</v>
      </c>
      <c r="C957" s="137">
        <v>2.2700000000000001E-2</v>
      </c>
      <c r="D957" s="133"/>
      <c r="E957" s="135">
        <v>40844</v>
      </c>
      <c r="F957" s="136">
        <v>1929.48</v>
      </c>
      <c r="G957" s="137">
        <v>3.8999999999999998E-3</v>
      </c>
    </row>
    <row r="958" spans="1:7" ht="17.5" thickBot="1">
      <c r="A958" s="135">
        <v>40847</v>
      </c>
      <c r="B958" s="136">
        <v>968000</v>
      </c>
      <c r="C958" s="137">
        <v>2.4299999999999999E-2</v>
      </c>
      <c r="D958" s="133"/>
      <c r="E958" s="135">
        <v>40847</v>
      </c>
      <c r="F958" s="136">
        <v>1909.03</v>
      </c>
      <c r="G958" s="138">
        <v>-1.06E-2</v>
      </c>
    </row>
    <row r="959" spans="1:7" ht="17.5" thickBot="1">
      <c r="A959" s="135">
        <v>40848</v>
      </c>
      <c r="B959" s="136">
        <v>990000</v>
      </c>
      <c r="C959" s="137">
        <v>2.2700000000000001E-2</v>
      </c>
      <c r="D959" s="133"/>
      <c r="E959" s="135">
        <v>40848</v>
      </c>
      <c r="F959" s="136">
        <v>1909.63</v>
      </c>
      <c r="G959" s="137">
        <v>2.9999999999999997E-4</v>
      </c>
    </row>
    <row r="960" spans="1:7" ht="17.5" thickBot="1">
      <c r="A960" s="135">
        <v>40849</v>
      </c>
      <c r="B960" s="136">
        <v>971000</v>
      </c>
      <c r="C960" s="138">
        <v>-1.9199999999999998E-2</v>
      </c>
      <c r="D960" s="133"/>
      <c r="E960" s="135">
        <v>40849</v>
      </c>
      <c r="F960" s="136">
        <v>1898.01</v>
      </c>
      <c r="G960" s="138">
        <v>-6.1000000000000004E-3</v>
      </c>
    </row>
    <row r="961" spans="1:7" ht="17.5" thickBot="1">
      <c r="A961" s="135">
        <v>40850</v>
      </c>
      <c r="B961" s="136">
        <v>967000</v>
      </c>
      <c r="C961" s="138">
        <v>-4.1000000000000003E-3</v>
      </c>
      <c r="D961" s="133"/>
      <c r="E961" s="135">
        <v>40850</v>
      </c>
      <c r="F961" s="136">
        <v>1869.96</v>
      </c>
      <c r="G961" s="138">
        <v>-1.4800000000000001E-2</v>
      </c>
    </row>
    <row r="962" spans="1:7" ht="17.5" thickBot="1">
      <c r="A962" s="135">
        <v>40851</v>
      </c>
      <c r="B962" s="136">
        <v>1005000</v>
      </c>
      <c r="C962" s="137">
        <v>3.9300000000000002E-2</v>
      </c>
      <c r="D962" s="133"/>
      <c r="E962" s="135">
        <v>40851</v>
      </c>
      <c r="F962" s="136">
        <v>1928.41</v>
      </c>
      <c r="G962" s="137">
        <v>3.1300000000000001E-2</v>
      </c>
    </row>
    <row r="963" spans="1:7" ht="17.5" thickBot="1">
      <c r="A963" s="135">
        <v>40854</v>
      </c>
      <c r="B963" s="136">
        <v>993000</v>
      </c>
      <c r="C963" s="138">
        <v>-1.1900000000000001E-2</v>
      </c>
      <c r="D963" s="133"/>
      <c r="E963" s="135">
        <v>40854</v>
      </c>
      <c r="F963" s="136">
        <v>1919.1</v>
      </c>
      <c r="G963" s="138">
        <v>-4.7999999999999996E-3</v>
      </c>
    </row>
    <row r="964" spans="1:7" ht="17.5" thickBot="1">
      <c r="A964" s="135">
        <v>40855</v>
      </c>
      <c r="B964" s="136">
        <v>970000</v>
      </c>
      <c r="C964" s="138">
        <v>-2.3199999999999998E-2</v>
      </c>
      <c r="D964" s="133"/>
      <c r="E964" s="135">
        <v>40855</v>
      </c>
      <c r="F964" s="136">
        <v>1903.14</v>
      </c>
      <c r="G964" s="138">
        <v>-8.3000000000000001E-3</v>
      </c>
    </row>
    <row r="965" spans="1:7" ht="17.5" thickBot="1">
      <c r="A965" s="135">
        <v>40856</v>
      </c>
      <c r="B965" s="136">
        <v>985000</v>
      </c>
      <c r="C965" s="137">
        <v>1.55E-2</v>
      </c>
      <c r="D965" s="133"/>
      <c r="E965" s="135">
        <v>40856</v>
      </c>
      <c r="F965" s="136">
        <v>1907.53</v>
      </c>
      <c r="G965" s="137">
        <v>2.3E-3</v>
      </c>
    </row>
    <row r="966" spans="1:7" ht="17.5" thickBot="1">
      <c r="A966" s="135">
        <v>40857</v>
      </c>
      <c r="B966" s="136">
        <v>935000</v>
      </c>
      <c r="C966" s="138">
        <v>-5.0799999999999998E-2</v>
      </c>
      <c r="D966" s="133"/>
      <c r="E966" s="135">
        <v>40857</v>
      </c>
      <c r="F966" s="136">
        <v>1813.25</v>
      </c>
      <c r="G966" s="138">
        <v>-4.9399999999999999E-2</v>
      </c>
    </row>
    <row r="967" spans="1:7" ht="17.5" thickBot="1">
      <c r="A967" s="135">
        <v>40858</v>
      </c>
      <c r="B967" s="136">
        <v>983000</v>
      </c>
      <c r="C967" s="137">
        <v>5.1299999999999998E-2</v>
      </c>
      <c r="D967" s="133"/>
      <c r="E967" s="135">
        <v>40858</v>
      </c>
      <c r="F967" s="136">
        <v>1863.45</v>
      </c>
      <c r="G967" s="137">
        <v>2.7699999999999999E-2</v>
      </c>
    </row>
    <row r="968" spans="1:7" ht="17.5" thickBot="1">
      <c r="A968" s="135">
        <v>40861</v>
      </c>
      <c r="B968" s="136">
        <v>996000</v>
      </c>
      <c r="C968" s="137">
        <v>1.32E-2</v>
      </c>
      <c r="D968" s="133"/>
      <c r="E968" s="135">
        <v>40861</v>
      </c>
      <c r="F968" s="136">
        <v>1902.81</v>
      </c>
      <c r="G968" s="137">
        <v>2.1100000000000001E-2</v>
      </c>
    </row>
    <row r="969" spans="1:7" ht="17.5" thickBot="1">
      <c r="A969" s="135">
        <v>40862</v>
      </c>
      <c r="B969" s="136">
        <v>996000</v>
      </c>
      <c r="C969" s="137">
        <v>0</v>
      </c>
      <c r="D969" s="133"/>
      <c r="E969" s="135">
        <v>40862</v>
      </c>
      <c r="F969" s="136">
        <v>1886.12</v>
      </c>
      <c r="G969" s="138">
        <v>-8.8000000000000005E-3</v>
      </c>
    </row>
    <row r="970" spans="1:7" ht="17.5" thickBot="1">
      <c r="A970" s="135">
        <v>40863</v>
      </c>
      <c r="B970" s="136">
        <v>975000</v>
      </c>
      <c r="C970" s="138">
        <v>-2.1100000000000001E-2</v>
      </c>
      <c r="D970" s="133"/>
      <c r="E970" s="135">
        <v>40863</v>
      </c>
      <c r="F970" s="136">
        <v>1856.07</v>
      </c>
      <c r="G970" s="138">
        <v>-1.5900000000000001E-2</v>
      </c>
    </row>
    <row r="971" spans="1:7" ht="17.5" thickBot="1">
      <c r="A971" s="135">
        <v>40864</v>
      </c>
      <c r="B971" s="136">
        <v>980000</v>
      </c>
      <c r="C971" s="137">
        <v>5.1000000000000004E-3</v>
      </c>
      <c r="D971" s="133"/>
      <c r="E971" s="135">
        <v>40864</v>
      </c>
      <c r="F971" s="136">
        <v>1876.67</v>
      </c>
      <c r="G971" s="137">
        <v>1.11E-2</v>
      </c>
    </row>
    <row r="972" spans="1:7" ht="17.5" thickBot="1">
      <c r="A972" s="135">
        <v>40865</v>
      </c>
      <c r="B972" s="136">
        <v>963000</v>
      </c>
      <c r="C972" s="138">
        <v>-1.7299999999999999E-2</v>
      </c>
      <c r="D972" s="133"/>
      <c r="E972" s="135">
        <v>40865</v>
      </c>
      <c r="F972" s="136">
        <v>1839.17</v>
      </c>
      <c r="G972" s="138">
        <v>-0.02</v>
      </c>
    </row>
    <row r="973" spans="1:7" ht="17.5" thickBot="1">
      <c r="A973" s="135">
        <v>40868</v>
      </c>
      <c r="B973" s="136">
        <v>950000</v>
      </c>
      <c r="C973" s="138">
        <v>-1.35E-2</v>
      </c>
      <c r="D973" s="133"/>
      <c r="E973" s="135">
        <v>40868</v>
      </c>
      <c r="F973" s="136">
        <v>1820.03</v>
      </c>
      <c r="G973" s="138">
        <v>-1.04E-2</v>
      </c>
    </row>
    <row r="974" spans="1:7" ht="17.5" thickBot="1">
      <c r="A974" s="135">
        <v>40869</v>
      </c>
      <c r="B974" s="136">
        <v>963000</v>
      </c>
      <c r="C974" s="137">
        <v>1.37E-2</v>
      </c>
      <c r="D974" s="133"/>
      <c r="E974" s="135">
        <v>40869</v>
      </c>
      <c r="F974" s="136">
        <v>1826.28</v>
      </c>
      <c r="G974" s="137">
        <v>3.3999999999999998E-3</v>
      </c>
    </row>
    <row r="975" spans="1:7" ht="17.5" thickBot="1">
      <c r="A975" s="135">
        <v>40870</v>
      </c>
      <c r="B975" s="136">
        <v>935000</v>
      </c>
      <c r="C975" s="138">
        <v>-2.9100000000000001E-2</v>
      </c>
      <c r="D975" s="133"/>
      <c r="E975" s="135">
        <v>40870</v>
      </c>
      <c r="F975" s="136">
        <v>1783.1</v>
      </c>
      <c r="G975" s="138">
        <v>-2.3599999999999999E-2</v>
      </c>
    </row>
    <row r="976" spans="1:7" ht="17.5" thickBot="1">
      <c r="A976" s="135">
        <v>40871</v>
      </c>
      <c r="B976" s="136">
        <v>943000</v>
      </c>
      <c r="C976" s="137">
        <v>8.6E-3</v>
      </c>
      <c r="D976" s="133"/>
      <c r="E976" s="135">
        <v>40871</v>
      </c>
      <c r="F976" s="136">
        <v>1795.06</v>
      </c>
      <c r="G976" s="137">
        <v>6.7000000000000002E-3</v>
      </c>
    </row>
    <row r="977" spans="1:7" ht="17.5" thickBot="1">
      <c r="A977" s="135">
        <v>40872</v>
      </c>
      <c r="B977" s="136">
        <v>947000</v>
      </c>
      <c r="C977" s="137">
        <v>4.1999999999999997E-3</v>
      </c>
      <c r="D977" s="133"/>
      <c r="E977" s="135">
        <v>40872</v>
      </c>
      <c r="F977" s="136">
        <v>1776.4</v>
      </c>
      <c r="G977" s="138">
        <v>-1.04E-2</v>
      </c>
    </row>
    <row r="978" spans="1:7" ht="17.5" thickBot="1">
      <c r="A978" s="135">
        <v>40875</v>
      </c>
      <c r="B978" s="136">
        <v>978000</v>
      </c>
      <c r="C978" s="137">
        <v>3.27E-2</v>
      </c>
      <c r="D978" s="133"/>
      <c r="E978" s="135">
        <v>40875</v>
      </c>
      <c r="F978" s="136">
        <v>1815.28</v>
      </c>
      <c r="G978" s="137">
        <v>2.1899999999999999E-2</v>
      </c>
    </row>
    <row r="979" spans="1:7" ht="17.5" thickBot="1">
      <c r="A979" s="135">
        <v>40876</v>
      </c>
      <c r="B979" s="136">
        <v>1005000</v>
      </c>
      <c r="C979" s="137">
        <v>2.76E-2</v>
      </c>
      <c r="D979" s="133"/>
      <c r="E979" s="135">
        <v>40876</v>
      </c>
      <c r="F979" s="136">
        <v>1856.52</v>
      </c>
      <c r="G979" s="137">
        <v>2.2700000000000001E-2</v>
      </c>
    </row>
    <row r="980" spans="1:7" ht="17.5" thickBot="1">
      <c r="A980" s="135">
        <v>40877</v>
      </c>
      <c r="B980" s="136">
        <v>1004000</v>
      </c>
      <c r="C980" s="138">
        <v>-1E-3</v>
      </c>
      <c r="D980" s="133"/>
      <c r="E980" s="135">
        <v>40877</v>
      </c>
      <c r="F980" s="136">
        <v>1847.51</v>
      </c>
      <c r="G980" s="138">
        <v>-4.8999999999999998E-3</v>
      </c>
    </row>
    <row r="981" spans="1:7" ht="17.5" thickBot="1">
      <c r="A981" s="135">
        <v>40878</v>
      </c>
      <c r="B981" s="136">
        <v>1074000</v>
      </c>
      <c r="C981" s="137">
        <v>6.9699999999999998E-2</v>
      </c>
      <c r="D981" s="133"/>
      <c r="E981" s="135">
        <v>40878</v>
      </c>
      <c r="F981" s="136">
        <v>1916.18</v>
      </c>
      <c r="G981" s="137">
        <v>3.7199999999999997E-2</v>
      </c>
    </row>
    <row r="982" spans="1:7" ht="17.5" thickBot="1">
      <c r="A982" s="135">
        <v>40879</v>
      </c>
      <c r="B982" s="136">
        <v>1050000</v>
      </c>
      <c r="C982" s="138">
        <v>-2.23E-2</v>
      </c>
      <c r="D982" s="133"/>
      <c r="E982" s="135">
        <v>40879</v>
      </c>
      <c r="F982" s="136">
        <v>1916.04</v>
      </c>
      <c r="G982" s="138">
        <v>-1E-4</v>
      </c>
    </row>
    <row r="983" spans="1:7" ht="17.5" thickBot="1">
      <c r="A983" s="135">
        <v>40882</v>
      </c>
      <c r="B983" s="136">
        <v>1066000</v>
      </c>
      <c r="C983" s="137">
        <v>1.52E-2</v>
      </c>
      <c r="D983" s="133"/>
      <c r="E983" s="135">
        <v>40882</v>
      </c>
      <c r="F983" s="136">
        <v>1922.9</v>
      </c>
      <c r="G983" s="137">
        <v>3.5999999999999999E-3</v>
      </c>
    </row>
    <row r="984" spans="1:7" ht="17.5" thickBot="1">
      <c r="A984" s="135">
        <v>40883</v>
      </c>
      <c r="B984" s="136">
        <v>1044000</v>
      </c>
      <c r="C984" s="138">
        <v>-2.06E-2</v>
      </c>
      <c r="D984" s="133"/>
      <c r="E984" s="135">
        <v>40883</v>
      </c>
      <c r="F984" s="136">
        <v>1902.82</v>
      </c>
      <c r="G984" s="138">
        <v>-1.04E-2</v>
      </c>
    </row>
    <row r="985" spans="1:7" ht="17.5" thickBot="1">
      <c r="A985" s="135">
        <v>40884</v>
      </c>
      <c r="B985" s="136">
        <v>1056000</v>
      </c>
      <c r="C985" s="137">
        <v>1.15E-2</v>
      </c>
      <c r="D985" s="133"/>
      <c r="E985" s="135">
        <v>40884</v>
      </c>
      <c r="F985" s="136">
        <v>1919.42</v>
      </c>
      <c r="G985" s="137">
        <v>8.6999999999999994E-3</v>
      </c>
    </row>
    <row r="986" spans="1:7" ht="17.5" thickBot="1">
      <c r="A986" s="135">
        <v>40885</v>
      </c>
      <c r="B986" s="136">
        <v>1064000</v>
      </c>
      <c r="C986" s="137">
        <v>7.6E-3</v>
      </c>
      <c r="D986" s="133"/>
      <c r="E986" s="135">
        <v>40885</v>
      </c>
      <c r="F986" s="136">
        <v>1912.39</v>
      </c>
      <c r="G986" s="138">
        <v>-3.7000000000000002E-3</v>
      </c>
    </row>
    <row r="987" spans="1:7" ht="17.5" thickBot="1">
      <c r="A987" s="135">
        <v>40886</v>
      </c>
      <c r="B987" s="136">
        <v>1053000</v>
      </c>
      <c r="C987" s="138">
        <v>-1.03E-2</v>
      </c>
      <c r="D987" s="133"/>
      <c r="E987" s="135">
        <v>40886</v>
      </c>
      <c r="F987" s="136">
        <v>1874.75</v>
      </c>
      <c r="G987" s="138">
        <v>-1.9699999999999999E-2</v>
      </c>
    </row>
    <row r="988" spans="1:7" ht="17.5" thickBot="1">
      <c r="A988" s="135">
        <v>40889</v>
      </c>
      <c r="B988" s="136">
        <v>1084000</v>
      </c>
      <c r="C988" s="137">
        <v>2.9399999999999999E-2</v>
      </c>
      <c r="D988" s="133"/>
      <c r="E988" s="135">
        <v>40889</v>
      </c>
      <c r="F988" s="136">
        <v>1899.76</v>
      </c>
      <c r="G988" s="137">
        <v>1.3299999999999999E-2</v>
      </c>
    </row>
    <row r="989" spans="1:7" ht="17.5" thickBot="1">
      <c r="A989" s="135">
        <v>40890</v>
      </c>
      <c r="B989" s="136">
        <v>1050000</v>
      </c>
      <c r="C989" s="138">
        <v>-3.1399999999999997E-2</v>
      </c>
      <c r="D989" s="133"/>
      <c r="E989" s="135">
        <v>40890</v>
      </c>
      <c r="F989" s="136">
        <v>1864.06</v>
      </c>
      <c r="G989" s="138">
        <v>-1.8800000000000001E-2</v>
      </c>
    </row>
    <row r="990" spans="1:7" ht="17.5" thickBot="1">
      <c r="A990" s="135">
        <v>40891</v>
      </c>
      <c r="B990" s="136">
        <v>1040000</v>
      </c>
      <c r="C990" s="138">
        <v>-9.4999999999999998E-3</v>
      </c>
      <c r="D990" s="133"/>
      <c r="E990" s="135">
        <v>40891</v>
      </c>
      <c r="F990" s="136">
        <v>1857.75</v>
      </c>
      <c r="G990" s="138">
        <v>-3.3999999999999998E-3</v>
      </c>
    </row>
    <row r="991" spans="1:7" ht="17.5" thickBot="1">
      <c r="A991" s="135">
        <v>40892</v>
      </c>
      <c r="B991" s="136">
        <v>1015000</v>
      </c>
      <c r="C991" s="138">
        <v>-2.4E-2</v>
      </c>
      <c r="D991" s="133"/>
      <c r="E991" s="135">
        <v>40892</v>
      </c>
      <c r="F991" s="136">
        <v>1819.11</v>
      </c>
      <c r="G991" s="138">
        <v>-2.0799999999999999E-2</v>
      </c>
    </row>
    <row r="992" spans="1:7" ht="17.5" thickBot="1">
      <c r="A992" s="135">
        <v>40893</v>
      </c>
      <c r="B992" s="136">
        <v>1045000</v>
      </c>
      <c r="C992" s="137">
        <v>2.9600000000000001E-2</v>
      </c>
      <c r="D992" s="133"/>
      <c r="E992" s="135">
        <v>40893</v>
      </c>
      <c r="F992" s="136">
        <v>1839.96</v>
      </c>
      <c r="G992" s="137">
        <v>1.15E-2</v>
      </c>
    </row>
    <row r="993" spans="1:7" ht="17.5" thickBot="1">
      <c r="A993" s="135">
        <v>40896</v>
      </c>
      <c r="B993" s="136">
        <v>1007000</v>
      </c>
      <c r="C993" s="138">
        <v>-3.6400000000000002E-2</v>
      </c>
      <c r="D993" s="133"/>
      <c r="E993" s="135">
        <v>40896</v>
      </c>
      <c r="F993" s="136">
        <v>1776.93</v>
      </c>
      <c r="G993" s="138">
        <v>-3.4299999999999997E-2</v>
      </c>
    </row>
    <row r="994" spans="1:7" ht="17.5" thickBot="1">
      <c r="A994" s="135">
        <v>40897</v>
      </c>
      <c r="B994" s="136">
        <v>1012000</v>
      </c>
      <c r="C994" s="137">
        <v>5.0000000000000001E-3</v>
      </c>
      <c r="D994" s="133"/>
      <c r="E994" s="135">
        <v>40897</v>
      </c>
      <c r="F994" s="136">
        <v>1793.06</v>
      </c>
      <c r="G994" s="137">
        <v>9.1000000000000004E-3</v>
      </c>
    </row>
    <row r="995" spans="1:7" ht="17.5" thickBot="1">
      <c r="A995" s="135">
        <v>40898</v>
      </c>
      <c r="B995" s="136">
        <v>1057000</v>
      </c>
      <c r="C995" s="137">
        <v>4.4499999999999998E-2</v>
      </c>
      <c r="D995" s="133"/>
      <c r="E995" s="135">
        <v>40898</v>
      </c>
      <c r="F995" s="136">
        <v>1848.41</v>
      </c>
      <c r="G995" s="137">
        <v>3.09E-2</v>
      </c>
    </row>
    <row r="996" spans="1:7" ht="17.5" thickBot="1">
      <c r="A996" s="135">
        <v>40899</v>
      </c>
      <c r="B996" s="136">
        <v>1052000</v>
      </c>
      <c r="C996" s="138">
        <v>-4.7000000000000002E-3</v>
      </c>
      <c r="D996" s="133"/>
      <c r="E996" s="135">
        <v>40899</v>
      </c>
      <c r="F996" s="136">
        <v>1847.49</v>
      </c>
      <c r="G996" s="138">
        <v>-5.0000000000000001E-4</v>
      </c>
    </row>
    <row r="997" spans="1:7" ht="17.5" thickBot="1">
      <c r="A997" s="135">
        <v>40900</v>
      </c>
      <c r="B997" s="136">
        <v>1068000</v>
      </c>
      <c r="C997" s="137">
        <v>1.52E-2</v>
      </c>
      <c r="D997" s="133"/>
      <c r="E997" s="135">
        <v>40900</v>
      </c>
      <c r="F997" s="136">
        <v>1867.22</v>
      </c>
      <c r="G997" s="137">
        <v>1.0699999999999999E-2</v>
      </c>
    </row>
    <row r="998" spans="1:7" ht="17.5" thickBot="1">
      <c r="A998" s="135">
        <v>40903</v>
      </c>
      <c r="B998" s="136">
        <v>1066000</v>
      </c>
      <c r="C998" s="138">
        <v>-1.9E-3</v>
      </c>
      <c r="D998" s="133"/>
      <c r="E998" s="135">
        <v>40903</v>
      </c>
      <c r="F998" s="136">
        <v>1856.7</v>
      </c>
      <c r="G998" s="138">
        <v>-5.5999999999999999E-3</v>
      </c>
    </row>
    <row r="999" spans="1:7" ht="17.5" thickBot="1">
      <c r="A999" s="135">
        <v>40904</v>
      </c>
      <c r="B999" s="136">
        <v>1073000</v>
      </c>
      <c r="C999" s="137">
        <v>6.6E-3</v>
      </c>
      <c r="D999" s="133"/>
      <c r="E999" s="135">
        <v>40904</v>
      </c>
      <c r="F999" s="136">
        <v>1842.02</v>
      </c>
      <c r="G999" s="138">
        <v>-7.9000000000000008E-3</v>
      </c>
    </row>
    <row r="1000" spans="1:7" ht="17.5" thickBot="1">
      <c r="A1000" s="135">
        <v>40905</v>
      </c>
      <c r="B1000" s="136">
        <v>1061000</v>
      </c>
      <c r="C1000" s="138">
        <v>-1.12E-2</v>
      </c>
      <c r="D1000" s="133"/>
      <c r="E1000" s="135">
        <v>40905</v>
      </c>
      <c r="F1000" s="136">
        <v>1825.12</v>
      </c>
      <c r="G1000" s="138">
        <v>-9.1999999999999998E-3</v>
      </c>
    </row>
    <row r="1001" spans="1:7" ht="17.5" thickBot="1">
      <c r="A1001" s="135">
        <v>40906</v>
      </c>
      <c r="B1001" s="136">
        <v>1058000</v>
      </c>
      <c r="C1001" s="138">
        <v>-2.8E-3</v>
      </c>
      <c r="D1001" s="133"/>
      <c r="E1001" s="135">
        <v>40906</v>
      </c>
      <c r="F1001" s="136">
        <v>1825.74</v>
      </c>
      <c r="G1001" s="137">
        <v>2.9999999999999997E-4</v>
      </c>
    </row>
    <row r="1002" spans="1:7" ht="17.5" thickBot="1">
      <c r="A1002" s="135">
        <v>40910</v>
      </c>
      <c r="B1002" s="136">
        <v>1080000</v>
      </c>
      <c r="C1002" s="137">
        <v>2.0799999999999999E-2</v>
      </c>
      <c r="D1002" s="133"/>
      <c r="E1002" s="135">
        <v>40910</v>
      </c>
      <c r="F1002" s="136">
        <v>1826.37</v>
      </c>
      <c r="G1002" s="137">
        <v>2.9999999999999997E-4</v>
      </c>
    </row>
    <row r="1003" spans="1:7" ht="17.5" thickBot="1">
      <c r="A1003" s="135">
        <v>40911</v>
      </c>
      <c r="B1003" s="136">
        <v>1105000</v>
      </c>
      <c r="C1003" s="137">
        <v>2.3099999999999999E-2</v>
      </c>
      <c r="D1003" s="133"/>
      <c r="E1003" s="135">
        <v>40911</v>
      </c>
      <c r="F1003" s="136">
        <v>1875.41</v>
      </c>
      <c r="G1003" s="137">
        <v>2.69E-2</v>
      </c>
    </row>
    <row r="1004" spans="1:7" ht="17.5" thickBot="1">
      <c r="A1004" s="135">
        <v>40912</v>
      </c>
      <c r="B1004" s="136">
        <v>1080000</v>
      </c>
      <c r="C1004" s="138">
        <v>-2.2599999999999999E-2</v>
      </c>
      <c r="D1004" s="133"/>
      <c r="E1004" s="135">
        <v>40912</v>
      </c>
      <c r="F1004" s="136">
        <v>1866.22</v>
      </c>
      <c r="G1004" s="138">
        <v>-4.8999999999999998E-3</v>
      </c>
    </row>
    <row r="1005" spans="1:7" ht="17.5" thickBot="1">
      <c r="A1005" s="135">
        <v>40913</v>
      </c>
      <c r="B1005" s="136">
        <v>1055000</v>
      </c>
      <c r="C1005" s="138">
        <v>-2.3099999999999999E-2</v>
      </c>
      <c r="D1005" s="133"/>
      <c r="E1005" s="135">
        <v>40913</v>
      </c>
      <c r="F1005" s="136">
        <v>1863.74</v>
      </c>
      <c r="G1005" s="138">
        <v>-1.2999999999999999E-3</v>
      </c>
    </row>
    <row r="1006" spans="1:7" ht="17.5" thickBot="1">
      <c r="A1006" s="135">
        <v>40914</v>
      </c>
      <c r="B1006" s="136">
        <v>1040000</v>
      </c>
      <c r="C1006" s="138">
        <v>-1.4200000000000001E-2</v>
      </c>
      <c r="D1006" s="133"/>
      <c r="E1006" s="135">
        <v>40914</v>
      </c>
      <c r="F1006" s="136">
        <v>1843.14</v>
      </c>
      <c r="G1006" s="138">
        <v>-1.11E-2</v>
      </c>
    </row>
    <row r="1007" spans="1:7" ht="17.5" thickBot="1">
      <c r="A1007" s="135">
        <v>40917</v>
      </c>
      <c r="B1007" s="136">
        <v>1016000</v>
      </c>
      <c r="C1007" s="138">
        <v>-2.3099999999999999E-2</v>
      </c>
      <c r="D1007" s="133"/>
      <c r="E1007" s="135">
        <v>40917</v>
      </c>
      <c r="F1007" s="136">
        <v>1826.49</v>
      </c>
      <c r="G1007" s="138">
        <v>-8.9999999999999993E-3</v>
      </c>
    </row>
    <row r="1008" spans="1:7" ht="17.5" thickBot="1">
      <c r="A1008" s="135">
        <v>40918</v>
      </c>
      <c r="B1008" s="136">
        <v>1026000</v>
      </c>
      <c r="C1008" s="137">
        <v>9.7999999999999997E-3</v>
      </c>
      <c r="D1008" s="133"/>
      <c r="E1008" s="135">
        <v>40918</v>
      </c>
      <c r="F1008" s="136">
        <v>1853.22</v>
      </c>
      <c r="G1008" s="137">
        <v>1.46E-2</v>
      </c>
    </row>
    <row r="1009" spans="1:7" ht="17.5" thickBot="1">
      <c r="A1009" s="135">
        <v>40919</v>
      </c>
      <c r="B1009" s="136">
        <v>1021000</v>
      </c>
      <c r="C1009" s="138">
        <v>-4.8999999999999998E-3</v>
      </c>
      <c r="D1009" s="133"/>
      <c r="E1009" s="135">
        <v>40919</v>
      </c>
      <c r="F1009" s="136">
        <v>1845.55</v>
      </c>
      <c r="G1009" s="138">
        <v>-4.1000000000000003E-3</v>
      </c>
    </row>
    <row r="1010" spans="1:7" ht="17.5" thickBot="1">
      <c r="A1010" s="135">
        <v>40920</v>
      </c>
      <c r="B1010" s="136">
        <v>1028000</v>
      </c>
      <c r="C1010" s="137">
        <v>6.8999999999999999E-3</v>
      </c>
      <c r="D1010" s="133"/>
      <c r="E1010" s="135">
        <v>40920</v>
      </c>
      <c r="F1010" s="136">
        <v>1864.57</v>
      </c>
      <c r="G1010" s="137">
        <v>1.03E-2</v>
      </c>
    </row>
    <row r="1011" spans="1:7" ht="17.5" thickBot="1">
      <c r="A1011" s="135">
        <v>40921</v>
      </c>
      <c r="B1011" s="136">
        <v>1046000</v>
      </c>
      <c r="C1011" s="137">
        <v>1.7500000000000002E-2</v>
      </c>
      <c r="D1011" s="133"/>
      <c r="E1011" s="135">
        <v>40921</v>
      </c>
      <c r="F1011" s="136">
        <v>1875.68</v>
      </c>
      <c r="G1011" s="137">
        <v>6.0000000000000001E-3</v>
      </c>
    </row>
    <row r="1012" spans="1:7" ht="17.5" thickBot="1">
      <c r="A1012" s="135">
        <v>40924</v>
      </c>
      <c r="B1012" s="136">
        <v>1030000</v>
      </c>
      <c r="C1012" s="138">
        <v>-1.5299999999999999E-2</v>
      </c>
      <c r="D1012" s="133"/>
      <c r="E1012" s="135">
        <v>40924</v>
      </c>
      <c r="F1012" s="136">
        <v>1859.27</v>
      </c>
      <c r="G1012" s="138">
        <v>-8.6999999999999994E-3</v>
      </c>
    </row>
    <row r="1013" spans="1:7" ht="17.5" thickBot="1">
      <c r="A1013" s="135">
        <v>40925</v>
      </c>
      <c r="B1013" s="136">
        <v>1036000</v>
      </c>
      <c r="C1013" s="137">
        <v>5.7999999999999996E-3</v>
      </c>
      <c r="D1013" s="133"/>
      <c r="E1013" s="135">
        <v>40925</v>
      </c>
      <c r="F1013" s="136">
        <v>1892.74</v>
      </c>
      <c r="G1013" s="137">
        <v>1.7999999999999999E-2</v>
      </c>
    </row>
    <row r="1014" spans="1:7" ht="17.5" thickBot="1">
      <c r="A1014" s="135">
        <v>40926</v>
      </c>
      <c r="B1014" s="136">
        <v>1030000</v>
      </c>
      <c r="C1014" s="138">
        <v>-5.7999999999999996E-3</v>
      </c>
      <c r="D1014" s="133"/>
      <c r="E1014" s="135">
        <v>40926</v>
      </c>
      <c r="F1014" s="136">
        <v>1892.39</v>
      </c>
      <c r="G1014" s="138">
        <v>-2.0000000000000001E-4</v>
      </c>
    </row>
    <row r="1015" spans="1:7" ht="17.5" thickBot="1">
      <c r="A1015" s="135">
        <v>40927</v>
      </c>
      <c r="B1015" s="136">
        <v>1072000</v>
      </c>
      <c r="C1015" s="137">
        <v>4.0800000000000003E-2</v>
      </c>
      <c r="D1015" s="133"/>
      <c r="E1015" s="135">
        <v>40927</v>
      </c>
      <c r="F1015" s="136">
        <v>1914.97</v>
      </c>
      <c r="G1015" s="137">
        <v>1.1900000000000001E-2</v>
      </c>
    </row>
    <row r="1016" spans="1:7" ht="17.5" thickBot="1">
      <c r="A1016" s="135">
        <v>40928</v>
      </c>
      <c r="B1016" s="136">
        <v>1105000</v>
      </c>
      <c r="C1016" s="137">
        <v>3.0800000000000001E-2</v>
      </c>
      <c r="D1016" s="133"/>
      <c r="E1016" s="135">
        <v>40928</v>
      </c>
      <c r="F1016" s="136">
        <v>1949.89</v>
      </c>
      <c r="G1016" s="137">
        <v>1.8200000000000001E-2</v>
      </c>
    </row>
    <row r="1017" spans="1:7" ht="17.5" thickBot="1">
      <c r="A1017" s="135">
        <v>40933</v>
      </c>
      <c r="B1017" s="136">
        <v>1114000</v>
      </c>
      <c r="C1017" s="137">
        <v>8.0999999999999996E-3</v>
      </c>
      <c r="D1017" s="133"/>
      <c r="E1017" s="135">
        <v>40933</v>
      </c>
      <c r="F1017" s="136">
        <v>1952.23</v>
      </c>
      <c r="G1017" s="137">
        <v>1.1999999999999999E-3</v>
      </c>
    </row>
    <row r="1018" spans="1:7" ht="17.5" thickBot="1">
      <c r="A1018" s="135">
        <v>40934</v>
      </c>
      <c r="B1018" s="136">
        <v>1113000</v>
      </c>
      <c r="C1018" s="138">
        <v>-8.9999999999999998E-4</v>
      </c>
      <c r="D1018" s="133"/>
      <c r="E1018" s="135">
        <v>40934</v>
      </c>
      <c r="F1018" s="136">
        <v>1957.18</v>
      </c>
      <c r="G1018" s="137">
        <v>2.5000000000000001E-3</v>
      </c>
    </row>
    <row r="1019" spans="1:7" ht="17.5" thickBot="1">
      <c r="A1019" s="135">
        <v>40935</v>
      </c>
      <c r="B1019" s="136">
        <v>1125000</v>
      </c>
      <c r="C1019" s="137">
        <v>1.0800000000000001E-2</v>
      </c>
      <c r="D1019" s="133"/>
      <c r="E1019" s="135">
        <v>40935</v>
      </c>
      <c r="F1019" s="136">
        <v>1964.83</v>
      </c>
      <c r="G1019" s="137">
        <v>3.8999999999999998E-3</v>
      </c>
    </row>
    <row r="1020" spans="1:7" ht="17.5" thickBot="1">
      <c r="A1020" s="135">
        <v>40938</v>
      </c>
      <c r="B1020" s="136">
        <v>1115000</v>
      </c>
      <c r="C1020" s="138">
        <v>-8.8999999999999999E-3</v>
      </c>
      <c r="D1020" s="133"/>
      <c r="E1020" s="135">
        <v>40938</v>
      </c>
      <c r="F1020" s="136">
        <v>1940.55</v>
      </c>
      <c r="G1020" s="138">
        <v>-1.24E-2</v>
      </c>
    </row>
    <row r="1021" spans="1:7" ht="17.5" thickBot="1">
      <c r="A1021" s="135">
        <v>40939</v>
      </c>
      <c r="B1021" s="136">
        <v>1107000</v>
      </c>
      <c r="C1021" s="138">
        <v>-7.1999999999999998E-3</v>
      </c>
      <c r="D1021" s="133"/>
      <c r="E1021" s="135">
        <v>40939</v>
      </c>
      <c r="F1021" s="136">
        <v>1955.79</v>
      </c>
      <c r="G1021" s="137">
        <v>7.9000000000000008E-3</v>
      </c>
    </row>
    <row r="1022" spans="1:7" ht="17.5" thickBot="1">
      <c r="A1022" s="135">
        <v>40940</v>
      </c>
      <c r="B1022" s="136">
        <v>1079000</v>
      </c>
      <c r="C1022" s="138">
        <v>-2.53E-2</v>
      </c>
      <c r="D1022" s="133"/>
      <c r="E1022" s="135">
        <v>40940</v>
      </c>
      <c r="F1022" s="136">
        <v>1959.24</v>
      </c>
      <c r="G1022" s="137">
        <v>1.8E-3</v>
      </c>
    </row>
    <row r="1023" spans="1:7" ht="17.5" thickBot="1">
      <c r="A1023" s="135">
        <v>40941</v>
      </c>
      <c r="B1023" s="136">
        <v>1080000</v>
      </c>
      <c r="C1023" s="137">
        <v>8.9999999999999998E-4</v>
      </c>
      <c r="D1023" s="133"/>
      <c r="E1023" s="135">
        <v>40941</v>
      </c>
      <c r="F1023" s="136">
        <v>1984.3</v>
      </c>
      <c r="G1023" s="137">
        <v>1.2800000000000001E-2</v>
      </c>
    </row>
    <row r="1024" spans="1:7" ht="17.5" thickBot="1">
      <c r="A1024" s="135">
        <v>40942</v>
      </c>
      <c r="B1024" s="136">
        <v>1066000</v>
      </c>
      <c r="C1024" s="138">
        <v>-1.2999999999999999E-2</v>
      </c>
      <c r="D1024" s="133"/>
      <c r="E1024" s="135">
        <v>40942</v>
      </c>
      <c r="F1024" s="136">
        <v>1972.34</v>
      </c>
      <c r="G1024" s="138">
        <v>-6.0000000000000001E-3</v>
      </c>
    </row>
    <row r="1025" spans="1:7" ht="17.5" thickBot="1">
      <c r="A1025" s="135">
        <v>40945</v>
      </c>
      <c r="B1025" s="136">
        <v>1074000</v>
      </c>
      <c r="C1025" s="137">
        <v>7.4999999999999997E-3</v>
      </c>
      <c r="D1025" s="133"/>
      <c r="E1025" s="135">
        <v>40945</v>
      </c>
      <c r="F1025" s="136">
        <v>1973.13</v>
      </c>
      <c r="G1025" s="137">
        <v>4.0000000000000002E-4</v>
      </c>
    </row>
    <row r="1026" spans="1:7" ht="17.5" thickBot="1">
      <c r="A1026" s="135">
        <v>40946</v>
      </c>
      <c r="B1026" s="136">
        <v>1093000</v>
      </c>
      <c r="C1026" s="137">
        <v>1.77E-2</v>
      </c>
      <c r="D1026" s="133"/>
      <c r="E1026" s="135">
        <v>40946</v>
      </c>
      <c r="F1026" s="136">
        <v>1981.59</v>
      </c>
      <c r="G1026" s="137">
        <v>4.3E-3</v>
      </c>
    </row>
    <row r="1027" spans="1:7" ht="17.5" thickBot="1">
      <c r="A1027" s="135">
        <v>40947</v>
      </c>
      <c r="B1027" s="136">
        <v>1092000</v>
      </c>
      <c r="C1027" s="138">
        <v>-8.9999999999999998E-4</v>
      </c>
      <c r="D1027" s="133"/>
      <c r="E1027" s="135">
        <v>40947</v>
      </c>
      <c r="F1027" s="136">
        <v>2003.73</v>
      </c>
      <c r="G1027" s="137">
        <v>1.12E-2</v>
      </c>
    </row>
    <row r="1028" spans="1:7" ht="17.5" thickBot="1">
      <c r="A1028" s="135">
        <v>40948</v>
      </c>
      <c r="B1028" s="136">
        <v>1084000</v>
      </c>
      <c r="C1028" s="138">
        <v>-7.3000000000000001E-3</v>
      </c>
      <c r="D1028" s="133"/>
      <c r="E1028" s="135">
        <v>40948</v>
      </c>
      <c r="F1028" s="136">
        <v>2014.62</v>
      </c>
      <c r="G1028" s="137">
        <v>5.4000000000000003E-3</v>
      </c>
    </row>
    <row r="1029" spans="1:7" ht="17.5" thickBot="1">
      <c r="A1029" s="135">
        <v>40949</v>
      </c>
      <c r="B1029" s="136">
        <v>1062000</v>
      </c>
      <c r="C1029" s="138">
        <v>-2.0299999999999999E-2</v>
      </c>
      <c r="D1029" s="133"/>
      <c r="E1029" s="135">
        <v>40949</v>
      </c>
      <c r="F1029" s="136">
        <v>1993.71</v>
      </c>
      <c r="G1029" s="138">
        <v>-1.04E-2</v>
      </c>
    </row>
    <row r="1030" spans="1:7" ht="17.5" thickBot="1">
      <c r="A1030" s="135">
        <v>40952</v>
      </c>
      <c r="B1030" s="136">
        <v>1083000</v>
      </c>
      <c r="C1030" s="137">
        <v>1.9800000000000002E-2</v>
      </c>
      <c r="D1030" s="133"/>
      <c r="E1030" s="135">
        <v>40952</v>
      </c>
      <c r="F1030" s="136">
        <v>2005.74</v>
      </c>
      <c r="G1030" s="137">
        <v>6.0000000000000001E-3</v>
      </c>
    </row>
    <row r="1031" spans="1:7" ht="17.5" thickBot="1">
      <c r="A1031" s="135">
        <v>40953</v>
      </c>
      <c r="B1031" s="136">
        <v>1080000</v>
      </c>
      <c r="C1031" s="138">
        <v>-2.8E-3</v>
      </c>
      <c r="D1031" s="133"/>
      <c r="E1031" s="135">
        <v>40953</v>
      </c>
      <c r="F1031" s="136">
        <v>2002.64</v>
      </c>
      <c r="G1031" s="138">
        <v>-1.5E-3</v>
      </c>
    </row>
    <row r="1032" spans="1:7" ht="17.5" thickBot="1">
      <c r="A1032" s="135">
        <v>40954</v>
      </c>
      <c r="B1032" s="136">
        <v>1135000</v>
      </c>
      <c r="C1032" s="137">
        <v>5.0900000000000001E-2</v>
      </c>
      <c r="D1032" s="133"/>
      <c r="E1032" s="135">
        <v>40954</v>
      </c>
      <c r="F1032" s="136">
        <v>2025.32</v>
      </c>
      <c r="G1032" s="137">
        <v>1.1299999999999999E-2</v>
      </c>
    </row>
    <row r="1033" spans="1:7" ht="17.5" thickBot="1">
      <c r="A1033" s="135">
        <v>40955</v>
      </c>
      <c r="B1033" s="136">
        <v>1135000</v>
      </c>
      <c r="C1033" s="137">
        <v>0</v>
      </c>
      <c r="D1033" s="133"/>
      <c r="E1033" s="135">
        <v>40955</v>
      </c>
      <c r="F1033" s="136">
        <v>1997.45</v>
      </c>
      <c r="G1033" s="138">
        <v>-1.38E-2</v>
      </c>
    </row>
    <row r="1034" spans="1:7" ht="17.5" thickBot="1">
      <c r="A1034" s="135">
        <v>40956</v>
      </c>
      <c r="B1034" s="136">
        <v>1176000</v>
      </c>
      <c r="C1034" s="137">
        <v>3.61E-2</v>
      </c>
      <c r="D1034" s="133"/>
      <c r="E1034" s="135">
        <v>40956</v>
      </c>
      <c r="F1034" s="136">
        <v>2023.47</v>
      </c>
      <c r="G1034" s="137">
        <v>1.2999999999999999E-2</v>
      </c>
    </row>
    <row r="1035" spans="1:7" ht="17.5" thickBot="1">
      <c r="A1035" s="135">
        <v>40959</v>
      </c>
      <c r="B1035" s="136">
        <v>1175000</v>
      </c>
      <c r="C1035" s="138">
        <v>-8.9999999999999998E-4</v>
      </c>
      <c r="D1035" s="133"/>
      <c r="E1035" s="135">
        <v>40959</v>
      </c>
      <c r="F1035" s="136">
        <v>2024.9</v>
      </c>
      <c r="G1035" s="137">
        <v>6.9999999999999999E-4</v>
      </c>
    </row>
    <row r="1036" spans="1:7" ht="17.5" thickBot="1">
      <c r="A1036" s="135">
        <v>40960</v>
      </c>
      <c r="B1036" s="136">
        <v>1180000</v>
      </c>
      <c r="C1036" s="137">
        <v>4.3E-3</v>
      </c>
      <c r="D1036" s="133"/>
      <c r="E1036" s="135">
        <v>40960</v>
      </c>
      <c r="F1036" s="136">
        <v>2024.24</v>
      </c>
      <c r="G1036" s="138">
        <v>-2.9999999999999997E-4</v>
      </c>
    </row>
    <row r="1037" spans="1:7" ht="17.5" thickBot="1">
      <c r="A1037" s="135">
        <v>40961</v>
      </c>
      <c r="B1037" s="136">
        <v>1197000</v>
      </c>
      <c r="C1037" s="137">
        <v>1.44E-2</v>
      </c>
      <c r="D1037" s="133"/>
      <c r="E1037" s="135">
        <v>40961</v>
      </c>
      <c r="F1037" s="136">
        <v>2028.65</v>
      </c>
      <c r="G1037" s="137">
        <v>2.2000000000000001E-3</v>
      </c>
    </row>
    <row r="1038" spans="1:7" ht="17.5" thickBot="1">
      <c r="A1038" s="135">
        <v>40962</v>
      </c>
      <c r="B1038" s="136">
        <v>1160000</v>
      </c>
      <c r="C1038" s="138">
        <v>-3.09E-2</v>
      </c>
      <c r="D1038" s="133"/>
      <c r="E1038" s="135">
        <v>40962</v>
      </c>
      <c r="F1038" s="136">
        <v>2007.8</v>
      </c>
      <c r="G1038" s="138">
        <v>-1.03E-2</v>
      </c>
    </row>
    <row r="1039" spans="1:7" ht="17.5" thickBot="1">
      <c r="A1039" s="135">
        <v>40963</v>
      </c>
      <c r="B1039" s="136">
        <v>1180000</v>
      </c>
      <c r="C1039" s="137">
        <v>1.72E-2</v>
      </c>
      <c r="D1039" s="133"/>
      <c r="E1039" s="135">
        <v>40963</v>
      </c>
      <c r="F1039" s="136">
        <v>2019.89</v>
      </c>
      <c r="G1039" s="137">
        <v>6.0000000000000001E-3</v>
      </c>
    </row>
    <row r="1040" spans="1:7" ht="17.5" thickBot="1">
      <c r="A1040" s="135">
        <v>40966</v>
      </c>
      <c r="B1040" s="136">
        <v>1171000</v>
      </c>
      <c r="C1040" s="138">
        <v>-7.6E-3</v>
      </c>
      <c r="D1040" s="133"/>
      <c r="E1040" s="135">
        <v>40966</v>
      </c>
      <c r="F1040" s="136">
        <v>1991.16</v>
      </c>
      <c r="G1040" s="138">
        <v>-1.4200000000000001E-2</v>
      </c>
    </row>
    <row r="1041" spans="1:7" ht="17.5" thickBot="1">
      <c r="A1041" s="135">
        <v>40967</v>
      </c>
      <c r="B1041" s="136">
        <v>1185000</v>
      </c>
      <c r="C1041" s="137">
        <v>1.2E-2</v>
      </c>
      <c r="D1041" s="133"/>
      <c r="E1041" s="135">
        <v>40967</v>
      </c>
      <c r="F1041" s="136">
        <v>2003.69</v>
      </c>
      <c r="G1041" s="137">
        <v>6.3E-3</v>
      </c>
    </row>
    <row r="1042" spans="1:7" ht="17.5" thickBot="1">
      <c r="A1042" s="135">
        <v>40968</v>
      </c>
      <c r="B1042" s="136">
        <v>1206000</v>
      </c>
      <c r="C1042" s="137">
        <v>1.77E-2</v>
      </c>
      <c r="D1042" s="133"/>
      <c r="E1042" s="135">
        <v>40968</v>
      </c>
      <c r="F1042" s="136">
        <v>2030.25</v>
      </c>
      <c r="G1042" s="137">
        <v>1.3299999999999999E-2</v>
      </c>
    </row>
    <row r="1043" spans="1:7" ht="17.5" thickBot="1">
      <c r="A1043" s="135">
        <v>40970</v>
      </c>
      <c r="B1043" s="136">
        <v>1182000</v>
      </c>
      <c r="C1043" s="138">
        <v>-1.9900000000000001E-2</v>
      </c>
      <c r="D1043" s="133"/>
      <c r="E1043" s="135">
        <v>40970</v>
      </c>
      <c r="F1043" s="136">
        <v>2034.63</v>
      </c>
      <c r="G1043" s="137">
        <v>2.2000000000000001E-3</v>
      </c>
    </row>
    <row r="1044" spans="1:7" ht="17.5" thickBot="1">
      <c r="A1044" s="135">
        <v>40973</v>
      </c>
      <c r="B1044" s="136">
        <v>1174000</v>
      </c>
      <c r="C1044" s="138">
        <v>-6.7999999999999996E-3</v>
      </c>
      <c r="D1044" s="133"/>
      <c r="E1044" s="135">
        <v>40973</v>
      </c>
      <c r="F1044" s="136">
        <v>2016.06</v>
      </c>
      <c r="G1044" s="138">
        <v>-9.1000000000000004E-3</v>
      </c>
    </row>
    <row r="1045" spans="1:7" ht="17.5" thickBot="1">
      <c r="A1045" s="135">
        <v>40974</v>
      </c>
      <c r="B1045" s="136">
        <v>1180000</v>
      </c>
      <c r="C1045" s="137">
        <v>5.1000000000000004E-3</v>
      </c>
      <c r="D1045" s="133"/>
      <c r="E1045" s="135">
        <v>40974</v>
      </c>
      <c r="F1045" s="136">
        <v>2000.36</v>
      </c>
      <c r="G1045" s="138">
        <v>-7.7999999999999996E-3</v>
      </c>
    </row>
    <row r="1046" spans="1:7" ht="17.5" thickBot="1">
      <c r="A1046" s="135">
        <v>40975</v>
      </c>
      <c r="B1046" s="136">
        <v>1172000</v>
      </c>
      <c r="C1046" s="138">
        <v>-6.7999999999999996E-3</v>
      </c>
      <c r="D1046" s="133"/>
      <c r="E1046" s="135">
        <v>40975</v>
      </c>
      <c r="F1046" s="136">
        <v>1982.15</v>
      </c>
      <c r="G1046" s="138">
        <v>-9.1000000000000004E-3</v>
      </c>
    </row>
    <row r="1047" spans="1:7" ht="17.5" thickBot="1">
      <c r="A1047" s="135">
        <v>40976</v>
      </c>
      <c r="B1047" s="136">
        <v>1180000</v>
      </c>
      <c r="C1047" s="137">
        <v>6.7999999999999996E-3</v>
      </c>
      <c r="D1047" s="133"/>
      <c r="E1047" s="135">
        <v>40976</v>
      </c>
      <c r="F1047" s="136">
        <v>2000.76</v>
      </c>
      <c r="G1047" s="137">
        <v>9.4000000000000004E-3</v>
      </c>
    </row>
    <row r="1048" spans="1:7" ht="17.5" thickBot="1">
      <c r="A1048" s="135">
        <v>40977</v>
      </c>
      <c r="B1048" s="136">
        <v>1230000</v>
      </c>
      <c r="C1048" s="137">
        <v>4.24E-2</v>
      </c>
      <c r="D1048" s="133"/>
      <c r="E1048" s="135">
        <v>40977</v>
      </c>
      <c r="F1048" s="136">
        <v>2018.3</v>
      </c>
      <c r="G1048" s="137">
        <v>8.8000000000000005E-3</v>
      </c>
    </row>
    <row r="1049" spans="1:7" ht="17.5" thickBot="1">
      <c r="A1049" s="135">
        <v>40980</v>
      </c>
      <c r="B1049" s="136">
        <v>1210000</v>
      </c>
      <c r="C1049" s="138">
        <v>-1.6299999999999999E-2</v>
      </c>
      <c r="D1049" s="133"/>
      <c r="E1049" s="135">
        <v>40980</v>
      </c>
      <c r="F1049" s="136">
        <v>2002.5</v>
      </c>
      <c r="G1049" s="138">
        <v>-7.7999999999999996E-3</v>
      </c>
    </row>
    <row r="1050" spans="1:7" ht="17.5" thickBot="1">
      <c r="A1050" s="135">
        <v>40981</v>
      </c>
      <c r="B1050" s="136">
        <v>1221000</v>
      </c>
      <c r="C1050" s="137">
        <v>9.1000000000000004E-3</v>
      </c>
      <c r="D1050" s="133"/>
      <c r="E1050" s="135">
        <v>40981</v>
      </c>
      <c r="F1050" s="136">
        <v>2025.04</v>
      </c>
      <c r="G1050" s="137">
        <v>1.1299999999999999E-2</v>
      </c>
    </row>
    <row r="1051" spans="1:7" ht="17.5" thickBot="1">
      <c r="A1051" s="135">
        <v>40982</v>
      </c>
      <c r="B1051" s="136">
        <v>1250000</v>
      </c>
      <c r="C1051" s="137">
        <v>2.3800000000000002E-2</v>
      </c>
      <c r="D1051" s="133"/>
      <c r="E1051" s="135">
        <v>40982</v>
      </c>
      <c r="F1051" s="136">
        <v>2045.08</v>
      </c>
      <c r="G1051" s="137">
        <v>9.9000000000000008E-3</v>
      </c>
    </row>
    <row r="1052" spans="1:7" ht="17.5" thickBot="1">
      <c r="A1052" s="135">
        <v>40983</v>
      </c>
      <c r="B1052" s="136">
        <v>1250000</v>
      </c>
      <c r="C1052" s="137">
        <v>0</v>
      </c>
      <c r="D1052" s="133"/>
      <c r="E1052" s="135">
        <v>40983</v>
      </c>
      <c r="F1052" s="136">
        <v>2043.76</v>
      </c>
      <c r="G1052" s="138">
        <v>-5.9999999999999995E-4</v>
      </c>
    </row>
    <row r="1053" spans="1:7" ht="17.5" thickBot="1">
      <c r="A1053" s="135">
        <v>40984</v>
      </c>
      <c r="B1053" s="136">
        <v>1238000</v>
      </c>
      <c r="C1053" s="138">
        <v>-9.5999999999999992E-3</v>
      </c>
      <c r="D1053" s="133"/>
      <c r="E1053" s="135">
        <v>40984</v>
      </c>
      <c r="F1053" s="136">
        <v>2034.44</v>
      </c>
      <c r="G1053" s="138">
        <v>-4.5999999999999999E-3</v>
      </c>
    </row>
    <row r="1054" spans="1:7" ht="17.5" thickBot="1">
      <c r="A1054" s="135">
        <v>40987</v>
      </c>
      <c r="B1054" s="136">
        <v>1260000</v>
      </c>
      <c r="C1054" s="137">
        <v>1.78E-2</v>
      </c>
      <c r="D1054" s="133"/>
      <c r="E1054" s="135">
        <v>40987</v>
      </c>
      <c r="F1054" s="136">
        <v>2047</v>
      </c>
      <c r="G1054" s="137">
        <v>6.1999999999999998E-3</v>
      </c>
    </row>
    <row r="1055" spans="1:7" ht="17.5" thickBot="1">
      <c r="A1055" s="135">
        <v>40988</v>
      </c>
      <c r="B1055" s="136">
        <v>1267000</v>
      </c>
      <c r="C1055" s="137">
        <v>5.5999999999999999E-3</v>
      </c>
      <c r="D1055" s="133"/>
      <c r="E1055" s="135">
        <v>40988</v>
      </c>
      <c r="F1055" s="136">
        <v>2042.15</v>
      </c>
      <c r="G1055" s="138">
        <v>-2.3999999999999998E-3</v>
      </c>
    </row>
    <row r="1056" spans="1:7" ht="17.5" thickBot="1">
      <c r="A1056" s="135">
        <v>40989</v>
      </c>
      <c r="B1056" s="136">
        <v>1242000</v>
      </c>
      <c r="C1056" s="138">
        <v>-1.9699999999999999E-2</v>
      </c>
      <c r="D1056" s="133"/>
      <c r="E1056" s="135">
        <v>40989</v>
      </c>
      <c r="F1056" s="136">
        <v>2027.23</v>
      </c>
      <c r="G1056" s="138">
        <v>-7.3000000000000001E-3</v>
      </c>
    </row>
    <row r="1057" spans="1:7" ht="17.5" thickBot="1">
      <c r="A1057" s="135">
        <v>40990</v>
      </c>
      <c r="B1057" s="136">
        <v>1258000</v>
      </c>
      <c r="C1057" s="137">
        <v>1.29E-2</v>
      </c>
      <c r="D1057" s="133"/>
      <c r="E1057" s="135">
        <v>40990</v>
      </c>
      <c r="F1057" s="136">
        <v>2026.12</v>
      </c>
      <c r="G1057" s="138">
        <v>-5.0000000000000001E-4</v>
      </c>
    </row>
    <row r="1058" spans="1:7" ht="17.5" thickBot="1">
      <c r="A1058" s="135">
        <v>40991</v>
      </c>
      <c r="B1058" s="136">
        <v>1261000</v>
      </c>
      <c r="C1058" s="137">
        <v>2.3999999999999998E-3</v>
      </c>
      <c r="D1058" s="133"/>
      <c r="E1058" s="135">
        <v>40991</v>
      </c>
      <c r="F1058" s="136">
        <v>2026.83</v>
      </c>
      <c r="G1058" s="137">
        <v>4.0000000000000002E-4</v>
      </c>
    </row>
    <row r="1059" spans="1:7" ht="17.5" thickBot="1">
      <c r="A1059" s="135">
        <v>40994</v>
      </c>
      <c r="B1059" s="136">
        <v>1275000</v>
      </c>
      <c r="C1059" s="137">
        <v>1.11E-2</v>
      </c>
      <c r="D1059" s="133"/>
      <c r="E1059" s="135">
        <v>40994</v>
      </c>
      <c r="F1059" s="136">
        <v>2019.19</v>
      </c>
      <c r="G1059" s="138">
        <v>-3.8E-3</v>
      </c>
    </row>
    <row r="1060" spans="1:7" ht="17.5" thickBot="1">
      <c r="A1060" s="135">
        <v>40995</v>
      </c>
      <c r="B1060" s="136">
        <v>1311000</v>
      </c>
      <c r="C1060" s="137">
        <v>2.8199999999999999E-2</v>
      </c>
      <c r="D1060" s="133"/>
      <c r="E1060" s="135">
        <v>40995</v>
      </c>
      <c r="F1060" s="136">
        <v>2039.76</v>
      </c>
      <c r="G1060" s="137">
        <v>1.0200000000000001E-2</v>
      </c>
    </row>
    <row r="1061" spans="1:7" ht="17.5" thickBot="1">
      <c r="A1061" s="135">
        <v>40996</v>
      </c>
      <c r="B1061" s="136">
        <v>1302000</v>
      </c>
      <c r="C1061" s="138">
        <v>-6.8999999999999999E-3</v>
      </c>
      <c r="D1061" s="133"/>
      <c r="E1061" s="135">
        <v>40996</v>
      </c>
      <c r="F1061" s="136">
        <v>2031.74</v>
      </c>
      <c r="G1061" s="138">
        <v>-3.8999999999999998E-3</v>
      </c>
    </row>
    <row r="1062" spans="1:7" ht="17.5" thickBot="1">
      <c r="A1062" s="135">
        <v>40997</v>
      </c>
      <c r="B1062" s="136">
        <v>1280000</v>
      </c>
      <c r="C1062" s="138">
        <v>-1.6899999999999998E-2</v>
      </c>
      <c r="D1062" s="133"/>
      <c r="E1062" s="135">
        <v>40997</v>
      </c>
      <c r="F1062" s="136">
        <v>2014.41</v>
      </c>
      <c r="G1062" s="138">
        <v>-8.5000000000000006E-3</v>
      </c>
    </row>
    <row r="1063" spans="1:7" ht="17.5" thickBot="1">
      <c r="A1063" s="135">
        <v>40998</v>
      </c>
      <c r="B1063" s="136">
        <v>1275000</v>
      </c>
      <c r="C1063" s="138">
        <v>-3.8999999999999998E-3</v>
      </c>
      <c r="D1063" s="133"/>
      <c r="E1063" s="135">
        <v>40998</v>
      </c>
      <c r="F1063" s="136">
        <v>2014.04</v>
      </c>
      <c r="G1063" s="138">
        <v>-2.0000000000000001E-4</v>
      </c>
    </row>
    <row r="1064" spans="1:7" ht="17.5" thickBot="1">
      <c r="A1064" s="135">
        <v>41001</v>
      </c>
      <c r="B1064" s="136">
        <v>1299000</v>
      </c>
      <c r="C1064" s="137">
        <v>1.8800000000000001E-2</v>
      </c>
      <c r="D1064" s="133"/>
      <c r="E1064" s="135">
        <v>41001</v>
      </c>
      <c r="F1064" s="136">
        <v>2029.29</v>
      </c>
      <c r="G1064" s="137">
        <v>7.6E-3</v>
      </c>
    </row>
    <row r="1065" spans="1:7" ht="17.5" thickBot="1">
      <c r="A1065" s="135">
        <v>41002</v>
      </c>
      <c r="B1065" s="136">
        <v>1335000</v>
      </c>
      <c r="C1065" s="137">
        <v>2.7699999999999999E-2</v>
      </c>
      <c r="D1065" s="133"/>
      <c r="E1065" s="135">
        <v>41002</v>
      </c>
      <c r="F1065" s="136">
        <v>2049.2800000000002</v>
      </c>
      <c r="G1065" s="137">
        <v>9.9000000000000008E-3</v>
      </c>
    </row>
    <row r="1066" spans="1:7" ht="17.5" thickBot="1">
      <c r="A1066" s="135">
        <v>41003</v>
      </c>
      <c r="B1066" s="136">
        <v>1320000</v>
      </c>
      <c r="C1066" s="138">
        <v>-1.12E-2</v>
      </c>
      <c r="D1066" s="133"/>
      <c r="E1066" s="135">
        <v>41003</v>
      </c>
      <c r="F1066" s="136">
        <v>2018.61</v>
      </c>
      <c r="G1066" s="138">
        <v>-1.4999999999999999E-2</v>
      </c>
    </row>
    <row r="1067" spans="1:7" ht="17.5" thickBot="1">
      <c r="A1067" s="135">
        <v>41004</v>
      </c>
      <c r="B1067" s="136">
        <v>1330000</v>
      </c>
      <c r="C1067" s="137">
        <v>7.6E-3</v>
      </c>
      <c r="D1067" s="133"/>
      <c r="E1067" s="135">
        <v>41004</v>
      </c>
      <c r="F1067" s="136">
        <v>2028.77</v>
      </c>
      <c r="G1067" s="137">
        <v>5.0000000000000001E-3</v>
      </c>
    </row>
    <row r="1068" spans="1:7" ht="17.5" thickBot="1">
      <c r="A1068" s="135">
        <v>41005</v>
      </c>
      <c r="B1068" s="136">
        <v>1332000</v>
      </c>
      <c r="C1068" s="137">
        <v>1.5E-3</v>
      </c>
      <c r="D1068" s="133"/>
      <c r="E1068" s="135">
        <v>41005</v>
      </c>
      <c r="F1068" s="136">
        <v>2029.03</v>
      </c>
      <c r="G1068" s="137">
        <v>1E-4</v>
      </c>
    </row>
    <row r="1069" spans="1:7" ht="17.5" thickBot="1">
      <c r="A1069" s="135">
        <v>41008</v>
      </c>
      <c r="B1069" s="136">
        <v>1317000</v>
      </c>
      <c r="C1069" s="138">
        <v>-1.1299999999999999E-2</v>
      </c>
      <c r="D1069" s="133"/>
      <c r="E1069" s="135">
        <v>41008</v>
      </c>
      <c r="F1069" s="136">
        <v>1997.08</v>
      </c>
      <c r="G1069" s="138">
        <v>-1.5699999999999999E-2</v>
      </c>
    </row>
    <row r="1070" spans="1:7" ht="17.5" thickBot="1">
      <c r="A1070" s="135">
        <v>41009</v>
      </c>
      <c r="B1070" s="136">
        <v>1311000</v>
      </c>
      <c r="C1070" s="138">
        <v>-4.5999999999999999E-3</v>
      </c>
      <c r="D1070" s="133"/>
      <c r="E1070" s="135">
        <v>41009</v>
      </c>
      <c r="F1070" s="136">
        <v>1994.41</v>
      </c>
      <c r="G1070" s="138">
        <v>-1.2999999999999999E-3</v>
      </c>
    </row>
    <row r="1071" spans="1:7" ht="17.5" thickBot="1">
      <c r="A1071" s="135">
        <v>41011</v>
      </c>
      <c r="B1071" s="136">
        <v>1273000</v>
      </c>
      <c r="C1071" s="138">
        <v>-2.9000000000000001E-2</v>
      </c>
      <c r="D1071" s="133"/>
      <c r="E1071" s="135">
        <v>41011</v>
      </c>
      <c r="F1071" s="136">
        <v>1986.63</v>
      </c>
      <c r="G1071" s="138">
        <v>-3.8999999999999998E-3</v>
      </c>
    </row>
    <row r="1072" spans="1:7" ht="17.5" thickBot="1">
      <c r="A1072" s="135">
        <v>41012</v>
      </c>
      <c r="B1072" s="136">
        <v>1268000</v>
      </c>
      <c r="C1072" s="138">
        <v>-3.8999999999999998E-3</v>
      </c>
      <c r="D1072" s="133"/>
      <c r="E1072" s="135">
        <v>41012</v>
      </c>
      <c r="F1072" s="136">
        <v>2008.91</v>
      </c>
      <c r="G1072" s="137">
        <v>1.12E-2</v>
      </c>
    </row>
    <row r="1073" spans="1:7" ht="17.5" thickBot="1">
      <c r="A1073" s="135">
        <v>41015</v>
      </c>
      <c r="B1073" s="136">
        <v>1259000</v>
      </c>
      <c r="C1073" s="138">
        <v>-7.1000000000000004E-3</v>
      </c>
      <c r="D1073" s="133"/>
      <c r="E1073" s="135">
        <v>41015</v>
      </c>
      <c r="F1073" s="136">
        <v>1992.63</v>
      </c>
      <c r="G1073" s="138">
        <v>-8.0999999999999996E-3</v>
      </c>
    </row>
    <row r="1074" spans="1:7" ht="17.5" thickBot="1">
      <c r="A1074" s="135">
        <v>41016</v>
      </c>
      <c r="B1074" s="136">
        <v>1249000</v>
      </c>
      <c r="C1074" s="138">
        <v>-7.9000000000000008E-3</v>
      </c>
      <c r="D1074" s="133"/>
      <c r="E1074" s="135">
        <v>41016</v>
      </c>
      <c r="F1074" s="136">
        <v>1985.3</v>
      </c>
      <c r="G1074" s="138">
        <v>-3.7000000000000002E-3</v>
      </c>
    </row>
    <row r="1075" spans="1:7" ht="17.5" thickBot="1">
      <c r="A1075" s="135">
        <v>41017</v>
      </c>
      <c r="B1075" s="136">
        <v>1293000</v>
      </c>
      <c r="C1075" s="137">
        <v>3.5200000000000002E-2</v>
      </c>
      <c r="D1075" s="133"/>
      <c r="E1075" s="135">
        <v>41017</v>
      </c>
      <c r="F1075" s="136">
        <v>2004.53</v>
      </c>
      <c r="G1075" s="137">
        <v>9.7000000000000003E-3</v>
      </c>
    </row>
    <row r="1076" spans="1:7" ht="17.5" thickBot="1">
      <c r="A1076" s="135">
        <v>41018</v>
      </c>
      <c r="B1076" s="136">
        <v>1307000</v>
      </c>
      <c r="C1076" s="137">
        <v>1.0800000000000001E-2</v>
      </c>
      <c r="D1076" s="133"/>
      <c r="E1076" s="135">
        <v>41018</v>
      </c>
      <c r="F1076" s="136">
        <v>1999.86</v>
      </c>
      <c r="G1076" s="138">
        <v>-2.3E-3</v>
      </c>
    </row>
    <row r="1077" spans="1:7" ht="17.5" thickBot="1">
      <c r="A1077" s="135">
        <v>41019</v>
      </c>
      <c r="B1077" s="136">
        <v>1282000</v>
      </c>
      <c r="C1077" s="138">
        <v>-1.9099999999999999E-2</v>
      </c>
      <c r="D1077" s="133"/>
      <c r="E1077" s="135">
        <v>41019</v>
      </c>
      <c r="F1077" s="136">
        <v>1974.65</v>
      </c>
      <c r="G1077" s="138">
        <v>-1.26E-2</v>
      </c>
    </row>
    <row r="1078" spans="1:7" ht="17.5" thickBot="1">
      <c r="A1078" s="135">
        <v>41022</v>
      </c>
      <c r="B1078" s="136">
        <v>1279000</v>
      </c>
      <c r="C1078" s="138">
        <v>-2.3E-3</v>
      </c>
      <c r="D1078" s="133"/>
      <c r="E1078" s="135">
        <v>41022</v>
      </c>
      <c r="F1078" s="136">
        <v>1972.63</v>
      </c>
      <c r="G1078" s="138">
        <v>-1E-3</v>
      </c>
    </row>
    <row r="1079" spans="1:7" ht="17.5" thickBot="1">
      <c r="A1079" s="135">
        <v>41023</v>
      </c>
      <c r="B1079" s="136">
        <v>1283000</v>
      </c>
      <c r="C1079" s="137">
        <v>3.0999999999999999E-3</v>
      </c>
      <c r="D1079" s="133"/>
      <c r="E1079" s="135">
        <v>41023</v>
      </c>
      <c r="F1079" s="136">
        <v>1963.42</v>
      </c>
      <c r="G1079" s="138">
        <v>-4.7000000000000002E-3</v>
      </c>
    </row>
    <row r="1080" spans="1:7" ht="17.5" thickBot="1">
      <c r="A1080" s="135">
        <v>41024</v>
      </c>
      <c r="B1080" s="136">
        <v>1305000</v>
      </c>
      <c r="C1080" s="137">
        <v>1.7100000000000001E-2</v>
      </c>
      <c r="D1080" s="133"/>
      <c r="E1080" s="135">
        <v>41024</v>
      </c>
      <c r="F1080" s="136">
        <v>1961.98</v>
      </c>
      <c r="G1080" s="138">
        <v>-6.9999999999999999E-4</v>
      </c>
    </row>
    <row r="1081" spans="1:7" ht="17.5" thickBot="1">
      <c r="A1081" s="135">
        <v>41025</v>
      </c>
      <c r="B1081" s="136">
        <v>1340000</v>
      </c>
      <c r="C1081" s="137">
        <v>2.6800000000000001E-2</v>
      </c>
      <c r="D1081" s="133"/>
      <c r="E1081" s="135">
        <v>41025</v>
      </c>
      <c r="F1081" s="136">
        <v>1964.04</v>
      </c>
      <c r="G1081" s="137">
        <v>1E-3</v>
      </c>
    </row>
    <row r="1082" spans="1:7" ht="17.5" thickBot="1">
      <c r="A1082" s="135">
        <v>41026</v>
      </c>
      <c r="B1082" s="136">
        <v>1374000</v>
      </c>
      <c r="C1082" s="137">
        <v>2.5399999999999999E-2</v>
      </c>
      <c r="D1082" s="133"/>
      <c r="E1082" s="135">
        <v>41026</v>
      </c>
      <c r="F1082" s="136">
        <v>1975.35</v>
      </c>
      <c r="G1082" s="137">
        <v>5.7999999999999996E-3</v>
      </c>
    </row>
    <row r="1083" spans="1:7" ht="17.5" thickBot="1">
      <c r="A1083" s="135">
        <v>41029</v>
      </c>
      <c r="B1083" s="136">
        <v>1390000</v>
      </c>
      <c r="C1083" s="137">
        <v>1.1599999999999999E-2</v>
      </c>
      <c r="D1083" s="133"/>
      <c r="E1083" s="135">
        <v>41029</v>
      </c>
      <c r="F1083" s="136">
        <v>1981.99</v>
      </c>
      <c r="G1083" s="137">
        <v>3.3999999999999998E-3</v>
      </c>
    </row>
    <row r="1084" spans="1:7" ht="17.5" thickBot="1">
      <c r="A1084" s="135">
        <v>41031</v>
      </c>
      <c r="B1084" s="136">
        <v>1410000</v>
      </c>
      <c r="C1084" s="137">
        <v>1.44E-2</v>
      </c>
      <c r="D1084" s="133"/>
      <c r="E1084" s="135">
        <v>41031</v>
      </c>
      <c r="F1084" s="136">
        <v>1999.07</v>
      </c>
      <c r="G1084" s="137">
        <v>8.6E-3</v>
      </c>
    </row>
    <row r="1085" spans="1:7" ht="17.5" thickBot="1">
      <c r="A1085" s="135">
        <v>41032</v>
      </c>
      <c r="B1085" s="136">
        <v>1401000</v>
      </c>
      <c r="C1085" s="138">
        <v>-6.4000000000000003E-3</v>
      </c>
      <c r="D1085" s="133"/>
      <c r="E1085" s="135">
        <v>41032</v>
      </c>
      <c r="F1085" s="136">
        <v>1995.11</v>
      </c>
      <c r="G1085" s="138">
        <v>-2E-3</v>
      </c>
    </row>
    <row r="1086" spans="1:7" ht="17.5" thickBot="1">
      <c r="A1086" s="135">
        <v>41033</v>
      </c>
      <c r="B1086" s="136">
        <v>1360000</v>
      </c>
      <c r="C1086" s="138">
        <v>-2.93E-2</v>
      </c>
      <c r="D1086" s="133"/>
      <c r="E1086" s="135">
        <v>41033</v>
      </c>
      <c r="F1086" s="136">
        <v>1989.15</v>
      </c>
      <c r="G1086" s="138">
        <v>-3.0000000000000001E-3</v>
      </c>
    </row>
    <row r="1087" spans="1:7" ht="17.5" thickBot="1">
      <c r="A1087" s="135">
        <v>41036</v>
      </c>
      <c r="B1087" s="136">
        <v>1342000</v>
      </c>
      <c r="C1087" s="138">
        <v>-1.32E-2</v>
      </c>
      <c r="D1087" s="133"/>
      <c r="E1087" s="135">
        <v>41036</v>
      </c>
      <c r="F1087" s="136">
        <v>1956.44</v>
      </c>
      <c r="G1087" s="138">
        <v>-1.6400000000000001E-2</v>
      </c>
    </row>
    <row r="1088" spans="1:7" ht="17.5" thickBot="1">
      <c r="A1088" s="135">
        <v>41037</v>
      </c>
      <c r="B1088" s="136">
        <v>1341000</v>
      </c>
      <c r="C1088" s="138">
        <v>-6.9999999999999999E-4</v>
      </c>
      <c r="D1088" s="133"/>
      <c r="E1088" s="135">
        <v>41037</v>
      </c>
      <c r="F1088" s="136">
        <v>1967.01</v>
      </c>
      <c r="G1088" s="137">
        <v>5.4000000000000003E-3</v>
      </c>
    </row>
    <row r="1089" spans="1:7" ht="17.5" thickBot="1">
      <c r="A1089" s="135">
        <v>41038</v>
      </c>
      <c r="B1089" s="136">
        <v>1331000</v>
      </c>
      <c r="C1089" s="138">
        <v>-7.4999999999999997E-3</v>
      </c>
      <c r="D1089" s="133"/>
      <c r="E1089" s="135">
        <v>41038</v>
      </c>
      <c r="F1089" s="136">
        <v>1950.29</v>
      </c>
      <c r="G1089" s="138">
        <v>-8.5000000000000006E-3</v>
      </c>
    </row>
    <row r="1090" spans="1:7" ht="17.5" thickBot="1">
      <c r="A1090" s="135">
        <v>41039</v>
      </c>
      <c r="B1090" s="136">
        <v>1327000</v>
      </c>
      <c r="C1090" s="138">
        <v>-3.0000000000000001E-3</v>
      </c>
      <c r="D1090" s="133"/>
      <c r="E1090" s="135">
        <v>41039</v>
      </c>
      <c r="F1090" s="136">
        <v>1944.93</v>
      </c>
      <c r="G1090" s="138">
        <v>-2.7000000000000001E-3</v>
      </c>
    </row>
    <row r="1091" spans="1:7" ht="17.5" thickBot="1">
      <c r="A1091" s="135">
        <v>41040</v>
      </c>
      <c r="B1091" s="136">
        <v>1303000</v>
      </c>
      <c r="C1091" s="138">
        <v>-1.8100000000000002E-2</v>
      </c>
      <c r="D1091" s="133"/>
      <c r="E1091" s="135">
        <v>41040</v>
      </c>
      <c r="F1091" s="136">
        <v>1917.13</v>
      </c>
      <c r="G1091" s="138">
        <v>-1.43E-2</v>
      </c>
    </row>
    <row r="1092" spans="1:7" ht="17.5" thickBot="1">
      <c r="A1092" s="135">
        <v>41043</v>
      </c>
      <c r="B1092" s="136">
        <v>1314000</v>
      </c>
      <c r="C1092" s="137">
        <v>8.3999999999999995E-3</v>
      </c>
      <c r="D1092" s="133"/>
      <c r="E1092" s="135">
        <v>41043</v>
      </c>
      <c r="F1092" s="136">
        <v>1913.73</v>
      </c>
      <c r="G1092" s="138">
        <v>-1.8E-3</v>
      </c>
    </row>
    <row r="1093" spans="1:7" ht="17.5" thickBot="1">
      <c r="A1093" s="135">
        <v>41044</v>
      </c>
      <c r="B1093" s="136">
        <v>1311000</v>
      </c>
      <c r="C1093" s="138">
        <v>-2.3E-3</v>
      </c>
      <c r="D1093" s="133"/>
      <c r="E1093" s="135">
        <v>41044</v>
      </c>
      <c r="F1093" s="136">
        <v>1898.96</v>
      </c>
      <c r="G1093" s="138">
        <v>-7.7000000000000002E-3</v>
      </c>
    </row>
    <row r="1094" spans="1:7" ht="17.5" thickBot="1">
      <c r="A1094" s="135">
        <v>41045</v>
      </c>
      <c r="B1094" s="136">
        <v>1230000</v>
      </c>
      <c r="C1094" s="138">
        <v>-6.1800000000000001E-2</v>
      </c>
      <c r="D1094" s="133"/>
      <c r="E1094" s="135">
        <v>41045</v>
      </c>
      <c r="F1094" s="136">
        <v>1840.53</v>
      </c>
      <c r="G1094" s="138">
        <v>-3.0800000000000001E-2</v>
      </c>
    </row>
    <row r="1095" spans="1:7" ht="17.5" thickBot="1">
      <c r="A1095" s="135">
        <v>41046</v>
      </c>
      <c r="B1095" s="136">
        <v>1223000</v>
      </c>
      <c r="C1095" s="138">
        <v>-5.7000000000000002E-3</v>
      </c>
      <c r="D1095" s="133"/>
      <c r="E1095" s="135">
        <v>41046</v>
      </c>
      <c r="F1095" s="136">
        <v>1845.24</v>
      </c>
      <c r="G1095" s="137">
        <v>2.5999999999999999E-3</v>
      </c>
    </row>
    <row r="1096" spans="1:7" ht="17.5" thickBot="1">
      <c r="A1096" s="135">
        <v>41047</v>
      </c>
      <c r="B1096" s="136">
        <v>1166000</v>
      </c>
      <c r="C1096" s="138">
        <v>-4.6600000000000003E-2</v>
      </c>
      <c r="D1096" s="133"/>
      <c r="E1096" s="135">
        <v>41047</v>
      </c>
      <c r="F1096" s="136">
        <v>1782.46</v>
      </c>
      <c r="G1096" s="138">
        <v>-3.4000000000000002E-2</v>
      </c>
    </row>
    <row r="1097" spans="1:7" ht="17.5" thickBot="1">
      <c r="A1097" s="135">
        <v>41050</v>
      </c>
      <c r="B1097" s="136">
        <v>1209000</v>
      </c>
      <c r="C1097" s="137">
        <v>3.6900000000000002E-2</v>
      </c>
      <c r="D1097" s="133"/>
      <c r="E1097" s="135">
        <v>41050</v>
      </c>
      <c r="F1097" s="136">
        <v>1799.13</v>
      </c>
      <c r="G1097" s="137">
        <v>9.4000000000000004E-3</v>
      </c>
    </row>
    <row r="1098" spans="1:7" ht="17.5" thickBot="1">
      <c r="A1098" s="135">
        <v>41051</v>
      </c>
      <c r="B1098" s="136">
        <v>1240000</v>
      </c>
      <c r="C1098" s="137">
        <v>2.5600000000000001E-2</v>
      </c>
      <c r="D1098" s="133"/>
      <c r="E1098" s="135">
        <v>41051</v>
      </c>
      <c r="F1098" s="136">
        <v>1828.69</v>
      </c>
      <c r="G1098" s="137">
        <v>1.6400000000000001E-2</v>
      </c>
    </row>
    <row r="1099" spans="1:7" ht="17.5" thickBot="1">
      <c r="A1099" s="135">
        <v>41052</v>
      </c>
      <c r="B1099" s="136">
        <v>1221000</v>
      </c>
      <c r="C1099" s="138">
        <v>-1.5299999999999999E-2</v>
      </c>
      <c r="D1099" s="133"/>
      <c r="E1099" s="135">
        <v>41052</v>
      </c>
      <c r="F1099" s="136">
        <v>1808.62</v>
      </c>
      <c r="G1099" s="138">
        <v>-1.0999999999999999E-2</v>
      </c>
    </row>
    <row r="1100" spans="1:7" ht="17.5" thickBot="1">
      <c r="A1100" s="135">
        <v>41053</v>
      </c>
      <c r="B1100" s="136">
        <v>1225000</v>
      </c>
      <c r="C1100" s="137">
        <v>3.3E-3</v>
      </c>
      <c r="D1100" s="133"/>
      <c r="E1100" s="135">
        <v>41053</v>
      </c>
      <c r="F1100" s="136">
        <v>1814.47</v>
      </c>
      <c r="G1100" s="137">
        <v>3.2000000000000002E-3</v>
      </c>
    </row>
    <row r="1101" spans="1:7" ht="17.5" thickBot="1">
      <c r="A1101" s="135">
        <v>41054</v>
      </c>
      <c r="B1101" s="136">
        <v>1225000</v>
      </c>
      <c r="C1101" s="137">
        <v>0</v>
      </c>
      <c r="D1101" s="133"/>
      <c r="E1101" s="135">
        <v>41054</v>
      </c>
      <c r="F1101" s="136">
        <v>1824.17</v>
      </c>
      <c r="G1101" s="137">
        <v>5.3E-3</v>
      </c>
    </row>
    <row r="1102" spans="1:7" ht="17.5" thickBot="1">
      <c r="A1102" s="135">
        <v>41058</v>
      </c>
      <c r="B1102" s="136">
        <v>1238000</v>
      </c>
      <c r="C1102" s="137">
        <v>1.06E-2</v>
      </c>
      <c r="D1102" s="133"/>
      <c r="E1102" s="135">
        <v>41058</v>
      </c>
      <c r="F1102" s="136">
        <v>1849.91</v>
      </c>
      <c r="G1102" s="137">
        <v>1.41E-2</v>
      </c>
    </row>
    <row r="1103" spans="1:7" ht="17.5" thickBot="1">
      <c r="A1103" s="135">
        <v>41059</v>
      </c>
      <c r="B1103" s="136">
        <v>1226000</v>
      </c>
      <c r="C1103" s="138">
        <v>-9.7000000000000003E-3</v>
      </c>
      <c r="D1103" s="133"/>
      <c r="E1103" s="135">
        <v>41059</v>
      </c>
      <c r="F1103" s="136">
        <v>1844.86</v>
      </c>
      <c r="G1103" s="138">
        <v>-2.7000000000000001E-3</v>
      </c>
    </row>
    <row r="1104" spans="1:7" ht="17.5" thickBot="1">
      <c r="A1104" s="135">
        <v>41060</v>
      </c>
      <c r="B1104" s="136">
        <v>1211000</v>
      </c>
      <c r="C1104" s="138">
        <v>-1.2200000000000001E-2</v>
      </c>
      <c r="D1104" s="133"/>
      <c r="E1104" s="135">
        <v>41060</v>
      </c>
      <c r="F1104" s="136">
        <v>1843.47</v>
      </c>
      <c r="G1104" s="138">
        <v>-8.0000000000000004E-4</v>
      </c>
    </row>
    <row r="1105" spans="1:7" ht="17.5" thickBot="1">
      <c r="A1105" s="135">
        <v>41061</v>
      </c>
      <c r="B1105" s="136">
        <v>1233000</v>
      </c>
      <c r="C1105" s="137">
        <v>1.8200000000000001E-2</v>
      </c>
      <c r="D1105" s="133"/>
      <c r="E1105" s="135">
        <v>41061</v>
      </c>
      <c r="F1105" s="136">
        <v>1834.51</v>
      </c>
      <c r="G1105" s="138">
        <v>-4.8999999999999998E-3</v>
      </c>
    </row>
    <row r="1106" spans="1:7" ht="17.5" thickBot="1">
      <c r="A1106" s="135">
        <v>41064</v>
      </c>
      <c r="B1106" s="136">
        <v>1196000</v>
      </c>
      <c r="C1106" s="138">
        <v>-0.03</v>
      </c>
      <c r="D1106" s="133"/>
      <c r="E1106" s="135">
        <v>41064</v>
      </c>
      <c r="F1106" s="136">
        <v>1783.13</v>
      </c>
      <c r="G1106" s="138">
        <v>-2.8000000000000001E-2</v>
      </c>
    </row>
    <row r="1107" spans="1:7" ht="17.5" thickBot="1">
      <c r="A1107" s="135">
        <v>41065</v>
      </c>
      <c r="B1107" s="136">
        <v>1203000</v>
      </c>
      <c r="C1107" s="137">
        <v>5.8999999999999999E-3</v>
      </c>
      <c r="D1107" s="133"/>
      <c r="E1107" s="135">
        <v>41065</v>
      </c>
      <c r="F1107" s="136">
        <v>1801.85</v>
      </c>
      <c r="G1107" s="137">
        <v>1.0500000000000001E-2</v>
      </c>
    </row>
    <row r="1108" spans="1:7" ht="17.5" thickBot="1">
      <c r="A1108" s="135">
        <v>41067</v>
      </c>
      <c r="B1108" s="136">
        <v>1265000</v>
      </c>
      <c r="C1108" s="137">
        <v>5.1499999999999997E-2</v>
      </c>
      <c r="D1108" s="133"/>
      <c r="E1108" s="135">
        <v>41067</v>
      </c>
      <c r="F1108" s="136">
        <v>1847.95</v>
      </c>
      <c r="G1108" s="137">
        <v>2.5600000000000001E-2</v>
      </c>
    </row>
    <row r="1109" spans="1:7" ht="17.5" thickBot="1">
      <c r="A1109" s="135">
        <v>41068</v>
      </c>
      <c r="B1109" s="136">
        <v>1247000</v>
      </c>
      <c r="C1109" s="138">
        <v>-1.4200000000000001E-2</v>
      </c>
      <c r="D1109" s="133"/>
      <c r="E1109" s="135">
        <v>41068</v>
      </c>
      <c r="F1109" s="136">
        <v>1835.64</v>
      </c>
      <c r="G1109" s="138">
        <v>-6.7000000000000002E-3</v>
      </c>
    </row>
    <row r="1110" spans="1:7" ht="17.5" thickBot="1">
      <c r="A1110" s="135">
        <v>41071</v>
      </c>
      <c r="B1110" s="136">
        <v>1268000</v>
      </c>
      <c r="C1110" s="137">
        <v>1.6799999999999999E-2</v>
      </c>
      <c r="D1110" s="133"/>
      <c r="E1110" s="135">
        <v>41071</v>
      </c>
      <c r="F1110" s="136">
        <v>1867.04</v>
      </c>
      <c r="G1110" s="137">
        <v>1.7100000000000001E-2</v>
      </c>
    </row>
    <row r="1111" spans="1:7" ht="17.5" thickBot="1">
      <c r="A1111" s="135">
        <v>41072</v>
      </c>
      <c r="B1111" s="136">
        <v>1255000</v>
      </c>
      <c r="C1111" s="138">
        <v>-1.03E-2</v>
      </c>
      <c r="D1111" s="133"/>
      <c r="E1111" s="135">
        <v>41072</v>
      </c>
      <c r="F1111" s="136">
        <v>1854.74</v>
      </c>
      <c r="G1111" s="138">
        <v>-6.6E-3</v>
      </c>
    </row>
    <row r="1112" spans="1:7" ht="17.5" thickBot="1">
      <c r="A1112" s="135">
        <v>41073</v>
      </c>
      <c r="B1112" s="136">
        <v>1271000</v>
      </c>
      <c r="C1112" s="137">
        <v>1.2699999999999999E-2</v>
      </c>
      <c r="D1112" s="133"/>
      <c r="E1112" s="135">
        <v>41073</v>
      </c>
      <c r="F1112" s="136">
        <v>1859.32</v>
      </c>
      <c r="G1112" s="137">
        <v>2.5000000000000001E-3</v>
      </c>
    </row>
    <row r="1113" spans="1:7" ht="17.5" thickBot="1">
      <c r="A1113" s="135">
        <v>41074</v>
      </c>
      <c r="B1113" s="136">
        <v>1261000</v>
      </c>
      <c r="C1113" s="138">
        <v>-7.9000000000000008E-3</v>
      </c>
      <c r="D1113" s="133"/>
      <c r="E1113" s="135">
        <v>41074</v>
      </c>
      <c r="F1113" s="136">
        <v>1871.48</v>
      </c>
      <c r="G1113" s="137">
        <v>6.4999999999999997E-3</v>
      </c>
    </row>
    <row r="1114" spans="1:7" ht="17.5" thickBot="1">
      <c r="A1114" s="135">
        <v>41075</v>
      </c>
      <c r="B1114" s="136">
        <v>1217000</v>
      </c>
      <c r="C1114" s="138">
        <v>-3.49E-2</v>
      </c>
      <c r="D1114" s="133"/>
      <c r="E1114" s="135">
        <v>41075</v>
      </c>
      <c r="F1114" s="136">
        <v>1858.16</v>
      </c>
      <c r="G1114" s="138">
        <v>-7.1000000000000004E-3</v>
      </c>
    </row>
    <row r="1115" spans="1:7" ht="17.5" thickBot="1">
      <c r="A1115" s="135">
        <v>41078</v>
      </c>
      <c r="B1115" s="136">
        <v>1243000</v>
      </c>
      <c r="C1115" s="137">
        <v>2.1399999999999999E-2</v>
      </c>
      <c r="D1115" s="133"/>
      <c r="E1115" s="135">
        <v>41078</v>
      </c>
      <c r="F1115" s="136">
        <v>1891.71</v>
      </c>
      <c r="G1115" s="137">
        <v>1.8100000000000002E-2</v>
      </c>
    </row>
    <row r="1116" spans="1:7" ht="17.5" thickBot="1">
      <c r="A1116" s="135">
        <v>41079</v>
      </c>
      <c r="B1116" s="136">
        <v>1244000</v>
      </c>
      <c r="C1116" s="137">
        <v>8.0000000000000004E-4</v>
      </c>
      <c r="D1116" s="133"/>
      <c r="E1116" s="135">
        <v>41079</v>
      </c>
      <c r="F1116" s="136">
        <v>1891.77</v>
      </c>
      <c r="G1116" s="137">
        <v>0</v>
      </c>
    </row>
    <row r="1117" spans="1:7" ht="17.5" thickBot="1">
      <c r="A1117" s="135">
        <v>41080</v>
      </c>
      <c r="B1117" s="136">
        <v>1252000</v>
      </c>
      <c r="C1117" s="137">
        <v>6.4000000000000003E-3</v>
      </c>
      <c r="D1117" s="133"/>
      <c r="E1117" s="135">
        <v>41080</v>
      </c>
      <c r="F1117" s="136">
        <v>1904.12</v>
      </c>
      <c r="G1117" s="137">
        <v>6.4999999999999997E-3</v>
      </c>
    </row>
    <row r="1118" spans="1:7" ht="17.5" thickBot="1">
      <c r="A1118" s="135">
        <v>41081</v>
      </c>
      <c r="B1118" s="136">
        <v>1227000</v>
      </c>
      <c r="C1118" s="138">
        <v>-0.02</v>
      </c>
      <c r="D1118" s="133"/>
      <c r="E1118" s="135">
        <v>41081</v>
      </c>
      <c r="F1118" s="136">
        <v>1889.15</v>
      </c>
      <c r="G1118" s="138">
        <v>-7.9000000000000008E-3</v>
      </c>
    </row>
    <row r="1119" spans="1:7" ht="17.5" thickBot="1">
      <c r="A1119" s="135">
        <v>41082</v>
      </c>
      <c r="B1119" s="136">
        <v>1182000</v>
      </c>
      <c r="C1119" s="138">
        <v>-3.6700000000000003E-2</v>
      </c>
      <c r="D1119" s="133"/>
      <c r="E1119" s="135">
        <v>41082</v>
      </c>
      <c r="F1119" s="136">
        <v>1847.39</v>
      </c>
      <c r="G1119" s="138">
        <v>-2.2100000000000002E-2</v>
      </c>
    </row>
    <row r="1120" spans="1:7" ht="17.5" thickBot="1">
      <c r="A1120" s="135">
        <v>41085</v>
      </c>
      <c r="B1120" s="136">
        <v>1132000</v>
      </c>
      <c r="C1120" s="138">
        <v>-4.2299999999999997E-2</v>
      </c>
      <c r="D1120" s="133"/>
      <c r="E1120" s="135">
        <v>41085</v>
      </c>
      <c r="F1120" s="136">
        <v>1825.38</v>
      </c>
      <c r="G1120" s="138">
        <v>-1.1900000000000001E-2</v>
      </c>
    </row>
    <row r="1121" spans="1:7" ht="17.5" thickBot="1">
      <c r="A1121" s="135">
        <v>41086</v>
      </c>
      <c r="B1121" s="136">
        <v>1139000</v>
      </c>
      <c r="C1121" s="137">
        <v>6.1999999999999998E-3</v>
      </c>
      <c r="D1121" s="133"/>
      <c r="E1121" s="135">
        <v>41086</v>
      </c>
      <c r="F1121" s="136">
        <v>1817.81</v>
      </c>
      <c r="G1121" s="138">
        <v>-4.1000000000000003E-3</v>
      </c>
    </row>
    <row r="1122" spans="1:7" ht="17.5" thickBot="1">
      <c r="A1122" s="135">
        <v>41087</v>
      </c>
      <c r="B1122" s="136">
        <v>1167000</v>
      </c>
      <c r="C1122" s="137">
        <v>2.46E-2</v>
      </c>
      <c r="D1122" s="133"/>
      <c r="E1122" s="135">
        <v>41087</v>
      </c>
      <c r="F1122" s="136">
        <v>1817.65</v>
      </c>
      <c r="G1122" s="138">
        <v>-1E-4</v>
      </c>
    </row>
    <row r="1123" spans="1:7" ht="17.5" thickBot="1">
      <c r="A1123" s="135">
        <v>41088</v>
      </c>
      <c r="B1123" s="136">
        <v>1168000</v>
      </c>
      <c r="C1123" s="137">
        <v>8.9999999999999998E-4</v>
      </c>
      <c r="D1123" s="133"/>
      <c r="E1123" s="135">
        <v>41088</v>
      </c>
      <c r="F1123" s="136">
        <v>1819.18</v>
      </c>
      <c r="G1123" s="137">
        <v>8.0000000000000004E-4</v>
      </c>
    </row>
    <row r="1124" spans="1:7" ht="17.5" thickBot="1">
      <c r="A1124" s="135">
        <v>41089</v>
      </c>
      <c r="B1124" s="136">
        <v>1201000</v>
      </c>
      <c r="C1124" s="137">
        <v>2.8299999999999999E-2</v>
      </c>
      <c r="D1124" s="133"/>
      <c r="E1124" s="135">
        <v>41089</v>
      </c>
      <c r="F1124" s="136">
        <v>1854.01</v>
      </c>
      <c r="G1124" s="137">
        <v>1.9099999999999999E-2</v>
      </c>
    </row>
    <row r="1125" spans="1:7" ht="17.5" thickBot="1">
      <c r="A1125" s="135">
        <v>41092</v>
      </c>
      <c r="B1125" s="136">
        <v>1174000</v>
      </c>
      <c r="C1125" s="138">
        <v>-2.2499999999999999E-2</v>
      </c>
      <c r="D1125" s="133"/>
      <c r="E1125" s="135">
        <v>41092</v>
      </c>
      <c r="F1125" s="136">
        <v>1851.65</v>
      </c>
      <c r="G1125" s="138">
        <v>-1.2999999999999999E-3</v>
      </c>
    </row>
    <row r="1126" spans="1:7" ht="17.5" thickBot="1">
      <c r="A1126" s="135">
        <v>41093</v>
      </c>
      <c r="B1126" s="136">
        <v>1175000</v>
      </c>
      <c r="C1126" s="137">
        <v>8.9999999999999998E-4</v>
      </c>
      <c r="D1126" s="133"/>
      <c r="E1126" s="135">
        <v>41093</v>
      </c>
      <c r="F1126" s="136">
        <v>1867.82</v>
      </c>
      <c r="G1126" s="137">
        <v>8.6999999999999994E-3</v>
      </c>
    </row>
    <row r="1127" spans="1:7" ht="17.5" thickBot="1">
      <c r="A1127" s="135">
        <v>41094</v>
      </c>
      <c r="B1127" s="136">
        <v>1191000</v>
      </c>
      <c r="C1127" s="137">
        <v>1.3599999999999999E-2</v>
      </c>
      <c r="D1127" s="133"/>
      <c r="E1127" s="135">
        <v>41094</v>
      </c>
      <c r="F1127" s="136">
        <v>1874.45</v>
      </c>
      <c r="G1127" s="137">
        <v>3.5000000000000001E-3</v>
      </c>
    </row>
    <row r="1128" spans="1:7" ht="17.5" thickBot="1">
      <c r="A1128" s="135">
        <v>41095</v>
      </c>
      <c r="B1128" s="136">
        <v>1185000</v>
      </c>
      <c r="C1128" s="138">
        <v>-5.0000000000000001E-3</v>
      </c>
      <c r="D1128" s="133"/>
      <c r="E1128" s="135">
        <v>41095</v>
      </c>
      <c r="F1128" s="136">
        <v>1875.49</v>
      </c>
      <c r="G1128" s="137">
        <v>5.9999999999999995E-4</v>
      </c>
    </row>
    <row r="1129" spans="1:7" ht="17.5" thickBot="1">
      <c r="A1129" s="135">
        <v>41096</v>
      </c>
      <c r="B1129" s="136">
        <v>1161000</v>
      </c>
      <c r="C1129" s="138">
        <v>-2.0299999999999999E-2</v>
      </c>
      <c r="D1129" s="133"/>
      <c r="E1129" s="135">
        <v>41096</v>
      </c>
      <c r="F1129" s="136">
        <v>1858.2</v>
      </c>
      <c r="G1129" s="138">
        <v>-9.1999999999999998E-3</v>
      </c>
    </row>
    <row r="1130" spans="1:7" ht="17.5" thickBot="1">
      <c r="A1130" s="135">
        <v>41099</v>
      </c>
      <c r="B1130" s="136">
        <v>1126000</v>
      </c>
      <c r="C1130" s="138">
        <v>-3.0099999999999998E-2</v>
      </c>
      <c r="D1130" s="133"/>
      <c r="E1130" s="135">
        <v>41099</v>
      </c>
      <c r="F1130" s="136">
        <v>1836.13</v>
      </c>
      <c r="G1130" s="138">
        <v>-1.1900000000000001E-2</v>
      </c>
    </row>
    <row r="1131" spans="1:7" ht="17.5" thickBot="1">
      <c r="A1131" s="135">
        <v>41100</v>
      </c>
      <c r="B1131" s="136">
        <v>1127000</v>
      </c>
      <c r="C1131" s="137">
        <v>8.9999999999999998E-4</v>
      </c>
      <c r="D1131" s="133"/>
      <c r="E1131" s="135">
        <v>41100</v>
      </c>
      <c r="F1131" s="136">
        <v>1829.45</v>
      </c>
      <c r="G1131" s="138">
        <v>-3.5999999999999999E-3</v>
      </c>
    </row>
    <row r="1132" spans="1:7" ht="17.5" thickBot="1">
      <c r="A1132" s="135">
        <v>41101</v>
      </c>
      <c r="B1132" s="136">
        <v>1118000</v>
      </c>
      <c r="C1132" s="138">
        <v>-8.0000000000000002E-3</v>
      </c>
      <c r="D1132" s="133"/>
      <c r="E1132" s="135">
        <v>41101</v>
      </c>
      <c r="F1132" s="136">
        <v>1826.39</v>
      </c>
      <c r="G1132" s="138">
        <v>-1.6999999999999999E-3</v>
      </c>
    </row>
    <row r="1133" spans="1:7" ht="17.5" thickBot="1">
      <c r="A1133" s="135">
        <v>41102</v>
      </c>
      <c r="B1133" s="136">
        <v>1091000</v>
      </c>
      <c r="C1133" s="138">
        <v>-2.4199999999999999E-2</v>
      </c>
      <c r="D1133" s="133"/>
      <c r="E1133" s="135">
        <v>41102</v>
      </c>
      <c r="F1133" s="136">
        <v>1785.39</v>
      </c>
      <c r="G1133" s="138">
        <v>-2.24E-2</v>
      </c>
    </row>
    <row r="1134" spans="1:7" ht="17.5" thickBot="1">
      <c r="A1134" s="135">
        <v>41103</v>
      </c>
      <c r="B1134" s="136">
        <v>1139000</v>
      </c>
      <c r="C1134" s="137">
        <v>4.3999999999999997E-2</v>
      </c>
      <c r="D1134" s="133"/>
      <c r="E1134" s="135">
        <v>41103</v>
      </c>
      <c r="F1134" s="136">
        <v>1812.89</v>
      </c>
      <c r="G1134" s="137">
        <v>1.54E-2</v>
      </c>
    </row>
    <row r="1135" spans="1:7" ht="17.5" thickBot="1">
      <c r="A1135" s="135">
        <v>41106</v>
      </c>
      <c r="B1135" s="136">
        <v>1152000</v>
      </c>
      <c r="C1135" s="137">
        <v>1.14E-2</v>
      </c>
      <c r="D1135" s="133"/>
      <c r="E1135" s="135">
        <v>41106</v>
      </c>
      <c r="F1135" s="136">
        <v>1817.79</v>
      </c>
      <c r="G1135" s="137">
        <v>2.7000000000000001E-3</v>
      </c>
    </row>
    <row r="1136" spans="1:7" ht="17.5" thickBot="1">
      <c r="A1136" s="135">
        <v>41107</v>
      </c>
      <c r="B1136" s="136">
        <v>1168000</v>
      </c>
      <c r="C1136" s="137">
        <v>1.3899999999999999E-2</v>
      </c>
      <c r="D1136" s="133"/>
      <c r="E1136" s="135">
        <v>41107</v>
      </c>
      <c r="F1136" s="136">
        <v>1821.96</v>
      </c>
      <c r="G1136" s="137">
        <v>2.3E-3</v>
      </c>
    </row>
    <row r="1137" spans="1:7" ht="17.5" thickBot="1">
      <c r="A1137" s="135">
        <v>41108</v>
      </c>
      <c r="B1137" s="136">
        <v>1154000</v>
      </c>
      <c r="C1137" s="138">
        <v>-1.2E-2</v>
      </c>
      <c r="D1137" s="133"/>
      <c r="E1137" s="135">
        <v>41108</v>
      </c>
      <c r="F1137" s="136">
        <v>1794.91</v>
      </c>
      <c r="G1137" s="138">
        <v>-1.4800000000000001E-2</v>
      </c>
    </row>
    <row r="1138" spans="1:7" ht="17.5" thickBot="1">
      <c r="A1138" s="135">
        <v>41109</v>
      </c>
      <c r="B1138" s="136">
        <v>1195000</v>
      </c>
      <c r="C1138" s="137">
        <v>3.5499999999999997E-2</v>
      </c>
      <c r="D1138" s="133"/>
      <c r="E1138" s="135">
        <v>41109</v>
      </c>
      <c r="F1138" s="136">
        <v>1822.96</v>
      </c>
      <c r="G1138" s="137">
        <v>1.5599999999999999E-2</v>
      </c>
    </row>
    <row r="1139" spans="1:7" ht="17.5" thickBot="1">
      <c r="A1139" s="135">
        <v>41110</v>
      </c>
      <c r="B1139" s="136">
        <v>1191000</v>
      </c>
      <c r="C1139" s="138">
        <v>-3.3E-3</v>
      </c>
      <c r="D1139" s="133"/>
      <c r="E1139" s="135">
        <v>41110</v>
      </c>
      <c r="F1139" s="136">
        <v>1822.93</v>
      </c>
      <c r="G1139" s="138">
        <v>0</v>
      </c>
    </row>
    <row r="1140" spans="1:7" ht="17.5" thickBot="1">
      <c r="A1140" s="135">
        <v>41113</v>
      </c>
      <c r="B1140" s="136">
        <v>1162000</v>
      </c>
      <c r="C1140" s="138">
        <v>-2.4299999999999999E-2</v>
      </c>
      <c r="D1140" s="133"/>
      <c r="E1140" s="135">
        <v>41113</v>
      </c>
      <c r="F1140" s="136">
        <v>1789.44</v>
      </c>
      <c r="G1140" s="138">
        <v>-1.84E-2</v>
      </c>
    </row>
    <row r="1141" spans="1:7" ht="17.5" thickBot="1">
      <c r="A1141" s="135">
        <v>41114</v>
      </c>
      <c r="B1141" s="136">
        <v>1170000</v>
      </c>
      <c r="C1141" s="137">
        <v>6.8999999999999999E-3</v>
      </c>
      <c r="D1141" s="133"/>
      <c r="E1141" s="135">
        <v>41114</v>
      </c>
      <c r="F1141" s="136">
        <v>1793.93</v>
      </c>
      <c r="G1141" s="137">
        <v>2.5000000000000001E-3</v>
      </c>
    </row>
    <row r="1142" spans="1:7" ht="17.5" thickBot="1">
      <c r="A1142" s="135">
        <v>41115</v>
      </c>
      <c r="B1142" s="136">
        <v>1158000</v>
      </c>
      <c r="C1142" s="138">
        <v>-1.03E-2</v>
      </c>
      <c r="D1142" s="133"/>
      <c r="E1142" s="135">
        <v>41115</v>
      </c>
      <c r="F1142" s="136">
        <v>1769.31</v>
      </c>
      <c r="G1142" s="138">
        <v>-1.37E-2</v>
      </c>
    </row>
    <row r="1143" spans="1:7" ht="17.5" thickBot="1">
      <c r="A1143" s="135">
        <v>41116</v>
      </c>
      <c r="B1143" s="136">
        <v>1172000</v>
      </c>
      <c r="C1143" s="137">
        <v>1.21E-2</v>
      </c>
      <c r="D1143" s="133"/>
      <c r="E1143" s="135">
        <v>41116</v>
      </c>
      <c r="F1143" s="136">
        <v>1782.47</v>
      </c>
      <c r="G1143" s="137">
        <v>7.4000000000000003E-3</v>
      </c>
    </row>
    <row r="1144" spans="1:7" ht="17.5" thickBot="1">
      <c r="A1144" s="135">
        <v>41117</v>
      </c>
      <c r="B1144" s="136">
        <v>1233000</v>
      </c>
      <c r="C1144" s="137">
        <v>5.1999999999999998E-2</v>
      </c>
      <c r="D1144" s="133"/>
      <c r="E1144" s="135">
        <v>41117</v>
      </c>
      <c r="F1144" s="136">
        <v>1829.16</v>
      </c>
      <c r="G1144" s="137">
        <v>2.6200000000000001E-2</v>
      </c>
    </row>
    <row r="1145" spans="1:7" ht="17.5" thickBot="1">
      <c r="A1145" s="135">
        <v>41120</v>
      </c>
      <c r="B1145" s="136">
        <v>1275000</v>
      </c>
      <c r="C1145" s="137">
        <v>3.4099999999999998E-2</v>
      </c>
      <c r="D1145" s="133"/>
      <c r="E1145" s="135">
        <v>41120</v>
      </c>
      <c r="F1145" s="136">
        <v>1843.79</v>
      </c>
      <c r="G1145" s="137">
        <v>8.0000000000000002E-3</v>
      </c>
    </row>
    <row r="1146" spans="1:7" ht="17.5" thickBot="1">
      <c r="A1146" s="135">
        <v>41121</v>
      </c>
      <c r="B1146" s="136">
        <v>1309000</v>
      </c>
      <c r="C1146" s="137">
        <v>2.6700000000000002E-2</v>
      </c>
      <c r="D1146" s="133"/>
      <c r="E1146" s="135">
        <v>41121</v>
      </c>
      <c r="F1146" s="136">
        <v>1881.99</v>
      </c>
      <c r="G1146" s="137">
        <v>2.07E-2</v>
      </c>
    </row>
    <row r="1147" spans="1:7" ht="17.5" thickBot="1">
      <c r="A1147" s="135">
        <v>41122</v>
      </c>
      <c r="B1147" s="136">
        <v>1300000</v>
      </c>
      <c r="C1147" s="138">
        <v>-6.8999999999999999E-3</v>
      </c>
      <c r="D1147" s="133"/>
      <c r="E1147" s="135">
        <v>41122</v>
      </c>
      <c r="F1147" s="136">
        <v>1879.93</v>
      </c>
      <c r="G1147" s="138">
        <v>-1.1000000000000001E-3</v>
      </c>
    </row>
    <row r="1148" spans="1:7" ht="17.5" thickBot="1">
      <c r="A1148" s="135">
        <v>41123</v>
      </c>
      <c r="B1148" s="136">
        <v>1263000</v>
      </c>
      <c r="C1148" s="138">
        <v>-2.8500000000000001E-2</v>
      </c>
      <c r="D1148" s="133"/>
      <c r="E1148" s="135">
        <v>41123</v>
      </c>
      <c r="F1148" s="136">
        <v>1869.4</v>
      </c>
      <c r="G1148" s="138">
        <v>-5.5999999999999999E-3</v>
      </c>
    </row>
    <row r="1149" spans="1:7" ht="17.5" thickBot="1">
      <c r="A1149" s="135">
        <v>41124</v>
      </c>
      <c r="B1149" s="136">
        <v>1243000</v>
      </c>
      <c r="C1149" s="138">
        <v>-1.5800000000000002E-2</v>
      </c>
      <c r="D1149" s="133"/>
      <c r="E1149" s="135">
        <v>41124</v>
      </c>
      <c r="F1149" s="136">
        <v>1848.68</v>
      </c>
      <c r="G1149" s="138">
        <v>-1.11E-2</v>
      </c>
    </row>
    <row r="1150" spans="1:7" ht="17.5" thickBot="1">
      <c r="A1150" s="135">
        <v>41127</v>
      </c>
      <c r="B1150" s="136">
        <v>1298000</v>
      </c>
      <c r="C1150" s="137">
        <v>4.4200000000000003E-2</v>
      </c>
      <c r="D1150" s="133"/>
      <c r="E1150" s="135">
        <v>41127</v>
      </c>
      <c r="F1150" s="136">
        <v>1885.88</v>
      </c>
      <c r="G1150" s="137">
        <v>2.01E-2</v>
      </c>
    </row>
    <row r="1151" spans="1:7" ht="17.5" thickBot="1">
      <c r="A1151" s="135">
        <v>41128</v>
      </c>
      <c r="B1151" s="136">
        <v>1294000</v>
      </c>
      <c r="C1151" s="138">
        <v>-3.0999999999999999E-3</v>
      </c>
      <c r="D1151" s="133"/>
      <c r="E1151" s="135">
        <v>41128</v>
      </c>
      <c r="F1151" s="136">
        <v>1886.8</v>
      </c>
      <c r="G1151" s="137">
        <v>5.0000000000000001E-4</v>
      </c>
    </row>
    <row r="1152" spans="1:7" ht="17.5" thickBot="1">
      <c r="A1152" s="135">
        <v>41129</v>
      </c>
      <c r="B1152" s="136">
        <v>1320000</v>
      </c>
      <c r="C1152" s="137">
        <v>2.01E-2</v>
      </c>
      <c r="D1152" s="133"/>
      <c r="E1152" s="135">
        <v>41129</v>
      </c>
      <c r="F1152" s="136">
        <v>1903.23</v>
      </c>
      <c r="G1152" s="137">
        <v>8.6999999999999994E-3</v>
      </c>
    </row>
    <row r="1153" spans="1:7" ht="17.5" thickBot="1">
      <c r="A1153" s="135">
        <v>41130</v>
      </c>
      <c r="B1153" s="136">
        <v>1340000</v>
      </c>
      <c r="C1153" s="137">
        <v>1.52E-2</v>
      </c>
      <c r="D1153" s="133"/>
      <c r="E1153" s="135">
        <v>41130</v>
      </c>
      <c r="F1153" s="136">
        <v>1940.59</v>
      </c>
      <c r="G1153" s="137">
        <v>1.9599999999999999E-2</v>
      </c>
    </row>
    <row r="1154" spans="1:7" ht="17.5" thickBot="1">
      <c r="A1154" s="135">
        <v>41131</v>
      </c>
      <c r="B1154" s="136">
        <v>1348000</v>
      </c>
      <c r="C1154" s="137">
        <v>6.0000000000000001E-3</v>
      </c>
      <c r="D1154" s="133"/>
      <c r="E1154" s="135">
        <v>41131</v>
      </c>
      <c r="F1154" s="136">
        <v>1946.4</v>
      </c>
      <c r="G1154" s="137">
        <v>3.0000000000000001E-3</v>
      </c>
    </row>
    <row r="1155" spans="1:7" ht="17.5" thickBot="1">
      <c r="A1155" s="135">
        <v>41134</v>
      </c>
      <c r="B1155" s="136">
        <v>1325000</v>
      </c>
      <c r="C1155" s="138">
        <v>-1.7100000000000001E-2</v>
      </c>
      <c r="D1155" s="133"/>
      <c r="E1155" s="135">
        <v>41134</v>
      </c>
      <c r="F1155" s="136">
        <v>1932.44</v>
      </c>
      <c r="G1155" s="138">
        <v>-7.1999999999999998E-3</v>
      </c>
    </row>
    <row r="1156" spans="1:7" ht="17.5" thickBot="1">
      <c r="A1156" s="135">
        <v>41135</v>
      </c>
      <c r="B1156" s="136">
        <v>1345000</v>
      </c>
      <c r="C1156" s="137">
        <v>1.5100000000000001E-2</v>
      </c>
      <c r="D1156" s="133"/>
      <c r="E1156" s="135">
        <v>41135</v>
      </c>
      <c r="F1156" s="136">
        <v>1956.96</v>
      </c>
      <c r="G1156" s="137">
        <v>1.2699999999999999E-2</v>
      </c>
    </row>
    <row r="1157" spans="1:7" ht="17.5" thickBot="1">
      <c r="A1157" s="135">
        <v>41137</v>
      </c>
      <c r="B1157" s="136">
        <v>1345000</v>
      </c>
      <c r="C1157" s="137">
        <v>0</v>
      </c>
      <c r="D1157" s="133"/>
      <c r="E1157" s="135">
        <v>41137</v>
      </c>
      <c r="F1157" s="136">
        <v>1957.91</v>
      </c>
      <c r="G1157" s="137">
        <v>5.0000000000000001E-4</v>
      </c>
    </row>
    <row r="1158" spans="1:7" ht="17.5" thickBot="1">
      <c r="A1158" s="135">
        <v>41138</v>
      </c>
      <c r="B1158" s="136">
        <v>1295000</v>
      </c>
      <c r="C1158" s="138">
        <v>-3.7199999999999997E-2</v>
      </c>
      <c r="D1158" s="133"/>
      <c r="E1158" s="135">
        <v>41138</v>
      </c>
      <c r="F1158" s="136">
        <v>1946.54</v>
      </c>
      <c r="G1158" s="138">
        <v>-5.7999999999999996E-3</v>
      </c>
    </row>
    <row r="1159" spans="1:7" ht="17.5" thickBot="1">
      <c r="A1159" s="135">
        <v>41141</v>
      </c>
      <c r="B1159" s="136">
        <v>1283000</v>
      </c>
      <c r="C1159" s="138">
        <v>-9.2999999999999992E-3</v>
      </c>
      <c r="D1159" s="133"/>
      <c r="E1159" s="135">
        <v>41141</v>
      </c>
      <c r="F1159" s="136">
        <v>1946.31</v>
      </c>
      <c r="G1159" s="138">
        <v>-1E-4</v>
      </c>
    </row>
    <row r="1160" spans="1:7" ht="17.5" thickBot="1">
      <c r="A1160" s="135">
        <v>41142</v>
      </c>
      <c r="B1160" s="136">
        <v>1282000</v>
      </c>
      <c r="C1160" s="138">
        <v>-8.0000000000000004E-4</v>
      </c>
      <c r="D1160" s="133"/>
      <c r="E1160" s="135">
        <v>41142</v>
      </c>
      <c r="F1160" s="136">
        <v>1943.22</v>
      </c>
      <c r="G1160" s="138">
        <v>-1.6000000000000001E-3</v>
      </c>
    </row>
    <row r="1161" spans="1:7" ht="17.5" thickBot="1">
      <c r="A1161" s="135">
        <v>41143</v>
      </c>
      <c r="B1161" s="136">
        <v>1264000</v>
      </c>
      <c r="C1161" s="138">
        <v>-1.4E-2</v>
      </c>
      <c r="D1161" s="133"/>
      <c r="E1161" s="135">
        <v>41143</v>
      </c>
      <c r="F1161" s="136">
        <v>1935.19</v>
      </c>
      <c r="G1161" s="138">
        <v>-4.1000000000000003E-3</v>
      </c>
    </row>
    <row r="1162" spans="1:7" ht="17.5" thickBot="1">
      <c r="A1162" s="135">
        <v>41144</v>
      </c>
      <c r="B1162" s="136">
        <v>1287000</v>
      </c>
      <c r="C1162" s="137">
        <v>1.8200000000000001E-2</v>
      </c>
      <c r="D1162" s="133"/>
      <c r="E1162" s="135">
        <v>41144</v>
      </c>
      <c r="F1162" s="136">
        <v>1942.54</v>
      </c>
      <c r="G1162" s="137">
        <v>3.8E-3</v>
      </c>
    </row>
    <row r="1163" spans="1:7" ht="17.5" thickBot="1">
      <c r="A1163" s="135">
        <v>41145</v>
      </c>
      <c r="B1163" s="136">
        <v>1275000</v>
      </c>
      <c r="C1163" s="138">
        <v>-9.2999999999999992E-3</v>
      </c>
      <c r="D1163" s="133"/>
      <c r="E1163" s="135">
        <v>41145</v>
      </c>
      <c r="F1163" s="136">
        <v>1919.81</v>
      </c>
      <c r="G1163" s="138">
        <v>-1.17E-2</v>
      </c>
    </row>
    <row r="1164" spans="1:7" ht="17.5" thickBot="1">
      <c r="A1164" s="135">
        <v>41148</v>
      </c>
      <c r="B1164" s="136">
        <v>1180000</v>
      </c>
      <c r="C1164" s="138">
        <v>-7.4499999999999997E-2</v>
      </c>
      <c r="D1164" s="133"/>
      <c r="E1164" s="135">
        <v>41148</v>
      </c>
      <c r="F1164" s="136">
        <v>1917.87</v>
      </c>
      <c r="G1164" s="138">
        <v>-1E-3</v>
      </c>
    </row>
    <row r="1165" spans="1:7" ht="17.5" thickBot="1">
      <c r="A1165" s="135">
        <v>41149</v>
      </c>
      <c r="B1165" s="136">
        <v>1195000</v>
      </c>
      <c r="C1165" s="137">
        <v>1.2699999999999999E-2</v>
      </c>
      <c r="D1165" s="133"/>
      <c r="E1165" s="135">
        <v>41149</v>
      </c>
      <c r="F1165" s="136">
        <v>1916.33</v>
      </c>
      <c r="G1165" s="138">
        <v>-8.0000000000000004E-4</v>
      </c>
    </row>
    <row r="1166" spans="1:7" ht="17.5" thickBot="1">
      <c r="A1166" s="135">
        <v>41150</v>
      </c>
      <c r="B1166" s="136">
        <v>1230000</v>
      </c>
      <c r="C1166" s="137">
        <v>2.93E-2</v>
      </c>
      <c r="D1166" s="133"/>
      <c r="E1166" s="135">
        <v>41150</v>
      </c>
      <c r="F1166" s="136">
        <v>1928.54</v>
      </c>
      <c r="G1166" s="137">
        <v>6.4000000000000003E-3</v>
      </c>
    </row>
    <row r="1167" spans="1:7" ht="17.5" thickBot="1">
      <c r="A1167" s="135">
        <v>41151</v>
      </c>
      <c r="B1167" s="136">
        <v>1215000</v>
      </c>
      <c r="C1167" s="138">
        <v>-1.2200000000000001E-2</v>
      </c>
      <c r="D1167" s="133"/>
      <c r="E1167" s="135">
        <v>41151</v>
      </c>
      <c r="F1167" s="136">
        <v>1906.38</v>
      </c>
      <c r="G1167" s="138">
        <v>-1.15E-2</v>
      </c>
    </row>
    <row r="1168" spans="1:7" ht="17.5" thickBot="1">
      <c r="A1168" s="135">
        <v>41152</v>
      </c>
      <c r="B1168" s="136">
        <v>1233000</v>
      </c>
      <c r="C1168" s="137">
        <v>1.4800000000000001E-2</v>
      </c>
      <c r="D1168" s="133"/>
      <c r="E1168" s="135">
        <v>41152</v>
      </c>
      <c r="F1168" s="136">
        <v>1905.12</v>
      </c>
      <c r="G1168" s="138">
        <v>-6.9999999999999999E-4</v>
      </c>
    </row>
    <row r="1169" spans="1:7" ht="17.5" thickBot="1">
      <c r="A1169" s="135">
        <v>41155</v>
      </c>
      <c r="B1169" s="136">
        <v>1218000</v>
      </c>
      <c r="C1169" s="138">
        <v>-1.2200000000000001E-2</v>
      </c>
      <c r="D1169" s="133"/>
      <c r="E1169" s="135">
        <v>41155</v>
      </c>
      <c r="F1169" s="136">
        <v>1912.71</v>
      </c>
      <c r="G1169" s="137">
        <v>4.0000000000000001E-3</v>
      </c>
    </row>
    <row r="1170" spans="1:7" ht="17.5" thickBot="1">
      <c r="A1170" s="135">
        <v>41156</v>
      </c>
      <c r="B1170" s="136">
        <v>1218000</v>
      </c>
      <c r="C1170" s="137">
        <v>0</v>
      </c>
      <c r="D1170" s="133"/>
      <c r="E1170" s="135">
        <v>41156</v>
      </c>
      <c r="F1170" s="136">
        <v>1907.13</v>
      </c>
      <c r="G1170" s="138">
        <v>-2.8999999999999998E-3</v>
      </c>
    </row>
    <row r="1171" spans="1:7" ht="17.5" thickBot="1">
      <c r="A1171" s="135">
        <v>41157</v>
      </c>
      <c r="B1171" s="136">
        <v>1189000</v>
      </c>
      <c r="C1171" s="138">
        <v>-2.3800000000000002E-2</v>
      </c>
      <c r="D1171" s="133"/>
      <c r="E1171" s="135">
        <v>41157</v>
      </c>
      <c r="F1171" s="136">
        <v>1874.03</v>
      </c>
      <c r="G1171" s="138">
        <v>-1.7399999999999999E-2</v>
      </c>
    </row>
    <row r="1172" spans="1:7" ht="17.5" thickBot="1">
      <c r="A1172" s="135">
        <v>41158</v>
      </c>
      <c r="B1172" s="136">
        <v>1196000</v>
      </c>
      <c r="C1172" s="137">
        <v>5.8999999999999999E-3</v>
      </c>
      <c r="D1172" s="133"/>
      <c r="E1172" s="135">
        <v>41158</v>
      </c>
      <c r="F1172" s="136">
        <v>1881.24</v>
      </c>
      <c r="G1172" s="137">
        <v>3.8E-3</v>
      </c>
    </row>
    <row r="1173" spans="1:7" ht="17.5" thickBot="1">
      <c r="A1173" s="135">
        <v>41159</v>
      </c>
      <c r="B1173" s="136">
        <v>1250000</v>
      </c>
      <c r="C1173" s="137">
        <v>4.5199999999999997E-2</v>
      </c>
      <c r="D1173" s="133"/>
      <c r="E1173" s="135">
        <v>41159</v>
      </c>
      <c r="F1173" s="136">
        <v>1929.58</v>
      </c>
      <c r="G1173" s="137">
        <v>2.5700000000000001E-2</v>
      </c>
    </row>
    <row r="1174" spans="1:7" ht="17.5" thickBot="1">
      <c r="A1174" s="135">
        <v>41162</v>
      </c>
      <c r="B1174" s="136">
        <v>1250000</v>
      </c>
      <c r="C1174" s="137">
        <v>0</v>
      </c>
      <c r="D1174" s="133"/>
      <c r="E1174" s="135">
        <v>41162</v>
      </c>
      <c r="F1174" s="136">
        <v>1924.7</v>
      </c>
      <c r="G1174" s="138">
        <v>-2.5000000000000001E-3</v>
      </c>
    </row>
    <row r="1175" spans="1:7" ht="17.5" thickBot="1">
      <c r="A1175" s="135">
        <v>41163</v>
      </c>
      <c r="B1175" s="136">
        <v>1256000</v>
      </c>
      <c r="C1175" s="137">
        <v>4.7999999999999996E-3</v>
      </c>
      <c r="D1175" s="133"/>
      <c r="E1175" s="135">
        <v>41163</v>
      </c>
      <c r="F1175" s="136">
        <v>1920</v>
      </c>
      <c r="G1175" s="138">
        <v>-2.3999999999999998E-3</v>
      </c>
    </row>
    <row r="1176" spans="1:7" ht="17.5" thickBot="1">
      <c r="A1176" s="135">
        <v>41164</v>
      </c>
      <c r="B1176" s="136">
        <v>1294000</v>
      </c>
      <c r="C1176" s="137">
        <v>3.0300000000000001E-2</v>
      </c>
      <c r="D1176" s="133"/>
      <c r="E1176" s="135">
        <v>41164</v>
      </c>
      <c r="F1176" s="136">
        <v>1950.03</v>
      </c>
      <c r="G1176" s="137">
        <v>1.5599999999999999E-2</v>
      </c>
    </row>
    <row r="1177" spans="1:7" ht="17.5" thickBot="1">
      <c r="A1177" s="135">
        <v>41165</v>
      </c>
      <c r="B1177" s="136">
        <v>1301000</v>
      </c>
      <c r="C1177" s="137">
        <v>5.4000000000000003E-3</v>
      </c>
      <c r="D1177" s="133"/>
      <c r="E1177" s="135">
        <v>41165</v>
      </c>
      <c r="F1177" s="136">
        <v>1950.69</v>
      </c>
      <c r="G1177" s="137">
        <v>2.9999999999999997E-4</v>
      </c>
    </row>
    <row r="1178" spans="1:7" ht="17.5" thickBot="1">
      <c r="A1178" s="135">
        <v>41166</v>
      </c>
      <c r="B1178" s="136">
        <v>1336000</v>
      </c>
      <c r="C1178" s="137">
        <v>2.69E-2</v>
      </c>
      <c r="D1178" s="133"/>
      <c r="E1178" s="135">
        <v>41166</v>
      </c>
      <c r="F1178" s="136">
        <v>2007.58</v>
      </c>
      <c r="G1178" s="137">
        <v>2.92E-2</v>
      </c>
    </row>
    <row r="1179" spans="1:7" ht="17.5" thickBot="1">
      <c r="A1179" s="135">
        <v>41169</v>
      </c>
      <c r="B1179" s="136">
        <v>1315000</v>
      </c>
      <c r="C1179" s="138">
        <v>-1.5699999999999999E-2</v>
      </c>
      <c r="D1179" s="133"/>
      <c r="E1179" s="135">
        <v>41169</v>
      </c>
      <c r="F1179" s="136">
        <v>2002.35</v>
      </c>
      <c r="G1179" s="138">
        <v>-2.5999999999999999E-3</v>
      </c>
    </row>
    <row r="1180" spans="1:7" ht="17.5" thickBot="1">
      <c r="A1180" s="135">
        <v>41170</v>
      </c>
      <c r="B1180" s="136">
        <v>1315000</v>
      </c>
      <c r="C1180" s="137">
        <v>0</v>
      </c>
      <c r="D1180" s="133"/>
      <c r="E1180" s="135">
        <v>41170</v>
      </c>
      <c r="F1180" s="136">
        <v>2004.96</v>
      </c>
      <c r="G1180" s="137">
        <v>1.2999999999999999E-3</v>
      </c>
    </row>
    <row r="1181" spans="1:7" ht="17.5" thickBot="1">
      <c r="A1181" s="135">
        <v>41171</v>
      </c>
      <c r="B1181" s="136">
        <v>1314000</v>
      </c>
      <c r="C1181" s="138">
        <v>-8.0000000000000004E-4</v>
      </c>
      <c r="D1181" s="133"/>
      <c r="E1181" s="135">
        <v>41171</v>
      </c>
      <c r="F1181" s="136">
        <v>2007.88</v>
      </c>
      <c r="G1181" s="137">
        <v>1.5E-3</v>
      </c>
    </row>
    <row r="1182" spans="1:7" ht="17.5" thickBot="1">
      <c r="A1182" s="135">
        <v>41172</v>
      </c>
      <c r="B1182" s="136">
        <v>1287000</v>
      </c>
      <c r="C1182" s="138">
        <v>-2.0500000000000001E-2</v>
      </c>
      <c r="D1182" s="133"/>
      <c r="E1182" s="135">
        <v>41172</v>
      </c>
      <c r="F1182" s="136">
        <v>1990.33</v>
      </c>
      <c r="G1182" s="138">
        <v>-8.6999999999999994E-3</v>
      </c>
    </row>
    <row r="1183" spans="1:7" ht="17.5" thickBot="1">
      <c r="A1183" s="135">
        <v>41173</v>
      </c>
      <c r="B1183" s="136">
        <v>1302000</v>
      </c>
      <c r="C1183" s="137">
        <v>1.17E-2</v>
      </c>
      <c r="D1183" s="133"/>
      <c r="E1183" s="135">
        <v>41173</v>
      </c>
      <c r="F1183" s="136">
        <v>2002.37</v>
      </c>
      <c r="G1183" s="137">
        <v>6.0000000000000001E-3</v>
      </c>
    </row>
    <row r="1184" spans="1:7" ht="17.5" thickBot="1">
      <c r="A1184" s="135">
        <v>41176</v>
      </c>
      <c r="B1184" s="136">
        <v>1327000</v>
      </c>
      <c r="C1184" s="137">
        <v>1.9199999999999998E-2</v>
      </c>
      <c r="D1184" s="133"/>
      <c r="E1184" s="135">
        <v>41176</v>
      </c>
      <c r="F1184" s="136">
        <v>2003.44</v>
      </c>
      <c r="G1184" s="137">
        <v>5.0000000000000001E-4</v>
      </c>
    </row>
    <row r="1185" spans="1:7" ht="17.5" thickBot="1">
      <c r="A1185" s="135">
        <v>41177</v>
      </c>
      <c r="B1185" s="136">
        <v>1327000</v>
      </c>
      <c r="C1185" s="137">
        <v>0</v>
      </c>
      <c r="D1185" s="133"/>
      <c r="E1185" s="135">
        <v>41177</v>
      </c>
      <c r="F1185" s="136">
        <v>1991.41</v>
      </c>
      <c r="G1185" s="138">
        <v>-6.0000000000000001E-3</v>
      </c>
    </row>
    <row r="1186" spans="1:7" ht="17.5" thickBot="1">
      <c r="A1186" s="135">
        <v>41178</v>
      </c>
      <c r="B1186" s="136">
        <v>1325000</v>
      </c>
      <c r="C1186" s="138">
        <v>-1.5E-3</v>
      </c>
      <c r="D1186" s="133"/>
      <c r="E1186" s="135">
        <v>41178</v>
      </c>
      <c r="F1186" s="136">
        <v>1980.44</v>
      </c>
      <c r="G1186" s="138">
        <v>-5.4999999999999997E-3</v>
      </c>
    </row>
    <row r="1187" spans="1:7" ht="17.5" thickBot="1">
      <c r="A1187" s="135">
        <v>41179</v>
      </c>
      <c r="B1187" s="136">
        <v>1338000</v>
      </c>
      <c r="C1187" s="137">
        <v>9.7999999999999997E-3</v>
      </c>
      <c r="D1187" s="133"/>
      <c r="E1187" s="135">
        <v>41179</v>
      </c>
      <c r="F1187" s="136">
        <v>1988.7</v>
      </c>
      <c r="G1187" s="137">
        <v>4.1999999999999997E-3</v>
      </c>
    </row>
    <row r="1188" spans="1:7" ht="17.5" thickBot="1">
      <c r="A1188" s="135">
        <v>41180</v>
      </c>
      <c r="B1188" s="136">
        <v>1346000</v>
      </c>
      <c r="C1188" s="137">
        <v>6.0000000000000001E-3</v>
      </c>
      <c r="D1188" s="133"/>
      <c r="E1188" s="135">
        <v>41180</v>
      </c>
      <c r="F1188" s="136">
        <v>1996.21</v>
      </c>
      <c r="G1188" s="137">
        <v>3.8E-3</v>
      </c>
    </row>
    <row r="1189" spans="1:7" ht="17.5" thickBot="1">
      <c r="A1189" s="135">
        <v>41184</v>
      </c>
      <c r="B1189" s="136">
        <v>1369000</v>
      </c>
      <c r="C1189" s="137">
        <v>1.7100000000000001E-2</v>
      </c>
      <c r="D1189" s="133"/>
      <c r="E1189" s="135">
        <v>41184</v>
      </c>
      <c r="F1189" s="136">
        <v>1996.03</v>
      </c>
      <c r="G1189" s="138">
        <v>-1E-4</v>
      </c>
    </row>
    <row r="1190" spans="1:7" ht="17.5" thickBot="1">
      <c r="A1190" s="135">
        <v>41186</v>
      </c>
      <c r="B1190" s="136">
        <v>1367000</v>
      </c>
      <c r="C1190" s="138">
        <v>-1.5E-3</v>
      </c>
      <c r="D1190" s="133"/>
      <c r="E1190" s="135">
        <v>41186</v>
      </c>
      <c r="F1190" s="136">
        <v>1992.68</v>
      </c>
      <c r="G1190" s="138">
        <v>-1.6999999999999999E-3</v>
      </c>
    </row>
    <row r="1191" spans="1:7" ht="17.5" thickBot="1">
      <c r="A1191" s="135">
        <v>41187</v>
      </c>
      <c r="B1191" s="136">
        <v>1370000</v>
      </c>
      <c r="C1191" s="137">
        <v>2.2000000000000001E-3</v>
      </c>
      <c r="D1191" s="133"/>
      <c r="E1191" s="135">
        <v>41187</v>
      </c>
      <c r="F1191" s="136">
        <v>1995.17</v>
      </c>
      <c r="G1191" s="137">
        <v>1.1999999999999999E-3</v>
      </c>
    </row>
    <row r="1192" spans="1:7" ht="17.5" thickBot="1">
      <c r="A1192" s="135">
        <v>41190</v>
      </c>
      <c r="B1192" s="136">
        <v>1373000</v>
      </c>
      <c r="C1192" s="137">
        <v>2.2000000000000001E-3</v>
      </c>
      <c r="D1192" s="133"/>
      <c r="E1192" s="135">
        <v>41190</v>
      </c>
      <c r="F1192" s="136">
        <v>1981.89</v>
      </c>
      <c r="G1192" s="138">
        <v>-6.7000000000000002E-3</v>
      </c>
    </row>
    <row r="1193" spans="1:7" ht="17.5" thickBot="1">
      <c r="A1193" s="135">
        <v>41191</v>
      </c>
      <c r="B1193" s="136">
        <v>1372000</v>
      </c>
      <c r="C1193" s="138">
        <v>-6.9999999999999999E-4</v>
      </c>
      <c r="D1193" s="133"/>
      <c r="E1193" s="135">
        <v>41191</v>
      </c>
      <c r="F1193" s="136">
        <v>1979.04</v>
      </c>
      <c r="G1193" s="138">
        <v>-1.4E-3</v>
      </c>
    </row>
    <row r="1194" spans="1:7" ht="17.5" thickBot="1">
      <c r="A1194" s="135">
        <v>41192</v>
      </c>
      <c r="B1194" s="136">
        <v>1325000</v>
      </c>
      <c r="C1194" s="138">
        <v>-3.4299999999999997E-2</v>
      </c>
      <c r="D1194" s="133"/>
      <c r="E1194" s="135">
        <v>41192</v>
      </c>
      <c r="F1194" s="136">
        <v>1948.22</v>
      </c>
      <c r="G1194" s="138">
        <v>-1.5599999999999999E-2</v>
      </c>
    </row>
    <row r="1195" spans="1:7" ht="17.5" thickBot="1">
      <c r="A1195" s="135">
        <v>41193</v>
      </c>
      <c r="B1195" s="136">
        <v>1304000</v>
      </c>
      <c r="C1195" s="138">
        <v>-1.5800000000000002E-2</v>
      </c>
      <c r="D1195" s="133"/>
      <c r="E1195" s="135">
        <v>41193</v>
      </c>
      <c r="F1195" s="136">
        <v>1933.09</v>
      </c>
      <c r="G1195" s="138">
        <v>-7.7999999999999996E-3</v>
      </c>
    </row>
    <row r="1196" spans="1:7" ht="17.5" thickBot="1">
      <c r="A1196" s="135">
        <v>41194</v>
      </c>
      <c r="B1196" s="136">
        <v>1296000</v>
      </c>
      <c r="C1196" s="138">
        <v>-6.1000000000000004E-3</v>
      </c>
      <c r="D1196" s="133"/>
      <c r="E1196" s="135">
        <v>41194</v>
      </c>
      <c r="F1196" s="136">
        <v>1933.26</v>
      </c>
      <c r="G1196" s="137">
        <v>1E-4</v>
      </c>
    </row>
    <row r="1197" spans="1:7" ht="17.5" thickBot="1">
      <c r="A1197" s="135">
        <v>41197</v>
      </c>
      <c r="B1197" s="136">
        <v>1300000</v>
      </c>
      <c r="C1197" s="137">
        <v>3.0999999999999999E-3</v>
      </c>
      <c r="D1197" s="133"/>
      <c r="E1197" s="135">
        <v>41197</v>
      </c>
      <c r="F1197" s="136">
        <v>1925.59</v>
      </c>
      <c r="G1197" s="138">
        <v>-4.0000000000000001E-3</v>
      </c>
    </row>
    <row r="1198" spans="1:7" ht="17.5" thickBot="1">
      <c r="A1198" s="135">
        <v>41198</v>
      </c>
      <c r="B1198" s="136">
        <v>1330000</v>
      </c>
      <c r="C1198" s="137">
        <v>2.3099999999999999E-2</v>
      </c>
      <c r="D1198" s="133"/>
      <c r="E1198" s="135">
        <v>41198</v>
      </c>
      <c r="F1198" s="136">
        <v>1941.54</v>
      </c>
      <c r="G1198" s="137">
        <v>8.3000000000000001E-3</v>
      </c>
    </row>
    <row r="1199" spans="1:7" ht="17.5" thickBot="1">
      <c r="A1199" s="135">
        <v>41199</v>
      </c>
      <c r="B1199" s="136">
        <v>1336000</v>
      </c>
      <c r="C1199" s="137">
        <v>4.4999999999999997E-3</v>
      </c>
      <c r="D1199" s="133"/>
      <c r="E1199" s="135">
        <v>41199</v>
      </c>
      <c r="F1199" s="136">
        <v>1955.15</v>
      </c>
      <c r="G1199" s="137">
        <v>7.0000000000000001E-3</v>
      </c>
    </row>
    <row r="1200" spans="1:7" ht="17.5" thickBot="1">
      <c r="A1200" s="135">
        <v>41200</v>
      </c>
      <c r="B1200" s="136">
        <v>1337000</v>
      </c>
      <c r="C1200" s="137">
        <v>6.9999999999999999E-4</v>
      </c>
      <c r="D1200" s="133"/>
      <c r="E1200" s="135">
        <v>41200</v>
      </c>
      <c r="F1200" s="136">
        <v>1959.12</v>
      </c>
      <c r="G1200" s="137">
        <v>2E-3</v>
      </c>
    </row>
    <row r="1201" spans="1:7" ht="17.5" thickBot="1">
      <c r="A1201" s="135">
        <v>41201</v>
      </c>
      <c r="B1201" s="136">
        <v>1302000</v>
      </c>
      <c r="C1201" s="138">
        <v>-2.6200000000000001E-2</v>
      </c>
      <c r="D1201" s="133"/>
      <c r="E1201" s="135">
        <v>41201</v>
      </c>
      <c r="F1201" s="136">
        <v>1943.84</v>
      </c>
      <c r="G1201" s="138">
        <v>-7.7999999999999996E-3</v>
      </c>
    </row>
    <row r="1202" spans="1:7" ht="17.5" thickBot="1">
      <c r="A1202" s="135">
        <v>41204</v>
      </c>
      <c r="B1202" s="136">
        <v>1315000</v>
      </c>
      <c r="C1202" s="137">
        <v>0.01</v>
      </c>
      <c r="D1202" s="133"/>
      <c r="E1202" s="135">
        <v>41204</v>
      </c>
      <c r="F1202" s="136">
        <v>1941.59</v>
      </c>
      <c r="G1202" s="138">
        <v>-1.1999999999999999E-3</v>
      </c>
    </row>
    <row r="1203" spans="1:7" ht="17.5" thickBot="1">
      <c r="A1203" s="135">
        <v>41205</v>
      </c>
      <c r="B1203" s="136">
        <v>1313000</v>
      </c>
      <c r="C1203" s="138">
        <v>-1.5E-3</v>
      </c>
      <c r="D1203" s="133"/>
      <c r="E1203" s="135">
        <v>41205</v>
      </c>
      <c r="F1203" s="136">
        <v>1926.81</v>
      </c>
      <c r="G1203" s="138">
        <v>-7.6E-3</v>
      </c>
    </row>
    <row r="1204" spans="1:7" ht="17.5" thickBot="1">
      <c r="A1204" s="135">
        <v>41206</v>
      </c>
      <c r="B1204" s="136">
        <v>1300000</v>
      </c>
      <c r="C1204" s="138">
        <v>-9.9000000000000008E-3</v>
      </c>
      <c r="D1204" s="133"/>
      <c r="E1204" s="135">
        <v>41206</v>
      </c>
      <c r="F1204" s="136">
        <v>1913.96</v>
      </c>
      <c r="G1204" s="138">
        <v>-6.7000000000000002E-3</v>
      </c>
    </row>
    <row r="1205" spans="1:7" ht="17.5" thickBot="1">
      <c r="A1205" s="135">
        <v>41207</v>
      </c>
      <c r="B1205" s="136">
        <v>1322000</v>
      </c>
      <c r="C1205" s="137">
        <v>1.6899999999999998E-2</v>
      </c>
      <c r="D1205" s="133"/>
      <c r="E1205" s="135">
        <v>41207</v>
      </c>
      <c r="F1205" s="136">
        <v>1924.5</v>
      </c>
      <c r="G1205" s="137">
        <v>5.4999999999999997E-3</v>
      </c>
    </row>
    <row r="1206" spans="1:7" ht="17.5" thickBot="1">
      <c r="A1206" s="135">
        <v>41208</v>
      </c>
      <c r="B1206" s="136">
        <v>1287000</v>
      </c>
      <c r="C1206" s="138">
        <v>-2.6499999999999999E-2</v>
      </c>
      <c r="D1206" s="133"/>
      <c r="E1206" s="135">
        <v>41208</v>
      </c>
      <c r="F1206" s="136">
        <v>1891.43</v>
      </c>
      <c r="G1206" s="138">
        <v>-1.72E-2</v>
      </c>
    </row>
    <row r="1207" spans="1:7" ht="17.5" thickBot="1">
      <c r="A1207" s="135">
        <v>41211</v>
      </c>
      <c r="B1207" s="136">
        <v>1299000</v>
      </c>
      <c r="C1207" s="137">
        <v>9.2999999999999992E-3</v>
      </c>
      <c r="D1207" s="133"/>
      <c r="E1207" s="135">
        <v>41211</v>
      </c>
      <c r="F1207" s="136">
        <v>1891.52</v>
      </c>
      <c r="G1207" s="137">
        <v>0</v>
      </c>
    </row>
    <row r="1208" spans="1:7" ht="17.5" thickBot="1">
      <c r="A1208" s="135">
        <v>41212</v>
      </c>
      <c r="B1208" s="136">
        <v>1298000</v>
      </c>
      <c r="C1208" s="138">
        <v>-8.0000000000000004E-4</v>
      </c>
      <c r="D1208" s="133"/>
      <c r="E1208" s="135">
        <v>41212</v>
      </c>
      <c r="F1208" s="136">
        <v>1899.58</v>
      </c>
      <c r="G1208" s="137">
        <v>4.3E-3</v>
      </c>
    </row>
    <row r="1209" spans="1:7" ht="17.5" thickBot="1">
      <c r="A1209" s="135">
        <v>41213</v>
      </c>
      <c r="B1209" s="136">
        <v>1310000</v>
      </c>
      <c r="C1209" s="137">
        <v>9.1999999999999998E-3</v>
      </c>
      <c r="D1209" s="133"/>
      <c r="E1209" s="135">
        <v>41213</v>
      </c>
      <c r="F1209" s="136">
        <v>1912.06</v>
      </c>
      <c r="G1209" s="137">
        <v>6.6E-3</v>
      </c>
    </row>
    <row r="1210" spans="1:7" ht="17.5" thickBot="1">
      <c r="A1210" s="135">
        <v>41214</v>
      </c>
      <c r="B1210" s="136">
        <v>1297000</v>
      </c>
      <c r="C1210" s="138">
        <v>-9.9000000000000008E-3</v>
      </c>
      <c r="D1210" s="133"/>
      <c r="E1210" s="135">
        <v>41214</v>
      </c>
      <c r="F1210" s="136">
        <v>1898.44</v>
      </c>
      <c r="G1210" s="138">
        <v>-7.1000000000000004E-3</v>
      </c>
    </row>
    <row r="1211" spans="1:7" ht="17.5" thickBot="1">
      <c r="A1211" s="135">
        <v>41215</v>
      </c>
      <c r="B1211" s="136">
        <v>1327000</v>
      </c>
      <c r="C1211" s="137">
        <v>2.3099999999999999E-2</v>
      </c>
      <c r="D1211" s="133"/>
      <c r="E1211" s="135">
        <v>41215</v>
      </c>
      <c r="F1211" s="136">
        <v>1918.72</v>
      </c>
      <c r="G1211" s="137">
        <v>1.0699999999999999E-2</v>
      </c>
    </row>
    <row r="1212" spans="1:7" ht="17.5" thickBot="1">
      <c r="A1212" s="135">
        <v>41218</v>
      </c>
      <c r="B1212" s="136">
        <v>1341000</v>
      </c>
      <c r="C1212" s="137">
        <v>1.06E-2</v>
      </c>
      <c r="D1212" s="133"/>
      <c r="E1212" s="135">
        <v>41218</v>
      </c>
      <c r="F1212" s="136">
        <v>1908.22</v>
      </c>
      <c r="G1212" s="138">
        <v>-5.4999999999999997E-3</v>
      </c>
    </row>
    <row r="1213" spans="1:7" ht="17.5" thickBot="1">
      <c r="A1213" s="135">
        <v>41219</v>
      </c>
      <c r="B1213" s="136">
        <v>1349000</v>
      </c>
      <c r="C1213" s="137">
        <v>6.0000000000000001E-3</v>
      </c>
      <c r="D1213" s="133"/>
      <c r="E1213" s="135">
        <v>41219</v>
      </c>
      <c r="F1213" s="136">
        <v>1928.17</v>
      </c>
      <c r="G1213" s="137">
        <v>1.0500000000000001E-2</v>
      </c>
    </row>
    <row r="1214" spans="1:7" ht="17.5" thickBot="1">
      <c r="A1214" s="135">
        <v>41220</v>
      </c>
      <c r="B1214" s="136">
        <v>1362000</v>
      </c>
      <c r="C1214" s="137">
        <v>9.5999999999999992E-3</v>
      </c>
      <c r="D1214" s="133"/>
      <c r="E1214" s="135">
        <v>41220</v>
      </c>
      <c r="F1214" s="136">
        <v>1937.55</v>
      </c>
      <c r="G1214" s="137">
        <v>4.8999999999999998E-3</v>
      </c>
    </row>
    <row r="1215" spans="1:7" ht="17.5" thickBot="1">
      <c r="A1215" s="135">
        <v>41221</v>
      </c>
      <c r="B1215" s="136">
        <v>1350000</v>
      </c>
      <c r="C1215" s="138">
        <v>-8.8000000000000005E-3</v>
      </c>
      <c r="D1215" s="133"/>
      <c r="E1215" s="135">
        <v>41221</v>
      </c>
      <c r="F1215" s="136">
        <v>1914.41</v>
      </c>
      <c r="G1215" s="138">
        <v>-1.1900000000000001E-2</v>
      </c>
    </row>
    <row r="1216" spans="1:7" ht="17.5" thickBot="1">
      <c r="A1216" s="135">
        <v>41222</v>
      </c>
      <c r="B1216" s="136">
        <v>1341000</v>
      </c>
      <c r="C1216" s="138">
        <v>-6.7000000000000002E-3</v>
      </c>
      <c r="D1216" s="133"/>
      <c r="E1216" s="135">
        <v>41222</v>
      </c>
      <c r="F1216" s="136">
        <v>1904.41</v>
      </c>
      <c r="G1216" s="138">
        <v>-5.1999999999999998E-3</v>
      </c>
    </row>
    <row r="1217" spans="1:7" ht="17.5" thickBot="1">
      <c r="A1217" s="135">
        <v>41225</v>
      </c>
      <c r="B1217" s="136">
        <v>1345000</v>
      </c>
      <c r="C1217" s="137">
        <v>3.0000000000000001E-3</v>
      </c>
      <c r="D1217" s="133"/>
      <c r="E1217" s="135">
        <v>41225</v>
      </c>
      <c r="F1217" s="136">
        <v>1900.87</v>
      </c>
      <c r="G1217" s="138">
        <v>-1.9E-3</v>
      </c>
    </row>
    <row r="1218" spans="1:7" ht="17.5" thickBot="1">
      <c r="A1218" s="135">
        <v>41226</v>
      </c>
      <c r="B1218" s="136">
        <v>1349000</v>
      </c>
      <c r="C1218" s="137">
        <v>3.0000000000000001E-3</v>
      </c>
      <c r="D1218" s="133"/>
      <c r="E1218" s="135">
        <v>41226</v>
      </c>
      <c r="F1218" s="136">
        <v>1889.7</v>
      </c>
      <c r="G1218" s="138">
        <v>-5.8999999999999999E-3</v>
      </c>
    </row>
    <row r="1219" spans="1:7" ht="17.5" thickBot="1">
      <c r="A1219" s="135">
        <v>41227</v>
      </c>
      <c r="B1219" s="136">
        <v>1355000</v>
      </c>
      <c r="C1219" s="137">
        <v>4.4000000000000003E-3</v>
      </c>
      <c r="D1219" s="133"/>
      <c r="E1219" s="135">
        <v>41227</v>
      </c>
      <c r="F1219" s="136">
        <v>1894.04</v>
      </c>
      <c r="G1219" s="137">
        <v>2.3E-3</v>
      </c>
    </row>
    <row r="1220" spans="1:7" ht="17.5" thickBot="1">
      <c r="A1220" s="135">
        <v>41228</v>
      </c>
      <c r="B1220" s="136">
        <v>1331000</v>
      </c>
      <c r="C1220" s="138">
        <v>-1.77E-2</v>
      </c>
      <c r="D1220" s="133"/>
      <c r="E1220" s="135">
        <v>41228</v>
      </c>
      <c r="F1220" s="136">
        <v>1870.72</v>
      </c>
      <c r="G1220" s="138">
        <v>-1.23E-2</v>
      </c>
    </row>
    <row r="1221" spans="1:7" ht="17.5" thickBot="1">
      <c r="A1221" s="135">
        <v>41229</v>
      </c>
      <c r="B1221" s="136">
        <v>1307000</v>
      </c>
      <c r="C1221" s="138">
        <v>-1.7999999999999999E-2</v>
      </c>
      <c r="D1221" s="133"/>
      <c r="E1221" s="135">
        <v>41229</v>
      </c>
      <c r="F1221" s="136">
        <v>1860.83</v>
      </c>
      <c r="G1221" s="138">
        <v>-5.3E-3</v>
      </c>
    </row>
    <row r="1222" spans="1:7" ht="17.5" thickBot="1">
      <c r="A1222" s="135">
        <v>41232</v>
      </c>
      <c r="B1222" s="136">
        <v>1332000</v>
      </c>
      <c r="C1222" s="137">
        <v>1.9099999999999999E-2</v>
      </c>
      <c r="D1222" s="133"/>
      <c r="E1222" s="135">
        <v>41232</v>
      </c>
      <c r="F1222" s="136">
        <v>1878.1</v>
      </c>
      <c r="G1222" s="137">
        <v>9.2999999999999992E-3</v>
      </c>
    </row>
    <row r="1223" spans="1:7" ht="17.5" thickBot="1">
      <c r="A1223" s="135">
        <v>41233</v>
      </c>
      <c r="B1223" s="136">
        <v>1364000</v>
      </c>
      <c r="C1223" s="137">
        <v>2.4E-2</v>
      </c>
      <c r="D1223" s="133"/>
      <c r="E1223" s="135">
        <v>41233</v>
      </c>
      <c r="F1223" s="136">
        <v>1890.18</v>
      </c>
      <c r="G1223" s="137">
        <v>6.4000000000000003E-3</v>
      </c>
    </row>
    <row r="1224" spans="1:7" ht="17.5" thickBot="1">
      <c r="A1224" s="135">
        <v>41234</v>
      </c>
      <c r="B1224" s="136">
        <v>1384000</v>
      </c>
      <c r="C1224" s="137">
        <v>1.47E-2</v>
      </c>
      <c r="D1224" s="133"/>
      <c r="E1224" s="135">
        <v>41234</v>
      </c>
      <c r="F1224" s="136">
        <v>1884.04</v>
      </c>
      <c r="G1224" s="138">
        <v>-3.2000000000000002E-3</v>
      </c>
    </row>
    <row r="1225" spans="1:7" ht="17.5" thickBot="1">
      <c r="A1225" s="135">
        <v>41235</v>
      </c>
      <c r="B1225" s="136">
        <v>1417000</v>
      </c>
      <c r="C1225" s="137">
        <v>2.3800000000000002E-2</v>
      </c>
      <c r="D1225" s="133"/>
      <c r="E1225" s="135">
        <v>41235</v>
      </c>
      <c r="F1225" s="136">
        <v>1899.5</v>
      </c>
      <c r="G1225" s="137">
        <v>8.2000000000000007E-3</v>
      </c>
    </row>
    <row r="1226" spans="1:7" ht="17.5" thickBot="1">
      <c r="A1226" s="135">
        <v>41236</v>
      </c>
      <c r="B1226" s="136">
        <v>1437000</v>
      </c>
      <c r="C1226" s="137">
        <v>1.41E-2</v>
      </c>
      <c r="D1226" s="133"/>
      <c r="E1226" s="135">
        <v>41236</v>
      </c>
      <c r="F1226" s="136">
        <v>1911.33</v>
      </c>
      <c r="G1226" s="137">
        <v>6.1999999999999998E-3</v>
      </c>
    </row>
    <row r="1227" spans="1:7" ht="17.5" thickBot="1">
      <c r="A1227" s="135">
        <v>41239</v>
      </c>
      <c r="B1227" s="136">
        <v>1404000</v>
      </c>
      <c r="C1227" s="138">
        <v>-2.3E-2</v>
      </c>
      <c r="D1227" s="133"/>
      <c r="E1227" s="135">
        <v>41239</v>
      </c>
      <c r="F1227" s="136">
        <v>1908.51</v>
      </c>
      <c r="G1227" s="138">
        <v>-1.5E-3</v>
      </c>
    </row>
    <row r="1228" spans="1:7" ht="17.5" thickBot="1">
      <c r="A1228" s="135">
        <v>41240</v>
      </c>
      <c r="B1228" s="136">
        <v>1416000</v>
      </c>
      <c r="C1228" s="137">
        <v>8.5000000000000006E-3</v>
      </c>
      <c r="D1228" s="133"/>
      <c r="E1228" s="135">
        <v>41240</v>
      </c>
      <c r="F1228" s="136">
        <v>1925.2</v>
      </c>
      <c r="G1228" s="137">
        <v>8.6999999999999994E-3</v>
      </c>
    </row>
    <row r="1229" spans="1:7" ht="17.5" thickBot="1">
      <c r="A1229" s="135">
        <v>41241</v>
      </c>
      <c r="B1229" s="136">
        <v>1413000</v>
      </c>
      <c r="C1229" s="138">
        <v>-2.0999999999999999E-3</v>
      </c>
      <c r="D1229" s="133"/>
      <c r="E1229" s="135">
        <v>41241</v>
      </c>
      <c r="F1229" s="136">
        <v>1912.78</v>
      </c>
      <c r="G1229" s="138">
        <v>-6.4999999999999997E-3</v>
      </c>
    </row>
    <row r="1230" spans="1:7" ht="17.5" thickBot="1">
      <c r="A1230" s="135">
        <v>41242</v>
      </c>
      <c r="B1230" s="136">
        <v>1414000</v>
      </c>
      <c r="C1230" s="137">
        <v>6.9999999999999999E-4</v>
      </c>
      <c r="D1230" s="133"/>
      <c r="E1230" s="135">
        <v>41242</v>
      </c>
      <c r="F1230" s="136">
        <v>1934.85</v>
      </c>
      <c r="G1230" s="137">
        <v>1.15E-2</v>
      </c>
    </row>
    <row r="1231" spans="1:7" ht="17.5" thickBot="1">
      <c r="A1231" s="135">
        <v>41243</v>
      </c>
      <c r="B1231" s="136">
        <v>1406000</v>
      </c>
      <c r="C1231" s="138">
        <v>-5.7000000000000002E-3</v>
      </c>
      <c r="D1231" s="133"/>
      <c r="E1231" s="135">
        <v>41243</v>
      </c>
      <c r="F1231" s="136">
        <v>1932.9</v>
      </c>
      <c r="G1231" s="138">
        <v>-1E-3</v>
      </c>
    </row>
    <row r="1232" spans="1:7" ht="17.5" thickBot="1">
      <c r="A1232" s="135">
        <v>41246</v>
      </c>
      <c r="B1232" s="136">
        <v>1430000</v>
      </c>
      <c r="C1232" s="137">
        <v>1.7100000000000001E-2</v>
      </c>
      <c r="D1232" s="133"/>
      <c r="E1232" s="135">
        <v>41246</v>
      </c>
      <c r="F1232" s="136">
        <v>1940.02</v>
      </c>
      <c r="G1232" s="137">
        <v>3.7000000000000002E-3</v>
      </c>
    </row>
    <row r="1233" spans="1:7" ht="17.5" thickBot="1">
      <c r="A1233" s="135">
        <v>41247</v>
      </c>
      <c r="B1233" s="136">
        <v>1430000</v>
      </c>
      <c r="C1233" s="137">
        <v>0</v>
      </c>
      <c r="D1233" s="133"/>
      <c r="E1233" s="135">
        <v>41247</v>
      </c>
      <c r="F1233" s="136">
        <v>1935.18</v>
      </c>
      <c r="G1233" s="138">
        <v>-2.5000000000000001E-3</v>
      </c>
    </row>
    <row r="1234" spans="1:7" ht="17.5" thickBot="1">
      <c r="A1234" s="135">
        <v>41248</v>
      </c>
      <c r="B1234" s="136">
        <v>1455000</v>
      </c>
      <c r="C1234" s="137">
        <v>1.7500000000000002E-2</v>
      </c>
      <c r="D1234" s="133"/>
      <c r="E1234" s="135">
        <v>41248</v>
      </c>
      <c r="F1234" s="136">
        <v>1947.04</v>
      </c>
      <c r="G1234" s="137">
        <v>6.1000000000000004E-3</v>
      </c>
    </row>
    <row r="1235" spans="1:7" ht="17.5" thickBot="1">
      <c r="A1235" s="135">
        <v>41249</v>
      </c>
      <c r="B1235" s="136">
        <v>1454000</v>
      </c>
      <c r="C1235" s="138">
        <v>-6.9999999999999999E-4</v>
      </c>
      <c r="D1235" s="133"/>
      <c r="E1235" s="135">
        <v>41249</v>
      </c>
      <c r="F1235" s="136">
        <v>1949.62</v>
      </c>
      <c r="G1235" s="137">
        <v>1.2999999999999999E-3</v>
      </c>
    </row>
    <row r="1236" spans="1:7" ht="17.5" thickBot="1">
      <c r="A1236" s="135">
        <v>41250</v>
      </c>
      <c r="B1236" s="136">
        <v>1480000</v>
      </c>
      <c r="C1236" s="137">
        <v>1.7899999999999999E-2</v>
      </c>
      <c r="D1236" s="133"/>
      <c r="E1236" s="135">
        <v>41250</v>
      </c>
      <c r="F1236" s="136">
        <v>1957.45</v>
      </c>
      <c r="G1236" s="137">
        <v>4.0000000000000001E-3</v>
      </c>
    </row>
    <row r="1237" spans="1:7" ht="17.5" thickBot="1">
      <c r="A1237" s="135">
        <v>41253</v>
      </c>
      <c r="B1237" s="136">
        <v>1491000</v>
      </c>
      <c r="C1237" s="137">
        <v>7.4000000000000003E-3</v>
      </c>
      <c r="D1237" s="133"/>
      <c r="E1237" s="135">
        <v>41253</v>
      </c>
      <c r="F1237" s="136">
        <v>1957.42</v>
      </c>
      <c r="G1237" s="138">
        <v>0</v>
      </c>
    </row>
    <row r="1238" spans="1:7" ht="17.5" thickBot="1">
      <c r="A1238" s="135">
        <v>41254</v>
      </c>
      <c r="B1238" s="136">
        <v>1476000</v>
      </c>
      <c r="C1238" s="138">
        <v>-1.01E-2</v>
      </c>
      <c r="D1238" s="133"/>
      <c r="E1238" s="135">
        <v>41254</v>
      </c>
      <c r="F1238" s="136">
        <v>1964.62</v>
      </c>
      <c r="G1238" s="137">
        <v>3.7000000000000002E-3</v>
      </c>
    </row>
    <row r="1239" spans="1:7" ht="17.5" thickBot="1">
      <c r="A1239" s="135">
        <v>41255</v>
      </c>
      <c r="B1239" s="136">
        <v>1490000</v>
      </c>
      <c r="C1239" s="137">
        <v>9.4999999999999998E-3</v>
      </c>
      <c r="D1239" s="133"/>
      <c r="E1239" s="135">
        <v>41255</v>
      </c>
      <c r="F1239" s="136">
        <v>1975.44</v>
      </c>
      <c r="G1239" s="137">
        <v>5.4999999999999997E-3</v>
      </c>
    </row>
    <row r="1240" spans="1:7" ht="17.5" thickBot="1">
      <c r="A1240" s="135">
        <v>41256</v>
      </c>
      <c r="B1240" s="136">
        <v>1533000</v>
      </c>
      <c r="C1240" s="137">
        <v>2.8899999999999999E-2</v>
      </c>
      <c r="D1240" s="133"/>
      <c r="E1240" s="135">
        <v>41256</v>
      </c>
      <c r="F1240" s="136">
        <v>2002.77</v>
      </c>
      <c r="G1240" s="137">
        <v>1.38E-2</v>
      </c>
    </row>
    <row r="1241" spans="1:7" ht="17.5" thickBot="1">
      <c r="A1241" s="135">
        <v>41257</v>
      </c>
      <c r="B1241" s="136">
        <v>1515000</v>
      </c>
      <c r="C1241" s="138">
        <v>-1.17E-2</v>
      </c>
      <c r="D1241" s="133"/>
      <c r="E1241" s="135">
        <v>41257</v>
      </c>
      <c r="F1241" s="136">
        <v>1995.04</v>
      </c>
      <c r="G1241" s="138">
        <v>-3.8999999999999998E-3</v>
      </c>
    </row>
    <row r="1242" spans="1:7" ht="17.5" thickBot="1">
      <c r="A1242" s="135">
        <v>41260</v>
      </c>
      <c r="B1242" s="136">
        <v>1503000</v>
      </c>
      <c r="C1242" s="138">
        <v>-7.9000000000000008E-3</v>
      </c>
      <c r="D1242" s="133"/>
      <c r="E1242" s="135">
        <v>41260</v>
      </c>
      <c r="F1242" s="136">
        <v>1983.07</v>
      </c>
      <c r="G1242" s="138">
        <v>-6.0000000000000001E-3</v>
      </c>
    </row>
    <row r="1243" spans="1:7" ht="17.5" thickBot="1">
      <c r="A1243" s="135">
        <v>41261</v>
      </c>
      <c r="B1243" s="136">
        <v>1515000</v>
      </c>
      <c r="C1243" s="137">
        <v>8.0000000000000002E-3</v>
      </c>
      <c r="D1243" s="133"/>
      <c r="E1243" s="135">
        <v>41261</v>
      </c>
      <c r="F1243" s="136">
        <v>1993.09</v>
      </c>
      <c r="G1243" s="137">
        <v>5.1000000000000004E-3</v>
      </c>
    </row>
    <row r="1244" spans="1:7" ht="17.5" thickBot="1">
      <c r="A1244" s="135">
        <v>41263</v>
      </c>
      <c r="B1244" s="136">
        <v>1503000</v>
      </c>
      <c r="C1244" s="138">
        <v>-7.9000000000000008E-3</v>
      </c>
      <c r="D1244" s="133"/>
      <c r="E1244" s="135">
        <v>41263</v>
      </c>
      <c r="F1244" s="136">
        <v>1999.5</v>
      </c>
      <c r="G1244" s="137">
        <v>3.2000000000000002E-3</v>
      </c>
    </row>
    <row r="1245" spans="1:7" ht="17.5" thickBot="1">
      <c r="A1245" s="135">
        <v>41264</v>
      </c>
      <c r="B1245" s="136">
        <v>1442000</v>
      </c>
      <c r="C1245" s="138">
        <v>-4.0599999999999997E-2</v>
      </c>
      <c r="D1245" s="133"/>
      <c r="E1245" s="135">
        <v>41264</v>
      </c>
      <c r="F1245" s="136">
        <v>1980.42</v>
      </c>
      <c r="G1245" s="138">
        <v>-9.4999999999999998E-3</v>
      </c>
    </row>
    <row r="1246" spans="1:7" ht="17.5" thickBot="1">
      <c r="A1246" s="135">
        <v>41267</v>
      </c>
      <c r="B1246" s="136">
        <v>1474000</v>
      </c>
      <c r="C1246" s="137">
        <v>2.2200000000000001E-2</v>
      </c>
      <c r="D1246" s="133"/>
      <c r="E1246" s="135">
        <v>41267</v>
      </c>
      <c r="F1246" s="136">
        <v>1981.82</v>
      </c>
      <c r="G1246" s="137">
        <v>6.9999999999999999E-4</v>
      </c>
    </row>
    <row r="1247" spans="1:7" ht="17.5" thickBot="1">
      <c r="A1247" s="135">
        <v>41269</v>
      </c>
      <c r="B1247" s="136">
        <v>1470000</v>
      </c>
      <c r="C1247" s="138">
        <v>-2.7000000000000001E-3</v>
      </c>
      <c r="D1247" s="133"/>
      <c r="E1247" s="135">
        <v>41269</v>
      </c>
      <c r="F1247" s="136">
        <v>1982.25</v>
      </c>
      <c r="G1247" s="137">
        <v>2.0000000000000001E-4</v>
      </c>
    </row>
    <row r="1248" spans="1:7" ht="17.5" thickBot="1">
      <c r="A1248" s="135">
        <v>41270</v>
      </c>
      <c r="B1248" s="136">
        <v>1496000</v>
      </c>
      <c r="C1248" s="137">
        <v>1.77E-2</v>
      </c>
      <c r="D1248" s="133"/>
      <c r="E1248" s="135">
        <v>41270</v>
      </c>
      <c r="F1248" s="136">
        <v>1987.35</v>
      </c>
      <c r="G1248" s="137">
        <v>2.5999999999999999E-3</v>
      </c>
    </row>
    <row r="1249" spans="1:7" ht="17.5" thickBot="1">
      <c r="A1249" s="135">
        <v>41271</v>
      </c>
      <c r="B1249" s="136">
        <v>1522000</v>
      </c>
      <c r="C1249" s="137">
        <v>1.7399999999999999E-2</v>
      </c>
      <c r="D1249" s="133"/>
      <c r="E1249" s="135">
        <v>41271</v>
      </c>
      <c r="F1249" s="136">
        <v>1997.05</v>
      </c>
      <c r="G1249" s="137">
        <v>4.8999999999999998E-3</v>
      </c>
    </row>
    <row r="1250" spans="1:7" ht="17.5" thickBot="1">
      <c r="A1250" s="135">
        <v>41276</v>
      </c>
      <c r="B1250" s="136">
        <v>1576000</v>
      </c>
      <c r="C1250" s="137">
        <v>3.5499999999999997E-2</v>
      </c>
      <c r="D1250" s="133"/>
      <c r="E1250" s="135">
        <v>41276</v>
      </c>
      <c r="F1250" s="136">
        <v>2031.1</v>
      </c>
      <c r="G1250" s="137">
        <v>1.7100000000000001E-2</v>
      </c>
    </row>
    <row r="1251" spans="1:7" ht="17.5" thickBot="1">
      <c r="A1251" s="135">
        <v>41277</v>
      </c>
      <c r="B1251" s="136">
        <v>1543000</v>
      </c>
      <c r="C1251" s="138">
        <v>-2.0899999999999998E-2</v>
      </c>
      <c r="D1251" s="133"/>
      <c r="E1251" s="135">
        <v>41277</v>
      </c>
      <c r="F1251" s="136">
        <v>2019.41</v>
      </c>
      <c r="G1251" s="138">
        <v>-5.7999999999999996E-3</v>
      </c>
    </row>
    <row r="1252" spans="1:7" ht="17.5" thickBot="1">
      <c r="A1252" s="135">
        <v>41278</v>
      </c>
      <c r="B1252" s="136">
        <v>1525000</v>
      </c>
      <c r="C1252" s="138">
        <v>-1.17E-2</v>
      </c>
      <c r="D1252" s="133"/>
      <c r="E1252" s="135">
        <v>41278</v>
      </c>
      <c r="F1252" s="136">
        <v>2011.94</v>
      </c>
      <c r="G1252" s="138">
        <v>-3.7000000000000002E-3</v>
      </c>
    </row>
    <row r="1253" spans="1:7" ht="17.5" thickBot="1">
      <c r="A1253" s="135">
        <v>41281</v>
      </c>
      <c r="B1253" s="136">
        <v>1520000</v>
      </c>
      <c r="C1253" s="138">
        <v>-3.3E-3</v>
      </c>
      <c r="D1253" s="133"/>
      <c r="E1253" s="135">
        <v>41281</v>
      </c>
      <c r="F1253" s="136">
        <v>2011.25</v>
      </c>
      <c r="G1253" s="138">
        <v>-2.9999999999999997E-4</v>
      </c>
    </row>
    <row r="1254" spans="1:7" ht="17.5" thickBot="1">
      <c r="A1254" s="135">
        <v>41282</v>
      </c>
      <c r="B1254" s="136">
        <v>1500000</v>
      </c>
      <c r="C1254" s="138">
        <v>-1.32E-2</v>
      </c>
      <c r="D1254" s="133"/>
      <c r="E1254" s="135">
        <v>41282</v>
      </c>
      <c r="F1254" s="136">
        <v>1997.94</v>
      </c>
      <c r="G1254" s="138">
        <v>-6.6E-3</v>
      </c>
    </row>
    <row r="1255" spans="1:7" ht="17.5" thickBot="1">
      <c r="A1255" s="135">
        <v>41283</v>
      </c>
      <c r="B1255" s="136">
        <v>1500000</v>
      </c>
      <c r="C1255" s="137">
        <v>0</v>
      </c>
      <c r="D1255" s="133"/>
      <c r="E1255" s="135">
        <v>41283</v>
      </c>
      <c r="F1255" s="136">
        <v>1991.81</v>
      </c>
      <c r="G1255" s="138">
        <v>-3.0999999999999999E-3</v>
      </c>
    </row>
    <row r="1256" spans="1:7" ht="17.5" thickBot="1">
      <c r="A1256" s="135">
        <v>41284</v>
      </c>
      <c r="B1256" s="136">
        <v>1530000</v>
      </c>
      <c r="C1256" s="137">
        <v>0.02</v>
      </c>
      <c r="D1256" s="133"/>
      <c r="E1256" s="135">
        <v>41284</v>
      </c>
      <c r="F1256" s="136">
        <v>2006.8</v>
      </c>
      <c r="G1256" s="137">
        <v>7.4999999999999997E-3</v>
      </c>
    </row>
    <row r="1257" spans="1:7" ht="17.5" thickBot="1">
      <c r="A1257" s="135">
        <v>41285</v>
      </c>
      <c r="B1257" s="136">
        <v>1533000</v>
      </c>
      <c r="C1257" s="137">
        <v>2E-3</v>
      </c>
      <c r="D1257" s="133"/>
      <c r="E1257" s="135">
        <v>41285</v>
      </c>
      <c r="F1257" s="136">
        <v>1996.67</v>
      </c>
      <c r="G1257" s="138">
        <v>-5.0000000000000001E-3</v>
      </c>
    </row>
    <row r="1258" spans="1:7" ht="17.5" thickBot="1">
      <c r="A1258" s="135">
        <v>41288</v>
      </c>
      <c r="B1258" s="136">
        <v>1552000</v>
      </c>
      <c r="C1258" s="137">
        <v>1.24E-2</v>
      </c>
      <c r="D1258" s="133"/>
      <c r="E1258" s="135">
        <v>41288</v>
      </c>
      <c r="F1258" s="136">
        <v>2007.04</v>
      </c>
      <c r="G1258" s="137">
        <v>5.1999999999999998E-3</v>
      </c>
    </row>
    <row r="1259" spans="1:7" ht="17.5" thickBot="1">
      <c r="A1259" s="135">
        <v>41289</v>
      </c>
      <c r="B1259" s="136">
        <v>1512000</v>
      </c>
      <c r="C1259" s="138">
        <v>-2.58E-2</v>
      </c>
      <c r="D1259" s="133"/>
      <c r="E1259" s="135">
        <v>41289</v>
      </c>
      <c r="F1259" s="136">
        <v>1983.74</v>
      </c>
      <c r="G1259" s="138">
        <v>-1.1599999999999999E-2</v>
      </c>
    </row>
    <row r="1260" spans="1:7" ht="17.5" thickBot="1">
      <c r="A1260" s="135">
        <v>41290</v>
      </c>
      <c r="B1260" s="136">
        <v>1492000</v>
      </c>
      <c r="C1260" s="138">
        <v>-1.32E-2</v>
      </c>
      <c r="D1260" s="133"/>
      <c r="E1260" s="135">
        <v>41290</v>
      </c>
      <c r="F1260" s="136">
        <v>1977.45</v>
      </c>
      <c r="G1260" s="138">
        <v>-3.2000000000000002E-3</v>
      </c>
    </row>
    <row r="1261" spans="1:7" ht="17.5" thickBot="1">
      <c r="A1261" s="135">
        <v>41291</v>
      </c>
      <c r="B1261" s="136">
        <v>1469000</v>
      </c>
      <c r="C1261" s="138">
        <v>-1.54E-2</v>
      </c>
      <c r="D1261" s="133"/>
      <c r="E1261" s="135">
        <v>41291</v>
      </c>
      <c r="F1261" s="136">
        <v>1974.27</v>
      </c>
      <c r="G1261" s="138">
        <v>-1.6000000000000001E-3</v>
      </c>
    </row>
    <row r="1262" spans="1:7" ht="17.5" thickBot="1">
      <c r="A1262" s="135">
        <v>41292</v>
      </c>
      <c r="B1262" s="136">
        <v>1480000</v>
      </c>
      <c r="C1262" s="137">
        <v>7.4999999999999997E-3</v>
      </c>
      <c r="D1262" s="133"/>
      <c r="E1262" s="135">
        <v>41292</v>
      </c>
      <c r="F1262" s="136">
        <v>1987.85</v>
      </c>
      <c r="G1262" s="137">
        <v>6.8999999999999999E-3</v>
      </c>
    </row>
    <row r="1263" spans="1:7" ht="17.5" thickBot="1">
      <c r="A1263" s="135">
        <v>41295</v>
      </c>
      <c r="B1263" s="136">
        <v>1454000</v>
      </c>
      <c r="C1263" s="138">
        <v>-1.7600000000000001E-2</v>
      </c>
      <c r="D1263" s="133"/>
      <c r="E1263" s="135">
        <v>41295</v>
      </c>
      <c r="F1263" s="136">
        <v>1986.86</v>
      </c>
      <c r="G1263" s="138">
        <v>-5.0000000000000001E-4</v>
      </c>
    </row>
    <row r="1264" spans="1:7" ht="17.5" thickBot="1">
      <c r="A1264" s="135">
        <v>41296</v>
      </c>
      <c r="B1264" s="136">
        <v>1480000</v>
      </c>
      <c r="C1264" s="137">
        <v>1.7899999999999999E-2</v>
      </c>
      <c r="D1264" s="133"/>
      <c r="E1264" s="135">
        <v>41296</v>
      </c>
      <c r="F1264" s="136">
        <v>1996.52</v>
      </c>
      <c r="G1264" s="137">
        <v>4.8999999999999998E-3</v>
      </c>
    </row>
    <row r="1265" spans="1:7" ht="17.5" thickBot="1">
      <c r="A1265" s="135">
        <v>41297</v>
      </c>
      <c r="B1265" s="136">
        <v>1473000</v>
      </c>
      <c r="C1265" s="138">
        <v>-4.7000000000000002E-3</v>
      </c>
      <c r="D1265" s="133"/>
      <c r="E1265" s="135">
        <v>41297</v>
      </c>
      <c r="F1265" s="136">
        <v>1980.41</v>
      </c>
      <c r="G1265" s="138">
        <v>-8.0999999999999996E-3</v>
      </c>
    </row>
    <row r="1266" spans="1:7" ht="17.5" thickBot="1">
      <c r="A1266" s="135">
        <v>41298</v>
      </c>
      <c r="B1266" s="136">
        <v>1453000</v>
      </c>
      <c r="C1266" s="138">
        <v>-1.3599999999999999E-2</v>
      </c>
      <c r="D1266" s="133"/>
      <c r="E1266" s="135">
        <v>41298</v>
      </c>
      <c r="F1266" s="136">
        <v>1964.48</v>
      </c>
      <c r="G1266" s="138">
        <v>-8.0000000000000002E-3</v>
      </c>
    </row>
    <row r="1267" spans="1:7" ht="17.5" thickBot="1">
      <c r="A1267" s="135">
        <v>41299</v>
      </c>
      <c r="B1267" s="136">
        <v>1417000</v>
      </c>
      <c r="C1267" s="138">
        <v>-2.4799999999999999E-2</v>
      </c>
      <c r="D1267" s="133"/>
      <c r="E1267" s="135">
        <v>41299</v>
      </c>
      <c r="F1267" s="136">
        <v>1946.69</v>
      </c>
      <c r="G1267" s="138">
        <v>-9.1000000000000004E-3</v>
      </c>
    </row>
    <row r="1268" spans="1:7" ht="17.5" thickBot="1">
      <c r="A1268" s="135">
        <v>41302</v>
      </c>
      <c r="B1268" s="136">
        <v>1372000</v>
      </c>
      <c r="C1268" s="138">
        <v>-3.1800000000000002E-2</v>
      </c>
      <c r="D1268" s="133"/>
      <c r="E1268" s="135">
        <v>41302</v>
      </c>
      <c r="F1268" s="136">
        <v>1939.71</v>
      </c>
      <c r="G1268" s="138">
        <v>-3.5999999999999999E-3</v>
      </c>
    </row>
    <row r="1269" spans="1:7" ht="17.5" thickBot="1">
      <c r="A1269" s="135">
        <v>41303</v>
      </c>
      <c r="B1269" s="136">
        <v>1409000</v>
      </c>
      <c r="C1269" s="137">
        <v>2.7E-2</v>
      </c>
      <c r="D1269" s="133"/>
      <c r="E1269" s="135">
        <v>41303</v>
      </c>
      <c r="F1269" s="136">
        <v>1955.96</v>
      </c>
      <c r="G1269" s="137">
        <v>8.3999999999999995E-3</v>
      </c>
    </row>
    <row r="1270" spans="1:7" ht="17.5" thickBot="1">
      <c r="A1270" s="135">
        <v>41304</v>
      </c>
      <c r="B1270" s="136">
        <v>1440000</v>
      </c>
      <c r="C1270" s="137">
        <v>2.1999999999999999E-2</v>
      </c>
      <c r="D1270" s="133"/>
      <c r="E1270" s="135">
        <v>41304</v>
      </c>
      <c r="F1270" s="136">
        <v>1964.43</v>
      </c>
      <c r="G1270" s="137">
        <v>4.3E-3</v>
      </c>
    </row>
    <row r="1271" spans="1:7" ht="17.5" thickBot="1">
      <c r="A1271" s="135">
        <v>41305</v>
      </c>
      <c r="B1271" s="136">
        <v>1448000</v>
      </c>
      <c r="C1271" s="137">
        <v>5.5999999999999999E-3</v>
      </c>
      <c r="D1271" s="133"/>
      <c r="E1271" s="135">
        <v>41305</v>
      </c>
      <c r="F1271" s="136">
        <v>1961.94</v>
      </c>
      <c r="G1271" s="138">
        <v>-1.2999999999999999E-3</v>
      </c>
    </row>
    <row r="1272" spans="1:7" ht="17.5" thickBot="1">
      <c r="A1272" s="135">
        <v>41306</v>
      </c>
      <c r="B1272" s="136">
        <v>1441000</v>
      </c>
      <c r="C1272" s="138">
        <v>-4.7999999999999996E-3</v>
      </c>
      <c r="D1272" s="133"/>
      <c r="E1272" s="135">
        <v>41306</v>
      </c>
      <c r="F1272" s="136">
        <v>1957.79</v>
      </c>
      <c r="G1272" s="138">
        <v>-2.0999999999999999E-3</v>
      </c>
    </row>
    <row r="1273" spans="1:7" ht="17.5" thickBot="1">
      <c r="A1273" s="135">
        <v>41309</v>
      </c>
      <c r="B1273" s="136">
        <v>1437000</v>
      </c>
      <c r="C1273" s="138">
        <v>-2.8E-3</v>
      </c>
      <c r="D1273" s="133"/>
      <c r="E1273" s="135">
        <v>41309</v>
      </c>
      <c r="F1273" s="136">
        <v>1953.21</v>
      </c>
      <c r="G1273" s="138">
        <v>-2.3E-3</v>
      </c>
    </row>
    <row r="1274" spans="1:7" ht="17.5" thickBot="1">
      <c r="A1274" s="135">
        <v>41310</v>
      </c>
      <c r="B1274" s="136">
        <v>1435000</v>
      </c>
      <c r="C1274" s="138">
        <v>-1.4E-3</v>
      </c>
      <c r="D1274" s="133"/>
      <c r="E1274" s="135">
        <v>41310</v>
      </c>
      <c r="F1274" s="136">
        <v>1938.18</v>
      </c>
      <c r="G1274" s="138">
        <v>-7.7000000000000002E-3</v>
      </c>
    </row>
    <row r="1275" spans="1:7" ht="17.5" thickBot="1">
      <c r="A1275" s="135">
        <v>41311</v>
      </c>
      <c r="B1275" s="136">
        <v>1427000</v>
      </c>
      <c r="C1275" s="138">
        <v>-5.5999999999999999E-3</v>
      </c>
      <c r="D1275" s="133"/>
      <c r="E1275" s="135">
        <v>41311</v>
      </c>
      <c r="F1275" s="136">
        <v>1936.19</v>
      </c>
      <c r="G1275" s="138">
        <v>-1E-3</v>
      </c>
    </row>
    <row r="1276" spans="1:7" ht="17.5" thickBot="1">
      <c r="A1276" s="135">
        <v>41312</v>
      </c>
      <c r="B1276" s="136">
        <v>1420000</v>
      </c>
      <c r="C1276" s="138">
        <v>-4.8999999999999998E-3</v>
      </c>
      <c r="D1276" s="133"/>
      <c r="E1276" s="135">
        <v>41312</v>
      </c>
      <c r="F1276" s="136">
        <v>1931.77</v>
      </c>
      <c r="G1276" s="138">
        <v>-2.3E-3</v>
      </c>
    </row>
    <row r="1277" spans="1:7" ht="17.5" thickBot="1">
      <c r="A1277" s="135">
        <v>41313</v>
      </c>
      <c r="B1277" s="136">
        <v>1462000</v>
      </c>
      <c r="C1277" s="137">
        <v>2.9600000000000001E-2</v>
      </c>
      <c r="D1277" s="133"/>
      <c r="E1277" s="135">
        <v>41313</v>
      </c>
      <c r="F1277" s="136">
        <v>1950.9</v>
      </c>
      <c r="G1277" s="137">
        <v>9.9000000000000008E-3</v>
      </c>
    </row>
    <row r="1278" spans="1:7" ht="17.5" thickBot="1">
      <c r="A1278" s="135">
        <v>41317</v>
      </c>
      <c r="B1278" s="136">
        <v>1468000</v>
      </c>
      <c r="C1278" s="137">
        <v>4.1000000000000003E-3</v>
      </c>
      <c r="D1278" s="133"/>
      <c r="E1278" s="135">
        <v>41317</v>
      </c>
      <c r="F1278" s="136">
        <v>1945.79</v>
      </c>
      <c r="G1278" s="138">
        <v>-2.5999999999999999E-3</v>
      </c>
    </row>
    <row r="1279" spans="1:7" ht="17.5" thickBot="1">
      <c r="A1279" s="135">
        <v>41318</v>
      </c>
      <c r="B1279" s="136">
        <v>1487000</v>
      </c>
      <c r="C1279" s="137">
        <v>1.29E-2</v>
      </c>
      <c r="D1279" s="133"/>
      <c r="E1279" s="135">
        <v>41318</v>
      </c>
      <c r="F1279" s="136">
        <v>1976.07</v>
      </c>
      <c r="G1279" s="137">
        <v>1.5599999999999999E-2</v>
      </c>
    </row>
    <row r="1280" spans="1:7" ht="17.5" thickBot="1">
      <c r="A1280" s="135">
        <v>41319</v>
      </c>
      <c r="B1280" s="136">
        <v>1490000</v>
      </c>
      <c r="C1280" s="137">
        <v>2E-3</v>
      </c>
      <c r="D1280" s="133"/>
      <c r="E1280" s="135">
        <v>41319</v>
      </c>
      <c r="F1280" s="136">
        <v>1979.61</v>
      </c>
      <c r="G1280" s="137">
        <v>1.8E-3</v>
      </c>
    </row>
    <row r="1281" spans="1:7" ht="17.5" thickBot="1">
      <c r="A1281" s="135">
        <v>41320</v>
      </c>
      <c r="B1281" s="136">
        <v>1498000</v>
      </c>
      <c r="C1281" s="137">
        <v>5.4000000000000003E-3</v>
      </c>
      <c r="D1281" s="133"/>
      <c r="E1281" s="135">
        <v>41320</v>
      </c>
      <c r="F1281" s="136">
        <v>1981.18</v>
      </c>
      <c r="G1281" s="137">
        <v>8.0000000000000004E-4</v>
      </c>
    </row>
    <row r="1282" spans="1:7" ht="17.5" thickBot="1">
      <c r="A1282" s="135">
        <v>41323</v>
      </c>
      <c r="B1282" s="136">
        <v>1490000</v>
      </c>
      <c r="C1282" s="138">
        <v>-5.3E-3</v>
      </c>
      <c r="D1282" s="133"/>
      <c r="E1282" s="135">
        <v>41323</v>
      </c>
      <c r="F1282" s="136">
        <v>1981.91</v>
      </c>
      <c r="G1282" s="137">
        <v>4.0000000000000002E-4</v>
      </c>
    </row>
    <row r="1283" spans="1:7" ht="17.5" thickBot="1">
      <c r="A1283" s="135">
        <v>41324</v>
      </c>
      <c r="B1283" s="136">
        <v>1492000</v>
      </c>
      <c r="C1283" s="137">
        <v>1.2999999999999999E-3</v>
      </c>
      <c r="D1283" s="133"/>
      <c r="E1283" s="135">
        <v>41324</v>
      </c>
      <c r="F1283" s="136">
        <v>1985.83</v>
      </c>
      <c r="G1283" s="137">
        <v>2E-3</v>
      </c>
    </row>
    <row r="1284" spans="1:7" ht="17.5" thickBot="1">
      <c r="A1284" s="135">
        <v>41325</v>
      </c>
      <c r="B1284" s="136">
        <v>1545000</v>
      </c>
      <c r="C1284" s="137">
        <v>3.5499999999999997E-2</v>
      </c>
      <c r="D1284" s="133"/>
      <c r="E1284" s="135">
        <v>41325</v>
      </c>
      <c r="F1284" s="136">
        <v>2024.64</v>
      </c>
      <c r="G1284" s="137">
        <v>1.95E-2</v>
      </c>
    </row>
    <row r="1285" spans="1:7" ht="17.5" thickBot="1">
      <c r="A1285" s="135">
        <v>41326</v>
      </c>
      <c r="B1285" s="136">
        <v>1550000</v>
      </c>
      <c r="C1285" s="137">
        <v>3.2000000000000002E-3</v>
      </c>
      <c r="D1285" s="133"/>
      <c r="E1285" s="135">
        <v>41326</v>
      </c>
      <c r="F1285" s="136">
        <v>2015.22</v>
      </c>
      <c r="G1285" s="138">
        <v>-4.7000000000000002E-3</v>
      </c>
    </row>
    <row r="1286" spans="1:7" ht="17.5" thickBot="1">
      <c r="A1286" s="135">
        <v>41327</v>
      </c>
      <c r="B1286" s="136">
        <v>1530000</v>
      </c>
      <c r="C1286" s="138">
        <v>-1.29E-2</v>
      </c>
      <c r="D1286" s="133"/>
      <c r="E1286" s="135">
        <v>41327</v>
      </c>
      <c r="F1286" s="136">
        <v>2018.89</v>
      </c>
      <c r="G1286" s="137">
        <v>1.8E-3</v>
      </c>
    </row>
    <row r="1287" spans="1:7" ht="17.5" thickBot="1">
      <c r="A1287" s="135">
        <v>41330</v>
      </c>
      <c r="B1287" s="136">
        <v>1530000</v>
      </c>
      <c r="C1287" s="137">
        <v>0</v>
      </c>
      <c r="D1287" s="133"/>
      <c r="E1287" s="135">
        <v>41330</v>
      </c>
      <c r="F1287" s="136">
        <v>2009.52</v>
      </c>
      <c r="G1287" s="138">
        <v>-4.5999999999999999E-3</v>
      </c>
    </row>
    <row r="1288" spans="1:7" ht="17.5" thickBot="1">
      <c r="A1288" s="135">
        <v>41331</v>
      </c>
      <c r="B1288" s="136">
        <v>1527000</v>
      </c>
      <c r="C1288" s="138">
        <v>-2E-3</v>
      </c>
      <c r="D1288" s="133"/>
      <c r="E1288" s="135">
        <v>41331</v>
      </c>
      <c r="F1288" s="136">
        <v>2000.01</v>
      </c>
      <c r="G1288" s="138">
        <v>-4.7000000000000002E-3</v>
      </c>
    </row>
    <row r="1289" spans="1:7" ht="17.5" thickBot="1">
      <c r="A1289" s="135">
        <v>41332</v>
      </c>
      <c r="B1289" s="136">
        <v>1527000</v>
      </c>
      <c r="C1289" s="137">
        <v>0</v>
      </c>
      <c r="D1289" s="133"/>
      <c r="E1289" s="135">
        <v>41332</v>
      </c>
      <c r="F1289" s="136">
        <v>2004.04</v>
      </c>
      <c r="G1289" s="137">
        <v>2E-3</v>
      </c>
    </row>
    <row r="1290" spans="1:7" ht="17.5" thickBot="1">
      <c r="A1290" s="135">
        <v>41333</v>
      </c>
      <c r="B1290" s="136">
        <v>1544000</v>
      </c>
      <c r="C1290" s="137">
        <v>1.11E-2</v>
      </c>
      <c r="D1290" s="133"/>
      <c r="E1290" s="135">
        <v>41333</v>
      </c>
      <c r="F1290" s="136">
        <v>2026.49</v>
      </c>
      <c r="G1290" s="137">
        <v>1.12E-2</v>
      </c>
    </row>
    <row r="1291" spans="1:7" ht="17.5" thickBot="1">
      <c r="A1291" s="135">
        <v>41337</v>
      </c>
      <c r="B1291" s="136">
        <v>1539000</v>
      </c>
      <c r="C1291" s="138">
        <v>-3.2000000000000002E-3</v>
      </c>
      <c r="D1291" s="133"/>
      <c r="E1291" s="135">
        <v>41337</v>
      </c>
      <c r="F1291" s="136">
        <v>2013.15</v>
      </c>
      <c r="G1291" s="138">
        <v>-6.6E-3</v>
      </c>
    </row>
    <row r="1292" spans="1:7" ht="17.5" thickBot="1">
      <c r="A1292" s="135">
        <v>41338</v>
      </c>
      <c r="B1292" s="136">
        <v>1550000</v>
      </c>
      <c r="C1292" s="137">
        <v>7.1000000000000004E-3</v>
      </c>
      <c r="D1292" s="133"/>
      <c r="E1292" s="135">
        <v>41338</v>
      </c>
      <c r="F1292" s="136">
        <v>2016.61</v>
      </c>
      <c r="G1292" s="137">
        <v>1.6999999999999999E-3</v>
      </c>
    </row>
    <row r="1293" spans="1:7" ht="17.5" thickBot="1">
      <c r="A1293" s="135">
        <v>41339</v>
      </c>
      <c r="B1293" s="136">
        <v>1560000</v>
      </c>
      <c r="C1293" s="137">
        <v>6.4999999999999997E-3</v>
      </c>
      <c r="D1293" s="133"/>
      <c r="E1293" s="135">
        <v>41339</v>
      </c>
      <c r="F1293" s="136">
        <v>2020.74</v>
      </c>
      <c r="G1293" s="137">
        <v>2E-3</v>
      </c>
    </row>
    <row r="1294" spans="1:7" ht="17.5" thickBot="1">
      <c r="A1294" s="135">
        <v>41340</v>
      </c>
      <c r="B1294" s="136">
        <v>1520000</v>
      </c>
      <c r="C1294" s="138">
        <v>-2.5600000000000001E-2</v>
      </c>
      <c r="D1294" s="133"/>
      <c r="E1294" s="135">
        <v>41340</v>
      </c>
      <c r="F1294" s="136">
        <v>2004.4</v>
      </c>
      <c r="G1294" s="138">
        <v>-8.0999999999999996E-3</v>
      </c>
    </row>
    <row r="1295" spans="1:7" ht="17.5" thickBot="1">
      <c r="A1295" s="135">
        <v>41341</v>
      </c>
      <c r="B1295" s="136">
        <v>1499000</v>
      </c>
      <c r="C1295" s="138">
        <v>-1.38E-2</v>
      </c>
      <c r="D1295" s="133"/>
      <c r="E1295" s="135">
        <v>41341</v>
      </c>
      <c r="F1295" s="136">
        <v>2006.01</v>
      </c>
      <c r="G1295" s="137">
        <v>8.0000000000000004E-4</v>
      </c>
    </row>
    <row r="1296" spans="1:7" ht="17.5" thickBot="1">
      <c r="A1296" s="135">
        <v>41344</v>
      </c>
      <c r="B1296" s="136">
        <v>1508000</v>
      </c>
      <c r="C1296" s="137">
        <v>6.0000000000000001E-3</v>
      </c>
      <c r="D1296" s="133"/>
      <c r="E1296" s="135">
        <v>41344</v>
      </c>
      <c r="F1296" s="136">
        <v>2003.35</v>
      </c>
      <c r="G1296" s="138">
        <v>-1.2999999999999999E-3</v>
      </c>
    </row>
    <row r="1297" spans="1:7" ht="17.5" thickBot="1">
      <c r="A1297" s="135">
        <v>41345</v>
      </c>
      <c r="B1297" s="136">
        <v>1494000</v>
      </c>
      <c r="C1297" s="138">
        <v>-9.2999999999999992E-3</v>
      </c>
      <c r="D1297" s="133"/>
      <c r="E1297" s="135">
        <v>41345</v>
      </c>
      <c r="F1297" s="136">
        <v>1993.34</v>
      </c>
      <c r="G1297" s="138">
        <v>-5.0000000000000001E-3</v>
      </c>
    </row>
    <row r="1298" spans="1:7" ht="17.5" thickBot="1">
      <c r="A1298" s="135">
        <v>41346</v>
      </c>
      <c r="B1298" s="136">
        <v>1527000</v>
      </c>
      <c r="C1298" s="137">
        <v>2.2100000000000002E-2</v>
      </c>
      <c r="D1298" s="133"/>
      <c r="E1298" s="135">
        <v>41346</v>
      </c>
      <c r="F1298" s="136">
        <v>1999.73</v>
      </c>
      <c r="G1298" s="137">
        <v>3.2000000000000002E-3</v>
      </c>
    </row>
    <row r="1299" spans="1:7" ht="17.5" thickBot="1">
      <c r="A1299" s="135">
        <v>41347</v>
      </c>
      <c r="B1299" s="136">
        <v>1520000</v>
      </c>
      <c r="C1299" s="138">
        <v>-4.5999999999999999E-3</v>
      </c>
      <c r="D1299" s="133"/>
      <c r="E1299" s="135">
        <v>41347</v>
      </c>
      <c r="F1299" s="136">
        <v>2002.13</v>
      </c>
      <c r="G1299" s="137">
        <v>1.1999999999999999E-3</v>
      </c>
    </row>
    <row r="1300" spans="1:7" ht="17.5" thickBot="1">
      <c r="A1300" s="135">
        <v>41348</v>
      </c>
      <c r="B1300" s="136">
        <v>1480000</v>
      </c>
      <c r="C1300" s="138">
        <v>-2.63E-2</v>
      </c>
      <c r="D1300" s="133"/>
      <c r="E1300" s="135">
        <v>41348</v>
      </c>
      <c r="F1300" s="136">
        <v>1986.5</v>
      </c>
      <c r="G1300" s="138">
        <v>-7.7999999999999996E-3</v>
      </c>
    </row>
    <row r="1301" spans="1:7" ht="17.5" thickBot="1">
      <c r="A1301" s="135">
        <v>41351</v>
      </c>
      <c r="B1301" s="136">
        <v>1445000</v>
      </c>
      <c r="C1301" s="138">
        <v>-2.3599999999999999E-2</v>
      </c>
      <c r="D1301" s="133"/>
      <c r="E1301" s="135">
        <v>41351</v>
      </c>
      <c r="F1301" s="136">
        <v>1968.18</v>
      </c>
      <c r="G1301" s="138">
        <v>-9.1999999999999998E-3</v>
      </c>
    </row>
    <row r="1302" spans="1:7" ht="17.5" thickBot="1">
      <c r="A1302" s="135">
        <v>41352</v>
      </c>
      <c r="B1302" s="136">
        <v>1475000</v>
      </c>
      <c r="C1302" s="137">
        <v>2.0799999999999999E-2</v>
      </c>
      <c r="D1302" s="133"/>
      <c r="E1302" s="135">
        <v>41352</v>
      </c>
      <c r="F1302" s="136">
        <v>1978.56</v>
      </c>
      <c r="G1302" s="137">
        <v>5.3E-3</v>
      </c>
    </row>
    <row r="1303" spans="1:7" ht="17.5" thickBot="1">
      <c r="A1303" s="135">
        <v>41353</v>
      </c>
      <c r="B1303" s="136">
        <v>1460000</v>
      </c>
      <c r="C1303" s="138">
        <v>-1.0200000000000001E-2</v>
      </c>
      <c r="D1303" s="133"/>
      <c r="E1303" s="135">
        <v>41353</v>
      </c>
      <c r="F1303" s="136">
        <v>1959.41</v>
      </c>
      <c r="G1303" s="138">
        <v>-9.7000000000000003E-3</v>
      </c>
    </row>
    <row r="1304" spans="1:7" ht="17.5" thickBot="1">
      <c r="A1304" s="135">
        <v>41354</v>
      </c>
      <c r="B1304" s="136">
        <v>1457000</v>
      </c>
      <c r="C1304" s="138">
        <v>-2.0999999999999999E-3</v>
      </c>
      <c r="D1304" s="133"/>
      <c r="E1304" s="135">
        <v>41354</v>
      </c>
      <c r="F1304" s="136">
        <v>1950.82</v>
      </c>
      <c r="G1304" s="138">
        <v>-4.4000000000000003E-3</v>
      </c>
    </row>
    <row r="1305" spans="1:7" ht="17.5" thickBot="1">
      <c r="A1305" s="135">
        <v>41355</v>
      </c>
      <c r="B1305" s="136">
        <v>1455000</v>
      </c>
      <c r="C1305" s="138">
        <v>-1.4E-3</v>
      </c>
      <c r="D1305" s="133"/>
      <c r="E1305" s="135">
        <v>41355</v>
      </c>
      <c r="F1305" s="136">
        <v>1948.71</v>
      </c>
      <c r="G1305" s="138">
        <v>-1.1000000000000001E-3</v>
      </c>
    </row>
    <row r="1306" spans="1:7" ht="17.5" thickBot="1">
      <c r="A1306" s="135">
        <v>41358</v>
      </c>
      <c r="B1306" s="136">
        <v>1495000</v>
      </c>
      <c r="C1306" s="137">
        <v>2.75E-2</v>
      </c>
      <c r="D1306" s="133"/>
      <c r="E1306" s="135">
        <v>41358</v>
      </c>
      <c r="F1306" s="136">
        <v>1977.67</v>
      </c>
      <c r="G1306" s="137">
        <v>1.49E-2</v>
      </c>
    </row>
    <row r="1307" spans="1:7" ht="17.5" thickBot="1">
      <c r="A1307" s="135">
        <v>41359</v>
      </c>
      <c r="B1307" s="136">
        <v>1509000</v>
      </c>
      <c r="C1307" s="137">
        <v>9.4000000000000004E-3</v>
      </c>
      <c r="D1307" s="133"/>
      <c r="E1307" s="135">
        <v>41359</v>
      </c>
      <c r="F1307" s="136">
        <v>1983.7</v>
      </c>
      <c r="G1307" s="137">
        <v>3.0000000000000001E-3</v>
      </c>
    </row>
    <row r="1308" spans="1:7" ht="17.5" thickBot="1">
      <c r="A1308" s="135">
        <v>41360</v>
      </c>
      <c r="B1308" s="136">
        <v>1504000</v>
      </c>
      <c r="C1308" s="138">
        <v>-3.3E-3</v>
      </c>
      <c r="D1308" s="133"/>
      <c r="E1308" s="135">
        <v>41360</v>
      </c>
      <c r="F1308" s="136">
        <v>1993.44</v>
      </c>
      <c r="G1308" s="137">
        <v>4.8999999999999998E-3</v>
      </c>
    </row>
    <row r="1309" spans="1:7" ht="17.5" thickBot="1">
      <c r="A1309" s="135">
        <v>41361</v>
      </c>
      <c r="B1309" s="136">
        <v>1510000</v>
      </c>
      <c r="C1309" s="137">
        <v>4.0000000000000001E-3</v>
      </c>
      <c r="D1309" s="133"/>
      <c r="E1309" s="135">
        <v>41361</v>
      </c>
      <c r="F1309" s="136">
        <v>1993.52</v>
      </c>
      <c r="G1309" s="137">
        <v>0</v>
      </c>
    </row>
    <row r="1310" spans="1:7" ht="17.5" thickBot="1">
      <c r="A1310" s="135">
        <v>41362</v>
      </c>
      <c r="B1310" s="136">
        <v>1527000</v>
      </c>
      <c r="C1310" s="137">
        <v>1.1299999999999999E-2</v>
      </c>
      <c r="D1310" s="133"/>
      <c r="E1310" s="135">
        <v>41362</v>
      </c>
      <c r="F1310" s="136">
        <v>2004.89</v>
      </c>
      <c r="G1310" s="137">
        <v>5.7000000000000002E-3</v>
      </c>
    </row>
    <row r="1311" spans="1:7" ht="17.5" thickBot="1">
      <c r="A1311" s="135">
        <v>41365</v>
      </c>
      <c r="B1311" s="136">
        <v>1512000</v>
      </c>
      <c r="C1311" s="138">
        <v>-9.7999999999999997E-3</v>
      </c>
      <c r="D1311" s="133"/>
      <c r="E1311" s="135">
        <v>41365</v>
      </c>
      <c r="F1311" s="136">
        <v>1995.99</v>
      </c>
      <c r="G1311" s="138">
        <v>-4.4000000000000003E-3</v>
      </c>
    </row>
    <row r="1312" spans="1:7" ht="17.5" thickBot="1">
      <c r="A1312" s="135">
        <v>41366</v>
      </c>
      <c r="B1312" s="136">
        <v>1525000</v>
      </c>
      <c r="C1312" s="137">
        <v>8.6E-3</v>
      </c>
      <c r="D1312" s="133"/>
      <c r="E1312" s="135">
        <v>41366</v>
      </c>
      <c r="F1312" s="136">
        <v>1986.15</v>
      </c>
      <c r="G1312" s="138">
        <v>-4.8999999999999998E-3</v>
      </c>
    </row>
    <row r="1313" spans="1:7" ht="17.5" thickBot="1">
      <c r="A1313" s="135">
        <v>41367</v>
      </c>
      <c r="B1313" s="136">
        <v>1521000</v>
      </c>
      <c r="C1313" s="138">
        <v>-2.5999999999999999E-3</v>
      </c>
      <c r="D1313" s="133"/>
      <c r="E1313" s="135">
        <v>41367</v>
      </c>
      <c r="F1313" s="136">
        <v>1983.22</v>
      </c>
      <c r="G1313" s="138">
        <v>-1.5E-3</v>
      </c>
    </row>
    <row r="1314" spans="1:7" ht="17.5" thickBot="1">
      <c r="A1314" s="135">
        <v>41368</v>
      </c>
      <c r="B1314" s="136">
        <v>1506000</v>
      </c>
      <c r="C1314" s="138">
        <v>-9.9000000000000008E-3</v>
      </c>
      <c r="D1314" s="133"/>
      <c r="E1314" s="135">
        <v>41368</v>
      </c>
      <c r="F1314" s="136">
        <v>1959.45</v>
      </c>
      <c r="G1314" s="138">
        <v>-1.2E-2</v>
      </c>
    </row>
    <row r="1315" spans="1:7" ht="17.5" thickBot="1">
      <c r="A1315" s="135">
        <v>41369</v>
      </c>
      <c r="B1315" s="136">
        <v>1505000</v>
      </c>
      <c r="C1315" s="138">
        <v>-6.9999999999999999E-4</v>
      </c>
      <c r="D1315" s="133"/>
      <c r="E1315" s="135">
        <v>41369</v>
      </c>
      <c r="F1315" s="136">
        <v>1927.23</v>
      </c>
      <c r="G1315" s="138">
        <v>-1.6400000000000001E-2</v>
      </c>
    </row>
    <row r="1316" spans="1:7" ht="17.5" thickBot="1">
      <c r="A1316" s="135">
        <v>41372</v>
      </c>
      <c r="B1316" s="136">
        <v>1520000</v>
      </c>
      <c r="C1316" s="137">
        <v>0.01</v>
      </c>
      <c r="D1316" s="133"/>
      <c r="E1316" s="135">
        <v>41372</v>
      </c>
      <c r="F1316" s="136">
        <v>1918.69</v>
      </c>
      <c r="G1316" s="138">
        <v>-4.4000000000000003E-3</v>
      </c>
    </row>
    <row r="1317" spans="1:7" ht="17.5" thickBot="1">
      <c r="A1317" s="135">
        <v>41373</v>
      </c>
      <c r="B1317" s="136">
        <v>1528000</v>
      </c>
      <c r="C1317" s="137">
        <v>5.3E-3</v>
      </c>
      <c r="D1317" s="133"/>
      <c r="E1317" s="135">
        <v>41373</v>
      </c>
      <c r="F1317" s="136">
        <v>1920.74</v>
      </c>
      <c r="G1317" s="137">
        <v>1.1000000000000001E-3</v>
      </c>
    </row>
    <row r="1318" spans="1:7" ht="17.5" thickBot="1">
      <c r="A1318" s="135">
        <v>41374</v>
      </c>
      <c r="B1318" s="136">
        <v>1521000</v>
      </c>
      <c r="C1318" s="138">
        <v>-4.5999999999999999E-3</v>
      </c>
      <c r="D1318" s="133"/>
      <c r="E1318" s="135">
        <v>41374</v>
      </c>
      <c r="F1318" s="136">
        <v>1935.58</v>
      </c>
      <c r="G1318" s="137">
        <v>7.7000000000000002E-3</v>
      </c>
    </row>
    <row r="1319" spans="1:7" ht="17.5" thickBot="1">
      <c r="A1319" s="135">
        <v>41375</v>
      </c>
      <c r="B1319" s="136">
        <v>1540000</v>
      </c>
      <c r="C1319" s="137">
        <v>1.2500000000000001E-2</v>
      </c>
      <c r="D1319" s="133"/>
      <c r="E1319" s="135">
        <v>41375</v>
      </c>
      <c r="F1319" s="136">
        <v>1949.8</v>
      </c>
      <c r="G1319" s="137">
        <v>7.3000000000000001E-3</v>
      </c>
    </row>
    <row r="1320" spans="1:7" ht="17.5" thickBot="1">
      <c r="A1320" s="135">
        <v>41376</v>
      </c>
      <c r="B1320" s="136">
        <v>1516000</v>
      </c>
      <c r="C1320" s="138">
        <v>-1.5599999999999999E-2</v>
      </c>
      <c r="D1320" s="133"/>
      <c r="E1320" s="135">
        <v>41376</v>
      </c>
      <c r="F1320" s="136">
        <v>1924.23</v>
      </c>
      <c r="G1320" s="138">
        <v>-1.3100000000000001E-2</v>
      </c>
    </row>
    <row r="1321" spans="1:7" ht="17.5" thickBot="1">
      <c r="A1321" s="135">
        <v>41379</v>
      </c>
      <c r="B1321" s="136">
        <v>1523000</v>
      </c>
      <c r="C1321" s="137">
        <v>4.5999999999999999E-3</v>
      </c>
      <c r="D1321" s="133"/>
      <c r="E1321" s="135">
        <v>41379</v>
      </c>
      <c r="F1321" s="136">
        <v>1920.45</v>
      </c>
      <c r="G1321" s="138">
        <v>-2E-3</v>
      </c>
    </row>
    <row r="1322" spans="1:7" ht="17.5" thickBot="1">
      <c r="A1322" s="135">
        <v>41380</v>
      </c>
      <c r="B1322" s="136">
        <v>1528000</v>
      </c>
      <c r="C1322" s="137">
        <v>3.3E-3</v>
      </c>
      <c r="D1322" s="133"/>
      <c r="E1322" s="135">
        <v>41380</v>
      </c>
      <c r="F1322" s="136">
        <v>1922.21</v>
      </c>
      <c r="G1322" s="137">
        <v>8.9999999999999998E-4</v>
      </c>
    </row>
    <row r="1323" spans="1:7" ht="17.5" thickBot="1">
      <c r="A1323" s="135">
        <v>41381</v>
      </c>
      <c r="B1323" s="136">
        <v>1518000</v>
      </c>
      <c r="C1323" s="138">
        <v>-6.4999999999999997E-3</v>
      </c>
      <c r="D1323" s="133"/>
      <c r="E1323" s="135">
        <v>41381</v>
      </c>
      <c r="F1323" s="136">
        <v>1923.84</v>
      </c>
      <c r="G1323" s="137">
        <v>8.0000000000000004E-4</v>
      </c>
    </row>
    <row r="1324" spans="1:7" ht="17.5" thickBot="1">
      <c r="A1324" s="135">
        <v>41382</v>
      </c>
      <c r="B1324" s="136">
        <v>1483000</v>
      </c>
      <c r="C1324" s="138">
        <v>-2.3099999999999999E-2</v>
      </c>
      <c r="D1324" s="133"/>
      <c r="E1324" s="135">
        <v>41382</v>
      </c>
      <c r="F1324" s="136">
        <v>1900.06</v>
      </c>
      <c r="G1324" s="138">
        <v>-1.24E-2</v>
      </c>
    </row>
    <row r="1325" spans="1:7" ht="17.5" thickBot="1">
      <c r="A1325" s="135">
        <v>41383</v>
      </c>
      <c r="B1325" s="136">
        <v>1475000</v>
      </c>
      <c r="C1325" s="138">
        <v>-5.4000000000000003E-3</v>
      </c>
      <c r="D1325" s="133"/>
      <c r="E1325" s="135">
        <v>41383</v>
      </c>
      <c r="F1325" s="136">
        <v>1906.75</v>
      </c>
      <c r="G1325" s="137">
        <v>3.5000000000000001E-3</v>
      </c>
    </row>
    <row r="1326" spans="1:7" ht="17.5" thickBot="1">
      <c r="A1326" s="135">
        <v>41386</v>
      </c>
      <c r="B1326" s="136">
        <v>1503000</v>
      </c>
      <c r="C1326" s="137">
        <v>1.9E-2</v>
      </c>
      <c r="D1326" s="133"/>
      <c r="E1326" s="135">
        <v>41386</v>
      </c>
      <c r="F1326" s="136">
        <v>1926.31</v>
      </c>
      <c r="G1326" s="137">
        <v>1.03E-2</v>
      </c>
    </row>
    <row r="1327" spans="1:7" ht="17.5" thickBot="1">
      <c r="A1327" s="135">
        <v>41387</v>
      </c>
      <c r="B1327" s="136">
        <v>1483000</v>
      </c>
      <c r="C1327" s="138">
        <v>-1.3299999999999999E-2</v>
      </c>
      <c r="D1327" s="133"/>
      <c r="E1327" s="135">
        <v>41387</v>
      </c>
      <c r="F1327" s="136">
        <v>1918.63</v>
      </c>
      <c r="G1327" s="138">
        <v>-4.0000000000000001E-3</v>
      </c>
    </row>
    <row r="1328" spans="1:7" ht="17.5" thickBot="1">
      <c r="A1328" s="135">
        <v>41388</v>
      </c>
      <c r="B1328" s="136">
        <v>1486000</v>
      </c>
      <c r="C1328" s="137">
        <v>2E-3</v>
      </c>
      <c r="D1328" s="133"/>
      <c r="E1328" s="135">
        <v>41388</v>
      </c>
      <c r="F1328" s="136">
        <v>1935.31</v>
      </c>
      <c r="G1328" s="137">
        <v>8.6999999999999994E-3</v>
      </c>
    </row>
    <row r="1329" spans="1:7" ht="17.5" thickBot="1">
      <c r="A1329" s="135">
        <v>41389</v>
      </c>
      <c r="B1329" s="136">
        <v>1494000</v>
      </c>
      <c r="C1329" s="137">
        <v>5.4000000000000003E-3</v>
      </c>
      <c r="D1329" s="133"/>
      <c r="E1329" s="135">
        <v>41389</v>
      </c>
      <c r="F1329" s="136">
        <v>1951.6</v>
      </c>
      <c r="G1329" s="137">
        <v>8.3999999999999995E-3</v>
      </c>
    </row>
    <row r="1330" spans="1:7" ht="17.5" thickBot="1">
      <c r="A1330" s="135">
        <v>41390</v>
      </c>
      <c r="B1330" s="136">
        <v>1486000</v>
      </c>
      <c r="C1330" s="138">
        <v>-5.4000000000000003E-3</v>
      </c>
      <c r="D1330" s="133"/>
      <c r="E1330" s="135">
        <v>41390</v>
      </c>
      <c r="F1330" s="136">
        <v>1944.56</v>
      </c>
      <c r="G1330" s="138">
        <v>-3.5999999999999999E-3</v>
      </c>
    </row>
    <row r="1331" spans="1:7" ht="17.5" thickBot="1">
      <c r="A1331" s="135">
        <v>41393</v>
      </c>
      <c r="B1331" s="136">
        <v>1481000</v>
      </c>
      <c r="C1331" s="138">
        <v>-3.3999999999999998E-3</v>
      </c>
      <c r="D1331" s="133"/>
      <c r="E1331" s="135">
        <v>41393</v>
      </c>
      <c r="F1331" s="136">
        <v>1940.7</v>
      </c>
      <c r="G1331" s="138">
        <v>-2E-3</v>
      </c>
    </row>
    <row r="1332" spans="1:7" ht="17.5" thickBot="1">
      <c r="A1332" s="135">
        <v>41394</v>
      </c>
      <c r="B1332" s="136">
        <v>1520000</v>
      </c>
      <c r="C1332" s="137">
        <v>2.63E-2</v>
      </c>
      <c r="D1332" s="133"/>
      <c r="E1332" s="135">
        <v>41394</v>
      </c>
      <c r="F1332" s="136">
        <v>1963.95</v>
      </c>
      <c r="G1332" s="137">
        <v>1.2E-2</v>
      </c>
    </row>
    <row r="1333" spans="1:7" ht="17.5" thickBot="1">
      <c r="A1333" s="135">
        <v>41396</v>
      </c>
      <c r="B1333" s="136">
        <v>1528000</v>
      </c>
      <c r="C1333" s="137">
        <v>5.3E-3</v>
      </c>
      <c r="D1333" s="133"/>
      <c r="E1333" s="135">
        <v>41396</v>
      </c>
      <c r="F1333" s="136">
        <v>1957.21</v>
      </c>
      <c r="G1333" s="138">
        <v>-3.3999999999999998E-3</v>
      </c>
    </row>
    <row r="1334" spans="1:7" ht="17.5" thickBot="1">
      <c r="A1334" s="135">
        <v>41397</v>
      </c>
      <c r="B1334" s="136">
        <v>1535000</v>
      </c>
      <c r="C1334" s="137">
        <v>4.5999999999999999E-3</v>
      </c>
      <c r="D1334" s="133"/>
      <c r="E1334" s="135">
        <v>41397</v>
      </c>
      <c r="F1334" s="136">
        <v>1965.71</v>
      </c>
      <c r="G1334" s="137">
        <v>4.3E-3</v>
      </c>
    </row>
    <row r="1335" spans="1:7" ht="17.5" thickBot="1">
      <c r="A1335" s="135">
        <v>41400</v>
      </c>
      <c r="B1335" s="136">
        <v>1514000</v>
      </c>
      <c r="C1335" s="138">
        <v>-1.37E-2</v>
      </c>
      <c r="D1335" s="133"/>
      <c r="E1335" s="135">
        <v>41400</v>
      </c>
      <c r="F1335" s="136">
        <v>1961.48</v>
      </c>
      <c r="G1335" s="138">
        <v>-2.2000000000000001E-3</v>
      </c>
    </row>
    <row r="1336" spans="1:7" ht="17.5" thickBot="1">
      <c r="A1336" s="135">
        <v>41401</v>
      </c>
      <c r="B1336" s="136">
        <v>1493000</v>
      </c>
      <c r="C1336" s="138">
        <v>-1.3899999999999999E-2</v>
      </c>
      <c r="D1336" s="133"/>
      <c r="E1336" s="135">
        <v>41401</v>
      </c>
      <c r="F1336" s="136">
        <v>1954.35</v>
      </c>
      <c r="G1336" s="138">
        <v>-3.5999999999999999E-3</v>
      </c>
    </row>
    <row r="1337" spans="1:7" ht="17.5" thickBot="1">
      <c r="A1337" s="135">
        <v>41402</v>
      </c>
      <c r="B1337" s="136">
        <v>1488000</v>
      </c>
      <c r="C1337" s="138">
        <v>-3.3E-3</v>
      </c>
      <c r="D1337" s="133"/>
      <c r="E1337" s="135">
        <v>41402</v>
      </c>
      <c r="F1337" s="136">
        <v>1956.45</v>
      </c>
      <c r="G1337" s="137">
        <v>1.1000000000000001E-3</v>
      </c>
    </row>
    <row r="1338" spans="1:7" ht="17.5" thickBot="1">
      <c r="A1338" s="135">
        <v>41403</v>
      </c>
      <c r="B1338" s="136">
        <v>1515000</v>
      </c>
      <c r="C1338" s="137">
        <v>1.8100000000000002E-2</v>
      </c>
      <c r="D1338" s="133"/>
      <c r="E1338" s="135">
        <v>41403</v>
      </c>
      <c r="F1338" s="136">
        <v>1979.45</v>
      </c>
      <c r="G1338" s="137">
        <v>1.18E-2</v>
      </c>
    </row>
    <row r="1339" spans="1:7" ht="17.5" thickBot="1">
      <c r="A1339" s="135">
        <v>41404</v>
      </c>
      <c r="B1339" s="136">
        <v>1476000</v>
      </c>
      <c r="C1339" s="138">
        <v>-2.5700000000000001E-2</v>
      </c>
      <c r="D1339" s="133"/>
      <c r="E1339" s="135">
        <v>41404</v>
      </c>
      <c r="F1339" s="136">
        <v>1944.75</v>
      </c>
      <c r="G1339" s="138">
        <v>-1.7500000000000002E-2</v>
      </c>
    </row>
    <row r="1340" spans="1:7" ht="17.5" thickBot="1">
      <c r="A1340" s="135">
        <v>41407</v>
      </c>
      <c r="B1340" s="136">
        <v>1477000</v>
      </c>
      <c r="C1340" s="137">
        <v>6.9999999999999999E-4</v>
      </c>
      <c r="D1340" s="133"/>
      <c r="E1340" s="135">
        <v>41407</v>
      </c>
      <c r="F1340" s="136">
        <v>1948.7</v>
      </c>
      <c r="G1340" s="137">
        <v>2E-3</v>
      </c>
    </row>
    <row r="1341" spans="1:7" ht="17.5" thickBot="1">
      <c r="A1341" s="135">
        <v>41408</v>
      </c>
      <c r="B1341" s="136">
        <v>1500000</v>
      </c>
      <c r="C1341" s="137">
        <v>1.5599999999999999E-2</v>
      </c>
      <c r="D1341" s="133"/>
      <c r="E1341" s="135">
        <v>41408</v>
      </c>
      <c r="F1341" s="136">
        <v>1968.83</v>
      </c>
      <c r="G1341" s="137">
        <v>1.03E-2</v>
      </c>
    </row>
    <row r="1342" spans="1:7" ht="17.5" thickBot="1">
      <c r="A1342" s="135">
        <v>41409</v>
      </c>
      <c r="B1342" s="136">
        <v>1500000</v>
      </c>
      <c r="C1342" s="137">
        <v>0</v>
      </c>
      <c r="D1342" s="133"/>
      <c r="E1342" s="135">
        <v>41409</v>
      </c>
      <c r="F1342" s="136">
        <v>1971.26</v>
      </c>
      <c r="G1342" s="137">
        <v>1.1999999999999999E-3</v>
      </c>
    </row>
    <row r="1343" spans="1:7" ht="17.5" thickBot="1">
      <c r="A1343" s="135">
        <v>41410</v>
      </c>
      <c r="B1343" s="136">
        <v>1508000</v>
      </c>
      <c r="C1343" s="137">
        <v>5.3E-3</v>
      </c>
      <c r="D1343" s="133"/>
      <c r="E1343" s="135">
        <v>41410</v>
      </c>
      <c r="F1343" s="136">
        <v>1986.81</v>
      </c>
      <c r="G1343" s="137">
        <v>7.9000000000000008E-3</v>
      </c>
    </row>
    <row r="1344" spans="1:7" ht="17.5" thickBot="1">
      <c r="A1344" s="135">
        <v>41414</v>
      </c>
      <c r="B1344" s="136">
        <v>1497000</v>
      </c>
      <c r="C1344" s="138">
        <v>-7.3000000000000001E-3</v>
      </c>
      <c r="D1344" s="133"/>
      <c r="E1344" s="135">
        <v>41414</v>
      </c>
      <c r="F1344" s="136">
        <v>1982.43</v>
      </c>
      <c r="G1344" s="138">
        <v>-2.2000000000000001E-3</v>
      </c>
    </row>
    <row r="1345" spans="1:7" ht="17.5" thickBot="1">
      <c r="A1345" s="135">
        <v>41415</v>
      </c>
      <c r="B1345" s="136">
        <v>1492000</v>
      </c>
      <c r="C1345" s="138">
        <v>-3.3E-3</v>
      </c>
      <c r="D1345" s="133"/>
      <c r="E1345" s="135">
        <v>41415</v>
      </c>
      <c r="F1345" s="136">
        <v>1981.09</v>
      </c>
      <c r="G1345" s="138">
        <v>-6.9999999999999999E-4</v>
      </c>
    </row>
    <row r="1346" spans="1:7" ht="17.5" thickBot="1">
      <c r="A1346" s="135">
        <v>41416</v>
      </c>
      <c r="B1346" s="136">
        <v>1509000</v>
      </c>
      <c r="C1346" s="137">
        <v>1.14E-2</v>
      </c>
      <c r="D1346" s="133"/>
      <c r="E1346" s="135">
        <v>41416</v>
      </c>
      <c r="F1346" s="136">
        <v>1993.83</v>
      </c>
      <c r="G1346" s="137">
        <v>6.4000000000000003E-3</v>
      </c>
    </row>
    <row r="1347" spans="1:7" ht="17.5" thickBot="1">
      <c r="A1347" s="135">
        <v>41417</v>
      </c>
      <c r="B1347" s="136">
        <v>1484000</v>
      </c>
      <c r="C1347" s="138">
        <v>-1.66E-2</v>
      </c>
      <c r="D1347" s="133"/>
      <c r="E1347" s="135">
        <v>41417</v>
      </c>
      <c r="F1347" s="136">
        <v>1969.19</v>
      </c>
      <c r="G1347" s="138">
        <v>-1.24E-2</v>
      </c>
    </row>
    <row r="1348" spans="1:7" ht="17.5" thickBot="1">
      <c r="A1348" s="135">
        <v>41418</v>
      </c>
      <c r="B1348" s="136">
        <v>1486000</v>
      </c>
      <c r="C1348" s="137">
        <v>1.2999999999999999E-3</v>
      </c>
      <c r="D1348" s="133"/>
      <c r="E1348" s="135">
        <v>41418</v>
      </c>
      <c r="F1348" s="136">
        <v>1973.45</v>
      </c>
      <c r="G1348" s="137">
        <v>2.2000000000000001E-3</v>
      </c>
    </row>
    <row r="1349" spans="1:7" ht="17.5" thickBot="1">
      <c r="A1349" s="135">
        <v>41421</v>
      </c>
      <c r="B1349" s="136">
        <v>1489000</v>
      </c>
      <c r="C1349" s="137">
        <v>2E-3</v>
      </c>
      <c r="D1349" s="133"/>
      <c r="E1349" s="135">
        <v>41421</v>
      </c>
      <c r="F1349" s="136">
        <v>1979.97</v>
      </c>
      <c r="G1349" s="137">
        <v>3.3E-3</v>
      </c>
    </row>
    <row r="1350" spans="1:7" ht="17.5" thickBot="1">
      <c r="A1350" s="135">
        <v>41422</v>
      </c>
      <c r="B1350" s="136">
        <v>1484000</v>
      </c>
      <c r="C1350" s="138">
        <v>-3.3999999999999998E-3</v>
      </c>
      <c r="D1350" s="133"/>
      <c r="E1350" s="135">
        <v>41422</v>
      </c>
      <c r="F1350" s="136">
        <v>1986.22</v>
      </c>
      <c r="G1350" s="137">
        <v>3.2000000000000002E-3</v>
      </c>
    </row>
    <row r="1351" spans="1:7" ht="17.5" thickBot="1">
      <c r="A1351" s="135">
        <v>41423</v>
      </c>
      <c r="B1351" s="136">
        <v>1512000</v>
      </c>
      <c r="C1351" s="137">
        <v>1.89E-2</v>
      </c>
      <c r="D1351" s="133"/>
      <c r="E1351" s="135">
        <v>41423</v>
      </c>
      <c r="F1351" s="136">
        <v>2001.2</v>
      </c>
      <c r="G1351" s="137">
        <v>7.4999999999999997E-3</v>
      </c>
    </row>
    <row r="1352" spans="1:7" ht="17.5" thickBot="1">
      <c r="A1352" s="135">
        <v>41424</v>
      </c>
      <c r="B1352" s="136">
        <v>1544000</v>
      </c>
      <c r="C1352" s="137">
        <v>2.12E-2</v>
      </c>
      <c r="D1352" s="133"/>
      <c r="E1352" s="135">
        <v>41424</v>
      </c>
      <c r="F1352" s="136">
        <v>2000.1</v>
      </c>
      <c r="G1352" s="138">
        <v>-5.0000000000000001E-4</v>
      </c>
    </row>
    <row r="1353" spans="1:7" ht="17.5" thickBot="1">
      <c r="A1353" s="135">
        <v>41425</v>
      </c>
      <c r="B1353" s="136">
        <v>1538000</v>
      </c>
      <c r="C1353" s="138">
        <v>-3.8999999999999998E-3</v>
      </c>
      <c r="D1353" s="133"/>
      <c r="E1353" s="135">
        <v>41425</v>
      </c>
      <c r="F1353" s="136">
        <v>2001.05</v>
      </c>
      <c r="G1353" s="137">
        <v>5.0000000000000001E-4</v>
      </c>
    </row>
    <row r="1354" spans="1:7" ht="17.5" thickBot="1">
      <c r="A1354" s="135">
        <v>41428</v>
      </c>
      <c r="B1354" s="136">
        <v>1532000</v>
      </c>
      <c r="C1354" s="138">
        <v>-3.8999999999999998E-3</v>
      </c>
      <c r="D1354" s="133"/>
      <c r="E1354" s="135">
        <v>41428</v>
      </c>
      <c r="F1354" s="136">
        <v>1989.57</v>
      </c>
      <c r="G1354" s="138">
        <v>-5.7000000000000002E-3</v>
      </c>
    </row>
    <row r="1355" spans="1:7" ht="17.5" thickBot="1">
      <c r="A1355" s="135">
        <v>41429</v>
      </c>
      <c r="B1355" s="136">
        <v>1540000</v>
      </c>
      <c r="C1355" s="137">
        <v>5.1999999999999998E-3</v>
      </c>
      <c r="D1355" s="133"/>
      <c r="E1355" s="135">
        <v>41429</v>
      </c>
      <c r="F1355" s="136">
        <v>1989.51</v>
      </c>
      <c r="G1355" s="138">
        <v>0</v>
      </c>
    </row>
    <row r="1356" spans="1:7" ht="17.5" thickBot="1">
      <c r="A1356" s="135">
        <v>41430</v>
      </c>
      <c r="B1356" s="136">
        <v>1521000</v>
      </c>
      <c r="C1356" s="138">
        <v>-1.23E-2</v>
      </c>
      <c r="D1356" s="133"/>
      <c r="E1356" s="135">
        <v>41430</v>
      </c>
      <c r="F1356" s="136">
        <v>1959.19</v>
      </c>
      <c r="G1356" s="138">
        <v>-1.52E-2</v>
      </c>
    </row>
    <row r="1357" spans="1:7" ht="17.5" thickBot="1">
      <c r="A1357" s="135">
        <v>41432</v>
      </c>
      <c r="B1357" s="136">
        <v>1427000</v>
      </c>
      <c r="C1357" s="138">
        <v>-6.1800000000000001E-2</v>
      </c>
      <c r="D1357" s="133"/>
      <c r="E1357" s="135">
        <v>41432</v>
      </c>
      <c r="F1357" s="136">
        <v>1923.85</v>
      </c>
      <c r="G1357" s="138">
        <v>-1.7999999999999999E-2</v>
      </c>
    </row>
    <row r="1358" spans="1:7" ht="17.5" thickBot="1">
      <c r="A1358" s="135">
        <v>41435</v>
      </c>
      <c r="B1358" s="136">
        <v>1425000</v>
      </c>
      <c r="C1358" s="138">
        <v>-1.4E-3</v>
      </c>
      <c r="D1358" s="133"/>
      <c r="E1358" s="135">
        <v>41435</v>
      </c>
      <c r="F1358" s="136">
        <v>1932.7</v>
      </c>
      <c r="G1358" s="137">
        <v>4.5999999999999999E-3</v>
      </c>
    </row>
    <row r="1359" spans="1:7" ht="17.5" thickBot="1">
      <c r="A1359" s="135">
        <v>41436</v>
      </c>
      <c r="B1359" s="136">
        <v>1389000</v>
      </c>
      <c r="C1359" s="138">
        <v>-2.53E-2</v>
      </c>
      <c r="D1359" s="133"/>
      <c r="E1359" s="135">
        <v>41436</v>
      </c>
      <c r="F1359" s="136">
        <v>1920.68</v>
      </c>
      <c r="G1359" s="138">
        <v>-6.1999999999999998E-3</v>
      </c>
    </row>
    <row r="1360" spans="1:7" ht="17.5" thickBot="1">
      <c r="A1360" s="135">
        <v>41437</v>
      </c>
      <c r="B1360" s="136">
        <v>1385000</v>
      </c>
      <c r="C1360" s="138">
        <v>-2.8999999999999998E-3</v>
      </c>
      <c r="D1360" s="133"/>
      <c r="E1360" s="135">
        <v>41437</v>
      </c>
      <c r="F1360" s="136">
        <v>1909.91</v>
      </c>
      <c r="G1360" s="138">
        <v>-5.5999999999999999E-3</v>
      </c>
    </row>
    <row r="1361" spans="1:7" ht="17.5" thickBot="1">
      <c r="A1361" s="135">
        <v>41438</v>
      </c>
      <c r="B1361" s="136">
        <v>1357000</v>
      </c>
      <c r="C1361" s="138">
        <v>-2.0199999999999999E-2</v>
      </c>
      <c r="D1361" s="133"/>
      <c r="E1361" s="135">
        <v>41438</v>
      </c>
      <c r="F1361" s="136">
        <v>1882.73</v>
      </c>
      <c r="G1361" s="138">
        <v>-1.4200000000000001E-2</v>
      </c>
    </row>
    <row r="1362" spans="1:7" ht="17.5" thickBot="1">
      <c r="A1362" s="135">
        <v>41439</v>
      </c>
      <c r="B1362" s="136">
        <v>1369000</v>
      </c>
      <c r="C1362" s="137">
        <v>8.8000000000000005E-3</v>
      </c>
      <c r="D1362" s="133"/>
      <c r="E1362" s="135">
        <v>41439</v>
      </c>
      <c r="F1362" s="136">
        <v>1889.24</v>
      </c>
      <c r="G1362" s="137">
        <v>3.5000000000000001E-3</v>
      </c>
    </row>
    <row r="1363" spans="1:7" ht="17.5" thickBot="1">
      <c r="A1363" s="135">
        <v>41442</v>
      </c>
      <c r="B1363" s="136">
        <v>1366000</v>
      </c>
      <c r="C1363" s="138">
        <v>-2.2000000000000001E-3</v>
      </c>
      <c r="D1363" s="133"/>
      <c r="E1363" s="135">
        <v>41442</v>
      </c>
      <c r="F1363" s="136">
        <v>1883.1</v>
      </c>
      <c r="G1363" s="138">
        <v>-3.2000000000000002E-3</v>
      </c>
    </row>
    <row r="1364" spans="1:7" ht="17.5" thickBot="1">
      <c r="A1364" s="135">
        <v>41443</v>
      </c>
      <c r="B1364" s="136">
        <v>1387000</v>
      </c>
      <c r="C1364" s="137">
        <v>1.54E-2</v>
      </c>
      <c r="D1364" s="133"/>
      <c r="E1364" s="135">
        <v>41443</v>
      </c>
      <c r="F1364" s="136">
        <v>1900.62</v>
      </c>
      <c r="G1364" s="137">
        <v>9.2999999999999992E-3</v>
      </c>
    </row>
    <row r="1365" spans="1:7" ht="17.5" thickBot="1">
      <c r="A1365" s="135">
        <v>41444</v>
      </c>
      <c r="B1365" s="136">
        <v>1369000</v>
      </c>
      <c r="C1365" s="138">
        <v>-1.2999999999999999E-2</v>
      </c>
      <c r="D1365" s="133"/>
      <c r="E1365" s="135">
        <v>41444</v>
      </c>
      <c r="F1365" s="136">
        <v>1888.31</v>
      </c>
      <c r="G1365" s="138">
        <v>-6.4999999999999997E-3</v>
      </c>
    </row>
    <row r="1366" spans="1:7" ht="17.5" thickBot="1">
      <c r="A1366" s="135">
        <v>41445</v>
      </c>
      <c r="B1366" s="136">
        <v>1329000</v>
      </c>
      <c r="C1366" s="138">
        <v>-2.92E-2</v>
      </c>
      <c r="D1366" s="133"/>
      <c r="E1366" s="135">
        <v>41445</v>
      </c>
      <c r="F1366" s="136">
        <v>1850.49</v>
      </c>
      <c r="G1366" s="138">
        <v>-0.02</v>
      </c>
    </row>
    <row r="1367" spans="1:7" ht="17.5" thickBot="1">
      <c r="A1367" s="135">
        <v>41446</v>
      </c>
      <c r="B1367" s="136">
        <v>1325000</v>
      </c>
      <c r="C1367" s="138">
        <v>-3.0000000000000001E-3</v>
      </c>
      <c r="D1367" s="133"/>
      <c r="E1367" s="135">
        <v>41446</v>
      </c>
      <c r="F1367" s="136">
        <v>1822.83</v>
      </c>
      <c r="G1367" s="138">
        <v>-1.49E-2</v>
      </c>
    </row>
    <row r="1368" spans="1:7" ht="17.5" thickBot="1">
      <c r="A1368" s="135">
        <v>41449</v>
      </c>
      <c r="B1368" s="136">
        <v>1313000</v>
      </c>
      <c r="C1368" s="138">
        <v>-9.1000000000000004E-3</v>
      </c>
      <c r="D1368" s="133"/>
      <c r="E1368" s="135">
        <v>41449</v>
      </c>
      <c r="F1368" s="136">
        <v>1799.01</v>
      </c>
      <c r="G1368" s="138">
        <v>-1.3100000000000001E-2</v>
      </c>
    </row>
    <row r="1369" spans="1:7" ht="17.5" thickBot="1">
      <c r="A1369" s="135">
        <v>41450</v>
      </c>
      <c r="B1369" s="136">
        <v>1297000</v>
      </c>
      <c r="C1369" s="138">
        <v>-1.2200000000000001E-2</v>
      </c>
      <c r="D1369" s="133"/>
      <c r="E1369" s="135">
        <v>41450</v>
      </c>
      <c r="F1369" s="136">
        <v>1780.63</v>
      </c>
      <c r="G1369" s="138">
        <v>-1.0200000000000001E-2</v>
      </c>
    </row>
    <row r="1370" spans="1:7" ht="17.5" thickBot="1">
      <c r="A1370" s="135">
        <v>41451</v>
      </c>
      <c r="B1370" s="136">
        <v>1261000</v>
      </c>
      <c r="C1370" s="138">
        <v>-2.7799999999999998E-2</v>
      </c>
      <c r="D1370" s="133"/>
      <c r="E1370" s="135">
        <v>41451</v>
      </c>
      <c r="F1370" s="136">
        <v>1783.45</v>
      </c>
      <c r="G1370" s="137">
        <v>1.6000000000000001E-3</v>
      </c>
    </row>
    <row r="1371" spans="1:7" ht="17.5" thickBot="1">
      <c r="A1371" s="135">
        <v>41452</v>
      </c>
      <c r="B1371" s="136">
        <v>1339000</v>
      </c>
      <c r="C1371" s="137">
        <v>6.1899999999999997E-2</v>
      </c>
      <c r="D1371" s="133"/>
      <c r="E1371" s="135">
        <v>41452</v>
      </c>
      <c r="F1371" s="136">
        <v>1834.7</v>
      </c>
      <c r="G1371" s="137">
        <v>2.87E-2</v>
      </c>
    </row>
    <row r="1372" spans="1:7" ht="17.5" thickBot="1">
      <c r="A1372" s="135">
        <v>41453</v>
      </c>
      <c r="B1372" s="136">
        <v>1342000</v>
      </c>
      <c r="C1372" s="137">
        <v>2.2000000000000001E-3</v>
      </c>
      <c r="D1372" s="133"/>
      <c r="E1372" s="135">
        <v>41453</v>
      </c>
      <c r="F1372" s="136">
        <v>1863.32</v>
      </c>
      <c r="G1372" s="137">
        <v>1.5599999999999999E-2</v>
      </c>
    </row>
    <row r="1373" spans="1:7" ht="17.5" thickBot="1">
      <c r="A1373" s="135">
        <v>41456</v>
      </c>
      <c r="B1373" s="136">
        <v>1326000</v>
      </c>
      <c r="C1373" s="138">
        <v>-1.1900000000000001E-2</v>
      </c>
      <c r="D1373" s="133"/>
      <c r="E1373" s="135">
        <v>41456</v>
      </c>
      <c r="F1373" s="136">
        <v>1855.73</v>
      </c>
      <c r="G1373" s="138">
        <v>-4.1000000000000003E-3</v>
      </c>
    </row>
    <row r="1374" spans="1:7" ht="17.5" thickBot="1">
      <c r="A1374" s="135">
        <v>41457</v>
      </c>
      <c r="B1374" s="136">
        <v>1335000</v>
      </c>
      <c r="C1374" s="137">
        <v>6.7999999999999996E-3</v>
      </c>
      <c r="D1374" s="133"/>
      <c r="E1374" s="135">
        <v>41457</v>
      </c>
      <c r="F1374" s="136">
        <v>1855.02</v>
      </c>
      <c r="G1374" s="138">
        <v>-4.0000000000000002E-4</v>
      </c>
    </row>
    <row r="1375" spans="1:7" ht="17.5" thickBot="1">
      <c r="A1375" s="135">
        <v>41458</v>
      </c>
      <c r="B1375" s="136">
        <v>1301000</v>
      </c>
      <c r="C1375" s="138">
        <v>-2.5499999999999998E-2</v>
      </c>
      <c r="D1375" s="133"/>
      <c r="E1375" s="135">
        <v>41458</v>
      </c>
      <c r="F1375" s="136">
        <v>1824.66</v>
      </c>
      <c r="G1375" s="138">
        <v>-1.6400000000000001E-2</v>
      </c>
    </row>
    <row r="1376" spans="1:7" ht="17.5" thickBot="1">
      <c r="A1376" s="135">
        <v>41459</v>
      </c>
      <c r="B1376" s="136">
        <v>1317000</v>
      </c>
      <c r="C1376" s="137">
        <v>1.23E-2</v>
      </c>
      <c r="D1376" s="133"/>
      <c r="E1376" s="135">
        <v>41459</v>
      </c>
      <c r="F1376" s="136">
        <v>1839.14</v>
      </c>
      <c r="G1376" s="137">
        <v>7.9000000000000008E-3</v>
      </c>
    </row>
    <row r="1377" spans="1:7" ht="17.5" thickBot="1">
      <c r="A1377" s="135">
        <v>41460</v>
      </c>
      <c r="B1377" s="136">
        <v>1267000</v>
      </c>
      <c r="C1377" s="138">
        <v>-3.7999999999999999E-2</v>
      </c>
      <c r="D1377" s="133"/>
      <c r="E1377" s="135">
        <v>41460</v>
      </c>
      <c r="F1377" s="136">
        <v>1833.31</v>
      </c>
      <c r="G1377" s="138">
        <v>-3.2000000000000002E-3</v>
      </c>
    </row>
    <row r="1378" spans="1:7" ht="17.5" thickBot="1">
      <c r="A1378" s="135">
        <v>41463</v>
      </c>
      <c r="B1378" s="136">
        <v>1226000</v>
      </c>
      <c r="C1378" s="138">
        <v>-3.2399999999999998E-2</v>
      </c>
      <c r="D1378" s="133"/>
      <c r="E1378" s="135">
        <v>41463</v>
      </c>
      <c r="F1378" s="136">
        <v>1816.85</v>
      </c>
      <c r="G1378" s="138">
        <v>-8.9999999999999993E-3</v>
      </c>
    </row>
    <row r="1379" spans="1:7" ht="17.5" thickBot="1">
      <c r="A1379" s="135">
        <v>41464</v>
      </c>
      <c r="B1379" s="136">
        <v>1237000</v>
      </c>
      <c r="C1379" s="137">
        <v>8.9999999999999993E-3</v>
      </c>
      <c r="D1379" s="133"/>
      <c r="E1379" s="135">
        <v>41464</v>
      </c>
      <c r="F1379" s="136">
        <v>1830.35</v>
      </c>
      <c r="G1379" s="137">
        <v>7.4000000000000003E-3</v>
      </c>
    </row>
    <row r="1380" spans="1:7" ht="17.5" thickBot="1">
      <c r="A1380" s="135">
        <v>41465</v>
      </c>
      <c r="B1380" s="136">
        <v>1248000</v>
      </c>
      <c r="C1380" s="137">
        <v>8.8999999999999999E-3</v>
      </c>
      <c r="D1380" s="133"/>
      <c r="E1380" s="135">
        <v>41465</v>
      </c>
      <c r="F1380" s="136">
        <v>1824.16</v>
      </c>
      <c r="G1380" s="138">
        <v>-3.3999999999999998E-3</v>
      </c>
    </row>
    <row r="1381" spans="1:7" ht="17.5" thickBot="1">
      <c r="A1381" s="135">
        <v>41466</v>
      </c>
      <c r="B1381" s="136">
        <v>1312000</v>
      </c>
      <c r="C1381" s="137">
        <v>5.1299999999999998E-2</v>
      </c>
      <c r="D1381" s="133"/>
      <c r="E1381" s="135">
        <v>41466</v>
      </c>
      <c r="F1381" s="136">
        <v>1877.6</v>
      </c>
      <c r="G1381" s="137">
        <v>2.93E-2</v>
      </c>
    </row>
    <row r="1382" spans="1:7" ht="17.5" thickBot="1">
      <c r="A1382" s="135">
        <v>41467</v>
      </c>
      <c r="B1382" s="136">
        <v>1312000</v>
      </c>
      <c r="C1382" s="137">
        <v>0</v>
      </c>
      <c r="D1382" s="133"/>
      <c r="E1382" s="135">
        <v>41467</v>
      </c>
      <c r="F1382" s="136">
        <v>1869.98</v>
      </c>
      <c r="G1382" s="138">
        <v>-4.1000000000000003E-3</v>
      </c>
    </row>
    <row r="1383" spans="1:7" ht="17.5" thickBot="1">
      <c r="A1383" s="135">
        <v>41470</v>
      </c>
      <c r="B1383" s="136">
        <v>1313000</v>
      </c>
      <c r="C1383" s="137">
        <v>8.0000000000000004E-4</v>
      </c>
      <c r="D1383" s="133"/>
      <c r="E1383" s="135">
        <v>41470</v>
      </c>
      <c r="F1383" s="136">
        <v>1875.16</v>
      </c>
      <c r="G1383" s="137">
        <v>2.8E-3</v>
      </c>
    </row>
    <row r="1384" spans="1:7" ht="17.5" thickBot="1">
      <c r="A1384" s="135">
        <v>41471</v>
      </c>
      <c r="B1384" s="136">
        <v>1298000</v>
      </c>
      <c r="C1384" s="138">
        <v>-1.14E-2</v>
      </c>
      <c r="D1384" s="133"/>
      <c r="E1384" s="135">
        <v>41471</v>
      </c>
      <c r="F1384" s="136">
        <v>1866.36</v>
      </c>
      <c r="G1384" s="138">
        <v>-4.7000000000000002E-3</v>
      </c>
    </row>
    <row r="1385" spans="1:7" ht="17.5" thickBot="1">
      <c r="A1385" s="135">
        <v>41472</v>
      </c>
      <c r="B1385" s="136">
        <v>1320000</v>
      </c>
      <c r="C1385" s="137">
        <v>1.6899999999999998E-2</v>
      </c>
      <c r="D1385" s="133"/>
      <c r="E1385" s="135">
        <v>41472</v>
      </c>
      <c r="F1385" s="136">
        <v>1887.49</v>
      </c>
      <c r="G1385" s="137">
        <v>1.1299999999999999E-2</v>
      </c>
    </row>
    <row r="1386" spans="1:7" ht="17.5" thickBot="1">
      <c r="A1386" s="135">
        <v>41473</v>
      </c>
      <c r="B1386" s="136">
        <v>1292000</v>
      </c>
      <c r="C1386" s="138">
        <v>-2.12E-2</v>
      </c>
      <c r="D1386" s="133"/>
      <c r="E1386" s="135">
        <v>41473</v>
      </c>
      <c r="F1386" s="136">
        <v>1875.48</v>
      </c>
      <c r="G1386" s="138">
        <v>-6.4000000000000003E-3</v>
      </c>
    </row>
    <row r="1387" spans="1:7" ht="17.5" thickBot="1">
      <c r="A1387" s="135">
        <v>41474</v>
      </c>
      <c r="B1387" s="136">
        <v>1273000</v>
      </c>
      <c r="C1387" s="138">
        <v>-1.47E-2</v>
      </c>
      <c r="D1387" s="133"/>
      <c r="E1387" s="135">
        <v>41474</v>
      </c>
      <c r="F1387" s="136">
        <v>1871.41</v>
      </c>
      <c r="G1387" s="138">
        <v>-2.2000000000000001E-3</v>
      </c>
    </row>
    <row r="1388" spans="1:7" ht="17.5" thickBot="1">
      <c r="A1388" s="135">
        <v>41477</v>
      </c>
      <c r="B1388" s="136">
        <v>1273000</v>
      </c>
      <c r="C1388" s="137">
        <v>0</v>
      </c>
      <c r="D1388" s="133"/>
      <c r="E1388" s="135">
        <v>41477</v>
      </c>
      <c r="F1388" s="136">
        <v>1880.35</v>
      </c>
      <c r="G1388" s="137">
        <v>4.7999999999999996E-3</v>
      </c>
    </row>
    <row r="1389" spans="1:7" ht="17.5" thickBot="1">
      <c r="A1389" s="135">
        <v>41478</v>
      </c>
      <c r="B1389" s="136">
        <v>1307000</v>
      </c>
      <c r="C1389" s="137">
        <v>2.6700000000000002E-2</v>
      </c>
      <c r="D1389" s="133"/>
      <c r="E1389" s="135">
        <v>41478</v>
      </c>
      <c r="F1389" s="136">
        <v>1904.15</v>
      </c>
      <c r="G1389" s="137">
        <v>1.2699999999999999E-2</v>
      </c>
    </row>
    <row r="1390" spans="1:7" ht="17.5" thickBot="1">
      <c r="A1390" s="135">
        <v>41479</v>
      </c>
      <c r="B1390" s="136">
        <v>1315000</v>
      </c>
      <c r="C1390" s="137">
        <v>6.1000000000000004E-3</v>
      </c>
      <c r="D1390" s="133"/>
      <c r="E1390" s="135">
        <v>41479</v>
      </c>
      <c r="F1390" s="136">
        <v>1912.08</v>
      </c>
      <c r="G1390" s="137">
        <v>4.1999999999999997E-3</v>
      </c>
    </row>
    <row r="1391" spans="1:7" ht="17.5" thickBot="1">
      <c r="A1391" s="135">
        <v>41480</v>
      </c>
      <c r="B1391" s="136">
        <v>1315000</v>
      </c>
      <c r="C1391" s="137">
        <v>0</v>
      </c>
      <c r="D1391" s="133"/>
      <c r="E1391" s="135">
        <v>41480</v>
      </c>
      <c r="F1391" s="136">
        <v>1909.61</v>
      </c>
      <c r="G1391" s="138">
        <v>-1.2999999999999999E-3</v>
      </c>
    </row>
    <row r="1392" spans="1:7" ht="17.5" thickBot="1">
      <c r="A1392" s="135">
        <v>41481</v>
      </c>
      <c r="B1392" s="136">
        <v>1303000</v>
      </c>
      <c r="C1392" s="138">
        <v>-9.1000000000000004E-3</v>
      </c>
      <c r="D1392" s="133"/>
      <c r="E1392" s="135">
        <v>41481</v>
      </c>
      <c r="F1392" s="136">
        <v>1910.81</v>
      </c>
      <c r="G1392" s="137">
        <v>5.9999999999999995E-4</v>
      </c>
    </row>
    <row r="1393" spans="1:7" ht="17.5" thickBot="1">
      <c r="A1393" s="135">
        <v>41484</v>
      </c>
      <c r="B1393" s="136">
        <v>1283000</v>
      </c>
      <c r="C1393" s="138">
        <v>-1.5299999999999999E-2</v>
      </c>
      <c r="D1393" s="133"/>
      <c r="E1393" s="135">
        <v>41484</v>
      </c>
      <c r="F1393" s="136">
        <v>1899.89</v>
      </c>
      <c r="G1393" s="138">
        <v>-5.7000000000000002E-3</v>
      </c>
    </row>
    <row r="1394" spans="1:7" ht="17.5" thickBot="1">
      <c r="A1394" s="135">
        <v>41485</v>
      </c>
      <c r="B1394" s="136">
        <v>1290000</v>
      </c>
      <c r="C1394" s="137">
        <v>5.4999999999999997E-3</v>
      </c>
      <c r="D1394" s="133"/>
      <c r="E1394" s="135">
        <v>41485</v>
      </c>
      <c r="F1394" s="136">
        <v>1917.05</v>
      </c>
      <c r="G1394" s="137">
        <v>8.9999999999999993E-3</v>
      </c>
    </row>
    <row r="1395" spans="1:7" ht="17.5" thickBot="1">
      <c r="A1395" s="135">
        <v>41486</v>
      </c>
      <c r="B1395" s="136">
        <v>1280000</v>
      </c>
      <c r="C1395" s="138">
        <v>-7.7999999999999996E-3</v>
      </c>
      <c r="D1395" s="133"/>
      <c r="E1395" s="135">
        <v>41486</v>
      </c>
      <c r="F1395" s="136">
        <v>1914.03</v>
      </c>
      <c r="G1395" s="138">
        <v>-1.6000000000000001E-3</v>
      </c>
    </row>
    <row r="1396" spans="1:7" ht="17.5" thickBot="1">
      <c r="A1396" s="135">
        <v>41487</v>
      </c>
      <c r="B1396" s="136">
        <v>1280000</v>
      </c>
      <c r="C1396" s="137">
        <v>0</v>
      </c>
      <c r="D1396" s="133"/>
      <c r="E1396" s="135">
        <v>41487</v>
      </c>
      <c r="F1396" s="136">
        <v>1920.74</v>
      </c>
      <c r="G1396" s="137">
        <v>3.5000000000000001E-3</v>
      </c>
    </row>
    <row r="1397" spans="1:7" ht="17.5" thickBot="1">
      <c r="A1397" s="135">
        <v>41488</v>
      </c>
      <c r="B1397" s="136">
        <v>1286000</v>
      </c>
      <c r="C1397" s="137">
        <v>4.7000000000000002E-3</v>
      </c>
      <c r="D1397" s="133"/>
      <c r="E1397" s="135">
        <v>41488</v>
      </c>
      <c r="F1397" s="136">
        <v>1923.38</v>
      </c>
      <c r="G1397" s="137">
        <v>1.4E-3</v>
      </c>
    </row>
    <row r="1398" spans="1:7" ht="17.5" thickBot="1">
      <c r="A1398" s="135">
        <v>41491</v>
      </c>
      <c r="B1398" s="136">
        <v>1274000</v>
      </c>
      <c r="C1398" s="138">
        <v>-9.2999999999999992E-3</v>
      </c>
      <c r="D1398" s="133"/>
      <c r="E1398" s="135">
        <v>41491</v>
      </c>
      <c r="F1398" s="136">
        <v>1916.22</v>
      </c>
      <c r="G1398" s="138">
        <v>-3.7000000000000002E-3</v>
      </c>
    </row>
    <row r="1399" spans="1:7" ht="17.5" thickBot="1">
      <c r="A1399" s="135">
        <v>41492</v>
      </c>
      <c r="B1399" s="136">
        <v>1254000</v>
      </c>
      <c r="C1399" s="138">
        <v>-1.5699999999999999E-2</v>
      </c>
      <c r="D1399" s="133"/>
      <c r="E1399" s="135">
        <v>41492</v>
      </c>
      <c r="F1399" s="136">
        <v>1906.62</v>
      </c>
      <c r="G1399" s="138">
        <v>-5.0000000000000001E-3</v>
      </c>
    </row>
    <row r="1400" spans="1:7" ht="17.5" thickBot="1">
      <c r="A1400" s="135">
        <v>41493</v>
      </c>
      <c r="B1400" s="136">
        <v>1222000</v>
      </c>
      <c r="C1400" s="138">
        <v>-2.5499999999999998E-2</v>
      </c>
      <c r="D1400" s="133"/>
      <c r="E1400" s="135">
        <v>41493</v>
      </c>
      <c r="F1400" s="136">
        <v>1878.33</v>
      </c>
      <c r="G1400" s="138">
        <v>-1.4800000000000001E-2</v>
      </c>
    </row>
    <row r="1401" spans="1:7" ht="17.5" thickBot="1">
      <c r="A1401" s="135">
        <v>41494</v>
      </c>
      <c r="B1401" s="136">
        <v>1217000</v>
      </c>
      <c r="C1401" s="138">
        <v>-4.1000000000000003E-3</v>
      </c>
      <c r="D1401" s="133"/>
      <c r="E1401" s="135">
        <v>41494</v>
      </c>
      <c r="F1401" s="136">
        <v>1883.97</v>
      </c>
      <c r="G1401" s="137">
        <v>3.0000000000000001E-3</v>
      </c>
    </row>
    <row r="1402" spans="1:7" ht="17.5" thickBot="1">
      <c r="A1402" s="135">
        <v>41495</v>
      </c>
      <c r="B1402" s="136">
        <v>1230000</v>
      </c>
      <c r="C1402" s="137">
        <v>1.0699999999999999E-2</v>
      </c>
      <c r="D1402" s="133"/>
      <c r="E1402" s="135">
        <v>41495</v>
      </c>
      <c r="F1402" s="136">
        <v>1880.71</v>
      </c>
      <c r="G1402" s="138">
        <v>-1.6999999999999999E-3</v>
      </c>
    </row>
    <row r="1403" spans="1:7" ht="17.5" thickBot="1">
      <c r="A1403" s="135">
        <v>41498</v>
      </c>
      <c r="B1403" s="136">
        <v>1232000</v>
      </c>
      <c r="C1403" s="137">
        <v>1.6000000000000001E-3</v>
      </c>
      <c r="D1403" s="133"/>
      <c r="E1403" s="135">
        <v>41498</v>
      </c>
      <c r="F1403" s="136">
        <v>1884.83</v>
      </c>
      <c r="G1403" s="137">
        <v>2.2000000000000001E-3</v>
      </c>
    </row>
    <row r="1404" spans="1:7" ht="17.5" thickBot="1">
      <c r="A1404" s="135">
        <v>41499</v>
      </c>
      <c r="B1404" s="136">
        <v>1290000</v>
      </c>
      <c r="C1404" s="137">
        <v>4.7100000000000003E-2</v>
      </c>
      <c r="D1404" s="133"/>
      <c r="E1404" s="135">
        <v>41499</v>
      </c>
      <c r="F1404" s="136">
        <v>1913.03</v>
      </c>
      <c r="G1404" s="137">
        <v>1.4999999999999999E-2</v>
      </c>
    </row>
    <row r="1405" spans="1:7" ht="17.5" thickBot="1">
      <c r="A1405" s="135">
        <v>41500</v>
      </c>
      <c r="B1405" s="136">
        <v>1300000</v>
      </c>
      <c r="C1405" s="137">
        <v>7.7999999999999996E-3</v>
      </c>
      <c r="D1405" s="133"/>
      <c r="E1405" s="135">
        <v>41500</v>
      </c>
      <c r="F1405" s="136">
        <v>1923.91</v>
      </c>
      <c r="G1405" s="137">
        <v>5.7000000000000002E-3</v>
      </c>
    </row>
    <row r="1406" spans="1:7" ht="17.5" thickBot="1">
      <c r="A1406" s="135">
        <v>41502</v>
      </c>
      <c r="B1406" s="136">
        <v>1295000</v>
      </c>
      <c r="C1406" s="138">
        <v>-3.8E-3</v>
      </c>
      <c r="D1406" s="133"/>
      <c r="E1406" s="135">
        <v>41502</v>
      </c>
      <c r="F1406" s="136">
        <v>1920.11</v>
      </c>
      <c r="G1406" s="138">
        <v>-2E-3</v>
      </c>
    </row>
    <row r="1407" spans="1:7" ht="17.5" thickBot="1">
      <c r="A1407" s="135">
        <v>41505</v>
      </c>
      <c r="B1407" s="136">
        <v>1286000</v>
      </c>
      <c r="C1407" s="138">
        <v>-6.8999999999999999E-3</v>
      </c>
      <c r="D1407" s="133"/>
      <c r="E1407" s="135">
        <v>41505</v>
      </c>
      <c r="F1407" s="136">
        <v>1917.64</v>
      </c>
      <c r="G1407" s="138">
        <v>-1.2999999999999999E-3</v>
      </c>
    </row>
    <row r="1408" spans="1:7" ht="17.5" thickBot="1">
      <c r="A1408" s="135">
        <v>41506</v>
      </c>
      <c r="B1408" s="136">
        <v>1269000</v>
      </c>
      <c r="C1408" s="138">
        <v>-1.32E-2</v>
      </c>
      <c r="D1408" s="133"/>
      <c r="E1408" s="135">
        <v>41506</v>
      </c>
      <c r="F1408" s="136">
        <v>1887.85</v>
      </c>
      <c r="G1408" s="138">
        <v>-1.55E-2</v>
      </c>
    </row>
    <row r="1409" spans="1:7" ht="17.5" thickBot="1">
      <c r="A1409" s="135">
        <v>41507</v>
      </c>
      <c r="B1409" s="136">
        <v>1256000</v>
      </c>
      <c r="C1409" s="138">
        <v>-1.0200000000000001E-2</v>
      </c>
      <c r="D1409" s="133"/>
      <c r="E1409" s="135">
        <v>41507</v>
      </c>
      <c r="F1409" s="136">
        <v>1867.46</v>
      </c>
      <c r="G1409" s="138">
        <v>-1.0800000000000001E-2</v>
      </c>
    </row>
    <row r="1410" spans="1:7" ht="17.5" thickBot="1">
      <c r="A1410" s="135">
        <v>41508</v>
      </c>
      <c r="B1410" s="136">
        <v>1255000</v>
      </c>
      <c r="C1410" s="138">
        <v>-8.0000000000000004E-4</v>
      </c>
      <c r="D1410" s="133"/>
      <c r="E1410" s="135">
        <v>41508</v>
      </c>
      <c r="F1410" s="136">
        <v>1849.12</v>
      </c>
      <c r="G1410" s="138">
        <v>-9.7999999999999997E-3</v>
      </c>
    </row>
    <row r="1411" spans="1:7" ht="17.5" thickBot="1">
      <c r="A1411" s="135">
        <v>41509</v>
      </c>
      <c r="B1411" s="136">
        <v>1295000</v>
      </c>
      <c r="C1411" s="137">
        <v>3.1899999999999998E-2</v>
      </c>
      <c r="D1411" s="133"/>
      <c r="E1411" s="135">
        <v>41509</v>
      </c>
      <c r="F1411" s="136">
        <v>1870.16</v>
      </c>
      <c r="G1411" s="137">
        <v>1.14E-2</v>
      </c>
    </row>
    <row r="1412" spans="1:7" ht="17.5" thickBot="1">
      <c r="A1412" s="135">
        <v>41512</v>
      </c>
      <c r="B1412" s="136">
        <v>1300000</v>
      </c>
      <c r="C1412" s="137">
        <v>3.8999999999999998E-3</v>
      </c>
      <c r="D1412" s="133"/>
      <c r="E1412" s="135">
        <v>41512</v>
      </c>
      <c r="F1412" s="136">
        <v>1887.86</v>
      </c>
      <c r="G1412" s="137">
        <v>9.4999999999999998E-3</v>
      </c>
    </row>
    <row r="1413" spans="1:7" ht="17.5" thickBot="1">
      <c r="A1413" s="135">
        <v>41513</v>
      </c>
      <c r="B1413" s="136">
        <v>1304000</v>
      </c>
      <c r="C1413" s="137">
        <v>3.0999999999999999E-3</v>
      </c>
      <c r="D1413" s="133"/>
      <c r="E1413" s="135">
        <v>41513</v>
      </c>
      <c r="F1413" s="136">
        <v>1885.84</v>
      </c>
      <c r="G1413" s="138">
        <v>-1.1000000000000001E-3</v>
      </c>
    </row>
    <row r="1414" spans="1:7" ht="17.5" thickBot="1">
      <c r="A1414" s="135">
        <v>41514</v>
      </c>
      <c r="B1414" s="136">
        <v>1309000</v>
      </c>
      <c r="C1414" s="137">
        <v>3.8E-3</v>
      </c>
      <c r="D1414" s="133"/>
      <c r="E1414" s="135">
        <v>41514</v>
      </c>
      <c r="F1414" s="136">
        <v>1884.52</v>
      </c>
      <c r="G1414" s="138">
        <v>-6.9999999999999999E-4</v>
      </c>
    </row>
    <row r="1415" spans="1:7" ht="17.5" thickBot="1">
      <c r="A1415" s="135">
        <v>41515</v>
      </c>
      <c r="B1415" s="136">
        <v>1344000</v>
      </c>
      <c r="C1415" s="137">
        <v>2.6700000000000002E-2</v>
      </c>
      <c r="D1415" s="133"/>
      <c r="E1415" s="135">
        <v>41515</v>
      </c>
      <c r="F1415" s="136">
        <v>1907.54</v>
      </c>
      <c r="G1415" s="137">
        <v>1.2200000000000001E-2</v>
      </c>
    </row>
    <row r="1416" spans="1:7" ht="17.5" thickBot="1">
      <c r="A1416" s="135">
        <v>41516</v>
      </c>
      <c r="B1416" s="136">
        <v>1368000</v>
      </c>
      <c r="C1416" s="137">
        <v>1.7899999999999999E-2</v>
      </c>
      <c r="D1416" s="133"/>
      <c r="E1416" s="135">
        <v>41516</v>
      </c>
      <c r="F1416" s="136">
        <v>1926.36</v>
      </c>
      <c r="G1416" s="137">
        <v>9.9000000000000008E-3</v>
      </c>
    </row>
    <row r="1417" spans="1:7" ht="17.5" thickBot="1">
      <c r="A1417" s="135">
        <v>41519</v>
      </c>
      <c r="B1417" s="136">
        <v>1351000</v>
      </c>
      <c r="C1417" s="138">
        <v>-1.24E-2</v>
      </c>
      <c r="D1417" s="133"/>
      <c r="E1417" s="135">
        <v>41519</v>
      </c>
      <c r="F1417" s="136">
        <v>1924.81</v>
      </c>
      <c r="G1417" s="138">
        <v>-8.0000000000000004E-4</v>
      </c>
    </row>
    <row r="1418" spans="1:7" ht="17.5" thickBot="1">
      <c r="A1418" s="135">
        <v>41520</v>
      </c>
      <c r="B1418" s="136">
        <v>1337000</v>
      </c>
      <c r="C1418" s="138">
        <v>-1.04E-2</v>
      </c>
      <c r="D1418" s="133"/>
      <c r="E1418" s="135">
        <v>41520</v>
      </c>
      <c r="F1418" s="136">
        <v>1933.74</v>
      </c>
      <c r="G1418" s="137">
        <v>4.5999999999999999E-3</v>
      </c>
    </row>
    <row r="1419" spans="1:7" ht="17.5" thickBot="1">
      <c r="A1419" s="135">
        <v>41521</v>
      </c>
      <c r="B1419" s="136">
        <v>1340000</v>
      </c>
      <c r="C1419" s="137">
        <v>2.2000000000000001E-3</v>
      </c>
      <c r="D1419" s="133"/>
      <c r="E1419" s="135">
        <v>41521</v>
      </c>
      <c r="F1419" s="136">
        <v>1933.03</v>
      </c>
      <c r="G1419" s="138">
        <v>-4.0000000000000002E-4</v>
      </c>
    </row>
    <row r="1420" spans="1:7" ht="17.5" thickBot="1">
      <c r="A1420" s="135">
        <v>41522</v>
      </c>
      <c r="B1420" s="136">
        <v>1365000</v>
      </c>
      <c r="C1420" s="137">
        <v>1.8700000000000001E-2</v>
      </c>
      <c r="D1420" s="133"/>
      <c r="E1420" s="135">
        <v>41522</v>
      </c>
      <c r="F1420" s="136">
        <v>1951.65</v>
      </c>
      <c r="G1420" s="137">
        <v>9.5999999999999992E-3</v>
      </c>
    </row>
    <row r="1421" spans="1:7" ht="17.5" thickBot="1">
      <c r="A1421" s="135">
        <v>41523</v>
      </c>
      <c r="B1421" s="136">
        <v>1369000</v>
      </c>
      <c r="C1421" s="137">
        <v>2.8999999999999998E-3</v>
      </c>
      <c r="D1421" s="133"/>
      <c r="E1421" s="135">
        <v>41523</v>
      </c>
      <c r="F1421" s="136">
        <v>1955.31</v>
      </c>
      <c r="G1421" s="137">
        <v>1.9E-3</v>
      </c>
    </row>
    <row r="1422" spans="1:7" ht="17.5" thickBot="1">
      <c r="A1422" s="135">
        <v>41526</v>
      </c>
      <c r="B1422" s="136">
        <v>1373000</v>
      </c>
      <c r="C1422" s="137">
        <v>2.8999999999999998E-3</v>
      </c>
      <c r="D1422" s="133"/>
      <c r="E1422" s="135">
        <v>41526</v>
      </c>
      <c r="F1422" s="136">
        <v>1974.67</v>
      </c>
      <c r="G1422" s="137">
        <v>9.9000000000000008E-3</v>
      </c>
    </row>
    <row r="1423" spans="1:7" ht="17.5" thickBot="1">
      <c r="A1423" s="135">
        <v>41527</v>
      </c>
      <c r="B1423" s="136">
        <v>1396000</v>
      </c>
      <c r="C1423" s="137">
        <v>1.6799999999999999E-2</v>
      </c>
      <c r="D1423" s="133"/>
      <c r="E1423" s="135">
        <v>41527</v>
      </c>
      <c r="F1423" s="136">
        <v>1994.06</v>
      </c>
      <c r="G1423" s="137">
        <v>9.7999999999999997E-3</v>
      </c>
    </row>
    <row r="1424" spans="1:7" ht="17.5" thickBot="1">
      <c r="A1424" s="135">
        <v>41528</v>
      </c>
      <c r="B1424" s="136">
        <v>1402000</v>
      </c>
      <c r="C1424" s="137">
        <v>4.3E-3</v>
      </c>
      <c r="D1424" s="133"/>
      <c r="E1424" s="135">
        <v>41528</v>
      </c>
      <c r="F1424" s="136">
        <v>2003.85</v>
      </c>
      <c r="G1424" s="137">
        <v>4.8999999999999998E-3</v>
      </c>
    </row>
    <row r="1425" spans="1:7" ht="17.5" thickBot="1">
      <c r="A1425" s="135">
        <v>41529</v>
      </c>
      <c r="B1425" s="136">
        <v>1410000</v>
      </c>
      <c r="C1425" s="137">
        <v>5.7000000000000002E-3</v>
      </c>
      <c r="D1425" s="133"/>
      <c r="E1425" s="135">
        <v>41529</v>
      </c>
      <c r="F1425" s="136">
        <v>2004.06</v>
      </c>
      <c r="G1425" s="137">
        <v>1E-4</v>
      </c>
    </row>
    <row r="1426" spans="1:7" ht="17.5" thickBot="1">
      <c r="A1426" s="135">
        <v>41530</v>
      </c>
      <c r="B1426" s="136">
        <v>1406000</v>
      </c>
      <c r="C1426" s="138">
        <v>-2.8E-3</v>
      </c>
      <c r="D1426" s="133"/>
      <c r="E1426" s="135">
        <v>41530</v>
      </c>
      <c r="F1426" s="136">
        <v>1994.32</v>
      </c>
      <c r="G1426" s="138">
        <v>-4.8999999999999998E-3</v>
      </c>
    </row>
    <row r="1427" spans="1:7" ht="17.5" thickBot="1">
      <c r="A1427" s="135">
        <v>41533</v>
      </c>
      <c r="B1427" s="136">
        <v>1425000</v>
      </c>
      <c r="C1427" s="137">
        <v>1.35E-2</v>
      </c>
      <c r="D1427" s="133"/>
      <c r="E1427" s="135">
        <v>41533</v>
      </c>
      <c r="F1427" s="136">
        <v>2013.37</v>
      </c>
      <c r="G1427" s="137">
        <v>9.5999999999999992E-3</v>
      </c>
    </row>
    <row r="1428" spans="1:7" ht="17.5" thickBot="1">
      <c r="A1428" s="135">
        <v>41534</v>
      </c>
      <c r="B1428" s="136">
        <v>1386000</v>
      </c>
      <c r="C1428" s="138">
        <v>-2.7400000000000001E-2</v>
      </c>
      <c r="D1428" s="133"/>
      <c r="E1428" s="135">
        <v>41534</v>
      </c>
      <c r="F1428" s="136">
        <v>2005.58</v>
      </c>
      <c r="G1428" s="138">
        <v>-3.8999999999999998E-3</v>
      </c>
    </row>
    <row r="1429" spans="1:7" ht="17.5" thickBot="1">
      <c r="A1429" s="135">
        <v>41540</v>
      </c>
      <c r="B1429" s="136">
        <v>1360000</v>
      </c>
      <c r="C1429" s="138">
        <v>-1.8800000000000001E-2</v>
      </c>
      <c r="D1429" s="133"/>
      <c r="E1429" s="135">
        <v>41540</v>
      </c>
      <c r="F1429" s="136">
        <v>2009.41</v>
      </c>
      <c r="G1429" s="137">
        <v>1.9E-3</v>
      </c>
    </row>
    <row r="1430" spans="1:7" ht="17.5" thickBot="1">
      <c r="A1430" s="135">
        <v>41541</v>
      </c>
      <c r="B1430" s="136">
        <v>1373000</v>
      </c>
      <c r="C1430" s="137">
        <v>9.5999999999999992E-3</v>
      </c>
      <c r="D1430" s="133"/>
      <c r="E1430" s="135">
        <v>41541</v>
      </c>
      <c r="F1430" s="136">
        <v>2007.1</v>
      </c>
      <c r="G1430" s="138">
        <v>-1.1000000000000001E-3</v>
      </c>
    </row>
    <row r="1431" spans="1:7" ht="17.5" thickBot="1">
      <c r="A1431" s="135">
        <v>41542</v>
      </c>
      <c r="B1431" s="136">
        <v>1364000</v>
      </c>
      <c r="C1431" s="138">
        <v>-6.6E-3</v>
      </c>
      <c r="D1431" s="133"/>
      <c r="E1431" s="135">
        <v>41542</v>
      </c>
      <c r="F1431" s="136">
        <v>1998.06</v>
      </c>
      <c r="G1431" s="138">
        <v>-4.4999999999999997E-3</v>
      </c>
    </row>
    <row r="1432" spans="1:7" ht="17.5" thickBot="1">
      <c r="A1432" s="135">
        <v>41543</v>
      </c>
      <c r="B1432" s="136">
        <v>1372000</v>
      </c>
      <c r="C1432" s="137">
        <v>5.8999999999999999E-3</v>
      </c>
      <c r="D1432" s="133"/>
      <c r="E1432" s="135">
        <v>41543</v>
      </c>
      <c r="F1432" s="136">
        <v>2007.32</v>
      </c>
      <c r="G1432" s="137">
        <v>4.5999999999999999E-3</v>
      </c>
    </row>
    <row r="1433" spans="1:7" ht="17.5" thickBot="1">
      <c r="A1433" s="135">
        <v>41544</v>
      </c>
      <c r="B1433" s="136">
        <v>1366000</v>
      </c>
      <c r="C1433" s="138">
        <v>-4.4000000000000003E-3</v>
      </c>
      <c r="D1433" s="133"/>
      <c r="E1433" s="135">
        <v>41544</v>
      </c>
      <c r="F1433" s="136">
        <v>2011.8</v>
      </c>
      <c r="G1433" s="137">
        <v>2.2000000000000001E-3</v>
      </c>
    </row>
    <row r="1434" spans="1:7" ht="17.5" thickBot="1">
      <c r="A1434" s="135">
        <v>41547</v>
      </c>
      <c r="B1434" s="136">
        <v>1367000</v>
      </c>
      <c r="C1434" s="137">
        <v>6.9999999999999999E-4</v>
      </c>
      <c r="D1434" s="133"/>
      <c r="E1434" s="135">
        <v>41547</v>
      </c>
      <c r="F1434" s="136">
        <v>1996.96</v>
      </c>
      <c r="G1434" s="138">
        <v>-7.4000000000000003E-3</v>
      </c>
    </row>
    <row r="1435" spans="1:7" ht="17.5" thickBot="1">
      <c r="A1435" s="135">
        <v>41548</v>
      </c>
      <c r="B1435" s="136">
        <v>1382000</v>
      </c>
      <c r="C1435" s="137">
        <v>1.0999999999999999E-2</v>
      </c>
      <c r="D1435" s="133"/>
      <c r="E1435" s="135">
        <v>41548</v>
      </c>
      <c r="F1435" s="136">
        <v>1998.87</v>
      </c>
      <c r="G1435" s="137">
        <v>1E-3</v>
      </c>
    </row>
    <row r="1436" spans="1:7" ht="17.5" thickBot="1">
      <c r="A1436" s="135">
        <v>41549</v>
      </c>
      <c r="B1436" s="136">
        <v>1418000</v>
      </c>
      <c r="C1436" s="137">
        <v>2.5999999999999999E-2</v>
      </c>
      <c r="D1436" s="133"/>
      <c r="E1436" s="135">
        <v>41549</v>
      </c>
      <c r="F1436" s="136">
        <v>1999.47</v>
      </c>
      <c r="G1436" s="137">
        <v>2.9999999999999997E-4</v>
      </c>
    </row>
    <row r="1437" spans="1:7" ht="17.5" thickBot="1">
      <c r="A1437" s="135">
        <v>41551</v>
      </c>
      <c r="B1437" s="136">
        <v>1418000</v>
      </c>
      <c r="C1437" s="137">
        <v>0</v>
      </c>
      <c r="D1437" s="133"/>
      <c r="E1437" s="135">
        <v>41551</v>
      </c>
      <c r="F1437" s="136">
        <v>1996.98</v>
      </c>
      <c r="G1437" s="138">
        <v>-1.1999999999999999E-3</v>
      </c>
    </row>
    <row r="1438" spans="1:7" ht="17.5" thickBot="1">
      <c r="A1438" s="135">
        <v>41554</v>
      </c>
      <c r="B1438" s="136">
        <v>1436000</v>
      </c>
      <c r="C1438" s="137">
        <v>1.2699999999999999E-2</v>
      </c>
      <c r="D1438" s="133"/>
      <c r="E1438" s="135">
        <v>41554</v>
      </c>
      <c r="F1438" s="136">
        <v>1994.42</v>
      </c>
      <c r="G1438" s="138">
        <v>-1.2999999999999999E-3</v>
      </c>
    </row>
    <row r="1439" spans="1:7" ht="17.5" thickBot="1">
      <c r="A1439" s="135">
        <v>41555</v>
      </c>
      <c r="B1439" s="136">
        <v>1430000</v>
      </c>
      <c r="C1439" s="138">
        <v>-4.1999999999999997E-3</v>
      </c>
      <c r="D1439" s="133"/>
      <c r="E1439" s="135">
        <v>41555</v>
      </c>
      <c r="F1439" s="136">
        <v>2002.76</v>
      </c>
      <c r="G1439" s="137">
        <v>4.1999999999999997E-3</v>
      </c>
    </row>
    <row r="1440" spans="1:7" ht="17.5" thickBot="1">
      <c r="A1440" s="135">
        <v>41557</v>
      </c>
      <c r="B1440" s="136">
        <v>1430000</v>
      </c>
      <c r="C1440" s="137">
        <v>0</v>
      </c>
      <c r="D1440" s="133"/>
      <c r="E1440" s="135">
        <v>41557</v>
      </c>
      <c r="F1440" s="136">
        <v>2001.4</v>
      </c>
      <c r="G1440" s="138">
        <v>-6.9999999999999999E-4</v>
      </c>
    </row>
    <row r="1441" spans="1:7" ht="17.5" thickBot="1">
      <c r="A1441" s="135">
        <v>41558</v>
      </c>
      <c r="B1441" s="136">
        <v>1443000</v>
      </c>
      <c r="C1441" s="137">
        <v>9.1000000000000004E-3</v>
      </c>
      <c r="D1441" s="133"/>
      <c r="E1441" s="135">
        <v>41558</v>
      </c>
      <c r="F1441" s="136">
        <v>2024.9</v>
      </c>
      <c r="G1441" s="137">
        <v>1.17E-2</v>
      </c>
    </row>
    <row r="1442" spans="1:7" ht="17.5" thickBot="1">
      <c r="A1442" s="135">
        <v>41561</v>
      </c>
      <c r="B1442" s="136">
        <v>1438000</v>
      </c>
      <c r="C1442" s="138">
        <v>-3.5000000000000001E-3</v>
      </c>
      <c r="D1442" s="133"/>
      <c r="E1442" s="135">
        <v>41561</v>
      </c>
      <c r="F1442" s="136">
        <v>2020.27</v>
      </c>
      <c r="G1442" s="138">
        <v>-2.3E-3</v>
      </c>
    </row>
    <row r="1443" spans="1:7" ht="17.5" thickBot="1">
      <c r="A1443" s="135">
        <v>41562</v>
      </c>
      <c r="B1443" s="136">
        <v>1457000</v>
      </c>
      <c r="C1443" s="137">
        <v>1.32E-2</v>
      </c>
      <c r="D1443" s="133"/>
      <c r="E1443" s="135">
        <v>41562</v>
      </c>
      <c r="F1443" s="136">
        <v>2040.96</v>
      </c>
      <c r="G1443" s="137">
        <v>1.0200000000000001E-2</v>
      </c>
    </row>
    <row r="1444" spans="1:7" ht="17.5" thickBot="1">
      <c r="A1444" s="135">
        <v>41563</v>
      </c>
      <c r="B1444" s="136">
        <v>1450000</v>
      </c>
      <c r="C1444" s="138">
        <v>-4.7999999999999996E-3</v>
      </c>
      <c r="D1444" s="133"/>
      <c r="E1444" s="135">
        <v>41563</v>
      </c>
      <c r="F1444" s="136">
        <v>2034.61</v>
      </c>
      <c r="G1444" s="138">
        <v>-3.0999999999999999E-3</v>
      </c>
    </row>
    <row r="1445" spans="1:7" ht="17.5" thickBot="1">
      <c r="A1445" s="135">
        <v>41564</v>
      </c>
      <c r="B1445" s="136">
        <v>1463000</v>
      </c>
      <c r="C1445" s="137">
        <v>8.9999999999999993E-3</v>
      </c>
      <c r="D1445" s="133"/>
      <c r="E1445" s="135">
        <v>41564</v>
      </c>
      <c r="F1445" s="136">
        <v>2040.61</v>
      </c>
      <c r="G1445" s="137">
        <v>2.8999999999999998E-3</v>
      </c>
    </row>
    <row r="1446" spans="1:7" ht="17.5" thickBot="1">
      <c r="A1446" s="135">
        <v>41565</v>
      </c>
      <c r="B1446" s="136">
        <v>1472000</v>
      </c>
      <c r="C1446" s="137">
        <v>6.1999999999999998E-3</v>
      </c>
      <c r="D1446" s="133"/>
      <c r="E1446" s="135">
        <v>41565</v>
      </c>
      <c r="F1446" s="136">
        <v>2052.4</v>
      </c>
      <c r="G1446" s="137">
        <v>5.7999999999999996E-3</v>
      </c>
    </row>
    <row r="1447" spans="1:7" ht="17.5" thickBot="1">
      <c r="A1447" s="135">
        <v>41568</v>
      </c>
      <c r="B1447" s="136">
        <v>1464000</v>
      </c>
      <c r="C1447" s="138">
        <v>-5.4000000000000003E-3</v>
      </c>
      <c r="D1447" s="133"/>
      <c r="E1447" s="135">
        <v>41568</v>
      </c>
      <c r="F1447" s="136">
        <v>2053.0100000000002</v>
      </c>
      <c r="G1447" s="137">
        <v>2.9999999999999997E-4</v>
      </c>
    </row>
    <row r="1448" spans="1:7" ht="17.5" thickBot="1">
      <c r="A1448" s="135">
        <v>41569</v>
      </c>
      <c r="B1448" s="136">
        <v>1455000</v>
      </c>
      <c r="C1448" s="138">
        <v>-6.1000000000000004E-3</v>
      </c>
      <c r="D1448" s="133"/>
      <c r="E1448" s="135">
        <v>41569</v>
      </c>
      <c r="F1448" s="136">
        <v>2056.12</v>
      </c>
      <c r="G1448" s="137">
        <v>1.5E-3</v>
      </c>
    </row>
    <row r="1449" spans="1:7" ht="17.5" thickBot="1">
      <c r="A1449" s="135">
        <v>41570</v>
      </c>
      <c r="B1449" s="136">
        <v>1442000</v>
      </c>
      <c r="C1449" s="138">
        <v>-8.8999999999999999E-3</v>
      </c>
      <c r="D1449" s="133"/>
      <c r="E1449" s="135">
        <v>41570</v>
      </c>
      <c r="F1449" s="136">
        <v>2035.75</v>
      </c>
      <c r="G1449" s="138">
        <v>-9.9000000000000008E-3</v>
      </c>
    </row>
    <row r="1450" spans="1:7" ht="17.5" thickBot="1">
      <c r="A1450" s="135">
        <v>41571</v>
      </c>
      <c r="B1450" s="136">
        <v>1449000</v>
      </c>
      <c r="C1450" s="137">
        <v>4.8999999999999998E-3</v>
      </c>
      <c r="D1450" s="133"/>
      <c r="E1450" s="135">
        <v>41571</v>
      </c>
      <c r="F1450" s="136">
        <v>2046.69</v>
      </c>
      <c r="G1450" s="137">
        <v>5.4000000000000003E-3</v>
      </c>
    </row>
    <row r="1451" spans="1:7" ht="17.5" thickBot="1">
      <c r="A1451" s="135">
        <v>41572</v>
      </c>
      <c r="B1451" s="136">
        <v>1449000</v>
      </c>
      <c r="C1451" s="137">
        <v>0</v>
      </c>
      <c r="D1451" s="133"/>
      <c r="E1451" s="135">
        <v>41572</v>
      </c>
      <c r="F1451" s="136">
        <v>2034.39</v>
      </c>
      <c r="G1451" s="138">
        <v>-6.0000000000000001E-3</v>
      </c>
    </row>
    <row r="1452" spans="1:7" ht="17.5" thickBot="1">
      <c r="A1452" s="135">
        <v>41575</v>
      </c>
      <c r="B1452" s="136">
        <v>1482000</v>
      </c>
      <c r="C1452" s="137">
        <v>2.2800000000000001E-2</v>
      </c>
      <c r="D1452" s="133"/>
      <c r="E1452" s="135">
        <v>41575</v>
      </c>
      <c r="F1452" s="136">
        <v>2048.14</v>
      </c>
      <c r="G1452" s="137">
        <v>6.7999999999999996E-3</v>
      </c>
    </row>
    <row r="1453" spans="1:7" ht="17.5" thickBot="1">
      <c r="A1453" s="135">
        <v>41576</v>
      </c>
      <c r="B1453" s="136">
        <v>1490000</v>
      </c>
      <c r="C1453" s="137">
        <v>5.4000000000000003E-3</v>
      </c>
      <c r="D1453" s="133"/>
      <c r="E1453" s="135">
        <v>41576</v>
      </c>
      <c r="F1453" s="136">
        <v>2051.7600000000002</v>
      </c>
      <c r="G1453" s="137">
        <v>1.8E-3</v>
      </c>
    </row>
    <row r="1454" spans="1:7" ht="17.5" thickBot="1">
      <c r="A1454" s="135">
        <v>41577</v>
      </c>
      <c r="B1454" s="136">
        <v>1500000</v>
      </c>
      <c r="C1454" s="137">
        <v>6.7000000000000002E-3</v>
      </c>
      <c r="D1454" s="133"/>
      <c r="E1454" s="135">
        <v>41577</v>
      </c>
      <c r="F1454" s="136">
        <v>2059.58</v>
      </c>
      <c r="G1454" s="137">
        <v>3.8E-3</v>
      </c>
    </row>
    <row r="1455" spans="1:7" ht="17.5" thickBot="1">
      <c r="A1455" s="135">
        <v>41578</v>
      </c>
      <c r="B1455" s="136">
        <v>1465000</v>
      </c>
      <c r="C1455" s="138">
        <v>-2.3300000000000001E-2</v>
      </c>
      <c r="D1455" s="133"/>
      <c r="E1455" s="135">
        <v>41578</v>
      </c>
      <c r="F1455" s="136">
        <v>2030.09</v>
      </c>
      <c r="G1455" s="138">
        <v>-1.43E-2</v>
      </c>
    </row>
    <row r="1456" spans="1:7" ht="17.5" thickBot="1">
      <c r="A1456" s="135">
        <v>41579</v>
      </c>
      <c r="B1456" s="136">
        <v>1500000</v>
      </c>
      <c r="C1456" s="137">
        <v>2.3900000000000001E-2</v>
      </c>
      <c r="D1456" s="133"/>
      <c r="E1456" s="135">
        <v>41579</v>
      </c>
      <c r="F1456" s="136">
        <v>2039.42</v>
      </c>
      <c r="G1456" s="137">
        <v>4.5999999999999999E-3</v>
      </c>
    </row>
    <row r="1457" spans="1:7" ht="17.5" thickBot="1">
      <c r="A1457" s="135">
        <v>41582</v>
      </c>
      <c r="B1457" s="136">
        <v>1499000</v>
      </c>
      <c r="C1457" s="138">
        <v>-6.9999999999999999E-4</v>
      </c>
      <c r="D1457" s="133"/>
      <c r="E1457" s="135">
        <v>41582</v>
      </c>
      <c r="F1457" s="136">
        <v>2025.17</v>
      </c>
      <c r="G1457" s="138">
        <v>-7.0000000000000001E-3</v>
      </c>
    </row>
    <row r="1458" spans="1:7" ht="17.5" thickBot="1">
      <c r="A1458" s="135">
        <v>41583</v>
      </c>
      <c r="B1458" s="136">
        <v>1485000</v>
      </c>
      <c r="C1458" s="138">
        <v>-9.2999999999999992E-3</v>
      </c>
      <c r="D1458" s="133"/>
      <c r="E1458" s="135">
        <v>41583</v>
      </c>
      <c r="F1458" s="136">
        <v>2013.93</v>
      </c>
      <c r="G1458" s="138">
        <v>-5.5999999999999999E-3</v>
      </c>
    </row>
    <row r="1459" spans="1:7" ht="17.5" thickBot="1">
      <c r="A1459" s="135">
        <v>41584</v>
      </c>
      <c r="B1459" s="136">
        <v>1451000</v>
      </c>
      <c r="C1459" s="138">
        <v>-2.29E-2</v>
      </c>
      <c r="D1459" s="133"/>
      <c r="E1459" s="135">
        <v>41584</v>
      </c>
      <c r="F1459" s="136">
        <v>2013.67</v>
      </c>
      <c r="G1459" s="138">
        <v>-1E-4</v>
      </c>
    </row>
    <row r="1460" spans="1:7" ht="17.5" thickBot="1">
      <c r="A1460" s="135">
        <v>41585</v>
      </c>
      <c r="B1460" s="136">
        <v>1437000</v>
      </c>
      <c r="C1460" s="138">
        <v>-9.5999999999999992E-3</v>
      </c>
      <c r="D1460" s="133"/>
      <c r="E1460" s="135">
        <v>41585</v>
      </c>
      <c r="F1460" s="136">
        <v>2004.04</v>
      </c>
      <c r="G1460" s="138">
        <v>-4.7999999999999996E-3</v>
      </c>
    </row>
    <row r="1461" spans="1:7" ht="17.5" thickBot="1">
      <c r="A1461" s="135">
        <v>41586</v>
      </c>
      <c r="B1461" s="136">
        <v>1410000</v>
      </c>
      <c r="C1461" s="138">
        <v>-1.8800000000000001E-2</v>
      </c>
      <c r="D1461" s="133"/>
      <c r="E1461" s="135">
        <v>41586</v>
      </c>
      <c r="F1461" s="136">
        <v>1984.87</v>
      </c>
      <c r="G1461" s="138">
        <v>-9.5999999999999992E-3</v>
      </c>
    </row>
    <row r="1462" spans="1:7" ht="17.5" thickBot="1">
      <c r="A1462" s="135">
        <v>41589</v>
      </c>
      <c r="B1462" s="136">
        <v>1428000</v>
      </c>
      <c r="C1462" s="137">
        <v>1.2800000000000001E-2</v>
      </c>
      <c r="D1462" s="133"/>
      <c r="E1462" s="135">
        <v>41589</v>
      </c>
      <c r="F1462" s="136">
        <v>1977.3</v>
      </c>
      <c r="G1462" s="138">
        <v>-3.8E-3</v>
      </c>
    </row>
    <row r="1463" spans="1:7" ht="17.5" thickBot="1">
      <c r="A1463" s="135">
        <v>41590</v>
      </c>
      <c r="B1463" s="136">
        <v>1456000</v>
      </c>
      <c r="C1463" s="137">
        <v>1.9599999999999999E-2</v>
      </c>
      <c r="D1463" s="133"/>
      <c r="E1463" s="135">
        <v>41590</v>
      </c>
      <c r="F1463" s="136">
        <v>1995.48</v>
      </c>
      <c r="G1463" s="137">
        <v>9.1999999999999998E-3</v>
      </c>
    </row>
    <row r="1464" spans="1:7" ht="17.5" thickBot="1">
      <c r="A1464" s="135">
        <v>41591</v>
      </c>
      <c r="B1464" s="136">
        <v>1419000</v>
      </c>
      <c r="C1464" s="138">
        <v>-2.5399999999999999E-2</v>
      </c>
      <c r="D1464" s="133"/>
      <c r="E1464" s="135">
        <v>41591</v>
      </c>
      <c r="F1464" s="136">
        <v>1963.56</v>
      </c>
      <c r="G1464" s="138">
        <v>-1.6E-2</v>
      </c>
    </row>
    <row r="1465" spans="1:7" ht="17.5" thickBot="1">
      <c r="A1465" s="135">
        <v>41592</v>
      </c>
      <c r="B1465" s="136">
        <v>1424000</v>
      </c>
      <c r="C1465" s="137">
        <v>3.5000000000000001E-3</v>
      </c>
      <c r="D1465" s="133"/>
      <c r="E1465" s="135">
        <v>41592</v>
      </c>
      <c r="F1465" s="136">
        <v>1967.56</v>
      </c>
      <c r="G1465" s="137">
        <v>2E-3</v>
      </c>
    </row>
    <row r="1466" spans="1:7" ht="17.5" thickBot="1">
      <c r="A1466" s="135">
        <v>41593</v>
      </c>
      <c r="B1466" s="136">
        <v>1462000</v>
      </c>
      <c r="C1466" s="137">
        <v>2.6700000000000002E-2</v>
      </c>
      <c r="D1466" s="133"/>
      <c r="E1466" s="135">
        <v>41593</v>
      </c>
      <c r="F1466" s="136">
        <v>2005.64</v>
      </c>
      <c r="G1466" s="137">
        <v>1.9400000000000001E-2</v>
      </c>
    </row>
    <row r="1467" spans="1:7" ht="17.5" thickBot="1">
      <c r="A1467" s="135">
        <v>41596</v>
      </c>
      <c r="B1467" s="136">
        <v>1474000</v>
      </c>
      <c r="C1467" s="137">
        <v>8.2000000000000007E-3</v>
      </c>
      <c r="D1467" s="133"/>
      <c r="E1467" s="135">
        <v>41596</v>
      </c>
      <c r="F1467" s="136">
        <v>2010.81</v>
      </c>
      <c r="G1467" s="137">
        <v>2.5999999999999999E-3</v>
      </c>
    </row>
    <row r="1468" spans="1:7" ht="17.5" thickBot="1">
      <c r="A1468" s="135">
        <v>41597</v>
      </c>
      <c r="B1468" s="136">
        <v>1489000</v>
      </c>
      <c r="C1468" s="137">
        <v>1.0200000000000001E-2</v>
      </c>
      <c r="D1468" s="133"/>
      <c r="E1468" s="135">
        <v>41597</v>
      </c>
      <c r="F1468" s="136">
        <v>2031.64</v>
      </c>
      <c r="G1468" s="137">
        <v>1.04E-2</v>
      </c>
    </row>
    <row r="1469" spans="1:7" ht="17.5" thickBot="1">
      <c r="A1469" s="135">
        <v>41598</v>
      </c>
      <c r="B1469" s="136">
        <v>1470000</v>
      </c>
      <c r="C1469" s="138">
        <v>-1.2800000000000001E-2</v>
      </c>
      <c r="D1469" s="133"/>
      <c r="E1469" s="135">
        <v>41598</v>
      </c>
      <c r="F1469" s="136">
        <v>2017.24</v>
      </c>
      <c r="G1469" s="138">
        <v>-7.1000000000000004E-3</v>
      </c>
    </row>
    <row r="1470" spans="1:7" ht="17.5" thickBot="1">
      <c r="A1470" s="135">
        <v>41599</v>
      </c>
      <c r="B1470" s="136">
        <v>1440000</v>
      </c>
      <c r="C1470" s="138">
        <v>-2.0400000000000001E-2</v>
      </c>
      <c r="D1470" s="133"/>
      <c r="E1470" s="135">
        <v>41599</v>
      </c>
      <c r="F1470" s="136">
        <v>1993.78</v>
      </c>
      <c r="G1470" s="138">
        <v>-1.1599999999999999E-2</v>
      </c>
    </row>
    <row r="1471" spans="1:7" ht="17.5" thickBot="1">
      <c r="A1471" s="135">
        <v>41600</v>
      </c>
      <c r="B1471" s="136">
        <v>1450000</v>
      </c>
      <c r="C1471" s="137">
        <v>6.8999999999999999E-3</v>
      </c>
      <c r="D1471" s="133"/>
      <c r="E1471" s="135">
        <v>41600</v>
      </c>
      <c r="F1471" s="136">
        <v>2006.23</v>
      </c>
      <c r="G1471" s="137">
        <v>6.1999999999999998E-3</v>
      </c>
    </row>
    <row r="1472" spans="1:7" ht="17.5" thickBot="1">
      <c r="A1472" s="135">
        <v>41603</v>
      </c>
      <c r="B1472" s="136">
        <v>1465000</v>
      </c>
      <c r="C1472" s="137">
        <v>1.03E-2</v>
      </c>
      <c r="D1472" s="133"/>
      <c r="E1472" s="135">
        <v>41603</v>
      </c>
      <c r="F1472" s="136">
        <v>2015.98</v>
      </c>
      <c r="G1472" s="137">
        <v>4.8999999999999998E-3</v>
      </c>
    </row>
    <row r="1473" spans="1:7" ht="17.5" thickBot="1">
      <c r="A1473" s="135">
        <v>41604</v>
      </c>
      <c r="B1473" s="136">
        <v>1479000</v>
      </c>
      <c r="C1473" s="137">
        <v>9.5999999999999992E-3</v>
      </c>
      <c r="D1473" s="133"/>
      <c r="E1473" s="135">
        <v>41604</v>
      </c>
      <c r="F1473" s="136">
        <v>2022.64</v>
      </c>
      <c r="G1473" s="137">
        <v>3.3E-3</v>
      </c>
    </row>
    <row r="1474" spans="1:7" ht="17.5" thickBot="1">
      <c r="A1474" s="135">
        <v>41605</v>
      </c>
      <c r="B1474" s="136">
        <v>1470000</v>
      </c>
      <c r="C1474" s="138">
        <v>-6.1000000000000004E-3</v>
      </c>
      <c r="D1474" s="133"/>
      <c r="E1474" s="135">
        <v>41605</v>
      </c>
      <c r="F1474" s="136">
        <v>2028.81</v>
      </c>
      <c r="G1474" s="137">
        <v>3.0999999999999999E-3</v>
      </c>
    </row>
    <row r="1475" spans="1:7" ht="17.5" thickBot="1">
      <c r="A1475" s="135">
        <v>41606</v>
      </c>
      <c r="B1475" s="136">
        <v>1494000</v>
      </c>
      <c r="C1475" s="137">
        <v>1.6299999999999999E-2</v>
      </c>
      <c r="D1475" s="133"/>
      <c r="E1475" s="135">
        <v>41606</v>
      </c>
      <c r="F1475" s="136">
        <v>2045.77</v>
      </c>
      <c r="G1475" s="137">
        <v>8.3999999999999995E-3</v>
      </c>
    </row>
    <row r="1476" spans="1:7" ht="17.5" thickBot="1">
      <c r="A1476" s="135">
        <v>41607</v>
      </c>
      <c r="B1476" s="136">
        <v>1494000</v>
      </c>
      <c r="C1476" s="137">
        <v>0</v>
      </c>
      <c r="D1476" s="133"/>
      <c r="E1476" s="135">
        <v>41607</v>
      </c>
      <c r="F1476" s="136">
        <v>2044.87</v>
      </c>
      <c r="G1476" s="138">
        <v>-4.0000000000000002E-4</v>
      </c>
    </row>
    <row r="1477" spans="1:7" ht="17.5" thickBot="1">
      <c r="A1477" s="135">
        <v>41610</v>
      </c>
      <c r="B1477" s="136">
        <v>1467000</v>
      </c>
      <c r="C1477" s="138">
        <v>-1.8100000000000002E-2</v>
      </c>
      <c r="D1477" s="133"/>
      <c r="E1477" s="135">
        <v>41610</v>
      </c>
      <c r="F1477" s="136">
        <v>2030.78</v>
      </c>
      <c r="G1477" s="138">
        <v>-6.8999999999999999E-3</v>
      </c>
    </row>
    <row r="1478" spans="1:7" ht="17.5" thickBot="1">
      <c r="A1478" s="135">
        <v>41611</v>
      </c>
      <c r="B1478" s="136">
        <v>1461000</v>
      </c>
      <c r="C1478" s="138">
        <v>-4.1000000000000003E-3</v>
      </c>
      <c r="D1478" s="133"/>
      <c r="E1478" s="135">
        <v>41611</v>
      </c>
      <c r="F1478" s="136">
        <v>2009.36</v>
      </c>
      <c r="G1478" s="138">
        <v>-1.0500000000000001E-2</v>
      </c>
    </row>
    <row r="1479" spans="1:7" ht="17.5" thickBot="1">
      <c r="A1479" s="135">
        <v>41612</v>
      </c>
      <c r="B1479" s="136">
        <v>1432000</v>
      </c>
      <c r="C1479" s="138">
        <v>-1.9800000000000002E-2</v>
      </c>
      <c r="D1479" s="133"/>
      <c r="E1479" s="135">
        <v>41612</v>
      </c>
      <c r="F1479" s="136">
        <v>1986.8</v>
      </c>
      <c r="G1479" s="138">
        <v>-1.12E-2</v>
      </c>
    </row>
    <row r="1480" spans="1:7" ht="17.5" thickBot="1">
      <c r="A1480" s="135">
        <v>41613</v>
      </c>
      <c r="B1480" s="136">
        <v>1440000</v>
      </c>
      <c r="C1480" s="137">
        <v>5.5999999999999999E-3</v>
      </c>
      <c r="D1480" s="133"/>
      <c r="E1480" s="135">
        <v>41613</v>
      </c>
      <c r="F1480" s="136">
        <v>1984.77</v>
      </c>
      <c r="G1480" s="138">
        <v>-1E-3</v>
      </c>
    </row>
    <row r="1481" spans="1:7" ht="17.5" thickBot="1">
      <c r="A1481" s="135">
        <v>41614</v>
      </c>
      <c r="B1481" s="136">
        <v>1428000</v>
      </c>
      <c r="C1481" s="138">
        <v>-8.3000000000000001E-3</v>
      </c>
      <c r="D1481" s="133"/>
      <c r="E1481" s="135">
        <v>41614</v>
      </c>
      <c r="F1481" s="136">
        <v>1980.41</v>
      </c>
      <c r="G1481" s="138">
        <v>-2.2000000000000001E-3</v>
      </c>
    </row>
    <row r="1482" spans="1:7" ht="17.5" thickBot="1">
      <c r="A1482" s="135">
        <v>41617</v>
      </c>
      <c r="B1482" s="136">
        <v>1454000</v>
      </c>
      <c r="C1482" s="137">
        <v>1.8200000000000001E-2</v>
      </c>
      <c r="D1482" s="133"/>
      <c r="E1482" s="135">
        <v>41617</v>
      </c>
      <c r="F1482" s="136">
        <v>2000.38</v>
      </c>
      <c r="G1482" s="137">
        <v>1.01E-2</v>
      </c>
    </row>
    <row r="1483" spans="1:7" ht="17.5" thickBot="1">
      <c r="A1483" s="135">
        <v>41618</v>
      </c>
      <c r="B1483" s="136">
        <v>1440000</v>
      </c>
      <c r="C1483" s="138">
        <v>-9.5999999999999992E-3</v>
      </c>
      <c r="D1483" s="133"/>
      <c r="E1483" s="135">
        <v>41618</v>
      </c>
      <c r="F1483" s="136">
        <v>1993.45</v>
      </c>
      <c r="G1483" s="138">
        <v>-3.5000000000000001E-3</v>
      </c>
    </row>
    <row r="1484" spans="1:7" ht="17.5" thickBot="1">
      <c r="A1484" s="135">
        <v>41619</v>
      </c>
      <c r="B1484" s="136">
        <v>1420000</v>
      </c>
      <c r="C1484" s="138">
        <v>-1.3899999999999999E-2</v>
      </c>
      <c r="D1484" s="133"/>
      <c r="E1484" s="135">
        <v>41619</v>
      </c>
      <c r="F1484" s="136">
        <v>1977.97</v>
      </c>
      <c r="G1484" s="138">
        <v>-7.7999999999999996E-3</v>
      </c>
    </row>
    <row r="1485" spans="1:7" ht="17.5" thickBot="1">
      <c r="A1485" s="135">
        <v>41620</v>
      </c>
      <c r="B1485" s="136">
        <v>1410000</v>
      </c>
      <c r="C1485" s="138">
        <v>-7.0000000000000001E-3</v>
      </c>
      <c r="D1485" s="133"/>
      <c r="E1485" s="135">
        <v>41620</v>
      </c>
      <c r="F1485" s="136">
        <v>1967.93</v>
      </c>
      <c r="G1485" s="138">
        <v>-5.1000000000000004E-3</v>
      </c>
    </row>
    <row r="1486" spans="1:7" ht="17.5" thickBot="1">
      <c r="A1486" s="135">
        <v>41621</v>
      </c>
      <c r="B1486" s="136">
        <v>1390000</v>
      </c>
      <c r="C1486" s="138">
        <v>-1.4200000000000001E-2</v>
      </c>
      <c r="D1486" s="133"/>
      <c r="E1486" s="135">
        <v>41621</v>
      </c>
      <c r="F1486" s="136">
        <v>1962.91</v>
      </c>
      <c r="G1486" s="138">
        <v>-2.5999999999999999E-3</v>
      </c>
    </row>
    <row r="1487" spans="1:7" ht="17.5" thickBot="1">
      <c r="A1487" s="135">
        <v>41624</v>
      </c>
      <c r="B1487" s="136">
        <v>1400000</v>
      </c>
      <c r="C1487" s="137">
        <v>7.1999999999999998E-3</v>
      </c>
      <c r="D1487" s="133"/>
      <c r="E1487" s="135">
        <v>41624</v>
      </c>
      <c r="F1487" s="136">
        <v>1961.15</v>
      </c>
      <c r="G1487" s="138">
        <v>-8.9999999999999998E-4</v>
      </c>
    </row>
    <row r="1488" spans="1:7" ht="17.5" thickBot="1">
      <c r="A1488" s="135">
        <v>41625</v>
      </c>
      <c r="B1488" s="136">
        <v>1395000</v>
      </c>
      <c r="C1488" s="138">
        <v>-3.5999999999999999E-3</v>
      </c>
      <c r="D1488" s="133"/>
      <c r="E1488" s="135">
        <v>41625</v>
      </c>
      <c r="F1488" s="136">
        <v>1965.74</v>
      </c>
      <c r="G1488" s="137">
        <v>2.3E-3</v>
      </c>
    </row>
    <row r="1489" spans="1:7" ht="17.5" thickBot="1">
      <c r="A1489" s="135">
        <v>41626</v>
      </c>
      <c r="B1489" s="136">
        <v>1401000</v>
      </c>
      <c r="C1489" s="137">
        <v>4.3E-3</v>
      </c>
      <c r="D1489" s="133"/>
      <c r="E1489" s="135">
        <v>41626</v>
      </c>
      <c r="F1489" s="136">
        <v>1974.63</v>
      </c>
      <c r="G1489" s="137">
        <v>4.4999999999999997E-3</v>
      </c>
    </row>
    <row r="1490" spans="1:7" ht="17.5" thickBot="1">
      <c r="A1490" s="135">
        <v>41627</v>
      </c>
      <c r="B1490" s="136">
        <v>1427000</v>
      </c>
      <c r="C1490" s="137">
        <v>1.8599999999999998E-2</v>
      </c>
      <c r="D1490" s="133"/>
      <c r="E1490" s="135">
        <v>41627</v>
      </c>
      <c r="F1490" s="136">
        <v>1975.65</v>
      </c>
      <c r="G1490" s="137">
        <v>5.0000000000000001E-4</v>
      </c>
    </row>
    <row r="1491" spans="1:7" ht="17.5" thickBot="1">
      <c r="A1491" s="135">
        <v>41628</v>
      </c>
      <c r="B1491" s="136">
        <v>1427000</v>
      </c>
      <c r="C1491" s="137">
        <v>0</v>
      </c>
      <c r="D1491" s="133"/>
      <c r="E1491" s="135">
        <v>41628</v>
      </c>
      <c r="F1491" s="136">
        <v>1983.35</v>
      </c>
      <c r="G1491" s="137">
        <v>3.8999999999999998E-3</v>
      </c>
    </row>
    <row r="1492" spans="1:7" ht="17.5" thickBot="1">
      <c r="A1492" s="135">
        <v>41631</v>
      </c>
      <c r="B1492" s="136">
        <v>1433000</v>
      </c>
      <c r="C1492" s="137">
        <v>4.1999999999999997E-3</v>
      </c>
      <c r="D1492" s="133"/>
      <c r="E1492" s="135">
        <v>41631</v>
      </c>
      <c r="F1492" s="136">
        <v>1996.89</v>
      </c>
      <c r="G1492" s="137">
        <v>6.7999999999999996E-3</v>
      </c>
    </row>
    <row r="1493" spans="1:7" ht="17.5" thickBot="1">
      <c r="A1493" s="135">
        <v>41632</v>
      </c>
      <c r="B1493" s="136">
        <v>1415000</v>
      </c>
      <c r="C1493" s="138">
        <v>-1.26E-2</v>
      </c>
      <c r="D1493" s="133"/>
      <c r="E1493" s="135">
        <v>41632</v>
      </c>
      <c r="F1493" s="136">
        <v>2001.59</v>
      </c>
      <c r="G1493" s="137">
        <v>2.3999999999999998E-3</v>
      </c>
    </row>
    <row r="1494" spans="1:7" ht="17.5" thickBot="1">
      <c r="A1494" s="135">
        <v>41634</v>
      </c>
      <c r="B1494" s="136">
        <v>1408000</v>
      </c>
      <c r="C1494" s="138">
        <v>-4.8999999999999998E-3</v>
      </c>
      <c r="D1494" s="133"/>
      <c r="E1494" s="135">
        <v>41634</v>
      </c>
      <c r="F1494" s="136">
        <v>1999.3</v>
      </c>
      <c r="G1494" s="138">
        <v>-1.1000000000000001E-3</v>
      </c>
    </row>
    <row r="1495" spans="1:7" ht="17.5" thickBot="1">
      <c r="A1495" s="135">
        <v>41635</v>
      </c>
      <c r="B1495" s="136">
        <v>1396000</v>
      </c>
      <c r="C1495" s="138">
        <v>-8.5000000000000006E-3</v>
      </c>
      <c r="D1495" s="133"/>
      <c r="E1495" s="135">
        <v>41635</v>
      </c>
      <c r="F1495" s="136">
        <v>2002.28</v>
      </c>
      <c r="G1495" s="137">
        <v>1.5E-3</v>
      </c>
    </row>
    <row r="1496" spans="1:7" ht="17.5" thickBot="1">
      <c r="A1496" s="135">
        <v>41638</v>
      </c>
      <c r="B1496" s="136">
        <v>1372000</v>
      </c>
      <c r="C1496" s="138">
        <v>-1.72E-2</v>
      </c>
      <c r="D1496" s="133"/>
      <c r="E1496" s="135">
        <v>41638</v>
      </c>
      <c r="F1496" s="136">
        <v>2011.34</v>
      </c>
      <c r="G1496" s="137">
        <v>4.4999999999999997E-3</v>
      </c>
    </row>
    <row r="1497" spans="1:7" ht="17.5" thickBot="1">
      <c r="A1497" s="135">
        <v>41641</v>
      </c>
      <c r="B1497" s="136">
        <v>1309000</v>
      </c>
      <c r="C1497" s="138">
        <v>-4.5900000000000003E-2</v>
      </c>
      <c r="D1497" s="133"/>
      <c r="E1497" s="135">
        <v>41641</v>
      </c>
      <c r="F1497" s="136">
        <v>1967.19</v>
      </c>
      <c r="G1497" s="138">
        <v>-2.1999999999999999E-2</v>
      </c>
    </row>
    <row r="1498" spans="1:7" ht="17.5" thickBot="1">
      <c r="A1498" s="135">
        <v>41642</v>
      </c>
      <c r="B1498" s="136">
        <v>1296000</v>
      </c>
      <c r="C1498" s="138">
        <v>-9.9000000000000008E-3</v>
      </c>
      <c r="D1498" s="133"/>
      <c r="E1498" s="135">
        <v>41642</v>
      </c>
      <c r="F1498" s="136">
        <v>1946.14</v>
      </c>
      <c r="G1498" s="138">
        <v>-1.0699999999999999E-2</v>
      </c>
    </row>
    <row r="1499" spans="1:7" ht="17.5" thickBot="1">
      <c r="A1499" s="135">
        <v>41645</v>
      </c>
      <c r="B1499" s="136">
        <v>1307000</v>
      </c>
      <c r="C1499" s="137">
        <v>8.5000000000000006E-3</v>
      </c>
      <c r="D1499" s="133"/>
      <c r="E1499" s="135">
        <v>41645</v>
      </c>
      <c r="F1499" s="136">
        <v>1953.28</v>
      </c>
      <c r="G1499" s="137">
        <v>3.7000000000000002E-3</v>
      </c>
    </row>
    <row r="1500" spans="1:7" ht="17.5" thickBot="1">
      <c r="A1500" s="135">
        <v>41646</v>
      </c>
      <c r="B1500" s="136">
        <v>1304000</v>
      </c>
      <c r="C1500" s="138">
        <v>-2.3E-3</v>
      </c>
      <c r="D1500" s="133"/>
      <c r="E1500" s="135">
        <v>41646</v>
      </c>
      <c r="F1500" s="136">
        <v>1959.44</v>
      </c>
      <c r="G1500" s="137">
        <v>3.2000000000000002E-3</v>
      </c>
    </row>
    <row r="1501" spans="1:7" ht="17.5" thickBot="1">
      <c r="A1501" s="135">
        <v>41647</v>
      </c>
      <c r="B1501" s="136">
        <v>1291000</v>
      </c>
      <c r="C1501" s="138">
        <v>-0.01</v>
      </c>
      <c r="D1501" s="133"/>
      <c r="E1501" s="135">
        <v>41647</v>
      </c>
      <c r="F1501" s="136">
        <v>1958.96</v>
      </c>
      <c r="G1501" s="138">
        <v>-2.0000000000000001E-4</v>
      </c>
    </row>
    <row r="1502" spans="1:7" ht="17.5" thickBot="1">
      <c r="A1502" s="135">
        <v>41648</v>
      </c>
      <c r="B1502" s="136">
        <v>1275000</v>
      </c>
      <c r="C1502" s="138">
        <v>-1.24E-2</v>
      </c>
      <c r="D1502" s="133"/>
      <c r="E1502" s="135">
        <v>41648</v>
      </c>
      <c r="F1502" s="136">
        <v>1946.11</v>
      </c>
      <c r="G1502" s="138">
        <v>-6.6E-3</v>
      </c>
    </row>
    <row r="1503" spans="1:7" ht="17.5" thickBot="1">
      <c r="A1503" s="135">
        <v>41649</v>
      </c>
      <c r="B1503" s="136">
        <v>1272000</v>
      </c>
      <c r="C1503" s="138">
        <v>-2.3999999999999998E-3</v>
      </c>
      <c r="D1503" s="133"/>
      <c r="E1503" s="135">
        <v>41649</v>
      </c>
      <c r="F1503" s="136">
        <v>1938.54</v>
      </c>
      <c r="G1503" s="138">
        <v>-3.8999999999999998E-3</v>
      </c>
    </row>
    <row r="1504" spans="1:7" ht="17.5" thickBot="1">
      <c r="A1504" s="135">
        <v>41652</v>
      </c>
      <c r="B1504" s="136">
        <v>1295000</v>
      </c>
      <c r="C1504" s="137">
        <v>1.8100000000000002E-2</v>
      </c>
      <c r="D1504" s="133"/>
      <c r="E1504" s="135">
        <v>41652</v>
      </c>
      <c r="F1504" s="136">
        <v>1948.92</v>
      </c>
      <c r="G1504" s="137">
        <v>5.4000000000000003E-3</v>
      </c>
    </row>
    <row r="1505" spans="1:7" ht="17.5" thickBot="1">
      <c r="A1505" s="135">
        <v>41653</v>
      </c>
      <c r="B1505" s="136">
        <v>1313000</v>
      </c>
      <c r="C1505" s="137">
        <v>1.3899999999999999E-2</v>
      </c>
      <c r="D1505" s="133"/>
      <c r="E1505" s="135">
        <v>41653</v>
      </c>
      <c r="F1505" s="136">
        <v>1946.07</v>
      </c>
      <c r="G1505" s="138">
        <v>-1.5E-3</v>
      </c>
    </row>
    <row r="1506" spans="1:7" ht="17.5" thickBot="1">
      <c r="A1506" s="135">
        <v>41654</v>
      </c>
      <c r="B1506" s="136">
        <v>1299000</v>
      </c>
      <c r="C1506" s="138">
        <v>-1.0699999999999999E-2</v>
      </c>
      <c r="D1506" s="133"/>
      <c r="E1506" s="135">
        <v>41654</v>
      </c>
      <c r="F1506" s="136">
        <v>1953.28</v>
      </c>
      <c r="G1506" s="137">
        <v>3.7000000000000002E-3</v>
      </c>
    </row>
    <row r="1507" spans="1:7" ht="17.5" thickBot="1">
      <c r="A1507" s="135">
        <v>41655</v>
      </c>
      <c r="B1507" s="136">
        <v>1301000</v>
      </c>
      <c r="C1507" s="137">
        <v>1.5E-3</v>
      </c>
      <c r="D1507" s="133"/>
      <c r="E1507" s="135">
        <v>41655</v>
      </c>
      <c r="F1507" s="136">
        <v>1957.32</v>
      </c>
      <c r="G1507" s="137">
        <v>2.0999999999999999E-3</v>
      </c>
    </row>
    <row r="1508" spans="1:7" ht="17.5" thickBot="1">
      <c r="A1508" s="135">
        <v>41656</v>
      </c>
      <c r="B1508" s="136">
        <v>1292000</v>
      </c>
      <c r="C1508" s="138">
        <v>-6.8999999999999999E-3</v>
      </c>
      <c r="D1508" s="133"/>
      <c r="E1508" s="135">
        <v>41656</v>
      </c>
      <c r="F1508" s="136">
        <v>1944.48</v>
      </c>
      <c r="G1508" s="138">
        <v>-6.6E-3</v>
      </c>
    </row>
    <row r="1509" spans="1:7" ht="17.5" thickBot="1">
      <c r="A1509" s="135">
        <v>41659</v>
      </c>
      <c r="B1509" s="136">
        <v>1316000</v>
      </c>
      <c r="C1509" s="137">
        <v>1.8599999999999998E-2</v>
      </c>
      <c r="D1509" s="133"/>
      <c r="E1509" s="135">
        <v>41659</v>
      </c>
      <c r="F1509" s="136">
        <v>1953.78</v>
      </c>
      <c r="G1509" s="137">
        <v>4.7999999999999996E-3</v>
      </c>
    </row>
    <row r="1510" spans="1:7" ht="17.5" thickBot="1">
      <c r="A1510" s="135">
        <v>41660</v>
      </c>
      <c r="B1510" s="136">
        <v>1324000</v>
      </c>
      <c r="C1510" s="137">
        <v>6.1000000000000004E-3</v>
      </c>
      <c r="D1510" s="133"/>
      <c r="E1510" s="135">
        <v>41660</v>
      </c>
      <c r="F1510" s="136">
        <v>1963.89</v>
      </c>
      <c r="G1510" s="137">
        <v>5.1999999999999998E-3</v>
      </c>
    </row>
    <row r="1511" spans="1:7" ht="17.5" thickBot="1">
      <c r="A1511" s="135">
        <v>41661</v>
      </c>
      <c r="B1511" s="136">
        <v>1328000</v>
      </c>
      <c r="C1511" s="137">
        <v>3.0000000000000001E-3</v>
      </c>
      <c r="D1511" s="133"/>
      <c r="E1511" s="135">
        <v>41661</v>
      </c>
      <c r="F1511" s="136">
        <v>1970.42</v>
      </c>
      <c r="G1511" s="137">
        <v>3.3E-3</v>
      </c>
    </row>
    <row r="1512" spans="1:7" ht="17.5" thickBot="1">
      <c r="A1512" s="135">
        <v>41662</v>
      </c>
      <c r="B1512" s="136">
        <v>1299000</v>
      </c>
      <c r="C1512" s="138">
        <v>-2.18E-2</v>
      </c>
      <c r="D1512" s="133"/>
      <c r="E1512" s="135">
        <v>41662</v>
      </c>
      <c r="F1512" s="136">
        <v>1947.59</v>
      </c>
      <c r="G1512" s="138">
        <v>-1.1599999999999999E-2</v>
      </c>
    </row>
    <row r="1513" spans="1:7" ht="17.5" thickBot="1">
      <c r="A1513" s="135">
        <v>41663</v>
      </c>
      <c r="B1513" s="136">
        <v>1307000</v>
      </c>
      <c r="C1513" s="137">
        <v>6.1999999999999998E-3</v>
      </c>
      <c r="D1513" s="133"/>
      <c r="E1513" s="135">
        <v>41663</v>
      </c>
      <c r="F1513" s="136">
        <v>1940.56</v>
      </c>
      <c r="G1513" s="138">
        <v>-3.5999999999999999E-3</v>
      </c>
    </row>
    <row r="1514" spans="1:7" ht="17.5" thickBot="1">
      <c r="A1514" s="135">
        <v>41666</v>
      </c>
      <c r="B1514" s="136">
        <v>1292000</v>
      </c>
      <c r="C1514" s="138">
        <v>-1.15E-2</v>
      </c>
      <c r="D1514" s="133"/>
      <c r="E1514" s="135">
        <v>41666</v>
      </c>
      <c r="F1514" s="136">
        <v>1910.34</v>
      </c>
      <c r="G1514" s="138">
        <v>-1.5599999999999999E-2</v>
      </c>
    </row>
    <row r="1515" spans="1:7" ht="17.5" thickBot="1">
      <c r="A1515" s="135">
        <v>41667</v>
      </c>
      <c r="B1515" s="136">
        <v>1283000</v>
      </c>
      <c r="C1515" s="138">
        <v>-7.0000000000000001E-3</v>
      </c>
      <c r="D1515" s="133"/>
      <c r="E1515" s="135">
        <v>41667</v>
      </c>
      <c r="F1515" s="136">
        <v>1916.93</v>
      </c>
      <c r="G1515" s="137">
        <v>3.3999999999999998E-3</v>
      </c>
    </row>
    <row r="1516" spans="1:7" ht="17.5" thickBot="1">
      <c r="A1516" s="135">
        <v>41668</v>
      </c>
      <c r="B1516" s="136">
        <v>1280000</v>
      </c>
      <c r="C1516" s="138">
        <v>-2.3E-3</v>
      </c>
      <c r="D1516" s="133"/>
      <c r="E1516" s="135">
        <v>41668</v>
      </c>
      <c r="F1516" s="136">
        <v>1941.15</v>
      </c>
      <c r="G1516" s="137">
        <v>1.26E-2</v>
      </c>
    </row>
    <row r="1517" spans="1:7" ht="17.5" thickBot="1">
      <c r="A1517" s="135">
        <v>41673</v>
      </c>
      <c r="B1517" s="136">
        <v>1272000</v>
      </c>
      <c r="C1517" s="138">
        <v>-6.1999999999999998E-3</v>
      </c>
      <c r="D1517" s="133"/>
      <c r="E1517" s="135">
        <v>41673</v>
      </c>
      <c r="F1517" s="136">
        <v>1919.96</v>
      </c>
      <c r="G1517" s="138">
        <v>-1.09E-2</v>
      </c>
    </row>
    <row r="1518" spans="1:7" ht="17.5" thickBot="1">
      <c r="A1518" s="135">
        <v>41674</v>
      </c>
      <c r="B1518" s="136">
        <v>1249000</v>
      </c>
      <c r="C1518" s="138">
        <v>-1.8100000000000002E-2</v>
      </c>
      <c r="D1518" s="133"/>
      <c r="E1518" s="135">
        <v>41674</v>
      </c>
      <c r="F1518" s="136">
        <v>1886.85</v>
      </c>
      <c r="G1518" s="138">
        <v>-1.72E-2</v>
      </c>
    </row>
    <row r="1519" spans="1:7" ht="17.5" thickBot="1">
      <c r="A1519" s="135">
        <v>41675</v>
      </c>
      <c r="B1519" s="136">
        <v>1237000</v>
      </c>
      <c r="C1519" s="138">
        <v>-9.5999999999999992E-3</v>
      </c>
      <c r="D1519" s="133"/>
      <c r="E1519" s="135">
        <v>41675</v>
      </c>
      <c r="F1519" s="136">
        <v>1891.32</v>
      </c>
      <c r="G1519" s="137">
        <v>2.3999999999999998E-3</v>
      </c>
    </row>
    <row r="1520" spans="1:7" ht="17.5" thickBot="1">
      <c r="A1520" s="135">
        <v>41676</v>
      </c>
      <c r="B1520" s="136">
        <v>1259000</v>
      </c>
      <c r="C1520" s="137">
        <v>1.78E-2</v>
      </c>
      <c r="D1520" s="133"/>
      <c r="E1520" s="135">
        <v>41676</v>
      </c>
      <c r="F1520" s="136">
        <v>1907.89</v>
      </c>
      <c r="G1520" s="137">
        <v>8.8000000000000005E-3</v>
      </c>
    </row>
    <row r="1521" spans="1:7" ht="17.5" thickBot="1">
      <c r="A1521" s="135">
        <v>41677</v>
      </c>
      <c r="B1521" s="136">
        <v>1275000</v>
      </c>
      <c r="C1521" s="137">
        <v>1.2699999999999999E-2</v>
      </c>
      <c r="D1521" s="133"/>
      <c r="E1521" s="135">
        <v>41677</v>
      </c>
      <c r="F1521" s="136">
        <v>1922.5</v>
      </c>
      <c r="G1521" s="137">
        <v>7.7000000000000002E-3</v>
      </c>
    </row>
    <row r="1522" spans="1:7" ht="17.5" thickBot="1">
      <c r="A1522" s="135">
        <v>41680</v>
      </c>
      <c r="B1522" s="136">
        <v>1277000</v>
      </c>
      <c r="C1522" s="137">
        <v>1.6000000000000001E-3</v>
      </c>
      <c r="D1522" s="133"/>
      <c r="E1522" s="135">
        <v>41680</v>
      </c>
      <c r="F1522" s="136">
        <v>1923.3</v>
      </c>
      <c r="G1522" s="137">
        <v>4.0000000000000002E-4</v>
      </c>
    </row>
    <row r="1523" spans="1:7" ht="17.5" thickBot="1">
      <c r="A1523" s="135">
        <v>41681</v>
      </c>
      <c r="B1523" s="136">
        <v>1311000</v>
      </c>
      <c r="C1523" s="137">
        <v>2.6599999999999999E-2</v>
      </c>
      <c r="D1523" s="133"/>
      <c r="E1523" s="135">
        <v>41681</v>
      </c>
      <c r="F1523" s="136">
        <v>1932.06</v>
      </c>
      <c r="G1523" s="137">
        <v>4.5999999999999999E-3</v>
      </c>
    </row>
    <row r="1524" spans="1:7" ht="17.5" thickBot="1">
      <c r="A1524" s="135">
        <v>41682</v>
      </c>
      <c r="B1524" s="136">
        <v>1307000</v>
      </c>
      <c r="C1524" s="138">
        <v>-3.0999999999999999E-3</v>
      </c>
      <c r="D1524" s="133"/>
      <c r="E1524" s="135">
        <v>41682</v>
      </c>
      <c r="F1524" s="136">
        <v>1935.84</v>
      </c>
      <c r="G1524" s="137">
        <v>2E-3</v>
      </c>
    </row>
    <row r="1525" spans="1:7" ht="17.5" thickBot="1">
      <c r="A1525" s="135">
        <v>41683</v>
      </c>
      <c r="B1525" s="136">
        <v>1298000</v>
      </c>
      <c r="C1525" s="138">
        <v>-6.8999999999999999E-3</v>
      </c>
      <c r="D1525" s="133"/>
      <c r="E1525" s="135">
        <v>41683</v>
      </c>
      <c r="F1525" s="136">
        <v>1926.96</v>
      </c>
      <c r="G1525" s="138">
        <v>-4.5999999999999999E-3</v>
      </c>
    </row>
    <row r="1526" spans="1:7" ht="17.5" thickBot="1">
      <c r="A1526" s="135">
        <v>41684</v>
      </c>
      <c r="B1526" s="136">
        <v>1301000</v>
      </c>
      <c r="C1526" s="137">
        <v>2.3E-3</v>
      </c>
      <c r="D1526" s="133"/>
      <c r="E1526" s="135">
        <v>41684</v>
      </c>
      <c r="F1526" s="136">
        <v>1940.28</v>
      </c>
      <c r="G1526" s="137">
        <v>6.8999999999999999E-3</v>
      </c>
    </row>
    <row r="1527" spans="1:7" ht="17.5" thickBot="1">
      <c r="A1527" s="135">
        <v>41687</v>
      </c>
      <c r="B1527" s="136">
        <v>1285000</v>
      </c>
      <c r="C1527" s="138">
        <v>-1.23E-2</v>
      </c>
      <c r="D1527" s="133"/>
      <c r="E1527" s="135">
        <v>41687</v>
      </c>
      <c r="F1527" s="136">
        <v>1946.36</v>
      </c>
      <c r="G1527" s="137">
        <v>3.0999999999999999E-3</v>
      </c>
    </row>
    <row r="1528" spans="1:7" ht="17.5" thickBot="1">
      <c r="A1528" s="135">
        <v>41688</v>
      </c>
      <c r="B1528" s="136">
        <v>1295000</v>
      </c>
      <c r="C1528" s="137">
        <v>7.7999999999999996E-3</v>
      </c>
      <c r="D1528" s="133"/>
      <c r="E1528" s="135">
        <v>41688</v>
      </c>
      <c r="F1528" s="136">
        <v>1946.91</v>
      </c>
      <c r="G1528" s="137">
        <v>2.9999999999999997E-4</v>
      </c>
    </row>
    <row r="1529" spans="1:7" ht="17.5" thickBot="1">
      <c r="A1529" s="135">
        <v>41689</v>
      </c>
      <c r="B1529" s="136">
        <v>1290000</v>
      </c>
      <c r="C1529" s="138">
        <v>-3.8999999999999998E-3</v>
      </c>
      <c r="D1529" s="133"/>
      <c r="E1529" s="135">
        <v>41689</v>
      </c>
      <c r="F1529" s="136">
        <v>1942.93</v>
      </c>
      <c r="G1529" s="138">
        <v>-2E-3</v>
      </c>
    </row>
    <row r="1530" spans="1:7" ht="17.5" thickBot="1">
      <c r="A1530" s="135">
        <v>41690</v>
      </c>
      <c r="B1530" s="136">
        <v>1286000</v>
      </c>
      <c r="C1530" s="138">
        <v>-3.0999999999999999E-3</v>
      </c>
      <c r="D1530" s="133"/>
      <c r="E1530" s="135">
        <v>41690</v>
      </c>
      <c r="F1530" s="136">
        <v>1930.57</v>
      </c>
      <c r="G1530" s="138">
        <v>-6.4000000000000003E-3</v>
      </c>
    </row>
    <row r="1531" spans="1:7" ht="17.5" thickBot="1">
      <c r="A1531" s="135">
        <v>41691</v>
      </c>
      <c r="B1531" s="136">
        <v>1330000</v>
      </c>
      <c r="C1531" s="137">
        <v>3.4200000000000001E-2</v>
      </c>
      <c r="D1531" s="133"/>
      <c r="E1531" s="135">
        <v>41691</v>
      </c>
      <c r="F1531" s="136">
        <v>1957.83</v>
      </c>
      <c r="G1531" s="137">
        <v>1.41E-2</v>
      </c>
    </row>
    <row r="1532" spans="1:7" ht="17.5" thickBot="1">
      <c r="A1532" s="135">
        <v>41694</v>
      </c>
      <c r="B1532" s="136">
        <v>1328000</v>
      </c>
      <c r="C1532" s="138">
        <v>-1.5E-3</v>
      </c>
      <c r="D1532" s="133"/>
      <c r="E1532" s="135">
        <v>41694</v>
      </c>
      <c r="F1532" s="136">
        <v>1949.05</v>
      </c>
      <c r="G1532" s="138">
        <v>-4.4999999999999997E-3</v>
      </c>
    </row>
    <row r="1533" spans="1:7" ht="17.5" thickBot="1">
      <c r="A1533" s="135">
        <v>41695</v>
      </c>
      <c r="B1533" s="136">
        <v>1334000</v>
      </c>
      <c r="C1533" s="137">
        <v>4.4999999999999997E-3</v>
      </c>
      <c r="D1533" s="133"/>
      <c r="E1533" s="135">
        <v>41695</v>
      </c>
      <c r="F1533" s="136">
        <v>1964.86</v>
      </c>
      <c r="G1533" s="137">
        <v>8.0999999999999996E-3</v>
      </c>
    </row>
    <row r="1534" spans="1:7" ht="17.5" thickBot="1">
      <c r="A1534" s="135">
        <v>41696</v>
      </c>
      <c r="B1534" s="136">
        <v>1342000</v>
      </c>
      <c r="C1534" s="137">
        <v>6.0000000000000001E-3</v>
      </c>
      <c r="D1534" s="133"/>
      <c r="E1534" s="135">
        <v>41696</v>
      </c>
      <c r="F1534" s="136">
        <v>1970.77</v>
      </c>
      <c r="G1534" s="137">
        <v>3.0000000000000001E-3</v>
      </c>
    </row>
    <row r="1535" spans="1:7" ht="17.5" thickBot="1">
      <c r="A1535" s="135">
        <v>41697</v>
      </c>
      <c r="B1535" s="136">
        <v>1341000</v>
      </c>
      <c r="C1535" s="138">
        <v>-6.9999999999999999E-4</v>
      </c>
      <c r="D1535" s="133"/>
      <c r="E1535" s="135">
        <v>41697</v>
      </c>
      <c r="F1535" s="136">
        <v>1978.43</v>
      </c>
      <c r="G1535" s="137">
        <v>3.8999999999999998E-3</v>
      </c>
    </row>
    <row r="1536" spans="1:7" ht="17.5" thickBot="1">
      <c r="A1536" s="135">
        <v>41698</v>
      </c>
      <c r="B1536" s="136">
        <v>1349000</v>
      </c>
      <c r="C1536" s="137">
        <v>6.0000000000000001E-3</v>
      </c>
      <c r="D1536" s="133"/>
      <c r="E1536" s="135">
        <v>41698</v>
      </c>
      <c r="F1536" s="136">
        <v>1979.99</v>
      </c>
      <c r="G1536" s="137">
        <v>8.0000000000000004E-4</v>
      </c>
    </row>
    <row r="1537" spans="1:7" ht="17.5" thickBot="1">
      <c r="A1537" s="135">
        <v>41701</v>
      </c>
      <c r="B1537" s="136">
        <v>1325000</v>
      </c>
      <c r="C1537" s="138">
        <v>-1.78E-2</v>
      </c>
      <c r="D1537" s="133"/>
      <c r="E1537" s="135">
        <v>41701</v>
      </c>
      <c r="F1537" s="136">
        <v>1964.69</v>
      </c>
      <c r="G1537" s="138">
        <v>-7.7000000000000002E-3</v>
      </c>
    </row>
    <row r="1538" spans="1:7" ht="17.5" thickBot="1">
      <c r="A1538" s="135">
        <v>41702</v>
      </c>
      <c r="B1538" s="136">
        <v>1315000</v>
      </c>
      <c r="C1538" s="138">
        <v>-7.4999999999999997E-3</v>
      </c>
      <c r="D1538" s="133"/>
      <c r="E1538" s="135">
        <v>41702</v>
      </c>
      <c r="F1538" s="136">
        <v>1954.11</v>
      </c>
      <c r="G1538" s="138">
        <v>-5.4000000000000003E-3</v>
      </c>
    </row>
    <row r="1539" spans="1:7" ht="17.5" thickBot="1">
      <c r="A1539" s="135">
        <v>41703</v>
      </c>
      <c r="B1539" s="136">
        <v>1330000</v>
      </c>
      <c r="C1539" s="137">
        <v>1.14E-2</v>
      </c>
      <c r="D1539" s="133"/>
      <c r="E1539" s="135">
        <v>41703</v>
      </c>
      <c r="F1539" s="136">
        <v>1971.24</v>
      </c>
      <c r="G1539" s="137">
        <v>8.8000000000000005E-3</v>
      </c>
    </row>
    <row r="1540" spans="1:7" ht="17.5" thickBot="1">
      <c r="A1540" s="135">
        <v>41704</v>
      </c>
      <c r="B1540" s="136">
        <v>1326000</v>
      </c>
      <c r="C1540" s="138">
        <v>-3.0000000000000001E-3</v>
      </c>
      <c r="D1540" s="133"/>
      <c r="E1540" s="135">
        <v>41704</v>
      </c>
      <c r="F1540" s="136">
        <v>1975.62</v>
      </c>
      <c r="G1540" s="137">
        <v>2.2000000000000001E-3</v>
      </c>
    </row>
    <row r="1541" spans="1:7" ht="17.5" thickBot="1">
      <c r="A1541" s="135">
        <v>41705</v>
      </c>
      <c r="B1541" s="136">
        <v>1339000</v>
      </c>
      <c r="C1541" s="137">
        <v>9.7999999999999997E-3</v>
      </c>
      <c r="D1541" s="133"/>
      <c r="E1541" s="135">
        <v>41705</v>
      </c>
      <c r="F1541" s="136">
        <v>1974.68</v>
      </c>
      <c r="G1541" s="138">
        <v>-5.0000000000000001E-4</v>
      </c>
    </row>
    <row r="1542" spans="1:7" ht="17.5" thickBot="1">
      <c r="A1542" s="135">
        <v>41708</v>
      </c>
      <c r="B1542" s="136">
        <v>1320000</v>
      </c>
      <c r="C1542" s="138">
        <v>-1.4200000000000001E-2</v>
      </c>
      <c r="D1542" s="133"/>
      <c r="E1542" s="135">
        <v>41708</v>
      </c>
      <c r="F1542" s="136">
        <v>1954.42</v>
      </c>
      <c r="G1542" s="138">
        <v>-1.03E-2</v>
      </c>
    </row>
    <row r="1543" spans="1:7" ht="17.5" thickBot="1">
      <c r="A1543" s="135">
        <v>41709</v>
      </c>
      <c r="B1543" s="136">
        <v>1322000</v>
      </c>
      <c r="C1543" s="137">
        <v>1.5E-3</v>
      </c>
      <c r="D1543" s="133"/>
      <c r="E1543" s="135">
        <v>41709</v>
      </c>
      <c r="F1543" s="136">
        <v>1963.87</v>
      </c>
      <c r="G1543" s="137">
        <v>4.7999999999999996E-3</v>
      </c>
    </row>
    <row r="1544" spans="1:7" ht="17.5" thickBot="1">
      <c r="A1544" s="135">
        <v>41710</v>
      </c>
      <c r="B1544" s="136">
        <v>1294000</v>
      </c>
      <c r="C1544" s="138">
        <v>-2.12E-2</v>
      </c>
      <c r="D1544" s="133"/>
      <c r="E1544" s="135">
        <v>41710</v>
      </c>
      <c r="F1544" s="136">
        <v>1932.54</v>
      </c>
      <c r="G1544" s="138">
        <v>-1.6E-2</v>
      </c>
    </row>
    <row r="1545" spans="1:7" ht="17.5" thickBot="1">
      <c r="A1545" s="135">
        <v>41711</v>
      </c>
      <c r="B1545" s="136">
        <v>1290000</v>
      </c>
      <c r="C1545" s="138">
        <v>-3.0999999999999999E-3</v>
      </c>
      <c r="D1545" s="133"/>
      <c r="E1545" s="135">
        <v>41711</v>
      </c>
      <c r="F1545" s="136">
        <v>1934.38</v>
      </c>
      <c r="G1545" s="137">
        <v>1E-3</v>
      </c>
    </row>
    <row r="1546" spans="1:7" ht="17.5" thickBot="1">
      <c r="A1546" s="135">
        <v>41712</v>
      </c>
      <c r="B1546" s="136">
        <v>1275000</v>
      </c>
      <c r="C1546" s="138">
        <v>-1.1599999999999999E-2</v>
      </c>
      <c r="D1546" s="133"/>
      <c r="E1546" s="135">
        <v>41712</v>
      </c>
      <c r="F1546" s="136">
        <v>1919.9</v>
      </c>
      <c r="G1546" s="138">
        <v>-7.4999999999999997E-3</v>
      </c>
    </row>
    <row r="1547" spans="1:7" ht="17.5" thickBot="1">
      <c r="A1547" s="135">
        <v>41715</v>
      </c>
      <c r="B1547" s="136">
        <v>1266000</v>
      </c>
      <c r="C1547" s="138">
        <v>-7.1000000000000004E-3</v>
      </c>
      <c r="D1547" s="133"/>
      <c r="E1547" s="135">
        <v>41715</v>
      </c>
      <c r="F1547" s="136">
        <v>1927.53</v>
      </c>
      <c r="G1547" s="137">
        <v>4.0000000000000001E-3</v>
      </c>
    </row>
    <row r="1548" spans="1:7" ht="17.5" thickBot="1">
      <c r="A1548" s="135">
        <v>41716</v>
      </c>
      <c r="B1548" s="136">
        <v>1278000</v>
      </c>
      <c r="C1548" s="137">
        <v>9.4999999999999998E-3</v>
      </c>
      <c r="D1548" s="133"/>
      <c r="E1548" s="135">
        <v>41716</v>
      </c>
      <c r="F1548" s="136">
        <v>1940.21</v>
      </c>
      <c r="G1548" s="137">
        <v>6.6E-3</v>
      </c>
    </row>
    <row r="1549" spans="1:7" ht="17.5" thickBot="1">
      <c r="A1549" s="135">
        <v>41717</v>
      </c>
      <c r="B1549" s="136">
        <v>1269000</v>
      </c>
      <c r="C1549" s="138">
        <v>-7.0000000000000001E-3</v>
      </c>
      <c r="D1549" s="133"/>
      <c r="E1549" s="135">
        <v>41717</v>
      </c>
      <c r="F1549" s="136">
        <v>1937.68</v>
      </c>
      <c r="G1549" s="138">
        <v>-1.2999999999999999E-3</v>
      </c>
    </row>
    <row r="1550" spans="1:7" ht="17.5" thickBot="1">
      <c r="A1550" s="135">
        <v>41718</v>
      </c>
      <c r="B1550" s="136">
        <v>1262000</v>
      </c>
      <c r="C1550" s="138">
        <v>-5.4999999999999997E-3</v>
      </c>
      <c r="D1550" s="133"/>
      <c r="E1550" s="135">
        <v>41718</v>
      </c>
      <c r="F1550" s="136">
        <v>1919.52</v>
      </c>
      <c r="G1550" s="138">
        <v>-9.4000000000000004E-3</v>
      </c>
    </row>
    <row r="1551" spans="1:7" ht="17.5" thickBot="1">
      <c r="A1551" s="135">
        <v>41719</v>
      </c>
      <c r="B1551" s="136">
        <v>1273000</v>
      </c>
      <c r="C1551" s="137">
        <v>8.6999999999999994E-3</v>
      </c>
      <c r="D1551" s="133"/>
      <c r="E1551" s="135">
        <v>41719</v>
      </c>
      <c r="F1551" s="136">
        <v>1934.94</v>
      </c>
      <c r="G1551" s="137">
        <v>8.0000000000000002E-3</v>
      </c>
    </row>
    <row r="1552" spans="1:7" ht="17.5" thickBot="1">
      <c r="A1552" s="135">
        <v>41722</v>
      </c>
      <c r="B1552" s="136">
        <v>1273000</v>
      </c>
      <c r="C1552" s="137">
        <v>0</v>
      </c>
      <c r="D1552" s="133"/>
      <c r="E1552" s="135">
        <v>41722</v>
      </c>
      <c r="F1552" s="136">
        <v>1945.55</v>
      </c>
      <c r="G1552" s="137">
        <v>5.4999999999999997E-3</v>
      </c>
    </row>
    <row r="1553" spans="1:7" ht="17.5" thickBot="1">
      <c r="A1553" s="135">
        <v>41723</v>
      </c>
      <c r="B1553" s="136">
        <v>1247000</v>
      </c>
      <c r="C1553" s="138">
        <v>-2.0400000000000001E-2</v>
      </c>
      <c r="D1553" s="133"/>
      <c r="E1553" s="135">
        <v>41723</v>
      </c>
      <c r="F1553" s="136">
        <v>1941.25</v>
      </c>
      <c r="G1553" s="138">
        <v>-2.2000000000000001E-3</v>
      </c>
    </row>
    <row r="1554" spans="1:7" ht="17.5" thickBot="1">
      <c r="A1554" s="135">
        <v>41724</v>
      </c>
      <c r="B1554" s="136">
        <v>1285000</v>
      </c>
      <c r="C1554" s="137">
        <v>3.0499999999999999E-2</v>
      </c>
      <c r="D1554" s="133"/>
      <c r="E1554" s="135">
        <v>41724</v>
      </c>
      <c r="F1554" s="136">
        <v>1964.31</v>
      </c>
      <c r="G1554" s="137">
        <v>1.1900000000000001E-2</v>
      </c>
    </row>
    <row r="1555" spans="1:7" ht="17.5" thickBot="1">
      <c r="A1555" s="135">
        <v>41725</v>
      </c>
      <c r="B1555" s="136">
        <v>1333000</v>
      </c>
      <c r="C1555" s="137">
        <v>3.7400000000000003E-2</v>
      </c>
      <c r="D1555" s="133"/>
      <c r="E1555" s="135">
        <v>41725</v>
      </c>
      <c r="F1555" s="136">
        <v>1977.97</v>
      </c>
      <c r="G1555" s="137">
        <v>7.0000000000000001E-3</v>
      </c>
    </row>
    <row r="1556" spans="1:7" ht="17.5" thickBot="1">
      <c r="A1556" s="135">
        <v>41726</v>
      </c>
      <c r="B1556" s="136">
        <v>1335000</v>
      </c>
      <c r="C1556" s="137">
        <v>1.5E-3</v>
      </c>
      <c r="D1556" s="133"/>
      <c r="E1556" s="135">
        <v>41726</v>
      </c>
      <c r="F1556" s="136">
        <v>1981</v>
      </c>
      <c r="G1556" s="137">
        <v>1.5E-3</v>
      </c>
    </row>
    <row r="1557" spans="1:7" ht="17.5" thickBot="1">
      <c r="A1557" s="135">
        <v>41729</v>
      </c>
      <c r="B1557" s="136">
        <v>1343000</v>
      </c>
      <c r="C1557" s="137">
        <v>6.0000000000000001E-3</v>
      </c>
      <c r="D1557" s="133"/>
      <c r="E1557" s="135">
        <v>41729</v>
      </c>
      <c r="F1557" s="136">
        <v>1985.61</v>
      </c>
      <c r="G1557" s="137">
        <v>2.3E-3</v>
      </c>
    </row>
    <row r="1558" spans="1:7" ht="17.5" thickBot="1">
      <c r="A1558" s="135">
        <v>41730</v>
      </c>
      <c r="B1558" s="136">
        <v>1339000</v>
      </c>
      <c r="C1558" s="138">
        <v>-3.0000000000000001E-3</v>
      </c>
      <c r="D1558" s="133"/>
      <c r="E1558" s="135">
        <v>41730</v>
      </c>
      <c r="F1558" s="136">
        <v>1991.98</v>
      </c>
      <c r="G1558" s="137">
        <v>3.2000000000000002E-3</v>
      </c>
    </row>
    <row r="1559" spans="1:7" ht="17.5" thickBot="1">
      <c r="A1559" s="135">
        <v>41731</v>
      </c>
      <c r="B1559" s="136">
        <v>1357000</v>
      </c>
      <c r="C1559" s="137">
        <v>1.34E-2</v>
      </c>
      <c r="D1559" s="133"/>
      <c r="E1559" s="135">
        <v>41731</v>
      </c>
      <c r="F1559" s="136">
        <v>1997.25</v>
      </c>
      <c r="G1559" s="137">
        <v>2.5999999999999999E-3</v>
      </c>
    </row>
    <row r="1560" spans="1:7" ht="17.5" thickBot="1">
      <c r="A1560" s="135">
        <v>41732</v>
      </c>
      <c r="B1560" s="136">
        <v>1390000</v>
      </c>
      <c r="C1560" s="137">
        <v>2.4299999999999999E-2</v>
      </c>
      <c r="D1560" s="133"/>
      <c r="E1560" s="135">
        <v>41732</v>
      </c>
      <c r="F1560" s="136">
        <v>1993.7</v>
      </c>
      <c r="G1560" s="138">
        <v>-1.8E-3</v>
      </c>
    </row>
    <row r="1561" spans="1:7" ht="17.5" thickBot="1">
      <c r="A1561" s="135">
        <v>41733</v>
      </c>
      <c r="B1561" s="136">
        <v>1380000</v>
      </c>
      <c r="C1561" s="138">
        <v>-7.1999999999999998E-3</v>
      </c>
      <c r="D1561" s="133"/>
      <c r="E1561" s="135">
        <v>41733</v>
      </c>
      <c r="F1561" s="136">
        <v>1988.09</v>
      </c>
      <c r="G1561" s="138">
        <v>-2.8E-3</v>
      </c>
    </row>
    <row r="1562" spans="1:7" ht="17.5" thickBot="1">
      <c r="A1562" s="135">
        <v>41736</v>
      </c>
      <c r="B1562" s="136">
        <v>1397000</v>
      </c>
      <c r="C1562" s="137">
        <v>1.23E-2</v>
      </c>
      <c r="D1562" s="133"/>
      <c r="E1562" s="135">
        <v>41736</v>
      </c>
      <c r="F1562" s="136">
        <v>1989.7</v>
      </c>
      <c r="G1562" s="137">
        <v>8.0000000000000004E-4</v>
      </c>
    </row>
    <row r="1563" spans="1:7" ht="17.5" thickBot="1">
      <c r="A1563" s="135">
        <v>41737</v>
      </c>
      <c r="B1563" s="136">
        <v>1394000</v>
      </c>
      <c r="C1563" s="138">
        <v>-2.0999999999999999E-3</v>
      </c>
      <c r="D1563" s="133"/>
      <c r="E1563" s="135">
        <v>41737</v>
      </c>
      <c r="F1563" s="136">
        <v>1993.03</v>
      </c>
      <c r="G1563" s="137">
        <v>1.6999999999999999E-3</v>
      </c>
    </row>
    <row r="1564" spans="1:7" ht="17.5" thickBot="1">
      <c r="A1564" s="135">
        <v>41738</v>
      </c>
      <c r="B1564" s="136">
        <v>1371000</v>
      </c>
      <c r="C1564" s="138">
        <v>-1.6500000000000001E-2</v>
      </c>
      <c r="D1564" s="133"/>
      <c r="E1564" s="135">
        <v>41738</v>
      </c>
      <c r="F1564" s="136">
        <v>1998.95</v>
      </c>
      <c r="G1564" s="137">
        <v>3.0000000000000001E-3</v>
      </c>
    </row>
    <row r="1565" spans="1:7" ht="17.5" thickBot="1">
      <c r="A1565" s="135">
        <v>41739</v>
      </c>
      <c r="B1565" s="136">
        <v>1380000</v>
      </c>
      <c r="C1565" s="137">
        <v>6.6E-3</v>
      </c>
      <c r="D1565" s="133"/>
      <c r="E1565" s="135">
        <v>41739</v>
      </c>
      <c r="F1565" s="136">
        <v>2008.61</v>
      </c>
      <c r="G1565" s="137">
        <v>4.7999999999999996E-3</v>
      </c>
    </row>
    <row r="1566" spans="1:7" ht="17.5" thickBot="1">
      <c r="A1566" s="135">
        <v>41740</v>
      </c>
      <c r="B1566" s="136">
        <v>1365000</v>
      </c>
      <c r="C1566" s="138">
        <v>-1.09E-2</v>
      </c>
      <c r="D1566" s="133"/>
      <c r="E1566" s="135">
        <v>41740</v>
      </c>
      <c r="F1566" s="136">
        <v>1997.44</v>
      </c>
      <c r="G1566" s="138">
        <v>-5.5999999999999999E-3</v>
      </c>
    </row>
    <row r="1567" spans="1:7" ht="17.5" thickBot="1">
      <c r="A1567" s="135">
        <v>41743</v>
      </c>
      <c r="B1567" s="136">
        <v>1370000</v>
      </c>
      <c r="C1567" s="137">
        <v>3.7000000000000002E-3</v>
      </c>
      <c r="D1567" s="133"/>
      <c r="E1567" s="135">
        <v>41743</v>
      </c>
      <c r="F1567" s="136">
        <v>1997.02</v>
      </c>
      <c r="G1567" s="138">
        <v>-2.0000000000000001E-4</v>
      </c>
    </row>
    <row r="1568" spans="1:7" ht="17.5" thickBot="1">
      <c r="A1568" s="135">
        <v>41744</v>
      </c>
      <c r="B1568" s="136">
        <v>1370000</v>
      </c>
      <c r="C1568" s="137">
        <v>0</v>
      </c>
      <c r="D1568" s="133"/>
      <c r="E1568" s="135">
        <v>41744</v>
      </c>
      <c r="F1568" s="136">
        <v>1992.27</v>
      </c>
      <c r="G1568" s="138">
        <v>-2.3999999999999998E-3</v>
      </c>
    </row>
    <row r="1569" spans="1:7" ht="17.5" thickBot="1">
      <c r="A1569" s="135">
        <v>41745</v>
      </c>
      <c r="B1569" s="136">
        <v>1380000</v>
      </c>
      <c r="C1569" s="137">
        <v>7.3000000000000001E-3</v>
      </c>
      <c r="D1569" s="133"/>
      <c r="E1569" s="135">
        <v>41745</v>
      </c>
      <c r="F1569" s="136">
        <v>1992.21</v>
      </c>
      <c r="G1569" s="138">
        <v>0</v>
      </c>
    </row>
    <row r="1570" spans="1:7" ht="17.5" thickBot="1">
      <c r="A1570" s="135">
        <v>41746</v>
      </c>
      <c r="B1570" s="136">
        <v>1370000</v>
      </c>
      <c r="C1570" s="138">
        <v>-7.1999999999999998E-3</v>
      </c>
      <c r="D1570" s="133"/>
      <c r="E1570" s="135">
        <v>41746</v>
      </c>
      <c r="F1570" s="136">
        <v>1992.05</v>
      </c>
      <c r="G1570" s="138">
        <v>-1E-4</v>
      </c>
    </row>
    <row r="1571" spans="1:7" ht="17.5" thickBot="1">
      <c r="A1571" s="135">
        <v>41747</v>
      </c>
      <c r="B1571" s="136">
        <v>1378000</v>
      </c>
      <c r="C1571" s="137">
        <v>5.7999999999999996E-3</v>
      </c>
      <c r="D1571" s="133"/>
      <c r="E1571" s="135">
        <v>41747</v>
      </c>
      <c r="F1571" s="136">
        <v>2004.28</v>
      </c>
      <c r="G1571" s="137">
        <v>6.1000000000000004E-3</v>
      </c>
    </row>
    <row r="1572" spans="1:7" ht="17.5" thickBot="1">
      <c r="A1572" s="135">
        <v>41750</v>
      </c>
      <c r="B1572" s="136">
        <v>1380000</v>
      </c>
      <c r="C1572" s="137">
        <v>1.5E-3</v>
      </c>
      <c r="D1572" s="133"/>
      <c r="E1572" s="135">
        <v>41750</v>
      </c>
      <c r="F1572" s="136">
        <v>1999.22</v>
      </c>
      <c r="G1572" s="138">
        <v>-2.5000000000000001E-3</v>
      </c>
    </row>
    <row r="1573" spans="1:7" ht="17.5" thickBot="1">
      <c r="A1573" s="135">
        <v>41751</v>
      </c>
      <c r="B1573" s="136">
        <v>1375000</v>
      </c>
      <c r="C1573" s="138">
        <v>-3.5999999999999999E-3</v>
      </c>
      <c r="D1573" s="133"/>
      <c r="E1573" s="135">
        <v>41751</v>
      </c>
      <c r="F1573" s="136">
        <v>2004.22</v>
      </c>
      <c r="G1573" s="137">
        <v>2.5000000000000001E-3</v>
      </c>
    </row>
    <row r="1574" spans="1:7" ht="17.5" thickBot="1">
      <c r="A1574" s="135">
        <v>41752</v>
      </c>
      <c r="B1574" s="136">
        <v>1389000</v>
      </c>
      <c r="C1574" s="137">
        <v>1.0200000000000001E-2</v>
      </c>
      <c r="D1574" s="133"/>
      <c r="E1574" s="135">
        <v>41752</v>
      </c>
      <c r="F1574" s="136">
        <v>2000.37</v>
      </c>
      <c r="G1574" s="138">
        <v>-1.9E-3</v>
      </c>
    </row>
    <row r="1575" spans="1:7" ht="17.5" thickBot="1">
      <c r="A1575" s="135">
        <v>41753</v>
      </c>
      <c r="B1575" s="136">
        <v>1407000</v>
      </c>
      <c r="C1575" s="137">
        <v>1.2999999999999999E-2</v>
      </c>
      <c r="D1575" s="133"/>
      <c r="E1575" s="135">
        <v>41753</v>
      </c>
      <c r="F1575" s="136">
        <v>1998.34</v>
      </c>
      <c r="G1575" s="138">
        <v>-1E-3</v>
      </c>
    </row>
    <row r="1576" spans="1:7" ht="17.5" thickBot="1">
      <c r="A1576" s="135">
        <v>41754</v>
      </c>
      <c r="B1576" s="136">
        <v>1399000</v>
      </c>
      <c r="C1576" s="138">
        <v>-5.7000000000000002E-3</v>
      </c>
      <c r="D1576" s="133"/>
      <c r="E1576" s="135">
        <v>41754</v>
      </c>
      <c r="F1576" s="136">
        <v>1971.66</v>
      </c>
      <c r="G1576" s="138">
        <v>-1.34E-2</v>
      </c>
    </row>
    <row r="1577" spans="1:7" ht="17.5" thickBot="1">
      <c r="A1577" s="135">
        <v>41757</v>
      </c>
      <c r="B1577" s="136">
        <v>1388000</v>
      </c>
      <c r="C1577" s="138">
        <v>-7.9000000000000008E-3</v>
      </c>
      <c r="D1577" s="133"/>
      <c r="E1577" s="135">
        <v>41757</v>
      </c>
      <c r="F1577" s="136">
        <v>1969.26</v>
      </c>
      <c r="G1577" s="138">
        <v>-1.1999999999999999E-3</v>
      </c>
    </row>
    <row r="1578" spans="1:7" ht="17.5" thickBot="1">
      <c r="A1578" s="135">
        <v>41758</v>
      </c>
      <c r="B1578" s="136">
        <v>1360000</v>
      </c>
      <c r="C1578" s="138">
        <v>-2.0199999999999999E-2</v>
      </c>
      <c r="D1578" s="133"/>
      <c r="E1578" s="135">
        <v>41758</v>
      </c>
      <c r="F1578" s="136">
        <v>1964.77</v>
      </c>
      <c r="G1578" s="138">
        <v>-2.3E-3</v>
      </c>
    </row>
    <row r="1579" spans="1:7" ht="17.5" thickBot="1">
      <c r="A1579" s="135">
        <v>41759</v>
      </c>
      <c r="B1579" s="136">
        <v>1343000</v>
      </c>
      <c r="C1579" s="138">
        <v>-1.2500000000000001E-2</v>
      </c>
      <c r="D1579" s="133"/>
      <c r="E1579" s="135">
        <v>41759</v>
      </c>
      <c r="F1579" s="136">
        <v>1961.79</v>
      </c>
      <c r="G1579" s="138">
        <v>-1.5E-3</v>
      </c>
    </row>
    <row r="1580" spans="1:7" ht="17.5" thickBot="1">
      <c r="A1580" s="135">
        <v>41761</v>
      </c>
      <c r="B1580" s="136">
        <v>1346000</v>
      </c>
      <c r="C1580" s="137">
        <v>2.2000000000000001E-3</v>
      </c>
      <c r="D1580" s="133"/>
      <c r="E1580" s="135">
        <v>41761</v>
      </c>
      <c r="F1580" s="136">
        <v>1959.44</v>
      </c>
      <c r="G1580" s="138">
        <v>-1.1999999999999999E-3</v>
      </c>
    </row>
    <row r="1581" spans="1:7" ht="17.5" thickBot="1">
      <c r="A1581" s="135">
        <v>41766</v>
      </c>
      <c r="B1581" s="136">
        <v>1344000</v>
      </c>
      <c r="C1581" s="138">
        <v>-1.5E-3</v>
      </c>
      <c r="D1581" s="133"/>
      <c r="E1581" s="135">
        <v>41766</v>
      </c>
      <c r="F1581" s="136">
        <v>1939.88</v>
      </c>
      <c r="G1581" s="138">
        <v>-0.01</v>
      </c>
    </row>
    <row r="1582" spans="1:7" ht="17.5" thickBot="1">
      <c r="A1582" s="135">
        <v>41767</v>
      </c>
      <c r="B1582" s="136">
        <v>1350000</v>
      </c>
      <c r="C1582" s="137">
        <v>4.4999999999999997E-3</v>
      </c>
      <c r="D1582" s="133"/>
      <c r="E1582" s="135">
        <v>41767</v>
      </c>
      <c r="F1582" s="136">
        <v>1950.6</v>
      </c>
      <c r="G1582" s="137">
        <v>5.4999999999999997E-3</v>
      </c>
    </row>
    <row r="1583" spans="1:7" ht="17.5" thickBot="1">
      <c r="A1583" s="135">
        <v>41768</v>
      </c>
      <c r="B1583" s="136">
        <v>1335000</v>
      </c>
      <c r="C1583" s="138">
        <v>-1.11E-2</v>
      </c>
      <c r="D1583" s="133"/>
      <c r="E1583" s="135">
        <v>41768</v>
      </c>
      <c r="F1583" s="136">
        <v>1956.55</v>
      </c>
      <c r="G1583" s="137">
        <v>3.0999999999999999E-3</v>
      </c>
    </row>
    <row r="1584" spans="1:7" ht="17.5" thickBot="1">
      <c r="A1584" s="135">
        <v>41771</v>
      </c>
      <c r="B1584" s="136">
        <v>1388000</v>
      </c>
      <c r="C1584" s="137">
        <v>3.9699999999999999E-2</v>
      </c>
      <c r="D1584" s="133"/>
      <c r="E1584" s="135">
        <v>41771</v>
      </c>
      <c r="F1584" s="136">
        <v>1964.94</v>
      </c>
      <c r="G1584" s="137">
        <v>4.3E-3</v>
      </c>
    </row>
    <row r="1585" spans="1:7" ht="17.5" thickBot="1">
      <c r="A1585" s="135">
        <v>41772</v>
      </c>
      <c r="B1585" s="136">
        <v>1400000</v>
      </c>
      <c r="C1585" s="137">
        <v>8.6E-3</v>
      </c>
      <c r="D1585" s="133"/>
      <c r="E1585" s="135">
        <v>41772</v>
      </c>
      <c r="F1585" s="136">
        <v>1982.93</v>
      </c>
      <c r="G1585" s="137">
        <v>9.1999999999999998E-3</v>
      </c>
    </row>
    <row r="1586" spans="1:7" ht="17.5" thickBot="1">
      <c r="A1586" s="135">
        <v>41773</v>
      </c>
      <c r="B1586" s="136">
        <v>1415000</v>
      </c>
      <c r="C1586" s="137">
        <v>1.0699999999999999E-2</v>
      </c>
      <c r="D1586" s="133"/>
      <c r="E1586" s="135">
        <v>41773</v>
      </c>
      <c r="F1586" s="136">
        <v>2010.83</v>
      </c>
      <c r="G1586" s="137">
        <v>1.41E-2</v>
      </c>
    </row>
    <row r="1587" spans="1:7" ht="17.5" thickBot="1">
      <c r="A1587" s="135">
        <v>41774</v>
      </c>
      <c r="B1587" s="136">
        <v>1410000</v>
      </c>
      <c r="C1587" s="138">
        <v>-3.5000000000000001E-3</v>
      </c>
      <c r="D1587" s="133"/>
      <c r="E1587" s="135">
        <v>41774</v>
      </c>
      <c r="F1587" s="136">
        <v>2010.2</v>
      </c>
      <c r="G1587" s="138">
        <v>-2.9999999999999997E-4</v>
      </c>
    </row>
    <row r="1588" spans="1:7" ht="17.5" thickBot="1">
      <c r="A1588" s="135">
        <v>41775</v>
      </c>
      <c r="B1588" s="136">
        <v>1428000</v>
      </c>
      <c r="C1588" s="137">
        <v>1.2800000000000001E-2</v>
      </c>
      <c r="D1588" s="133"/>
      <c r="E1588" s="135">
        <v>41775</v>
      </c>
      <c r="F1588" s="136">
        <v>2013.44</v>
      </c>
      <c r="G1588" s="137">
        <v>1.6000000000000001E-3</v>
      </c>
    </row>
    <row r="1589" spans="1:7" ht="17.5" thickBot="1">
      <c r="A1589" s="135">
        <v>41778</v>
      </c>
      <c r="B1589" s="136">
        <v>1448000</v>
      </c>
      <c r="C1589" s="137">
        <v>1.4E-2</v>
      </c>
      <c r="D1589" s="133"/>
      <c r="E1589" s="135">
        <v>41778</v>
      </c>
      <c r="F1589" s="136">
        <v>2015.14</v>
      </c>
      <c r="G1589" s="137">
        <v>8.0000000000000004E-4</v>
      </c>
    </row>
    <row r="1590" spans="1:7" ht="17.5" thickBot="1">
      <c r="A1590" s="135">
        <v>41779</v>
      </c>
      <c r="B1590" s="136">
        <v>1451000</v>
      </c>
      <c r="C1590" s="137">
        <v>2.0999999999999999E-3</v>
      </c>
      <c r="D1590" s="133"/>
      <c r="E1590" s="135">
        <v>41779</v>
      </c>
      <c r="F1590" s="136">
        <v>2011.26</v>
      </c>
      <c r="G1590" s="138">
        <v>-1.9E-3</v>
      </c>
    </row>
    <row r="1591" spans="1:7" ht="17.5" thickBot="1">
      <c r="A1591" s="135">
        <v>41780</v>
      </c>
      <c r="B1591" s="136">
        <v>1441000</v>
      </c>
      <c r="C1591" s="138">
        <v>-6.8999999999999999E-3</v>
      </c>
      <c r="D1591" s="133"/>
      <c r="E1591" s="135">
        <v>41780</v>
      </c>
      <c r="F1591" s="136">
        <v>2008.33</v>
      </c>
      <c r="G1591" s="138">
        <v>-1.5E-3</v>
      </c>
    </row>
    <row r="1592" spans="1:7" ht="17.5" thickBot="1">
      <c r="A1592" s="135">
        <v>41781</v>
      </c>
      <c r="B1592" s="136">
        <v>1426000</v>
      </c>
      <c r="C1592" s="138">
        <v>-1.04E-2</v>
      </c>
      <c r="D1592" s="133"/>
      <c r="E1592" s="135">
        <v>41781</v>
      </c>
      <c r="F1592" s="136">
        <v>2015.59</v>
      </c>
      <c r="G1592" s="137">
        <v>3.5999999999999999E-3</v>
      </c>
    </row>
    <row r="1593" spans="1:7" ht="17.5" thickBot="1">
      <c r="A1593" s="135">
        <v>41782</v>
      </c>
      <c r="B1593" s="136">
        <v>1428000</v>
      </c>
      <c r="C1593" s="137">
        <v>1.4E-3</v>
      </c>
      <c r="D1593" s="133"/>
      <c r="E1593" s="135">
        <v>41782</v>
      </c>
      <c r="F1593" s="136">
        <v>2017.17</v>
      </c>
      <c r="G1593" s="137">
        <v>8.0000000000000004E-4</v>
      </c>
    </row>
    <row r="1594" spans="1:7" ht="17.5" thickBot="1">
      <c r="A1594" s="135">
        <v>41785</v>
      </c>
      <c r="B1594" s="136">
        <v>1422000</v>
      </c>
      <c r="C1594" s="138">
        <v>-4.1999999999999997E-3</v>
      </c>
      <c r="D1594" s="133"/>
      <c r="E1594" s="135">
        <v>41785</v>
      </c>
      <c r="F1594" s="136">
        <v>2010.35</v>
      </c>
      <c r="G1594" s="138">
        <v>-3.3999999999999998E-3</v>
      </c>
    </row>
    <row r="1595" spans="1:7" ht="17.5" thickBot="1">
      <c r="A1595" s="135">
        <v>41786</v>
      </c>
      <c r="B1595" s="136">
        <v>1407000</v>
      </c>
      <c r="C1595" s="138">
        <v>-1.0500000000000001E-2</v>
      </c>
      <c r="D1595" s="133"/>
      <c r="E1595" s="135">
        <v>41786</v>
      </c>
      <c r="F1595" s="136">
        <v>1997.63</v>
      </c>
      <c r="G1595" s="138">
        <v>-6.3E-3</v>
      </c>
    </row>
    <row r="1596" spans="1:7" ht="17.5" thickBot="1">
      <c r="A1596" s="135">
        <v>41787</v>
      </c>
      <c r="B1596" s="136">
        <v>1433000</v>
      </c>
      <c r="C1596" s="137">
        <v>1.8499999999999999E-2</v>
      </c>
      <c r="D1596" s="133"/>
      <c r="E1596" s="135">
        <v>41787</v>
      </c>
      <c r="F1596" s="136">
        <v>2017.06</v>
      </c>
      <c r="G1596" s="137">
        <v>9.7000000000000003E-3</v>
      </c>
    </row>
    <row r="1597" spans="1:7" ht="17.5" thickBot="1">
      <c r="A1597" s="135">
        <v>41788</v>
      </c>
      <c r="B1597" s="136">
        <v>1460000</v>
      </c>
      <c r="C1597" s="137">
        <v>1.8800000000000001E-2</v>
      </c>
      <c r="D1597" s="133"/>
      <c r="E1597" s="135">
        <v>41788</v>
      </c>
      <c r="F1597" s="136">
        <v>2012.26</v>
      </c>
      <c r="G1597" s="138">
        <v>-2.3999999999999998E-3</v>
      </c>
    </row>
    <row r="1598" spans="1:7" ht="17.5" thickBot="1">
      <c r="A1598" s="135">
        <v>41789</v>
      </c>
      <c r="B1598" s="136">
        <v>1443000</v>
      </c>
      <c r="C1598" s="138">
        <v>-1.1599999999999999E-2</v>
      </c>
      <c r="D1598" s="133"/>
      <c r="E1598" s="135">
        <v>41789</v>
      </c>
      <c r="F1598" s="136">
        <v>1994.96</v>
      </c>
      <c r="G1598" s="138">
        <v>-8.6E-3</v>
      </c>
    </row>
    <row r="1599" spans="1:7" ht="17.5" thickBot="1">
      <c r="A1599" s="135">
        <v>41792</v>
      </c>
      <c r="B1599" s="136">
        <v>1455000</v>
      </c>
      <c r="C1599" s="137">
        <v>8.3000000000000001E-3</v>
      </c>
      <c r="D1599" s="133"/>
      <c r="E1599" s="135">
        <v>41792</v>
      </c>
      <c r="F1599" s="136">
        <v>2002</v>
      </c>
      <c r="G1599" s="137">
        <v>3.5000000000000001E-3</v>
      </c>
    </row>
    <row r="1600" spans="1:7" ht="17.5" thickBot="1">
      <c r="A1600" s="135">
        <v>41793</v>
      </c>
      <c r="B1600" s="136">
        <v>1470000</v>
      </c>
      <c r="C1600" s="137">
        <v>1.03E-2</v>
      </c>
      <c r="D1600" s="133"/>
      <c r="E1600" s="135">
        <v>41793</v>
      </c>
      <c r="F1600" s="136">
        <v>2008.56</v>
      </c>
      <c r="G1600" s="137">
        <v>3.3E-3</v>
      </c>
    </row>
    <row r="1601" spans="1:7" ht="17.5" thickBot="1">
      <c r="A1601" s="135">
        <v>41795</v>
      </c>
      <c r="B1601" s="136">
        <v>1457000</v>
      </c>
      <c r="C1601" s="138">
        <v>-8.8000000000000005E-3</v>
      </c>
      <c r="D1601" s="133"/>
      <c r="E1601" s="135">
        <v>41795</v>
      </c>
      <c r="F1601" s="136">
        <v>1995.48</v>
      </c>
      <c r="G1601" s="138">
        <v>-6.4999999999999997E-3</v>
      </c>
    </row>
    <row r="1602" spans="1:7" ht="17.5" thickBot="1">
      <c r="A1602" s="135">
        <v>41799</v>
      </c>
      <c r="B1602" s="136">
        <v>1409000</v>
      </c>
      <c r="C1602" s="138">
        <v>-3.2899999999999999E-2</v>
      </c>
      <c r="D1602" s="133"/>
      <c r="E1602" s="135">
        <v>41799</v>
      </c>
      <c r="F1602" s="136">
        <v>1990.04</v>
      </c>
      <c r="G1602" s="138">
        <v>-2.7000000000000001E-3</v>
      </c>
    </row>
    <row r="1603" spans="1:7" ht="17.5" thickBot="1">
      <c r="A1603" s="135">
        <v>41800</v>
      </c>
      <c r="B1603" s="136">
        <v>1436000</v>
      </c>
      <c r="C1603" s="137">
        <v>1.9199999999999998E-2</v>
      </c>
      <c r="D1603" s="133"/>
      <c r="E1603" s="135">
        <v>41800</v>
      </c>
      <c r="F1603" s="136">
        <v>2011.8</v>
      </c>
      <c r="G1603" s="137">
        <v>1.09E-2</v>
      </c>
    </row>
    <row r="1604" spans="1:7" ht="17.5" thickBot="1">
      <c r="A1604" s="135">
        <v>41801</v>
      </c>
      <c r="B1604" s="136">
        <v>1422000</v>
      </c>
      <c r="C1604" s="138">
        <v>-9.7000000000000003E-3</v>
      </c>
      <c r="D1604" s="133"/>
      <c r="E1604" s="135">
        <v>41801</v>
      </c>
      <c r="F1604" s="136">
        <v>2014.67</v>
      </c>
      <c r="G1604" s="137">
        <v>1.4E-3</v>
      </c>
    </row>
    <row r="1605" spans="1:7" ht="17.5" thickBot="1">
      <c r="A1605" s="135">
        <v>41802</v>
      </c>
      <c r="B1605" s="136">
        <v>1413000</v>
      </c>
      <c r="C1605" s="138">
        <v>-6.3E-3</v>
      </c>
      <c r="D1605" s="133"/>
      <c r="E1605" s="135">
        <v>41802</v>
      </c>
      <c r="F1605" s="136">
        <v>2011.65</v>
      </c>
      <c r="G1605" s="138">
        <v>-1.5E-3</v>
      </c>
    </row>
    <row r="1606" spans="1:7" ht="17.5" thickBot="1">
      <c r="A1606" s="135">
        <v>41803</v>
      </c>
      <c r="B1606" s="136">
        <v>1367000</v>
      </c>
      <c r="C1606" s="138">
        <v>-3.2599999999999997E-2</v>
      </c>
      <c r="D1606" s="133"/>
      <c r="E1606" s="135">
        <v>41803</v>
      </c>
      <c r="F1606" s="136">
        <v>1990.85</v>
      </c>
      <c r="G1606" s="138">
        <v>-1.03E-2</v>
      </c>
    </row>
    <row r="1607" spans="1:7" ht="17.5" thickBot="1">
      <c r="A1607" s="135">
        <v>41806</v>
      </c>
      <c r="B1607" s="136">
        <v>1374000</v>
      </c>
      <c r="C1607" s="137">
        <v>5.1000000000000004E-3</v>
      </c>
      <c r="D1607" s="133"/>
      <c r="E1607" s="135">
        <v>41806</v>
      </c>
      <c r="F1607" s="136">
        <v>1993.59</v>
      </c>
      <c r="G1607" s="137">
        <v>1.4E-3</v>
      </c>
    </row>
    <row r="1608" spans="1:7" ht="17.5" thickBot="1">
      <c r="A1608" s="135">
        <v>41807</v>
      </c>
      <c r="B1608" s="136">
        <v>1374000</v>
      </c>
      <c r="C1608" s="137">
        <v>0</v>
      </c>
      <c r="D1608" s="133"/>
      <c r="E1608" s="135">
        <v>41807</v>
      </c>
      <c r="F1608" s="136">
        <v>2001.55</v>
      </c>
      <c r="G1608" s="137">
        <v>4.0000000000000001E-3</v>
      </c>
    </row>
    <row r="1609" spans="1:7" ht="17.5" thickBot="1">
      <c r="A1609" s="135">
        <v>41808</v>
      </c>
      <c r="B1609" s="136">
        <v>1358000</v>
      </c>
      <c r="C1609" s="138">
        <v>-1.1599999999999999E-2</v>
      </c>
      <c r="D1609" s="133"/>
      <c r="E1609" s="135">
        <v>41808</v>
      </c>
      <c r="F1609" s="136">
        <v>1989.49</v>
      </c>
      <c r="G1609" s="138">
        <v>-6.0000000000000001E-3</v>
      </c>
    </row>
    <row r="1610" spans="1:7" ht="17.5" thickBot="1">
      <c r="A1610" s="135">
        <v>41809</v>
      </c>
      <c r="B1610" s="136">
        <v>1323000</v>
      </c>
      <c r="C1610" s="138">
        <v>-2.58E-2</v>
      </c>
      <c r="D1610" s="133"/>
      <c r="E1610" s="135">
        <v>41809</v>
      </c>
      <c r="F1610" s="136">
        <v>1992.03</v>
      </c>
      <c r="G1610" s="137">
        <v>1.2999999999999999E-3</v>
      </c>
    </row>
    <row r="1611" spans="1:7" ht="17.5" thickBot="1">
      <c r="A1611" s="135">
        <v>41810</v>
      </c>
      <c r="B1611" s="136">
        <v>1301000</v>
      </c>
      <c r="C1611" s="138">
        <v>-1.66E-2</v>
      </c>
      <c r="D1611" s="133"/>
      <c r="E1611" s="135">
        <v>41810</v>
      </c>
      <c r="F1611" s="136">
        <v>1968.07</v>
      </c>
      <c r="G1611" s="138">
        <v>-1.2E-2</v>
      </c>
    </row>
    <row r="1612" spans="1:7" ht="17.5" thickBot="1">
      <c r="A1612" s="135">
        <v>41813</v>
      </c>
      <c r="B1612" s="136">
        <v>1322000</v>
      </c>
      <c r="C1612" s="137">
        <v>1.61E-2</v>
      </c>
      <c r="D1612" s="133"/>
      <c r="E1612" s="135">
        <v>41813</v>
      </c>
      <c r="F1612" s="136">
        <v>1974.92</v>
      </c>
      <c r="G1612" s="137">
        <v>3.5000000000000001E-3</v>
      </c>
    </row>
    <row r="1613" spans="1:7" ht="17.5" thickBot="1">
      <c r="A1613" s="135">
        <v>41814</v>
      </c>
      <c r="B1613" s="136">
        <v>1345000</v>
      </c>
      <c r="C1613" s="137">
        <v>1.7399999999999999E-2</v>
      </c>
      <c r="D1613" s="133"/>
      <c r="E1613" s="135">
        <v>41814</v>
      </c>
      <c r="F1613" s="136">
        <v>1994.35</v>
      </c>
      <c r="G1613" s="137">
        <v>9.7999999999999997E-3</v>
      </c>
    </row>
    <row r="1614" spans="1:7" ht="17.5" thickBot="1">
      <c r="A1614" s="135">
        <v>41815</v>
      </c>
      <c r="B1614" s="136">
        <v>1320000</v>
      </c>
      <c r="C1614" s="138">
        <v>-1.8599999999999998E-2</v>
      </c>
      <c r="D1614" s="133"/>
      <c r="E1614" s="135">
        <v>41815</v>
      </c>
      <c r="F1614" s="136">
        <v>1981.77</v>
      </c>
      <c r="G1614" s="138">
        <v>-6.3E-3</v>
      </c>
    </row>
    <row r="1615" spans="1:7" ht="17.5" thickBot="1">
      <c r="A1615" s="135">
        <v>41816</v>
      </c>
      <c r="B1615" s="136">
        <v>1325000</v>
      </c>
      <c r="C1615" s="137">
        <v>3.8E-3</v>
      </c>
      <c r="D1615" s="133"/>
      <c r="E1615" s="135">
        <v>41816</v>
      </c>
      <c r="F1615" s="136">
        <v>1995.05</v>
      </c>
      <c r="G1615" s="137">
        <v>6.7000000000000002E-3</v>
      </c>
    </row>
    <row r="1616" spans="1:7" ht="17.5" thickBot="1">
      <c r="A1616" s="135">
        <v>41817</v>
      </c>
      <c r="B1616" s="136">
        <v>1311000</v>
      </c>
      <c r="C1616" s="138">
        <v>-1.06E-2</v>
      </c>
      <c r="D1616" s="133"/>
      <c r="E1616" s="135">
        <v>41817</v>
      </c>
      <c r="F1616" s="136">
        <v>1988.51</v>
      </c>
      <c r="G1616" s="138">
        <v>-3.3E-3</v>
      </c>
    </row>
    <row r="1617" spans="1:7" ht="17.5" thickBot="1">
      <c r="A1617" s="135">
        <v>41820</v>
      </c>
      <c r="B1617" s="136">
        <v>1322000</v>
      </c>
      <c r="C1617" s="137">
        <v>8.3999999999999995E-3</v>
      </c>
      <c r="D1617" s="133"/>
      <c r="E1617" s="135">
        <v>41820</v>
      </c>
      <c r="F1617" s="136">
        <v>2002.21</v>
      </c>
      <c r="G1617" s="137">
        <v>6.8999999999999999E-3</v>
      </c>
    </row>
    <row r="1618" spans="1:7" ht="17.5" thickBot="1">
      <c r="A1618" s="135">
        <v>41821</v>
      </c>
      <c r="B1618" s="136">
        <v>1310000</v>
      </c>
      <c r="C1618" s="138">
        <v>-9.1000000000000004E-3</v>
      </c>
      <c r="D1618" s="133"/>
      <c r="E1618" s="135">
        <v>41821</v>
      </c>
      <c r="F1618" s="136">
        <v>1999</v>
      </c>
      <c r="G1618" s="138">
        <v>-1.6000000000000001E-3</v>
      </c>
    </row>
    <row r="1619" spans="1:7" ht="17.5" thickBot="1">
      <c r="A1619" s="135">
        <v>41822</v>
      </c>
      <c r="B1619" s="136">
        <v>1330000</v>
      </c>
      <c r="C1619" s="137">
        <v>1.5299999999999999E-2</v>
      </c>
      <c r="D1619" s="133"/>
      <c r="E1619" s="135">
        <v>41822</v>
      </c>
      <c r="F1619" s="136">
        <v>2015.28</v>
      </c>
      <c r="G1619" s="137">
        <v>8.0999999999999996E-3</v>
      </c>
    </row>
    <row r="1620" spans="1:7" ht="17.5" thickBot="1">
      <c r="A1620" s="135">
        <v>41823</v>
      </c>
      <c r="B1620" s="136">
        <v>1318000</v>
      </c>
      <c r="C1620" s="138">
        <v>-8.9999999999999993E-3</v>
      </c>
      <c r="D1620" s="133"/>
      <c r="E1620" s="135">
        <v>41823</v>
      </c>
      <c r="F1620" s="136">
        <v>2010.97</v>
      </c>
      <c r="G1620" s="138">
        <v>-2.0999999999999999E-3</v>
      </c>
    </row>
    <row r="1621" spans="1:7" ht="17.5" thickBot="1">
      <c r="A1621" s="135">
        <v>41824</v>
      </c>
      <c r="B1621" s="136">
        <v>1306000</v>
      </c>
      <c r="C1621" s="138">
        <v>-9.1000000000000004E-3</v>
      </c>
      <c r="D1621" s="133"/>
      <c r="E1621" s="135">
        <v>41824</v>
      </c>
      <c r="F1621" s="136">
        <v>2009.66</v>
      </c>
      <c r="G1621" s="138">
        <v>-6.9999999999999999E-4</v>
      </c>
    </row>
    <row r="1622" spans="1:7" ht="17.5" thickBot="1">
      <c r="A1622" s="135">
        <v>41827</v>
      </c>
      <c r="B1622" s="136">
        <v>1292000</v>
      </c>
      <c r="C1622" s="138">
        <v>-1.0699999999999999E-2</v>
      </c>
      <c r="D1622" s="133"/>
      <c r="E1622" s="135">
        <v>41827</v>
      </c>
      <c r="F1622" s="136">
        <v>2005.12</v>
      </c>
      <c r="G1622" s="138">
        <v>-2.3E-3</v>
      </c>
    </row>
    <row r="1623" spans="1:7" ht="17.5" thickBot="1">
      <c r="A1623" s="135">
        <v>41828</v>
      </c>
      <c r="B1623" s="136">
        <v>1295000</v>
      </c>
      <c r="C1623" s="137">
        <v>2.3E-3</v>
      </c>
      <c r="D1623" s="133"/>
      <c r="E1623" s="135">
        <v>41828</v>
      </c>
      <c r="F1623" s="136">
        <v>2006.66</v>
      </c>
      <c r="G1623" s="137">
        <v>8.0000000000000004E-4</v>
      </c>
    </row>
    <row r="1624" spans="1:7" ht="17.5" thickBot="1">
      <c r="A1624" s="135">
        <v>41829</v>
      </c>
      <c r="B1624" s="136">
        <v>1308000</v>
      </c>
      <c r="C1624" s="137">
        <v>0.01</v>
      </c>
      <c r="D1624" s="133"/>
      <c r="E1624" s="135">
        <v>41829</v>
      </c>
      <c r="F1624" s="136">
        <v>2000.5</v>
      </c>
      <c r="G1624" s="138">
        <v>-3.0999999999999999E-3</v>
      </c>
    </row>
    <row r="1625" spans="1:7" ht="17.5" thickBot="1">
      <c r="A1625" s="135">
        <v>41830</v>
      </c>
      <c r="B1625" s="136">
        <v>1306000</v>
      </c>
      <c r="C1625" s="138">
        <v>-1.5E-3</v>
      </c>
      <c r="D1625" s="133"/>
      <c r="E1625" s="135">
        <v>41830</v>
      </c>
      <c r="F1625" s="136">
        <v>2002.84</v>
      </c>
      <c r="G1625" s="137">
        <v>1.1999999999999999E-3</v>
      </c>
    </row>
    <row r="1626" spans="1:7" ht="17.5" thickBot="1">
      <c r="A1626" s="135">
        <v>41831</v>
      </c>
      <c r="B1626" s="136">
        <v>1284000</v>
      </c>
      <c r="C1626" s="138">
        <v>-1.6799999999999999E-2</v>
      </c>
      <c r="D1626" s="133"/>
      <c r="E1626" s="135">
        <v>41831</v>
      </c>
      <c r="F1626" s="136">
        <v>1988.74</v>
      </c>
      <c r="G1626" s="138">
        <v>-7.0000000000000001E-3</v>
      </c>
    </row>
    <row r="1627" spans="1:7" ht="17.5" thickBot="1">
      <c r="A1627" s="135">
        <v>41834</v>
      </c>
      <c r="B1627" s="136">
        <v>1286000</v>
      </c>
      <c r="C1627" s="137">
        <v>1.6000000000000001E-3</v>
      </c>
      <c r="D1627" s="133"/>
      <c r="E1627" s="135">
        <v>41834</v>
      </c>
      <c r="F1627" s="136">
        <v>1993.88</v>
      </c>
      <c r="G1627" s="137">
        <v>2.5999999999999999E-3</v>
      </c>
    </row>
    <row r="1628" spans="1:7" ht="17.5" thickBot="1">
      <c r="A1628" s="135">
        <v>41835</v>
      </c>
      <c r="B1628" s="136">
        <v>1320000</v>
      </c>
      <c r="C1628" s="137">
        <v>2.64E-2</v>
      </c>
      <c r="D1628" s="133"/>
      <c r="E1628" s="135">
        <v>41835</v>
      </c>
      <c r="F1628" s="136">
        <v>2012.72</v>
      </c>
      <c r="G1628" s="137">
        <v>9.4000000000000004E-3</v>
      </c>
    </row>
    <row r="1629" spans="1:7" ht="17.5" thickBot="1">
      <c r="A1629" s="135">
        <v>41836</v>
      </c>
      <c r="B1629" s="136">
        <v>1321000</v>
      </c>
      <c r="C1629" s="137">
        <v>8.0000000000000004E-4</v>
      </c>
      <c r="D1629" s="133"/>
      <c r="E1629" s="135">
        <v>41836</v>
      </c>
      <c r="F1629" s="136">
        <v>2013.48</v>
      </c>
      <c r="G1629" s="137">
        <v>4.0000000000000002E-4</v>
      </c>
    </row>
    <row r="1630" spans="1:7" ht="17.5" thickBot="1">
      <c r="A1630" s="135">
        <v>41837</v>
      </c>
      <c r="B1630" s="136">
        <v>1330000</v>
      </c>
      <c r="C1630" s="137">
        <v>6.7999999999999996E-3</v>
      </c>
      <c r="D1630" s="133"/>
      <c r="E1630" s="135">
        <v>41837</v>
      </c>
      <c r="F1630" s="136">
        <v>2020.9</v>
      </c>
      <c r="G1630" s="137">
        <v>3.7000000000000002E-3</v>
      </c>
    </row>
    <row r="1631" spans="1:7" ht="17.5" thickBot="1">
      <c r="A1631" s="135">
        <v>41838</v>
      </c>
      <c r="B1631" s="136">
        <v>1343000</v>
      </c>
      <c r="C1631" s="137">
        <v>9.7999999999999997E-3</v>
      </c>
      <c r="D1631" s="133"/>
      <c r="E1631" s="135">
        <v>41838</v>
      </c>
      <c r="F1631" s="136">
        <v>2019.42</v>
      </c>
      <c r="G1631" s="138">
        <v>-6.9999999999999999E-4</v>
      </c>
    </row>
    <row r="1632" spans="1:7" ht="17.5" thickBot="1">
      <c r="A1632" s="135">
        <v>41841</v>
      </c>
      <c r="B1632" s="136">
        <v>1353000</v>
      </c>
      <c r="C1632" s="137">
        <v>7.4000000000000003E-3</v>
      </c>
      <c r="D1632" s="133"/>
      <c r="E1632" s="135">
        <v>41841</v>
      </c>
      <c r="F1632" s="136">
        <v>2018.5</v>
      </c>
      <c r="G1632" s="138">
        <v>-5.0000000000000001E-4</v>
      </c>
    </row>
    <row r="1633" spans="1:7" ht="17.5" thickBot="1">
      <c r="A1633" s="135">
        <v>41842</v>
      </c>
      <c r="B1633" s="136">
        <v>1348000</v>
      </c>
      <c r="C1633" s="138">
        <v>-3.7000000000000002E-3</v>
      </c>
      <c r="D1633" s="133"/>
      <c r="E1633" s="135">
        <v>41842</v>
      </c>
      <c r="F1633" s="136">
        <v>2028.93</v>
      </c>
      <c r="G1633" s="137">
        <v>5.1999999999999998E-3</v>
      </c>
    </row>
    <row r="1634" spans="1:7" ht="17.5" thickBot="1">
      <c r="A1634" s="135">
        <v>41843</v>
      </c>
      <c r="B1634" s="136">
        <v>1338000</v>
      </c>
      <c r="C1634" s="138">
        <v>-7.4000000000000003E-3</v>
      </c>
      <c r="D1634" s="133"/>
      <c r="E1634" s="135">
        <v>41843</v>
      </c>
      <c r="F1634" s="136">
        <v>2028.32</v>
      </c>
      <c r="G1634" s="138">
        <v>-2.9999999999999997E-4</v>
      </c>
    </row>
    <row r="1635" spans="1:7" ht="17.5" thickBot="1">
      <c r="A1635" s="135">
        <v>41844</v>
      </c>
      <c r="B1635" s="136">
        <v>1355000</v>
      </c>
      <c r="C1635" s="137">
        <v>1.2699999999999999E-2</v>
      </c>
      <c r="D1635" s="133"/>
      <c r="E1635" s="135">
        <v>41844</v>
      </c>
      <c r="F1635" s="136">
        <v>2026.62</v>
      </c>
      <c r="G1635" s="138">
        <v>-8.0000000000000004E-4</v>
      </c>
    </row>
    <row r="1636" spans="1:7" ht="17.5" thickBot="1">
      <c r="A1636" s="135">
        <v>41845</v>
      </c>
      <c r="B1636" s="136">
        <v>1355000</v>
      </c>
      <c r="C1636" s="137">
        <v>0</v>
      </c>
      <c r="D1636" s="133"/>
      <c r="E1636" s="135">
        <v>41845</v>
      </c>
      <c r="F1636" s="136">
        <v>2033.85</v>
      </c>
      <c r="G1636" s="137">
        <v>3.5999999999999999E-3</v>
      </c>
    </row>
    <row r="1637" spans="1:7" ht="17.5" thickBot="1">
      <c r="A1637" s="135">
        <v>41848</v>
      </c>
      <c r="B1637" s="136">
        <v>1358000</v>
      </c>
      <c r="C1637" s="137">
        <v>2.2000000000000001E-3</v>
      </c>
      <c r="D1637" s="133"/>
      <c r="E1637" s="135">
        <v>41848</v>
      </c>
      <c r="F1637" s="136">
        <v>2048.81</v>
      </c>
      <c r="G1637" s="137">
        <v>7.4000000000000003E-3</v>
      </c>
    </row>
    <row r="1638" spans="1:7" ht="17.5" thickBot="1">
      <c r="A1638" s="135">
        <v>41849</v>
      </c>
      <c r="B1638" s="136">
        <v>1386000</v>
      </c>
      <c r="C1638" s="137">
        <v>2.06E-2</v>
      </c>
      <c r="D1638" s="133"/>
      <c r="E1638" s="135">
        <v>41849</v>
      </c>
      <c r="F1638" s="136">
        <v>2061.9699999999998</v>
      </c>
      <c r="G1638" s="137">
        <v>6.4000000000000003E-3</v>
      </c>
    </row>
    <row r="1639" spans="1:7" ht="17.5" thickBot="1">
      <c r="A1639" s="135">
        <v>41850</v>
      </c>
      <c r="B1639" s="136">
        <v>1395000</v>
      </c>
      <c r="C1639" s="137">
        <v>6.4999999999999997E-3</v>
      </c>
      <c r="D1639" s="133"/>
      <c r="E1639" s="135">
        <v>41850</v>
      </c>
      <c r="F1639" s="136">
        <v>2082.61</v>
      </c>
      <c r="G1639" s="137">
        <v>0.01</v>
      </c>
    </row>
    <row r="1640" spans="1:7" ht="17.5" thickBot="1">
      <c r="A1640" s="135">
        <v>41851</v>
      </c>
      <c r="B1640" s="136">
        <v>1343000</v>
      </c>
      <c r="C1640" s="138">
        <v>-3.73E-2</v>
      </c>
      <c r="D1640" s="133"/>
      <c r="E1640" s="135">
        <v>41851</v>
      </c>
      <c r="F1640" s="136">
        <v>2076.12</v>
      </c>
      <c r="G1640" s="138">
        <v>-3.0999999999999999E-3</v>
      </c>
    </row>
    <row r="1641" spans="1:7" ht="17.5" thickBot="1">
      <c r="A1641" s="135">
        <v>41852</v>
      </c>
      <c r="B1641" s="136">
        <v>1292000</v>
      </c>
      <c r="C1641" s="138">
        <v>-3.7999999999999999E-2</v>
      </c>
      <c r="D1641" s="133"/>
      <c r="E1641" s="135">
        <v>41852</v>
      </c>
      <c r="F1641" s="136">
        <v>2073.1</v>
      </c>
      <c r="G1641" s="138">
        <v>-1.5E-3</v>
      </c>
    </row>
    <row r="1642" spans="1:7" ht="17.5" thickBot="1">
      <c r="A1642" s="135">
        <v>41855</v>
      </c>
      <c r="B1642" s="136">
        <v>1317000</v>
      </c>
      <c r="C1642" s="137">
        <v>1.9300000000000001E-2</v>
      </c>
      <c r="D1642" s="133"/>
      <c r="E1642" s="135">
        <v>41855</v>
      </c>
      <c r="F1642" s="136">
        <v>2080.42</v>
      </c>
      <c r="G1642" s="137">
        <v>3.5000000000000001E-3</v>
      </c>
    </row>
    <row r="1643" spans="1:7" ht="17.5" thickBot="1">
      <c r="A1643" s="135">
        <v>41856</v>
      </c>
      <c r="B1643" s="136">
        <v>1316000</v>
      </c>
      <c r="C1643" s="138">
        <v>-8.0000000000000004E-4</v>
      </c>
      <c r="D1643" s="133"/>
      <c r="E1643" s="135">
        <v>41856</v>
      </c>
      <c r="F1643" s="136">
        <v>2066.2600000000002</v>
      </c>
      <c r="G1643" s="138">
        <v>-6.7999999999999996E-3</v>
      </c>
    </row>
    <row r="1644" spans="1:7" ht="17.5" thickBot="1">
      <c r="A1644" s="135">
        <v>41857</v>
      </c>
      <c r="B1644" s="136">
        <v>1300000</v>
      </c>
      <c r="C1644" s="138">
        <v>-1.2200000000000001E-2</v>
      </c>
      <c r="D1644" s="133"/>
      <c r="E1644" s="135">
        <v>41857</v>
      </c>
      <c r="F1644" s="136">
        <v>2060.73</v>
      </c>
      <c r="G1644" s="138">
        <v>-2.7000000000000001E-3</v>
      </c>
    </row>
    <row r="1645" spans="1:7" ht="17.5" thickBot="1">
      <c r="A1645" s="135">
        <v>41858</v>
      </c>
      <c r="B1645" s="136">
        <v>1290000</v>
      </c>
      <c r="C1645" s="138">
        <v>-7.7000000000000002E-3</v>
      </c>
      <c r="D1645" s="133"/>
      <c r="E1645" s="135">
        <v>41858</v>
      </c>
      <c r="F1645" s="136">
        <v>2054.5100000000002</v>
      </c>
      <c r="G1645" s="138">
        <v>-3.0000000000000001E-3</v>
      </c>
    </row>
    <row r="1646" spans="1:7" ht="17.5" thickBot="1">
      <c r="A1646" s="135">
        <v>41859</v>
      </c>
      <c r="B1646" s="136">
        <v>1250000</v>
      </c>
      <c r="C1646" s="138">
        <v>-3.1E-2</v>
      </c>
      <c r="D1646" s="133"/>
      <c r="E1646" s="135">
        <v>41859</v>
      </c>
      <c r="F1646" s="136">
        <v>2031.1</v>
      </c>
      <c r="G1646" s="138">
        <v>-1.14E-2</v>
      </c>
    </row>
    <row r="1647" spans="1:7" ht="17.5" thickBot="1">
      <c r="A1647" s="135">
        <v>41862</v>
      </c>
      <c r="B1647" s="136">
        <v>1270000</v>
      </c>
      <c r="C1647" s="137">
        <v>1.6E-2</v>
      </c>
      <c r="D1647" s="133"/>
      <c r="E1647" s="135">
        <v>41862</v>
      </c>
      <c r="F1647" s="136">
        <v>2039.37</v>
      </c>
      <c r="G1647" s="137">
        <v>4.1000000000000003E-3</v>
      </c>
    </row>
    <row r="1648" spans="1:7" ht="17.5" thickBot="1">
      <c r="A1648" s="135">
        <v>41863</v>
      </c>
      <c r="B1648" s="136">
        <v>1266000</v>
      </c>
      <c r="C1648" s="138">
        <v>-3.0999999999999999E-3</v>
      </c>
      <c r="D1648" s="133"/>
      <c r="E1648" s="135">
        <v>41863</v>
      </c>
      <c r="F1648" s="136">
        <v>2041.47</v>
      </c>
      <c r="G1648" s="137">
        <v>1E-3</v>
      </c>
    </row>
    <row r="1649" spans="1:7" ht="17.5" thickBot="1">
      <c r="A1649" s="135">
        <v>41864</v>
      </c>
      <c r="B1649" s="136">
        <v>1264000</v>
      </c>
      <c r="C1649" s="138">
        <v>-1.6000000000000001E-3</v>
      </c>
      <c r="D1649" s="133"/>
      <c r="E1649" s="135">
        <v>41864</v>
      </c>
      <c r="F1649" s="136">
        <v>2062.36</v>
      </c>
      <c r="G1649" s="137">
        <v>1.0200000000000001E-2</v>
      </c>
    </row>
    <row r="1650" spans="1:7" ht="17.5" thickBot="1">
      <c r="A1650" s="135">
        <v>41865</v>
      </c>
      <c r="B1650" s="136">
        <v>1261000</v>
      </c>
      <c r="C1650" s="138">
        <v>-2.3999999999999998E-3</v>
      </c>
      <c r="D1650" s="133"/>
      <c r="E1650" s="135">
        <v>41865</v>
      </c>
      <c r="F1650" s="136">
        <v>2063.2199999999998</v>
      </c>
      <c r="G1650" s="137">
        <v>4.0000000000000002E-4</v>
      </c>
    </row>
    <row r="1651" spans="1:7" ht="17.5" thickBot="1">
      <c r="A1651" s="135">
        <v>41869</v>
      </c>
      <c r="B1651" s="136">
        <v>1250000</v>
      </c>
      <c r="C1651" s="138">
        <v>-8.6999999999999994E-3</v>
      </c>
      <c r="D1651" s="133"/>
      <c r="E1651" s="135">
        <v>41869</v>
      </c>
      <c r="F1651" s="136">
        <v>2053.13</v>
      </c>
      <c r="G1651" s="138">
        <v>-4.8999999999999998E-3</v>
      </c>
    </row>
    <row r="1652" spans="1:7" ht="17.5" thickBot="1">
      <c r="A1652" s="135">
        <v>41870</v>
      </c>
      <c r="B1652" s="136">
        <v>1254000</v>
      </c>
      <c r="C1652" s="137">
        <v>3.2000000000000002E-3</v>
      </c>
      <c r="D1652" s="133"/>
      <c r="E1652" s="135">
        <v>41870</v>
      </c>
      <c r="F1652" s="136">
        <v>2071.14</v>
      </c>
      <c r="G1652" s="137">
        <v>8.8000000000000005E-3</v>
      </c>
    </row>
    <row r="1653" spans="1:7" ht="17.5" thickBot="1">
      <c r="A1653" s="135">
        <v>41871</v>
      </c>
      <c r="B1653" s="136">
        <v>1261000</v>
      </c>
      <c r="C1653" s="137">
        <v>5.5999999999999999E-3</v>
      </c>
      <c r="D1653" s="133"/>
      <c r="E1653" s="135">
        <v>41871</v>
      </c>
      <c r="F1653" s="136">
        <v>2072.7800000000002</v>
      </c>
      <c r="G1653" s="137">
        <v>8.0000000000000004E-4</v>
      </c>
    </row>
    <row r="1654" spans="1:7" ht="17.5" thickBot="1">
      <c r="A1654" s="135">
        <v>41872</v>
      </c>
      <c r="B1654" s="136">
        <v>1235000</v>
      </c>
      <c r="C1654" s="138">
        <v>-2.06E-2</v>
      </c>
      <c r="D1654" s="133"/>
      <c r="E1654" s="135">
        <v>41872</v>
      </c>
      <c r="F1654" s="136">
        <v>2044.21</v>
      </c>
      <c r="G1654" s="138">
        <v>-1.38E-2</v>
      </c>
    </row>
    <row r="1655" spans="1:7" ht="17.5" thickBot="1">
      <c r="A1655" s="135">
        <v>41873</v>
      </c>
      <c r="B1655" s="136">
        <v>1247000</v>
      </c>
      <c r="C1655" s="137">
        <v>9.7000000000000003E-3</v>
      </c>
      <c r="D1655" s="133"/>
      <c r="E1655" s="135">
        <v>41873</v>
      </c>
      <c r="F1655" s="136">
        <v>2056.6999999999998</v>
      </c>
      <c r="G1655" s="137">
        <v>6.1000000000000004E-3</v>
      </c>
    </row>
    <row r="1656" spans="1:7" ht="17.5" thickBot="1">
      <c r="A1656" s="135">
        <v>41876</v>
      </c>
      <c r="B1656" s="136">
        <v>1228000</v>
      </c>
      <c r="C1656" s="138">
        <v>-1.52E-2</v>
      </c>
      <c r="D1656" s="133"/>
      <c r="E1656" s="135">
        <v>41876</v>
      </c>
      <c r="F1656" s="136">
        <v>2060.89</v>
      </c>
      <c r="G1656" s="137">
        <v>2E-3</v>
      </c>
    </row>
    <row r="1657" spans="1:7" ht="17.5" thickBot="1">
      <c r="A1657" s="135">
        <v>41877</v>
      </c>
      <c r="B1657" s="136">
        <v>1222000</v>
      </c>
      <c r="C1657" s="138">
        <v>-4.8999999999999998E-3</v>
      </c>
      <c r="D1657" s="133"/>
      <c r="E1657" s="135">
        <v>41877</v>
      </c>
      <c r="F1657" s="136">
        <v>2068.0500000000002</v>
      </c>
      <c r="G1657" s="137">
        <v>3.5000000000000001E-3</v>
      </c>
    </row>
    <row r="1658" spans="1:7" ht="17.5" thickBot="1">
      <c r="A1658" s="135">
        <v>41878</v>
      </c>
      <c r="B1658" s="136">
        <v>1230000</v>
      </c>
      <c r="C1658" s="137">
        <v>6.4999999999999997E-3</v>
      </c>
      <c r="D1658" s="133"/>
      <c r="E1658" s="135">
        <v>41878</v>
      </c>
      <c r="F1658" s="136">
        <v>2074.9299999999998</v>
      </c>
      <c r="G1658" s="137">
        <v>3.3E-3</v>
      </c>
    </row>
    <row r="1659" spans="1:7" ht="17.5" thickBot="1">
      <c r="A1659" s="135">
        <v>41879</v>
      </c>
      <c r="B1659" s="136">
        <v>1242000</v>
      </c>
      <c r="C1659" s="137">
        <v>9.7999999999999997E-3</v>
      </c>
      <c r="D1659" s="133"/>
      <c r="E1659" s="135">
        <v>41879</v>
      </c>
      <c r="F1659" s="136">
        <v>2075.7600000000002</v>
      </c>
      <c r="G1659" s="137">
        <v>4.0000000000000002E-4</v>
      </c>
    </row>
    <row r="1660" spans="1:7" ht="17.5" thickBot="1">
      <c r="A1660" s="135">
        <v>41880</v>
      </c>
      <c r="B1660" s="136">
        <v>1234000</v>
      </c>
      <c r="C1660" s="138">
        <v>-6.4000000000000003E-3</v>
      </c>
      <c r="D1660" s="133"/>
      <c r="E1660" s="135">
        <v>41880</v>
      </c>
      <c r="F1660" s="136">
        <v>2068.54</v>
      </c>
      <c r="G1660" s="138">
        <v>-3.5000000000000001E-3</v>
      </c>
    </row>
    <row r="1661" spans="1:7" ht="17.5" thickBot="1">
      <c r="A1661" s="135">
        <v>41883</v>
      </c>
      <c r="B1661" s="136">
        <v>1226000</v>
      </c>
      <c r="C1661" s="138">
        <v>-6.4999999999999997E-3</v>
      </c>
      <c r="D1661" s="133"/>
      <c r="E1661" s="135">
        <v>41883</v>
      </c>
      <c r="F1661" s="136">
        <v>2067.86</v>
      </c>
      <c r="G1661" s="138">
        <v>-2.9999999999999997E-4</v>
      </c>
    </row>
    <row r="1662" spans="1:7" ht="17.5" thickBot="1">
      <c r="A1662" s="135">
        <v>41884</v>
      </c>
      <c r="B1662" s="136">
        <v>1194000</v>
      </c>
      <c r="C1662" s="138">
        <v>-2.6100000000000002E-2</v>
      </c>
      <c r="D1662" s="133"/>
      <c r="E1662" s="135">
        <v>41884</v>
      </c>
      <c r="F1662" s="136">
        <v>2051.58</v>
      </c>
      <c r="G1662" s="138">
        <v>-7.9000000000000008E-3</v>
      </c>
    </row>
    <row r="1663" spans="1:7" ht="17.5" thickBot="1">
      <c r="A1663" s="135">
        <v>41885</v>
      </c>
      <c r="B1663" s="136">
        <v>1189000</v>
      </c>
      <c r="C1663" s="138">
        <v>-4.1999999999999997E-3</v>
      </c>
      <c r="D1663" s="133"/>
      <c r="E1663" s="135">
        <v>41885</v>
      </c>
      <c r="F1663" s="136">
        <v>2051.1999999999998</v>
      </c>
      <c r="G1663" s="138">
        <v>-2.0000000000000001E-4</v>
      </c>
    </row>
    <row r="1664" spans="1:7" ht="17.5" thickBot="1">
      <c r="A1664" s="135">
        <v>41886</v>
      </c>
      <c r="B1664" s="136">
        <v>1210000</v>
      </c>
      <c r="C1664" s="137">
        <v>1.77E-2</v>
      </c>
      <c r="D1664" s="133"/>
      <c r="E1664" s="135">
        <v>41886</v>
      </c>
      <c r="F1664" s="136">
        <v>2056.2600000000002</v>
      </c>
      <c r="G1664" s="137">
        <v>2.5000000000000001E-3</v>
      </c>
    </row>
    <row r="1665" spans="1:7" ht="17.5" thickBot="1">
      <c r="A1665" s="135">
        <v>41887</v>
      </c>
      <c r="B1665" s="136">
        <v>1201000</v>
      </c>
      <c r="C1665" s="138">
        <v>-7.4000000000000003E-3</v>
      </c>
      <c r="D1665" s="133"/>
      <c r="E1665" s="135">
        <v>41887</v>
      </c>
      <c r="F1665" s="136">
        <v>2049.41</v>
      </c>
      <c r="G1665" s="138">
        <v>-3.3E-3</v>
      </c>
    </row>
    <row r="1666" spans="1:7" ht="17.5" thickBot="1">
      <c r="A1666" s="135">
        <v>41893</v>
      </c>
      <c r="B1666" s="136">
        <v>1192000</v>
      </c>
      <c r="C1666" s="138">
        <v>-7.4999999999999997E-3</v>
      </c>
      <c r="D1666" s="133"/>
      <c r="E1666" s="135">
        <v>41893</v>
      </c>
      <c r="F1666" s="136">
        <v>2034.16</v>
      </c>
      <c r="G1666" s="138">
        <v>-7.4000000000000003E-3</v>
      </c>
    </row>
    <row r="1667" spans="1:7" ht="17.5" thickBot="1">
      <c r="A1667" s="135">
        <v>41894</v>
      </c>
      <c r="B1667" s="136">
        <v>1201000</v>
      </c>
      <c r="C1667" s="137">
        <v>7.6E-3</v>
      </c>
      <c r="D1667" s="133"/>
      <c r="E1667" s="135">
        <v>41894</v>
      </c>
      <c r="F1667" s="136">
        <v>2041.86</v>
      </c>
      <c r="G1667" s="137">
        <v>3.8E-3</v>
      </c>
    </row>
    <row r="1668" spans="1:7" ht="17.5" thickBot="1">
      <c r="A1668" s="135">
        <v>41897</v>
      </c>
      <c r="B1668" s="136">
        <v>1200000</v>
      </c>
      <c r="C1668" s="138">
        <v>-8.0000000000000004E-4</v>
      </c>
      <c r="D1668" s="133"/>
      <c r="E1668" s="135">
        <v>41897</v>
      </c>
      <c r="F1668" s="136">
        <v>2035.82</v>
      </c>
      <c r="G1668" s="138">
        <v>-3.0000000000000001E-3</v>
      </c>
    </row>
    <row r="1669" spans="1:7" ht="17.5" thickBot="1">
      <c r="A1669" s="135">
        <v>41898</v>
      </c>
      <c r="B1669" s="136">
        <v>1206000</v>
      </c>
      <c r="C1669" s="137">
        <v>5.0000000000000001E-3</v>
      </c>
      <c r="D1669" s="133"/>
      <c r="E1669" s="135">
        <v>41898</v>
      </c>
      <c r="F1669" s="136">
        <v>2042.92</v>
      </c>
      <c r="G1669" s="137">
        <v>3.5000000000000001E-3</v>
      </c>
    </row>
    <row r="1670" spans="1:7" ht="17.5" thickBot="1">
      <c r="A1670" s="135">
        <v>41899</v>
      </c>
      <c r="B1670" s="136">
        <v>1226000</v>
      </c>
      <c r="C1670" s="137">
        <v>1.66E-2</v>
      </c>
      <c r="D1670" s="133"/>
      <c r="E1670" s="135">
        <v>41899</v>
      </c>
      <c r="F1670" s="136">
        <v>2062.61</v>
      </c>
      <c r="G1670" s="137">
        <v>9.5999999999999992E-3</v>
      </c>
    </row>
    <row r="1671" spans="1:7" ht="17.5" thickBot="1">
      <c r="A1671" s="135">
        <v>41900</v>
      </c>
      <c r="B1671" s="136">
        <v>1210000</v>
      </c>
      <c r="C1671" s="138">
        <v>-1.3100000000000001E-2</v>
      </c>
      <c r="D1671" s="133"/>
      <c r="E1671" s="135">
        <v>41900</v>
      </c>
      <c r="F1671" s="136">
        <v>2047.74</v>
      </c>
      <c r="G1671" s="138">
        <v>-7.1999999999999998E-3</v>
      </c>
    </row>
    <row r="1672" spans="1:7" ht="17.5" thickBot="1">
      <c r="A1672" s="135">
        <v>41901</v>
      </c>
      <c r="B1672" s="136">
        <v>1210000</v>
      </c>
      <c r="C1672" s="137">
        <v>0</v>
      </c>
      <c r="D1672" s="133"/>
      <c r="E1672" s="135">
        <v>41901</v>
      </c>
      <c r="F1672" s="136">
        <v>2053.8200000000002</v>
      </c>
      <c r="G1672" s="137">
        <v>3.0000000000000001E-3</v>
      </c>
    </row>
    <row r="1673" spans="1:7" ht="17.5" thickBot="1">
      <c r="A1673" s="135">
        <v>41904</v>
      </c>
      <c r="B1673" s="136">
        <v>1188000</v>
      </c>
      <c r="C1673" s="138">
        <v>-1.8200000000000001E-2</v>
      </c>
      <c r="D1673" s="133"/>
      <c r="E1673" s="135">
        <v>41904</v>
      </c>
      <c r="F1673" s="136">
        <v>2039.27</v>
      </c>
      <c r="G1673" s="138">
        <v>-7.1000000000000004E-3</v>
      </c>
    </row>
    <row r="1674" spans="1:7" ht="17.5" thickBot="1">
      <c r="A1674" s="135">
        <v>41905</v>
      </c>
      <c r="B1674" s="136">
        <v>1161000</v>
      </c>
      <c r="C1674" s="138">
        <v>-2.2700000000000001E-2</v>
      </c>
      <c r="D1674" s="133"/>
      <c r="E1674" s="135">
        <v>41905</v>
      </c>
      <c r="F1674" s="136">
        <v>2028.91</v>
      </c>
      <c r="G1674" s="138">
        <v>-5.1000000000000004E-3</v>
      </c>
    </row>
    <row r="1675" spans="1:7" ht="17.5" thickBot="1">
      <c r="A1675" s="135">
        <v>41906</v>
      </c>
      <c r="B1675" s="136">
        <v>1150000</v>
      </c>
      <c r="C1675" s="138">
        <v>-9.4999999999999998E-3</v>
      </c>
      <c r="D1675" s="133"/>
      <c r="E1675" s="135">
        <v>41906</v>
      </c>
      <c r="F1675" s="136">
        <v>2035.64</v>
      </c>
      <c r="G1675" s="137">
        <v>3.3E-3</v>
      </c>
    </row>
    <row r="1676" spans="1:7" ht="17.5" thickBot="1">
      <c r="A1676" s="135">
        <v>41907</v>
      </c>
      <c r="B1676" s="136">
        <v>1156000</v>
      </c>
      <c r="C1676" s="137">
        <v>5.1999999999999998E-3</v>
      </c>
      <c r="D1676" s="133"/>
      <c r="E1676" s="135">
        <v>41907</v>
      </c>
      <c r="F1676" s="136">
        <v>2034.11</v>
      </c>
      <c r="G1676" s="138">
        <v>-8.0000000000000004E-4</v>
      </c>
    </row>
    <row r="1677" spans="1:7" ht="17.5" thickBot="1">
      <c r="A1677" s="135">
        <v>41908</v>
      </c>
      <c r="B1677" s="136">
        <v>1185000</v>
      </c>
      <c r="C1677" s="137">
        <v>2.5100000000000001E-2</v>
      </c>
      <c r="D1677" s="133"/>
      <c r="E1677" s="135">
        <v>41908</v>
      </c>
      <c r="F1677" s="136">
        <v>2031.64</v>
      </c>
      <c r="G1677" s="138">
        <v>-1.1999999999999999E-3</v>
      </c>
    </row>
    <row r="1678" spans="1:7" ht="17.5" thickBot="1">
      <c r="A1678" s="135">
        <v>41911</v>
      </c>
      <c r="B1678" s="136">
        <v>1195000</v>
      </c>
      <c r="C1678" s="137">
        <v>8.3999999999999995E-3</v>
      </c>
      <c r="D1678" s="133"/>
      <c r="E1678" s="135">
        <v>41911</v>
      </c>
      <c r="F1678" s="136">
        <v>2026.6</v>
      </c>
      <c r="G1678" s="138">
        <v>-2.5000000000000001E-3</v>
      </c>
    </row>
    <row r="1679" spans="1:7" ht="17.5" thickBot="1">
      <c r="A1679" s="135">
        <v>41912</v>
      </c>
      <c r="B1679" s="136">
        <v>1184000</v>
      </c>
      <c r="C1679" s="138">
        <v>-9.1999999999999998E-3</v>
      </c>
      <c r="D1679" s="133"/>
      <c r="E1679" s="135">
        <v>41912</v>
      </c>
      <c r="F1679" s="136">
        <v>2020.09</v>
      </c>
      <c r="G1679" s="138">
        <v>-3.2000000000000002E-3</v>
      </c>
    </row>
    <row r="1680" spans="1:7" ht="17.5" thickBot="1">
      <c r="A1680" s="135">
        <v>41913</v>
      </c>
      <c r="B1680" s="136">
        <v>1156000</v>
      </c>
      <c r="C1680" s="138">
        <v>-2.3599999999999999E-2</v>
      </c>
      <c r="D1680" s="133"/>
      <c r="E1680" s="135">
        <v>41913</v>
      </c>
      <c r="F1680" s="136">
        <v>1991.54</v>
      </c>
      <c r="G1680" s="138">
        <v>-1.41E-2</v>
      </c>
    </row>
    <row r="1681" spans="1:7" ht="17.5" thickBot="1">
      <c r="A1681" s="135">
        <v>41914</v>
      </c>
      <c r="B1681" s="136">
        <v>1141000</v>
      </c>
      <c r="C1681" s="138">
        <v>-1.2999999999999999E-2</v>
      </c>
      <c r="D1681" s="133"/>
      <c r="E1681" s="135">
        <v>41914</v>
      </c>
      <c r="F1681" s="136">
        <v>1976.16</v>
      </c>
      <c r="G1681" s="138">
        <v>-7.7000000000000002E-3</v>
      </c>
    </row>
    <row r="1682" spans="1:7" ht="17.5" thickBot="1">
      <c r="A1682" s="135">
        <v>41918</v>
      </c>
      <c r="B1682" s="136">
        <v>1151000</v>
      </c>
      <c r="C1682" s="137">
        <v>8.8000000000000005E-3</v>
      </c>
      <c r="D1682" s="133"/>
      <c r="E1682" s="135">
        <v>41918</v>
      </c>
      <c r="F1682" s="136">
        <v>1968.39</v>
      </c>
      <c r="G1682" s="138">
        <v>-3.8999999999999998E-3</v>
      </c>
    </row>
    <row r="1683" spans="1:7" ht="17.5" thickBot="1">
      <c r="A1683" s="135">
        <v>41919</v>
      </c>
      <c r="B1683" s="136">
        <v>1162000</v>
      </c>
      <c r="C1683" s="137">
        <v>9.5999999999999992E-3</v>
      </c>
      <c r="D1683" s="133"/>
      <c r="E1683" s="135">
        <v>41919</v>
      </c>
      <c r="F1683" s="136">
        <v>1972.91</v>
      </c>
      <c r="G1683" s="137">
        <v>2.3E-3</v>
      </c>
    </row>
    <row r="1684" spans="1:7" ht="17.5" thickBot="1">
      <c r="A1684" s="135">
        <v>41920</v>
      </c>
      <c r="B1684" s="136">
        <v>1130000</v>
      </c>
      <c r="C1684" s="138">
        <v>-2.75E-2</v>
      </c>
      <c r="D1684" s="133"/>
      <c r="E1684" s="135">
        <v>41920</v>
      </c>
      <c r="F1684" s="136">
        <v>1965.25</v>
      </c>
      <c r="G1684" s="138">
        <v>-3.8999999999999998E-3</v>
      </c>
    </row>
    <row r="1685" spans="1:7" ht="17.5" thickBot="1">
      <c r="A1685" s="135">
        <v>41922</v>
      </c>
      <c r="B1685" s="136">
        <v>1105000</v>
      </c>
      <c r="C1685" s="138">
        <v>-2.2100000000000002E-2</v>
      </c>
      <c r="D1685" s="133"/>
      <c r="E1685" s="135">
        <v>41922</v>
      </c>
      <c r="F1685" s="136">
        <v>1940.92</v>
      </c>
      <c r="G1685" s="138">
        <v>-1.24E-2</v>
      </c>
    </row>
    <row r="1686" spans="1:7" ht="17.5" thickBot="1">
      <c r="A1686" s="135">
        <v>41925</v>
      </c>
      <c r="B1686" s="136">
        <v>1108000</v>
      </c>
      <c r="C1686" s="137">
        <v>2.7000000000000001E-3</v>
      </c>
      <c r="D1686" s="133"/>
      <c r="E1686" s="135">
        <v>41925</v>
      </c>
      <c r="F1686" s="136">
        <v>1927.21</v>
      </c>
      <c r="G1686" s="138">
        <v>-7.1000000000000004E-3</v>
      </c>
    </row>
    <row r="1687" spans="1:7" ht="17.5" thickBot="1">
      <c r="A1687" s="135">
        <v>41926</v>
      </c>
      <c r="B1687" s="136">
        <v>1127000</v>
      </c>
      <c r="C1687" s="137">
        <v>1.7100000000000001E-2</v>
      </c>
      <c r="D1687" s="133"/>
      <c r="E1687" s="135">
        <v>41926</v>
      </c>
      <c r="F1687" s="136">
        <v>1929.25</v>
      </c>
      <c r="G1687" s="137">
        <v>1.1000000000000001E-3</v>
      </c>
    </row>
    <row r="1688" spans="1:7" ht="17.5" thickBot="1">
      <c r="A1688" s="135">
        <v>41927</v>
      </c>
      <c r="B1688" s="136">
        <v>1125000</v>
      </c>
      <c r="C1688" s="138">
        <v>-1.8E-3</v>
      </c>
      <c r="D1688" s="133"/>
      <c r="E1688" s="135">
        <v>41927</v>
      </c>
      <c r="F1688" s="136">
        <v>1925.91</v>
      </c>
      <c r="G1688" s="138">
        <v>-1.6999999999999999E-3</v>
      </c>
    </row>
    <row r="1689" spans="1:7" ht="17.5" thickBot="1">
      <c r="A1689" s="135">
        <v>41928</v>
      </c>
      <c r="B1689" s="136">
        <v>1115000</v>
      </c>
      <c r="C1689" s="138">
        <v>-8.8999999999999999E-3</v>
      </c>
      <c r="D1689" s="133"/>
      <c r="E1689" s="135">
        <v>41928</v>
      </c>
      <c r="F1689" s="136">
        <v>1918.83</v>
      </c>
      <c r="G1689" s="138">
        <v>-3.7000000000000002E-3</v>
      </c>
    </row>
    <row r="1690" spans="1:7" ht="17.5" thickBot="1">
      <c r="A1690" s="135">
        <v>41929</v>
      </c>
      <c r="B1690" s="136">
        <v>1089000</v>
      </c>
      <c r="C1690" s="138">
        <v>-2.3300000000000001E-2</v>
      </c>
      <c r="D1690" s="133"/>
      <c r="E1690" s="135">
        <v>41929</v>
      </c>
      <c r="F1690" s="136">
        <v>1900.66</v>
      </c>
      <c r="G1690" s="138">
        <v>-9.4999999999999998E-3</v>
      </c>
    </row>
    <row r="1691" spans="1:7" ht="17.5" thickBot="1">
      <c r="A1691" s="135">
        <v>41932</v>
      </c>
      <c r="B1691" s="136">
        <v>1106000</v>
      </c>
      <c r="C1691" s="137">
        <v>1.5599999999999999E-2</v>
      </c>
      <c r="D1691" s="133"/>
      <c r="E1691" s="135">
        <v>41932</v>
      </c>
      <c r="F1691" s="136">
        <v>1930.06</v>
      </c>
      <c r="G1691" s="137">
        <v>1.55E-2</v>
      </c>
    </row>
    <row r="1692" spans="1:7" ht="17.5" thickBot="1">
      <c r="A1692" s="135">
        <v>41933</v>
      </c>
      <c r="B1692" s="136">
        <v>1083000</v>
      </c>
      <c r="C1692" s="138">
        <v>-2.0799999999999999E-2</v>
      </c>
      <c r="D1692" s="133"/>
      <c r="E1692" s="135">
        <v>41933</v>
      </c>
      <c r="F1692" s="136">
        <v>1915.28</v>
      </c>
      <c r="G1692" s="138">
        <v>-7.7000000000000002E-3</v>
      </c>
    </row>
    <row r="1693" spans="1:7" ht="17.5" thickBot="1">
      <c r="A1693" s="135">
        <v>41934</v>
      </c>
      <c r="B1693" s="136">
        <v>1104000</v>
      </c>
      <c r="C1693" s="137">
        <v>1.9400000000000001E-2</v>
      </c>
      <c r="D1693" s="133"/>
      <c r="E1693" s="135">
        <v>41934</v>
      </c>
      <c r="F1693" s="136">
        <v>1936.97</v>
      </c>
      <c r="G1693" s="137">
        <v>1.1299999999999999E-2</v>
      </c>
    </row>
    <row r="1694" spans="1:7" ht="17.5" thickBot="1">
      <c r="A1694" s="135">
        <v>41935</v>
      </c>
      <c r="B1694" s="136">
        <v>1094000</v>
      </c>
      <c r="C1694" s="138">
        <v>-9.1000000000000004E-3</v>
      </c>
      <c r="D1694" s="133"/>
      <c r="E1694" s="135">
        <v>41935</v>
      </c>
      <c r="F1694" s="136">
        <v>1931.65</v>
      </c>
      <c r="G1694" s="138">
        <v>-2.7000000000000001E-3</v>
      </c>
    </row>
    <row r="1695" spans="1:7" ht="17.5" thickBot="1">
      <c r="A1695" s="135">
        <v>41936</v>
      </c>
      <c r="B1695" s="136">
        <v>1112000</v>
      </c>
      <c r="C1695" s="137">
        <v>1.6500000000000001E-2</v>
      </c>
      <c r="D1695" s="133"/>
      <c r="E1695" s="135">
        <v>41936</v>
      </c>
      <c r="F1695" s="136">
        <v>1925.69</v>
      </c>
      <c r="G1695" s="138">
        <v>-3.0999999999999999E-3</v>
      </c>
    </row>
    <row r="1696" spans="1:7" ht="17.5" thickBot="1">
      <c r="A1696" s="135">
        <v>41939</v>
      </c>
      <c r="B1696" s="136">
        <v>1095000</v>
      </c>
      <c r="C1696" s="138">
        <v>-1.5299999999999999E-2</v>
      </c>
      <c r="D1696" s="133"/>
      <c r="E1696" s="135">
        <v>41939</v>
      </c>
      <c r="F1696" s="136">
        <v>1931.97</v>
      </c>
      <c r="G1696" s="137">
        <v>3.3E-3</v>
      </c>
    </row>
    <row r="1697" spans="1:7" ht="17.5" thickBot="1">
      <c r="A1697" s="135">
        <v>41940</v>
      </c>
      <c r="B1697" s="136">
        <v>1091000</v>
      </c>
      <c r="C1697" s="138">
        <v>-3.7000000000000002E-3</v>
      </c>
      <c r="D1697" s="133"/>
      <c r="E1697" s="135">
        <v>41940</v>
      </c>
      <c r="F1697" s="136">
        <v>1925.68</v>
      </c>
      <c r="G1697" s="138">
        <v>-3.3E-3</v>
      </c>
    </row>
    <row r="1698" spans="1:7" ht="17.5" thickBot="1">
      <c r="A1698" s="135">
        <v>41941</v>
      </c>
      <c r="B1698" s="136">
        <v>1130000</v>
      </c>
      <c r="C1698" s="137">
        <v>3.5700000000000003E-2</v>
      </c>
      <c r="D1698" s="133"/>
      <c r="E1698" s="135">
        <v>41941</v>
      </c>
      <c r="F1698" s="136">
        <v>1961.17</v>
      </c>
      <c r="G1698" s="137">
        <v>1.84E-2</v>
      </c>
    </row>
    <row r="1699" spans="1:7" ht="17.5" thickBot="1">
      <c r="A1699" s="135">
        <v>41942</v>
      </c>
      <c r="B1699" s="136">
        <v>1181000</v>
      </c>
      <c r="C1699" s="137">
        <v>4.5100000000000001E-2</v>
      </c>
      <c r="D1699" s="133"/>
      <c r="E1699" s="135">
        <v>41942</v>
      </c>
      <c r="F1699" s="136">
        <v>1958.93</v>
      </c>
      <c r="G1699" s="138">
        <v>-1.1000000000000001E-3</v>
      </c>
    </row>
    <row r="1700" spans="1:7" ht="17.5" thickBot="1">
      <c r="A1700" s="135">
        <v>41943</v>
      </c>
      <c r="B1700" s="136">
        <v>1244000</v>
      </c>
      <c r="C1700" s="137">
        <v>5.33E-2</v>
      </c>
      <c r="D1700" s="133"/>
      <c r="E1700" s="135">
        <v>41943</v>
      </c>
      <c r="F1700" s="136">
        <v>1964.43</v>
      </c>
      <c r="G1700" s="137">
        <v>2.8E-3</v>
      </c>
    </row>
    <row r="1701" spans="1:7" ht="17.5" thickBot="1">
      <c r="A1701" s="135">
        <v>41946</v>
      </c>
      <c r="B1701" s="136">
        <v>1235000</v>
      </c>
      <c r="C1701" s="138">
        <v>-7.1999999999999998E-3</v>
      </c>
      <c r="D1701" s="133"/>
      <c r="E1701" s="135">
        <v>41946</v>
      </c>
      <c r="F1701" s="136">
        <v>1952.97</v>
      </c>
      <c r="G1701" s="138">
        <v>-5.7999999999999996E-3</v>
      </c>
    </row>
    <row r="1702" spans="1:7" ht="17.5" thickBot="1">
      <c r="A1702" s="135">
        <v>41947</v>
      </c>
      <c r="B1702" s="136">
        <v>1217000</v>
      </c>
      <c r="C1702" s="138">
        <v>-1.46E-2</v>
      </c>
      <c r="D1702" s="133"/>
      <c r="E1702" s="135">
        <v>41947</v>
      </c>
      <c r="F1702" s="136">
        <v>1935.19</v>
      </c>
      <c r="G1702" s="138">
        <v>-9.1000000000000004E-3</v>
      </c>
    </row>
    <row r="1703" spans="1:7" ht="17.5" thickBot="1">
      <c r="A1703" s="135">
        <v>41948</v>
      </c>
      <c r="B1703" s="136">
        <v>1202000</v>
      </c>
      <c r="C1703" s="138">
        <v>-1.23E-2</v>
      </c>
      <c r="D1703" s="133"/>
      <c r="E1703" s="135">
        <v>41948</v>
      </c>
      <c r="F1703" s="136">
        <v>1931.43</v>
      </c>
      <c r="G1703" s="138">
        <v>-1.9E-3</v>
      </c>
    </row>
    <row r="1704" spans="1:7" ht="17.5" thickBot="1">
      <c r="A1704" s="135">
        <v>41949</v>
      </c>
      <c r="B1704" s="136">
        <v>1204000</v>
      </c>
      <c r="C1704" s="137">
        <v>1.6999999999999999E-3</v>
      </c>
      <c r="D1704" s="133"/>
      <c r="E1704" s="135">
        <v>41949</v>
      </c>
      <c r="F1704" s="136">
        <v>1936.48</v>
      </c>
      <c r="G1704" s="137">
        <v>2.5999999999999999E-3</v>
      </c>
    </row>
    <row r="1705" spans="1:7" ht="17.5" thickBot="1">
      <c r="A1705" s="135">
        <v>41950</v>
      </c>
      <c r="B1705" s="136">
        <v>1206000</v>
      </c>
      <c r="C1705" s="137">
        <v>1.6999999999999999E-3</v>
      </c>
      <c r="D1705" s="133"/>
      <c r="E1705" s="135">
        <v>41950</v>
      </c>
      <c r="F1705" s="136">
        <v>1939.87</v>
      </c>
      <c r="G1705" s="137">
        <v>1.8E-3</v>
      </c>
    </row>
    <row r="1706" spans="1:7" ht="17.5" thickBot="1">
      <c r="A1706" s="135">
        <v>41953</v>
      </c>
      <c r="B1706" s="136">
        <v>1268000</v>
      </c>
      <c r="C1706" s="137">
        <v>5.1400000000000001E-2</v>
      </c>
      <c r="D1706" s="133"/>
      <c r="E1706" s="135">
        <v>41953</v>
      </c>
      <c r="F1706" s="136">
        <v>1958.23</v>
      </c>
      <c r="G1706" s="137">
        <v>9.4999999999999998E-3</v>
      </c>
    </row>
    <row r="1707" spans="1:7" ht="17.5" thickBot="1">
      <c r="A1707" s="135">
        <v>41954</v>
      </c>
      <c r="B1707" s="136">
        <v>1231000</v>
      </c>
      <c r="C1707" s="138">
        <v>-2.92E-2</v>
      </c>
      <c r="D1707" s="133"/>
      <c r="E1707" s="135">
        <v>41954</v>
      </c>
      <c r="F1707" s="136">
        <v>1963</v>
      </c>
      <c r="G1707" s="137">
        <v>2.3999999999999998E-3</v>
      </c>
    </row>
    <row r="1708" spans="1:7" ht="17.5" thickBot="1">
      <c r="A1708" s="135">
        <v>41955</v>
      </c>
      <c r="B1708" s="136">
        <v>1230000</v>
      </c>
      <c r="C1708" s="138">
        <v>-8.0000000000000004E-4</v>
      </c>
      <c r="D1708" s="133"/>
      <c r="E1708" s="135">
        <v>41955</v>
      </c>
      <c r="F1708" s="136">
        <v>1967.27</v>
      </c>
      <c r="G1708" s="137">
        <v>2.2000000000000001E-3</v>
      </c>
    </row>
    <row r="1709" spans="1:7" ht="17.5" thickBot="1">
      <c r="A1709" s="135">
        <v>41956</v>
      </c>
      <c r="B1709" s="136">
        <v>1200000</v>
      </c>
      <c r="C1709" s="138">
        <v>-2.4400000000000002E-2</v>
      </c>
      <c r="D1709" s="133"/>
      <c r="E1709" s="135">
        <v>41956</v>
      </c>
      <c r="F1709" s="136">
        <v>1960.51</v>
      </c>
      <c r="G1709" s="138">
        <v>-3.3999999999999998E-3</v>
      </c>
    </row>
    <row r="1710" spans="1:7" ht="17.5" thickBot="1">
      <c r="A1710" s="135">
        <v>41957</v>
      </c>
      <c r="B1710" s="136">
        <v>1194000</v>
      </c>
      <c r="C1710" s="138">
        <v>-5.0000000000000001E-3</v>
      </c>
      <c r="D1710" s="133"/>
      <c r="E1710" s="135">
        <v>41957</v>
      </c>
      <c r="F1710" s="136">
        <v>1945.14</v>
      </c>
      <c r="G1710" s="138">
        <v>-7.7999999999999996E-3</v>
      </c>
    </row>
    <row r="1711" spans="1:7" ht="17.5" thickBot="1">
      <c r="A1711" s="135">
        <v>41960</v>
      </c>
      <c r="B1711" s="136">
        <v>1205000</v>
      </c>
      <c r="C1711" s="137">
        <v>9.1999999999999998E-3</v>
      </c>
      <c r="D1711" s="133"/>
      <c r="E1711" s="135">
        <v>41960</v>
      </c>
      <c r="F1711" s="136">
        <v>1943.63</v>
      </c>
      <c r="G1711" s="138">
        <v>-8.0000000000000004E-4</v>
      </c>
    </row>
    <row r="1712" spans="1:7" ht="17.5" thickBot="1">
      <c r="A1712" s="135">
        <v>41961</v>
      </c>
      <c r="B1712" s="136">
        <v>1220000</v>
      </c>
      <c r="C1712" s="137">
        <v>1.24E-2</v>
      </c>
      <c r="D1712" s="133"/>
      <c r="E1712" s="135">
        <v>41961</v>
      </c>
      <c r="F1712" s="136">
        <v>1967.01</v>
      </c>
      <c r="G1712" s="137">
        <v>1.2E-2</v>
      </c>
    </row>
    <row r="1713" spans="1:7" ht="17.5" thickBot="1">
      <c r="A1713" s="135">
        <v>41962</v>
      </c>
      <c r="B1713" s="136">
        <v>1218000</v>
      </c>
      <c r="C1713" s="138">
        <v>-1.6000000000000001E-3</v>
      </c>
      <c r="D1713" s="133"/>
      <c r="E1713" s="135">
        <v>41962</v>
      </c>
      <c r="F1713" s="136">
        <v>1966.87</v>
      </c>
      <c r="G1713" s="138">
        <v>-1E-4</v>
      </c>
    </row>
    <row r="1714" spans="1:7" ht="17.5" thickBot="1">
      <c r="A1714" s="135">
        <v>41963</v>
      </c>
      <c r="B1714" s="136">
        <v>1210000</v>
      </c>
      <c r="C1714" s="138">
        <v>-6.6E-3</v>
      </c>
      <c r="D1714" s="133"/>
      <c r="E1714" s="135">
        <v>41963</v>
      </c>
      <c r="F1714" s="136">
        <v>1958.04</v>
      </c>
      <c r="G1714" s="138">
        <v>-4.4999999999999997E-3</v>
      </c>
    </row>
    <row r="1715" spans="1:7" ht="17.5" thickBot="1">
      <c r="A1715" s="135">
        <v>41964</v>
      </c>
      <c r="B1715" s="136">
        <v>1223000</v>
      </c>
      <c r="C1715" s="137">
        <v>1.0699999999999999E-2</v>
      </c>
      <c r="D1715" s="133"/>
      <c r="E1715" s="135">
        <v>41964</v>
      </c>
      <c r="F1715" s="136">
        <v>1964.84</v>
      </c>
      <c r="G1715" s="137">
        <v>3.5000000000000001E-3</v>
      </c>
    </row>
    <row r="1716" spans="1:7" ht="17.5" thickBot="1">
      <c r="A1716" s="135">
        <v>41967</v>
      </c>
      <c r="B1716" s="136">
        <v>1220000</v>
      </c>
      <c r="C1716" s="138">
        <v>-2.5000000000000001E-3</v>
      </c>
      <c r="D1716" s="133"/>
      <c r="E1716" s="135">
        <v>41967</v>
      </c>
      <c r="F1716" s="136">
        <v>1978.54</v>
      </c>
      <c r="G1716" s="137">
        <v>7.0000000000000001E-3</v>
      </c>
    </row>
    <row r="1717" spans="1:7" ht="17.5" thickBot="1">
      <c r="A1717" s="135">
        <v>41968</v>
      </c>
      <c r="B1717" s="136">
        <v>1190000</v>
      </c>
      <c r="C1717" s="138">
        <v>-2.46E-2</v>
      </c>
      <c r="D1717" s="133"/>
      <c r="E1717" s="135">
        <v>41968</v>
      </c>
      <c r="F1717" s="136">
        <v>1980.21</v>
      </c>
      <c r="G1717" s="137">
        <v>8.0000000000000004E-4</v>
      </c>
    </row>
    <row r="1718" spans="1:7" ht="17.5" thickBot="1">
      <c r="A1718" s="135">
        <v>41969</v>
      </c>
      <c r="B1718" s="136">
        <v>1201000</v>
      </c>
      <c r="C1718" s="137">
        <v>9.1999999999999998E-3</v>
      </c>
      <c r="D1718" s="133"/>
      <c r="E1718" s="135">
        <v>41969</v>
      </c>
      <c r="F1718" s="136">
        <v>1980.84</v>
      </c>
      <c r="G1718" s="137">
        <v>2.9999999999999997E-4</v>
      </c>
    </row>
    <row r="1719" spans="1:7" ht="17.5" thickBot="1">
      <c r="A1719" s="135">
        <v>41970</v>
      </c>
      <c r="B1719" s="136">
        <v>1264000</v>
      </c>
      <c r="C1719" s="137">
        <v>5.2499999999999998E-2</v>
      </c>
      <c r="D1719" s="133"/>
      <c r="E1719" s="135">
        <v>41970</v>
      </c>
      <c r="F1719" s="136">
        <v>1982.09</v>
      </c>
      <c r="G1719" s="137">
        <v>5.9999999999999995E-4</v>
      </c>
    </row>
    <row r="1720" spans="1:7" ht="17.5" thickBot="1">
      <c r="A1720" s="135">
        <v>41971</v>
      </c>
      <c r="B1720" s="136">
        <v>1287000</v>
      </c>
      <c r="C1720" s="137">
        <v>1.8200000000000001E-2</v>
      </c>
      <c r="D1720" s="133"/>
      <c r="E1720" s="135">
        <v>41971</v>
      </c>
      <c r="F1720" s="136">
        <v>1980.78</v>
      </c>
      <c r="G1720" s="138">
        <v>-6.9999999999999999E-4</v>
      </c>
    </row>
    <row r="1721" spans="1:7" ht="17.5" thickBot="1">
      <c r="A1721" s="135">
        <v>41974</v>
      </c>
      <c r="B1721" s="136">
        <v>1295000</v>
      </c>
      <c r="C1721" s="137">
        <v>6.1999999999999998E-3</v>
      </c>
      <c r="D1721" s="133"/>
      <c r="E1721" s="135">
        <v>41974</v>
      </c>
      <c r="F1721" s="136">
        <v>1965.22</v>
      </c>
      <c r="G1721" s="138">
        <v>-7.9000000000000008E-3</v>
      </c>
    </row>
    <row r="1722" spans="1:7" ht="17.5" thickBot="1">
      <c r="A1722" s="135">
        <v>41975</v>
      </c>
      <c r="B1722" s="136">
        <v>1295000</v>
      </c>
      <c r="C1722" s="137">
        <v>0</v>
      </c>
      <c r="D1722" s="133"/>
      <c r="E1722" s="135">
        <v>41975</v>
      </c>
      <c r="F1722" s="136">
        <v>1965.83</v>
      </c>
      <c r="G1722" s="137">
        <v>2.9999999999999997E-4</v>
      </c>
    </row>
    <row r="1723" spans="1:7" ht="17.5" thickBot="1">
      <c r="A1723" s="135">
        <v>41976</v>
      </c>
      <c r="B1723" s="136">
        <v>1298000</v>
      </c>
      <c r="C1723" s="137">
        <v>2.3E-3</v>
      </c>
      <c r="D1723" s="133"/>
      <c r="E1723" s="135">
        <v>41976</v>
      </c>
      <c r="F1723" s="136">
        <v>1969.91</v>
      </c>
      <c r="G1723" s="137">
        <v>2.0999999999999999E-3</v>
      </c>
    </row>
    <row r="1724" spans="1:7" ht="17.5" thickBot="1">
      <c r="A1724" s="135">
        <v>41977</v>
      </c>
      <c r="B1724" s="136">
        <v>1300000</v>
      </c>
      <c r="C1724" s="137">
        <v>1.5E-3</v>
      </c>
      <c r="D1724" s="133"/>
      <c r="E1724" s="135">
        <v>41977</v>
      </c>
      <c r="F1724" s="136">
        <v>1986.61</v>
      </c>
      <c r="G1724" s="137">
        <v>8.5000000000000006E-3</v>
      </c>
    </row>
    <row r="1725" spans="1:7" ht="17.5" thickBot="1">
      <c r="A1725" s="135">
        <v>41978</v>
      </c>
      <c r="B1725" s="136">
        <v>1302000</v>
      </c>
      <c r="C1725" s="137">
        <v>1.5E-3</v>
      </c>
      <c r="D1725" s="133"/>
      <c r="E1725" s="135">
        <v>41978</v>
      </c>
      <c r="F1725" s="136">
        <v>1986.62</v>
      </c>
      <c r="G1725" s="137">
        <v>0</v>
      </c>
    </row>
    <row r="1726" spans="1:7" ht="17.5" thickBot="1">
      <c r="A1726" s="135">
        <v>41981</v>
      </c>
      <c r="B1726" s="136">
        <v>1319000</v>
      </c>
      <c r="C1726" s="137">
        <v>1.3100000000000001E-2</v>
      </c>
      <c r="D1726" s="133"/>
      <c r="E1726" s="135">
        <v>41981</v>
      </c>
      <c r="F1726" s="136">
        <v>1978.95</v>
      </c>
      <c r="G1726" s="138">
        <v>-3.8999999999999998E-3</v>
      </c>
    </row>
    <row r="1727" spans="1:7" ht="17.5" thickBot="1">
      <c r="A1727" s="135">
        <v>41982</v>
      </c>
      <c r="B1727" s="136">
        <v>1349000</v>
      </c>
      <c r="C1727" s="137">
        <v>2.2700000000000001E-2</v>
      </c>
      <c r="D1727" s="133"/>
      <c r="E1727" s="135">
        <v>41982</v>
      </c>
      <c r="F1727" s="136">
        <v>1970.95</v>
      </c>
      <c r="G1727" s="138">
        <v>-4.0000000000000001E-3</v>
      </c>
    </row>
    <row r="1728" spans="1:7" ht="17.5" thickBot="1">
      <c r="A1728" s="135">
        <v>41983</v>
      </c>
      <c r="B1728" s="136">
        <v>1317000</v>
      </c>
      <c r="C1728" s="138">
        <v>-2.3699999999999999E-2</v>
      </c>
      <c r="D1728" s="133"/>
      <c r="E1728" s="135">
        <v>41983</v>
      </c>
      <c r="F1728" s="136">
        <v>1945.56</v>
      </c>
      <c r="G1728" s="138">
        <v>-1.29E-2</v>
      </c>
    </row>
    <row r="1729" spans="1:7" ht="17.5" thickBot="1">
      <c r="A1729" s="135">
        <v>41984</v>
      </c>
      <c r="B1729" s="136">
        <v>1305000</v>
      </c>
      <c r="C1729" s="138">
        <v>-9.1000000000000004E-3</v>
      </c>
      <c r="D1729" s="133"/>
      <c r="E1729" s="135">
        <v>41984</v>
      </c>
      <c r="F1729" s="136">
        <v>1916.59</v>
      </c>
      <c r="G1729" s="138">
        <v>-1.49E-2</v>
      </c>
    </row>
    <row r="1730" spans="1:7" ht="17.5" thickBot="1">
      <c r="A1730" s="135">
        <v>41985</v>
      </c>
      <c r="B1730" s="136">
        <v>1286000</v>
      </c>
      <c r="C1730" s="138">
        <v>-1.46E-2</v>
      </c>
      <c r="D1730" s="133"/>
      <c r="E1730" s="135">
        <v>41985</v>
      </c>
      <c r="F1730" s="136">
        <v>1921.71</v>
      </c>
      <c r="G1730" s="137">
        <v>2.7000000000000001E-3</v>
      </c>
    </row>
    <row r="1731" spans="1:7" ht="17.5" thickBot="1">
      <c r="A1731" s="135">
        <v>41988</v>
      </c>
      <c r="B1731" s="136">
        <v>1273000</v>
      </c>
      <c r="C1731" s="138">
        <v>-1.01E-2</v>
      </c>
      <c r="D1731" s="133"/>
      <c r="E1731" s="135">
        <v>41988</v>
      </c>
      <c r="F1731" s="136">
        <v>1920.36</v>
      </c>
      <c r="G1731" s="138">
        <v>-6.9999999999999999E-4</v>
      </c>
    </row>
    <row r="1732" spans="1:7" ht="17.5" thickBot="1">
      <c r="A1732" s="135">
        <v>41989</v>
      </c>
      <c r="B1732" s="136">
        <v>1279000</v>
      </c>
      <c r="C1732" s="137">
        <v>4.7000000000000002E-3</v>
      </c>
      <c r="D1732" s="133"/>
      <c r="E1732" s="135">
        <v>41989</v>
      </c>
      <c r="F1732" s="136">
        <v>1904.13</v>
      </c>
      <c r="G1732" s="138">
        <v>-8.5000000000000006E-3</v>
      </c>
    </row>
    <row r="1733" spans="1:7" ht="17.5" thickBot="1">
      <c r="A1733" s="135">
        <v>41990</v>
      </c>
      <c r="B1733" s="136">
        <v>1266000</v>
      </c>
      <c r="C1733" s="138">
        <v>-1.0200000000000001E-2</v>
      </c>
      <c r="D1733" s="133"/>
      <c r="E1733" s="135">
        <v>41990</v>
      </c>
      <c r="F1733" s="136">
        <v>1900.16</v>
      </c>
      <c r="G1733" s="138">
        <v>-2.0999999999999999E-3</v>
      </c>
    </row>
    <row r="1734" spans="1:7" ht="17.5" thickBot="1">
      <c r="A1734" s="135">
        <v>41991</v>
      </c>
      <c r="B1734" s="136">
        <v>1266000</v>
      </c>
      <c r="C1734" s="137">
        <v>0</v>
      </c>
      <c r="D1734" s="133"/>
      <c r="E1734" s="135">
        <v>41991</v>
      </c>
      <c r="F1734" s="136">
        <v>1897.5</v>
      </c>
      <c r="G1734" s="138">
        <v>-1.4E-3</v>
      </c>
    </row>
    <row r="1735" spans="1:7" ht="17.5" thickBot="1">
      <c r="A1735" s="135">
        <v>41992</v>
      </c>
      <c r="B1735" s="136">
        <v>1328000</v>
      </c>
      <c r="C1735" s="137">
        <v>4.9000000000000002E-2</v>
      </c>
      <c r="D1735" s="133"/>
      <c r="E1735" s="135">
        <v>41992</v>
      </c>
      <c r="F1735" s="136">
        <v>1929.98</v>
      </c>
      <c r="G1735" s="137">
        <v>1.7100000000000001E-2</v>
      </c>
    </row>
    <row r="1736" spans="1:7" ht="17.5" thickBot="1">
      <c r="A1736" s="135">
        <v>41995</v>
      </c>
      <c r="B1736" s="136">
        <v>1345000</v>
      </c>
      <c r="C1736" s="137">
        <v>1.2800000000000001E-2</v>
      </c>
      <c r="D1736" s="133"/>
      <c r="E1736" s="135">
        <v>41995</v>
      </c>
      <c r="F1736" s="136">
        <v>1943.12</v>
      </c>
      <c r="G1736" s="137">
        <v>6.7999999999999996E-3</v>
      </c>
    </row>
    <row r="1737" spans="1:7" ht="17.5" thickBot="1">
      <c r="A1737" s="135">
        <v>41996</v>
      </c>
      <c r="B1737" s="136">
        <v>1339000</v>
      </c>
      <c r="C1737" s="138">
        <v>-4.4999999999999997E-3</v>
      </c>
      <c r="D1737" s="133"/>
      <c r="E1737" s="135">
        <v>41996</v>
      </c>
      <c r="F1737" s="136">
        <v>1939.02</v>
      </c>
      <c r="G1737" s="138">
        <v>-2.0999999999999999E-3</v>
      </c>
    </row>
    <row r="1738" spans="1:7" ht="17.5" thickBot="1">
      <c r="A1738" s="135">
        <v>41997</v>
      </c>
      <c r="B1738" s="136">
        <v>1343000</v>
      </c>
      <c r="C1738" s="137">
        <v>3.0000000000000001E-3</v>
      </c>
      <c r="D1738" s="133"/>
      <c r="E1738" s="135">
        <v>41997</v>
      </c>
      <c r="F1738" s="136">
        <v>1946.61</v>
      </c>
      <c r="G1738" s="137">
        <v>3.8999999999999998E-3</v>
      </c>
    </row>
    <row r="1739" spans="1:7" ht="17.5" thickBot="1">
      <c r="A1739" s="135">
        <v>41999</v>
      </c>
      <c r="B1739" s="136">
        <v>1352000</v>
      </c>
      <c r="C1739" s="137">
        <v>6.7000000000000002E-3</v>
      </c>
      <c r="D1739" s="133"/>
      <c r="E1739" s="135">
        <v>41999</v>
      </c>
      <c r="F1739" s="136">
        <v>1948.16</v>
      </c>
      <c r="G1739" s="137">
        <v>8.0000000000000004E-4</v>
      </c>
    </row>
    <row r="1740" spans="1:7" ht="17.5" thickBot="1">
      <c r="A1740" s="135">
        <v>42002</v>
      </c>
      <c r="B1740" s="136">
        <v>1329000</v>
      </c>
      <c r="C1740" s="138">
        <v>-1.7000000000000001E-2</v>
      </c>
      <c r="D1740" s="133"/>
      <c r="E1740" s="135">
        <v>42002</v>
      </c>
      <c r="F1740" s="136">
        <v>1927.86</v>
      </c>
      <c r="G1740" s="138">
        <v>-1.04E-2</v>
      </c>
    </row>
    <row r="1741" spans="1:7" ht="17.5" thickBot="1">
      <c r="A1741" s="135">
        <v>42003</v>
      </c>
      <c r="B1741" s="136">
        <v>1327000</v>
      </c>
      <c r="C1741" s="138">
        <v>-1.5E-3</v>
      </c>
      <c r="D1741" s="133"/>
      <c r="E1741" s="135">
        <v>42003</v>
      </c>
      <c r="F1741" s="136">
        <v>1915.59</v>
      </c>
      <c r="G1741" s="138">
        <v>-6.4000000000000003E-3</v>
      </c>
    </row>
    <row r="1742" spans="1:7" ht="17.5" thickBot="1">
      <c r="A1742" s="135">
        <v>42006</v>
      </c>
      <c r="B1742" s="136">
        <v>1330000</v>
      </c>
      <c r="C1742" s="137">
        <v>2.3E-3</v>
      </c>
      <c r="D1742" s="133"/>
      <c r="E1742" s="135">
        <v>42006</v>
      </c>
      <c r="F1742" s="136">
        <v>1926.44</v>
      </c>
      <c r="G1742" s="137">
        <v>5.7000000000000002E-3</v>
      </c>
    </row>
    <row r="1743" spans="1:7" ht="17.5" thickBot="1">
      <c r="A1743" s="135">
        <v>42009</v>
      </c>
      <c r="B1743" s="136">
        <v>1333000</v>
      </c>
      <c r="C1743" s="137">
        <v>2.3E-3</v>
      </c>
      <c r="D1743" s="133"/>
      <c r="E1743" s="135">
        <v>42009</v>
      </c>
      <c r="F1743" s="136">
        <v>1915.75</v>
      </c>
      <c r="G1743" s="138">
        <v>-5.4999999999999997E-3</v>
      </c>
    </row>
    <row r="1744" spans="1:7" ht="17.5" thickBot="1">
      <c r="A1744" s="135">
        <v>42010</v>
      </c>
      <c r="B1744" s="136">
        <v>1295000</v>
      </c>
      <c r="C1744" s="138">
        <v>-2.8500000000000001E-2</v>
      </c>
      <c r="D1744" s="133"/>
      <c r="E1744" s="135">
        <v>42010</v>
      </c>
      <c r="F1744" s="136">
        <v>1882.45</v>
      </c>
      <c r="G1744" s="138">
        <v>-1.7399999999999999E-2</v>
      </c>
    </row>
    <row r="1745" spans="1:7" ht="17.5" thickBot="1">
      <c r="A1745" s="135">
        <v>42011</v>
      </c>
      <c r="B1745" s="136">
        <v>1307000</v>
      </c>
      <c r="C1745" s="137">
        <v>9.2999999999999992E-3</v>
      </c>
      <c r="D1745" s="133"/>
      <c r="E1745" s="135">
        <v>42011</v>
      </c>
      <c r="F1745" s="136">
        <v>1883.83</v>
      </c>
      <c r="G1745" s="137">
        <v>6.9999999999999999E-4</v>
      </c>
    </row>
    <row r="1746" spans="1:7" ht="17.5" thickBot="1">
      <c r="A1746" s="135">
        <v>42012</v>
      </c>
      <c r="B1746" s="136">
        <v>1314000</v>
      </c>
      <c r="C1746" s="137">
        <v>5.4000000000000003E-3</v>
      </c>
      <c r="D1746" s="133"/>
      <c r="E1746" s="135">
        <v>42012</v>
      </c>
      <c r="F1746" s="136">
        <v>1904.65</v>
      </c>
      <c r="G1746" s="137">
        <v>1.11E-2</v>
      </c>
    </row>
    <row r="1747" spans="1:7" ht="17.5" thickBot="1">
      <c r="A1747" s="135">
        <v>42013</v>
      </c>
      <c r="B1747" s="136">
        <v>1314000</v>
      </c>
      <c r="C1747" s="137">
        <v>0</v>
      </c>
      <c r="D1747" s="133"/>
      <c r="E1747" s="135">
        <v>42013</v>
      </c>
      <c r="F1747" s="136">
        <v>1924.7</v>
      </c>
      <c r="G1747" s="137">
        <v>1.0500000000000001E-2</v>
      </c>
    </row>
    <row r="1748" spans="1:7" ht="17.5" thickBot="1">
      <c r="A1748" s="135">
        <v>42016</v>
      </c>
      <c r="B1748" s="136">
        <v>1316000</v>
      </c>
      <c r="C1748" s="137">
        <v>1.5E-3</v>
      </c>
      <c r="D1748" s="133"/>
      <c r="E1748" s="135">
        <v>42016</v>
      </c>
      <c r="F1748" s="136">
        <v>1920.95</v>
      </c>
      <c r="G1748" s="138">
        <v>-1.9E-3</v>
      </c>
    </row>
    <row r="1749" spans="1:7" ht="17.5" thickBot="1">
      <c r="A1749" s="135">
        <v>42017</v>
      </c>
      <c r="B1749" s="136">
        <v>1339000</v>
      </c>
      <c r="C1749" s="137">
        <v>1.7500000000000002E-2</v>
      </c>
      <c r="D1749" s="133"/>
      <c r="E1749" s="135">
        <v>42017</v>
      </c>
      <c r="F1749" s="136">
        <v>1917.14</v>
      </c>
      <c r="G1749" s="138">
        <v>-2E-3</v>
      </c>
    </row>
    <row r="1750" spans="1:7" ht="17.5" thickBot="1">
      <c r="A1750" s="135">
        <v>42018</v>
      </c>
      <c r="B1750" s="136">
        <v>1345000</v>
      </c>
      <c r="C1750" s="137">
        <v>4.4999999999999997E-3</v>
      </c>
      <c r="D1750" s="133"/>
      <c r="E1750" s="135">
        <v>42018</v>
      </c>
      <c r="F1750" s="136">
        <v>1913.66</v>
      </c>
      <c r="G1750" s="138">
        <v>-1.8E-3</v>
      </c>
    </row>
    <row r="1751" spans="1:7" ht="17.5" thickBot="1">
      <c r="A1751" s="135">
        <v>42019</v>
      </c>
      <c r="B1751" s="136">
        <v>1334000</v>
      </c>
      <c r="C1751" s="138">
        <v>-8.2000000000000007E-3</v>
      </c>
      <c r="D1751" s="133"/>
      <c r="E1751" s="135">
        <v>42019</v>
      </c>
      <c r="F1751" s="136">
        <v>1914.14</v>
      </c>
      <c r="G1751" s="137">
        <v>2.9999999999999997E-4</v>
      </c>
    </row>
    <row r="1752" spans="1:7" ht="17.5" thickBot="1">
      <c r="A1752" s="135">
        <v>42020</v>
      </c>
      <c r="B1752" s="136">
        <v>1316000</v>
      </c>
      <c r="C1752" s="138">
        <v>-1.35E-2</v>
      </c>
      <c r="D1752" s="133"/>
      <c r="E1752" s="135">
        <v>42020</v>
      </c>
      <c r="F1752" s="136">
        <v>1888.13</v>
      </c>
      <c r="G1752" s="138">
        <v>-1.3599999999999999E-2</v>
      </c>
    </row>
    <row r="1753" spans="1:7" ht="17.5" thickBot="1">
      <c r="A1753" s="135">
        <v>42023</v>
      </c>
      <c r="B1753" s="136">
        <v>1343000</v>
      </c>
      <c r="C1753" s="137">
        <v>2.0500000000000001E-2</v>
      </c>
      <c r="D1753" s="133"/>
      <c r="E1753" s="135">
        <v>42023</v>
      </c>
      <c r="F1753" s="136">
        <v>1902.62</v>
      </c>
      <c r="G1753" s="137">
        <v>7.7000000000000002E-3</v>
      </c>
    </row>
    <row r="1754" spans="1:7" ht="17.5" thickBot="1">
      <c r="A1754" s="135">
        <v>42024</v>
      </c>
      <c r="B1754" s="136">
        <v>1372000</v>
      </c>
      <c r="C1754" s="137">
        <v>2.1600000000000001E-2</v>
      </c>
      <c r="D1754" s="133"/>
      <c r="E1754" s="135">
        <v>42024</v>
      </c>
      <c r="F1754" s="136">
        <v>1918.31</v>
      </c>
      <c r="G1754" s="137">
        <v>8.2000000000000007E-3</v>
      </c>
    </row>
    <row r="1755" spans="1:7" ht="17.5" thickBot="1">
      <c r="A1755" s="135">
        <v>42025</v>
      </c>
      <c r="B1755" s="136">
        <v>1395000</v>
      </c>
      <c r="C1755" s="137">
        <v>1.6799999999999999E-2</v>
      </c>
      <c r="D1755" s="133"/>
      <c r="E1755" s="135">
        <v>42025</v>
      </c>
      <c r="F1755" s="136">
        <v>1921.23</v>
      </c>
      <c r="G1755" s="137">
        <v>1.5E-3</v>
      </c>
    </row>
    <row r="1756" spans="1:7" ht="17.5" thickBot="1">
      <c r="A1756" s="135">
        <v>42026</v>
      </c>
      <c r="B1756" s="136">
        <v>1378000</v>
      </c>
      <c r="C1756" s="138">
        <v>-1.2200000000000001E-2</v>
      </c>
      <c r="D1756" s="133"/>
      <c r="E1756" s="135">
        <v>42026</v>
      </c>
      <c r="F1756" s="136">
        <v>1920.82</v>
      </c>
      <c r="G1756" s="138">
        <v>-2.0000000000000001E-4</v>
      </c>
    </row>
    <row r="1757" spans="1:7" ht="17.5" thickBot="1">
      <c r="A1757" s="135">
        <v>42027</v>
      </c>
      <c r="B1757" s="136">
        <v>1386000</v>
      </c>
      <c r="C1757" s="137">
        <v>5.7999999999999996E-3</v>
      </c>
      <c r="D1757" s="133"/>
      <c r="E1757" s="135">
        <v>42027</v>
      </c>
      <c r="F1757" s="136">
        <v>1936.09</v>
      </c>
      <c r="G1757" s="137">
        <v>7.9000000000000008E-3</v>
      </c>
    </row>
    <row r="1758" spans="1:7" ht="17.5" thickBot="1">
      <c r="A1758" s="135">
        <v>42030</v>
      </c>
      <c r="B1758" s="136">
        <v>1389000</v>
      </c>
      <c r="C1758" s="137">
        <v>2.2000000000000001E-3</v>
      </c>
      <c r="D1758" s="133"/>
      <c r="E1758" s="135">
        <v>42030</v>
      </c>
      <c r="F1758" s="136">
        <v>1935.68</v>
      </c>
      <c r="G1758" s="138">
        <v>-2.0000000000000001E-4</v>
      </c>
    </row>
    <row r="1759" spans="1:7" ht="17.5" thickBot="1">
      <c r="A1759" s="135">
        <v>42031</v>
      </c>
      <c r="B1759" s="136">
        <v>1400000</v>
      </c>
      <c r="C1759" s="137">
        <v>7.9000000000000008E-3</v>
      </c>
      <c r="D1759" s="133"/>
      <c r="E1759" s="135">
        <v>42031</v>
      </c>
      <c r="F1759" s="136">
        <v>1952.4</v>
      </c>
      <c r="G1759" s="137">
        <v>8.6E-3</v>
      </c>
    </row>
    <row r="1760" spans="1:7" ht="17.5" thickBot="1">
      <c r="A1760" s="135">
        <v>42032</v>
      </c>
      <c r="B1760" s="136">
        <v>1378000</v>
      </c>
      <c r="C1760" s="138">
        <v>-1.5699999999999999E-2</v>
      </c>
      <c r="D1760" s="133"/>
      <c r="E1760" s="135">
        <v>42032</v>
      </c>
      <c r="F1760" s="136">
        <v>1961.58</v>
      </c>
      <c r="G1760" s="137">
        <v>4.7000000000000002E-3</v>
      </c>
    </row>
    <row r="1761" spans="1:7" ht="17.5" thickBot="1">
      <c r="A1761" s="135">
        <v>42033</v>
      </c>
      <c r="B1761" s="136">
        <v>1360000</v>
      </c>
      <c r="C1761" s="138">
        <v>-1.3100000000000001E-2</v>
      </c>
      <c r="D1761" s="133"/>
      <c r="E1761" s="135">
        <v>42033</v>
      </c>
      <c r="F1761" s="136">
        <v>1951.02</v>
      </c>
      <c r="G1761" s="138">
        <v>-5.4000000000000003E-3</v>
      </c>
    </row>
    <row r="1762" spans="1:7" ht="17.5" thickBot="1">
      <c r="A1762" s="135">
        <v>42034</v>
      </c>
      <c r="B1762" s="136">
        <v>1365000</v>
      </c>
      <c r="C1762" s="137">
        <v>3.7000000000000002E-3</v>
      </c>
      <c r="D1762" s="133"/>
      <c r="E1762" s="135">
        <v>42034</v>
      </c>
      <c r="F1762" s="136">
        <v>1949.26</v>
      </c>
      <c r="G1762" s="138">
        <v>-8.9999999999999998E-4</v>
      </c>
    </row>
    <row r="1763" spans="1:7" ht="17.5" thickBot="1">
      <c r="A1763" s="135">
        <v>42037</v>
      </c>
      <c r="B1763" s="136">
        <v>1368000</v>
      </c>
      <c r="C1763" s="137">
        <v>2.2000000000000001E-3</v>
      </c>
      <c r="D1763" s="133"/>
      <c r="E1763" s="135">
        <v>42037</v>
      </c>
      <c r="F1763" s="136">
        <v>1952.68</v>
      </c>
      <c r="G1763" s="137">
        <v>1.8E-3</v>
      </c>
    </row>
    <row r="1764" spans="1:7" ht="17.5" thickBot="1">
      <c r="A1764" s="135">
        <v>42038</v>
      </c>
      <c r="B1764" s="136">
        <v>1366000</v>
      </c>
      <c r="C1764" s="138">
        <v>-1.5E-3</v>
      </c>
      <c r="D1764" s="133"/>
      <c r="E1764" s="135">
        <v>42038</v>
      </c>
      <c r="F1764" s="136">
        <v>1951.96</v>
      </c>
      <c r="G1764" s="138">
        <v>-4.0000000000000002E-4</v>
      </c>
    </row>
    <row r="1765" spans="1:7" ht="17.5" thickBot="1">
      <c r="A1765" s="135">
        <v>42039</v>
      </c>
      <c r="B1765" s="136">
        <v>1359000</v>
      </c>
      <c r="C1765" s="138">
        <v>-5.1000000000000004E-3</v>
      </c>
      <c r="D1765" s="133"/>
      <c r="E1765" s="135">
        <v>42039</v>
      </c>
      <c r="F1765" s="136">
        <v>1962.79</v>
      </c>
      <c r="G1765" s="137">
        <v>5.4999999999999997E-3</v>
      </c>
    </row>
    <row r="1766" spans="1:7" ht="17.5" thickBot="1">
      <c r="A1766" s="135">
        <v>42040</v>
      </c>
      <c r="B1766" s="136">
        <v>1358000</v>
      </c>
      <c r="C1766" s="138">
        <v>-6.9999999999999999E-4</v>
      </c>
      <c r="D1766" s="133"/>
      <c r="E1766" s="135">
        <v>42040</v>
      </c>
      <c r="F1766" s="136">
        <v>1952.84</v>
      </c>
      <c r="G1766" s="138">
        <v>-5.1000000000000004E-3</v>
      </c>
    </row>
    <row r="1767" spans="1:7" ht="17.5" thickBot="1">
      <c r="A1767" s="135">
        <v>42041</v>
      </c>
      <c r="B1767" s="136">
        <v>1372000</v>
      </c>
      <c r="C1767" s="137">
        <v>1.03E-2</v>
      </c>
      <c r="D1767" s="133"/>
      <c r="E1767" s="135">
        <v>42041</v>
      </c>
      <c r="F1767" s="136">
        <v>1955.52</v>
      </c>
      <c r="G1767" s="137">
        <v>1.4E-3</v>
      </c>
    </row>
    <row r="1768" spans="1:7" ht="17.5" thickBot="1">
      <c r="A1768" s="135">
        <v>42044</v>
      </c>
      <c r="B1768" s="136">
        <v>1395000</v>
      </c>
      <c r="C1768" s="137">
        <v>1.6799999999999999E-2</v>
      </c>
      <c r="D1768" s="133"/>
      <c r="E1768" s="135">
        <v>42044</v>
      </c>
      <c r="F1768" s="136">
        <v>1947</v>
      </c>
      <c r="G1768" s="138">
        <v>-4.4000000000000003E-3</v>
      </c>
    </row>
    <row r="1769" spans="1:7" ht="17.5" thickBot="1">
      <c r="A1769" s="135">
        <v>42045</v>
      </c>
      <c r="B1769" s="136">
        <v>1378000</v>
      </c>
      <c r="C1769" s="138">
        <v>-1.2200000000000001E-2</v>
      </c>
      <c r="D1769" s="133"/>
      <c r="E1769" s="135">
        <v>42045</v>
      </c>
      <c r="F1769" s="136">
        <v>1935.86</v>
      </c>
      <c r="G1769" s="138">
        <v>-5.7000000000000002E-3</v>
      </c>
    </row>
    <row r="1770" spans="1:7" ht="17.5" thickBot="1">
      <c r="A1770" s="135">
        <v>42046</v>
      </c>
      <c r="B1770" s="136">
        <v>1355000</v>
      </c>
      <c r="C1770" s="138">
        <v>-1.67E-2</v>
      </c>
      <c r="D1770" s="133"/>
      <c r="E1770" s="135">
        <v>42046</v>
      </c>
      <c r="F1770" s="136">
        <v>1945.7</v>
      </c>
      <c r="G1770" s="137">
        <v>5.1000000000000004E-3</v>
      </c>
    </row>
    <row r="1771" spans="1:7" ht="17.5" thickBot="1">
      <c r="A1771" s="135">
        <v>42047</v>
      </c>
      <c r="B1771" s="136">
        <v>1344000</v>
      </c>
      <c r="C1771" s="138">
        <v>-8.0999999999999996E-3</v>
      </c>
      <c r="D1771" s="133"/>
      <c r="E1771" s="135">
        <v>42047</v>
      </c>
      <c r="F1771" s="136">
        <v>1941.63</v>
      </c>
      <c r="G1771" s="138">
        <v>-2.0999999999999999E-3</v>
      </c>
    </row>
    <row r="1772" spans="1:7" ht="17.5" thickBot="1">
      <c r="A1772" s="135">
        <v>42048</v>
      </c>
      <c r="B1772" s="136">
        <v>1361000</v>
      </c>
      <c r="C1772" s="137">
        <v>1.26E-2</v>
      </c>
      <c r="D1772" s="133"/>
      <c r="E1772" s="135">
        <v>42048</v>
      </c>
      <c r="F1772" s="136">
        <v>1957.5</v>
      </c>
      <c r="G1772" s="137">
        <v>8.2000000000000007E-3</v>
      </c>
    </row>
    <row r="1773" spans="1:7" ht="17.5" thickBot="1">
      <c r="A1773" s="135">
        <v>42051</v>
      </c>
      <c r="B1773" s="136">
        <v>1374000</v>
      </c>
      <c r="C1773" s="137">
        <v>9.5999999999999992E-3</v>
      </c>
      <c r="D1773" s="133"/>
      <c r="E1773" s="135">
        <v>42051</v>
      </c>
      <c r="F1773" s="136">
        <v>1958.23</v>
      </c>
      <c r="G1773" s="137">
        <v>4.0000000000000002E-4</v>
      </c>
    </row>
    <row r="1774" spans="1:7" ht="17.5" thickBot="1">
      <c r="A1774" s="135">
        <v>42052</v>
      </c>
      <c r="B1774" s="136">
        <v>1377000</v>
      </c>
      <c r="C1774" s="137">
        <v>2.2000000000000001E-3</v>
      </c>
      <c r="D1774" s="133"/>
      <c r="E1774" s="135">
        <v>42052</v>
      </c>
      <c r="F1774" s="136">
        <v>1961.45</v>
      </c>
      <c r="G1774" s="137">
        <v>1.6000000000000001E-3</v>
      </c>
    </row>
    <row r="1775" spans="1:7" ht="17.5" thickBot="1">
      <c r="A1775" s="135">
        <v>42058</v>
      </c>
      <c r="B1775" s="136">
        <v>1367000</v>
      </c>
      <c r="C1775" s="138">
        <v>-7.3000000000000001E-3</v>
      </c>
      <c r="D1775" s="133"/>
      <c r="E1775" s="135">
        <v>42058</v>
      </c>
      <c r="F1775" s="136">
        <v>1968.39</v>
      </c>
      <c r="G1775" s="137">
        <v>3.5000000000000001E-3</v>
      </c>
    </row>
    <row r="1776" spans="1:7" ht="17.5" thickBot="1">
      <c r="A1776" s="135">
        <v>42059</v>
      </c>
      <c r="B1776" s="136">
        <v>1367000</v>
      </c>
      <c r="C1776" s="137">
        <v>0</v>
      </c>
      <c r="D1776" s="133"/>
      <c r="E1776" s="135">
        <v>42059</v>
      </c>
      <c r="F1776" s="136">
        <v>1976.12</v>
      </c>
      <c r="G1776" s="137">
        <v>3.8999999999999998E-3</v>
      </c>
    </row>
    <row r="1777" spans="1:7" ht="17.5" thickBot="1">
      <c r="A1777" s="135">
        <v>42060</v>
      </c>
      <c r="B1777" s="136">
        <v>1379000</v>
      </c>
      <c r="C1777" s="137">
        <v>8.8000000000000005E-3</v>
      </c>
      <c r="D1777" s="133"/>
      <c r="E1777" s="135">
        <v>42060</v>
      </c>
      <c r="F1777" s="136">
        <v>1990.47</v>
      </c>
      <c r="G1777" s="137">
        <v>7.3000000000000001E-3</v>
      </c>
    </row>
    <row r="1778" spans="1:7" ht="17.5" thickBot="1">
      <c r="A1778" s="135">
        <v>42061</v>
      </c>
      <c r="B1778" s="136">
        <v>1375000</v>
      </c>
      <c r="C1778" s="138">
        <v>-2.8999999999999998E-3</v>
      </c>
      <c r="D1778" s="133"/>
      <c r="E1778" s="135">
        <v>42061</v>
      </c>
      <c r="F1778" s="136">
        <v>1993.08</v>
      </c>
      <c r="G1778" s="137">
        <v>1.2999999999999999E-3</v>
      </c>
    </row>
    <row r="1779" spans="1:7" ht="17.5" thickBot="1">
      <c r="A1779" s="135">
        <v>42062</v>
      </c>
      <c r="B1779" s="136">
        <v>1357000</v>
      </c>
      <c r="C1779" s="138">
        <v>-1.3100000000000001E-2</v>
      </c>
      <c r="D1779" s="133"/>
      <c r="E1779" s="135">
        <v>42062</v>
      </c>
      <c r="F1779" s="136">
        <v>1985.8</v>
      </c>
      <c r="G1779" s="138">
        <v>-3.7000000000000002E-3</v>
      </c>
    </row>
    <row r="1780" spans="1:7" ht="17.5" thickBot="1">
      <c r="A1780" s="135">
        <v>42065</v>
      </c>
      <c r="B1780" s="136">
        <v>1423000</v>
      </c>
      <c r="C1780" s="137">
        <v>4.8599999999999997E-2</v>
      </c>
      <c r="D1780" s="133"/>
      <c r="E1780" s="135">
        <v>42065</v>
      </c>
      <c r="F1780" s="136">
        <v>1996.81</v>
      </c>
      <c r="G1780" s="137">
        <v>5.4999999999999997E-3</v>
      </c>
    </row>
    <row r="1781" spans="1:7" ht="17.5" thickBot="1">
      <c r="A1781" s="135">
        <v>42066</v>
      </c>
      <c r="B1781" s="136">
        <v>1418000</v>
      </c>
      <c r="C1781" s="138">
        <v>-3.5000000000000001E-3</v>
      </c>
      <c r="D1781" s="133"/>
      <c r="E1781" s="135">
        <v>42066</v>
      </c>
      <c r="F1781" s="136">
        <v>2001.38</v>
      </c>
      <c r="G1781" s="137">
        <v>2.3E-3</v>
      </c>
    </row>
    <row r="1782" spans="1:7" ht="17.5" thickBot="1">
      <c r="A1782" s="135">
        <v>42067</v>
      </c>
      <c r="B1782" s="136">
        <v>1437000</v>
      </c>
      <c r="C1782" s="137">
        <v>1.34E-2</v>
      </c>
      <c r="D1782" s="133"/>
      <c r="E1782" s="135">
        <v>42067</v>
      </c>
      <c r="F1782" s="136">
        <v>1998.29</v>
      </c>
      <c r="G1782" s="138">
        <v>-1.5E-3</v>
      </c>
    </row>
    <row r="1783" spans="1:7" ht="17.5" thickBot="1">
      <c r="A1783" s="135">
        <v>42068</v>
      </c>
      <c r="B1783" s="136">
        <v>1422000</v>
      </c>
      <c r="C1783" s="138">
        <v>-1.04E-2</v>
      </c>
      <c r="D1783" s="133"/>
      <c r="E1783" s="135">
        <v>42068</v>
      </c>
      <c r="F1783" s="136">
        <v>1998.38</v>
      </c>
      <c r="G1783" s="137">
        <v>0</v>
      </c>
    </row>
    <row r="1784" spans="1:7" ht="17.5" thickBot="1">
      <c r="A1784" s="135">
        <v>42069</v>
      </c>
      <c r="B1784" s="136">
        <v>1442000</v>
      </c>
      <c r="C1784" s="137">
        <v>1.41E-2</v>
      </c>
      <c r="D1784" s="133"/>
      <c r="E1784" s="135">
        <v>42069</v>
      </c>
      <c r="F1784" s="136">
        <v>2012.94</v>
      </c>
      <c r="G1784" s="137">
        <v>7.3000000000000001E-3</v>
      </c>
    </row>
    <row r="1785" spans="1:7" ht="17.5" thickBot="1">
      <c r="A1785" s="135">
        <v>42072</v>
      </c>
      <c r="B1785" s="136">
        <v>1420000</v>
      </c>
      <c r="C1785" s="138">
        <v>-1.5299999999999999E-2</v>
      </c>
      <c r="D1785" s="133"/>
      <c r="E1785" s="135">
        <v>42072</v>
      </c>
      <c r="F1785" s="136">
        <v>1992.82</v>
      </c>
      <c r="G1785" s="138">
        <v>-0.01</v>
      </c>
    </row>
    <row r="1786" spans="1:7" ht="17.5" thickBot="1">
      <c r="A1786" s="135">
        <v>42073</v>
      </c>
      <c r="B1786" s="136">
        <v>1421000</v>
      </c>
      <c r="C1786" s="137">
        <v>6.9999999999999999E-4</v>
      </c>
      <c r="D1786" s="133"/>
      <c r="E1786" s="135">
        <v>42073</v>
      </c>
      <c r="F1786" s="136">
        <v>1984.77</v>
      </c>
      <c r="G1786" s="138">
        <v>-4.0000000000000001E-3</v>
      </c>
    </row>
    <row r="1787" spans="1:7" ht="17.5" thickBot="1">
      <c r="A1787" s="135">
        <v>42074</v>
      </c>
      <c r="B1787" s="136">
        <v>1474000</v>
      </c>
      <c r="C1787" s="137">
        <v>3.73E-2</v>
      </c>
      <c r="D1787" s="133"/>
      <c r="E1787" s="135">
        <v>42074</v>
      </c>
      <c r="F1787" s="136">
        <v>1980.83</v>
      </c>
      <c r="G1787" s="138">
        <v>-2E-3</v>
      </c>
    </row>
    <row r="1788" spans="1:7" ht="17.5" thickBot="1">
      <c r="A1788" s="135">
        <v>42075</v>
      </c>
      <c r="B1788" s="136">
        <v>1447000</v>
      </c>
      <c r="C1788" s="138">
        <v>-1.83E-2</v>
      </c>
      <c r="D1788" s="133"/>
      <c r="E1788" s="135">
        <v>42075</v>
      </c>
      <c r="F1788" s="136">
        <v>1970.59</v>
      </c>
      <c r="G1788" s="138">
        <v>-5.1999999999999998E-3</v>
      </c>
    </row>
    <row r="1789" spans="1:7" ht="17.5" thickBot="1">
      <c r="A1789" s="135">
        <v>42076</v>
      </c>
      <c r="B1789" s="136">
        <v>1457000</v>
      </c>
      <c r="C1789" s="137">
        <v>6.8999999999999999E-3</v>
      </c>
      <c r="D1789" s="133"/>
      <c r="E1789" s="135">
        <v>42076</v>
      </c>
      <c r="F1789" s="136">
        <v>1985.79</v>
      </c>
      <c r="G1789" s="137">
        <v>7.7000000000000002E-3</v>
      </c>
    </row>
    <row r="1790" spans="1:7" ht="17.5" thickBot="1">
      <c r="A1790" s="135">
        <v>42079</v>
      </c>
      <c r="B1790" s="136">
        <v>1470000</v>
      </c>
      <c r="C1790" s="137">
        <v>8.8999999999999999E-3</v>
      </c>
      <c r="D1790" s="133"/>
      <c r="E1790" s="135">
        <v>42079</v>
      </c>
      <c r="F1790" s="136">
        <v>1987.33</v>
      </c>
      <c r="G1790" s="137">
        <v>8.0000000000000004E-4</v>
      </c>
    </row>
    <row r="1791" spans="1:7" ht="17.5" thickBot="1">
      <c r="A1791" s="135">
        <v>42080</v>
      </c>
      <c r="B1791" s="136">
        <v>1497000</v>
      </c>
      <c r="C1791" s="137">
        <v>1.84E-2</v>
      </c>
      <c r="D1791" s="133"/>
      <c r="E1791" s="135">
        <v>42080</v>
      </c>
      <c r="F1791" s="136">
        <v>2029.91</v>
      </c>
      <c r="G1791" s="137">
        <v>2.1399999999999999E-2</v>
      </c>
    </row>
    <row r="1792" spans="1:7" ht="17.5" thickBot="1">
      <c r="A1792" s="135">
        <v>42081</v>
      </c>
      <c r="B1792" s="136">
        <v>1503000</v>
      </c>
      <c r="C1792" s="137">
        <v>4.0000000000000001E-3</v>
      </c>
      <c r="D1792" s="133"/>
      <c r="E1792" s="135">
        <v>42081</v>
      </c>
      <c r="F1792" s="136">
        <v>2028.45</v>
      </c>
      <c r="G1792" s="138">
        <v>-6.9999999999999999E-4</v>
      </c>
    </row>
    <row r="1793" spans="1:7" ht="17.5" thickBot="1">
      <c r="A1793" s="135">
        <v>42082</v>
      </c>
      <c r="B1793" s="136">
        <v>1470000</v>
      </c>
      <c r="C1793" s="138">
        <v>-2.1999999999999999E-2</v>
      </c>
      <c r="D1793" s="133"/>
      <c r="E1793" s="135">
        <v>42082</v>
      </c>
      <c r="F1793" s="136">
        <v>2037.89</v>
      </c>
      <c r="G1793" s="137">
        <v>4.7000000000000002E-3</v>
      </c>
    </row>
    <row r="1794" spans="1:7" ht="17.5" thickBot="1">
      <c r="A1794" s="135">
        <v>42083</v>
      </c>
      <c r="B1794" s="136">
        <v>1464000</v>
      </c>
      <c r="C1794" s="138">
        <v>-4.1000000000000003E-3</v>
      </c>
      <c r="D1794" s="133"/>
      <c r="E1794" s="135">
        <v>42083</v>
      </c>
      <c r="F1794" s="136">
        <v>2037.24</v>
      </c>
      <c r="G1794" s="138">
        <v>-2.9999999999999997E-4</v>
      </c>
    </row>
    <row r="1795" spans="1:7" ht="17.5" thickBot="1">
      <c r="A1795" s="135">
        <v>42086</v>
      </c>
      <c r="B1795" s="136">
        <v>1467000</v>
      </c>
      <c r="C1795" s="137">
        <v>2E-3</v>
      </c>
      <c r="D1795" s="133"/>
      <c r="E1795" s="135">
        <v>42086</v>
      </c>
      <c r="F1795" s="136">
        <v>2036.59</v>
      </c>
      <c r="G1795" s="138">
        <v>-2.9999999999999997E-4</v>
      </c>
    </row>
    <row r="1796" spans="1:7" ht="17.5" thickBot="1">
      <c r="A1796" s="135">
        <v>42087</v>
      </c>
      <c r="B1796" s="136">
        <v>1476000</v>
      </c>
      <c r="C1796" s="137">
        <v>6.1000000000000004E-3</v>
      </c>
      <c r="D1796" s="133"/>
      <c r="E1796" s="135">
        <v>42087</v>
      </c>
      <c r="F1796" s="136">
        <v>2041.37</v>
      </c>
      <c r="G1796" s="137">
        <v>2.3E-3</v>
      </c>
    </row>
    <row r="1797" spans="1:7" ht="17.5" thickBot="1">
      <c r="A1797" s="135">
        <v>42088</v>
      </c>
      <c r="B1797" s="136">
        <v>1485000</v>
      </c>
      <c r="C1797" s="137">
        <v>6.1000000000000004E-3</v>
      </c>
      <c r="D1797" s="133"/>
      <c r="E1797" s="135">
        <v>42088</v>
      </c>
      <c r="F1797" s="136">
        <v>2042.81</v>
      </c>
      <c r="G1797" s="137">
        <v>6.9999999999999999E-4</v>
      </c>
    </row>
    <row r="1798" spans="1:7" ht="17.5" thickBot="1">
      <c r="A1798" s="135">
        <v>42089</v>
      </c>
      <c r="B1798" s="136">
        <v>1421000</v>
      </c>
      <c r="C1798" s="138">
        <v>-4.3099999999999999E-2</v>
      </c>
      <c r="D1798" s="133"/>
      <c r="E1798" s="135">
        <v>42089</v>
      </c>
      <c r="F1798" s="136">
        <v>2022.56</v>
      </c>
      <c r="G1798" s="138">
        <v>-9.9000000000000008E-3</v>
      </c>
    </row>
    <row r="1799" spans="1:7" ht="17.5" thickBot="1">
      <c r="A1799" s="135">
        <v>42090</v>
      </c>
      <c r="B1799" s="136">
        <v>1421000</v>
      </c>
      <c r="C1799" s="137">
        <v>0</v>
      </c>
      <c r="D1799" s="133"/>
      <c r="E1799" s="135">
        <v>42090</v>
      </c>
      <c r="F1799" s="136">
        <v>2019.8</v>
      </c>
      <c r="G1799" s="138">
        <v>-1.4E-3</v>
      </c>
    </row>
    <row r="1800" spans="1:7" ht="17.5" thickBot="1">
      <c r="A1800" s="135">
        <v>42093</v>
      </c>
      <c r="B1800" s="136">
        <v>1428000</v>
      </c>
      <c r="C1800" s="137">
        <v>4.8999999999999998E-3</v>
      </c>
      <c r="D1800" s="133"/>
      <c r="E1800" s="135">
        <v>42093</v>
      </c>
      <c r="F1800" s="136">
        <v>2030.04</v>
      </c>
      <c r="G1800" s="137">
        <v>5.1000000000000004E-3</v>
      </c>
    </row>
    <row r="1801" spans="1:7" ht="17.5" thickBot="1">
      <c r="A1801" s="135">
        <v>42094</v>
      </c>
      <c r="B1801" s="136">
        <v>1441000</v>
      </c>
      <c r="C1801" s="137">
        <v>9.1000000000000004E-3</v>
      </c>
      <c r="D1801" s="133"/>
      <c r="E1801" s="135">
        <v>42094</v>
      </c>
      <c r="F1801" s="136">
        <v>2041.03</v>
      </c>
      <c r="G1801" s="137">
        <v>5.4000000000000003E-3</v>
      </c>
    </row>
    <row r="1802" spans="1:7" ht="17.5" thickBot="1">
      <c r="A1802" s="135">
        <v>42095</v>
      </c>
      <c r="B1802" s="136">
        <v>1423000</v>
      </c>
      <c r="C1802" s="138">
        <v>-1.2500000000000001E-2</v>
      </c>
      <c r="D1802" s="133"/>
      <c r="E1802" s="135">
        <v>42095</v>
      </c>
      <c r="F1802" s="136">
        <v>2028.45</v>
      </c>
      <c r="G1802" s="138">
        <v>-6.1999999999999998E-3</v>
      </c>
    </row>
    <row r="1803" spans="1:7" ht="17.5" thickBot="1">
      <c r="A1803" s="135">
        <v>42096</v>
      </c>
      <c r="B1803" s="136">
        <v>1434000</v>
      </c>
      <c r="C1803" s="137">
        <v>7.7000000000000002E-3</v>
      </c>
      <c r="D1803" s="133"/>
      <c r="E1803" s="135">
        <v>42096</v>
      </c>
      <c r="F1803" s="136">
        <v>2029.07</v>
      </c>
      <c r="G1803" s="137">
        <v>2.9999999999999997E-4</v>
      </c>
    </row>
    <row r="1804" spans="1:7" ht="17.5" thickBot="1">
      <c r="A1804" s="135">
        <v>42097</v>
      </c>
      <c r="B1804" s="136">
        <v>1434000</v>
      </c>
      <c r="C1804" s="137">
        <v>0</v>
      </c>
      <c r="D1804" s="133"/>
      <c r="E1804" s="135">
        <v>42097</v>
      </c>
      <c r="F1804" s="136">
        <v>2045.42</v>
      </c>
      <c r="G1804" s="137">
        <v>8.0999999999999996E-3</v>
      </c>
    </row>
    <row r="1805" spans="1:7" ht="17.5" thickBot="1">
      <c r="A1805" s="135">
        <v>42100</v>
      </c>
      <c r="B1805" s="136">
        <v>1470000</v>
      </c>
      <c r="C1805" s="137">
        <v>2.5100000000000001E-2</v>
      </c>
      <c r="D1805" s="133"/>
      <c r="E1805" s="135">
        <v>42100</v>
      </c>
      <c r="F1805" s="136">
        <v>2046.43</v>
      </c>
      <c r="G1805" s="137">
        <v>5.0000000000000001E-4</v>
      </c>
    </row>
    <row r="1806" spans="1:7" ht="17.5" thickBot="1">
      <c r="A1806" s="135">
        <v>42101</v>
      </c>
      <c r="B1806" s="136">
        <v>1462000</v>
      </c>
      <c r="C1806" s="138">
        <v>-5.4000000000000003E-3</v>
      </c>
      <c r="D1806" s="133"/>
      <c r="E1806" s="135">
        <v>42101</v>
      </c>
      <c r="F1806" s="136">
        <v>2047.03</v>
      </c>
      <c r="G1806" s="137">
        <v>2.9999999999999997E-4</v>
      </c>
    </row>
    <row r="1807" spans="1:7" ht="17.5" thickBot="1">
      <c r="A1807" s="135">
        <v>42102</v>
      </c>
      <c r="B1807" s="136">
        <v>1479000</v>
      </c>
      <c r="C1807" s="137">
        <v>1.1599999999999999E-2</v>
      </c>
      <c r="D1807" s="133"/>
      <c r="E1807" s="135">
        <v>42102</v>
      </c>
      <c r="F1807" s="136">
        <v>2059.2600000000002</v>
      </c>
      <c r="G1807" s="137">
        <v>6.0000000000000001E-3</v>
      </c>
    </row>
    <row r="1808" spans="1:7" ht="17.5" thickBot="1">
      <c r="A1808" s="135">
        <v>42103</v>
      </c>
      <c r="B1808" s="136">
        <v>1483000</v>
      </c>
      <c r="C1808" s="137">
        <v>2.7000000000000001E-3</v>
      </c>
      <c r="D1808" s="133"/>
      <c r="E1808" s="135">
        <v>42103</v>
      </c>
      <c r="F1808" s="136">
        <v>2058.87</v>
      </c>
      <c r="G1808" s="138">
        <v>-2.0000000000000001E-4</v>
      </c>
    </row>
    <row r="1809" spans="1:7" ht="17.5" thickBot="1">
      <c r="A1809" s="135">
        <v>42104</v>
      </c>
      <c r="B1809" s="136">
        <v>1490000</v>
      </c>
      <c r="C1809" s="137">
        <v>4.7000000000000002E-3</v>
      </c>
      <c r="D1809" s="133"/>
      <c r="E1809" s="135">
        <v>42104</v>
      </c>
      <c r="F1809" s="136">
        <v>2087.7600000000002</v>
      </c>
      <c r="G1809" s="137">
        <v>1.4E-2</v>
      </c>
    </row>
    <row r="1810" spans="1:7" ht="17.5" thickBot="1">
      <c r="A1810" s="135">
        <v>42107</v>
      </c>
      <c r="B1810" s="136">
        <v>1479000</v>
      </c>
      <c r="C1810" s="138">
        <v>-7.4000000000000003E-3</v>
      </c>
      <c r="D1810" s="133"/>
      <c r="E1810" s="135">
        <v>42107</v>
      </c>
      <c r="F1810" s="136">
        <v>2098.92</v>
      </c>
      <c r="G1810" s="137">
        <v>5.3E-3</v>
      </c>
    </row>
    <row r="1811" spans="1:7" ht="17.5" thickBot="1">
      <c r="A1811" s="135">
        <v>42108</v>
      </c>
      <c r="B1811" s="136">
        <v>1474000</v>
      </c>
      <c r="C1811" s="138">
        <v>-3.3999999999999998E-3</v>
      </c>
      <c r="D1811" s="133"/>
      <c r="E1811" s="135">
        <v>42108</v>
      </c>
      <c r="F1811" s="136">
        <v>2111.7199999999998</v>
      </c>
      <c r="G1811" s="137">
        <v>6.1000000000000004E-3</v>
      </c>
    </row>
    <row r="1812" spans="1:7" ht="17.5" thickBot="1">
      <c r="A1812" s="135">
        <v>42109</v>
      </c>
      <c r="B1812" s="136">
        <v>1446000</v>
      </c>
      <c r="C1812" s="138">
        <v>-1.9E-2</v>
      </c>
      <c r="D1812" s="133"/>
      <c r="E1812" s="135">
        <v>42109</v>
      </c>
      <c r="F1812" s="136">
        <v>2119.96</v>
      </c>
      <c r="G1812" s="137">
        <v>3.8999999999999998E-3</v>
      </c>
    </row>
    <row r="1813" spans="1:7" ht="17.5" thickBot="1">
      <c r="A1813" s="135">
        <v>42110</v>
      </c>
      <c r="B1813" s="136">
        <v>1477000</v>
      </c>
      <c r="C1813" s="137">
        <v>2.1399999999999999E-2</v>
      </c>
      <c r="D1813" s="133"/>
      <c r="E1813" s="135">
        <v>42110</v>
      </c>
      <c r="F1813" s="136">
        <v>2139.9</v>
      </c>
      <c r="G1813" s="137">
        <v>9.4000000000000004E-3</v>
      </c>
    </row>
    <row r="1814" spans="1:7" ht="17.5" thickBot="1">
      <c r="A1814" s="135">
        <v>42111</v>
      </c>
      <c r="B1814" s="136">
        <v>1450000</v>
      </c>
      <c r="C1814" s="138">
        <v>-1.83E-2</v>
      </c>
      <c r="D1814" s="133"/>
      <c r="E1814" s="135">
        <v>42111</v>
      </c>
      <c r="F1814" s="136">
        <v>2143.5</v>
      </c>
      <c r="G1814" s="137">
        <v>1.6999999999999999E-3</v>
      </c>
    </row>
    <row r="1815" spans="1:7" ht="17.5" thickBot="1">
      <c r="A1815" s="135">
        <v>42114</v>
      </c>
      <c r="B1815" s="136">
        <v>1430000</v>
      </c>
      <c r="C1815" s="138">
        <v>-1.38E-2</v>
      </c>
      <c r="D1815" s="133"/>
      <c r="E1815" s="135">
        <v>42114</v>
      </c>
      <c r="F1815" s="136">
        <v>2146.71</v>
      </c>
      <c r="G1815" s="137">
        <v>1.5E-3</v>
      </c>
    </row>
    <row r="1816" spans="1:7" ht="17.5" thickBot="1">
      <c r="A1816" s="135">
        <v>42115</v>
      </c>
      <c r="B1816" s="136">
        <v>1444000</v>
      </c>
      <c r="C1816" s="137">
        <v>9.7999999999999997E-3</v>
      </c>
      <c r="D1816" s="133"/>
      <c r="E1816" s="135">
        <v>42115</v>
      </c>
      <c r="F1816" s="136">
        <v>2144.79</v>
      </c>
      <c r="G1816" s="138">
        <v>-8.9999999999999998E-4</v>
      </c>
    </row>
    <row r="1817" spans="1:7" ht="17.5" thickBot="1">
      <c r="A1817" s="135">
        <v>42116</v>
      </c>
      <c r="B1817" s="136">
        <v>1461000</v>
      </c>
      <c r="C1817" s="137">
        <v>1.18E-2</v>
      </c>
      <c r="D1817" s="133"/>
      <c r="E1817" s="135">
        <v>42116</v>
      </c>
      <c r="F1817" s="136">
        <v>2143.89</v>
      </c>
      <c r="G1817" s="138">
        <v>-4.0000000000000002E-4</v>
      </c>
    </row>
    <row r="1818" spans="1:7" ht="17.5" thickBot="1">
      <c r="A1818" s="135">
        <v>42117</v>
      </c>
      <c r="B1818" s="136">
        <v>1451000</v>
      </c>
      <c r="C1818" s="138">
        <v>-6.7999999999999996E-3</v>
      </c>
      <c r="D1818" s="133"/>
      <c r="E1818" s="135">
        <v>42117</v>
      </c>
      <c r="F1818" s="136">
        <v>2173.41</v>
      </c>
      <c r="G1818" s="137">
        <v>1.38E-2</v>
      </c>
    </row>
    <row r="1819" spans="1:7" ht="17.5" thickBot="1">
      <c r="A1819" s="135">
        <v>42118</v>
      </c>
      <c r="B1819" s="136">
        <v>1410000</v>
      </c>
      <c r="C1819" s="138">
        <v>-2.8299999999999999E-2</v>
      </c>
      <c r="D1819" s="133"/>
      <c r="E1819" s="135">
        <v>42118</v>
      </c>
      <c r="F1819" s="136">
        <v>2159.8000000000002</v>
      </c>
      <c r="G1819" s="138">
        <v>-6.3E-3</v>
      </c>
    </row>
    <row r="1820" spans="1:7" ht="17.5" thickBot="1">
      <c r="A1820" s="135">
        <v>42121</v>
      </c>
      <c r="B1820" s="136">
        <v>1395000</v>
      </c>
      <c r="C1820" s="138">
        <v>-1.06E-2</v>
      </c>
      <c r="D1820" s="133"/>
      <c r="E1820" s="135">
        <v>42121</v>
      </c>
      <c r="F1820" s="136">
        <v>2157.54</v>
      </c>
      <c r="G1820" s="138">
        <v>-1E-3</v>
      </c>
    </row>
    <row r="1821" spans="1:7" ht="17.5" thickBot="1">
      <c r="A1821" s="135">
        <v>42122</v>
      </c>
      <c r="B1821" s="136">
        <v>1366000</v>
      </c>
      <c r="C1821" s="138">
        <v>-2.0799999999999999E-2</v>
      </c>
      <c r="D1821" s="133"/>
      <c r="E1821" s="135">
        <v>42122</v>
      </c>
      <c r="F1821" s="136">
        <v>2147.67</v>
      </c>
      <c r="G1821" s="138">
        <v>-4.5999999999999999E-3</v>
      </c>
    </row>
    <row r="1822" spans="1:7" ht="17.5" thickBot="1">
      <c r="A1822" s="135">
        <v>42123</v>
      </c>
      <c r="B1822" s="136">
        <v>1385000</v>
      </c>
      <c r="C1822" s="137">
        <v>1.3899999999999999E-2</v>
      </c>
      <c r="D1822" s="133"/>
      <c r="E1822" s="135">
        <v>42123</v>
      </c>
      <c r="F1822" s="136">
        <v>2142.63</v>
      </c>
      <c r="G1822" s="138">
        <v>-2.3E-3</v>
      </c>
    </row>
    <row r="1823" spans="1:7" ht="17.5" thickBot="1">
      <c r="A1823" s="135">
        <v>42124</v>
      </c>
      <c r="B1823" s="136">
        <v>1410000</v>
      </c>
      <c r="C1823" s="137">
        <v>1.8100000000000002E-2</v>
      </c>
      <c r="D1823" s="133"/>
      <c r="E1823" s="135">
        <v>42124</v>
      </c>
      <c r="F1823" s="136">
        <v>2127.17</v>
      </c>
      <c r="G1823" s="138">
        <v>-7.1999999999999998E-3</v>
      </c>
    </row>
    <row r="1824" spans="1:7" ht="17.5" thickBot="1">
      <c r="A1824" s="135">
        <v>42128</v>
      </c>
      <c r="B1824" s="136">
        <v>1400000</v>
      </c>
      <c r="C1824" s="138">
        <v>-7.1000000000000004E-3</v>
      </c>
      <c r="D1824" s="133"/>
      <c r="E1824" s="135">
        <v>42128</v>
      </c>
      <c r="F1824" s="136">
        <v>2132.23</v>
      </c>
      <c r="G1824" s="137">
        <v>2.3999999999999998E-3</v>
      </c>
    </row>
    <row r="1825" spans="1:7" ht="17.5" thickBot="1">
      <c r="A1825" s="135">
        <v>42130</v>
      </c>
      <c r="B1825" s="136">
        <v>1362000</v>
      </c>
      <c r="C1825" s="138">
        <v>-2.7099999999999999E-2</v>
      </c>
      <c r="D1825" s="133"/>
      <c r="E1825" s="135">
        <v>42130</v>
      </c>
      <c r="F1825" s="136">
        <v>2104.58</v>
      </c>
      <c r="G1825" s="138">
        <v>-1.2999999999999999E-2</v>
      </c>
    </row>
    <row r="1826" spans="1:7" ht="17.5" thickBot="1">
      <c r="A1826" s="135">
        <v>42131</v>
      </c>
      <c r="B1826" s="136">
        <v>1370000</v>
      </c>
      <c r="C1826" s="137">
        <v>5.8999999999999999E-3</v>
      </c>
      <c r="D1826" s="133"/>
      <c r="E1826" s="135">
        <v>42131</v>
      </c>
      <c r="F1826" s="136">
        <v>2091</v>
      </c>
      <c r="G1826" s="138">
        <v>-6.4999999999999997E-3</v>
      </c>
    </row>
    <row r="1827" spans="1:7" ht="17.5" thickBot="1">
      <c r="A1827" s="135">
        <v>42132</v>
      </c>
      <c r="B1827" s="136">
        <v>1338000</v>
      </c>
      <c r="C1827" s="138">
        <v>-2.3400000000000001E-2</v>
      </c>
      <c r="D1827" s="133"/>
      <c r="E1827" s="135">
        <v>42132</v>
      </c>
      <c r="F1827" s="136">
        <v>2085.52</v>
      </c>
      <c r="G1827" s="138">
        <v>-2.5999999999999999E-3</v>
      </c>
    </row>
    <row r="1828" spans="1:7" ht="17.5" thickBot="1">
      <c r="A1828" s="135">
        <v>42135</v>
      </c>
      <c r="B1828" s="136">
        <v>1336000</v>
      </c>
      <c r="C1828" s="138">
        <v>-1.5E-3</v>
      </c>
      <c r="D1828" s="133"/>
      <c r="E1828" s="135">
        <v>42135</v>
      </c>
      <c r="F1828" s="136">
        <v>2097.38</v>
      </c>
      <c r="G1828" s="137">
        <v>5.7000000000000002E-3</v>
      </c>
    </row>
    <row r="1829" spans="1:7" ht="17.5" thickBot="1">
      <c r="A1829" s="135">
        <v>42136</v>
      </c>
      <c r="B1829" s="136">
        <v>1331000</v>
      </c>
      <c r="C1829" s="138">
        <v>-3.7000000000000002E-3</v>
      </c>
      <c r="D1829" s="133"/>
      <c r="E1829" s="135">
        <v>42136</v>
      </c>
      <c r="F1829" s="136">
        <v>2096.77</v>
      </c>
      <c r="G1829" s="138">
        <v>-2.9999999999999997E-4</v>
      </c>
    </row>
    <row r="1830" spans="1:7" ht="17.5" thickBot="1">
      <c r="A1830" s="135">
        <v>42137</v>
      </c>
      <c r="B1830" s="136">
        <v>1333000</v>
      </c>
      <c r="C1830" s="137">
        <v>1.5E-3</v>
      </c>
      <c r="D1830" s="133"/>
      <c r="E1830" s="135">
        <v>42137</v>
      </c>
      <c r="F1830" s="136">
        <v>2114.16</v>
      </c>
      <c r="G1830" s="137">
        <v>8.3000000000000001E-3</v>
      </c>
    </row>
    <row r="1831" spans="1:7" ht="17.5" thickBot="1">
      <c r="A1831" s="135">
        <v>42138</v>
      </c>
      <c r="B1831" s="136">
        <v>1340000</v>
      </c>
      <c r="C1831" s="137">
        <v>5.3E-3</v>
      </c>
      <c r="D1831" s="133"/>
      <c r="E1831" s="135">
        <v>42138</v>
      </c>
      <c r="F1831" s="136">
        <v>2120.33</v>
      </c>
      <c r="G1831" s="137">
        <v>2.8999999999999998E-3</v>
      </c>
    </row>
    <row r="1832" spans="1:7" ht="17.5" thickBot="1">
      <c r="A1832" s="135">
        <v>42139</v>
      </c>
      <c r="B1832" s="136">
        <v>1326000</v>
      </c>
      <c r="C1832" s="138">
        <v>-1.04E-2</v>
      </c>
      <c r="D1832" s="133"/>
      <c r="E1832" s="135">
        <v>42139</v>
      </c>
      <c r="F1832" s="136">
        <v>2106.5</v>
      </c>
      <c r="G1832" s="138">
        <v>-6.4999999999999997E-3</v>
      </c>
    </row>
    <row r="1833" spans="1:7" ht="17.5" thickBot="1">
      <c r="A1833" s="135">
        <v>42142</v>
      </c>
      <c r="B1833" s="136">
        <v>1320000</v>
      </c>
      <c r="C1833" s="138">
        <v>-4.4999999999999997E-3</v>
      </c>
      <c r="D1833" s="133"/>
      <c r="E1833" s="135">
        <v>42142</v>
      </c>
      <c r="F1833" s="136">
        <v>2113.7199999999998</v>
      </c>
      <c r="G1833" s="137">
        <v>3.3999999999999998E-3</v>
      </c>
    </row>
    <row r="1834" spans="1:7" ht="17.5" thickBot="1">
      <c r="A1834" s="135">
        <v>42143</v>
      </c>
      <c r="B1834" s="136">
        <v>1338000</v>
      </c>
      <c r="C1834" s="137">
        <v>1.3599999999999999E-2</v>
      </c>
      <c r="D1834" s="133"/>
      <c r="E1834" s="135">
        <v>42143</v>
      </c>
      <c r="F1834" s="136">
        <v>2120.85</v>
      </c>
      <c r="G1834" s="137">
        <v>3.3999999999999998E-3</v>
      </c>
    </row>
    <row r="1835" spans="1:7" ht="17.5" thickBot="1">
      <c r="A1835" s="135">
        <v>42144</v>
      </c>
      <c r="B1835" s="136">
        <v>1366000</v>
      </c>
      <c r="C1835" s="137">
        <v>2.0899999999999998E-2</v>
      </c>
      <c r="D1835" s="133"/>
      <c r="E1835" s="135">
        <v>42144</v>
      </c>
      <c r="F1835" s="136">
        <v>2139.54</v>
      </c>
      <c r="G1835" s="137">
        <v>8.8000000000000005E-3</v>
      </c>
    </row>
    <row r="1836" spans="1:7" ht="17.5" thickBot="1">
      <c r="A1836" s="135">
        <v>42145</v>
      </c>
      <c r="B1836" s="136">
        <v>1352000</v>
      </c>
      <c r="C1836" s="138">
        <v>-1.0200000000000001E-2</v>
      </c>
      <c r="D1836" s="133"/>
      <c r="E1836" s="135">
        <v>42145</v>
      </c>
      <c r="F1836" s="136">
        <v>2122.81</v>
      </c>
      <c r="G1836" s="138">
        <v>-7.7999999999999996E-3</v>
      </c>
    </row>
    <row r="1837" spans="1:7" ht="17.5" thickBot="1">
      <c r="A1837" s="135">
        <v>42146</v>
      </c>
      <c r="B1837" s="136">
        <v>1350000</v>
      </c>
      <c r="C1837" s="138">
        <v>-1.5E-3</v>
      </c>
      <c r="D1837" s="133"/>
      <c r="E1837" s="135">
        <v>42146</v>
      </c>
      <c r="F1837" s="136">
        <v>2146.1</v>
      </c>
      <c r="G1837" s="137">
        <v>1.0999999999999999E-2</v>
      </c>
    </row>
    <row r="1838" spans="1:7" ht="17.5" thickBot="1">
      <c r="A1838" s="135">
        <v>42150</v>
      </c>
      <c r="B1838" s="136">
        <v>1362000</v>
      </c>
      <c r="C1838" s="137">
        <v>8.8999999999999999E-3</v>
      </c>
      <c r="D1838" s="133"/>
      <c r="E1838" s="135">
        <v>42150</v>
      </c>
      <c r="F1838" s="136">
        <v>2143.5</v>
      </c>
      <c r="G1838" s="138">
        <v>-1.1999999999999999E-3</v>
      </c>
    </row>
    <row r="1839" spans="1:7" ht="17.5" thickBot="1">
      <c r="A1839" s="135">
        <v>42151</v>
      </c>
      <c r="B1839" s="136">
        <v>1314000</v>
      </c>
      <c r="C1839" s="138">
        <v>-3.5200000000000002E-2</v>
      </c>
      <c r="D1839" s="133"/>
      <c r="E1839" s="135">
        <v>42151</v>
      </c>
      <c r="F1839" s="136">
        <v>2107.5</v>
      </c>
      <c r="G1839" s="138">
        <v>-1.6799999999999999E-2</v>
      </c>
    </row>
    <row r="1840" spans="1:7" ht="17.5" thickBot="1">
      <c r="A1840" s="135">
        <v>42152</v>
      </c>
      <c r="B1840" s="136">
        <v>1309000</v>
      </c>
      <c r="C1840" s="138">
        <v>-3.8E-3</v>
      </c>
      <c r="D1840" s="133"/>
      <c r="E1840" s="135">
        <v>42152</v>
      </c>
      <c r="F1840" s="136">
        <v>2110.89</v>
      </c>
      <c r="G1840" s="137">
        <v>1.6000000000000001E-3</v>
      </c>
    </row>
    <row r="1841" spans="1:7" ht="17.5" thickBot="1">
      <c r="A1841" s="135">
        <v>42153</v>
      </c>
      <c r="B1841" s="136">
        <v>1307000</v>
      </c>
      <c r="C1841" s="138">
        <v>-1.5E-3</v>
      </c>
      <c r="D1841" s="133"/>
      <c r="E1841" s="135">
        <v>42153</v>
      </c>
      <c r="F1841" s="136">
        <v>2114.8000000000002</v>
      </c>
      <c r="G1841" s="137">
        <v>1.9E-3</v>
      </c>
    </row>
    <row r="1842" spans="1:7" ht="17.5" thickBot="1">
      <c r="A1842" s="135">
        <v>42156</v>
      </c>
      <c r="B1842" s="136">
        <v>1291000</v>
      </c>
      <c r="C1842" s="138">
        <v>-1.2200000000000001E-2</v>
      </c>
      <c r="D1842" s="133"/>
      <c r="E1842" s="135">
        <v>42156</v>
      </c>
      <c r="F1842" s="136">
        <v>2102.37</v>
      </c>
      <c r="G1842" s="138">
        <v>-5.8999999999999999E-3</v>
      </c>
    </row>
    <row r="1843" spans="1:7" ht="17.5" thickBot="1">
      <c r="A1843" s="135">
        <v>42157</v>
      </c>
      <c r="B1843" s="136">
        <v>1303000</v>
      </c>
      <c r="C1843" s="137">
        <v>9.2999999999999992E-3</v>
      </c>
      <c r="D1843" s="133"/>
      <c r="E1843" s="135">
        <v>42157</v>
      </c>
      <c r="F1843" s="136">
        <v>2078.64</v>
      </c>
      <c r="G1843" s="138">
        <v>-1.1299999999999999E-2</v>
      </c>
    </row>
    <row r="1844" spans="1:7" ht="17.5" thickBot="1">
      <c r="A1844" s="135">
        <v>42158</v>
      </c>
      <c r="B1844" s="136">
        <v>1273000</v>
      </c>
      <c r="C1844" s="138">
        <v>-2.3E-2</v>
      </c>
      <c r="D1844" s="133"/>
      <c r="E1844" s="135">
        <v>42158</v>
      </c>
      <c r="F1844" s="136">
        <v>2063.16</v>
      </c>
      <c r="G1844" s="138">
        <v>-7.4000000000000003E-3</v>
      </c>
    </row>
    <row r="1845" spans="1:7" ht="17.5" thickBot="1">
      <c r="A1845" s="135">
        <v>42159</v>
      </c>
      <c r="B1845" s="136">
        <v>1337000</v>
      </c>
      <c r="C1845" s="137">
        <v>5.0299999999999997E-2</v>
      </c>
      <c r="D1845" s="133"/>
      <c r="E1845" s="135">
        <v>42159</v>
      </c>
      <c r="F1845" s="136">
        <v>2072.86</v>
      </c>
      <c r="G1845" s="137">
        <v>4.7000000000000002E-3</v>
      </c>
    </row>
    <row r="1846" spans="1:7" ht="17.5" thickBot="1">
      <c r="A1846" s="135">
        <v>42160</v>
      </c>
      <c r="B1846" s="136">
        <v>1341000</v>
      </c>
      <c r="C1846" s="137">
        <v>3.0000000000000001E-3</v>
      </c>
      <c r="D1846" s="133"/>
      <c r="E1846" s="135">
        <v>42160</v>
      </c>
      <c r="F1846" s="136">
        <v>2068.1</v>
      </c>
      <c r="G1846" s="138">
        <v>-2.3E-3</v>
      </c>
    </row>
    <row r="1847" spans="1:7" ht="17.5" thickBot="1">
      <c r="A1847" s="135">
        <v>42163</v>
      </c>
      <c r="B1847" s="136">
        <v>1314000</v>
      </c>
      <c r="C1847" s="138">
        <v>-2.01E-2</v>
      </c>
      <c r="D1847" s="133"/>
      <c r="E1847" s="135">
        <v>42163</v>
      </c>
      <c r="F1847" s="136">
        <v>2065.19</v>
      </c>
      <c r="G1847" s="138">
        <v>-1.4E-3</v>
      </c>
    </row>
    <row r="1848" spans="1:7" ht="17.5" thickBot="1">
      <c r="A1848" s="135">
        <v>42164</v>
      </c>
      <c r="B1848" s="136">
        <v>1282000</v>
      </c>
      <c r="C1848" s="138">
        <v>-2.4400000000000002E-2</v>
      </c>
      <c r="D1848" s="133"/>
      <c r="E1848" s="135">
        <v>42164</v>
      </c>
      <c r="F1848" s="136">
        <v>2064.0300000000002</v>
      </c>
      <c r="G1848" s="138">
        <v>-5.9999999999999995E-4</v>
      </c>
    </row>
    <row r="1849" spans="1:7" ht="17.5" thickBot="1">
      <c r="A1849" s="135">
        <v>42165</v>
      </c>
      <c r="B1849" s="136">
        <v>1262000</v>
      </c>
      <c r="C1849" s="138">
        <v>-1.5599999999999999E-2</v>
      </c>
      <c r="D1849" s="133"/>
      <c r="E1849" s="135">
        <v>42165</v>
      </c>
      <c r="F1849" s="136">
        <v>2051.3200000000002</v>
      </c>
      <c r="G1849" s="138">
        <v>-6.1999999999999998E-3</v>
      </c>
    </row>
    <row r="1850" spans="1:7" ht="17.5" thickBot="1">
      <c r="A1850" s="135">
        <v>42166</v>
      </c>
      <c r="B1850" s="136">
        <v>1257000</v>
      </c>
      <c r="C1850" s="138">
        <v>-4.0000000000000001E-3</v>
      </c>
      <c r="D1850" s="133"/>
      <c r="E1850" s="135">
        <v>42166</v>
      </c>
      <c r="F1850" s="136">
        <v>2056.61</v>
      </c>
      <c r="G1850" s="137">
        <v>2.5999999999999999E-3</v>
      </c>
    </row>
    <row r="1851" spans="1:7" ht="17.5" thickBot="1">
      <c r="A1851" s="135">
        <v>42167</v>
      </c>
      <c r="B1851" s="136">
        <v>1277000</v>
      </c>
      <c r="C1851" s="137">
        <v>1.5900000000000001E-2</v>
      </c>
      <c r="D1851" s="133"/>
      <c r="E1851" s="135">
        <v>42167</v>
      </c>
      <c r="F1851" s="136">
        <v>2052.17</v>
      </c>
      <c r="G1851" s="138">
        <v>-2.2000000000000001E-3</v>
      </c>
    </row>
    <row r="1852" spans="1:7" ht="17.5" thickBot="1">
      <c r="A1852" s="135">
        <v>42170</v>
      </c>
      <c r="B1852" s="136">
        <v>1270000</v>
      </c>
      <c r="C1852" s="138">
        <v>-5.4999999999999997E-3</v>
      </c>
      <c r="D1852" s="133"/>
      <c r="E1852" s="135">
        <v>42170</v>
      </c>
      <c r="F1852" s="136">
        <v>2042.32</v>
      </c>
      <c r="G1852" s="138">
        <v>-4.7999999999999996E-3</v>
      </c>
    </row>
    <row r="1853" spans="1:7" ht="17.5" thickBot="1">
      <c r="A1853" s="135">
        <v>42171</v>
      </c>
      <c r="B1853" s="136">
        <v>1255000</v>
      </c>
      <c r="C1853" s="138">
        <v>-1.18E-2</v>
      </c>
      <c r="D1853" s="133"/>
      <c r="E1853" s="135">
        <v>42171</v>
      </c>
      <c r="F1853" s="136">
        <v>2028.72</v>
      </c>
      <c r="G1853" s="138">
        <v>-6.7000000000000002E-3</v>
      </c>
    </row>
    <row r="1854" spans="1:7" ht="17.5" thickBot="1">
      <c r="A1854" s="135">
        <v>42172</v>
      </c>
      <c r="B1854" s="136">
        <v>1254000</v>
      </c>
      <c r="C1854" s="138">
        <v>-8.0000000000000004E-4</v>
      </c>
      <c r="D1854" s="133"/>
      <c r="E1854" s="135">
        <v>42172</v>
      </c>
      <c r="F1854" s="136">
        <v>2034.86</v>
      </c>
      <c r="G1854" s="137">
        <v>3.0000000000000001E-3</v>
      </c>
    </row>
    <row r="1855" spans="1:7" ht="17.5" thickBot="1">
      <c r="A1855" s="135">
        <v>42173</v>
      </c>
      <c r="B1855" s="136">
        <v>1265000</v>
      </c>
      <c r="C1855" s="137">
        <v>8.8000000000000005E-3</v>
      </c>
      <c r="D1855" s="133"/>
      <c r="E1855" s="135">
        <v>42173</v>
      </c>
      <c r="F1855" s="136">
        <v>2041.88</v>
      </c>
      <c r="G1855" s="137">
        <v>3.3999999999999998E-3</v>
      </c>
    </row>
    <row r="1856" spans="1:7" ht="17.5" thickBot="1">
      <c r="A1856" s="135">
        <v>42174</v>
      </c>
      <c r="B1856" s="136">
        <v>1266000</v>
      </c>
      <c r="C1856" s="137">
        <v>8.0000000000000004E-4</v>
      </c>
      <c r="D1856" s="133"/>
      <c r="E1856" s="135">
        <v>42174</v>
      </c>
      <c r="F1856" s="136">
        <v>2046.96</v>
      </c>
      <c r="G1856" s="137">
        <v>2.5000000000000001E-3</v>
      </c>
    </row>
    <row r="1857" spans="1:7" ht="17.5" thickBot="1">
      <c r="A1857" s="135">
        <v>42177</v>
      </c>
      <c r="B1857" s="136">
        <v>1281000</v>
      </c>
      <c r="C1857" s="137">
        <v>1.18E-2</v>
      </c>
      <c r="D1857" s="133"/>
      <c r="E1857" s="135">
        <v>42177</v>
      </c>
      <c r="F1857" s="136">
        <v>2055.16</v>
      </c>
      <c r="G1857" s="137">
        <v>4.0000000000000001E-3</v>
      </c>
    </row>
    <row r="1858" spans="1:7" ht="17.5" thickBot="1">
      <c r="A1858" s="135">
        <v>42178</v>
      </c>
      <c r="B1858" s="136">
        <v>1321000</v>
      </c>
      <c r="C1858" s="137">
        <v>3.1199999999999999E-2</v>
      </c>
      <c r="D1858" s="133"/>
      <c r="E1858" s="135">
        <v>42178</v>
      </c>
      <c r="F1858" s="136">
        <v>2081.1999999999998</v>
      </c>
      <c r="G1858" s="137">
        <v>1.2699999999999999E-2</v>
      </c>
    </row>
    <row r="1859" spans="1:7" ht="17.5" thickBot="1">
      <c r="A1859" s="135">
        <v>42179</v>
      </c>
      <c r="B1859" s="136">
        <v>1302000</v>
      </c>
      <c r="C1859" s="138">
        <v>-1.44E-2</v>
      </c>
      <c r="D1859" s="133"/>
      <c r="E1859" s="135">
        <v>42179</v>
      </c>
      <c r="F1859" s="136">
        <v>2085.5300000000002</v>
      </c>
      <c r="G1859" s="137">
        <v>2.0999999999999999E-3</v>
      </c>
    </row>
    <row r="1860" spans="1:7" ht="17.5" thickBot="1">
      <c r="A1860" s="135">
        <v>42180</v>
      </c>
      <c r="B1860" s="136">
        <v>1269000</v>
      </c>
      <c r="C1860" s="138">
        <v>-2.53E-2</v>
      </c>
      <c r="D1860" s="133"/>
      <c r="E1860" s="135">
        <v>42180</v>
      </c>
      <c r="F1860" s="136">
        <v>2085.06</v>
      </c>
      <c r="G1860" s="138">
        <v>-2.0000000000000001E-4</v>
      </c>
    </row>
    <row r="1861" spans="1:7" ht="17.5" thickBot="1">
      <c r="A1861" s="135">
        <v>42181</v>
      </c>
      <c r="B1861" s="136">
        <v>1278000</v>
      </c>
      <c r="C1861" s="137">
        <v>7.1000000000000004E-3</v>
      </c>
      <c r="D1861" s="133"/>
      <c r="E1861" s="135">
        <v>42181</v>
      </c>
      <c r="F1861" s="136">
        <v>2090.2600000000002</v>
      </c>
      <c r="G1861" s="137">
        <v>2.5000000000000001E-3</v>
      </c>
    </row>
    <row r="1862" spans="1:7" ht="17.5" thickBot="1">
      <c r="A1862" s="135">
        <v>42184</v>
      </c>
      <c r="B1862" s="136">
        <v>1281000</v>
      </c>
      <c r="C1862" s="137">
        <v>2.3E-3</v>
      </c>
      <c r="D1862" s="133"/>
      <c r="E1862" s="135">
        <v>42184</v>
      </c>
      <c r="F1862" s="136">
        <v>2060.4899999999998</v>
      </c>
      <c r="G1862" s="138">
        <v>-1.4200000000000001E-2</v>
      </c>
    </row>
    <row r="1863" spans="1:7" ht="17.5" thickBot="1">
      <c r="A1863" s="135">
        <v>42185</v>
      </c>
      <c r="B1863" s="136">
        <v>1268000</v>
      </c>
      <c r="C1863" s="138">
        <v>-1.01E-2</v>
      </c>
      <c r="D1863" s="133"/>
      <c r="E1863" s="135">
        <v>42185</v>
      </c>
      <c r="F1863" s="136">
        <v>2074.1999999999998</v>
      </c>
      <c r="G1863" s="137">
        <v>6.7000000000000002E-3</v>
      </c>
    </row>
    <row r="1864" spans="1:7" ht="17.5" thickBot="1">
      <c r="A1864" s="135">
        <v>42186</v>
      </c>
      <c r="B1864" s="136">
        <v>1295000</v>
      </c>
      <c r="C1864" s="137">
        <v>2.1299999999999999E-2</v>
      </c>
      <c r="D1864" s="133"/>
      <c r="E1864" s="135">
        <v>42186</v>
      </c>
      <c r="F1864" s="136">
        <v>2097.89</v>
      </c>
      <c r="G1864" s="137">
        <v>1.14E-2</v>
      </c>
    </row>
    <row r="1865" spans="1:7" ht="17.5" thickBot="1">
      <c r="A1865" s="135">
        <v>42187</v>
      </c>
      <c r="B1865" s="136">
        <v>1299000</v>
      </c>
      <c r="C1865" s="137">
        <v>3.0999999999999999E-3</v>
      </c>
      <c r="D1865" s="133"/>
      <c r="E1865" s="135">
        <v>42187</v>
      </c>
      <c r="F1865" s="136">
        <v>2107.33</v>
      </c>
      <c r="G1865" s="137">
        <v>4.4999999999999997E-3</v>
      </c>
    </row>
    <row r="1866" spans="1:7" ht="17.5" thickBot="1">
      <c r="A1866" s="135">
        <v>42188</v>
      </c>
      <c r="B1866" s="136">
        <v>1268000</v>
      </c>
      <c r="C1866" s="138">
        <v>-2.3900000000000001E-2</v>
      </c>
      <c r="D1866" s="133"/>
      <c r="E1866" s="135">
        <v>42188</v>
      </c>
      <c r="F1866" s="136">
        <v>2104.41</v>
      </c>
      <c r="G1866" s="138">
        <v>-1.4E-3</v>
      </c>
    </row>
    <row r="1867" spans="1:7" ht="17.5" thickBot="1">
      <c r="A1867" s="135">
        <v>42191</v>
      </c>
      <c r="B1867" s="136">
        <v>1230000</v>
      </c>
      <c r="C1867" s="138">
        <v>-0.03</v>
      </c>
      <c r="D1867" s="133"/>
      <c r="E1867" s="135">
        <v>42191</v>
      </c>
      <c r="F1867" s="136">
        <v>2053.9299999999998</v>
      </c>
      <c r="G1867" s="138">
        <v>-2.4E-2</v>
      </c>
    </row>
    <row r="1868" spans="1:7" ht="17.5" thickBot="1">
      <c r="A1868" s="135">
        <v>42192</v>
      </c>
      <c r="B1868" s="136">
        <v>1240000</v>
      </c>
      <c r="C1868" s="137">
        <v>8.0999999999999996E-3</v>
      </c>
      <c r="D1868" s="133"/>
      <c r="E1868" s="135">
        <v>42192</v>
      </c>
      <c r="F1868" s="136">
        <v>2040.29</v>
      </c>
      <c r="G1868" s="138">
        <v>-6.6E-3</v>
      </c>
    </row>
    <row r="1869" spans="1:7" ht="17.5" thickBot="1">
      <c r="A1869" s="135">
        <v>42193</v>
      </c>
      <c r="B1869" s="136">
        <v>1239000</v>
      </c>
      <c r="C1869" s="138">
        <v>-8.0000000000000004E-4</v>
      </c>
      <c r="D1869" s="133"/>
      <c r="E1869" s="135">
        <v>42193</v>
      </c>
      <c r="F1869" s="136">
        <v>2016.21</v>
      </c>
      <c r="G1869" s="138">
        <v>-1.18E-2</v>
      </c>
    </row>
    <row r="1870" spans="1:7" ht="17.5" thickBot="1">
      <c r="A1870" s="135">
        <v>42194</v>
      </c>
      <c r="B1870" s="136">
        <v>1265000</v>
      </c>
      <c r="C1870" s="137">
        <v>2.1000000000000001E-2</v>
      </c>
      <c r="D1870" s="133"/>
      <c r="E1870" s="135">
        <v>42194</v>
      </c>
      <c r="F1870" s="136">
        <v>2027.81</v>
      </c>
      <c r="G1870" s="137">
        <v>5.7999999999999996E-3</v>
      </c>
    </row>
    <row r="1871" spans="1:7" ht="17.5" thickBot="1">
      <c r="A1871" s="135">
        <v>42195</v>
      </c>
      <c r="B1871" s="136">
        <v>1259000</v>
      </c>
      <c r="C1871" s="138">
        <v>-4.7000000000000002E-3</v>
      </c>
      <c r="D1871" s="133"/>
      <c r="E1871" s="135">
        <v>42195</v>
      </c>
      <c r="F1871" s="136">
        <v>2031.17</v>
      </c>
      <c r="G1871" s="137">
        <v>1.6999999999999999E-3</v>
      </c>
    </row>
    <row r="1872" spans="1:7" ht="17.5" thickBot="1">
      <c r="A1872" s="135">
        <v>42198</v>
      </c>
      <c r="B1872" s="136">
        <v>1266000</v>
      </c>
      <c r="C1872" s="137">
        <v>5.5999999999999999E-3</v>
      </c>
      <c r="D1872" s="133"/>
      <c r="E1872" s="135">
        <v>42198</v>
      </c>
      <c r="F1872" s="136">
        <v>2061.52</v>
      </c>
      <c r="G1872" s="137">
        <v>1.49E-2</v>
      </c>
    </row>
    <row r="1873" spans="1:7" ht="17.5" thickBot="1">
      <c r="A1873" s="135">
        <v>42199</v>
      </c>
      <c r="B1873" s="136">
        <v>1225000</v>
      </c>
      <c r="C1873" s="138">
        <v>-3.2399999999999998E-2</v>
      </c>
      <c r="D1873" s="133"/>
      <c r="E1873" s="135">
        <v>42199</v>
      </c>
      <c r="F1873" s="136">
        <v>2059.23</v>
      </c>
      <c r="G1873" s="138">
        <v>-1.1000000000000001E-3</v>
      </c>
    </row>
    <row r="1874" spans="1:7" ht="17.5" thickBot="1">
      <c r="A1874" s="135">
        <v>42200</v>
      </c>
      <c r="B1874" s="136">
        <v>1235000</v>
      </c>
      <c r="C1874" s="137">
        <v>8.2000000000000007E-3</v>
      </c>
      <c r="D1874" s="133"/>
      <c r="E1874" s="135">
        <v>42200</v>
      </c>
      <c r="F1874" s="136">
        <v>2072.91</v>
      </c>
      <c r="G1874" s="137">
        <v>6.6E-3</v>
      </c>
    </row>
    <row r="1875" spans="1:7" ht="17.5" thickBot="1">
      <c r="A1875" s="135">
        <v>42201</v>
      </c>
      <c r="B1875" s="136">
        <v>1282000</v>
      </c>
      <c r="C1875" s="137">
        <v>3.8100000000000002E-2</v>
      </c>
      <c r="D1875" s="133"/>
      <c r="E1875" s="135">
        <v>42201</v>
      </c>
      <c r="F1875" s="136">
        <v>2087.89</v>
      </c>
      <c r="G1875" s="137">
        <v>7.1999999999999998E-3</v>
      </c>
    </row>
    <row r="1876" spans="1:7" ht="17.5" thickBot="1">
      <c r="A1876" s="135">
        <v>42202</v>
      </c>
      <c r="B1876" s="136">
        <v>1305000</v>
      </c>
      <c r="C1876" s="137">
        <v>1.7899999999999999E-2</v>
      </c>
      <c r="D1876" s="133"/>
      <c r="E1876" s="135">
        <v>42202</v>
      </c>
      <c r="F1876" s="136">
        <v>2076.79</v>
      </c>
      <c r="G1876" s="138">
        <v>-5.3E-3</v>
      </c>
    </row>
    <row r="1877" spans="1:7" ht="17.5" thickBot="1">
      <c r="A1877" s="135">
        <v>42205</v>
      </c>
      <c r="B1877" s="136">
        <v>1275000</v>
      </c>
      <c r="C1877" s="138">
        <v>-2.3E-2</v>
      </c>
      <c r="D1877" s="133"/>
      <c r="E1877" s="135">
        <v>42205</v>
      </c>
      <c r="F1877" s="136">
        <v>2073.31</v>
      </c>
      <c r="G1877" s="138">
        <v>-1.6999999999999999E-3</v>
      </c>
    </row>
    <row r="1878" spans="1:7" ht="17.5" thickBot="1">
      <c r="A1878" s="135">
        <v>42206</v>
      </c>
      <c r="B1878" s="136">
        <v>1263000</v>
      </c>
      <c r="C1878" s="138">
        <v>-9.4000000000000004E-3</v>
      </c>
      <c r="D1878" s="133"/>
      <c r="E1878" s="135">
        <v>42206</v>
      </c>
      <c r="F1878" s="136">
        <v>2083.62</v>
      </c>
      <c r="G1878" s="137">
        <v>5.0000000000000001E-3</v>
      </c>
    </row>
    <row r="1879" spans="1:7" ht="17.5" thickBot="1">
      <c r="A1879" s="135">
        <v>42207</v>
      </c>
      <c r="B1879" s="136">
        <v>1253000</v>
      </c>
      <c r="C1879" s="138">
        <v>-7.9000000000000008E-3</v>
      </c>
      <c r="D1879" s="133"/>
      <c r="E1879" s="135">
        <v>42207</v>
      </c>
      <c r="F1879" s="136">
        <v>2064.73</v>
      </c>
      <c r="G1879" s="138">
        <v>-9.1000000000000004E-3</v>
      </c>
    </row>
    <row r="1880" spans="1:7" ht="17.5" thickBot="1">
      <c r="A1880" s="135">
        <v>42208</v>
      </c>
      <c r="B1880" s="136">
        <v>1234000</v>
      </c>
      <c r="C1880" s="138">
        <v>-1.52E-2</v>
      </c>
      <c r="D1880" s="133"/>
      <c r="E1880" s="135">
        <v>42208</v>
      </c>
      <c r="F1880" s="136">
        <v>2065.0700000000002</v>
      </c>
      <c r="G1880" s="137">
        <v>2.0000000000000001E-4</v>
      </c>
    </row>
    <row r="1881" spans="1:7" ht="17.5" thickBot="1">
      <c r="A1881" s="135">
        <v>42209</v>
      </c>
      <c r="B1881" s="136">
        <v>1229000</v>
      </c>
      <c r="C1881" s="138">
        <v>-4.1000000000000003E-3</v>
      </c>
      <c r="D1881" s="133"/>
      <c r="E1881" s="135">
        <v>42209</v>
      </c>
      <c r="F1881" s="136">
        <v>2045.96</v>
      </c>
      <c r="G1881" s="138">
        <v>-9.2999999999999992E-3</v>
      </c>
    </row>
    <row r="1882" spans="1:7" ht="17.5" thickBot="1">
      <c r="A1882" s="135">
        <v>42212</v>
      </c>
      <c r="B1882" s="136">
        <v>1230000</v>
      </c>
      <c r="C1882" s="137">
        <v>8.0000000000000004E-4</v>
      </c>
      <c r="D1882" s="133"/>
      <c r="E1882" s="135">
        <v>42212</v>
      </c>
      <c r="F1882" s="136">
        <v>2038.81</v>
      </c>
      <c r="G1882" s="138">
        <v>-3.5000000000000001E-3</v>
      </c>
    </row>
    <row r="1883" spans="1:7" ht="17.5" thickBot="1">
      <c r="A1883" s="135">
        <v>42213</v>
      </c>
      <c r="B1883" s="136">
        <v>1230000</v>
      </c>
      <c r="C1883" s="137">
        <v>0</v>
      </c>
      <c r="D1883" s="133"/>
      <c r="E1883" s="135">
        <v>42213</v>
      </c>
      <c r="F1883" s="136">
        <v>2039.1</v>
      </c>
      <c r="G1883" s="137">
        <v>1E-4</v>
      </c>
    </row>
    <row r="1884" spans="1:7" ht="17.5" thickBot="1">
      <c r="A1884" s="135">
        <v>42214</v>
      </c>
      <c r="B1884" s="136">
        <v>1263000</v>
      </c>
      <c r="C1884" s="137">
        <v>2.6800000000000001E-2</v>
      </c>
      <c r="D1884" s="133"/>
      <c r="E1884" s="135">
        <v>42214</v>
      </c>
      <c r="F1884" s="136">
        <v>2037.62</v>
      </c>
      <c r="G1884" s="138">
        <v>-6.9999999999999999E-4</v>
      </c>
    </row>
    <row r="1885" spans="1:7" ht="17.5" thickBot="1">
      <c r="A1885" s="135">
        <v>42215</v>
      </c>
      <c r="B1885" s="136">
        <v>1215000</v>
      </c>
      <c r="C1885" s="138">
        <v>-3.7999999999999999E-2</v>
      </c>
      <c r="D1885" s="133"/>
      <c r="E1885" s="135">
        <v>42215</v>
      </c>
      <c r="F1885" s="136">
        <v>2019.03</v>
      </c>
      <c r="G1885" s="138">
        <v>-9.1000000000000004E-3</v>
      </c>
    </row>
    <row r="1886" spans="1:7" ht="17.5" thickBot="1">
      <c r="A1886" s="135">
        <v>42216</v>
      </c>
      <c r="B1886" s="136">
        <v>1185000</v>
      </c>
      <c r="C1886" s="138">
        <v>-2.47E-2</v>
      </c>
      <c r="D1886" s="133"/>
      <c r="E1886" s="135">
        <v>42216</v>
      </c>
      <c r="F1886" s="136">
        <v>2030.16</v>
      </c>
      <c r="G1886" s="137">
        <v>5.4999999999999997E-3</v>
      </c>
    </row>
    <row r="1887" spans="1:7" ht="17.5" thickBot="1">
      <c r="A1887" s="135">
        <v>42219</v>
      </c>
      <c r="B1887" s="136">
        <v>1175000</v>
      </c>
      <c r="C1887" s="138">
        <v>-8.3999999999999995E-3</v>
      </c>
      <c r="D1887" s="133"/>
      <c r="E1887" s="135">
        <v>42219</v>
      </c>
      <c r="F1887" s="136">
        <v>2008.49</v>
      </c>
      <c r="G1887" s="138">
        <v>-1.0699999999999999E-2</v>
      </c>
    </row>
    <row r="1888" spans="1:7" ht="17.5" thickBot="1">
      <c r="A1888" s="135">
        <v>42220</v>
      </c>
      <c r="B1888" s="136">
        <v>1182000</v>
      </c>
      <c r="C1888" s="137">
        <v>6.0000000000000001E-3</v>
      </c>
      <c r="D1888" s="133"/>
      <c r="E1888" s="135">
        <v>42220</v>
      </c>
      <c r="F1888" s="136">
        <v>2027.99</v>
      </c>
      <c r="G1888" s="137">
        <v>9.7000000000000003E-3</v>
      </c>
    </row>
    <row r="1889" spans="1:7" ht="17.5" thickBot="1">
      <c r="A1889" s="135">
        <v>42221</v>
      </c>
      <c r="B1889" s="136">
        <v>1159000</v>
      </c>
      <c r="C1889" s="138">
        <v>-1.95E-2</v>
      </c>
      <c r="D1889" s="133"/>
      <c r="E1889" s="135">
        <v>42221</v>
      </c>
      <c r="F1889" s="136">
        <v>2029.76</v>
      </c>
      <c r="G1889" s="137">
        <v>8.9999999999999998E-4</v>
      </c>
    </row>
    <row r="1890" spans="1:7" ht="17.5" thickBot="1">
      <c r="A1890" s="135">
        <v>42222</v>
      </c>
      <c r="B1890" s="136">
        <v>1115000</v>
      </c>
      <c r="C1890" s="138">
        <v>-3.7999999999999999E-2</v>
      </c>
      <c r="D1890" s="133"/>
      <c r="E1890" s="135">
        <v>42222</v>
      </c>
      <c r="F1890" s="136">
        <v>2013.29</v>
      </c>
      <c r="G1890" s="138">
        <v>-8.0999999999999996E-3</v>
      </c>
    </row>
    <row r="1891" spans="1:7" ht="17.5" thickBot="1">
      <c r="A1891" s="135">
        <v>42223</v>
      </c>
      <c r="B1891" s="136">
        <v>1136000</v>
      </c>
      <c r="C1891" s="137">
        <v>1.8800000000000001E-2</v>
      </c>
      <c r="D1891" s="133"/>
      <c r="E1891" s="135">
        <v>42223</v>
      </c>
      <c r="F1891" s="136">
        <v>2010.23</v>
      </c>
      <c r="G1891" s="138">
        <v>-1.5E-3</v>
      </c>
    </row>
    <row r="1892" spans="1:7" ht="17.5" thickBot="1">
      <c r="A1892" s="135">
        <v>42226</v>
      </c>
      <c r="B1892" s="136">
        <v>1141000</v>
      </c>
      <c r="C1892" s="137">
        <v>4.4000000000000003E-3</v>
      </c>
      <c r="D1892" s="133"/>
      <c r="E1892" s="135">
        <v>42226</v>
      </c>
      <c r="F1892" s="136">
        <v>2003.17</v>
      </c>
      <c r="G1892" s="138">
        <v>-3.5000000000000001E-3</v>
      </c>
    </row>
    <row r="1893" spans="1:7" ht="17.5" thickBot="1">
      <c r="A1893" s="135">
        <v>42227</v>
      </c>
      <c r="B1893" s="136">
        <v>1157000</v>
      </c>
      <c r="C1893" s="137">
        <v>1.4E-2</v>
      </c>
      <c r="D1893" s="133"/>
      <c r="E1893" s="135">
        <v>42227</v>
      </c>
      <c r="F1893" s="136">
        <v>1986.65</v>
      </c>
      <c r="G1893" s="138">
        <v>-8.2000000000000007E-3</v>
      </c>
    </row>
    <row r="1894" spans="1:7" ht="17.5" thickBot="1">
      <c r="A1894" s="135">
        <v>42228</v>
      </c>
      <c r="B1894" s="136">
        <v>1154000</v>
      </c>
      <c r="C1894" s="138">
        <v>-2.5999999999999999E-3</v>
      </c>
      <c r="D1894" s="133"/>
      <c r="E1894" s="135">
        <v>42228</v>
      </c>
      <c r="F1894" s="136">
        <v>1975.47</v>
      </c>
      <c r="G1894" s="138">
        <v>-5.5999999999999999E-3</v>
      </c>
    </row>
    <row r="1895" spans="1:7" ht="17.5" thickBot="1">
      <c r="A1895" s="135">
        <v>42229</v>
      </c>
      <c r="B1895" s="136">
        <v>1140000</v>
      </c>
      <c r="C1895" s="138">
        <v>-1.21E-2</v>
      </c>
      <c r="D1895" s="133"/>
      <c r="E1895" s="135">
        <v>42229</v>
      </c>
      <c r="F1895" s="136">
        <v>1983.46</v>
      </c>
      <c r="G1895" s="137">
        <v>4.0000000000000001E-3</v>
      </c>
    </row>
    <row r="1896" spans="1:7" ht="17.5" thickBot="1">
      <c r="A1896" s="135">
        <v>42233</v>
      </c>
      <c r="B1896" s="136">
        <v>1104000</v>
      </c>
      <c r="C1896" s="138">
        <v>-3.1600000000000003E-2</v>
      </c>
      <c r="D1896" s="133"/>
      <c r="E1896" s="135">
        <v>42233</v>
      </c>
      <c r="F1896" s="136">
        <v>1968.52</v>
      </c>
      <c r="G1896" s="138">
        <v>-7.4999999999999997E-3</v>
      </c>
    </row>
    <row r="1897" spans="1:7" ht="17.5" thickBot="1">
      <c r="A1897" s="135">
        <v>42234</v>
      </c>
      <c r="B1897" s="136">
        <v>1131000</v>
      </c>
      <c r="C1897" s="137">
        <v>2.4500000000000001E-2</v>
      </c>
      <c r="D1897" s="133"/>
      <c r="E1897" s="135">
        <v>42234</v>
      </c>
      <c r="F1897" s="136">
        <v>1956.26</v>
      </c>
      <c r="G1897" s="138">
        <v>-6.1999999999999998E-3</v>
      </c>
    </row>
    <row r="1898" spans="1:7" ht="17.5" thickBot="1">
      <c r="A1898" s="135">
        <v>42235</v>
      </c>
      <c r="B1898" s="136">
        <v>1154000</v>
      </c>
      <c r="C1898" s="137">
        <v>2.0299999999999999E-2</v>
      </c>
      <c r="D1898" s="133"/>
      <c r="E1898" s="135">
        <v>42235</v>
      </c>
      <c r="F1898" s="136">
        <v>1939.38</v>
      </c>
      <c r="G1898" s="138">
        <v>-8.6E-3</v>
      </c>
    </row>
    <row r="1899" spans="1:7" ht="17.5" thickBot="1">
      <c r="A1899" s="135">
        <v>42236</v>
      </c>
      <c r="B1899" s="136">
        <v>1139000</v>
      </c>
      <c r="C1899" s="138">
        <v>-1.2999999999999999E-2</v>
      </c>
      <c r="D1899" s="133"/>
      <c r="E1899" s="135">
        <v>42236</v>
      </c>
      <c r="F1899" s="136">
        <v>1914.55</v>
      </c>
      <c r="G1899" s="138">
        <v>-1.2800000000000001E-2</v>
      </c>
    </row>
    <row r="1900" spans="1:7" ht="17.5" thickBot="1">
      <c r="A1900" s="135">
        <v>42237</v>
      </c>
      <c r="B1900" s="136">
        <v>1101000</v>
      </c>
      <c r="C1900" s="138">
        <v>-3.3399999999999999E-2</v>
      </c>
      <c r="D1900" s="133"/>
      <c r="E1900" s="135">
        <v>42237</v>
      </c>
      <c r="F1900" s="136">
        <v>1876.07</v>
      </c>
      <c r="G1900" s="138">
        <v>-2.01E-2</v>
      </c>
    </row>
    <row r="1901" spans="1:7" ht="17.5" thickBot="1">
      <c r="A1901" s="135">
        <v>42240</v>
      </c>
      <c r="B1901" s="136">
        <v>1079000</v>
      </c>
      <c r="C1901" s="138">
        <v>-0.02</v>
      </c>
      <c r="D1901" s="133"/>
      <c r="E1901" s="135">
        <v>42240</v>
      </c>
      <c r="F1901" s="136">
        <v>1829.81</v>
      </c>
      <c r="G1901" s="138">
        <v>-2.47E-2</v>
      </c>
    </row>
    <row r="1902" spans="1:7" ht="17.5" thickBot="1">
      <c r="A1902" s="135">
        <v>42241</v>
      </c>
      <c r="B1902" s="136">
        <v>1079000</v>
      </c>
      <c r="C1902" s="137">
        <v>0</v>
      </c>
      <c r="D1902" s="133"/>
      <c r="E1902" s="135">
        <v>42241</v>
      </c>
      <c r="F1902" s="136">
        <v>1846.63</v>
      </c>
      <c r="G1902" s="137">
        <v>9.1999999999999998E-3</v>
      </c>
    </row>
    <row r="1903" spans="1:7" ht="17.5" thickBot="1">
      <c r="A1903" s="135">
        <v>42242</v>
      </c>
      <c r="B1903" s="136">
        <v>1067000</v>
      </c>
      <c r="C1903" s="138">
        <v>-1.11E-2</v>
      </c>
      <c r="D1903" s="133"/>
      <c r="E1903" s="135">
        <v>42242</v>
      </c>
      <c r="F1903" s="136">
        <v>1894.09</v>
      </c>
      <c r="G1903" s="137">
        <v>2.5700000000000001E-2</v>
      </c>
    </row>
    <row r="1904" spans="1:7" ht="17.5" thickBot="1">
      <c r="A1904" s="135">
        <v>42243</v>
      </c>
      <c r="B1904" s="136">
        <v>1067000</v>
      </c>
      <c r="C1904" s="137">
        <v>0</v>
      </c>
      <c r="D1904" s="133"/>
      <c r="E1904" s="135">
        <v>42243</v>
      </c>
      <c r="F1904" s="136">
        <v>1908</v>
      </c>
      <c r="G1904" s="137">
        <v>7.3000000000000001E-3</v>
      </c>
    </row>
    <row r="1905" spans="1:7" ht="17.5" thickBot="1">
      <c r="A1905" s="135">
        <v>42244</v>
      </c>
      <c r="B1905" s="136">
        <v>1081000</v>
      </c>
      <c r="C1905" s="137">
        <v>1.3100000000000001E-2</v>
      </c>
      <c r="D1905" s="133"/>
      <c r="E1905" s="135">
        <v>42244</v>
      </c>
      <c r="F1905" s="136">
        <v>1937.67</v>
      </c>
      <c r="G1905" s="137">
        <v>1.5599999999999999E-2</v>
      </c>
    </row>
    <row r="1906" spans="1:7" ht="17.5" thickBot="1">
      <c r="A1906" s="135">
        <v>42247</v>
      </c>
      <c r="B1906" s="136">
        <v>1089000</v>
      </c>
      <c r="C1906" s="137">
        <v>7.4000000000000003E-3</v>
      </c>
      <c r="D1906" s="133"/>
      <c r="E1906" s="135">
        <v>42247</v>
      </c>
      <c r="F1906" s="136">
        <v>1941.49</v>
      </c>
      <c r="G1906" s="137">
        <v>2E-3</v>
      </c>
    </row>
    <row r="1907" spans="1:7" ht="17.5" thickBot="1">
      <c r="A1907" s="135">
        <v>42248</v>
      </c>
      <c r="B1907" s="136">
        <v>1085000</v>
      </c>
      <c r="C1907" s="138">
        <v>-3.7000000000000002E-3</v>
      </c>
      <c r="D1907" s="133"/>
      <c r="E1907" s="135">
        <v>42248</v>
      </c>
      <c r="F1907" s="136">
        <v>1914.23</v>
      </c>
      <c r="G1907" s="138">
        <v>-1.4E-2</v>
      </c>
    </row>
    <row r="1908" spans="1:7" ht="17.5" thickBot="1">
      <c r="A1908" s="135">
        <v>42249</v>
      </c>
      <c r="B1908" s="136">
        <v>1090000</v>
      </c>
      <c r="C1908" s="137">
        <v>4.5999999999999999E-3</v>
      </c>
      <c r="D1908" s="133"/>
      <c r="E1908" s="135">
        <v>42249</v>
      </c>
      <c r="F1908" s="136">
        <v>1915.22</v>
      </c>
      <c r="G1908" s="137">
        <v>5.0000000000000001E-4</v>
      </c>
    </row>
    <row r="1909" spans="1:7" ht="17.5" thickBot="1">
      <c r="A1909" s="135">
        <v>42250</v>
      </c>
      <c r="B1909" s="136">
        <v>1122000</v>
      </c>
      <c r="C1909" s="137">
        <v>2.9399999999999999E-2</v>
      </c>
      <c r="D1909" s="133"/>
      <c r="E1909" s="135">
        <v>42250</v>
      </c>
      <c r="F1909" s="136">
        <v>1915.53</v>
      </c>
      <c r="G1909" s="137">
        <v>2.0000000000000001E-4</v>
      </c>
    </row>
    <row r="1910" spans="1:7" ht="17.5" thickBot="1">
      <c r="A1910" s="135">
        <v>42251</v>
      </c>
      <c r="B1910" s="136">
        <v>1129000</v>
      </c>
      <c r="C1910" s="137">
        <v>6.1999999999999998E-3</v>
      </c>
      <c r="D1910" s="133"/>
      <c r="E1910" s="135">
        <v>42251</v>
      </c>
      <c r="F1910" s="136">
        <v>1886.04</v>
      </c>
      <c r="G1910" s="138">
        <v>-1.54E-2</v>
      </c>
    </row>
    <row r="1911" spans="1:7" ht="17.5" thickBot="1">
      <c r="A1911" s="135">
        <v>42254</v>
      </c>
      <c r="B1911" s="136">
        <v>1112000</v>
      </c>
      <c r="C1911" s="138">
        <v>-1.5100000000000001E-2</v>
      </c>
      <c r="D1911" s="133"/>
      <c r="E1911" s="135">
        <v>42254</v>
      </c>
      <c r="F1911" s="136">
        <v>1883.22</v>
      </c>
      <c r="G1911" s="138">
        <v>-1.5E-3</v>
      </c>
    </row>
    <row r="1912" spans="1:7" ht="17.5" thickBot="1">
      <c r="A1912" s="135">
        <v>42255</v>
      </c>
      <c r="B1912" s="136">
        <v>1131000</v>
      </c>
      <c r="C1912" s="137">
        <v>1.7100000000000001E-2</v>
      </c>
      <c r="D1912" s="133"/>
      <c r="E1912" s="135">
        <v>42255</v>
      </c>
      <c r="F1912" s="136">
        <v>1878.68</v>
      </c>
      <c r="G1912" s="138">
        <v>-2.3999999999999998E-3</v>
      </c>
    </row>
    <row r="1913" spans="1:7" ht="17.5" thickBot="1">
      <c r="A1913" s="135">
        <v>42256</v>
      </c>
      <c r="B1913" s="136">
        <v>1147000</v>
      </c>
      <c r="C1913" s="137">
        <v>1.41E-2</v>
      </c>
      <c r="D1913" s="133"/>
      <c r="E1913" s="135">
        <v>42256</v>
      </c>
      <c r="F1913" s="136">
        <v>1934.2</v>
      </c>
      <c r="G1913" s="137">
        <v>2.9600000000000001E-2</v>
      </c>
    </row>
    <row r="1914" spans="1:7" ht="17.5" thickBot="1">
      <c r="A1914" s="135">
        <v>42257</v>
      </c>
      <c r="B1914" s="136">
        <v>1134000</v>
      </c>
      <c r="C1914" s="138">
        <v>-1.1299999999999999E-2</v>
      </c>
      <c r="D1914" s="133"/>
      <c r="E1914" s="135">
        <v>42257</v>
      </c>
      <c r="F1914" s="136">
        <v>1962.11</v>
      </c>
      <c r="G1914" s="137">
        <v>1.44E-2</v>
      </c>
    </row>
    <row r="1915" spans="1:7" ht="17.5" thickBot="1">
      <c r="A1915" s="135">
        <v>42258</v>
      </c>
      <c r="B1915" s="136">
        <v>1115000</v>
      </c>
      <c r="C1915" s="138">
        <v>-1.6799999999999999E-2</v>
      </c>
      <c r="D1915" s="133"/>
      <c r="E1915" s="135">
        <v>42258</v>
      </c>
      <c r="F1915" s="136">
        <v>1941.37</v>
      </c>
      <c r="G1915" s="138">
        <v>-1.06E-2</v>
      </c>
    </row>
    <row r="1916" spans="1:7" ht="17.5" thickBot="1">
      <c r="A1916" s="135">
        <v>42261</v>
      </c>
      <c r="B1916" s="136">
        <v>1124000</v>
      </c>
      <c r="C1916" s="137">
        <v>8.0999999999999996E-3</v>
      </c>
      <c r="D1916" s="133"/>
      <c r="E1916" s="135">
        <v>42261</v>
      </c>
      <c r="F1916" s="136">
        <v>1931.46</v>
      </c>
      <c r="G1916" s="138">
        <v>-5.1000000000000004E-3</v>
      </c>
    </row>
    <row r="1917" spans="1:7" ht="17.5" thickBot="1">
      <c r="A1917" s="135">
        <v>42262</v>
      </c>
      <c r="B1917" s="136">
        <v>1123000</v>
      </c>
      <c r="C1917" s="138">
        <v>-8.9999999999999998E-4</v>
      </c>
      <c r="D1917" s="133"/>
      <c r="E1917" s="135">
        <v>42262</v>
      </c>
      <c r="F1917" s="136">
        <v>1937.56</v>
      </c>
      <c r="G1917" s="137">
        <v>3.2000000000000002E-3</v>
      </c>
    </row>
    <row r="1918" spans="1:7" ht="17.5" thickBot="1">
      <c r="A1918" s="135">
        <v>42263</v>
      </c>
      <c r="B1918" s="136">
        <v>1152000</v>
      </c>
      <c r="C1918" s="137">
        <v>2.58E-2</v>
      </c>
      <c r="D1918" s="133"/>
      <c r="E1918" s="135">
        <v>42263</v>
      </c>
      <c r="F1918" s="136">
        <v>1975.45</v>
      </c>
      <c r="G1918" s="137">
        <v>1.9599999999999999E-2</v>
      </c>
    </row>
    <row r="1919" spans="1:7" ht="17.5" thickBot="1">
      <c r="A1919" s="135">
        <v>42264</v>
      </c>
      <c r="B1919" s="136">
        <v>1157000</v>
      </c>
      <c r="C1919" s="137">
        <v>4.3E-3</v>
      </c>
      <c r="D1919" s="133"/>
      <c r="E1919" s="135">
        <v>42264</v>
      </c>
      <c r="F1919" s="136">
        <v>1976.49</v>
      </c>
      <c r="G1919" s="137">
        <v>5.0000000000000001E-4</v>
      </c>
    </row>
    <row r="1920" spans="1:7" ht="17.5" thickBot="1">
      <c r="A1920" s="135">
        <v>42265</v>
      </c>
      <c r="B1920" s="136">
        <v>1190000</v>
      </c>
      <c r="C1920" s="137">
        <v>2.8500000000000001E-2</v>
      </c>
      <c r="D1920" s="133"/>
      <c r="E1920" s="135">
        <v>42265</v>
      </c>
      <c r="F1920" s="136">
        <v>1995.95</v>
      </c>
      <c r="G1920" s="137">
        <v>9.7999999999999997E-3</v>
      </c>
    </row>
    <row r="1921" spans="1:7" ht="17.5" thickBot="1">
      <c r="A1921" s="135">
        <v>42268</v>
      </c>
      <c r="B1921" s="136">
        <v>1150000</v>
      </c>
      <c r="C1921" s="138">
        <v>-3.3599999999999998E-2</v>
      </c>
      <c r="D1921" s="133"/>
      <c r="E1921" s="135">
        <v>42268</v>
      </c>
      <c r="F1921" s="136">
        <v>1964.68</v>
      </c>
      <c r="G1921" s="138">
        <v>-1.5699999999999999E-2</v>
      </c>
    </row>
    <row r="1922" spans="1:7" ht="17.5" thickBot="1">
      <c r="A1922" s="135">
        <v>42269</v>
      </c>
      <c r="B1922" s="136">
        <v>1145000</v>
      </c>
      <c r="C1922" s="138">
        <v>-4.3E-3</v>
      </c>
      <c r="D1922" s="133"/>
      <c r="E1922" s="135">
        <v>42269</v>
      </c>
      <c r="F1922" s="136">
        <v>1982.06</v>
      </c>
      <c r="G1922" s="137">
        <v>8.8000000000000005E-3</v>
      </c>
    </row>
    <row r="1923" spans="1:7" ht="17.5" thickBot="1">
      <c r="A1923" s="135">
        <v>42270</v>
      </c>
      <c r="B1923" s="136">
        <v>1131000</v>
      </c>
      <c r="C1923" s="138">
        <v>-1.2200000000000001E-2</v>
      </c>
      <c r="D1923" s="133"/>
      <c r="E1923" s="135">
        <v>42270</v>
      </c>
      <c r="F1923" s="136">
        <v>1944.64</v>
      </c>
      <c r="G1923" s="138">
        <v>-1.89E-2</v>
      </c>
    </row>
    <row r="1924" spans="1:7" ht="17.5" thickBot="1">
      <c r="A1924" s="135">
        <v>42271</v>
      </c>
      <c r="B1924" s="136">
        <v>1126000</v>
      </c>
      <c r="C1924" s="138">
        <v>-4.4000000000000003E-3</v>
      </c>
      <c r="D1924" s="133"/>
      <c r="E1924" s="135">
        <v>42271</v>
      </c>
      <c r="F1924" s="136">
        <v>1947.1</v>
      </c>
      <c r="G1924" s="137">
        <v>1.2999999999999999E-3</v>
      </c>
    </row>
    <row r="1925" spans="1:7" ht="17.5" thickBot="1">
      <c r="A1925" s="135">
        <v>42272</v>
      </c>
      <c r="B1925" s="136">
        <v>1112000</v>
      </c>
      <c r="C1925" s="138">
        <v>-1.24E-2</v>
      </c>
      <c r="D1925" s="133"/>
      <c r="E1925" s="135">
        <v>42272</v>
      </c>
      <c r="F1925" s="136">
        <v>1942.85</v>
      </c>
      <c r="G1925" s="138">
        <v>-2.2000000000000001E-3</v>
      </c>
    </row>
    <row r="1926" spans="1:7" ht="17.5" thickBot="1">
      <c r="A1926" s="135">
        <v>42277</v>
      </c>
      <c r="B1926" s="136">
        <v>1134000</v>
      </c>
      <c r="C1926" s="137">
        <v>1.9800000000000002E-2</v>
      </c>
      <c r="D1926" s="133"/>
      <c r="E1926" s="135">
        <v>42277</v>
      </c>
      <c r="F1926" s="136">
        <v>1962.81</v>
      </c>
      <c r="G1926" s="137">
        <v>1.03E-2</v>
      </c>
    </row>
    <row r="1927" spans="1:7" ht="17.5" thickBot="1">
      <c r="A1927" s="135">
        <v>42278</v>
      </c>
      <c r="B1927" s="136">
        <v>1134000</v>
      </c>
      <c r="C1927" s="137">
        <v>0</v>
      </c>
      <c r="D1927" s="133"/>
      <c r="E1927" s="135">
        <v>42278</v>
      </c>
      <c r="F1927" s="136">
        <v>1979.32</v>
      </c>
      <c r="G1927" s="137">
        <v>8.3999999999999995E-3</v>
      </c>
    </row>
    <row r="1928" spans="1:7" ht="17.5" thickBot="1">
      <c r="A1928" s="135">
        <v>42279</v>
      </c>
      <c r="B1928" s="136">
        <v>1119000</v>
      </c>
      <c r="C1928" s="138">
        <v>-1.32E-2</v>
      </c>
      <c r="D1928" s="133"/>
      <c r="E1928" s="135">
        <v>42279</v>
      </c>
      <c r="F1928" s="136">
        <v>1969.68</v>
      </c>
      <c r="G1928" s="138">
        <v>-4.8999999999999998E-3</v>
      </c>
    </row>
    <row r="1929" spans="1:7" ht="17.5" thickBot="1">
      <c r="A1929" s="135">
        <v>42282</v>
      </c>
      <c r="B1929" s="136">
        <v>1115000</v>
      </c>
      <c r="C1929" s="138">
        <v>-3.5999999999999999E-3</v>
      </c>
      <c r="D1929" s="133"/>
      <c r="E1929" s="135">
        <v>42282</v>
      </c>
      <c r="F1929" s="136">
        <v>1978.25</v>
      </c>
      <c r="G1929" s="137">
        <v>4.4000000000000003E-3</v>
      </c>
    </row>
    <row r="1930" spans="1:7" ht="17.5" thickBot="1">
      <c r="A1930" s="135">
        <v>42283</v>
      </c>
      <c r="B1930" s="136">
        <v>1151000</v>
      </c>
      <c r="C1930" s="137">
        <v>3.2300000000000002E-2</v>
      </c>
      <c r="D1930" s="133"/>
      <c r="E1930" s="135">
        <v>42283</v>
      </c>
      <c r="F1930" s="136">
        <v>1990.65</v>
      </c>
      <c r="G1930" s="137">
        <v>6.3E-3</v>
      </c>
    </row>
    <row r="1931" spans="1:7" ht="17.5" thickBot="1">
      <c r="A1931" s="135">
        <v>42284</v>
      </c>
      <c r="B1931" s="136">
        <v>1251000</v>
      </c>
      <c r="C1931" s="137">
        <v>8.6900000000000005E-2</v>
      </c>
      <c r="D1931" s="133"/>
      <c r="E1931" s="135">
        <v>42284</v>
      </c>
      <c r="F1931" s="136">
        <v>2005.84</v>
      </c>
      <c r="G1931" s="137">
        <v>7.6E-3</v>
      </c>
    </row>
    <row r="1932" spans="1:7" ht="17.5" thickBot="1">
      <c r="A1932" s="135">
        <v>42285</v>
      </c>
      <c r="B1932" s="136">
        <v>1270000</v>
      </c>
      <c r="C1932" s="137">
        <v>1.52E-2</v>
      </c>
      <c r="D1932" s="133"/>
      <c r="E1932" s="135">
        <v>42285</v>
      </c>
      <c r="F1932" s="136">
        <v>2019.53</v>
      </c>
      <c r="G1932" s="137">
        <v>6.7999999999999996E-3</v>
      </c>
    </row>
    <row r="1933" spans="1:7" ht="17.5" thickBot="1">
      <c r="A1933" s="135">
        <v>42289</v>
      </c>
      <c r="B1933" s="136">
        <v>1260000</v>
      </c>
      <c r="C1933" s="138">
        <v>-7.9000000000000008E-3</v>
      </c>
      <c r="D1933" s="133"/>
      <c r="E1933" s="135">
        <v>42289</v>
      </c>
      <c r="F1933" s="136">
        <v>2021.63</v>
      </c>
      <c r="G1933" s="137">
        <v>1E-3</v>
      </c>
    </row>
    <row r="1934" spans="1:7" ht="17.5" thickBot="1">
      <c r="A1934" s="135">
        <v>42290</v>
      </c>
      <c r="B1934" s="136">
        <v>1252000</v>
      </c>
      <c r="C1934" s="138">
        <v>-6.3E-3</v>
      </c>
      <c r="D1934" s="133"/>
      <c r="E1934" s="135">
        <v>42290</v>
      </c>
      <c r="F1934" s="136">
        <v>2019.05</v>
      </c>
      <c r="G1934" s="138">
        <v>-1.2999999999999999E-3</v>
      </c>
    </row>
    <row r="1935" spans="1:7" ht="17.5" thickBot="1">
      <c r="A1935" s="135">
        <v>42291</v>
      </c>
      <c r="B1935" s="136">
        <v>1254000</v>
      </c>
      <c r="C1935" s="137">
        <v>1.6000000000000001E-3</v>
      </c>
      <c r="D1935" s="133"/>
      <c r="E1935" s="135">
        <v>42291</v>
      </c>
      <c r="F1935" s="136">
        <v>2009.55</v>
      </c>
      <c r="G1935" s="138">
        <v>-4.7000000000000002E-3</v>
      </c>
    </row>
    <row r="1936" spans="1:7" ht="17.5" thickBot="1">
      <c r="A1936" s="135">
        <v>42292</v>
      </c>
      <c r="B1936" s="136">
        <v>1269000</v>
      </c>
      <c r="C1936" s="137">
        <v>1.2E-2</v>
      </c>
      <c r="D1936" s="133"/>
      <c r="E1936" s="135">
        <v>42292</v>
      </c>
      <c r="F1936" s="136">
        <v>2033.27</v>
      </c>
      <c r="G1936" s="137">
        <v>1.18E-2</v>
      </c>
    </row>
    <row r="1937" spans="1:7" ht="17.5" thickBot="1">
      <c r="A1937" s="135">
        <v>42293</v>
      </c>
      <c r="B1937" s="136">
        <v>1265000</v>
      </c>
      <c r="C1937" s="138">
        <v>-3.2000000000000002E-3</v>
      </c>
      <c r="D1937" s="133"/>
      <c r="E1937" s="135">
        <v>42293</v>
      </c>
      <c r="F1937" s="136">
        <v>2030.26</v>
      </c>
      <c r="G1937" s="138">
        <v>-1.5E-3</v>
      </c>
    </row>
    <row r="1938" spans="1:7" ht="17.5" thickBot="1">
      <c r="A1938" s="135">
        <v>42296</v>
      </c>
      <c r="B1938" s="136">
        <v>1256000</v>
      </c>
      <c r="C1938" s="138">
        <v>-7.1000000000000004E-3</v>
      </c>
      <c r="D1938" s="133"/>
      <c r="E1938" s="135">
        <v>42296</v>
      </c>
      <c r="F1938" s="136">
        <v>2030.27</v>
      </c>
      <c r="G1938" s="137">
        <v>0</v>
      </c>
    </row>
    <row r="1939" spans="1:7" ht="17.5" thickBot="1">
      <c r="A1939" s="135">
        <v>42297</v>
      </c>
      <c r="B1939" s="136">
        <v>1266000</v>
      </c>
      <c r="C1939" s="137">
        <v>8.0000000000000002E-3</v>
      </c>
      <c r="D1939" s="133"/>
      <c r="E1939" s="135">
        <v>42297</v>
      </c>
      <c r="F1939" s="136">
        <v>2039.36</v>
      </c>
      <c r="G1939" s="137">
        <v>4.4999999999999997E-3</v>
      </c>
    </row>
    <row r="1940" spans="1:7" ht="17.5" thickBot="1">
      <c r="A1940" s="135">
        <v>42298</v>
      </c>
      <c r="B1940" s="136">
        <v>1270000</v>
      </c>
      <c r="C1940" s="137">
        <v>3.2000000000000002E-3</v>
      </c>
      <c r="D1940" s="133"/>
      <c r="E1940" s="135">
        <v>42298</v>
      </c>
      <c r="F1940" s="136">
        <v>2042.98</v>
      </c>
      <c r="G1940" s="137">
        <v>1.8E-3</v>
      </c>
    </row>
    <row r="1941" spans="1:7" ht="17.5" thickBot="1">
      <c r="A1941" s="135">
        <v>42299</v>
      </c>
      <c r="B1941" s="136">
        <v>1280000</v>
      </c>
      <c r="C1941" s="137">
        <v>7.9000000000000008E-3</v>
      </c>
      <c r="D1941" s="133"/>
      <c r="E1941" s="135">
        <v>42299</v>
      </c>
      <c r="F1941" s="136">
        <v>2023</v>
      </c>
      <c r="G1941" s="138">
        <v>-9.7999999999999997E-3</v>
      </c>
    </row>
    <row r="1942" spans="1:7" ht="17.5" thickBot="1">
      <c r="A1942" s="135">
        <v>42300</v>
      </c>
      <c r="B1942" s="136">
        <v>1289000</v>
      </c>
      <c r="C1942" s="137">
        <v>7.0000000000000001E-3</v>
      </c>
      <c r="D1942" s="133"/>
      <c r="E1942" s="135">
        <v>42300</v>
      </c>
      <c r="F1942" s="136">
        <v>2040.4</v>
      </c>
      <c r="G1942" s="137">
        <v>8.6E-3</v>
      </c>
    </row>
    <row r="1943" spans="1:7" ht="17.5" thickBot="1">
      <c r="A1943" s="135">
        <v>42303</v>
      </c>
      <c r="B1943" s="136">
        <v>1292000</v>
      </c>
      <c r="C1943" s="137">
        <v>2.3E-3</v>
      </c>
      <c r="D1943" s="133"/>
      <c r="E1943" s="135">
        <v>42303</v>
      </c>
      <c r="F1943" s="136">
        <v>2048.08</v>
      </c>
      <c r="G1943" s="137">
        <v>3.8E-3</v>
      </c>
    </row>
    <row r="1944" spans="1:7" ht="17.5" thickBot="1">
      <c r="A1944" s="135">
        <v>42304</v>
      </c>
      <c r="B1944" s="136">
        <v>1298000</v>
      </c>
      <c r="C1944" s="137">
        <v>4.5999999999999999E-3</v>
      </c>
      <c r="D1944" s="133"/>
      <c r="E1944" s="135">
        <v>42304</v>
      </c>
      <c r="F1944" s="136">
        <v>2044.65</v>
      </c>
      <c r="G1944" s="138">
        <v>-1.6999999999999999E-3</v>
      </c>
    </row>
    <row r="1945" spans="1:7" ht="17.5" thickBot="1">
      <c r="A1945" s="135">
        <v>42305</v>
      </c>
      <c r="B1945" s="136">
        <v>1308000</v>
      </c>
      <c r="C1945" s="137">
        <v>7.7000000000000002E-3</v>
      </c>
      <c r="D1945" s="133"/>
      <c r="E1945" s="135">
        <v>42305</v>
      </c>
      <c r="F1945" s="136">
        <v>2042.51</v>
      </c>
      <c r="G1945" s="138">
        <v>-1E-3</v>
      </c>
    </row>
    <row r="1946" spans="1:7" ht="17.5" thickBot="1">
      <c r="A1946" s="135">
        <v>42306</v>
      </c>
      <c r="B1946" s="136">
        <v>1325000</v>
      </c>
      <c r="C1946" s="137">
        <v>1.2999999999999999E-2</v>
      </c>
      <c r="D1946" s="133"/>
      <c r="E1946" s="135">
        <v>42306</v>
      </c>
      <c r="F1946" s="136">
        <v>2034.16</v>
      </c>
      <c r="G1946" s="138">
        <v>-4.1000000000000003E-3</v>
      </c>
    </row>
    <row r="1947" spans="1:7" ht="17.5" thickBot="1">
      <c r="A1947" s="135">
        <v>42307</v>
      </c>
      <c r="B1947" s="136">
        <v>1372000</v>
      </c>
      <c r="C1947" s="137">
        <v>3.5499999999999997E-2</v>
      </c>
      <c r="D1947" s="133"/>
      <c r="E1947" s="135">
        <v>42307</v>
      </c>
      <c r="F1947" s="136">
        <v>2029.47</v>
      </c>
      <c r="G1947" s="138">
        <v>-2.3E-3</v>
      </c>
    </row>
    <row r="1948" spans="1:7" ht="17.5" thickBot="1">
      <c r="A1948" s="135">
        <v>42310</v>
      </c>
      <c r="B1948" s="136">
        <v>1383000</v>
      </c>
      <c r="C1948" s="137">
        <v>8.0000000000000002E-3</v>
      </c>
      <c r="D1948" s="133"/>
      <c r="E1948" s="135">
        <v>42310</v>
      </c>
      <c r="F1948" s="136">
        <v>2035.24</v>
      </c>
      <c r="G1948" s="137">
        <v>2.8E-3</v>
      </c>
    </row>
    <row r="1949" spans="1:7" ht="17.5" thickBot="1">
      <c r="A1949" s="135">
        <v>42311</v>
      </c>
      <c r="B1949" s="136">
        <v>1352000</v>
      </c>
      <c r="C1949" s="138">
        <v>-2.24E-2</v>
      </c>
      <c r="D1949" s="133"/>
      <c r="E1949" s="135">
        <v>42311</v>
      </c>
      <c r="F1949" s="136">
        <v>2048.4</v>
      </c>
      <c r="G1949" s="137">
        <v>6.4999999999999997E-3</v>
      </c>
    </row>
    <row r="1950" spans="1:7" ht="17.5" thickBot="1">
      <c r="A1950" s="135">
        <v>42312</v>
      </c>
      <c r="B1950" s="136">
        <v>1330000</v>
      </c>
      <c r="C1950" s="138">
        <v>-1.6299999999999999E-2</v>
      </c>
      <c r="D1950" s="133"/>
      <c r="E1950" s="135">
        <v>42312</v>
      </c>
      <c r="F1950" s="136">
        <v>2052.77</v>
      </c>
      <c r="G1950" s="137">
        <v>2.0999999999999999E-3</v>
      </c>
    </row>
    <row r="1951" spans="1:7" ht="17.5" thickBot="1">
      <c r="A1951" s="135">
        <v>42313</v>
      </c>
      <c r="B1951" s="136">
        <v>1342000</v>
      </c>
      <c r="C1951" s="137">
        <v>8.9999999999999993E-3</v>
      </c>
      <c r="D1951" s="133"/>
      <c r="E1951" s="135">
        <v>42313</v>
      </c>
      <c r="F1951" s="136">
        <v>2049.41</v>
      </c>
      <c r="G1951" s="138">
        <v>-1.6000000000000001E-3</v>
      </c>
    </row>
    <row r="1952" spans="1:7" ht="17.5" thickBot="1">
      <c r="A1952" s="135">
        <v>42314</v>
      </c>
      <c r="B1952" s="136">
        <v>1338000</v>
      </c>
      <c r="C1952" s="138">
        <v>-3.0000000000000001E-3</v>
      </c>
      <c r="D1952" s="133"/>
      <c r="E1952" s="135">
        <v>42314</v>
      </c>
      <c r="F1952" s="136">
        <v>2041.07</v>
      </c>
      <c r="G1952" s="138">
        <v>-4.1000000000000003E-3</v>
      </c>
    </row>
    <row r="1953" spans="1:7" ht="17.5" thickBot="1">
      <c r="A1953" s="135">
        <v>42317</v>
      </c>
      <c r="B1953" s="136">
        <v>1344000</v>
      </c>
      <c r="C1953" s="137">
        <v>4.4999999999999997E-3</v>
      </c>
      <c r="D1953" s="133"/>
      <c r="E1953" s="135">
        <v>42317</v>
      </c>
      <c r="F1953" s="136">
        <v>2025.7</v>
      </c>
      <c r="G1953" s="138">
        <v>-7.4999999999999997E-3</v>
      </c>
    </row>
    <row r="1954" spans="1:7" ht="17.5" thickBot="1">
      <c r="A1954" s="135">
        <v>42318</v>
      </c>
      <c r="B1954" s="136">
        <v>1321000</v>
      </c>
      <c r="C1954" s="138">
        <v>-1.7100000000000001E-2</v>
      </c>
      <c r="D1954" s="133"/>
      <c r="E1954" s="135">
        <v>42318</v>
      </c>
      <c r="F1954" s="136">
        <v>1996.59</v>
      </c>
      <c r="G1954" s="138">
        <v>-1.44E-2</v>
      </c>
    </row>
    <row r="1955" spans="1:7" ht="17.5" thickBot="1">
      <c r="A1955" s="135">
        <v>42319</v>
      </c>
      <c r="B1955" s="136">
        <v>1333000</v>
      </c>
      <c r="C1955" s="137">
        <v>9.1000000000000004E-3</v>
      </c>
      <c r="D1955" s="133"/>
      <c r="E1955" s="135">
        <v>42319</v>
      </c>
      <c r="F1955" s="136">
        <v>1997.27</v>
      </c>
      <c r="G1955" s="137">
        <v>2.9999999999999997E-4</v>
      </c>
    </row>
    <row r="1956" spans="1:7" ht="17.5" thickBot="1">
      <c r="A1956" s="135">
        <v>42320</v>
      </c>
      <c r="B1956" s="136">
        <v>1317000</v>
      </c>
      <c r="C1956" s="138">
        <v>-1.2E-2</v>
      </c>
      <c r="D1956" s="133"/>
      <c r="E1956" s="135">
        <v>42320</v>
      </c>
      <c r="F1956" s="136">
        <v>1993.36</v>
      </c>
      <c r="G1956" s="138">
        <v>-2E-3</v>
      </c>
    </row>
    <row r="1957" spans="1:7" ht="17.5" thickBot="1">
      <c r="A1957" s="135">
        <v>42321</v>
      </c>
      <c r="B1957" s="136">
        <v>1300000</v>
      </c>
      <c r="C1957" s="138">
        <v>-1.29E-2</v>
      </c>
      <c r="D1957" s="133"/>
      <c r="E1957" s="135">
        <v>42321</v>
      </c>
      <c r="F1957" s="136">
        <v>1973.29</v>
      </c>
      <c r="G1957" s="138">
        <v>-1.01E-2</v>
      </c>
    </row>
    <row r="1958" spans="1:7" ht="17.5" thickBot="1">
      <c r="A1958" s="135">
        <v>42324</v>
      </c>
      <c r="B1958" s="136">
        <v>1263000</v>
      </c>
      <c r="C1958" s="138">
        <v>-2.8500000000000001E-2</v>
      </c>
      <c r="D1958" s="133"/>
      <c r="E1958" s="135">
        <v>42324</v>
      </c>
      <c r="F1958" s="136">
        <v>1943.02</v>
      </c>
      <c r="G1958" s="138">
        <v>-1.5299999999999999E-2</v>
      </c>
    </row>
    <row r="1959" spans="1:7" ht="17.5" thickBot="1">
      <c r="A1959" s="135">
        <v>42325</v>
      </c>
      <c r="B1959" s="136">
        <v>1270000</v>
      </c>
      <c r="C1959" s="137">
        <v>5.4999999999999997E-3</v>
      </c>
      <c r="D1959" s="133"/>
      <c r="E1959" s="135">
        <v>42325</v>
      </c>
      <c r="F1959" s="136">
        <v>1963.58</v>
      </c>
      <c r="G1959" s="137">
        <v>1.06E-2</v>
      </c>
    </row>
    <row r="1960" spans="1:7" ht="17.5" thickBot="1">
      <c r="A1960" s="135">
        <v>42326</v>
      </c>
      <c r="B1960" s="136">
        <v>1281000</v>
      </c>
      <c r="C1960" s="137">
        <v>8.6999999999999994E-3</v>
      </c>
      <c r="D1960" s="133"/>
      <c r="E1960" s="135">
        <v>42326</v>
      </c>
      <c r="F1960" s="136">
        <v>1962.88</v>
      </c>
      <c r="G1960" s="138">
        <v>-4.0000000000000002E-4</v>
      </c>
    </row>
    <row r="1961" spans="1:7" ht="17.5" thickBot="1">
      <c r="A1961" s="135">
        <v>42327</v>
      </c>
      <c r="B1961" s="136">
        <v>1289000</v>
      </c>
      <c r="C1961" s="137">
        <v>6.1999999999999998E-3</v>
      </c>
      <c r="D1961" s="133"/>
      <c r="E1961" s="135">
        <v>42327</v>
      </c>
      <c r="F1961" s="136">
        <v>1988.91</v>
      </c>
      <c r="G1961" s="137">
        <v>1.3299999999999999E-2</v>
      </c>
    </row>
    <row r="1962" spans="1:7" ht="17.5" thickBot="1">
      <c r="A1962" s="135">
        <v>42328</v>
      </c>
      <c r="B1962" s="136">
        <v>1285000</v>
      </c>
      <c r="C1962" s="138">
        <v>-3.0999999999999999E-3</v>
      </c>
      <c r="D1962" s="133"/>
      <c r="E1962" s="135">
        <v>42328</v>
      </c>
      <c r="F1962" s="136">
        <v>1989.86</v>
      </c>
      <c r="G1962" s="137">
        <v>5.0000000000000001E-4</v>
      </c>
    </row>
    <row r="1963" spans="1:7" ht="17.5" thickBot="1">
      <c r="A1963" s="135">
        <v>42331</v>
      </c>
      <c r="B1963" s="136">
        <v>1282000</v>
      </c>
      <c r="C1963" s="138">
        <v>-2.3E-3</v>
      </c>
      <c r="D1963" s="133"/>
      <c r="E1963" s="135">
        <v>42331</v>
      </c>
      <c r="F1963" s="136">
        <v>2003.7</v>
      </c>
      <c r="G1963" s="137">
        <v>7.0000000000000001E-3</v>
      </c>
    </row>
    <row r="1964" spans="1:7" ht="17.5" thickBot="1">
      <c r="A1964" s="135">
        <v>42332</v>
      </c>
      <c r="B1964" s="136">
        <v>1299000</v>
      </c>
      <c r="C1964" s="137">
        <v>1.3299999999999999E-2</v>
      </c>
      <c r="D1964" s="133"/>
      <c r="E1964" s="135">
        <v>42332</v>
      </c>
      <c r="F1964" s="136">
        <v>2016.29</v>
      </c>
      <c r="G1964" s="137">
        <v>6.3E-3</v>
      </c>
    </row>
    <row r="1965" spans="1:7" ht="17.5" thickBot="1">
      <c r="A1965" s="135">
        <v>42333</v>
      </c>
      <c r="B1965" s="136">
        <v>1299000</v>
      </c>
      <c r="C1965" s="137">
        <v>0</v>
      </c>
      <c r="D1965" s="133"/>
      <c r="E1965" s="135">
        <v>42333</v>
      </c>
      <c r="F1965" s="136">
        <v>2009.42</v>
      </c>
      <c r="G1965" s="138">
        <v>-3.3999999999999998E-3</v>
      </c>
    </row>
    <row r="1966" spans="1:7" ht="17.5" thickBot="1">
      <c r="A1966" s="135">
        <v>42334</v>
      </c>
      <c r="B1966" s="136">
        <v>1335000</v>
      </c>
      <c r="C1966" s="137">
        <v>2.7699999999999999E-2</v>
      </c>
      <c r="D1966" s="133"/>
      <c r="E1966" s="135">
        <v>42334</v>
      </c>
      <c r="F1966" s="136">
        <v>2030.68</v>
      </c>
      <c r="G1966" s="137">
        <v>1.06E-2</v>
      </c>
    </row>
    <row r="1967" spans="1:7" ht="17.5" thickBot="1">
      <c r="A1967" s="135">
        <v>42335</v>
      </c>
      <c r="B1967" s="136">
        <v>1327000</v>
      </c>
      <c r="C1967" s="138">
        <v>-6.0000000000000001E-3</v>
      </c>
      <c r="D1967" s="133"/>
      <c r="E1967" s="135">
        <v>42335</v>
      </c>
      <c r="F1967" s="136">
        <v>2028.99</v>
      </c>
      <c r="G1967" s="138">
        <v>-8.0000000000000004E-4</v>
      </c>
    </row>
    <row r="1968" spans="1:7" ht="17.5" thickBot="1">
      <c r="A1968" s="135">
        <v>42338</v>
      </c>
      <c r="B1968" s="136">
        <v>1284000</v>
      </c>
      <c r="C1968" s="138">
        <v>-3.2399999999999998E-2</v>
      </c>
      <c r="D1968" s="133"/>
      <c r="E1968" s="135">
        <v>42338</v>
      </c>
      <c r="F1968" s="136">
        <v>1991.97</v>
      </c>
      <c r="G1968" s="138">
        <v>-1.8200000000000001E-2</v>
      </c>
    </row>
    <row r="1969" spans="1:7" ht="17.5" thickBot="1">
      <c r="A1969" s="135">
        <v>42339</v>
      </c>
      <c r="B1969" s="136">
        <v>1321000</v>
      </c>
      <c r="C1969" s="137">
        <v>2.8799999999999999E-2</v>
      </c>
      <c r="D1969" s="133"/>
      <c r="E1969" s="135">
        <v>42339</v>
      </c>
      <c r="F1969" s="136">
        <v>2023.93</v>
      </c>
      <c r="G1969" s="137">
        <v>1.6E-2</v>
      </c>
    </row>
    <row r="1970" spans="1:7" ht="17.5" thickBot="1">
      <c r="A1970" s="135">
        <v>42340</v>
      </c>
      <c r="B1970" s="136">
        <v>1300000</v>
      </c>
      <c r="C1970" s="138">
        <v>-1.5900000000000001E-2</v>
      </c>
      <c r="D1970" s="133"/>
      <c r="E1970" s="135">
        <v>42340</v>
      </c>
      <c r="F1970" s="136">
        <v>2009.29</v>
      </c>
      <c r="G1970" s="138">
        <v>-7.1999999999999998E-3</v>
      </c>
    </row>
    <row r="1971" spans="1:7" ht="17.5" thickBot="1">
      <c r="A1971" s="135">
        <v>42341</v>
      </c>
      <c r="B1971" s="136">
        <v>1290000</v>
      </c>
      <c r="C1971" s="138">
        <v>-7.7000000000000002E-3</v>
      </c>
      <c r="D1971" s="133"/>
      <c r="E1971" s="135">
        <v>42341</v>
      </c>
      <c r="F1971" s="136">
        <v>1994.07</v>
      </c>
      <c r="G1971" s="138">
        <v>-7.6E-3</v>
      </c>
    </row>
    <row r="1972" spans="1:7" ht="17.5" thickBot="1">
      <c r="A1972" s="135">
        <v>42342</v>
      </c>
      <c r="B1972" s="136">
        <v>1269000</v>
      </c>
      <c r="C1972" s="138">
        <v>-1.6299999999999999E-2</v>
      </c>
      <c r="D1972" s="133"/>
      <c r="E1972" s="135">
        <v>42342</v>
      </c>
      <c r="F1972" s="136">
        <v>1974.4</v>
      </c>
      <c r="G1972" s="138">
        <v>-9.9000000000000008E-3</v>
      </c>
    </row>
    <row r="1973" spans="1:7" ht="17.5" thickBot="1">
      <c r="A1973" s="135">
        <v>42345</v>
      </c>
      <c r="B1973" s="136">
        <v>1262000</v>
      </c>
      <c r="C1973" s="138">
        <v>-5.4999999999999997E-3</v>
      </c>
      <c r="D1973" s="133"/>
      <c r="E1973" s="135">
        <v>42345</v>
      </c>
      <c r="F1973" s="136">
        <v>1963.67</v>
      </c>
      <c r="G1973" s="138">
        <v>-5.4000000000000003E-3</v>
      </c>
    </row>
    <row r="1974" spans="1:7" ht="17.5" thickBot="1">
      <c r="A1974" s="135">
        <v>42346</v>
      </c>
      <c r="B1974" s="136">
        <v>1262000</v>
      </c>
      <c r="C1974" s="137">
        <v>0</v>
      </c>
      <c r="D1974" s="133"/>
      <c r="E1974" s="135">
        <v>42346</v>
      </c>
      <c r="F1974" s="136">
        <v>1949.04</v>
      </c>
      <c r="G1974" s="138">
        <v>-7.4999999999999997E-3</v>
      </c>
    </row>
    <row r="1975" spans="1:7" ht="17.5" thickBot="1">
      <c r="A1975" s="135">
        <v>42347</v>
      </c>
      <c r="B1975" s="136">
        <v>1263000</v>
      </c>
      <c r="C1975" s="137">
        <v>8.0000000000000004E-4</v>
      </c>
      <c r="D1975" s="133"/>
      <c r="E1975" s="135">
        <v>42347</v>
      </c>
      <c r="F1975" s="136">
        <v>1948.24</v>
      </c>
      <c r="G1975" s="138">
        <v>-4.0000000000000002E-4</v>
      </c>
    </row>
    <row r="1976" spans="1:7" ht="17.5" thickBot="1">
      <c r="A1976" s="135">
        <v>42348</v>
      </c>
      <c r="B1976" s="136">
        <v>1283000</v>
      </c>
      <c r="C1976" s="137">
        <v>1.5800000000000002E-2</v>
      </c>
      <c r="D1976" s="133"/>
      <c r="E1976" s="135">
        <v>42348</v>
      </c>
      <c r="F1976" s="136">
        <v>1952.07</v>
      </c>
      <c r="G1976" s="137">
        <v>2E-3</v>
      </c>
    </row>
    <row r="1977" spans="1:7" ht="17.5" thickBot="1">
      <c r="A1977" s="135">
        <v>42349</v>
      </c>
      <c r="B1977" s="136">
        <v>1284000</v>
      </c>
      <c r="C1977" s="137">
        <v>8.0000000000000004E-4</v>
      </c>
      <c r="D1977" s="133"/>
      <c r="E1977" s="135">
        <v>42349</v>
      </c>
      <c r="F1977" s="136">
        <v>1948.62</v>
      </c>
      <c r="G1977" s="138">
        <v>-1.8E-3</v>
      </c>
    </row>
    <row r="1978" spans="1:7" ht="17.5" thickBot="1">
      <c r="A1978" s="135">
        <v>42352</v>
      </c>
      <c r="B1978" s="136">
        <v>1261000</v>
      </c>
      <c r="C1978" s="138">
        <v>-1.7899999999999999E-2</v>
      </c>
      <c r="D1978" s="133"/>
      <c r="E1978" s="135">
        <v>42352</v>
      </c>
      <c r="F1978" s="136">
        <v>1927.82</v>
      </c>
      <c r="G1978" s="138">
        <v>-1.0699999999999999E-2</v>
      </c>
    </row>
    <row r="1979" spans="1:7" ht="17.5" thickBot="1">
      <c r="A1979" s="135">
        <v>42353</v>
      </c>
      <c r="B1979" s="136">
        <v>1277000</v>
      </c>
      <c r="C1979" s="137">
        <v>1.2699999999999999E-2</v>
      </c>
      <c r="D1979" s="133"/>
      <c r="E1979" s="135">
        <v>42353</v>
      </c>
      <c r="F1979" s="136">
        <v>1932.97</v>
      </c>
      <c r="G1979" s="137">
        <v>2.7000000000000001E-3</v>
      </c>
    </row>
    <row r="1980" spans="1:7" ht="17.5" thickBot="1">
      <c r="A1980" s="135">
        <v>42354</v>
      </c>
      <c r="B1980" s="136">
        <v>1299000</v>
      </c>
      <c r="C1980" s="137">
        <v>1.72E-2</v>
      </c>
      <c r="D1980" s="133"/>
      <c r="E1980" s="135">
        <v>42354</v>
      </c>
      <c r="F1980" s="136">
        <v>1969.4</v>
      </c>
      <c r="G1980" s="137">
        <v>1.8800000000000001E-2</v>
      </c>
    </row>
    <row r="1981" spans="1:7" ht="17.5" thickBot="1">
      <c r="A1981" s="135">
        <v>42355</v>
      </c>
      <c r="B1981" s="136">
        <v>1290000</v>
      </c>
      <c r="C1981" s="138">
        <v>-6.8999999999999999E-3</v>
      </c>
      <c r="D1981" s="133"/>
      <c r="E1981" s="135">
        <v>42355</v>
      </c>
      <c r="F1981" s="136">
        <v>1977.96</v>
      </c>
      <c r="G1981" s="137">
        <v>4.3E-3</v>
      </c>
    </row>
    <row r="1982" spans="1:7" ht="17.5" thickBot="1">
      <c r="A1982" s="135">
        <v>42356</v>
      </c>
      <c r="B1982" s="136">
        <v>1278000</v>
      </c>
      <c r="C1982" s="138">
        <v>-9.2999999999999992E-3</v>
      </c>
      <c r="D1982" s="133"/>
      <c r="E1982" s="135">
        <v>42356</v>
      </c>
      <c r="F1982" s="136">
        <v>1975.32</v>
      </c>
      <c r="G1982" s="138">
        <v>-1.2999999999999999E-3</v>
      </c>
    </row>
    <row r="1983" spans="1:7" ht="17.5" thickBot="1">
      <c r="A1983" s="135">
        <v>42359</v>
      </c>
      <c r="B1983" s="136">
        <v>1280000</v>
      </c>
      <c r="C1983" s="137">
        <v>1.6000000000000001E-3</v>
      </c>
      <c r="D1983" s="133"/>
      <c r="E1983" s="135">
        <v>42359</v>
      </c>
      <c r="F1983" s="136">
        <v>1981.19</v>
      </c>
      <c r="G1983" s="137">
        <v>3.0000000000000001E-3</v>
      </c>
    </row>
    <row r="1984" spans="1:7" ht="17.5" thickBot="1">
      <c r="A1984" s="135">
        <v>42360</v>
      </c>
      <c r="B1984" s="136">
        <v>1292000</v>
      </c>
      <c r="C1984" s="137">
        <v>9.4000000000000004E-3</v>
      </c>
      <c r="D1984" s="133"/>
      <c r="E1984" s="135">
        <v>42360</v>
      </c>
      <c r="F1984" s="136">
        <v>1992.56</v>
      </c>
      <c r="G1984" s="137">
        <v>5.7000000000000002E-3</v>
      </c>
    </row>
    <row r="1985" spans="1:7" ht="17.5" thickBot="1">
      <c r="A1985" s="135">
        <v>42361</v>
      </c>
      <c r="B1985" s="136">
        <v>1295000</v>
      </c>
      <c r="C1985" s="137">
        <v>2.3E-3</v>
      </c>
      <c r="D1985" s="133"/>
      <c r="E1985" s="135">
        <v>42361</v>
      </c>
      <c r="F1985" s="136">
        <v>1999.22</v>
      </c>
      <c r="G1985" s="137">
        <v>3.3E-3</v>
      </c>
    </row>
    <row r="1986" spans="1:7" ht="17.5" thickBot="1">
      <c r="A1986" s="135">
        <v>42362</v>
      </c>
      <c r="B1986" s="136">
        <v>1285000</v>
      </c>
      <c r="C1986" s="138">
        <v>-7.7000000000000002E-3</v>
      </c>
      <c r="D1986" s="133"/>
      <c r="E1986" s="135">
        <v>42362</v>
      </c>
      <c r="F1986" s="136">
        <v>1990.65</v>
      </c>
      <c r="G1986" s="138">
        <v>-4.3E-3</v>
      </c>
    </row>
    <row r="1987" spans="1:7" ht="17.5" thickBot="1">
      <c r="A1987" s="135">
        <v>42366</v>
      </c>
      <c r="B1987" s="136">
        <v>1266000</v>
      </c>
      <c r="C1987" s="138">
        <v>-1.4800000000000001E-2</v>
      </c>
      <c r="D1987" s="133"/>
      <c r="E1987" s="135">
        <v>42366</v>
      </c>
      <c r="F1987" s="136">
        <v>1964.06</v>
      </c>
      <c r="G1987" s="138">
        <v>-1.34E-2</v>
      </c>
    </row>
    <row r="1988" spans="1:7" ht="17.5" thickBot="1">
      <c r="A1988" s="135">
        <v>42367</v>
      </c>
      <c r="B1988" s="136">
        <v>1254000</v>
      </c>
      <c r="C1988" s="138">
        <v>-9.4999999999999998E-3</v>
      </c>
      <c r="D1988" s="133"/>
      <c r="E1988" s="135">
        <v>42367</v>
      </c>
      <c r="F1988" s="136">
        <v>1966.31</v>
      </c>
      <c r="G1988" s="137">
        <v>1.1000000000000001E-3</v>
      </c>
    </row>
    <row r="1989" spans="1:7" ht="17.5" thickBot="1">
      <c r="A1989" s="135">
        <v>42368</v>
      </c>
      <c r="B1989" s="136">
        <v>1260000</v>
      </c>
      <c r="C1989" s="137">
        <v>4.7999999999999996E-3</v>
      </c>
      <c r="D1989" s="133"/>
      <c r="E1989" s="135">
        <v>42368</v>
      </c>
      <c r="F1989" s="136">
        <v>1961.31</v>
      </c>
      <c r="G1989" s="138">
        <v>-2.5000000000000001E-3</v>
      </c>
    </row>
    <row r="1990" spans="1:7" ht="17.5" thickBot="1">
      <c r="A1990" s="135">
        <v>42373</v>
      </c>
      <c r="B1990" s="136">
        <v>1205000</v>
      </c>
      <c r="C1990" s="138">
        <v>-4.3700000000000003E-2</v>
      </c>
      <c r="D1990" s="133"/>
      <c r="E1990" s="135">
        <v>42373</v>
      </c>
      <c r="F1990" s="136">
        <v>1918.76</v>
      </c>
      <c r="G1990" s="138">
        <v>-2.1700000000000001E-2</v>
      </c>
    </row>
    <row r="1991" spans="1:7" ht="17.5" thickBot="1">
      <c r="A1991" s="135">
        <v>42374</v>
      </c>
      <c r="B1991" s="136">
        <v>1208000</v>
      </c>
      <c r="C1991" s="137">
        <v>2.5000000000000001E-3</v>
      </c>
      <c r="D1991" s="133"/>
      <c r="E1991" s="135">
        <v>42374</v>
      </c>
      <c r="F1991" s="136">
        <v>1930.53</v>
      </c>
      <c r="G1991" s="137">
        <v>6.1000000000000004E-3</v>
      </c>
    </row>
    <row r="1992" spans="1:7" ht="17.5" thickBot="1">
      <c r="A1992" s="135">
        <v>42375</v>
      </c>
      <c r="B1992" s="136">
        <v>1175000</v>
      </c>
      <c r="C1992" s="138">
        <v>-2.7300000000000001E-2</v>
      </c>
      <c r="D1992" s="133"/>
      <c r="E1992" s="135">
        <v>42375</v>
      </c>
      <c r="F1992" s="136">
        <v>1925.43</v>
      </c>
      <c r="G1992" s="138">
        <v>-2.5999999999999999E-3</v>
      </c>
    </row>
    <row r="1993" spans="1:7" ht="17.5" thickBot="1">
      <c r="A1993" s="135">
        <v>42376</v>
      </c>
      <c r="B1993" s="136">
        <v>1163000</v>
      </c>
      <c r="C1993" s="138">
        <v>-1.0200000000000001E-2</v>
      </c>
      <c r="D1993" s="133"/>
      <c r="E1993" s="135">
        <v>42376</v>
      </c>
      <c r="F1993" s="136">
        <v>1904.33</v>
      </c>
      <c r="G1993" s="138">
        <v>-1.0999999999999999E-2</v>
      </c>
    </row>
    <row r="1994" spans="1:7" ht="17.5" thickBot="1">
      <c r="A1994" s="135">
        <v>42377</v>
      </c>
      <c r="B1994" s="136">
        <v>1171000</v>
      </c>
      <c r="C1994" s="137">
        <v>6.8999999999999999E-3</v>
      </c>
      <c r="D1994" s="133"/>
      <c r="E1994" s="135">
        <v>42377</v>
      </c>
      <c r="F1994" s="136">
        <v>1917.62</v>
      </c>
      <c r="G1994" s="137">
        <v>7.0000000000000001E-3</v>
      </c>
    </row>
    <row r="1995" spans="1:7" ht="17.5" thickBot="1">
      <c r="A1995" s="135">
        <v>42380</v>
      </c>
      <c r="B1995" s="136">
        <v>1152000</v>
      </c>
      <c r="C1995" s="138">
        <v>-1.6199999999999999E-2</v>
      </c>
      <c r="D1995" s="133"/>
      <c r="E1995" s="135">
        <v>42380</v>
      </c>
      <c r="F1995" s="136">
        <v>1894.84</v>
      </c>
      <c r="G1995" s="138">
        <v>-1.1900000000000001E-2</v>
      </c>
    </row>
    <row r="1996" spans="1:7" ht="17.5" thickBot="1">
      <c r="A1996" s="135">
        <v>42381</v>
      </c>
      <c r="B1996" s="136">
        <v>1146000</v>
      </c>
      <c r="C1996" s="138">
        <v>-5.1999999999999998E-3</v>
      </c>
      <c r="D1996" s="133"/>
      <c r="E1996" s="135">
        <v>42381</v>
      </c>
      <c r="F1996" s="136">
        <v>1890.86</v>
      </c>
      <c r="G1996" s="138">
        <v>-2.0999999999999999E-3</v>
      </c>
    </row>
    <row r="1997" spans="1:7" ht="17.5" thickBot="1">
      <c r="A1997" s="135">
        <v>42382</v>
      </c>
      <c r="B1997" s="136">
        <v>1148000</v>
      </c>
      <c r="C1997" s="137">
        <v>1.6999999999999999E-3</v>
      </c>
      <c r="D1997" s="133"/>
      <c r="E1997" s="135">
        <v>42382</v>
      </c>
      <c r="F1997" s="136">
        <v>1916.28</v>
      </c>
      <c r="G1997" s="137">
        <v>1.34E-2</v>
      </c>
    </row>
    <row r="1998" spans="1:7" ht="17.5" thickBot="1">
      <c r="A1998" s="135">
        <v>42383</v>
      </c>
      <c r="B1998" s="136">
        <v>1138000</v>
      </c>
      <c r="C1998" s="138">
        <v>-8.6999999999999994E-3</v>
      </c>
      <c r="D1998" s="133"/>
      <c r="E1998" s="135">
        <v>42383</v>
      </c>
      <c r="F1998" s="136">
        <v>1900.01</v>
      </c>
      <c r="G1998" s="138">
        <v>-8.5000000000000006E-3</v>
      </c>
    </row>
    <row r="1999" spans="1:7" ht="17.5" thickBot="1">
      <c r="A1999" s="135">
        <v>42384</v>
      </c>
      <c r="B1999" s="136">
        <v>1132000</v>
      </c>
      <c r="C1999" s="138">
        <v>-5.3E-3</v>
      </c>
      <c r="D1999" s="133"/>
      <c r="E1999" s="135">
        <v>42384</v>
      </c>
      <c r="F1999" s="136">
        <v>1878.87</v>
      </c>
      <c r="G1999" s="138">
        <v>-1.11E-2</v>
      </c>
    </row>
    <row r="2000" spans="1:7" ht="17.5" thickBot="1">
      <c r="A2000" s="135">
        <v>42387</v>
      </c>
      <c r="B2000" s="136">
        <v>1126000</v>
      </c>
      <c r="C2000" s="138">
        <v>-5.3E-3</v>
      </c>
      <c r="D2000" s="133"/>
      <c r="E2000" s="135">
        <v>42387</v>
      </c>
      <c r="F2000" s="136">
        <v>1878.45</v>
      </c>
      <c r="G2000" s="138">
        <v>-2.0000000000000001E-4</v>
      </c>
    </row>
    <row r="2001" spans="1:7" ht="17.5" thickBot="1">
      <c r="A2001" s="135">
        <v>42388</v>
      </c>
      <c r="B2001" s="136">
        <v>1171000</v>
      </c>
      <c r="C2001" s="137">
        <v>0.04</v>
      </c>
      <c r="D2001" s="133"/>
      <c r="E2001" s="135">
        <v>42388</v>
      </c>
      <c r="F2001" s="136">
        <v>1889.64</v>
      </c>
      <c r="G2001" s="137">
        <v>6.0000000000000001E-3</v>
      </c>
    </row>
    <row r="2002" spans="1:7" ht="17.5" thickBot="1">
      <c r="A2002" s="135">
        <v>42389</v>
      </c>
      <c r="B2002" s="136">
        <v>1138000</v>
      </c>
      <c r="C2002" s="138">
        <v>-2.8199999999999999E-2</v>
      </c>
      <c r="D2002" s="133"/>
      <c r="E2002" s="135">
        <v>42389</v>
      </c>
      <c r="F2002" s="136">
        <v>1845.45</v>
      </c>
      <c r="G2002" s="138">
        <v>-2.3400000000000001E-2</v>
      </c>
    </row>
    <row r="2003" spans="1:7" ht="17.5" thickBot="1">
      <c r="A2003" s="135">
        <v>42390</v>
      </c>
      <c r="B2003" s="136">
        <v>1131000</v>
      </c>
      <c r="C2003" s="138">
        <v>-6.1999999999999998E-3</v>
      </c>
      <c r="D2003" s="133"/>
      <c r="E2003" s="135">
        <v>42390</v>
      </c>
      <c r="F2003" s="136">
        <v>1840.53</v>
      </c>
      <c r="G2003" s="138">
        <v>-2.7000000000000001E-3</v>
      </c>
    </row>
    <row r="2004" spans="1:7" ht="17.5" thickBot="1">
      <c r="A2004" s="135">
        <v>42391</v>
      </c>
      <c r="B2004" s="136">
        <v>1168000</v>
      </c>
      <c r="C2004" s="137">
        <v>3.27E-2</v>
      </c>
      <c r="D2004" s="133"/>
      <c r="E2004" s="135">
        <v>42391</v>
      </c>
      <c r="F2004" s="136">
        <v>1879.43</v>
      </c>
      <c r="G2004" s="137">
        <v>2.1100000000000001E-2</v>
      </c>
    </row>
    <row r="2005" spans="1:7" ht="17.5" thickBot="1">
      <c r="A2005" s="135">
        <v>42394</v>
      </c>
      <c r="B2005" s="136">
        <v>1162000</v>
      </c>
      <c r="C2005" s="138">
        <v>-5.1000000000000004E-3</v>
      </c>
      <c r="D2005" s="133"/>
      <c r="E2005" s="135">
        <v>42394</v>
      </c>
      <c r="F2005" s="136">
        <v>1893.43</v>
      </c>
      <c r="G2005" s="137">
        <v>7.4000000000000003E-3</v>
      </c>
    </row>
    <row r="2006" spans="1:7" ht="17.5" thickBot="1">
      <c r="A2006" s="135">
        <v>42395</v>
      </c>
      <c r="B2006" s="136">
        <v>1137000</v>
      </c>
      <c r="C2006" s="138">
        <v>-2.1499999999999998E-2</v>
      </c>
      <c r="D2006" s="133"/>
      <c r="E2006" s="135">
        <v>42395</v>
      </c>
      <c r="F2006" s="136">
        <v>1871.69</v>
      </c>
      <c r="G2006" s="138">
        <v>-1.15E-2</v>
      </c>
    </row>
    <row r="2007" spans="1:7" ht="17.5" thickBot="1">
      <c r="A2007" s="135">
        <v>42396</v>
      </c>
      <c r="B2007" s="136">
        <v>1175000</v>
      </c>
      <c r="C2007" s="137">
        <v>3.3399999999999999E-2</v>
      </c>
      <c r="D2007" s="133"/>
      <c r="E2007" s="135">
        <v>42396</v>
      </c>
      <c r="F2007" s="136">
        <v>1897.87</v>
      </c>
      <c r="G2007" s="137">
        <v>1.4E-2</v>
      </c>
    </row>
    <row r="2008" spans="1:7" ht="17.5" thickBot="1">
      <c r="A2008" s="135">
        <v>42397</v>
      </c>
      <c r="B2008" s="136">
        <v>1145000</v>
      </c>
      <c r="C2008" s="138">
        <v>-2.5499999999999998E-2</v>
      </c>
      <c r="D2008" s="133"/>
      <c r="E2008" s="135">
        <v>42397</v>
      </c>
      <c r="F2008" s="136">
        <v>1906.94</v>
      </c>
      <c r="G2008" s="137">
        <v>4.7999999999999996E-3</v>
      </c>
    </row>
    <row r="2009" spans="1:7" ht="17.5" thickBot="1">
      <c r="A2009" s="135">
        <v>42398</v>
      </c>
      <c r="B2009" s="136">
        <v>1150000</v>
      </c>
      <c r="C2009" s="137">
        <v>4.4000000000000003E-3</v>
      </c>
      <c r="D2009" s="133"/>
      <c r="E2009" s="135">
        <v>42398</v>
      </c>
      <c r="F2009" s="136">
        <v>1912.06</v>
      </c>
      <c r="G2009" s="137">
        <v>2.7000000000000001E-3</v>
      </c>
    </row>
    <row r="2010" spans="1:7" ht="17.5" thickBot="1">
      <c r="A2010" s="135">
        <v>42401</v>
      </c>
      <c r="B2010" s="136">
        <v>1163000</v>
      </c>
      <c r="C2010" s="137">
        <v>1.1299999999999999E-2</v>
      </c>
      <c r="D2010" s="133"/>
      <c r="E2010" s="135">
        <v>42401</v>
      </c>
      <c r="F2010" s="136">
        <v>1924.82</v>
      </c>
      <c r="G2010" s="137">
        <v>6.7000000000000002E-3</v>
      </c>
    </row>
    <row r="2011" spans="1:7" ht="17.5" thickBot="1">
      <c r="A2011" s="135">
        <v>42402</v>
      </c>
      <c r="B2011" s="136">
        <v>1156000</v>
      </c>
      <c r="C2011" s="138">
        <v>-6.0000000000000001E-3</v>
      </c>
      <c r="D2011" s="133"/>
      <c r="E2011" s="135">
        <v>42402</v>
      </c>
      <c r="F2011" s="136">
        <v>1906.6</v>
      </c>
      <c r="G2011" s="138">
        <v>-9.4999999999999998E-3</v>
      </c>
    </row>
    <row r="2012" spans="1:7" ht="17.5" thickBot="1">
      <c r="A2012" s="135">
        <v>42403</v>
      </c>
      <c r="B2012" s="136">
        <v>1146000</v>
      </c>
      <c r="C2012" s="138">
        <v>-8.6999999999999994E-3</v>
      </c>
      <c r="D2012" s="133"/>
      <c r="E2012" s="135">
        <v>42403</v>
      </c>
      <c r="F2012" s="136">
        <v>1890.67</v>
      </c>
      <c r="G2012" s="138">
        <v>-8.3999999999999995E-3</v>
      </c>
    </row>
    <row r="2013" spans="1:7" ht="17.5" thickBot="1">
      <c r="A2013" s="135">
        <v>42404</v>
      </c>
      <c r="B2013" s="136">
        <v>1156000</v>
      </c>
      <c r="C2013" s="137">
        <v>8.6999999999999994E-3</v>
      </c>
      <c r="D2013" s="133"/>
      <c r="E2013" s="135">
        <v>42404</v>
      </c>
      <c r="F2013" s="136">
        <v>1916.26</v>
      </c>
      <c r="G2013" s="137">
        <v>1.35E-2</v>
      </c>
    </row>
    <row r="2014" spans="1:7" ht="17.5" thickBot="1">
      <c r="A2014" s="135">
        <v>42405</v>
      </c>
      <c r="B2014" s="136">
        <v>1164000</v>
      </c>
      <c r="C2014" s="137">
        <v>6.8999999999999999E-3</v>
      </c>
      <c r="D2014" s="133"/>
      <c r="E2014" s="135">
        <v>42405</v>
      </c>
      <c r="F2014" s="136">
        <v>1917.79</v>
      </c>
      <c r="G2014" s="137">
        <v>8.0000000000000004E-4</v>
      </c>
    </row>
    <row r="2015" spans="1:7" ht="17.5" thickBot="1">
      <c r="A2015" s="135">
        <v>42411</v>
      </c>
      <c r="B2015" s="136">
        <v>1130000</v>
      </c>
      <c r="C2015" s="138">
        <v>-2.92E-2</v>
      </c>
      <c r="D2015" s="133"/>
      <c r="E2015" s="135">
        <v>42411</v>
      </c>
      <c r="F2015" s="136">
        <v>1861.54</v>
      </c>
      <c r="G2015" s="138">
        <v>-2.93E-2</v>
      </c>
    </row>
    <row r="2016" spans="1:7" ht="17.5" thickBot="1">
      <c r="A2016" s="135">
        <v>42412</v>
      </c>
      <c r="B2016" s="136">
        <v>1130000</v>
      </c>
      <c r="C2016" s="137">
        <v>0</v>
      </c>
      <c r="D2016" s="133"/>
      <c r="E2016" s="135">
        <v>42412</v>
      </c>
      <c r="F2016" s="136">
        <v>1835.28</v>
      </c>
      <c r="G2016" s="138">
        <v>-1.41E-2</v>
      </c>
    </row>
    <row r="2017" spans="1:7" ht="17.5" thickBot="1">
      <c r="A2017" s="135">
        <v>42415</v>
      </c>
      <c r="B2017" s="136">
        <v>1154000</v>
      </c>
      <c r="C2017" s="137">
        <v>2.12E-2</v>
      </c>
      <c r="D2017" s="133"/>
      <c r="E2017" s="135">
        <v>42415</v>
      </c>
      <c r="F2017" s="136">
        <v>1862.2</v>
      </c>
      <c r="G2017" s="137">
        <v>1.47E-2</v>
      </c>
    </row>
    <row r="2018" spans="1:7" ht="17.5" thickBot="1">
      <c r="A2018" s="135">
        <v>42416</v>
      </c>
      <c r="B2018" s="136">
        <v>1168000</v>
      </c>
      <c r="C2018" s="137">
        <v>1.21E-2</v>
      </c>
      <c r="D2018" s="133"/>
      <c r="E2018" s="135">
        <v>42416</v>
      </c>
      <c r="F2018" s="136">
        <v>1888.3</v>
      </c>
      <c r="G2018" s="137">
        <v>1.4E-2</v>
      </c>
    </row>
    <row r="2019" spans="1:7" ht="17.5" thickBot="1">
      <c r="A2019" s="135">
        <v>42417</v>
      </c>
      <c r="B2019" s="136">
        <v>1185000</v>
      </c>
      <c r="C2019" s="137">
        <v>1.46E-2</v>
      </c>
      <c r="D2019" s="133"/>
      <c r="E2019" s="135">
        <v>42417</v>
      </c>
      <c r="F2019" s="136">
        <v>1883.94</v>
      </c>
      <c r="G2019" s="138">
        <v>-2.3E-3</v>
      </c>
    </row>
    <row r="2020" spans="1:7" ht="17.5" thickBot="1">
      <c r="A2020" s="135">
        <v>42418</v>
      </c>
      <c r="B2020" s="136">
        <v>1187000</v>
      </c>
      <c r="C2020" s="137">
        <v>1.6999999999999999E-3</v>
      </c>
      <c r="D2020" s="133"/>
      <c r="E2020" s="135">
        <v>42418</v>
      </c>
      <c r="F2020" s="136">
        <v>1908.84</v>
      </c>
      <c r="G2020" s="137">
        <v>1.32E-2</v>
      </c>
    </row>
    <row r="2021" spans="1:7" ht="17.5" thickBot="1">
      <c r="A2021" s="135">
        <v>42419</v>
      </c>
      <c r="B2021" s="136">
        <v>1190000</v>
      </c>
      <c r="C2021" s="137">
        <v>2.5000000000000001E-3</v>
      </c>
      <c r="D2021" s="133"/>
      <c r="E2021" s="135">
        <v>42419</v>
      </c>
      <c r="F2021" s="136">
        <v>1916.24</v>
      </c>
      <c r="G2021" s="137">
        <v>3.8999999999999998E-3</v>
      </c>
    </row>
    <row r="2022" spans="1:7" ht="17.5" thickBot="1">
      <c r="A2022" s="135">
        <v>42422</v>
      </c>
      <c r="B2022" s="136">
        <v>1175000</v>
      </c>
      <c r="C2022" s="138">
        <v>-1.26E-2</v>
      </c>
      <c r="D2022" s="133"/>
      <c r="E2022" s="135">
        <v>42422</v>
      </c>
      <c r="F2022" s="136">
        <v>1916.36</v>
      </c>
      <c r="G2022" s="137">
        <v>1E-4</v>
      </c>
    </row>
    <row r="2023" spans="1:7" ht="17.5" thickBot="1">
      <c r="A2023" s="135">
        <v>42423</v>
      </c>
      <c r="B2023" s="136">
        <v>1181000</v>
      </c>
      <c r="C2023" s="137">
        <v>5.1000000000000004E-3</v>
      </c>
      <c r="D2023" s="133"/>
      <c r="E2023" s="135">
        <v>42423</v>
      </c>
      <c r="F2023" s="136">
        <v>1914.22</v>
      </c>
      <c r="G2023" s="138">
        <v>-1.1000000000000001E-3</v>
      </c>
    </row>
    <row r="2024" spans="1:7" ht="17.5" thickBot="1">
      <c r="A2024" s="135">
        <v>42424</v>
      </c>
      <c r="B2024" s="136">
        <v>1172000</v>
      </c>
      <c r="C2024" s="138">
        <v>-7.6E-3</v>
      </c>
      <c r="D2024" s="133"/>
      <c r="E2024" s="135">
        <v>42424</v>
      </c>
      <c r="F2024" s="136">
        <v>1912.53</v>
      </c>
      <c r="G2024" s="138">
        <v>-8.9999999999999998E-4</v>
      </c>
    </row>
    <row r="2025" spans="1:7" ht="17.5" thickBot="1">
      <c r="A2025" s="135">
        <v>42425</v>
      </c>
      <c r="B2025" s="136">
        <v>1179000</v>
      </c>
      <c r="C2025" s="137">
        <v>6.0000000000000001E-3</v>
      </c>
      <c r="D2025" s="133"/>
      <c r="E2025" s="135">
        <v>42425</v>
      </c>
      <c r="F2025" s="136">
        <v>1918.57</v>
      </c>
      <c r="G2025" s="137">
        <v>3.2000000000000002E-3</v>
      </c>
    </row>
    <row r="2026" spans="1:7" ht="17.5" thickBot="1">
      <c r="A2026" s="135">
        <v>42426</v>
      </c>
      <c r="B2026" s="136">
        <v>1172000</v>
      </c>
      <c r="C2026" s="138">
        <v>-5.8999999999999999E-3</v>
      </c>
      <c r="D2026" s="133"/>
      <c r="E2026" s="135">
        <v>42426</v>
      </c>
      <c r="F2026" s="136">
        <v>1920.16</v>
      </c>
      <c r="G2026" s="137">
        <v>8.0000000000000004E-4</v>
      </c>
    </row>
    <row r="2027" spans="1:7" ht="17.5" thickBot="1">
      <c r="A2027" s="135">
        <v>42429</v>
      </c>
      <c r="B2027" s="136">
        <v>1178000</v>
      </c>
      <c r="C2027" s="137">
        <v>5.1000000000000004E-3</v>
      </c>
      <c r="D2027" s="133"/>
      <c r="E2027" s="135">
        <v>42429</v>
      </c>
      <c r="F2027" s="136">
        <v>1916.66</v>
      </c>
      <c r="G2027" s="138">
        <v>-1.8E-3</v>
      </c>
    </row>
    <row r="2028" spans="1:7" ht="17.5" thickBot="1">
      <c r="A2028" s="135">
        <v>42431</v>
      </c>
      <c r="B2028" s="136">
        <v>1197000</v>
      </c>
      <c r="C2028" s="137">
        <v>1.61E-2</v>
      </c>
      <c r="D2028" s="133"/>
      <c r="E2028" s="135">
        <v>42431</v>
      </c>
      <c r="F2028" s="136">
        <v>1947.42</v>
      </c>
      <c r="G2028" s="137">
        <v>1.6E-2</v>
      </c>
    </row>
    <row r="2029" spans="1:7" ht="17.5" thickBot="1">
      <c r="A2029" s="135">
        <v>42432</v>
      </c>
      <c r="B2029" s="136">
        <v>1220000</v>
      </c>
      <c r="C2029" s="137">
        <v>1.9199999999999998E-2</v>
      </c>
      <c r="D2029" s="133"/>
      <c r="E2029" s="135">
        <v>42432</v>
      </c>
      <c r="F2029" s="136">
        <v>1958.17</v>
      </c>
      <c r="G2029" s="137">
        <v>5.4999999999999997E-3</v>
      </c>
    </row>
    <row r="2030" spans="1:7" ht="17.5" thickBot="1">
      <c r="A2030" s="135">
        <v>42433</v>
      </c>
      <c r="B2030" s="136">
        <v>1215000</v>
      </c>
      <c r="C2030" s="138">
        <v>-4.1000000000000003E-3</v>
      </c>
      <c r="D2030" s="133"/>
      <c r="E2030" s="135">
        <v>42433</v>
      </c>
      <c r="F2030" s="136">
        <v>1955.63</v>
      </c>
      <c r="G2030" s="138">
        <v>-1.2999999999999999E-3</v>
      </c>
    </row>
    <row r="2031" spans="1:7" ht="17.5" thickBot="1">
      <c r="A2031" s="135">
        <v>42436</v>
      </c>
      <c r="B2031" s="136">
        <v>1223000</v>
      </c>
      <c r="C2031" s="137">
        <v>6.6E-3</v>
      </c>
      <c r="D2031" s="133"/>
      <c r="E2031" s="135">
        <v>42436</v>
      </c>
      <c r="F2031" s="136">
        <v>1957.87</v>
      </c>
      <c r="G2031" s="137">
        <v>1.1000000000000001E-3</v>
      </c>
    </row>
    <row r="2032" spans="1:7" ht="17.5" thickBot="1">
      <c r="A2032" s="135">
        <v>42437</v>
      </c>
      <c r="B2032" s="136">
        <v>1192000</v>
      </c>
      <c r="C2032" s="138">
        <v>-2.53E-2</v>
      </c>
      <c r="D2032" s="133"/>
      <c r="E2032" s="135">
        <v>42437</v>
      </c>
      <c r="F2032" s="136">
        <v>1946.12</v>
      </c>
      <c r="G2032" s="138">
        <v>-6.0000000000000001E-3</v>
      </c>
    </row>
    <row r="2033" spans="1:7" ht="17.5" thickBot="1">
      <c r="A2033" s="135">
        <v>42438</v>
      </c>
      <c r="B2033" s="136">
        <v>1194000</v>
      </c>
      <c r="C2033" s="137">
        <v>1.6999999999999999E-3</v>
      </c>
      <c r="D2033" s="133"/>
      <c r="E2033" s="135">
        <v>42438</v>
      </c>
      <c r="F2033" s="136">
        <v>1952.95</v>
      </c>
      <c r="G2033" s="137">
        <v>3.5000000000000001E-3</v>
      </c>
    </row>
    <row r="2034" spans="1:7" ht="17.5" thickBot="1">
      <c r="A2034" s="135">
        <v>42439</v>
      </c>
      <c r="B2034" s="136">
        <v>1225000</v>
      </c>
      <c r="C2034" s="137">
        <v>2.5999999999999999E-2</v>
      </c>
      <c r="D2034" s="133"/>
      <c r="E2034" s="135">
        <v>42439</v>
      </c>
      <c r="F2034" s="136">
        <v>1969.33</v>
      </c>
      <c r="G2034" s="137">
        <v>8.3999999999999995E-3</v>
      </c>
    </row>
    <row r="2035" spans="1:7" ht="17.5" thickBot="1">
      <c r="A2035" s="135">
        <v>42440</v>
      </c>
      <c r="B2035" s="136">
        <v>1249000</v>
      </c>
      <c r="C2035" s="137">
        <v>1.9599999999999999E-2</v>
      </c>
      <c r="D2035" s="133"/>
      <c r="E2035" s="135">
        <v>42440</v>
      </c>
      <c r="F2035" s="136">
        <v>1971.41</v>
      </c>
      <c r="G2035" s="137">
        <v>1.1000000000000001E-3</v>
      </c>
    </row>
    <row r="2036" spans="1:7" ht="17.5" thickBot="1">
      <c r="A2036" s="135">
        <v>42443</v>
      </c>
      <c r="B2036" s="136">
        <v>1255000</v>
      </c>
      <c r="C2036" s="137">
        <v>4.7999999999999996E-3</v>
      </c>
      <c r="D2036" s="133"/>
      <c r="E2036" s="135">
        <v>42443</v>
      </c>
      <c r="F2036" s="136">
        <v>1972.27</v>
      </c>
      <c r="G2036" s="137">
        <v>4.0000000000000002E-4</v>
      </c>
    </row>
    <row r="2037" spans="1:7" ht="17.5" thickBot="1">
      <c r="A2037" s="135">
        <v>42444</v>
      </c>
      <c r="B2037" s="136">
        <v>1253000</v>
      </c>
      <c r="C2037" s="138">
        <v>-1.6000000000000001E-3</v>
      </c>
      <c r="D2037" s="133"/>
      <c r="E2037" s="135">
        <v>42444</v>
      </c>
      <c r="F2037" s="136">
        <v>1969.97</v>
      </c>
      <c r="G2037" s="138">
        <v>-1.1999999999999999E-3</v>
      </c>
    </row>
    <row r="2038" spans="1:7" ht="17.5" thickBot="1">
      <c r="A2038" s="135">
        <v>42445</v>
      </c>
      <c r="B2038" s="136">
        <v>1256000</v>
      </c>
      <c r="C2038" s="137">
        <v>2.3999999999999998E-3</v>
      </c>
      <c r="D2038" s="133"/>
      <c r="E2038" s="135">
        <v>42445</v>
      </c>
      <c r="F2038" s="136">
        <v>1974.9</v>
      </c>
      <c r="G2038" s="137">
        <v>2.5000000000000001E-3</v>
      </c>
    </row>
    <row r="2039" spans="1:7" ht="17.5" thickBot="1">
      <c r="A2039" s="135">
        <v>42446</v>
      </c>
      <c r="B2039" s="136">
        <v>1263000</v>
      </c>
      <c r="C2039" s="137">
        <v>5.5999999999999999E-3</v>
      </c>
      <c r="D2039" s="133"/>
      <c r="E2039" s="135">
        <v>42446</v>
      </c>
      <c r="F2039" s="136">
        <v>1987.99</v>
      </c>
      <c r="G2039" s="137">
        <v>6.6E-3</v>
      </c>
    </row>
    <row r="2040" spans="1:7" ht="17.5" thickBot="1">
      <c r="A2040" s="135">
        <v>42447</v>
      </c>
      <c r="B2040" s="136">
        <v>1273000</v>
      </c>
      <c r="C2040" s="137">
        <v>7.9000000000000008E-3</v>
      </c>
      <c r="D2040" s="133"/>
      <c r="E2040" s="135">
        <v>42447</v>
      </c>
      <c r="F2040" s="136">
        <v>1992.12</v>
      </c>
      <c r="G2040" s="137">
        <v>2.0999999999999999E-3</v>
      </c>
    </row>
    <row r="2041" spans="1:7" ht="17.5" thickBot="1">
      <c r="A2041" s="135">
        <v>42450</v>
      </c>
      <c r="B2041" s="136">
        <v>1267000</v>
      </c>
      <c r="C2041" s="138">
        <v>-4.7000000000000002E-3</v>
      </c>
      <c r="D2041" s="133"/>
      <c r="E2041" s="135">
        <v>42450</v>
      </c>
      <c r="F2041" s="136">
        <v>1989.76</v>
      </c>
      <c r="G2041" s="138">
        <v>-1.1999999999999999E-3</v>
      </c>
    </row>
    <row r="2042" spans="1:7" ht="17.5" thickBot="1">
      <c r="A2042" s="135">
        <v>42451</v>
      </c>
      <c r="B2042" s="136">
        <v>1269000</v>
      </c>
      <c r="C2042" s="137">
        <v>1.6000000000000001E-3</v>
      </c>
      <c r="D2042" s="133"/>
      <c r="E2042" s="135">
        <v>42451</v>
      </c>
      <c r="F2042" s="136">
        <v>1996.81</v>
      </c>
      <c r="G2042" s="137">
        <v>3.5000000000000001E-3</v>
      </c>
    </row>
    <row r="2043" spans="1:7" ht="17.5" thickBot="1">
      <c r="A2043" s="135">
        <v>42452</v>
      </c>
      <c r="B2043" s="136">
        <v>1279000</v>
      </c>
      <c r="C2043" s="137">
        <v>7.9000000000000008E-3</v>
      </c>
      <c r="D2043" s="133"/>
      <c r="E2043" s="135">
        <v>42452</v>
      </c>
      <c r="F2043" s="136">
        <v>1995.12</v>
      </c>
      <c r="G2043" s="138">
        <v>-8.0000000000000004E-4</v>
      </c>
    </row>
    <row r="2044" spans="1:7" ht="17.5" thickBot="1">
      <c r="A2044" s="135">
        <v>42453</v>
      </c>
      <c r="B2044" s="136">
        <v>1282000</v>
      </c>
      <c r="C2044" s="137">
        <v>2.3E-3</v>
      </c>
      <c r="D2044" s="133"/>
      <c r="E2044" s="135">
        <v>42453</v>
      </c>
      <c r="F2044" s="136">
        <v>1985.97</v>
      </c>
      <c r="G2044" s="138">
        <v>-4.5999999999999999E-3</v>
      </c>
    </row>
    <row r="2045" spans="1:7" ht="17.5" thickBot="1">
      <c r="A2045" s="135">
        <v>42454</v>
      </c>
      <c r="B2045" s="136">
        <v>1288000</v>
      </c>
      <c r="C2045" s="137">
        <v>4.7000000000000002E-3</v>
      </c>
      <c r="D2045" s="133"/>
      <c r="E2045" s="135">
        <v>42454</v>
      </c>
      <c r="F2045" s="136">
        <v>1983.81</v>
      </c>
      <c r="G2045" s="138">
        <v>-1.1000000000000001E-3</v>
      </c>
    </row>
    <row r="2046" spans="1:7" ht="17.5" thickBot="1">
      <c r="A2046" s="135">
        <v>42457</v>
      </c>
      <c r="B2046" s="136">
        <v>1294000</v>
      </c>
      <c r="C2046" s="137">
        <v>4.7000000000000002E-3</v>
      </c>
      <c r="D2046" s="133"/>
      <c r="E2046" s="135">
        <v>42457</v>
      </c>
      <c r="F2046" s="136">
        <v>1982.54</v>
      </c>
      <c r="G2046" s="138">
        <v>-5.9999999999999995E-4</v>
      </c>
    </row>
    <row r="2047" spans="1:7" ht="17.5" thickBot="1">
      <c r="A2047" s="135">
        <v>42458</v>
      </c>
      <c r="B2047" s="136">
        <v>1290000</v>
      </c>
      <c r="C2047" s="138">
        <v>-3.0999999999999999E-3</v>
      </c>
      <c r="D2047" s="133"/>
      <c r="E2047" s="135">
        <v>42458</v>
      </c>
      <c r="F2047" s="136">
        <v>1994.91</v>
      </c>
      <c r="G2047" s="137">
        <v>6.1999999999999998E-3</v>
      </c>
    </row>
    <row r="2048" spans="1:7" ht="17.5" thickBot="1">
      <c r="A2048" s="135">
        <v>42459</v>
      </c>
      <c r="B2048" s="136">
        <v>1308000</v>
      </c>
      <c r="C2048" s="137">
        <v>1.4E-2</v>
      </c>
      <c r="D2048" s="133"/>
      <c r="E2048" s="135">
        <v>42459</v>
      </c>
      <c r="F2048" s="136">
        <v>2002.14</v>
      </c>
      <c r="G2048" s="137">
        <v>3.5999999999999999E-3</v>
      </c>
    </row>
    <row r="2049" spans="1:7" ht="17.5" thickBot="1">
      <c r="A2049" s="135">
        <v>42460</v>
      </c>
      <c r="B2049" s="136">
        <v>1312000</v>
      </c>
      <c r="C2049" s="137">
        <v>3.0999999999999999E-3</v>
      </c>
      <c r="D2049" s="133"/>
      <c r="E2049" s="135">
        <v>42460</v>
      </c>
      <c r="F2049" s="136">
        <v>1995.85</v>
      </c>
      <c r="G2049" s="138">
        <v>-3.0999999999999999E-3</v>
      </c>
    </row>
    <row r="2050" spans="1:7" ht="17.5" thickBot="1">
      <c r="A2050" s="135">
        <v>42461</v>
      </c>
      <c r="B2050" s="136">
        <v>1279000</v>
      </c>
      <c r="C2050" s="138">
        <v>-2.52E-2</v>
      </c>
      <c r="D2050" s="133"/>
      <c r="E2050" s="135">
        <v>42461</v>
      </c>
      <c r="F2050" s="136">
        <v>1973.57</v>
      </c>
      <c r="G2050" s="138">
        <v>-1.12E-2</v>
      </c>
    </row>
    <row r="2051" spans="1:7" ht="17.5" thickBot="1">
      <c r="A2051" s="135">
        <v>42464</v>
      </c>
      <c r="B2051" s="136">
        <v>1305000</v>
      </c>
      <c r="C2051" s="137">
        <v>2.0299999999999999E-2</v>
      </c>
      <c r="D2051" s="133"/>
      <c r="E2051" s="135">
        <v>42464</v>
      </c>
      <c r="F2051" s="136">
        <v>1978.97</v>
      </c>
      <c r="G2051" s="137">
        <v>2.7000000000000001E-3</v>
      </c>
    </row>
    <row r="2052" spans="1:7" ht="17.5" thickBot="1">
      <c r="A2052" s="135">
        <v>42465</v>
      </c>
      <c r="B2052" s="136">
        <v>1260000</v>
      </c>
      <c r="C2052" s="138">
        <v>-3.4500000000000003E-2</v>
      </c>
      <c r="D2052" s="133"/>
      <c r="E2052" s="135">
        <v>42465</v>
      </c>
      <c r="F2052" s="136">
        <v>1962.74</v>
      </c>
      <c r="G2052" s="138">
        <v>-8.2000000000000007E-3</v>
      </c>
    </row>
    <row r="2053" spans="1:7" ht="17.5" thickBot="1">
      <c r="A2053" s="135">
        <v>42466</v>
      </c>
      <c r="B2053" s="136">
        <v>1285000</v>
      </c>
      <c r="C2053" s="137">
        <v>1.9800000000000002E-2</v>
      </c>
      <c r="D2053" s="133"/>
      <c r="E2053" s="135">
        <v>42466</v>
      </c>
      <c r="F2053" s="136">
        <v>1971.32</v>
      </c>
      <c r="G2053" s="137">
        <v>4.4000000000000003E-3</v>
      </c>
    </row>
    <row r="2054" spans="1:7" ht="17.5" thickBot="1">
      <c r="A2054" s="135">
        <v>42467</v>
      </c>
      <c r="B2054" s="136">
        <v>1269000</v>
      </c>
      <c r="C2054" s="138">
        <v>-1.2500000000000001E-2</v>
      </c>
      <c r="D2054" s="133"/>
      <c r="E2054" s="135">
        <v>42467</v>
      </c>
      <c r="F2054" s="136">
        <v>1973.89</v>
      </c>
      <c r="G2054" s="137">
        <v>1.2999999999999999E-3</v>
      </c>
    </row>
    <row r="2055" spans="1:7" ht="17.5" thickBot="1">
      <c r="A2055" s="135">
        <v>42468</v>
      </c>
      <c r="B2055" s="136">
        <v>1246000</v>
      </c>
      <c r="C2055" s="138">
        <v>-1.8100000000000002E-2</v>
      </c>
      <c r="D2055" s="133"/>
      <c r="E2055" s="135">
        <v>42468</v>
      </c>
      <c r="F2055" s="136">
        <v>1972.05</v>
      </c>
      <c r="G2055" s="138">
        <v>-8.9999999999999998E-4</v>
      </c>
    </row>
    <row r="2056" spans="1:7" ht="17.5" thickBot="1">
      <c r="A2056" s="135">
        <v>42471</v>
      </c>
      <c r="B2056" s="136">
        <v>1266000</v>
      </c>
      <c r="C2056" s="137">
        <v>1.61E-2</v>
      </c>
      <c r="D2056" s="133"/>
      <c r="E2056" s="135">
        <v>42471</v>
      </c>
      <c r="F2056" s="136">
        <v>1970.37</v>
      </c>
      <c r="G2056" s="138">
        <v>-8.9999999999999998E-4</v>
      </c>
    </row>
    <row r="2057" spans="1:7" ht="17.5" thickBot="1">
      <c r="A2057" s="135">
        <v>42472</v>
      </c>
      <c r="B2057" s="136">
        <v>1275000</v>
      </c>
      <c r="C2057" s="137">
        <v>7.1000000000000004E-3</v>
      </c>
      <c r="D2057" s="133"/>
      <c r="E2057" s="135">
        <v>42472</v>
      </c>
      <c r="F2057" s="136">
        <v>1981.32</v>
      </c>
      <c r="G2057" s="137">
        <v>5.5999999999999999E-3</v>
      </c>
    </row>
    <row r="2058" spans="1:7" ht="17.5" thickBot="1">
      <c r="A2058" s="135">
        <v>42474</v>
      </c>
      <c r="B2058" s="136">
        <v>1300000</v>
      </c>
      <c r="C2058" s="137">
        <v>1.9599999999999999E-2</v>
      </c>
      <c r="D2058" s="133"/>
      <c r="E2058" s="135">
        <v>42474</v>
      </c>
      <c r="F2058" s="136">
        <v>2015.93</v>
      </c>
      <c r="G2058" s="137">
        <v>1.7500000000000002E-2</v>
      </c>
    </row>
    <row r="2059" spans="1:7" ht="17.5" thickBot="1">
      <c r="A2059" s="135">
        <v>42475</v>
      </c>
      <c r="B2059" s="136">
        <v>1300000</v>
      </c>
      <c r="C2059" s="137">
        <v>0</v>
      </c>
      <c r="D2059" s="133"/>
      <c r="E2059" s="135">
        <v>42475</v>
      </c>
      <c r="F2059" s="136">
        <v>2014.71</v>
      </c>
      <c r="G2059" s="138">
        <v>-5.9999999999999995E-4</v>
      </c>
    </row>
    <row r="2060" spans="1:7" ht="17.5" thickBot="1">
      <c r="A2060" s="135">
        <v>42478</v>
      </c>
      <c r="B2060" s="136">
        <v>1299000</v>
      </c>
      <c r="C2060" s="138">
        <v>-8.0000000000000004E-4</v>
      </c>
      <c r="D2060" s="133"/>
      <c r="E2060" s="135">
        <v>42478</v>
      </c>
      <c r="F2060" s="136">
        <v>2009.1</v>
      </c>
      <c r="G2060" s="138">
        <v>-2.8E-3</v>
      </c>
    </row>
    <row r="2061" spans="1:7" ht="17.5" thickBot="1">
      <c r="A2061" s="135">
        <v>42479</v>
      </c>
      <c r="B2061" s="136">
        <v>1288000</v>
      </c>
      <c r="C2061" s="138">
        <v>-8.5000000000000006E-3</v>
      </c>
      <c r="D2061" s="133"/>
      <c r="E2061" s="135">
        <v>42479</v>
      </c>
      <c r="F2061" s="136">
        <v>2011.36</v>
      </c>
      <c r="G2061" s="137">
        <v>1.1000000000000001E-3</v>
      </c>
    </row>
    <row r="2062" spans="1:7" ht="17.5" thickBot="1">
      <c r="A2062" s="135">
        <v>42480</v>
      </c>
      <c r="B2062" s="136">
        <v>1299000</v>
      </c>
      <c r="C2062" s="137">
        <v>8.5000000000000006E-3</v>
      </c>
      <c r="D2062" s="133"/>
      <c r="E2062" s="135">
        <v>42480</v>
      </c>
      <c r="F2062" s="136">
        <v>2005.83</v>
      </c>
      <c r="G2062" s="138">
        <v>-2.7000000000000001E-3</v>
      </c>
    </row>
    <row r="2063" spans="1:7" ht="17.5" thickBot="1">
      <c r="A2063" s="135">
        <v>42481</v>
      </c>
      <c r="B2063" s="136">
        <v>1294000</v>
      </c>
      <c r="C2063" s="138">
        <v>-3.8E-3</v>
      </c>
      <c r="D2063" s="133"/>
      <c r="E2063" s="135">
        <v>42481</v>
      </c>
      <c r="F2063" s="136">
        <v>2022.1</v>
      </c>
      <c r="G2063" s="137">
        <v>8.0999999999999996E-3</v>
      </c>
    </row>
    <row r="2064" spans="1:7" ht="17.5" thickBot="1">
      <c r="A2064" s="135">
        <v>42482</v>
      </c>
      <c r="B2064" s="136">
        <v>1280000</v>
      </c>
      <c r="C2064" s="138">
        <v>-1.0800000000000001E-2</v>
      </c>
      <c r="D2064" s="133"/>
      <c r="E2064" s="135">
        <v>42482</v>
      </c>
      <c r="F2064" s="136">
        <v>2015.49</v>
      </c>
      <c r="G2064" s="138">
        <v>-3.3E-3</v>
      </c>
    </row>
    <row r="2065" spans="1:7" ht="17.5" thickBot="1">
      <c r="A2065" s="135">
        <v>42485</v>
      </c>
      <c r="B2065" s="136">
        <v>1281000</v>
      </c>
      <c r="C2065" s="137">
        <v>8.0000000000000004E-4</v>
      </c>
      <c r="D2065" s="133"/>
      <c r="E2065" s="135">
        <v>42485</v>
      </c>
      <c r="F2065" s="136">
        <v>2014.55</v>
      </c>
      <c r="G2065" s="138">
        <v>-5.0000000000000001E-4</v>
      </c>
    </row>
    <row r="2066" spans="1:7" ht="17.5" thickBot="1">
      <c r="A2066" s="135">
        <v>42486</v>
      </c>
      <c r="B2066" s="136">
        <v>1296000</v>
      </c>
      <c r="C2066" s="137">
        <v>1.17E-2</v>
      </c>
      <c r="D2066" s="133"/>
      <c r="E2066" s="135">
        <v>42486</v>
      </c>
      <c r="F2066" s="136">
        <v>2019.63</v>
      </c>
      <c r="G2066" s="137">
        <v>2.5000000000000001E-3</v>
      </c>
    </row>
    <row r="2067" spans="1:7" ht="17.5" thickBot="1">
      <c r="A2067" s="135">
        <v>42487</v>
      </c>
      <c r="B2067" s="136">
        <v>1300000</v>
      </c>
      <c r="C2067" s="137">
        <v>3.0999999999999999E-3</v>
      </c>
      <c r="D2067" s="133"/>
      <c r="E2067" s="135">
        <v>42487</v>
      </c>
      <c r="F2067" s="136">
        <v>2015.4</v>
      </c>
      <c r="G2067" s="138">
        <v>-2.0999999999999999E-3</v>
      </c>
    </row>
    <row r="2068" spans="1:7" ht="17.5" thickBot="1">
      <c r="A2068" s="135">
        <v>42488</v>
      </c>
      <c r="B2068" s="136">
        <v>1265000</v>
      </c>
      <c r="C2068" s="138">
        <v>-2.69E-2</v>
      </c>
      <c r="D2068" s="133"/>
      <c r="E2068" s="135">
        <v>42488</v>
      </c>
      <c r="F2068" s="136">
        <v>2000.93</v>
      </c>
      <c r="G2068" s="138">
        <v>-7.1999999999999998E-3</v>
      </c>
    </row>
    <row r="2069" spans="1:7" ht="17.5" thickBot="1">
      <c r="A2069" s="135">
        <v>42489</v>
      </c>
      <c r="B2069" s="136">
        <v>1245000</v>
      </c>
      <c r="C2069" s="138">
        <v>-1.5800000000000002E-2</v>
      </c>
      <c r="D2069" s="133"/>
      <c r="E2069" s="135">
        <v>42489</v>
      </c>
      <c r="F2069" s="136">
        <v>1994.15</v>
      </c>
      <c r="G2069" s="138">
        <v>-3.3999999999999998E-3</v>
      </c>
    </row>
    <row r="2070" spans="1:7" ht="17.5" thickBot="1">
      <c r="A2070" s="135">
        <v>42492</v>
      </c>
      <c r="B2070" s="136">
        <v>1250000</v>
      </c>
      <c r="C2070" s="137">
        <v>4.0000000000000001E-3</v>
      </c>
      <c r="D2070" s="133"/>
      <c r="E2070" s="135">
        <v>42492</v>
      </c>
      <c r="F2070" s="136">
        <v>1978.15</v>
      </c>
      <c r="G2070" s="138">
        <v>-8.0000000000000002E-3</v>
      </c>
    </row>
    <row r="2071" spans="1:7" ht="17.5" thickBot="1">
      <c r="A2071" s="135">
        <v>42493</v>
      </c>
      <c r="B2071" s="136">
        <v>1261000</v>
      </c>
      <c r="C2071" s="137">
        <v>8.8000000000000005E-3</v>
      </c>
      <c r="D2071" s="133"/>
      <c r="E2071" s="135">
        <v>42493</v>
      </c>
      <c r="F2071" s="136">
        <v>1986.41</v>
      </c>
      <c r="G2071" s="137">
        <v>4.1999999999999997E-3</v>
      </c>
    </row>
    <row r="2072" spans="1:7" ht="17.5" thickBot="1">
      <c r="A2072" s="135">
        <v>42494</v>
      </c>
      <c r="B2072" s="136">
        <v>1290000</v>
      </c>
      <c r="C2072" s="137">
        <v>2.3E-2</v>
      </c>
      <c r="D2072" s="133"/>
      <c r="E2072" s="135">
        <v>42494</v>
      </c>
      <c r="F2072" s="136">
        <v>1976.71</v>
      </c>
      <c r="G2072" s="138">
        <v>-4.8999999999999998E-3</v>
      </c>
    </row>
    <row r="2073" spans="1:7" ht="17.5" thickBot="1">
      <c r="A2073" s="135">
        <v>42499</v>
      </c>
      <c r="B2073" s="136">
        <v>1299000</v>
      </c>
      <c r="C2073" s="137">
        <v>7.0000000000000001E-3</v>
      </c>
      <c r="D2073" s="133"/>
      <c r="E2073" s="135">
        <v>42499</v>
      </c>
      <c r="F2073" s="136">
        <v>1967.81</v>
      </c>
      <c r="G2073" s="138">
        <v>-4.4999999999999997E-3</v>
      </c>
    </row>
    <row r="2074" spans="1:7" ht="17.5" thickBot="1">
      <c r="A2074" s="135">
        <v>42500</v>
      </c>
      <c r="B2074" s="136">
        <v>1296000</v>
      </c>
      <c r="C2074" s="138">
        <v>-2.3E-3</v>
      </c>
      <c r="D2074" s="133"/>
      <c r="E2074" s="135">
        <v>42500</v>
      </c>
      <c r="F2074" s="136">
        <v>1982.5</v>
      </c>
      <c r="G2074" s="137">
        <v>7.4999999999999997E-3</v>
      </c>
    </row>
    <row r="2075" spans="1:7" ht="17.5" thickBot="1">
      <c r="A2075" s="135">
        <v>42501</v>
      </c>
      <c r="B2075" s="136">
        <v>1292000</v>
      </c>
      <c r="C2075" s="138">
        <v>-3.0999999999999999E-3</v>
      </c>
      <c r="D2075" s="133"/>
      <c r="E2075" s="135">
        <v>42501</v>
      </c>
      <c r="F2075" s="136">
        <v>1980.1</v>
      </c>
      <c r="G2075" s="138">
        <v>-1.1999999999999999E-3</v>
      </c>
    </row>
    <row r="2076" spans="1:7" ht="17.5" thickBot="1">
      <c r="A2076" s="135">
        <v>42502</v>
      </c>
      <c r="B2076" s="136">
        <v>1281000</v>
      </c>
      <c r="C2076" s="138">
        <v>-8.5000000000000006E-3</v>
      </c>
      <c r="D2076" s="133"/>
      <c r="E2076" s="135">
        <v>42502</v>
      </c>
      <c r="F2076" s="136">
        <v>1977.49</v>
      </c>
      <c r="G2076" s="138">
        <v>-1.2999999999999999E-3</v>
      </c>
    </row>
    <row r="2077" spans="1:7" ht="17.5" thickBot="1">
      <c r="A2077" s="135">
        <v>42503</v>
      </c>
      <c r="B2077" s="136">
        <v>1253000</v>
      </c>
      <c r="C2077" s="138">
        <v>-2.1899999999999999E-2</v>
      </c>
      <c r="D2077" s="133"/>
      <c r="E2077" s="135">
        <v>42503</v>
      </c>
      <c r="F2077" s="136">
        <v>1966.99</v>
      </c>
      <c r="G2077" s="138">
        <v>-5.3E-3</v>
      </c>
    </row>
    <row r="2078" spans="1:7" ht="17.5" thickBot="1">
      <c r="A2078" s="135">
        <v>42506</v>
      </c>
      <c r="B2078" s="136">
        <v>1248000</v>
      </c>
      <c r="C2078" s="138">
        <v>-4.0000000000000001E-3</v>
      </c>
      <c r="D2078" s="133"/>
      <c r="E2078" s="135">
        <v>42506</v>
      </c>
      <c r="F2078" s="136">
        <v>1967.91</v>
      </c>
      <c r="G2078" s="137">
        <v>5.0000000000000001E-4</v>
      </c>
    </row>
    <row r="2079" spans="1:7" ht="17.5" thickBot="1">
      <c r="A2079" s="135">
        <v>42507</v>
      </c>
      <c r="B2079" s="136">
        <v>1264000</v>
      </c>
      <c r="C2079" s="137">
        <v>1.2800000000000001E-2</v>
      </c>
      <c r="D2079" s="133"/>
      <c r="E2079" s="135">
        <v>42507</v>
      </c>
      <c r="F2079" s="136">
        <v>1968.06</v>
      </c>
      <c r="G2079" s="137">
        <v>1E-4</v>
      </c>
    </row>
    <row r="2080" spans="1:7" ht="17.5" thickBot="1">
      <c r="A2080" s="135">
        <v>42508</v>
      </c>
      <c r="B2080" s="136">
        <v>1268000</v>
      </c>
      <c r="C2080" s="137">
        <v>3.2000000000000002E-3</v>
      </c>
      <c r="D2080" s="133"/>
      <c r="E2080" s="135">
        <v>42508</v>
      </c>
      <c r="F2080" s="136">
        <v>1956.73</v>
      </c>
      <c r="G2080" s="138">
        <v>-5.7999999999999996E-3</v>
      </c>
    </row>
    <row r="2081" spans="1:7" ht="17.5" thickBot="1">
      <c r="A2081" s="135">
        <v>42509</v>
      </c>
      <c r="B2081" s="136">
        <v>1270000</v>
      </c>
      <c r="C2081" s="137">
        <v>1.6000000000000001E-3</v>
      </c>
      <c r="D2081" s="133"/>
      <c r="E2081" s="135">
        <v>42509</v>
      </c>
      <c r="F2081" s="136">
        <v>1946.78</v>
      </c>
      <c r="G2081" s="138">
        <v>-5.1000000000000004E-3</v>
      </c>
    </row>
    <row r="2082" spans="1:7" ht="17.5" thickBot="1">
      <c r="A2082" s="135">
        <v>42510</v>
      </c>
      <c r="B2082" s="136">
        <v>1269000</v>
      </c>
      <c r="C2082" s="138">
        <v>-8.0000000000000004E-4</v>
      </c>
      <c r="D2082" s="133"/>
      <c r="E2082" s="135">
        <v>42510</v>
      </c>
      <c r="F2082" s="136">
        <v>1947.67</v>
      </c>
      <c r="G2082" s="137">
        <v>5.0000000000000001E-4</v>
      </c>
    </row>
    <row r="2083" spans="1:7" ht="17.5" thickBot="1">
      <c r="A2083" s="135">
        <v>42513</v>
      </c>
      <c r="B2083" s="136">
        <v>1286000</v>
      </c>
      <c r="C2083" s="137">
        <v>1.34E-2</v>
      </c>
      <c r="D2083" s="133"/>
      <c r="E2083" s="135">
        <v>42513</v>
      </c>
      <c r="F2083" s="136">
        <v>1955.25</v>
      </c>
      <c r="G2083" s="137">
        <v>3.8999999999999998E-3</v>
      </c>
    </row>
    <row r="2084" spans="1:7" ht="17.5" thickBot="1">
      <c r="A2084" s="135">
        <v>42514</v>
      </c>
      <c r="B2084" s="136">
        <v>1271000</v>
      </c>
      <c r="C2084" s="138">
        <v>-1.17E-2</v>
      </c>
      <c r="D2084" s="133"/>
      <c r="E2084" s="135">
        <v>42514</v>
      </c>
      <c r="F2084" s="136">
        <v>1937.68</v>
      </c>
      <c r="G2084" s="138">
        <v>-8.9999999999999993E-3</v>
      </c>
    </row>
    <row r="2085" spans="1:7" ht="17.5" thickBot="1">
      <c r="A2085" s="135">
        <v>42515</v>
      </c>
      <c r="B2085" s="136">
        <v>1295000</v>
      </c>
      <c r="C2085" s="137">
        <v>1.89E-2</v>
      </c>
      <c r="D2085" s="133"/>
      <c r="E2085" s="135">
        <v>42515</v>
      </c>
      <c r="F2085" s="136">
        <v>1960.51</v>
      </c>
      <c r="G2085" s="137">
        <v>1.18E-2</v>
      </c>
    </row>
    <row r="2086" spans="1:7" ht="17.5" thickBot="1">
      <c r="A2086" s="135">
        <v>42516</v>
      </c>
      <c r="B2086" s="136">
        <v>1296000</v>
      </c>
      <c r="C2086" s="137">
        <v>8.0000000000000004E-4</v>
      </c>
      <c r="D2086" s="133"/>
      <c r="E2086" s="135">
        <v>42516</v>
      </c>
      <c r="F2086" s="136">
        <v>1957.06</v>
      </c>
      <c r="G2086" s="138">
        <v>-1.8E-3</v>
      </c>
    </row>
    <row r="2087" spans="1:7" ht="17.5" thickBot="1">
      <c r="A2087" s="135">
        <v>42517</v>
      </c>
      <c r="B2087" s="136">
        <v>1282000</v>
      </c>
      <c r="C2087" s="138">
        <v>-1.0800000000000001E-2</v>
      </c>
      <c r="D2087" s="133"/>
      <c r="E2087" s="135">
        <v>42517</v>
      </c>
      <c r="F2087" s="136">
        <v>1969.17</v>
      </c>
      <c r="G2087" s="137">
        <v>6.1999999999999998E-3</v>
      </c>
    </row>
    <row r="2088" spans="1:7" ht="17.5" thickBot="1">
      <c r="A2088" s="135">
        <v>42520</v>
      </c>
      <c r="B2088" s="136">
        <v>1280000</v>
      </c>
      <c r="C2088" s="138">
        <v>-1.6000000000000001E-3</v>
      </c>
      <c r="D2088" s="133"/>
      <c r="E2088" s="135">
        <v>42520</v>
      </c>
      <c r="F2088" s="136">
        <v>1967.13</v>
      </c>
      <c r="G2088" s="138">
        <v>-1E-3</v>
      </c>
    </row>
    <row r="2089" spans="1:7" ht="17.5" thickBot="1">
      <c r="A2089" s="135">
        <v>42521</v>
      </c>
      <c r="B2089" s="136">
        <v>1292000</v>
      </c>
      <c r="C2089" s="137">
        <v>9.4000000000000004E-3</v>
      </c>
      <c r="D2089" s="133"/>
      <c r="E2089" s="135">
        <v>42521</v>
      </c>
      <c r="F2089" s="136">
        <v>1983.4</v>
      </c>
      <c r="G2089" s="137">
        <v>8.3000000000000001E-3</v>
      </c>
    </row>
    <row r="2090" spans="1:7" ht="17.5" thickBot="1">
      <c r="A2090" s="135">
        <v>42522</v>
      </c>
      <c r="B2090" s="136">
        <v>1333000</v>
      </c>
      <c r="C2090" s="137">
        <v>3.1699999999999999E-2</v>
      </c>
      <c r="D2090" s="133"/>
      <c r="E2090" s="135">
        <v>42522</v>
      </c>
      <c r="F2090" s="136">
        <v>1982.72</v>
      </c>
      <c r="G2090" s="138">
        <v>-2.9999999999999997E-4</v>
      </c>
    </row>
    <row r="2091" spans="1:7" ht="17.5" thickBot="1">
      <c r="A2091" s="135">
        <v>42523</v>
      </c>
      <c r="B2091" s="136">
        <v>1365000</v>
      </c>
      <c r="C2091" s="137">
        <v>2.4E-2</v>
      </c>
      <c r="D2091" s="133"/>
      <c r="E2091" s="135">
        <v>42523</v>
      </c>
      <c r="F2091" s="136">
        <v>1985.11</v>
      </c>
      <c r="G2091" s="137">
        <v>1.1999999999999999E-3</v>
      </c>
    </row>
    <row r="2092" spans="1:7" ht="17.5" thickBot="1">
      <c r="A2092" s="135">
        <v>42524</v>
      </c>
      <c r="B2092" s="136">
        <v>1377000</v>
      </c>
      <c r="C2092" s="137">
        <v>8.8000000000000005E-3</v>
      </c>
      <c r="D2092" s="133"/>
      <c r="E2092" s="135">
        <v>42524</v>
      </c>
      <c r="F2092" s="136">
        <v>1985.84</v>
      </c>
      <c r="G2092" s="137">
        <v>4.0000000000000002E-4</v>
      </c>
    </row>
    <row r="2093" spans="1:7" ht="17.5" thickBot="1">
      <c r="A2093" s="135">
        <v>42528</v>
      </c>
      <c r="B2093" s="136">
        <v>1398000</v>
      </c>
      <c r="C2093" s="137">
        <v>1.5299999999999999E-2</v>
      </c>
      <c r="D2093" s="133"/>
      <c r="E2093" s="135">
        <v>42528</v>
      </c>
      <c r="F2093" s="136">
        <v>2011.63</v>
      </c>
      <c r="G2093" s="137">
        <v>1.2999999999999999E-2</v>
      </c>
    </row>
    <row r="2094" spans="1:7" ht="17.5" thickBot="1">
      <c r="A2094" s="135">
        <v>42529</v>
      </c>
      <c r="B2094" s="136">
        <v>1406000</v>
      </c>
      <c r="C2094" s="137">
        <v>5.7000000000000002E-3</v>
      </c>
      <c r="D2094" s="133"/>
      <c r="E2094" s="135">
        <v>42529</v>
      </c>
      <c r="F2094" s="136">
        <v>2027.08</v>
      </c>
      <c r="G2094" s="137">
        <v>7.7000000000000002E-3</v>
      </c>
    </row>
    <row r="2095" spans="1:7" ht="17.5" thickBot="1">
      <c r="A2095" s="135">
        <v>42530</v>
      </c>
      <c r="B2095" s="136">
        <v>1430000</v>
      </c>
      <c r="C2095" s="137">
        <v>1.7100000000000001E-2</v>
      </c>
      <c r="D2095" s="133"/>
      <c r="E2095" s="135">
        <v>42530</v>
      </c>
      <c r="F2095" s="136">
        <v>2024.17</v>
      </c>
      <c r="G2095" s="138">
        <v>-1.4E-3</v>
      </c>
    </row>
    <row r="2096" spans="1:7" ht="17.5" thickBot="1">
      <c r="A2096" s="135">
        <v>42531</v>
      </c>
      <c r="B2096" s="136">
        <v>1406000</v>
      </c>
      <c r="C2096" s="138">
        <v>-1.6799999999999999E-2</v>
      </c>
      <c r="D2096" s="133"/>
      <c r="E2096" s="135">
        <v>42531</v>
      </c>
      <c r="F2096" s="136">
        <v>2017.63</v>
      </c>
      <c r="G2096" s="138">
        <v>-3.2000000000000002E-3</v>
      </c>
    </row>
    <row r="2097" spans="1:7" ht="17.5" thickBot="1">
      <c r="A2097" s="135">
        <v>42534</v>
      </c>
      <c r="B2097" s="136">
        <v>1371000</v>
      </c>
      <c r="C2097" s="138">
        <v>-2.4899999999999999E-2</v>
      </c>
      <c r="D2097" s="133"/>
      <c r="E2097" s="135">
        <v>42534</v>
      </c>
      <c r="F2097" s="136">
        <v>1979.06</v>
      </c>
      <c r="G2097" s="138">
        <v>-1.9099999999999999E-2</v>
      </c>
    </row>
    <row r="2098" spans="1:7" ht="17.5" thickBot="1">
      <c r="A2098" s="135">
        <v>42535</v>
      </c>
      <c r="B2098" s="136">
        <v>1380000</v>
      </c>
      <c r="C2098" s="137">
        <v>6.6E-3</v>
      </c>
      <c r="D2098" s="133"/>
      <c r="E2098" s="135">
        <v>42535</v>
      </c>
      <c r="F2098" s="136">
        <v>1972.03</v>
      </c>
      <c r="G2098" s="138">
        <v>-3.5999999999999999E-3</v>
      </c>
    </row>
    <row r="2099" spans="1:7" ht="17.5" thickBot="1">
      <c r="A2099" s="135">
        <v>42536</v>
      </c>
      <c r="B2099" s="136">
        <v>1413000</v>
      </c>
      <c r="C2099" s="137">
        <v>2.3900000000000001E-2</v>
      </c>
      <c r="D2099" s="133"/>
      <c r="E2099" s="135">
        <v>42536</v>
      </c>
      <c r="F2099" s="136">
        <v>1968.83</v>
      </c>
      <c r="G2099" s="138">
        <v>-1.6000000000000001E-3</v>
      </c>
    </row>
    <row r="2100" spans="1:7" ht="17.5" thickBot="1">
      <c r="A2100" s="135">
        <v>42537</v>
      </c>
      <c r="B2100" s="136">
        <v>1409000</v>
      </c>
      <c r="C2100" s="138">
        <v>-2.8E-3</v>
      </c>
      <c r="D2100" s="133"/>
      <c r="E2100" s="135">
        <v>42537</v>
      </c>
      <c r="F2100" s="136">
        <v>1951.99</v>
      </c>
      <c r="G2100" s="138">
        <v>-8.6E-3</v>
      </c>
    </row>
    <row r="2101" spans="1:7" ht="17.5" thickBot="1">
      <c r="A2101" s="135">
        <v>42538</v>
      </c>
      <c r="B2101" s="136">
        <v>1426000</v>
      </c>
      <c r="C2101" s="137">
        <v>1.21E-2</v>
      </c>
      <c r="D2101" s="133"/>
      <c r="E2101" s="135">
        <v>42538</v>
      </c>
      <c r="F2101" s="136">
        <v>1953.4</v>
      </c>
      <c r="G2101" s="137">
        <v>6.9999999999999999E-4</v>
      </c>
    </row>
    <row r="2102" spans="1:7" ht="17.5" thickBot="1">
      <c r="A2102" s="135">
        <v>42541</v>
      </c>
      <c r="B2102" s="136">
        <v>1431000</v>
      </c>
      <c r="C2102" s="137">
        <v>3.5000000000000001E-3</v>
      </c>
      <c r="D2102" s="133"/>
      <c r="E2102" s="135">
        <v>42541</v>
      </c>
      <c r="F2102" s="136">
        <v>1981.12</v>
      </c>
      <c r="G2102" s="137">
        <v>1.4200000000000001E-2</v>
      </c>
    </row>
    <row r="2103" spans="1:7" ht="17.5" thickBot="1">
      <c r="A2103" s="135">
        <v>42542</v>
      </c>
      <c r="B2103" s="136">
        <v>1448000</v>
      </c>
      <c r="C2103" s="137">
        <v>1.1900000000000001E-2</v>
      </c>
      <c r="D2103" s="133"/>
      <c r="E2103" s="135">
        <v>42542</v>
      </c>
      <c r="F2103" s="136">
        <v>1982.7</v>
      </c>
      <c r="G2103" s="137">
        <v>8.0000000000000004E-4</v>
      </c>
    </row>
    <row r="2104" spans="1:7" ht="17.5" thickBot="1">
      <c r="A2104" s="135">
        <v>42543</v>
      </c>
      <c r="B2104" s="136">
        <v>1445000</v>
      </c>
      <c r="C2104" s="138">
        <v>-2.0999999999999999E-3</v>
      </c>
      <c r="D2104" s="133"/>
      <c r="E2104" s="135">
        <v>42543</v>
      </c>
      <c r="F2104" s="136">
        <v>1992.58</v>
      </c>
      <c r="G2104" s="137">
        <v>5.0000000000000001E-3</v>
      </c>
    </row>
    <row r="2105" spans="1:7" ht="17.5" thickBot="1">
      <c r="A2105" s="135">
        <v>42544</v>
      </c>
      <c r="B2105" s="136">
        <v>1430000</v>
      </c>
      <c r="C2105" s="138">
        <v>-1.04E-2</v>
      </c>
      <c r="D2105" s="133"/>
      <c r="E2105" s="135">
        <v>42544</v>
      </c>
      <c r="F2105" s="136">
        <v>1986.71</v>
      </c>
      <c r="G2105" s="138">
        <v>-2.8999999999999998E-3</v>
      </c>
    </row>
    <row r="2106" spans="1:7" ht="17.5" thickBot="1">
      <c r="A2106" s="135">
        <v>42545</v>
      </c>
      <c r="B2106" s="136">
        <v>1400000</v>
      </c>
      <c r="C2106" s="138">
        <v>-2.1000000000000001E-2</v>
      </c>
      <c r="D2106" s="133"/>
      <c r="E2106" s="135">
        <v>42545</v>
      </c>
      <c r="F2106" s="136">
        <v>1925.24</v>
      </c>
      <c r="G2106" s="138">
        <v>-3.09E-2</v>
      </c>
    </row>
    <row r="2107" spans="1:7" ht="17.5" thickBot="1">
      <c r="A2107" s="135">
        <v>42548</v>
      </c>
      <c r="B2107" s="136">
        <v>1398000</v>
      </c>
      <c r="C2107" s="138">
        <v>-1.4E-3</v>
      </c>
      <c r="D2107" s="133"/>
      <c r="E2107" s="135">
        <v>42548</v>
      </c>
      <c r="F2107" s="136">
        <v>1926.85</v>
      </c>
      <c r="G2107" s="137">
        <v>8.0000000000000004E-4</v>
      </c>
    </row>
    <row r="2108" spans="1:7" ht="17.5" thickBot="1">
      <c r="A2108" s="135">
        <v>42549</v>
      </c>
      <c r="B2108" s="136">
        <v>1399000</v>
      </c>
      <c r="C2108" s="137">
        <v>6.9999999999999999E-4</v>
      </c>
      <c r="D2108" s="133"/>
      <c r="E2108" s="135">
        <v>42549</v>
      </c>
      <c r="F2108" s="136">
        <v>1936.22</v>
      </c>
      <c r="G2108" s="137">
        <v>4.8999999999999998E-3</v>
      </c>
    </row>
    <row r="2109" spans="1:7" ht="17.5" thickBot="1">
      <c r="A2109" s="135">
        <v>42550</v>
      </c>
      <c r="B2109" s="136">
        <v>1396000</v>
      </c>
      <c r="C2109" s="138">
        <v>-2.0999999999999999E-3</v>
      </c>
      <c r="D2109" s="133"/>
      <c r="E2109" s="135">
        <v>42550</v>
      </c>
      <c r="F2109" s="136">
        <v>1956.36</v>
      </c>
      <c r="G2109" s="137">
        <v>1.04E-2</v>
      </c>
    </row>
    <row r="2110" spans="1:7" ht="17.5" thickBot="1">
      <c r="A2110" s="135">
        <v>42551</v>
      </c>
      <c r="B2110" s="136">
        <v>1425000</v>
      </c>
      <c r="C2110" s="137">
        <v>2.0799999999999999E-2</v>
      </c>
      <c r="D2110" s="133"/>
      <c r="E2110" s="135">
        <v>42551</v>
      </c>
      <c r="F2110" s="136">
        <v>1970.35</v>
      </c>
      <c r="G2110" s="137">
        <v>7.1999999999999998E-3</v>
      </c>
    </row>
    <row r="2111" spans="1:7" ht="17.5" thickBot="1">
      <c r="A2111" s="135">
        <v>42552</v>
      </c>
      <c r="B2111" s="136">
        <v>1466000</v>
      </c>
      <c r="C2111" s="137">
        <v>2.8799999999999999E-2</v>
      </c>
      <c r="D2111" s="133"/>
      <c r="E2111" s="135">
        <v>42552</v>
      </c>
      <c r="F2111" s="136">
        <v>1987.32</v>
      </c>
      <c r="G2111" s="137">
        <v>8.6E-3</v>
      </c>
    </row>
    <row r="2112" spans="1:7" ht="17.5" thickBot="1">
      <c r="A2112" s="135">
        <v>42555</v>
      </c>
      <c r="B2112" s="136">
        <v>1466000</v>
      </c>
      <c r="C2112" s="137">
        <v>0</v>
      </c>
      <c r="D2112" s="133"/>
      <c r="E2112" s="135">
        <v>42555</v>
      </c>
      <c r="F2112" s="136">
        <v>1995.3</v>
      </c>
      <c r="G2112" s="137">
        <v>4.0000000000000001E-3</v>
      </c>
    </row>
    <row r="2113" spans="1:7" ht="17.5" thickBot="1">
      <c r="A2113" s="135">
        <v>42556</v>
      </c>
      <c r="B2113" s="136">
        <v>1469000</v>
      </c>
      <c r="C2113" s="137">
        <v>2E-3</v>
      </c>
      <c r="D2113" s="133"/>
      <c r="E2113" s="135">
        <v>42556</v>
      </c>
      <c r="F2113" s="136">
        <v>1989.85</v>
      </c>
      <c r="G2113" s="138">
        <v>-2.7000000000000001E-3</v>
      </c>
    </row>
    <row r="2114" spans="1:7" ht="17.5" thickBot="1">
      <c r="A2114" s="135">
        <v>42557</v>
      </c>
      <c r="B2114" s="136">
        <v>1421000</v>
      </c>
      <c r="C2114" s="138">
        <v>-3.27E-2</v>
      </c>
      <c r="D2114" s="133"/>
      <c r="E2114" s="135">
        <v>42557</v>
      </c>
      <c r="F2114" s="136">
        <v>1953.12</v>
      </c>
      <c r="G2114" s="138">
        <v>-1.8499999999999999E-2</v>
      </c>
    </row>
    <row r="2115" spans="1:7" ht="17.5" thickBot="1">
      <c r="A2115" s="135">
        <v>42558</v>
      </c>
      <c r="B2115" s="136">
        <v>1450000</v>
      </c>
      <c r="C2115" s="137">
        <v>2.0400000000000001E-2</v>
      </c>
      <c r="D2115" s="133"/>
      <c r="E2115" s="135">
        <v>42558</v>
      </c>
      <c r="F2115" s="136">
        <v>1974.08</v>
      </c>
      <c r="G2115" s="137">
        <v>1.0699999999999999E-2</v>
      </c>
    </row>
    <row r="2116" spans="1:7" ht="17.5" thickBot="1">
      <c r="A2116" s="135">
        <v>42559</v>
      </c>
      <c r="B2116" s="136">
        <v>1460000</v>
      </c>
      <c r="C2116" s="137">
        <v>6.8999999999999999E-3</v>
      </c>
      <c r="D2116" s="133"/>
      <c r="E2116" s="135">
        <v>42559</v>
      </c>
      <c r="F2116" s="136">
        <v>1963.1</v>
      </c>
      <c r="G2116" s="138">
        <v>-5.5999999999999999E-3</v>
      </c>
    </row>
    <row r="2117" spans="1:7" ht="17.5" thickBot="1">
      <c r="A2117" s="135">
        <v>42562</v>
      </c>
      <c r="B2117" s="136">
        <v>1489000</v>
      </c>
      <c r="C2117" s="137">
        <v>1.9900000000000001E-2</v>
      </c>
      <c r="D2117" s="133"/>
      <c r="E2117" s="135">
        <v>42562</v>
      </c>
      <c r="F2117" s="136">
        <v>1988.54</v>
      </c>
      <c r="G2117" s="137">
        <v>1.2999999999999999E-2</v>
      </c>
    </row>
    <row r="2118" spans="1:7" ht="17.5" thickBot="1">
      <c r="A2118" s="135">
        <v>42563</v>
      </c>
      <c r="B2118" s="136">
        <v>1464000</v>
      </c>
      <c r="C2118" s="138">
        <v>-1.6799999999999999E-2</v>
      </c>
      <c r="D2118" s="133"/>
      <c r="E2118" s="135">
        <v>42563</v>
      </c>
      <c r="F2118" s="136">
        <v>1991.23</v>
      </c>
      <c r="G2118" s="137">
        <v>1.4E-3</v>
      </c>
    </row>
    <row r="2119" spans="1:7" ht="17.5" thickBot="1">
      <c r="A2119" s="135">
        <v>42564</v>
      </c>
      <c r="B2119" s="136">
        <v>1481000</v>
      </c>
      <c r="C2119" s="137">
        <v>1.1599999999999999E-2</v>
      </c>
      <c r="D2119" s="133"/>
      <c r="E2119" s="135">
        <v>42564</v>
      </c>
      <c r="F2119" s="136">
        <v>2005.55</v>
      </c>
      <c r="G2119" s="137">
        <v>7.1999999999999998E-3</v>
      </c>
    </row>
    <row r="2120" spans="1:7" ht="17.5" thickBot="1">
      <c r="A2120" s="135">
        <v>42565</v>
      </c>
      <c r="B2120" s="136">
        <v>1500000</v>
      </c>
      <c r="C2120" s="137">
        <v>1.2800000000000001E-2</v>
      </c>
      <c r="D2120" s="133"/>
      <c r="E2120" s="135">
        <v>42565</v>
      </c>
      <c r="F2120" s="136">
        <v>2008.77</v>
      </c>
      <c r="G2120" s="137">
        <v>1.6000000000000001E-3</v>
      </c>
    </row>
    <row r="2121" spans="1:7" ht="17.5" thickBot="1">
      <c r="A2121" s="135">
        <v>42566</v>
      </c>
      <c r="B2121" s="136">
        <v>1518000</v>
      </c>
      <c r="C2121" s="137">
        <v>1.2E-2</v>
      </c>
      <c r="D2121" s="133"/>
      <c r="E2121" s="135">
        <v>42566</v>
      </c>
      <c r="F2121" s="136">
        <v>2017.26</v>
      </c>
      <c r="G2121" s="137">
        <v>4.1999999999999997E-3</v>
      </c>
    </row>
    <row r="2122" spans="1:7" ht="17.5" thickBot="1">
      <c r="A2122" s="135">
        <v>42569</v>
      </c>
      <c r="B2122" s="136">
        <v>1533000</v>
      </c>
      <c r="C2122" s="137">
        <v>9.9000000000000008E-3</v>
      </c>
      <c r="D2122" s="133"/>
      <c r="E2122" s="135">
        <v>42569</v>
      </c>
      <c r="F2122" s="136">
        <v>2021.11</v>
      </c>
      <c r="G2122" s="137">
        <v>1.9E-3</v>
      </c>
    </row>
    <row r="2123" spans="1:7" ht="17.5" thickBot="1">
      <c r="A2123" s="135">
        <v>42570</v>
      </c>
      <c r="B2123" s="136">
        <v>1533000</v>
      </c>
      <c r="C2123" s="137">
        <v>0</v>
      </c>
      <c r="D2123" s="133"/>
      <c r="E2123" s="135">
        <v>42570</v>
      </c>
      <c r="F2123" s="136">
        <v>2016.89</v>
      </c>
      <c r="G2123" s="138">
        <v>-2.0999999999999999E-3</v>
      </c>
    </row>
    <row r="2124" spans="1:7" ht="17.5" thickBot="1">
      <c r="A2124" s="135">
        <v>42571</v>
      </c>
      <c r="B2124" s="136">
        <v>1540000</v>
      </c>
      <c r="C2124" s="137">
        <v>4.5999999999999999E-3</v>
      </c>
      <c r="D2124" s="133"/>
      <c r="E2124" s="135">
        <v>42571</v>
      </c>
      <c r="F2124" s="136">
        <v>2015.46</v>
      </c>
      <c r="G2124" s="138">
        <v>-6.9999999999999999E-4</v>
      </c>
    </row>
    <row r="2125" spans="1:7" ht="17.5" thickBot="1">
      <c r="A2125" s="135">
        <v>42572</v>
      </c>
      <c r="B2125" s="136">
        <v>1543000</v>
      </c>
      <c r="C2125" s="137">
        <v>1.9E-3</v>
      </c>
      <c r="D2125" s="133"/>
      <c r="E2125" s="135">
        <v>42572</v>
      </c>
      <c r="F2125" s="136">
        <v>2012.22</v>
      </c>
      <c r="G2125" s="138">
        <v>-1.6000000000000001E-3</v>
      </c>
    </row>
    <row r="2126" spans="1:7" ht="17.5" thickBot="1">
      <c r="A2126" s="135">
        <v>42573</v>
      </c>
      <c r="B2126" s="136">
        <v>1516000</v>
      </c>
      <c r="C2126" s="138">
        <v>-1.7500000000000002E-2</v>
      </c>
      <c r="D2126" s="133"/>
      <c r="E2126" s="135">
        <v>42573</v>
      </c>
      <c r="F2126" s="136">
        <v>2010.34</v>
      </c>
      <c r="G2126" s="138">
        <v>-8.9999999999999998E-4</v>
      </c>
    </row>
    <row r="2127" spans="1:7" ht="17.5" thickBot="1">
      <c r="A2127" s="135">
        <v>42576</v>
      </c>
      <c r="B2127" s="136">
        <v>1502000</v>
      </c>
      <c r="C2127" s="138">
        <v>-9.1999999999999998E-3</v>
      </c>
      <c r="D2127" s="133"/>
      <c r="E2127" s="135">
        <v>42576</v>
      </c>
      <c r="F2127" s="136">
        <v>2012.32</v>
      </c>
      <c r="G2127" s="137">
        <v>1E-3</v>
      </c>
    </row>
    <row r="2128" spans="1:7" ht="17.5" thickBot="1">
      <c r="A2128" s="135">
        <v>42577</v>
      </c>
      <c r="B2128" s="136">
        <v>1530000</v>
      </c>
      <c r="C2128" s="137">
        <v>1.8599999999999998E-2</v>
      </c>
      <c r="D2128" s="133"/>
      <c r="E2128" s="135">
        <v>42577</v>
      </c>
      <c r="F2128" s="136">
        <v>2027.34</v>
      </c>
      <c r="G2128" s="137">
        <v>7.4999999999999997E-3</v>
      </c>
    </row>
    <row r="2129" spans="1:7" ht="17.5" thickBot="1">
      <c r="A2129" s="135">
        <v>42578</v>
      </c>
      <c r="B2129" s="136">
        <v>1527000</v>
      </c>
      <c r="C2129" s="138">
        <v>-2E-3</v>
      </c>
      <c r="D2129" s="133"/>
      <c r="E2129" s="135">
        <v>42578</v>
      </c>
      <c r="F2129" s="136">
        <v>2025.05</v>
      </c>
      <c r="G2129" s="138">
        <v>-1.1000000000000001E-3</v>
      </c>
    </row>
    <row r="2130" spans="1:7" ht="17.5" thickBot="1">
      <c r="A2130" s="135">
        <v>42579</v>
      </c>
      <c r="B2130" s="136">
        <v>1507000</v>
      </c>
      <c r="C2130" s="138">
        <v>-1.3100000000000001E-2</v>
      </c>
      <c r="D2130" s="133"/>
      <c r="E2130" s="135">
        <v>42579</v>
      </c>
      <c r="F2130" s="136">
        <v>2021.1</v>
      </c>
      <c r="G2130" s="138">
        <v>-2E-3</v>
      </c>
    </row>
    <row r="2131" spans="1:7" ht="17.5" thickBot="1">
      <c r="A2131" s="135">
        <v>42580</v>
      </c>
      <c r="B2131" s="136">
        <v>1539000</v>
      </c>
      <c r="C2131" s="137">
        <v>2.12E-2</v>
      </c>
      <c r="D2131" s="133"/>
      <c r="E2131" s="135">
        <v>42580</v>
      </c>
      <c r="F2131" s="136">
        <v>2016.19</v>
      </c>
      <c r="G2131" s="138">
        <v>-2.3999999999999998E-3</v>
      </c>
    </row>
    <row r="2132" spans="1:7" ht="17.5" thickBot="1">
      <c r="A2132" s="135">
        <v>42583</v>
      </c>
      <c r="B2132" s="136">
        <v>1568000</v>
      </c>
      <c r="C2132" s="137">
        <v>1.8800000000000001E-2</v>
      </c>
      <c r="D2132" s="133"/>
      <c r="E2132" s="135">
        <v>42583</v>
      </c>
      <c r="F2132" s="136">
        <v>2029.61</v>
      </c>
      <c r="G2132" s="137">
        <v>6.7000000000000002E-3</v>
      </c>
    </row>
    <row r="2133" spans="1:7" ht="17.5" thickBot="1">
      <c r="A2133" s="135">
        <v>42584</v>
      </c>
      <c r="B2133" s="136">
        <v>1548000</v>
      </c>
      <c r="C2133" s="138">
        <v>-1.2800000000000001E-2</v>
      </c>
      <c r="D2133" s="133"/>
      <c r="E2133" s="135">
        <v>42584</v>
      </c>
      <c r="F2133" s="136">
        <v>2019.03</v>
      </c>
      <c r="G2133" s="138">
        <v>-5.1999999999999998E-3</v>
      </c>
    </row>
    <row r="2134" spans="1:7" ht="17.5" thickBot="1">
      <c r="A2134" s="135">
        <v>42585</v>
      </c>
      <c r="B2134" s="136">
        <v>1517000</v>
      </c>
      <c r="C2134" s="138">
        <v>-0.02</v>
      </c>
      <c r="D2134" s="133"/>
      <c r="E2134" s="135">
        <v>42585</v>
      </c>
      <c r="F2134" s="136">
        <v>1994.79</v>
      </c>
      <c r="G2134" s="138">
        <v>-1.2E-2</v>
      </c>
    </row>
    <row r="2135" spans="1:7" ht="17.5" thickBot="1">
      <c r="A2135" s="135">
        <v>42586</v>
      </c>
      <c r="B2135" s="136">
        <v>1517000</v>
      </c>
      <c r="C2135" s="137">
        <v>0</v>
      </c>
      <c r="D2135" s="133"/>
      <c r="E2135" s="135">
        <v>42586</v>
      </c>
      <c r="F2135" s="136">
        <v>2000.03</v>
      </c>
      <c r="G2135" s="137">
        <v>2.5999999999999999E-3</v>
      </c>
    </row>
    <row r="2136" spans="1:7" ht="17.5" thickBot="1">
      <c r="A2136" s="135">
        <v>42587</v>
      </c>
      <c r="B2136" s="136">
        <v>1561000</v>
      </c>
      <c r="C2136" s="137">
        <v>2.9000000000000001E-2</v>
      </c>
      <c r="D2136" s="133"/>
      <c r="E2136" s="135">
        <v>42587</v>
      </c>
      <c r="F2136" s="136">
        <v>2017.94</v>
      </c>
      <c r="G2136" s="137">
        <v>8.9999999999999993E-3</v>
      </c>
    </row>
    <row r="2137" spans="1:7" ht="17.5" thickBot="1">
      <c r="A2137" s="135">
        <v>42590</v>
      </c>
      <c r="B2137" s="136">
        <v>1569000</v>
      </c>
      <c r="C2137" s="137">
        <v>5.1000000000000004E-3</v>
      </c>
      <c r="D2137" s="133"/>
      <c r="E2137" s="135">
        <v>42590</v>
      </c>
      <c r="F2137" s="136">
        <v>2031.12</v>
      </c>
      <c r="G2137" s="137">
        <v>6.4999999999999997E-3</v>
      </c>
    </row>
    <row r="2138" spans="1:7" ht="17.5" thickBot="1">
      <c r="A2138" s="135">
        <v>42591</v>
      </c>
      <c r="B2138" s="136">
        <v>1567000</v>
      </c>
      <c r="C2138" s="138">
        <v>-1.2999999999999999E-3</v>
      </c>
      <c r="D2138" s="133"/>
      <c r="E2138" s="135">
        <v>42591</v>
      </c>
      <c r="F2138" s="136">
        <v>2043.78</v>
      </c>
      <c r="G2138" s="137">
        <v>6.1999999999999998E-3</v>
      </c>
    </row>
    <row r="2139" spans="1:7" ht="17.5" thickBot="1">
      <c r="A2139" s="135">
        <v>42592</v>
      </c>
      <c r="B2139" s="136">
        <v>1541000</v>
      </c>
      <c r="C2139" s="138">
        <v>-1.66E-2</v>
      </c>
      <c r="D2139" s="133"/>
      <c r="E2139" s="135">
        <v>42592</v>
      </c>
      <c r="F2139" s="136">
        <v>2044.64</v>
      </c>
      <c r="G2139" s="137">
        <v>4.0000000000000002E-4</v>
      </c>
    </row>
    <row r="2140" spans="1:7" ht="17.5" thickBot="1">
      <c r="A2140" s="135">
        <v>42593</v>
      </c>
      <c r="B2140" s="136">
        <v>1559000</v>
      </c>
      <c r="C2140" s="137">
        <v>1.17E-2</v>
      </c>
      <c r="D2140" s="133"/>
      <c r="E2140" s="135">
        <v>42593</v>
      </c>
      <c r="F2140" s="136">
        <v>2048.8000000000002</v>
      </c>
      <c r="G2140" s="137">
        <v>2E-3</v>
      </c>
    </row>
    <row r="2141" spans="1:7" ht="17.5" thickBot="1">
      <c r="A2141" s="135">
        <v>42594</v>
      </c>
      <c r="B2141" s="136">
        <v>1545000</v>
      </c>
      <c r="C2141" s="138">
        <v>-8.9999999999999993E-3</v>
      </c>
      <c r="D2141" s="133"/>
      <c r="E2141" s="135">
        <v>42594</v>
      </c>
      <c r="F2141" s="136">
        <v>2050.4699999999998</v>
      </c>
      <c r="G2141" s="137">
        <v>8.0000000000000004E-4</v>
      </c>
    </row>
    <row r="2142" spans="1:7" ht="17.5" thickBot="1">
      <c r="A2142" s="135">
        <v>42598</v>
      </c>
      <c r="B2142" s="136">
        <v>1568000</v>
      </c>
      <c r="C2142" s="137">
        <v>1.49E-2</v>
      </c>
      <c r="D2142" s="133"/>
      <c r="E2142" s="135">
        <v>42598</v>
      </c>
      <c r="F2142" s="136">
        <v>2047.76</v>
      </c>
      <c r="G2142" s="138">
        <v>-1.2999999999999999E-3</v>
      </c>
    </row>
    <row r="2143" spans="1:7" ht="17.5" thickBot="1">
      <c r="A2143" s="135">
        <v>42599</v>
      </c>
      <c r="B2143" s="136">
        <v>1566000</v>
      </c>
      <c r="C2143" s="138">
        <v>-1.2999999999999999E-3</v>
      </c>
      <c r="D2143" s="133"/>
      <c r="E2143" s="135">
        <v>42599</v>
      </c>
      <c r="F2143" s="136">
        <v>2043.75</v>
      </c>
      <c r="G2143" s="138">
        <v>-2E-3</v>
      </c>
    </row>
    <row r="2144" spans="1:7" ht="17.5" thickBot="1">
      <c r="A2144" s="135">
        <v>42600</v>
      </c>
      <c r="B2144" s="136">
        <v>1640000</v>
      </c>
      <c r="C2144" s="137">
        <v>4.7300000000000002E-2</v>
      </c>
      <c r="D2144" s="133"/>
      <c r="E2144" s="135">
        <v>42600</v>
      </c>
      <c r="F2144" s="136">
        <v>2055.4699999999998</v>
      </c>
      <c r="G2144" s="137">
        <v>5.7000000000000002E-3</v>
      </c>
    </row>
    <row r="2145" spans="1:7" ht="17.5" thickBot="1">
      <c r="A2145" s="135">
        <v>42601</v>
      </c>
      <c r="B2145" s="136">
        <v>1675000</v>
      </c>
      <c r="C2145" s="137">
        <v>2.1299999999999999E-2</v>
      </c>
      <c r="D2145" s="133"/>
      <c r="E2145" s="135">
        <v>42601</v>
      </c>
      <c r="F2145" s="136">
        <v>2056.2399999999998</v>
      </c>
      <c r="G2145" s="137">
        <v>4.0000000000000002E-4</v>
      </c>
    </row>
    <row r="2146" spans="1:7" ht="17.5" thickBot="1">
      <c r="A2146" s="135">
        <v>42604</v>
      </c>
      <c r="B2146" s="136">
        <v>1665000</v>
      </c>
      <c r="C2146" s="138">
        <v>-6.0000000000000001E-3</v>
      </c>
      <c r="D2146" s="133"/>
      <c r="E2146" s="135">
        <v>42604</v>
      </c>
      <c r="F2146" s="136">
        <v>2042.16</v>
      </c>
      <c r="G2146" s="138">
        <v>-6.7999999999999996E-3</v>
      </c>
    </row>
    <row r="2147" spans="1:7" ht="17.5" thickBot="1">
      <c r="A2147" s="135">
        <v>42605</v>
      </c>
      <c r="B2147" s="136">
        <v>1687000</v>
      </c>
      <c r="C2147" s="137">
        <v>1.32E-2</v>
      </c>
      <c r="D2147" s="133"/>
      <c r="E2147" s="135">
        <v>42605</v>
      </c>
      <c r="F2147" s="136">
        <v>2049.9299999999998</v>
      </c>
      <c r="G2147" s="137">
        <v>3.8E-3</v>
      </c>
    </row>
    <row r="2148" spans="1:7" ht="17.5" thickBot="1">
      <c r="A2148" s="135">
        <v>42606</v>
      </c>
      <c r="B2148" s="136">
        <v>1653000</v>
      </c>
      <c r="C2148" s="138">
        <v>-2.0199999999999999E-2</v>
      </c>
      <c r="D2148" s="133"/>
      <c r="E2148" s="135">
        <v>42606</v>
      </c>
      <c r="F2148" s="136">
        <v>2043.76</v>
      </c>
      <c r="G2148" s="138">
        <v>-3.0000000000000001E-3</v>
      </c>
    </row>
    <row r="2149" spans="1:7" ht="17.5" thickBot="1">
      <c r="A2149" s="135">
        <v>42607</v>
      </c>
      <c r="B2149" s="136">
        <v>1639000</v>
      </c>
      <c r="C2149" s="138">
        <v>-8.5000000000000006E-3</v>
      </c>
      <c r="D2149" s="133"/>
      <c r="E2149" s="135">
        <v>42607</v>
      </c>
      <c r="F2149" s="136">
        <v>2042.92</v>
      </c>
      <c r="G2149" s="138">
        <v>-4.0000000000000002E-4</v>
      </c>
    </row>
    <row r="2150" spans="1:7" ht="17.5" thickBot="1">
      <c r="A2150" s="135">
        <v>42608</v>
      </c>
      <c r="B2150" s="136">
        <v>1612000</v>
      </c>
      <c r="C2150" s="138">
        <v>-1.6500000000000001E-2</v>
      </c>
      <c r="D2150" s="133"/>
      <c r="E2150" s="135">
        <v>42608</v>
      </c>
      <c r="F2150" s="136">
        <v>2037.5</v>
      </c>
      <c r="G2150" s="138">
        <v>-2.7000000000000001E-3</v>
      </c>
    </row>
    <row r="2151" spans="1:7" ht="17.5" thickBot="1">
      <c r="A2151" s="135">
        <v>42611</v>
      </c>
      <c r="B2151" s="136">
        <v>1640000</v>
      </c>
      <c r="C2151" s="137">
        <v>1.7399999999999999E-2</v>
      </c>
      <c r="D2151" s="133"/>
      <c r="E2151" s="135">
        <v>42611</v>
      </c>
      <c r="F2151" s="136">
        <v>2032.35</v>
      </c>
      <c r="G2151" s="138">
        <v>-2.5000000000000001E-3</v>
      </c>
    </row>
    <row r="2152" spans="1:7" ht="17.5" thickBot="1">
      <c r="A2152" s="135">
        <v>42612</v>
      </c>
      <c r="B2152" s="136">
        <v>1645000</v>
      </c>
      <c r="C2152" s="137">
        <v>3.0000000000000001E-3</v>
      </c>
      <c r="D2152" s="133"/>
      <c r="E2152" s="135">
        <v>42612</v>
      </c>
      <c r="F2152" s="136">
        <v>2039.74</v>
      </c>
      <c r="G2152" s="137">
        <v>3.5999999999999999E-3</v>
      </c>
    </row>
    <row r="2153" spans="1:7" ht="17.5" thickBot="1">
      <c r="A2153" s="135">
        <v>42613</v>
      </c>
      <c r="B2153" s="136">
        <v>1620000</v>
      </c>
      <c r="C2153" s="138">
        <v>-1.52E-2</v>
      </c>
      <c r="D2153" s="133"/>
      <c r="E2153" s="135">
        <v>42613</v>
      </c>
      <c r="F2153" s="136">
        <v>2034.65</v>
      </c>
      <c r="G2153" s="138">
        <v>-2.5000000000000001E-3</v>
      </c>
    </row>
    <row r="2154" spans="1:7" ht="17.5" thickBot="1">
      <c r="A2154" s="135">
        <v>42614</v>
      </c>
      <c r="B2154" s="136">
        <v>1587000</v>
      </c>
      <c r="C2154" s="138">
        <v>-2.0400000000000001E-2</v>
      </c>
      <c r="D2154" s="133"/>
      <c r="E2154" s="135">
        <v>42614</v>
      </c>
      <c r="F2154" s="136">
        <v>2032.72</v>
      </c>
      <c r="G2154" s="138">
        <v>-8.9999999999999998E-4</v>
      </c>
    </row>
    <row r="2155" spans="1:7" ht="17.5" thickBot="1">
      <c r="A2155" s="135">
        <v>42615</v>
      </c>
      <c r="B2155" s="136">
        <v>1597000</v>
      </c>
      <c r="C2155" s="137">
        <v>6.3E-3</v>
      </c>
      <c r="D2155" s="133"/>
      <c r="E2155" s="135">
        <v>42615</v>
      </c>
      <c r="F2155" s="136">
        <v>2038.31</v>
      </c>
      <c r="G2155" s="137">
        <v>2.8E-3</v>
      </c>
    </row>
    <row r="2156" spans="1:7" ht="17.5" thickBot="1">
      <c r="A2156" s="135">
        <v>42618</v>
      </c>
      <c r="B2156" s="136">
        <v>1606000</v>
      </c>
      <c r="C2156" s="137">
        <v>5.5999999999999999E-3</v>
      </c>
      <c r="D2156" s="133"/>
      <c r="E2156" s="135">
        <v>42618</v>
      </c>
      <c r="F2156" s="136">
        <v>2060.08</v>
      </c>
      <c r="G2156" s="137">
        <v>1.0699999999999999E-2</v>
      </c>
    </row>
    <row r="2157" spans="1:7" ht="17.5" thickBot="1">
      <c r="A2157" s="135">
        <v>42619</v>
      </c>
      <c r="B2157" s="136">
        <v>1643000</v>
      </c>
      <c r="C2157" s="137">
        <v>2.3E-2</v>
      </c>
      <c r="D2157" s="133"/>
      <c r="E2157" s="135">
        <v>42619</v>
      </c>
      <c r="F2157" s="136">
        <v>2066.5300000000002</v>
      </c>
      <c r="G2157" s="137">
        <v>3.0999999999999999E-3</v>
      </c>
    </row>
    <row r="2158" spans="1:7" ht="17.5" thickBot="1">
      <c r="A2158" s="135">
        <v>42620</v>
      </c>
      <c r="B2158" s="136">
        <v>1621000</v>
      </c>
      <c r="C2158" s="138">
        <v>-1.34E-2</v>
      </c>
      <c r="D2158" s="133"/>
      <c r="E2158" s="135">
        <v>42620</v>
      </c>
      <c r="F2158" s="136">
        <v>2061.88</v>
      </c>
      <c r="G2158" s="138">
        <v>-2.3E-3</v>
      </c>
    </row>
    <row r="2159" spans="1:7" ht="17.5" thickBot="1">
      <c r="A2159" s="135">
        <v>42621</v>
      </c>
      <c r="B2159" s="136">
        <v>1639000</v>
      </c>
      <c r="C2159" s="137">
        <v>1.11E-2</v>
      </c>
      <c r="D2159" s="133"/>
      <c r="E2159" s="135">
        <v>42621</v>
      </c>
      <c r="F2159" s="136">
        <v>2063.73</v>
      </c>
      <c r="G2159" s="137">
        <v>8.9999999999999998E-4</v>
      </c>
    </row>
    <row r="2160" spans="1:7" ht="17.5" thickBot="1">
      <c r="A2160" s="135">
        <v>42622</v>
      </c>
      <c r="B2160" s="136">
        <v>1575000</v>
      </c>
      <c r="C2160" s="138">
        <v>-3.9E-2</v>
      </c>
      <c r="D2160" s="133"/>
      <c r="E2160" s="135">
        <v>42622</v>
      </c>
      <c r="F2160" s="136">
        <v>2037.87</v>
      </c>
      <c r="G2160" s="138">
        <v>-1.2500000000000001E-2</v>
      </c>
    </row>
    <row r="2161" spans="1:7" ht="17.5" thickBot="1">
      <c r="A2161" s="135">
        <v>42625</v>
      </c>
      <c r="B2161" s="136">
        <v>1465000</v>
      </c>
      <c r="C2161" s="138">
        <v>-6.9800000000000001E-2</v>
      </c>
      <c r="D2161" s="133"/>
      <c r="E2161" s="135">
        <v>42625</v>
      </c>
      <c r="F2161" s="136">
        <v>1991.48</v>
      </c>
      <c r="G2161" s="138">
        <v>-2.2800000000000001E-2</v>
      </c>
    </row>
    <row r="2162" spans="1:7" ht="17.5" thickBot="1">
      <c r="A2162" s="135">
        <v>42626</v>
      </c>
      <c r="B2162" s="136">
        <v>1527000</v>
      </c>
      <c r="C2162" s="137">
        <v>4.2299999999999997E-2</v>
      </c>
      <c r="D2162" s="133"/>
      <c r="E2162" s="135">
        <v>42626</v>
      </c>
      <c r="F2162" s="136">
        <v>1999.36</v>
      </c>
      <c r="G2162" s="137">
        <v>4.0000000000000001E-3</v>
      </c>
    </row>
    <row r="2163" spans="1:7" ht="17.5" thickBot="1">
      <c r="A2163" s="135">
        <v>42632</v>
      </c>
      <c r="B2163" s="136">
        <v>1558000</v>
      </c>
      <c r="C2163" s="137">
        <v>2.0299999999999999E-2</v>
      </c>
      <c r="D2163" s="133"/>
      <c r="E2163" s="135">
        <v>42632</v>
      </c>
      <c r="F2163" s="136">
        <v>2015.78</v>
      </c>
      <c r="G2163" s="137">
        <v>8.2000000000000007E-3</v>
      </c>
    </row>
    <row r="2164" spans="1:7" ht="17.5" thickBot="1">
      <c r="A2164" s="135">
        <v>42633</v>
      </c>
      <c r="B2164" s="136">
        <v>1585000</v>
      </c>
      <c r="C2164" s="137">
        <v>1.7299999999999999E-2</v>
      </c>
      <c r="D2164" s="133"/>
      <c r="E2164" s="135">
        <v>42633</v>
      </c>
      <c r="F2164" s="136">
        <v>2025.71</v>
      </c>
      <c r="G2164" s="137">
        <v>4.8999999999999998E-3</v>
      </c>
    </row>
    <row r="2165" spans="1:7" ht="17.5" thickBot="1">
      <c r="A2165" s="135">
        <v>42634</v>
      </c>
      <c r="B2165" s="136">
        <v>1592000</v>
      </c>
      <c r="C2165" s="137">
        <v>4.4000000000000003E-3</v>
      </c>
      <c r="D2165" s="133"/>
      <c r="E2165" s="135">
        <v>42634</v>
      </c>
      <c r="F2165" s="136">
        <v>2035.99</v>
      </c>
      <c r="G2165" s="137">
        <v>5.1000000000000004E-3</v>
      </c>
    </row>
    <row r="2166" spans="1:7" ht="17.5" thickBot="1">
      <c r="A2166" s="135">
        <v>42635</v>
      </c>
      <c r="B2166" s="136">
        <v>1618000</v>
      </c>
      <c r="C2166" s="137">
        <v>1.6299999999999999E-2</v>
      </c>
      <c r="D2166" s="133"/>
      <c r="E2166" s="135">
        <v>42635</v>
      </c>
      <c r="F2166" s="136">
        <v>2049.6999999999998</v>
      </c>
      <c r="G2166" s="137">
        <v>6.7000000000000002E-3</v>
      </c>
    </row>
    <row r="2167" spans="1:7" ht="17.5" thickBot="1">
      <c r="A2167" s="135">
        <v>42636</v>
      </c>
      <c r="B2167" s="136">
        <v>1571000</v>
      </c>
      <c r="C2167" s="138">
        <v>-2.9000000000000001E-2</v>
      </c>
      <c r="D2167" s="133"/>
      <c r="E2167" s="135">
        <v>42636</v>
      </c>
      <c r="F2167" s="136">
        <v>2054.0700000000002</v>
      </c>
      <c r="G2167" s="137">
        <v>2.0999999999999999E-3</v>
      </c>
    </row>
    <row r="2168" spans="1:7" ht="17.5" thickBot="1">
      <c r="A2168" s="135">
        <v>42639</v>
      </c>
      <c r="B2168" s="136">
        <v>1568000</v>
      </c>
      <c r="C2168" s="138">
        <v>-1.9E-3</v>
      </c>
      <c r="D2168" s="133"/>
      <c r="E2168" s="135">
        <v>42639</v>
      </c>
      <c r="F2168" s="136">
        <v>2047.11</v>
      </c>
      <c r="G2168" s="138">
        <v>-3.3999999999999998E-3</v>
      </c>
    </row>
    <row r="2169" spans="1:7" ht="17.5" thickBot="1">
      <c r="A2169" s="135">
        <v>42640</v>
      </c>
      <c r="B2169" s="136">
        <v>1569000</v>
      </c>
      <c r="C2169" s="137">
        <v>5.9999999999999995E-4</v>
      </c>
      <c r="D2169" s="133"/>
      <c r="E2169" s="135">
        <v>42640</v>
      </c>
      <c r="F2169" s="136">
        <v>2062.8200000000002</v>
      </c>
      <c r="G2169" s="137">
        <v>7.7000000000000002E-3</v>
      </c>
    </row>
    <row r="2170" spans="1:7" ht="17.5" thickBot="1">
      <c r="A2170" s="135">
        <v>42641</v>
      </c>
      <c r="B2170" s="136">
        <v>1567000</v>
      </c>
      <c r="C2170" s="138">
        <v>-1.2999999999999999E-3</v>
      </c>
      <c r="D2170" s="133"/>
      <c r="E2170" s="135">
        <v>42641</v>
      </c>
      <c r="F2170" s="136">
        <v>2053.06</v>
      </c>
      <c r="G2170" s="138">
        <v>-4.7000000000000002E-3</v>
      </c>
    </row>
    <row r="2171" spans="1:7" ht="17.5" thickBot="1">
      <c r="A2171" s="135">
        <v>42642</v>
      </c>
      <c r="B2171" s="136">
        <v>1600000</v>
      </c>
      <c r="C2171" s="137">
        <v>2.1100000000000001E-2</v>
      </c>
      <c r="D2171" s="133"/>
      <c r="E2171" s="135">
        <v>42642</v>
      </c>
      <c r="F2171" s="136">
        <v>2068.7199999999998</v>
      </c>
      <c r="G2171" s="137">
        <v>7.6E-3</v>
      </c>
    </row>
    <row r="2172" spans="1:7" ht="17.5" thickBot="1">
      <c r="A2172" s="135">
        <v>42643</v>
      </c>
      <c r="B2172" s="136">
        <v>1598000</v>
      </c>
      <c r="C2172" s="138">
        <v>-1.1999999999999999E-3</v>
      </c>
      <c r="D2172" s="133"/>
      <c r="E2172" s="135">
        <v>42643</v>
      </c>
      <c r="F2172" s="136">
        <v>2043.63</v>
      </c>
      <c r="G2172" s="138">
        <v>-1.21E-2</v>
      </c>
    </row>
    <row r="2173" spans="1:7" ht="17.5" thickBot="1">
      <c r="A2173" s="135">
        <v>42647</v>
      </c>
      <c r="B2173" s="136">
        <v>1614000</v>
      </c>
      <c r="C2173" s="137">
        <v>0.01</v>
      </c>
      <c r="D2173" s="133"/>
      <c r="E2173" s="135">
        <v>42647</v>
      </c>
      <c r="F2173" s="136">
        <v>2054.86</v>
      </c>
      <c r="G2173" s="137">
        <v>5.4999999999999997E-3</v>
      </c>
    </row>
    <row r="2174" spans="1:7" ht="17.5" thickBot="1">
      <c r="A2174" s="135">
        <v>42648</v>
      </c>
      <c r="B2174" s="136">
        <v>1619000</v>
      </c>
      <c r="C2174" s="137">
        <v>3.0999999999999999E-3</v>
      </c>
      <c r="D2174" s="133"/>
      <c r="E2174" s="135">
        <v>42648</v>
      </c>
      <c r="F2174" s="136">
        <v>2053</v>
      </c>
      <c r="G2174" s="138">
        <v>-8.9999999999999998E-4</v>
      </c>
    </row>
    <row r="2175" spans="1:7" ht="17.5" thickBot="1">
      <c r="A2175" s="135">
        <v>42649</v>
      </c>
      <c r="B2175" s="136">
        <v>1691000</v>
      </c>
      <c r="C2175" s="137">
        <v>4.4499999999999998E-2</v>
      </c>
      <c r="D2175" s="133"/>
      <c r="E2175" s="135">
        <v>42649</v>
      </c>
      <c r="F2175" s="136">
        <v>2065.3000000000002</v>
      </c>
      <c r="G2175" s="137">
        <v>6.0000000000000001E-3</v>
      </c>
    </row>
    <row r="2176" spans="1:7" ht="17.5" thickBot="1">
      <c r="A2176" s="135">
        <v>42650</v>
      </c>
      <c r="B2176" s="136">
        <v>1706000</v>
      </c>
      <c r="C2176" s="137">
        <v>8.8999999999999999E-3</v>
      </c>
      <c r="D2176" s="133"/>
      <c r="E2176" s="135">
        <v>42650</v>
      </c>
      <c r="F2176" s="136">
        <v>2053.8000000000002</v>
      </c>
      <c r="G2176" s="138">
        <v>-5.5999999999999999E-3</v>
      </c>
    </row>
    <row r="2177" spans="1:7" ht="17.5" thickBot="1">
      <c r="A2177" s="135">
        <v>42653</v>
      </c>
      <c r="B2177" s="136">
        <v>1680000</v>
      </c>
      <c r="C2177" s="138">
        <v>-1.52E-2</v>
      </c>
      <c r="D2177" s="133"/>
      <c r="E2177" s="135">
        <v>42653</v>
      </c>
      <c r="F2177" s="136">
        <v>2056.8200000000002</v>
      </c>
      <c r="G2177" s="137">
        <v>1.5E-3</v>
      </c>
    </row>
    <row r="2178" spans="1:7" ht="17.5" thickBot="1">
      <c r="A2178" s="135">
        <v>42654</v>
      </c>
      <c r="B2178" s="136">
        <v>1545000</v>
      </c>
      <c r="C2178" s="138">
        <v>-8.0399999999999999E-2</v>
      </c>
      <c r="D2178" s="133"/>
      <c r="E2178" s="135">
        <v>42654</v>
      </c>
      <c r="F2178" s="136">
        <v>2031.93</v>
      </c>
      <c r="G2178" s="138">
        <v>-1.21E-2</v>
      </c>
    </row>
    <row r="2179" spans="1:7" ht="17.5" thickBot="1">
      <c r="A2179" s="135">
        <v>42655</v>
      </c>
      <c r="B2179" s="136">
        <v>1535000</v>
      </c>
      <c r="C2179" s="138">
        <v>-6.4999999999999997E-3</v>
      </c>
      <c r="D2179" s="133"/>
      <c r="E2179" s="135">
        <v>42655</v>
      </c>
      <c r="F2179" s="136">
        <v>2033.73</v>
      </c>
      <c r="G2179" s="137">
        <v>8.9999999999999998E-4</v>
      </c>
    </row>
    <row r="2180" spans="1:7" ht="17.5" thickBot="1">
      <c r="A2180" s="135">
        <v>42656</v>
      </c>
      <c r="B2180" s="136">
        <v>1557000</v>
      </c>
      <c r="C2180" s="137">
        <v>1.43E-2</v>
      </c>
      <c r="D2180" s="133"/>
      <c r="E2180" s="135">
        <v>42656</v>
      </c>
      <c r="F2180" s="136">
        <v>2015.44</v>
      </c>
      <c r="G2180" s="138">
        <v>-8.9999999999999993E-3</v>
      </c>
    </row>
    <row r="2181" spans="1:7" ht="17.5" thickBot="1">
      <c r="A2181" s="135">
        <v>42657</v>
      </c>
      <c r="B2181" s="136">
        <v>1577000</v>
      </c>
      <c r="C2181" s="137">
        <v>1.2800000000000001E-2</v>
      </c>
      <c r="D2181" s="133"/>
      <c r="E2181" s="135">
        <v>42657</v>
      </c>
      <c r="F2181" s="136">
        <v>2022.66</v>
      </c>
      <c r="G2181" s="137">
        <v>3.5999999999999999E-3</v>
      </c>
    </row>
    <row r="2182" spans="1:7" ht="17.5" thickBot="1">
      <c r="A2182" s="135">
        <v>42660</v>
      </c>
      <c r="B2182" s="136">
        <v>1590000</v>
      </c>
      <c r="C2182" s="137">
        <v>8.2000000000000007E-3</v>
      </c>
      <c r="D2182" s="133"/>
      <c r="E2182" s="135">
        <v>42660</v>
      </c>
      <c r="F2182" s="136">
        <v>2027.61</v>
      </c>
      <c r="G2182" s="137">
        <v>2.3999999999999998E-3</v>
      </c>
    </row>
    <row r="2183" spans="1:7" ht="17.5" thickBot="1">
      <c r="A2183" s="135">
        <v>42661</v>
      </c>
      <c r="B2183" s="136">
        <v>1589000</v>
      </c>
      <c r="C2183" s="138">
        <v>-5.9999999999999995E-4</v>
      </c>
      <c r="D2183" s="133"/>
      <c r="E2183" s="135">
        <v>42661</v>
      </c>
      <c r="F2183" s="136">
        <v>2040.43</v>
      </c>
      <c r="G2183" s="137">
        <v>6.3E-3</v>
      </c>
    </row>
    <row r="2184" spans="1:7" ht="17.5" thickBot="1">
      <c r="A2184" s="135">
        <v>42662</v>
      </c>
      <c r="B2184" s="136">
        <v>1625000</v>
      </c>
      <c r="C2184" s="137">
        <v>2.2700000000000001E-2</v>
      </c>
      <c r="D2184" s="133"/>
      <c r="E2184" s="135">
        <v>42662</v>
      </c>
      <c r="F2184" s="136">
        <v>2040.94</v>
      </c>
      <c r="G2184" s="137">
        <v>2.0000000000000001E-4</v>
      </c>
    </row>
    <row r="2185" spans="1:7" ht="17.5" thickBot="1">
      <c r="A2185" s="135">
        <v>42663</v>
      </c>
      <c r="B2185" s="136">
        <v>1620000</v>
      </c>
      <c r="C2185" s="138">
        <v>-3.0999999999999999E-3</v>
      </c>
      <c r="D2185" s="133"/>
      <c r="E2185" s="135">
        <v>42663</v>
      </c>
      <c r="F2185" s="136">
        <v>2040.6</v>
      </c>
      <c r="G2185" s="138">
        <v>-2.0000000000000001E-4</v>
      </c>
    </row>
    <row r="2186" spans="1:7" ht="17.5" thickBot="1">
      <c r="A2186" s="135">
        <v>42664</v>
      </c>
      <c r="B2186" s="136">
        <v>1589000</v>
      </c>
      <c r="C2186" s="138">
        <v>-1.9099999999999999E-2</v>
      </c>
      <c r="D2186" s="133"/>
      <c r="E2186" s="135">
        <v>42664</v>
      </c>
      <c r="F2186" s="136">
        <v>2033</v>
      </c>
      <c r="G2186" s="138">
        <v>-3.7000000000000002E-3</v>
      </c>
    </row>
    <row r="2187" spans="1:7" ht="17.5" thickBot="1">
      <c r="A2187" s="135">
        <v>42667</v>
      </c>
      <c r="B2187" s="136">
        <v>1608000</v>
      </c>
      <c r="C2187" s="137">
        <v>1.2E-2</v>
      </c>
      <c r="D2187" s="133"/>
      <c r="E2187" s="135">
        <v>42667</v>
      </c>
      <c r="F2187" s="136">
        <v>2047.74</v>
      </c>
      <c r="G2187" s="137">
        <v>7.3000000000000001E-3</v>
      </c>
    </row>
    <row r="2188" spans="1:7" ht="17.5" thickBot="1">
      <c r="A2188" s="135">
        <v>42668</v>
      </c>
      <c r="B2188" s="136">
        <v>1597000</v>
      </c>
      <c r="C2188" s="138">
        <v>-6.7999999999999996E-3</v>
      </c>
      <c r="D2188" s="133"/>
      <c r="E2188" s="135">
        <v>42668</v>
      </c>
      <c r="F2188" s="136">
        <v>2037.17</v>
      </c>
      <c r="G2188" s="138">
        <v>-5.1999999999999998E-3</v>
      </c>
    </row>
    <row r="2189" spans="1:7" ht="17.5" thickBot="1">
      <c r="A2189" s="135">
        <v>42669</v>
      </c>
      <c r="B2189" s="136">
        <v>1567000</v>
      </c>
      <c r="C2189" s="138">
        <v>-1.8800000000000001E-2</v>
      </c>
      <c r="D2189" s="133"/>
      <c r="E2189" s="135">
        <v>42669</v>
      </c>
      <c r="F2189" s="136">
        <v>2013.89</v>
      </c>
      <c r="G2189" s="138">
        <v>-1.14E-2</v>
      </c>
    </row>
    <row r="2190" spans="1:7" ht="17.5" thickBot="1">
      <c r="A2190" s="135">
        <v>42670</v>
      </c>
      <c r="B2190" s="136">
        <v>1573000</v>
      </c>
      <c r="C2190" s="137">
        <v>3.8E-3</v>
      </c>
      <c r="D2190" s="133"/>
      <c r="E2190" s="135">
        <v>42670</v>
      </c>
      <c r="F2190" s="136">
        <v>2024.12</v>
      </c>
      <c r="G2190" s="137">
        <v>5.1000000000000004E-3</v>
      </c>
    </row>
    <row r="2191" spans="1:7" ht="17.5" thickBot="1">
      <c r="A2191" s="135">
        <v>42671</v>
      </c>
      <c r="B2191" s="136">
        <v>1614000</v>
      </c>
      <c r="C2191" s="137">
        <v>2.6100000000000002E-2</v>
      </c>
      <c r="D2191" s="133"/>
      <c r="E2191" s="135">
        <v>42671</v>
      </c>
      <c r="F2191" s="136">
        <v>2019.42</v>
      </c>
      <c r="G2191" s="138">
        <v>-2.3E-3</v>
      </c>
    </row>
    <row r="2192" spans="1:7" ht="17.5" thickBot="1">
      <c r="A2192" s="135">
        <v>42674</v>
      </c>
      <c r="B2192" s="136">
        <v>1639000</v>
      </c>
      <c r="C2192" s="137">
        <v>1.55E-2</v>
      </c>
      <c r="D2192" s="133"/>
      <c r="E2192" s="135">
        <v>42674</v>
      </c>
      <c r="F2192" s="136">
        <v>2008.19</v>
      </c>
      <c r="G2192" s="138">
        <v>-5.5999999999999999E-3</v>
      </c>
    </row>
    <row r="2193" spans="1:7" ht="17.5" thickBot="1">
      <c r="A2193" s="135">
        <v>42675</v>
      </c>
      <c r="B2193" s="136">
        <v>1652000</v>
      </c>
      <c r="C2193" s="137">
        <v>7.9000000000000008E-3</v>
      </c>
      <c r="D2193" s="133"/>
      <c r="E2193" s="135">
        <v>42675</v>
      </c>
      <c r="F2193" s="136">
        <v>2007.39</v>
      </c>
      <c r="G2193" s="138">
        <v>-4.0000000000000002E-4</v>
      </c>
    </row>
    <row r="2194" spans="1:7" ht="17.5" thickBot="1">
      <c r="A2194" s="135">
        <v>42676</v>
      </c>
      <c r="B2194" s="136">
        <v>1643000</v>
      </c>
      <c r="C2194" s="138">
        <v>-5.4000000000000003E-3</v>
      </c>
      <c r="D2194" s="133"/>
      <c r="E2194" s="135">
        <v>42676</v>
      </c>
      <c r="F2194" s="136">
        <v>1978.94</v>
      </c>
      <c r="G2194" s="138">
        <v>-1.4200000000000001E-2</v>
      </c>
    </row>
    <row r="2195" spans="1:7" ht="17.5" thickBot="1">
      <c r="A2195" s="135">
        <v>42677</v>
      </c>
      <c r="B2195" s="136">
        <v>1616000</v>
      </c>
      <c r="C2195" s="138">
        <v>-1.6400000000000001E-2</v>
      </c>
      <c r="D2195" s="133"/>
      <c r="E2195" s="135">
        <v>42677</v>
      </c>
      <c r="F2195" s="136">
        <v>1983.8</v>
      </c>
      <c r="G2195" s="137">
        <v>2.5000000000000001E-3</v>
      </c>
    </row>
    <row r="2196" spans="1:7" ht="17.5" thickBot="1">
      <c r="A2196" s="135">
        <v>42678</v>
      </c>
      <c r="B2196" s="136">
        <v>1627000</v>
      </c>
      <c r="C2196" s="137">
        <v>6.7999999999999996E-3</v>
      </c>
      <c r="D2196" s="133"/>
      <c r="E2196" s="135">
        <v>42678</v>
      </c>
      <c r="F2196" s="136">
        <v>1982.02</v>
      </c>
      <c r="G2196" s="138">
        <v>-8.9999999999999998E-4</v>
      </c>
    </row>
    <row r="2197" spans="1:7" ht="17.5" thickBot="1">
      <c r="A2197" s="135">
        <v>42681</v>
      </c>
      <c r="B2197" s="136">
        <v>1640000</v>
      </c>
      <c r="C2197" s="137">
        <v>8.0000000000000002E-3</v>
      </c>
      <c r="D2197" s="133"/>
      <c r="E2197" s="135">
        <v>42681</v>
      </c>
      <c r="F2197" s="136">
        <v>1997.58</v>
      </c>
      <c r="G2197" s="137">
        <v>7.9000000000000008E-3</v>
      </c>
    </row>
    <row r="2198" spans="1:7" ht="17.5" thickBot="1">
      <c r="A2198" s="135">
        <v>42682</v>
      </c>
      <c r="B2198" s="136">
        <v>1644000</v>
      </c>
      <c r="C2198" s="137">
        <v>2.3999999999999998E-3</v>
      </c>
      <c r="D2198" s="133"/>
      <c r="E2198" s="135">
        <v>42682</v>
      </c>
      <c r="F2198" s="136">
        <v>2003.38</v>
      </c>
      <c r="G2198" s="137">
        <v>2.8999999999999998E-3</v>
      </c>
    </row>
    <row r="2199" spans="1:7" ht="17.5" thickBot="1">
      <c r="A2199" s="135">
        <v>42683</v>
      </c>
      <c r="B2199" s="136">
        <v>1596000</v>
      </c>
      <c r="C2199" s="138">
        <v>-2.92E-2</v>
      </c>
      <c r="D2199" s="133"/>
      <c r="E2199" s="135">
        <v>42683</v>
      </c>
      <c r="F2199" s="136">
        <v>1958.38</v>
      </c>
      <c r="G2199" s="138">
        <v>-2.2499999999999999E-2</v>
      </c>
    </row>
    <row r="2200" spans="1:7" ht="17.5" thickBot="1">
      <c r="A2200" s="135">
        <v>42684</v>
      </c>
      <c r="B2200" s="136">
        <v>1649000</v>
      </c>
      <c r="C2200" s="137">
        <v>3.32E-2</v>
      </c>
      <c r="D2200" s="133"/>
      <c r="E2200" s="135">
        <v>42684</v>
      </c>
      <c r="F2200" s="136">
        <v>2002.6</v>
      </c>
      <c r="G2200" s="137">
        <v>2.2599999999999999E-2</v>
      </c>
    </row>
    <row r="2201" spans="1:7" ht="17.5" thickBot="1">
      <c r="A2201" s="135">
        <v>42685</v>
      </c>
      <c r="B2201" s="136">
        <v>1598000</v>
      </c>
      <c r="C2201" s="138">
        <v>-3.09E-2</v>
      </c>
      <c r="D2201" s="133"/>
      <c r="E2201" s="135">
        <v>42685</v>
      </c>
      <c r="F2201" s="136">
        <v>1984.43</v>
      </c>
      <c r="G2201" s="138">
        <v>-9.1000000000000004E-3</v>
      </c>
    </row>
    <row r="2202" spans="1:7" ht="17.5" thickBot="1">
      <c r="A2202" s="135">
        <v>42688</v>
      </c>
      <c r="B2202" s="136">
        <v>1553000</v>
      </c>
      <c r="C2202" s="138">
        <v>-2.8199999999999999E-2</v>
      </c>
      <c r="D2202" s="133"/>
      <c r="E2202" s="135">
        <v>42688</v>
      </c>
      <c r="F2202" s="136">
        <v>1974.4</v>
      </c>
      <c r="G2202" s="138">
        <v>-5.1000000000000004E-3</v>
      </c>
    </row>
    <row r="2203" spans="1:7" ht="17.5" thickBot="1">
      <c r="A2203" s="135">
        <v>42689</v>
      </c>
      <c r="B2203" s="136">
        <v>1539000</v>
      </c>
      <c r="C2203" s="138">
        <v>-8.9999999999999993E-3</v>
      </c>
      <c r="D2203" s="133"/>
      <c r="E2203" s="135">
        <v>42689</v>
      </c>
      <c r="F2203" s="136">
        <v>1967.53</v>
      </c>
      <c r="G2203" s="138">
        <v>-3.5000000000000001E-3</v>
      </c>
    </row>
    <row r="2204" spans="1:7" ht="17.5" thickBot="1">
      <c r="A2204" s="135">
        <v>42690</v>
      </c>
      <c r="B2204" s="136">
        <v>1558000</v>
      </c>
      <c r="C2204" s="137">
        <v>1.23E-2</v>
      </c>
      <c r="D2204" s="133"/>
      <c r="E2204" s="135">
        <v>42690</v>
      </c>
      <c r="F2204" s="136">
        <v>1979.65</v>
      </c>
      <c r="G2204" s="137">
        <v>6.1999999999999998E-3</v>
      </c>
    </row>
    <row r="2205" spans="1:7" ht="17.5" thickBot="1">
      <c r="A2205" s="135">
        <v>42691</v>
      </c>
      <c r="B2205" s="136">
        <v>1568000</v>
      </c>
      <c r="C2205" s="137">
        <v>6.4000000000000003E-3</v>
      </c>
      <c r="D2205" s="133"/>
      <c r="E2205" s="135">
        <v>42691</v>
      </c>
      <c r="F2205" s="136">
        <v>1980.55</v>
      </c>
      <c r="G2205" s="137">
        <v>5.0000000000000001E-4</v>
      </c>
    </row>
    <row r="2206" spans="1:7" ht="17.5" thickBot="1">
      <c r="A2206" s="135">
        <v>42692</v>
      </c>
      <c r="B2206" s="136">
        <v>1586000</v>
      </c>
      <c r="C2206" s="137">
        <v>1.15E-2</v>
      </c>
      <c r="D2206" s="133"/>
      <c r="E2206" s="135">
        <v>42692</v>
      </c>
      <c r="F2206" s="136">
        <v>1974.58</v>
      </c>
      <c r="G2206" s="138">
        <v>-3.0000000000000001E-3</v>
      </c>
    </row>
    <row r="2207" spans="1:7" ht="17.5" thickBot="1">
      <c r="A2207" s="135">
        <v>42695</v>
      </c>
      <c r="B2207" s="136">
        <v>1593000</v>
      </c>
      <c r="C2207" s="137">
        <v>4.4000000000000003E-3</v>
      </c>
      <c r="D2207" s="133"/>
      <c r="E2207" s="135">
        <v>42695</v>
      </c>
      <c r="F2207" s="136">
        <v>1966.05</v>
      </c>
      <c r="G2207" s="138">
        <v>-4.3E-3</v>
      </c>
    </row>
    <row r="2208" spans="1:7" ht="17.5" thickBot="1">
      <c r="A2208" s="135">
        <v>42696</v>
      </c>
      <c r="B2208" s="136">
        <v>1640000</v>
      </c>
      <c r="C2208" s="137">
        <v>2.9499999999999998E-2</v>
      </c>
      <c r="D2208" s="133"/>
      <c r="E2208" s="135">
        <v>42696</v>
      </c>
      <c r="F2208" s="136">
        <v>1983.47</v>
      </c>
      <c r="G2208" s="137">
        <v>8.8999999999999999E-3</v>
      </c>
    </row>
    <row r="2209" spans="1:7" ht="17.5" thickBot="1">
      <c r="A2209" s="135">
        <v>42697</v>
      </c>
      <c r="B2209" s="136">
        <v>1649000</v>
      </c>
      <c r="C2209" s="137">
        <v>5.4999999999999997E-3</v>
      </c>
      <c r="D2209" s="133"/>
      <c r="E2209" s="135">
        <v>42697</v>
      </c>
      <c r="F2209" s="136">
        <v>1987.95</v>
      </c>
      <c r="G2209" s="137">
        <v>2.3E-3</v>
      </c>
    </row>
    <row r="2210" spans="1:7" ht="17.5" thickBot="1">
      <c r="A2210" s="135">
        <v>42698</v>
      </c>
      <c r="B2210" s="136">
        <v>1650000</v>
      </c>
      <c r="C2210" s="137">
        <v>5.9999999999999995E-4</v>
      </c>
      <c r="D2210" s="133"/>
      <c r="E2210" s="135">
        <v>42698</v>
      </c>
      <c r="F2210" s="136">
        <v>1971.26</v>
      </c>
      <c r="G2210" s="138">
        <v>-8.3999999999999995E-3</v>
      </c>
    </row>
    <row r="2211" spans="1:7" ht="17.5" thickBot="1">
      <c r="A2211" s="135">
        <v>42699</v>
      </c>
      <c r="B2211" s="136">
        <v>1650000</v>
      </c>
      <c r="C2211" s="137">
        <v>0</v>
      </c>
      <c r="D2211" s="133"/>
      <c r="E2211" s="135">
        <v>42699</v>
      </c>
      <c r="F2211" s="136">
        <v>1974.46</v>
      </c>
      <c r="G2211" s="137">
        <v>1.6000000000000001E-3</v>
      </c>
    </row>
    <row r="2212" spans="1:7" ht="17.5" thickBot="1">
      <c r="A2212" s="135">
        <v>42702</v>
      </c>
      <c r="B2212" s="136">
        <v>1677000</v>
      </c>
      <c r="C2212" s="137">
        <v>1.6400000000000001E-2</v>
      </c>
      <c r="D2212" s="133"/>
      <c r="E2212" s="135">
        <v>42702</v>
      </c>
      <c r="F2212" s="136">
        <v>1978.13</v>
      </c>
      <c r="G2212" s="137">
        <v>1.9E-3</v>
      </c>
    </row>
    <row r="2213" spans="1:7" ht="17.5" thickBot="1">
      <c r="A2213" s="135">
        <v>42703</v>
      </c>
      <c r="B2213" s="136">
        <v>1677000</v>
      </c>
      <c r="C2213" s="137">
        <v>0</v>
      </c>
      <c r="D2213" s="133"/>
      <c r="E2213" s="135">
        <v>42703</v>
      </c>
      <c r="F2213" s="136">
        <v>1978.39</v>
      </c>
      <c r="G2213" s="137">
        <v>1E-4</v>
      </c>
    </row>
    <row r="2214" spans="1:7" ht="17.5" thickBot="1">
      <c r="A2214" s="135">
        <v>42704</v>
      </c>
      <c r="B2214" s="136">
        <v>1746000</v>
      </c>
      <c r="C2214" s="137">
        <v>4.1099999999999998E-2</v>
      </c>
      <c r="D2214" s="133"/>
      <c r="E2214" s="135">
        <v>42704</v>
      </c>
      <c r="F2214" s="136">
        <v>1983.48</v>
      </c>
      <c r="G2214" s="137">
        <v>2.5999999999999999E-3</v>
      </c>
    </row>
    <row r="2215" spans="1:7" ht="17.5" thickBot="1">
      <c r="A2215" s="135">
        <v>42705</v>
      </c>
      <c r="B2215" s="136">
        <v>1749000</v>
      </c>
      <c r="C2215" s="137">
        <v>1.6999999999999999E-3</v>
      </c>
      <c r="D2215" s="133"/>
      <c r="E2215" s="135">
        <v>42705</v>
      </c>
      <c r="F2215" s="136">
        <v>1983.75</v>
      </c>
      <c r="G2215" s="137">
        <v>1E-4</v>
      </c>
    </row>
    <row r="2216" spans="1:7" ht="17.5" thickBot="1">
      <c r="A2216" s="135">
        <v>42706</v>
      </c>
      <c r="B2216" s="136">
        <v>1727000</v>
      </c>
      <c r="C2216" s="138">
        <v>-1.26E-2</v>
      </c>
      <c r="D2216" s="133"/>
      <c r="E2216" s="135">
        <v>42706</v>
      </c>
      <c r="F2216" s="136">
        <v>1970.61</v>
      </c>
      <c r="G2216" s="138">
        <v>-6.6E-3</v>
      </c>
    </row>
    <row r="2217" spans="1:7" ht="17.5" thickBot="1">
      <c r="A2217" s="135">
        <v>42709</v>
      </c>
      <c r="B2217" s="136">
        <v>1718000</v>
      </c>
      <c r="C2217" s="138">
        <v>-5.1999999999999998E-3</v>
      </c>
      <c r="D2217" s="133"/>
      <c r="E2217" s="135">
        <v>42709</v>
      </c>
      <c r="F2217" s="136">
        <v>1963.36</v>
      </c>
      <c r="G2217" s="138">
        <v>-3.7000000000000002E-3</v>
      </c>
    </row>
    <row r="2218" spans="1:7" ht="17.5" thickBot="1">
      <c r="A2218" s="135">
        <v>42710</v>
      </c>
      <c r="B2218" s="136">
        <v>1748000</v>
      </c>
      <c r="C2218" s="137">
        <v>1.7500000000000002E-2</v>
      </c>
      <c r="D2218" s="133"/>
      <c r="E2218" s="135">
        <v>42710</v>
      </c>
      <c r="F2218" s="136">
        <v>1989.86</v>
      </c>
      <c r="G2218" s="137">
        <v>1.35E-2</v>
      </c>
    </row>
    <row r="2219" spans="1:7" ht="17.5" thickBot="1">
      <c r="A2219" s="135">
        <v>42711</v>
      </c>
      <c r="B2219" s="136">
        <v>1772000</v>
      </c>
      <c r="C2219" s="137">
        <v>1.37E-2</v>
      </c>
      <c r="D2219" s="133"/>
      <c r="E2219" s="135">
        <v>42711</v>
      </c>
      <c r="F2219" s="136">
        <v>1991.89</v>
      </c>
      <c r="G2219" s="137">
        <v>1E-3</v>
      </c>
    </row>
    <row r="2220" spans="1:7" ht="17.5" thickBot="1">
      <c r="A2220" s="135">
        <v>42712</v>
      </c>
      <c r="B2220" s="136">
        <v>1790000</v>
      </c>
      <c r="C2220" s="137">
        <v>1.0200000000000001E-2</v>
      </c>
      <c r="D2220" s="133"/>
      <c r="E2220" s="135">
        <v>42712</v>
      </c>
      <c r="F2220" s="136">
        <v>2031.07</v>
      </c>
      <c r="G2220" s="137">
        <v>1.9699999999999999E-2</v>
      </c>
    </row>
    <row r="2221" spans="1:7" ht="17.5" thickBot="1">
      <c r="A2221" s="135">
        <v>42713</v>
      </c>
      <c r="B2221" s="136">
        <v>1780000</v>
      </c>
      <c r="C2221" s="138">
        <v>-5.5999999999999999E-3</v>
      </c>
      <c r="D2221" s="133"/>
      <c r="E2221" s="135">
        <v>42713</v>
      </c>
      <c r="F2221" s="136">
        <v>2024.69</v>
      </c>
      <c r="G2221" s="138">
        <v>-3.0999999999999999E-3</v>
      </c>
    </row>
    <row r="2222" spans="1:7" ht="17.5" thickBot="1">
      <c r="A2222" s="135">
        <v>42716</v>
      </c>
      <c r="B2222" s="136">
        <v>1752000</v>
      </c>
      <c r="C2222" s="138">
        <v>-1.5699999999999999E-2</v>
      </c>
      <c r="D2222" s="133"/>
      <c r="E2222" s="135">
        <v>42716</v>
      </c>
      <c r="F2222" s="136">
        <v>2027.24</v>
      </c>
      <c r="G2222" s="137">
        <v>1.2999999999999999E-3</v>
      </c>
    </row>
    <row r="2223" spans="1:7" ht="17.5" thickBot="1">
      <c r="A2223" s="135">
        <v>42717</v>
      </c>
      <c r="B2223" s="136">
        <v>1766000</v>
      </c>
      <c r="C2223" s="137">
        <v>8.0000000000000002E-3</v>
      </c>
      <c r="D2223" s="133"/>
      <c r="E2223" s="135">
        <v>42717</v>
      </c>
      <c r="F2223" s="136">
        <v>2035.98</v>
      </c>
      <c r="G2223" s="137">
        <v>4.3E-3</v>
      </c>
    </row>
    <row r="2224" spans="1:7" ht="17.5" thickBot="1">
      <c r="A2224" s="135">
        <v>42718</v>
      </c>
      <c r="B2224" s="136">
        <v>1777000</v>
      </c>
      <c r="C2224" s="137">
        <v>6.1999999999999998E-3</v>
      </c>
      <c r="D2224" s="133"/>
      <c r="E2224" s="135">
        <v>42718</v>
      </c>
      <c r="F2224" s="136">
        <v>2036.87</v>
      </c>
      <c r="G2224" s="137">
        <v>4.0000000000000002E-4</v>
      </c>
    </row>
    <row r="2225" spans="1:7" ht="17.5" thickBot="1">
      <c r="A2225" s="135">
        <v>42719</v>
      </c>
      <c r="B2225" s="136">
        <v>1759000</v>
      </c>
      <c r="C2225" s="138">
        <v>-1.01E-2</v>
      </c>
      <c r="D2225" s="133"/>
      <c r="E2225" s="135">
        <v>42719</v>
      </c>
      <c r="F2225" s="136">
        <v>2036.65</v>
      </c>
      <c r="G2225" s="138">
        <v>-1E-4</v>
      </c>
    </row>
    <row r="2226" spans="1:7" ht="17.5" thickBot="1">
      <c r="A2226" s="135">
        <v>42720</v>
      </c>
      <c r="B2226" s="136">
        <v>1793000</v>
      </c>
      <c r="C2226" s="137">
        <v>1.9300000000000001E-2</v>
      </c>
      <c r="D2226" s="133"/>
      <c r="E2226" s="135">
        <v>42720</v>
      </c>
      <c r="F2226" s="136">
        <v>2042.24</v>
      </c>
      <c r="G2226" s="137">
        <v>2.7000000000000001E-3</v>
      </c>
    </row>
    <row r="2227" spans="1:7" ht="17.5" thickBot="1">
      <c r="A2227" s="135">
        <v>42723</v>
      </c>
      <c r="B2227" s="136">
        <v>1795000</v>
      </c>
      <c r="C2227" s="137">
        <v>1.1000000000000001E-3</v>
      </c>
      <c r="D2227" s="133"/>
      <c r="E2227" s="135">
        <v>42723</v>
      </c>
      <c r="F2227" s="136">
        <v>2038.39</v>
      </c>
      <c r="G2227" s="138">
        <v>-1.9E-3</v>
      </c>
    </row>
    <row r="2228" spans="1:7" ht="17.5" thickBot="1">
      <c r="A2228" s="135">
        <v>42724</v>
      </c>
      <c r="B2228" s="136">
        <v>1812000</v>
      </c>
      <c r="C2228" s="137">
        <v>9.4999999999999998E-3</v>
      </c>
      <c r="D2228" s="133"/>
      <c r="E2228" s="135">
        <v>42724</v>
      </c>
      <c r="F2228" s="136">
        <v>2041.94</v>
      </c>
      <c r="G2228" s="137">
        <v>1.6999999999999999E-3</v>
      </c>
    </row>
    <row r="2229" spans="1:7" ht="17.5" thickBot="1">
      <c r="A2229" s="135">
        <v>42725</v>
      </c>
      <c r="B2229" s="136">
        <v>1805000</v>
      </c>
      <c r="C2229" s="138">
        <v>-3.8999999999999998E-3</v>
      </c>
      <c r="D2229" s="133"/>
      <c r="E2229" s="135">
        <v>42725</v>
      </c>
      <c r="F2229" s="136">
        <v>2037.96</v>
      </c>
      <c r="G2229" s="138">
        <v>-1.9E-3</v>
      </c>
    </row>
    <row r="2230" spans="1:7" ht="17.5" thickBot="1">
      <c r="A2230" s="135">
        <v>42726</v>
      </c>
      <c r="B2230" s="136">
        <v>1809000</v>
      </c>
      <c r="C2230" s="137">
        <v>2.2000000000000001E-3</v>
      </c>
      <c r="D2230" s="133"/>
      <c r="E2230" s="135">
        <v>42726</v>
      </c>
      <c r="F2230" s="136">
        <v>2035.73</v>
      </c>
      <c r="G2230" s="138">
        <v>-1.1000000000000001E-3</v>
      </c>
    </row>
    <row r="2231" spans="1:7" ht="17.5" thickBot="1">
      <c r="A2231" s="135">
        <v>42727</v>
      </c>
      <c r="B2231" s="136">
        <v>1782000</v>
      </c>
      <c r="C2231" s="138">
        <v>-1.49E-2</v>
      </c>
      <c r="D2231" s="133"/>
      <c r="E2231" s="135">
        <v>42727</v>
      </c>
      <c r="F2231" s="136">
        <v>2035.9</v>
      </c>
      <c r="G2231" s="137">
        <v>1E-4</v>
      </c>
    </row>
    <row r="2232" spans="1:7" ht="17.5" thickBot="1">
      <c r="A2232" s="135">
        <v>42730</v>
      </c>
      <c r="B2232" s="136">
        <v>1798000</v>
      </c>
      <c r="C2232" s="137">
        <v>8.9999999999999993E-3</v>
      </c>
      <c r="D2232" s="133"/>
      <c r="E2232" s="135">
        <v>42730</v>
      </c>
      <c r="F2232" s="136">
        <v>2037.75</v>
      </c>
      <c r="G2232" s="137">
        <v>8.9999999999999998E-4</v>
      </c>
    </row>
    <row r="2233" spans="1:7" ht="17.5" thickBot="1">
      <c r="A2233" s="135">
        <v>42731</v>
      </c>
      <c r="B2233" s="136">
        <v>1799000</v>
      </c>
      <c r="C2233" s="137">
        <v>5.9999999999999995E-4</v>
      </c>
      <c r="D2233" s="133"/>
      <c r="E2233" s="135">
        <v>42731</v>
      </c>
      <c r="F2233" s="136">
        <v>2042.17</v>
      </c>
      <c r="G2233" s="137">
        <v>2.2000000000000001E-3</v>
      </c>
    </row>
    <row r="2234" spans="1:7" ht="17.5" thickBot="1">
      <c r="A2234" s="135">
        <v>42732</v>
      </c>
      <c r="B2234" s="136">
        <v>1788000</v>
      </c>
      <c r="C2234" s="138">
        <v>-6.1000000000000004E-3</v>
      </c>
      <c r="D2234" s="133"/>
      <c r="E2234" s="135">
        <v>42732</v>
      </c>
      <c r="F2234" s="136">
        <v>2024.49</v>
      </c>
      <c r="G2234" s="138">
        <v>-8.6999999999999994E-3</v>
      </c>
    </row>
    <row r="2235" spans="1:7" ht="17.5" thickBot="1">
      <c r="A2235" s="135">
        <v>42733</v>
      </c>
      <c r="B2235" s="136">
        <v>1802000</v>
      </c>
      <c r="C2235" s="137">
        <v>7.7999999999999996E-3</v>
      </c>
      <c r="D2235" s="133"/>
      <c r="E2235" s="135">
        <v>42733</v>
      </c>
      <c r="F2235" s="136">
        <v>2026.46</v>
      </c>
      <c r="G2235" s="137">
        <v>1E-3</v>
      </c>
    </row>
    <row r="2236" spans="1:7" ht="17.5" thickBot="1">
      <c r="A2236" s="135">
        <v>42737</v>
      </c>
      <c r="B2236" s="136">
        <v>1805000</v>
      </c>
      <c r="C2236" s="137">
        <v>1.6999999999999999E-3</v>
      </c>
      <c r="D2236" s="133"/>
      <c r="E2236" s="135">
        <v>42737</v>
      </c>
      <c r="F2236" s="136">
        <v>2026.16</v>
      </c>
      <c r="G2236" s="138">
        <v>-1E-4</v>
      </c>
    </row>
    <row r="2237" spans="1:7" ht="17.5" thickBot="1">
      <c r="A2237" s="135">
        <v>42738</v>
      </c>
      <c r="B2237" s="136">
        <v>1824000</v>
      </c>
      <c r="C2237" s="137">
        <v>1.0500000000000001E-2</v>
      </c>
      <c r="D2237" s="133"/>
      <c r="E2237" s="135">
        <v>42738</v>
      </c>
      <c r="F2237" s="136">
        <v>2043.97</v>
      </c>
      <c r="G2237" s="137">
        <v>8.8000000000000005E-3</v>
      </c>
    </row>
  </sheetData>
  <mergeCells count="2">
    <mergeCell ref="A1:C1"/>
    <mergeCell ref="E1:G1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tructure xmlns="thqs">{"Id":"00000000-0000-0000-0000-000000000000","ParentId":null,"Name":"Root","IsExpanded":false,"Children":[]}</Structure>
</file>

<file path=customXml/itemProps1.xml><?xml version="1.0" encoding="utf-8"?>
<ds:datastoreItem xmlns:ds="http://schemas.openxmlformats.org/officeDocument/2006/customXml" ds:itemID="{93A1327E-CA41-4986-A6DA-D98FC1D95736}">
  <ds:schemaRefs>
    <ds:schemaRef ds:uri="thq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NICE자료</vt:lpstr>
      <vt:lpstr>손익계산서_변형</vt:lpstr>
      <vt:lpstr>손익계산서_예측</vt:lpstr>
      <vt:lpstr>1단계 손익계산서_실제</vt:lpstr>
      <vt:lpstr>2단계 손익계산서_예상</vt:lpstr>
      <vt:lpstr>2단계 손익계산서_실제</vt:lpstr>
      <vt:lpstr>rsklibSimData</vt:lpstr>
      <vt:lpstr>RIM</vt:lpstr>
      <vt:lpstr>RiskSerializationData</vt:lpstr>
      <vt:lpstr>주가자료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김태식-PC</dc:creator>
  <cp:lastModifiedBy>kts</cp:lastModifiedBy>
  <dcterms:created xsi:type="dcterms:W3CDTF">2016-12-20T05:22:40Z</dcterms:created>
  <dcterms:modified xsi:type="dcterms:W3CDTF">2018-05-18T03:39:15Z</dcterms:modified>
</cp:coreProperties>
</file>