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vu\OneDrive\Máy tính\"/>
    </mc:Choice>
  </mc:AlternateContent>
  <xr:revisionPtr revIDLastSave="0" documentId="13_ncr:1_{626B6A37-C4B4-451D-B99A-A1B3FCA1DF4E}" xr6:coauthVersionLast="47" xr6:coauthVersionMax="47" xr10:uidLastSave="{00000000-0000-0000-0000-000000000000}"/>
  <bookViews>
    <workbookView xWindow="-120" yWindow="-120" windowWidth="20730" windowHeight="11040" xr2:uid="{DB280EE1-094E-45DC-ADF0-0B4439BF8109}"/>
  </bookViews>
  <sheets>
    <sheet name="Kiểm định giả thuyết" sheetId="1" r:id="rId1"/>
    <sheet name="ƯỚC LƯỢNG THAM SỐ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N7" i="1"/>
  <c r="M14" i="1"/>
  <c r="L21" i="1" s="1"/>
  <c r="N5" i="1"/>
  <c r="L9" i="1" s="1"/>
  <c r="M15" i="1"/>
  <c r="E6" i="2"/>
  <c r="C9" i="2" s="1"/>
  <c r="D10" i="2" s="1"/>
  <c r="H5" i="1"/>
  <c r="H3" i="1"/>
  <c r="C21" i="1"/>
  <c r="H17" i="1"/>
  <c r="H16" i="1"/>
  <c r="H15" i="1"/>
  <c r="H19" i="1"/>
  <c r="H18" i="1"/>
  <c r="C20" i="1"/>
  <c r="G9" i="1"/>
  <c r="C9" i="1"/>
  <c r="C8" i="1"/>
  <c r="L8" i="1" l="1"/>
  <c r="G8" i="1"/>
  <c r="J19" i="1"/>
  <c r="J20" i="1" s="1"/>
  <c r="G21" i="1" s="1"/>
  <c r="O14" i="1"/>
  <c r="O15" i="1" s="1"/>
  <c r="L24" i="1" s="1"/>
  <c r="C8" i="2"/>
  <c r="C10" i="2" s="1"/>
  <c r="L19" i="1" l="1"/>
  <c r="L25" i="1"/>
  <c r="L20" i="1"/>
</calcChain>
</file>

<file path=xl/sharedStrings.xml><?xml version="1.0" encoding="utf-8"?>
<sst xmlns="http://schemas.openxmlformats.org/spreadsheetml/2006/main" count="112" uniqueCount="65">
  <si>
    <t>INPUT</t>
  </si>
  <si>
    <t>X</t>
  </si>
  <si>
    <t>Kỳ vọng</t>
  </si>
  <si>
    <t>Trung bình mẫu</t>
  </si>
  <si>
    <t>Độ lệch chuẩn</t>
  </si>
  <si>
    <t>,u</t>
  </si>
  <si>
    <t>S/o-</t>
  </si>
  <si>
    <t>OUTPUT</t>
  </si>
  <si>
    <t>PP Chuẩn</t>
  </si>
  <si>
    <t>PP Student</t>
  </si>
  <si>
    <t>Số lượng mẫu</t>
  </si>
  <si>
    <t>n</t>
  </si>
  <si>
    <t>KIỂM ĐỊNH GIẢ THUYẾT</t>
  </si>
  <si>
    <t>KIỂM ĐỊNH TỶ LỆ</t>
  </si>
  <si>
    <t>Tỷ lệ</t>
  </si>
  <si>
    <t>f = m/n</t>
  </si>
  <si>
    <t>Xác suất gốc</t>
  </si>
  <si>
    <t>Po</t>
  </si>
  <si>
    <t>Trung bình mẫu 1</t>
  </si>
  <si>
    <t>Trung bình mẫu 2</t>
  </si>
  <si>
    <t>Y</t>
  </si>
  <si>
    <t>Số lượng mẫu 1</t>
  </si>
  <si>
    <t>Số lượng mẫu 2</t>
  </si>
  <si>
    <t>n1</t>
  </si>
  <si>
    <t>n2</t>
  </si>
  <si>
    <t>Độ lệch chuẩn 1</t>
  </si>
  <si>
    <t>Độ lệch chuẩn 2</t>
  </si>
  <si>
    <t>SO SÁNH 2 KỲ VỌNG</t>
  </si>
  <si>
    <t>SO SÁNH 2 TỶ LỆ</t>
  </si>
  <si>
    <t>Tỷ lệ 1</t>
  </si>
  <si>
    <t>Tỷ lệ 2</t>
  </si>
  <si>
    <t>Tỷ lệ trung bình</t>
  </si>
  <si>
    <t>f1</t>
  </si>
  <si>
    <t>f2</t>
  </si>
  <si>
    <t>f</t>
  </si>
  <si>
    <t>m1</t>
  </si>
  <si>
    <t>m2</t>
  </si>
  <si>
    <t>lớn</t>
  </si>
  <si>
    <t>bé</t>
  </si>
  <si>
    <t>m</t>
  </si>
  <si>
    <t>đã tra bảng</t>
  </si>
  <si>
    <t>x</t>
  </si>
  <si>
    <t>Khoảng tin cậy trái</t>
  </si>
  <si>
    <t>Khoảng tin cậy phải</t>
  </si>
  <si>
    <t>Số lượng</t>
  </si>
  <si>
    <t>(</t>
  </si>
  <si>
    <t>)</t>
  </si>
  <si>
    <t>căn</t>
  </si>
  <si>
    <t>u/t</t>
  </si>
  <si>
    <t>o-/s</t>
  </si>
  <si>
    <t xml:space="preserve">ƯỚC LƯỢNG KHOẢNG CHO KÌ VỌNG </t>
  </si>
  <si>
    <t>OUT
PUT</t>
  </si>
  <si>
    <t xml:space="preserve">ƯỚC LƯỢNG CHO KHOẢNG TỶ LỆ/ XS </t>
  </si>
  <si>
    <t>Đã tra bảng</t>
  </si>
  <si>
    <t>Tối thiểu là tin cậy trái</t>
  </si>
  <si>
    <t>Tối đa là tin cậy phải</t>
  </si>
  <si>
    <t>u(1-a/2)</t>
  </si>
  <si>
    <t>u(1-a)</t>
  </si>
  <si>
    <t xml:space="preserve">Sai số </t>
  </si>
  <si>
    <t>3 ngược</t>
  </si>
  <si>
    <t>Khối lượng mẫu cần</t>
  </si>
  <si>
    <t>(0:a)</t>
  </si>
  <si>
    <t>(a:1)</t>
  </si>
  <si>
    <t>sai số của ước lượng</t>
  </si>
  <si>
    <t>e nguoc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</si>
</sst>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"/>
      <name val="Segoe UI"/>
      <family val="2"/>
    </font>
    <font>
      <b/>
      <sz val="11"/>
      <color theme="0"/>
      <name val="Segoe U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Segoe UI"/>
      <family val="2"/>
    </font>
    <font>
      <b/>
      <sz val="1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3" fillId="0" borderId="0" xfId="0" applyFont="1" applyBorder="1"/>
    <xf numFmtId="0" fontId="5" fillId="5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2" fontId="3" fillId="2" borderId="1" xfId="0" applyNumberFormat="1" applyFont="1" applyFill="1" applyBorder="1"/>
    <xf numFmtId="0" fontId="3" fillId="2" borderId="0" xfId="0" applyFont="1" applyFill="1"/>
    <xf numFmtId="0" fontId="3" fillId="0" borderId="3" xfId="0" applyFont="1" applyBorder="1"/>
    <xf numFmtId="164" fontId="3" fillId="3" borderId="1" xfId="0" applyNumberFormat="1" applyFont="1" applyFill="1" applyBorder="1"/>
    <xf numFmtId="2" fontId="3" fillId="0" borderId="1" xfId="0" applyNumberFormat="1" applyFont="1" applyFill="1" applyBorder="1"/>
    <xf numFmtId="0" fontId="3" fillId="0" borderId="1" xfId="0" applyFont="1" applyFill="1" applyBorder="1"/>
    <xf numFmtId="1" fontId="3" fillId="0" borderId="0" xfId="0" applyNumberFormat="1" applyFon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2" fontId="3" fillId="0" borderId="3" xfId="0" applyNumberFormat="1" applyFont="1" applyFill="1" applyBorder="1"/>
    <xf numFmtId="0" fontId="3" fillId="6" borderId="0" xfId="0" applyFont="1" applyFill="1" applyProtection="1">
      <protection locked="0"/>
    </xf>
    <xf numFmtId="0" fontId="7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64" fontId="0" fillId="6" borderId="0" xfId="0" applyNumberFormat="1" applyFill="1"/>
    <xf numFmtId="0" fontId="8" fillId="0" borderId="0" xfId="0" applyFont="1" applyFill="1" applyBorder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5" fillId="0" borderId="0" xfId="0" applyFont="1" applyFill="1" applyBorder="1" applyAlignment="1"/>
    <xf numFmtId="164" fontId="0" fillId="0" borderId="0" xfId="0" applyNumberFormat="1" applyFill="1" applyBorder="1"/>
    <xf numFmtId="0" fontId="2" fillId="0" borderId="0" xfId="0" applyFont="1"/>
    <xf numFmtId="164" fontId="1" fillId="0" borderId="0" xfId="0" applyNumberFormat="1" applyFont="1" applyFill="1" applyBorder="1"/>
    <xf numFmtId="0" fontId="5" fillId="0" borderId="0" xfId="0" applyFont="1" applyFill="1" applyBorder="1" applyAlignment="1">
      <alignment vertical="center" wrapText="1"/>
    </xf>
    <xf numFmtId="0" fontId="3" fillId="9" borderId="0" xfId="0" applyFont="1" applyFill="1"/>
    <xf numFmtId="164" fontId="3" fillId="0" borderId="3" xfId="0" applyNumberFormat="1" applyFont="1" applyBorder="1"/>
    <xf numFmtId="164" fontId="3" fillId="6" borderId="0" xfId="0" applyNumberFormat="1" applyFont="1" applyFill="1"/>
    <xf numFmtId="164" fontId="8" fillId="0" borderId="0" xfId="0" applyNumberFormat="1" applyFont="1"/>
    <xf numFmtId="0" fontId="8" fillId="0" borderId="0" xfId="0" applyFont="1"/>
    <xf numFmtId="0" fontId="3" fillId="8" borderId="0" xfId="0" applyFont="1" applyFill="1"/>
    <xf numFmtId="164" fontId="8" fillId="0" borderId="0" xfId="0" applyNumberFormat="1" applyFont="1" applyFill="1"/>
    <xf numFmtId="0" fontId="8" fillId="0" borderId="0" xfId="0" applyFont="1" applyAlignment="1">
      <alignment horizontal="right"/>
    </xf>
    <xf numFmtId="2" fontId="3" fillId="10" borderId="1" xfId="0" applyNumberFormat="1" applyFont="1" applyFill="1" applyBorder="1"/>
    <xf numFmtId="0" fontId="3" fillId="10" borderId="1" xfId="0" applyFont="1" applyFill="1" applyBorder="1"/>
    <xf numFmtId="164" fontId="3" fillId="0" borderId="1" xfId="0" applyNumberFormat="1" applyFont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3" fillId="2" borderId="1" xfId="0" applyNumberFormat="1" applyFont="1" applyFill="1" applyBorder="1"/>
    <xf numFmtId="165" fontId="3" fillId="10" borderId="1" xfId="0" applyNumberFormat="1" applyFont="1" applyFill="1" applyBorder="1"/>
    <xf numFmtId="0" fontId="3" fillId="6" borderId="0" xfId="0" applyFont="1" applyFill="1"/>
    <xf numFmtId="0" fontId="9" fillId="0" borderId="5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3</xdr:row>
      <xdr:rowOff>76200</xdr:rowOff>
    </xdr:from>
    <xdr:to>
      <xdr:col>18</xdr:col>
      <xdr:colOff>352781</xdr:colOff>
      <xdr:row>6</xdr:row>
      <xdr:rowOff>85814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1979C5-9AC4-45F3-9BF0-298B53747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8025" y="704850"/>
          <a:ext cx="2553056" cy="638264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0</xdr:row>
      <xdr:rowOff>85725</xdr:rowOff>
    </xdr:from>
    <xdr:to>
      <xdr:col>18</xdr:col>
      <xdr:colOff>305150</xdr:colOff>
      <xdr:row>3</xdr:row>
      <xdr:rowOff>38181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9E64D7-CF35-4D73-AF07-A53575927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8025" y="85725"/>
          <a:ext cx="2505425" cy="581106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16</xdr:row>
      <xdr:rowOff>200025</xdr:rowOff>
    </xdr:from>
    <xdr:to>
      <xdr:col>24</xdr:col>
      <xdr:colOff>67555</xdr:colOff>
      <xdr:row>30</xdr:row>
      <xdr:rowOff>124244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A5506B-2DE8-4133-BB7D-C3C50BB8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87025" y="3552825"/>
          <a:ext cx="6306430" cy="300079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25</xdr:row>
      <xdr:rowOff>76200</xdr:rowOff>
    </xdr:from>
    <xdr:to>
      <xdr:col>12</xdr:col>
      <xdr:colOff>600382</xdr:colOff>
      <xdr:row>28</xdr:row>
      <xdr:rowOff>171551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12771A-FC78-42B7-8857-FD72BABC6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72400" y="5667375"/>
          <a:ext cx="2200582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19050</xdr:rowOff>
    </xdr:from>
    <xdr:to>
      <xdr:col>7</xdr:col>
      <xdr:colOff>105490</xdr:colOff>
      <xdr:row>16</xdr:row>
      <xdr:rowOff>171578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CB743-EADD-4FDD-B6B4-3B098B379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14600"/>
          <a:ext cx="5125165" cy="914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47625</xdr:rowOff>
    </xdr:from>
    <xdr:to>
      <xdr:col>8</xdr:col>
      <xdr:colOff>562839</xdr:colOff>
      <xdr:row>26</xdr:row>
      <xdr:rowOff>143101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BE7680-F5D0-4F7B-98EA-CE9707B07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86175"/>
          <a:ext cx="6192114" cy="1619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3E76-F714-4604-8996-00F44C7B911E}">
  <dimension ref="A1:P25"/>
  <sheetViews>
    <sheetView tabSelected="1" topLeftCell="G7" workbookViewId="0">
      <selection activeCell="K27" sqref="K27"/>
    </sheetView>
  </sheetViews>
  <sheetFormatPr defaultRowHeight="16.5" x14ac:dyDescent="0.3"/>
  <cols>
    <col min="1" max="1" width="11.140625" style="1" customWidth="1"/>
    <col min="2" max="2" width="17.42578125" style="1" customWidth="1"/>
    <col min="3" max="5" width="9.140625" style="1"/>
    <col min="6" max="6" width="17.5703125" style="1" bestFit="1" customWidth="1"/>
    <col min="7" max="10" width="9.140625" style="1"/>
    <col min="11" max="11" width="20.140625" style="1" customWidth="1"/>
    <col min="12" max="12" width="10.28515625" style="1" customWidth="1"/>
    <col min="13" max="13" width="9.42578125" style="1" bestFit="1" customWidth="1"/>
    <col min="14" max="15" width="9.28515625" style="1" bestFit="1" customWidth="1"/>
    <col min="16" max="16384" width="9.140625" style="1"/>
  </cols>
  <sheetData>
    <row r="1" spans="1:16" x14ac:dyDescent="0.3">
      <c r="A1" s="56" t="s">
        <v>12</v>
      </c>
      <c r="B1" s="57"/>
      <c r="C1" s="57"/>
      <c r="D1" s="57"/>
      <c r="F1" s="56" t="s">
        <v>13</v>
      </c>
      <c r="G1" s="56"/>
      <c r="H1" s="56"/>
      <c r="J1" s="40"/>
      <c r="K1" s="52" t="s">
        <v>50</v>
      </c>
      <c r="L1" s="52"/>
      <c r="M1" s="52"/>
      <c r="N1" s="34"/>
      <c r="O1" s="34"/>
      <c r="P1"/>
    </row>
    <row r="2" spans="1:16" x14ac:dyDescent="0.3">
      <c r="F2" s="2" t="s">
        <v>11</v>
      </c>
      <c r="G2" s="4">
        <v>200</v>
      </c>
      <c r="H2" s="2" t="s">
        <v>39</v>
      </c>
      <c r="I2" s="4">
        <v>17</v>
      </c>
      <c r="J2" s="40"/>
      <c r="K2" s="2" t="s">
        <v>3</v>
      </c>
      <c r="L2" s="3" t="s">
        <v>41</v>
      </c>
      <c r="M2" s="61">
        <v>11.8864</v>
      </c>
      <c r="P2"/>
    </row>
    <row r="3" spans="1:16" x14ac:dyDescent="0.3">
      <c r="A3" s="54" t="s">
        <v>0</v>
      </c>
      <c r="B3" s="2" t="s">
        <v>3</v>
      </c>
      <c r="C3" s="3" t="s">
        <v>1</v>
      </c>
      <c r="D3" s="9">
        <v>98</v>
      </c>
      <c r="F3" s="11" t="s">
        <v>14</v>
      </c>
      <c r="G3" s="11" t="s">
        <v>15</v>
      </c>
      <c r="H3" s="18">
        <f>$I$2/$G$2</f>
        <v>8.5000000000000006E-2</v>
      </c>
      <c r="J3" s="40"/>
      <c r="K3" s="2" t="s">
        <v>4</v>
      </c>
      <c r="L3" s="2" t="s">
        <v>49</v>
      </c>
      <c r="M3" s="61">
        <v>5.4</v>
      </c>
      <c r="P3"/>
    </row>
    <row r="4" spans="1:16" x14ac:dyDescent="0.3">
      <c r="A4" s="54"/>
      <c r="B4" s="2" t="s">
        <v>2</v>
      </c>
      <c r="C4" s="2" t="s">
        <v>5</v>
      </c>
      <c r="D4" s="9">
        <v>99</v>
      </c>
      <c r="F4" s="2" t="s">
        <v>16</v>
      </c>
      <c r="G4" s="2" t="s">
        <v>17</v>
      </c>
      <c r="H4" s="9">
        <v>0.08</v>
      </c>
      <c r="J4" s="40"/>
      <c r="K4" s="2" t="s">
        <v>40</v>
      </c>
      <c r="L4" s="2" t="s">
        <v>48</v>
      </c>
      <c r="M4" s="61">
        <v>1.96</v>
      </c>
      <c r="P4"/>
    </row>
    <row r="5" spans="1:16" x14ac:dyDescent="0.3">
      <c r="A5" s="54"/>
      <c r="B5" s="2" t="s">
        <v>4</v>
      </c>
      <c r="C5" s="2" t="s">
        <v>6</v>
      </c>
      <c r="D5" s="9">
        <v>2</v>
      </c>
      <c r="F5" s="2" t="s">
        <v>10</v>
      </c>
      <c r="G5" s="2" t="s">
        <v>11</v>
      </c>
      <c r="H5" s="13">
        <f>G2</f>
        <v>200</v>
      </c>
      <c r="J5" s="40"/>
      <c r="K5" s="2" t="s">
        <v>44</v>
      </c>
      <c r="L5" s="14" t="s">
        <v>11</v>
      </c>
      <c r="M5" s="9">
        <v>64</v>
      </c>
      <c r="N5" s="42">
        <f>SQRT(M5)</f>
        <v>8</v>
      </c>
      <c r="O5" s="1" t="s">
        <v>47</v>
      </c>
      <c r="P5"/>
    </row>
    <row r="6" spans="1:16" x14ac:dyDescent="0.3">
      <c r="A6" s="54"/>
      <c r="B6" s="2" t="s">
        <v>10</v>
      </c>
      <c r="C6" s="2" t="s">
        <v>11</v>
      </c>
      <c r="D6" s="9">
        <v>9</v>
      </c>
      <c r="J6" s="40"/>
      <c r="K6" s="49" t="s">
        <v>58</v>
      </c>
      <c r="L6" s="49" t="s">
        <v>59</v>
      </c>
      <c r="M6" s="48"/>
    </row>
    <row r="7" spans="1:16" ht="33" customHeight="1" x14ac:dyDescent="0.3">
      <c r="J7" s="40"/>
      <c r="K7" s="64" t="s">
        <v>63</v>
      </c>
      <c r="L7" s="64"/>
      <c r="M7" s="65" t="s">
        <v>64</v>
      </c>
      <c r="N7" s="63">
        <f>$M$4*$M$3/$N$5</f>
        <v>1.323</v>
      </c>
      <c r="P7"/>
    </row>
    <row r="8" spans="1:16" x14ac:dyDescent="0.3">
      <c r="A8" s="54" t="s">
        <v>7</v>
      </c>
      <c r="B8" s="2" t="s">
        <v>8</v>
      </c>
      <c r="C8" s="12">
        <f>(($D$3-$D$4)/$D$5)*SQRT($D$6)</f>
        <v>-1.5</v>
      </c>
      <c r="F8" s="2" t="s">
        <v>8</v>
      </c>
      <c r="G8" s="12">
        <f>(($H$3-$H$4)/SQRT($H$4*(1-$H$4)))*SQRT($H$5)</f>
        <v>0.26064301757134373</v>
      </c>
      <c r="J8" s="40"/>
      <c r="K8" s="14" t="s">
        <v>42</v>
      </c>
      <c r="L8" s="50">
        <f>$M$2-$M$4*($M$3/$N$5)</f>
        <v>10.5634</v>
      </c>
      <c r="M8" s="50"/>
      <c r="P8"/>
    </row>
    <row r="9" spans="1:16" x14ac:dyDescent="0.3">
      <c r="A9" s="54"/>
      <c r="B9" s="2" t="s">
        <v>9</v>
      </c>
      <c r="C9" s="12">
        <f>(($D$3-$D$4)/$D$5)*SQRT($D$6)</f>
        <v>-1.5</v>
      </c>
      <c r="F9" s="16" t="s">
        <v>9</v>
      </c>
      <c r="G9" s="17">
        <f>(($D$3-$D$4)/$D$5)*SQRT($D$6)</f>
        <v>-1.5</v>
      </c>
      <c r="J9" s="40"/>
      <c r="K9" s="14" t="s">
        <v>43</v>
      </c>
      <c r="L9" s="50">
        <f>$M$2+$M$4*($M$3/$N$5)</f>
        <v>13.2094</v>
      </c>
      <c r="M9" s="50"/>
      <c r="N9" s="44"/>
      <c r="P9"/>
    </row>
    <row r="10" spans="1:16" x14ac:dyDescent="0.3">
      <c r="J10" s="40"/>
      <c r="K10" s="49" t="s">
        <v>60</v>
      </c>
      <c r="L10" s="51" t="e">
        <f>($M$4*$M$4*$M$3*$M$3)/($M$6*$M$6)</f>
        <v>#DIV/0!</v>
      </c>
      <c r="M10" s="51"/>
      <c r="P10"/>
    </row>
    <row r="11" spans="1:16" x14ac:dyDescent="0.3">
      <c r="A11" s="55" t="s">
        <v>27</v>
      </c>
      <c r="B11" s="55"/>
      <c r="C11" s="55"/>
      <c r="D11" s="55"/>
      <c r="F11" s="55" t="s">
        <v>28</v>
      </c>
      <c r="G11" s="55"/>
      <c r="H11" s="55"/>
      <c r="J11" s="40"/>
      <c r="K11" s="39"/>
      <c r="L11" s="5"/>
      <c r="N11" s="43"/>
      <c r="O11" s="44"/>
      <c r="P11"/>
    </row>
    <row r="12" spans="1:16" x14ac:dyDescent="0.3">
      <c r="F12" s="1" t="s">
        <v>38</v>
      </c>
      <c r="H12" s="1" t="s">
        <v>37</v>
      </c>
      <c r="J12" s="40"/>
      <c r="K12" s="52" t="s">
        <v>52</v>
      </c>
      <c r="L12" s="52"/>
      <c r="M12" s="53"/>
      <c r="N12" s="9"/>
    </row>
    <row r="13" spans="1:16" x14ac:dyDescent="0.3">
      <c r="A13" s="54" t="s">
        <v>0</v>
      </c>
      <c r="B13" s="2" t="s">
        <v>18</v>
      </c>
      <c r="C13" s="3" t="s">
        <v>1</v>
      </c>
      <c r="D13" s="9">
        <v>89.7</v>
      </c>
      <c r="F13" s="2" t="s">
        <v>35</v>
      </c>
      <c r="G13" s="9">
        <v>132</v>
      </c>
      <c r="H13" s="2" t="s">
        <v>23</v>
      </c>
      <c r="I13" s="9">
        <v>600</v>
      </c>
      <c r="J13" s="40"/>
      <c r="K13" s="2" t="s">
        <v>11</v>
      </c>
      <c r="L13" s="9">
        <v>5</v>
      </c>
      <c r="M13" s="2" t="s">
        <v>39</v>
      </c>
      <c r="N13" s="9">
        <v>1</v>
      </c>
    </row>
    <row r="14" spans="1:16" x14ac:dyDescent="0.3">
      <c r="A14" s="54"/>
      <c r="B14" s="2" t="s">
        <v>19</v>
      </c>
      <c r="C14" s="3" t="s">
        <v>20</v>
      </c>
      <c r="D14" s="9">
        <v>91.5</v>
      </c>
      <c r="F14" s="2" t="s">
        <v>36</v>
      </c>
      <c r="G14" s="9">
        <v>91</v>
      </c>
      <c r="H14" s="2" t="s">
        <v>24</v>
      </c>
      <c r="I14" s="9">
        <v>400</v>
      </c>
      <c r="J14" s="40"/>
      <c r="K14" s="2" t="s">
        <v>14</v>
      </c>
      <c r="L14" s="2" t="s">
        <v>34</v>
      </c>
      <c r="M14" s="41">
        <f>$N$13/$L$13</f>
        <v>0.2</v>
      </c>
      <c r="O14" s="42">
        <f>($M$14*(1-$M$14))/$M$15</f>
        <v>3.2000000000000008E-2</v>
      </c>
    </row>
    <row r="15" spans="1:16" x14ac:dyDescent="0.3">
      <c r="A15" s="54"/>
      <c r="B15" s="2" t="s">
        <v>21</v>
      </c>
      <c r="C15" s="2" t="s">
        <v>23</v>
      </c>
      <c r="D15" s="9">
        <v>15</v>
      </c>
      <c r="F15" s="2" t="s">
        <v>29</v>
      </c>
      <c r="G15" s="2" t="s">
        <v>32</v>
      </c>
      <c r="H15" s="13">
        <f>$G$13/$I$13</f>
        <v>0.22</v>
      </c>
      <c r="J15" s="40"/>
      <c r="K15" s="2" t="s">
        <v>44</v>
      </c>
      <c r="L15" s="2" t="s">
        <v>11</v>
      </c>
      <c r="M15" s="13">
        <f>L13</f>
        <v>5</v>
      </c>
      <c r="N15" s="1" t="s">
        <v>56</v>
      </c>
      <c r="O15" s="42">
        <f>SQRT(O14)</f>
        <v>0.1788854381999832</v>
      </c>
    </row>
    <row r="16" spans="1:16" x14ac:dyDescent="0.3">
      <c r="A16" s="54"/>
      <c r="B16" s="2" t="s">
        <v>22</v>
      </c>
      <c r="C16" s="2" t="s">
        <v>24</v>
      </c>
      <c r="D16" s="9">
        <v>18</v>
      </c>
      <c r="F16" s="2" t="s">
        <v>30</v>
      </c>
      <c r="G16" s="2" t="s">
        <v>33</v>
      </c>
      <c r="H16" s="13">
        <f>$G$14/$I$14</f>
        <v>0.22750000000000001</v>
      </c>
      <c r="J16" s="40"/>
      <c r="K16" s="2" t="s">
        <v>53</v>
      </c>
      <c r="L16" s="2" t="s">
        <v>48</v>
      </c>
      <c r="M16" s="9">
        <v>1.96</v>
      </c>
    </row>
    <row r="17" spans="1:14" ht="20.25" customHeight="1" x14ac:dyDescent="0.3">
      <c r="A17" s="54"/>
      <c r="B17" s="2" t="s">
        <v>25</v>
      </c>
      <c r="C17" s="2" t="s">
        <v>6</v>
      </c>
      <c r="D17" s="9">
        <v>1.5</v>
      </c>
      <c r="F17" s="2" t="s">
        <v>31</v>
      </c>
      <c r="G17" s="3" t="s">
        <v>34</v>
      </c>
      <c r="H17" s="13">
        <f>($G$13+$G$14)/($I$13+$I$14)</f>
        <v>0.223</v>
      </c>
      <c r="J17" s="40"/>
      <c r="K17" s="49" t="s">
        <v>58</v>
      </c>
      <c r="L17" s="49" t="s">
        <v>59</v>
      </c>
      <c r="M17" s="62">
        <v>2.5000000000000001E-2</v>
      </c>
    </row>
    <row r="18" spans="1:14" ht="20.25" customHeight="1" x14ac:dyDescent="0.3">
      <c r="A18" s="54"/>
      <c r="B18" s="2" t="s">
        <v>26</v>
      </c>
      <c r="C18" s="2" t="s">
        <v>6</v>
      </c>
      <c r="D18" s="9">
        <v>1.3</v>
      </c>
      <c r="F18" s="2" t="s">
        <v>21</v>
      </c>
      <c r="G18" s="2" t="s">
        <v>23</v>
      </c>
      <c r="H18" s="13">
        <f>$I$13</f>
        <v>600</v>
      </c>
      <c r="J18" s="40"/>
    </row>
    <row r="19" spans="1:14" ht="20.25" customHeight="1" x14ac:dyDescent="0.3">
      <c r="A19" s="7"/>
      <c r="B19" s="5"/>
      <c r="C19" s="5"/>
      <c r="D19" s="8"/>
      <c r="F19" s="2" t="s">
        <v>22</v>
      </c>
      <c r="G19" s="2" t="s">
        <v>24</v>
      </c>
      <c r="H19" s="13">
        <f>$I$14</f>
        <v>400</v>
      </c>
      <c r="J19" s="19">
        <f>$H$17*(1-$H$17)*(1/$H$18+1/$H$19)</f>
        <v>7.2196249999999999E-4</v>
      </c>
      <c r="K19" s="14" t="s">
        <v>42</v>
      </c>
      <c r="L19" s="50">
        <f>$M$14-$M$16*$O$15</f>
        <v>-0.15061545887196709</v>
      </c>
      <c r="M19" s="50"/>
      <c r="N19" s="44"/>
    </row>
    <row r="20" spans="1:14" x14ac:dyDescent="0.3">
      <c r="A20" s="54" t="s">
        <v>7</v>
      </c>
      <c r="B20" s="2" t="s">
        <v>8</v>
      </c>
      <c r="C20" s="12">
        <f>($D$13-$D$14)/SQRT($D$17*$D$17/$D$15+$D$18*$D$18/$D$16)</f>
        <v>-3.6448234581392605</v>
      </c>
      <c r="J20" s="19">
        <f>SQRT($J$19)</f>
        <v>2.6869359873283174E-2</v>
      </c>
      <c r="K20" s="14" t="s">
        <v>43</v>
      </c>
      <c r="L20" s="50">
        <f>$M$14+$M$16*$O$15</f>
        <v>0.55061545887196717</v>
      </c>
      <c r="M20" s="50"/>
    </row>
    <row r="21" spans="1:14" x14ac:dyDescent="0.3">
      <c r="A21" s="54"/>
      <c r="B21" s="2" t="s">
        <v>9</v>
      </c>
      <c r="C21" s="12">
        <f>($D$13-$D$14)/SQRT((($D$15-1)*$D$17*$D$17+($D$16-1)*$D$18*$D$18)/($D$15+$D$16-2)*(1/$D$15+1/$D$16))</f>
        <v>-3.6937868645866829</v>
      </c>
      <c r="F21" s="2" t="s">
        <v>8</v>
      </c>
      <c r="G21" s="12">
        <f>(($H$15-$H$16)/$J$20)</f>
        <v>-0.27912834676264209</v>
      </c>
      <c r="K21" s="49" t="s">
        <v>60</v>
      </c>
      <c r="L21" s="51">
        <f>($M$16*$M$16*$M$14*(1-$M$14))/($M$17*$M$17)</f>
        <v>983.44959999999992</v>
      </c>
      <c r="M21" s="51"/>
    </row>
    <row r="22" spans="1:14" x14ac:dyDescent="0.3">
      <c r="F22" s="8"/>
      <c r="G22" s="15"/>
      <c r="K22" s="47"/>
      <c r="L22" s="46"/>
      <c r="M22" s="46"/>
    </row>
    <row r="23" spans="1:14" x14ac:dyDescent="0.3">
      <c r="L23" s="1" t="s">
        <v>57</v>
      </c>
      <c r="M23" s="10">
        <v>1.65</v>
      </c>
    </row>
    <row r="24" spans="1:14" x14ac:dyDescent="0.3">
      <c r="K24" s="45" t="s">
        <v>54</v>
      </c>
      <c r="L24" s="50">
        <f>$M$14-$M$23*$O$15</f>
        <v>-9.5160973029972284E-2</v>
      </c>
      <c r="M24" s="50"/>
      <c r="N24" s="44" t="s">
        <v>62</v>
      </c>
    </row>
    <row r="25" spans="1:14" x14ac:dyDescent="0.3">
      <c r="K25" s="45" t="s">
        <v>55</v>
      </c>
      <c r="L25" s="50">
        <f>$M$14+$M$23*$O$15</f>
        <v>0.49516097302997231</v>
      </c>
      <c r="M25" s="50"/>
      <c r="N25" s="44" t="s">
        <v>61</v>
      </c>
    </row>
  </sheetData>
  <mergeCells count="19">
    <mergeCell ref="A1:D1"/>
    <mergeCell ref="A3:A6"/>
    <mergeCell ref="A8:A9"/>
    <mergeCell ref="F1:H1"/>
    <mergeCell ref="K7:L7"/>
    <mergeCell ref="A20:A21"/>
    <mergeCell ref="A13:A18"/>
    <mergeCell ref="A11:D11"/>
    <mergeCell ref="F11:H11"/>
    <mergeCell ref="L8:M8"/>
    <mergeCell ref="L9:M9"/>
    <mergeCell ref="L25:M25"/>
    <mergeCell ref="L21:M21"/>
    <mergeCell ref="L10:M10"/>
    <mergeCell ref="K1:M1"/>
    <mergeCell ref="K12:M12"/>
    <mergeCell ref="L19:M19"/>
    <mergeCell ref="L20:M20"/>
    <mergeCell ref="L24:M24"/>
  </mergeCells>
  <phoneticPr fontId="6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2AA3-6630-4974-8A82-9351C69CEE52}">
  <dimension ref="A1:F22"/>
  <sheetViews>
    <sheetView workbookViewId="0">
      <selection activeCell="F11" sqref="A1:F11"/>
    </sheetView>
  </sheetViews>
  <sheetFormatPr defaultRowHeight="15" x14ac:dyDescent="0.25"/>
  <cols>
    <col min="2" max="2" width="19.5703125" customWidth="1"/>
    <col min="3" max="4" width="9.5703125" bestFit="1" customWidth="1"/>
  </cols>
  <sheetData>
    <row r="1" spans="1:6" ht="16.5" x14ac:dyDescent="0.3">
      <c r="A1" s="56" t="s">
        <v>50</v>
      </c>
      <c r="B1" s="56"/>
      <c r="C1" s="56"/>
      <c r="D1" s="56"/>
      <c r="E1" s="34"/>
    </row>
    <row r="3" spans="1:6" ht="16.5" x14ac:dyDescent="0.3">
      <c r="A3" s="54" t="s">
        <v>0</v>
      </c>
      <c r="B3" s="2" t="s">
        <v>3</v>
      </c>
      <c r="C3" s="20" t="s">
        <v>41</v>
      </c>
      <c r="D3" s="22">
        <v>49.2</v>
      </c>
    </row>
    <row r="4" spans="1:6" ht="16.5" x14ac:dyDescent="0.3">
      <c r="A4" s="54"/>
      <c r="B4" s="2" t="s">
        <v>4</v>
      </c>
      <c r="C4" s="21" t="s">
        <v>49</v>
      </c>
      <c r="D4" s="22">
        <v>1.8</v>
      </c>
    </row>
    <row r="5" spans="1:6" ht="16.5" x14ac:dyDescent="0.3">
      <c r="A5" s="54"/>
      <c r="B5" s="2" t="s">
        <v>40</v>
      </c>
      <c r="C5" s="21" t="s">
        <v>48</v>
      </c>
      <c r="D5" s="28">
        <v>2.8610000000000002</v>
      </c>
    </row>
    <row r="6" spans="1:6" ht="16.5" x14ac:dyDescent="0.3">
      <c r="A6" s="6"/>
      <c r="B6" s="2" t="s">
        <v>44</v>
      </c>
      <c r="C6" s="26" t="s">
        <v>11</v>
      </c>
      <c r="D6" s="27">
        <v>20</v>
      </c>
      <c r="E6" s="29">
        <f>SQRT(D6)</f>
        <v>4.4721359549995796</v>
      </c>
      <c r="F6" t="s">
        <v>47</v>
      </c>
    </row>
    <row r="7" spans="1:6" ht="15" customHeight="1" x14ac:dyDescent="0.25">
      <c r="A7" s="24"/>
      <c r="B7" s="23"/>
    </row>
    <row r="8" spans="1:6" ht="16.5" customHeight="1" x14ac:dyDescent="0.3">
      <c r="A8" s="59" t="s">
        <v>51</v>
      </c>
      <c r="B8" s="14" t="s">
        <v>42</v>
      </c>
      <c r="C8" s="60">
        <f>$D$3-$D$5*($D$4/$E$6)</f>
        <v>48.04846971294716</v>
      </c>
      <c r="D8" s="60"/>
    </row>
    <row r="9" spans="1:6" ht="16.5" x14ac:dyDescent="0.3">
      <c r="A9" s="59"/>
      <c r="B9" s="14" t="s">
        <v>43</v>
      </c>
      <c r="C9" s="60">
        <f>$D$3+$D$5*($D$4/$E$6)</f>
        <v>50.351530287052846</v>
      </c>
      <c r="D9" s="60"/>
    </row>
    <row r="10" spans="1:6" ht="17.25" customHeight="1" x14ac:dyDescent="0.3">
      <c r="A10" s="59"/>
      <c r="B10" s="30" t="s">
        <v>45</v>
      </c>
      <c r="C10" s="31">
        <f>C8</f>
        <v>48.04846971294716</v>
      </c>
      <c r="D10" s="31">
        <f>C9</f>
        <v>50.351530287052846</v>
      </c>
      <c r="E10" s="32" t="s">
        <v>46</v>
      </c>
    </row>
    <row r="11" spans="1:6" ht="17.25" customHeight="1" x14ac:dyDescent="0.3">
      <c r="A11" s="33"/>
      <c r="B11" s="30"/>
      <c r="C11" s="31"/>
      <c r="D11" s="31"/>
      <c r="E11" s="32"/>
    </row>
    <row r="12" spans="1:6" ht="16.5" x14ac:dyDescent="0.3">
      <c r="A12" s="24"/>
      <c r="B12" s="8"/>
      <c r="C12" s="58"/>
      <c r="D12" s="58"/>
      <c r="E12" s="35"/>
    </row>
    <row r="13" spans="1:6" ht="15" customHeight="1" x14ac:dyDescent="0.3">
      <c r="A13" s="24"/>
      <c r="B13" s="8"/>
      <c r="C13" s="58"/>
      <c r="D13" s="58"/>
      <c r="E13" s="25"/>
    </row>
    <row r="14" spans="1:6" ht="15" customHeight="1" x14ac:dyDescent="0.3">
      <c r="A14" s="24"/>
      <c r="B14" s="30"/>
      <c r="C14" s="38"/>
      <c r="D14" s="38"/>
      <c r="E14" s="25"/>
    </row>
    <row r="15" spans="1:6" ht="15" customHeight="1" x14ac:dyDescent="0.3">
      <c r="A15" s="24"/>
      <c r="B15" s="8"/>
      <c r="C15" s="25"/>
      <c r="D15" s="36"/>
      <c r="E15" s="25"/>
    </row>
    <row r="22" spans="2:2" x14ac:dyDescent="0.25">
      <c r="B22" s="37"/>
    </row>
  </sheetData>
  <mergeCells count="7">
    <mergeCell ref="C12:D12"/>
    <mergeCell ref="C13:D13"/>
    <mergeCell ref="A1:D1"/>
    <mergeCell ref="A3:A5"/>
    <mergeCell ref="A8:A10"/>
    <mergeCell ref="C8:D8"/>
    <mergeCell ref="C9:D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D3B1A3CBCA94C9C619CD08E0E4046" ma:contentTypeVersion="14" ma:contentTypeDescription="Create a new document." ma:contentTypeScope="" ma:versionID="a8e1c61c00fb97d3c61c1a2fe1fcbf23">
  <xsd:schema xmlns:xsd="http://www.w3.org/2001/XMLSchema" xmlns:xs="http://www.w3.org/2001/XMLSchema" xmlns:p="http://schemas.microsoft.com/office/2006/metadata/properties" xmlns:ns3="520977d3-e5b6-4195-9522-2071cc7a7d60" xmlns:ns4="ff7972f0-e6b1-4e81-bd6d-6d5a7ea56092" targetNamespace="http://schemas.microsoft.com/office/2006/metadata/properties" ma:root="true" ma:fieldsID="1f9448c3fb344005f834b94d3ecae503" ns3:_="" ns4:_="">
    <xsd:import namespace="520977d3-e5b6-4195-9522-2071cc7a7d60"/>
    <xsd:import namespace="ff7972f0-e6b1-4e81-bd6d-6d5a7ea56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977d3-e5b6-4195-9522-2071cc7a7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972f0-e6b1-4e81-bd6d-6d5a7ea56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FC9511-E253-4C1A-A65E-106713D2BFE0}">
  <ds:schemaRefs>
    <ds:schemaRef ds:uri="http://purl.org/dc/elements/1.1/"/>
    <ds:schemaRef ds:uri="http://purl.org/dc/terms/"/>
    <ds:schemaRef ds:uri="520977d3-e5b6-4195-9522-2071cc7a7d60"/>
    <ds:schemaRef ds:uri="ff7972f0-e6b1-4e81-bd6d-6d5a7ea56092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2EAA0EB-D772-4C7A-B7BB-3158EBEEBA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B34695-A0CC-48F5-B82C-2D09F831D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977d3-e5b6-4195-9522-2071cc7a7d60"/>
    <ds:schemaRef ds:uri="ff7972f0-e6b1-4e81-bd6d-6d5a7ea56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Kiểm định giả thuyết</vt:lpstr>
      <vt:lpstr>ƯỚC LƯỢNG THAM SỐ</vt:lpstr>
    </vt:vector>
  </TitlesOfParts>
  <Company>Hau Van 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Tool giai thong ke by Hau Van Vo</dc:title>
  <dc:creator>Hau Van Vo</dc:creator>
  <cp:lastModifiedBy>9Slide</cp:lastModifiedBy>
  <dcterms:created xsi:type="dcterms:W3CDTF">2022-03-04T12:42:54Z</dcterms:created>
  <dcterms:modified xsi:type="dcterms:W3CDTF">2022-03-04T17:02:50Z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0x0101006D9D3B1A3CBCA94C9C619CD08E0E4046</vt:lpwstr>
  </property>
</Properties>
</file>