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<sst xmlns="http://schemas.openxmlformats.org/spreadsheetml/2006/main" count="1102" uniqueCount="424">
  <si>
    <t xml:space="preserve">projectid</t>
  </si>
  <si>
    <t xml:space="preserve">projectname</t>
  </si>
  <si>
    <t xml:space="preserve">voluntaryregistry</t>
  </si>
  <si>
    <t xml:space="preserve">arbproject</t>
  </si>
  <si>
    <t xml:space="preserve">voluntarystatus</t>
  </si>
  <si>
    <t xml:space="preserve">scope</t>
  </si>
  <si>
    <t xml:space="preserve">type</t>
  </si>
  <si>
    <t xml:space="preserve">reductionremoval</t>
  </si>
  <si>
    <t xml:space="preserve">methodologyprotocol</t>
  </si>
  <si>
    <t xml:space="preserve">region</t>
  </si>
  <si>
    <t xml:space="preserve">country</t>
  </si>
  <si>
    <t xml:space="preserve">state</t>
  </si>
  <si>
    <t xml:space="preserve">projectsitelocation</t>
  </si>
  <si>
    <t xml:space="preserve">projectdeveloper</t>
  </si>
  <si>
    <t xml:space="preserve">totalcreditsissued</t>
  </si>
  <si>
    <t xml:space="preserve">totalcreditsretired</t>
  </si>
  <si>
    <t xml:space="preserve">totalcreditsremaining</t>
  </si>
  <si>
    <t xml:space="preserve">totalbufferpooldeposits</t>
  </si>
  <si>
    <t xml:space="preserve">reversalscoveredbybufferpool</t>
  </si>
  <si>
    <t xml:space="preserve">reversalsnotcoveredbybuffer</t>
  </si>
  <si>
    <t xml:space="preserve">firstyearofproject</t>
  </si>
  <si>
    <t xml:space="preserve">creditsissuedbyvintageyear1996</t>
  </si>
  <si>
    <t xml:space="preserve">creditsissuedbyvintageyear1997</t>
  </si>
  <si>
    <t xml:space="preserve">creditsissuedbyvintageyear1998</t>
  </si>
  <si>
    <t xml:space="preserve">creditsissuedbyvintageyear1999</t>
  </si>
  <si>
    <t xml:space="preserve">creditsissuedbyvintageyear2000</t>
  </si>
  <si>
    <t xml:space="preserve">creditsissuedbyvintageyear2001</t>
  </si>
  <si>
    <t xml:space="preserve">creditsissuedbyvintageyear2002</t>
  </si>
  <si>
    <t xml:space="preserve">creditsissuedbyvintageyear2003</t>
  </si>
  <si>
    <t xml:space="preserve">creditsissuedbyvintageyear2004</t>
  </si>
  <si>
    <t xml:space="preserve">creditsissuedbyvintageyear2005</t>
  </si>
  <si>
    <t xml:space="preserve">creditsissuedbyvintageyear2006</t>
  </si>
  <si>
    <t xml:space="preserve">creditsissuedbyvintageyear2007</t>
  </si>
  <si>
    <t xml:space="preserve">creditsissuedbyvintageyear2008</t>
  </si>
  <si>
    <t xml:space="preserve">creditsissuedbyvintageyear2009</t>
  </si>
  <si>
    <t xml:space="preserve">creditsissuedbyvintageyear2010</t>
  </si>
  <si>
    <t xml:space="preserve">creditsissuedbyvintageyear2011</t>
  </si>
  <si>
    <t xml:space="preserve">creditsissuedbyvintageyear2012</t>
  </si>
  <si>
    <t xml:space="preserve">creditsissuedbyvintageyear2013</t>
  </si>
  <si>
    <t xml:space="preserve">creditsissuedbyvintageyear2014</t>
  </si>
  <si>
    <t xml:space="preserve">creditsissuedbyvintageyear2015</t>
  </si>
  <si>
    <t xml:space="preserve">creditsissuedbyvintageyear2016</t>
  </si>
  <si>
    <t xml:space="preserve">creditsissuedbyvintageyear2017</t>
  </si>
  <si>
    <t xml:space="preserve">creditsissuedbyvintageyear2018</t>
  </si>
  <si>
    <t xml:space="preserve">creditsissuedbyvintageyear2019</t>
  </si>
  <si>
    <t xml:space="preserve">creditsissuedbyvintageyear2020</t>
  </si>
  <si>
    <t xml:space="preserve">creditsissuedbyvintageyear2021</t>
  </si>
  <si>
    <t xml:space="preserve">creditsissuedbyvintageyear2022</t>
  </si>
  <si>
    <t xml:space="preserve">creditsissuedbyvintageyear2023</t>
  </si>
  <si>
    <t xml:space="preserve">creditsretiredin1996</t>
  </si>
  <si>
    <t xml:space="preserve">creditsretiredin1997</t>
  </si>
  <si>
    <t xml:space="preserve">creditsretiredin1998</t>
  </si>
  <si>
    <t xml:space="preserve">creditsretiredin1999</t>
  </si>
  <si>
    <t xml:space="preserve">creditsretiredin2000</t>
  </si>
  <si>
    <t xml:space="preserve">creditsretiredin2001</t>
  </si>
  <si>
    <t xml:space="preserve">creditsretiredin2002</t>
  </si>
  <si>
    <t xml:space="preserve">creditsretiredin2003</t>
  </si>
  <si>
    <t xml:space="preserve">creditsretiredin2004</t>
  </si>
  <si>
    <t xml:space="preserve">creditsretiredin2005</t>
  </si>
  <si>
    <t xml:space="preserve">creditsretiredin2006</t>
  </si>
  <si>
    <t xml:space="preserve">creditsretiredin2007</t>
  </si>
  <si>
    <t xml:space="preserve">creditsretiredin2008</t>
  </si>
  <si>
    <t xml:space="preserve">creditsretiredin2009</t>
  </si>
  <si>
    <t xml:space="preserve">creditsretiredin2010</t>
  </si>
  <si>
    <t xml:space="preserve">creditsretiredin2011</t>
  </si>
  <si>
    <t xml:space="preserve">creditsretiredin2012</t>
  </si>
  <si>
    <t xml:space="preserve">creditsretiredin2013</t>
  </si>
  <si>
    <t xml:space="preserve">creditsretiredin2014</t>
  </si>
  <si>
    <t xml:space="preserve">creditsretiredin2015</t>
  </si>
  <si>
    <t xml:space="preserve">creditsretiredin2016</t>
  </si>
  <si>
    <t xml:space="preserve">creditsretiredin2017</t>
  </si>
  <si>
    <t xml:space="preserve">creditsretiredin2018</t>
  </si>
  <si>
    <t xml:space="preserve">creditsretiredin2019</t>
  </si>
  <si>
    <t xml:space="preserve">creditsretiredin2020</t>
  </si>
  <si>
    <t xml:space="preserve">creditsretiredin2021</t>
  </si>
  <si>
    <t xml:space="preserve">creditsretiredin2022</t>
  </si>
  <si>
    <t xml:space="preserve">creditsretiredin2023</t>
  </si>
  <si>
    <t xml:space="preserve">yearunknown</t>
  </si>
  <si>
    <t xml:space="preserve">creditsremainingbyvintageyear1996</t>
  </si>
  <si>
    <t xml:space="preserve">creditsremainingbyvintageyear1997</t>
  </si>
  <si>
    <t xml:space="preserve">creditsremainingbyvintageyear1998</t>
  </si>
  <si>
    <t xml:space="preserve">creditsremainingbyvintageyear1999</t>
  </si>
  <si>
    <t xml:space="preserve">creditsremainingbyvintageyear2000</t>
  </si>
  <si>
    <t xml:space="preserve">creditsremainingbyvintageyear2001</t>
  </si>
  <si>
    <t xml:space="preserve">creditsremainingbyvintageyear2002</t>
  </si>
  <si>
    <t xml:space="preserve">creditsremainingbyvintageyear2003</t>
  </si>
  <si>
    <t xml:space="preserve">creditsremainingbyvintageyear2004</t>
  </si>
  <si>
    <t xml:space="preserve">creditsremainingbyvintageyear2005</t>
  </si>
  <si>
    <t xml:space="preserve">creditsremainingbyvintageyear2006</t>
  </si>
  <si>
    <t xml:space="preserve">creditsremainingbyvintageyear2007</t>
  </si>
  <si>
    <t xml:space="preserve">creditsremainingbyvintageyear2008</t>
  </si>
  <si>
    <t xml:space="preserve">creditsremainingbyvintageyear2009</t>
  </si>
  <si>
    <t xml:space="preserve">creditsremainingbyvintageyear2010</t>
  </si>
  <si>
    <t xml:space="preserve">creditsremainingbyvintageyear2011</t>
  </si>
  <si>
    <t xml:space="preserve">creditsremainingbyvintageyear2012</t>
  </si>
  <si>
    <t xml:space="preserve">creditsremainingbyvintageyear2013</t>
  </si>
  <si>
    <t xml:space="preserve">creditsremainingbyvintageyear2014</t>
  </si>
  <si>
    <t xml:space="preserve">creditsremainingbyvintageyear2015</t>
  </si>
  <si>
    <t xml:space="preserve">creditsremainingbyvintageyear2016</t>
  </si>
  <si>
    <t xml:space="preserve">creditsremainingbyvintageyear2017</t>
  </si>
  <si>
    <t xml:space="preserve">creditsremainingbyvintageyear2018</t>
  </si>
  <si>
    <t xml:space="preserve">creditsremainingbyvintageyear2019</t>
  </si>
  <si>
    <t xml:space="preserve">creditsremainingbyvintageyear2020</t>
  </si>
  <si>
    <t xml:space="preserve">creditsremainingbyvintageyear2021</t>
  </si>
  <si>
    <t xml:space="preserve">creditsremainingbyvintageyear2022</t>
  </si>
  <si>
    <t xml:space="preserve">creditsremainingbyvintageyear2023</t>
  </si>
  <si>
    <t xml:space="preserve">projectowner</t>
  </si>
  <si>
    <t xml:space="preserve">offsetprojectoperator</t>
  </si>
  <si>
    <t xml:space="preserve">authorizedprojectdesignee</t>
  </si>
  <si>
    <t xml:space="preserve">verifier</t>
  </si>
  <si>
    <t xml:space="preserve">estimatedannualemissionreductions</t>
  </si>
  <si>
    <t xml:space="preserve">pers</t>
  </si>
  <si>
    <t xml:space="preserve">registryarb</t>
  </si>
  <si>
    <t xml:space="preserve">arbprojectdetail</t>
  </si>
  <si>
    <t xml:space="preserve">arbid</t>
  </si>
  <si>
    <t xml:space="preserve">projectlisted</t>
  </si>
  <si>
    <t xml:space="preserve">projectregistered</t>
  </si>
  <si>
    <t xml:space="preserve">ccb_certifications</t>
  </si>
  <si>
    <t xml:space="preserve">projecttype</t>
  </si>
  <si>
    <t xml:space="preserve">registrydocuments</t>
  </si>
  <si>
    <t xml:space="preserve">projectwebsite</t>
  </si>
  <si>
    <t xml:space="preserve">creditsissuedbyissuanceyear1996</t>
  </si>
  <si>
    <t xml:space="preserve">creditsissuedbyissuanceyear1997</t>
  </si>
  <si>
    <t xml:space="preserve">creditsissuedbyissuanceyear1998</t>
  </si>
  <si>
    <t xml:space="preserve">creditsissuedbyissuanceyear1999</t>
  </si>
  <si>
    <t xml:space="preserve">creditsissuedbyissuanceyear2000</t>
  </si>
  <si>
    <t xml:space="preserve">creditsissuedbyissuanceyear2001</t>
  </si>
  <si>
    <t xml:space="preserve">creditsissuedbyissuanceyear2002</t>
  </si>
  <si>
    <t xml:space="preserve">creditsissuedbyissuanceyear2003</t>
  </si>
  <si>
    <t xml:space="preserve">creditsissuedbyissuanceyear2004</t>
  </si>
  <si>
    <t xml:space="preserve">creditsissuedbyissuanceyear2005</t>
  </si>
  <si>
    <t xml:space="preserve">creditsissuedbyissuanceyear2006</t>
  </si>
  <si>
    <t xml:space="preserve">creditsissuedbyissuanceyear2007</t>
  </si>
  <si>
    <t xml:space="preserve">creditsissuedbyissuanceyear2008</t>
  </si>
  <si>
    <t xml:space="preserve">creditsissuedbyissuanceyear2009</t>
  </si>
  <si>
    <t xml:space="preserve">creditsissuedbyissuanceyear2010</t>
  </si>
  <si>
    <t xml:space="preserve">creditsissuedbyissuanceyear2011</t>
  </si>
  <si>
    <t xml:space="preserve">creditsissuedbyissuanceyear2012</t>
  </si>
  <si>
    <t xml:space="preserve">creditsissuedbyissuanceyear2013</t>
  </si>
  <si>
    <t xml:space="preserve">creditsissuedbyissuanceyear2014</t>
  </si>
  <si>
    <t xml:space="preserve">creditsissuedbyissuanceyear2015</t>
  </si>
  <si>
    <t xml:space="preserve">creditsissuedbyissuanceyear2016</t>
  </si>
  <si>
    <t xml:space="preserve">creditsissuedbyissuanceyear2017</t>
  </si>
  <si>
    <t xml:space="preserve">creditsissuedbyissuanceyear2018</t>
  </si>
  <si>
    <t xml:space="preserve">creditsissuedbyissuanceyear2019</t>
  </si>
  <si>
    <t xml:space="preserve">creditsissuedbyissuanceyear2020</t>
  </si>
  <si>
    <t xml:space="preserve">creditsissuedbyissuanceyear2021</t>
  </si>
  <si>
    <t xml:space="preserve">creditsissuedbyissuanceyear2022</t>
  </si>
  <si>
    <t xml:space="preserve">creditsissuedbyissuanceyear2023</t>
  </si>
  <si>
    <t xml:space="preserve">notesfromregistry</t>
  </si>
  <si>
    <t xml:space="preserve">notesfromberkeleycarbontradingproject</t>
  </si>
  <si>
    <t xml:space="preserve">addedtodatabaseversion</t>
  </si>
  <si>
    <t xml:space="preserve">rowshaveequations1</t>
  </si>
  <si>
    <t xml:space="preserve">rowshaveequations2</t>
  </si>
  <si>
    <t xml:space="preserve">firstissuanceyearnohardcodehide</t>
  </si>
  <si>
    <t xml:space="preserve">ACR101</t>
  </si>
  <si>
    <t xml:space="preserve">AFOVERT Energy</t>
  </si>
  <si>
    <t xml:space="preserve">No</t>
  </si>
  <si>
    <t xml:space="preserve">Canceled</t>
  </si>
  <si>
    <t xml:space="preserve">Household &amp; Community</t>
  </si>
  <si>
    <t xml:space="preserve">Bundled Energy Efficiency</t>
  </si>
  <si>
    <t xml:space="preserve">Reduction</t>
  </si>
  <si>
    <t xml:space="preserve">AMS-I.E. Switch from Non-Renewable Biomass for Thermal Applications by the User</t>
  </si>
  <si>
    <t xml:space="preserve">Sub Saharan Africa</t>
  </si>
  <si>
    <t xml:space="preserve">Mali</t>
  </si>
  <si>
    <t xml:space="preserve">Niono District</t>
  </si>
  <si>
    <t xml:space="preserve">Niono</t>
  </si>
  <si>
    <t xml:space="preserve">Katene Kadji</t>
  </si>
  <si>
    <t xml:space="preserve">ACR</t>
  </si>
  <si>
    <t xml:space="preserve">Not ARB Eligible</t>
  </si>
  <si>
    <t xml:space="preserve">06: Clean Water and Sanitation;07: Affordable and Clean Energy;13: Climate Action;15: Life on Land</t>
  </si>
  <si>
    <t xml:space="preserve">Fuel Switching</t>
  </si>
  <si>
    <t xml:space="preserve">https://acr2.apx.com/myModule/rpt/myrpt.asp?r=111</t>
  </si>
  <si>
    <t xml:space="preserve">v1 4-2021</t>
  </si>
  <si>
    <t xml:space="preserve">*</t>
  </si>
  <si>
    <t xml:space="preserve">ACR102</t>
  </si>
  <si>
    <t xml:space="preserve">Air Bag Gas Substitution</t>
  </si>
  <si>
    <t xml:space="preserve">Completed</t>
  </si>
  <si>
    <t xml:space="preserve">Chemical Processes</t>
  </si>
  <si>
    <t xml:space="preserve">SF6 Replacement</t>
  </si>
  <si>
    <t xml:space="preserve">Emission reductions through industrial gas substitution</t>
  </si>
  <si>
    <t xml:space="preserve">North America</t>
  </si>
  <si>
    <t xml:space="preserve">United States</t>
  </si>
  <si>
    <t xml:space="preserve">OREGON</t>
  </si>
  <si>
    <t xml:space="preserve">Beaverton</t>
  </si>
  <si>
    <t xml:space="preserve">Nike</t>
  </si>
  <si>
    <t xml:space="preserve">ERT</t>
  </si>
  <si>
    <t xml:space="preserve">Industrial Gas Substitution</t>
  </si>
  <si>
    <t xml:space="preserve">ACR103</t>
  </si>
  <si>
    <t xml:space="preserve">Inland Empire Anaerobic Ag Digester</t>
  </si>
  <si>
    <t xml:space="preserve">Agriculture</t>
  </si>
  <si>
    <t xml:space="preserve">Manure Methane Digester</t>
  </si>
  <si>
    <t xml:space="preserve">Anaerobic Digestion</t>
  </si>
  <si>
    <t xml:space="preserve">CALIFORNIA</t>
  </si>
  <si>
    <t xml:space="preserve">Chino</t>
  </si>
  <si>
    <t xml:space="preserve">Inland Empire Utilities Agency</t>
  </si>
  <si>
    <t xml:space="preserve">Ruby Canyon Environment</t>
  </si>
  <si>
    <t xml:space="preserve">Livestock Waste Management</t>
  </si>
  <si>
    <t xml:space="preserve">ACR104</t>
  </si>
  <si>
    <t xml:space="preserve">Ankotrofotsy Community-based Reforestation and Carbon Offset Project, Menabe region, Madagascar</t>
  </si>
  <si>
    <t xml:space="preserve">Inactive</t>
  </si>
  <si>
    <t xml:space="preserve">Forestry &amp; Land Use</t>
  </si>
  <si>
    <t xml:space="preserve">Afforestation/Reforestation</t>
  </si>
  <si>
    <t xml:space="preserve">Impermanent Removal</t>
  </si>
  <si>
    <t xml:space="preserve">AR-ACM0001</t>
  </si>
  <si>
    <t xml:space="preserve">Madagascar</t>
  </si>
  <si>
    <t xml:space="preserve">Miandrivazo</t>
  </si>
  <si>
    <t xml:space="preserve">Ankotrofotsy</t>
  </si>
  <si>
    <t xml:space="preserve">Tany Meva Foundation</t>
  </si>
  <si>
    <t xml:space="preserve">06: Clean Water and Sanitation;13: Climate Action;15: Life on Land</t>
  </si>
  <si>
    <t xml:space="preserve">Forest Carbon</t>
  </si>
  <si>
    <t xml:space="preserve">ACR105</t>
  </si>
  <si>
    <t xml:space="preserve">Boa Vista A/R</t>
  </si>
  <si>
    <t xml:space="preserve">South America</t>
  </si>
  <si>
    <t xml:space="preserve">Brazil</t>
  </si>
  <si>
    <t xml:space="preserve">Roraima</t>
  </si>
  <si>
    <t xml:space="preserve">Boa Vista</t>
  </si>
  <si>
    <t xml:space="preserve">F.I.T Timber Ltd</t>
  </si>
  <si>
    <t xml:space="preserve">SCS Global Services (Scientific Certification Systems)</t>
  </si>
  <si>
    <t xml:space="preserve">ACR106</t>
  </si>
  <si>
    <t xml:space="preserve">Brickyard LFG to Energy</t>
  </si>
  <si>
    <t xml:space="preserve">Waste Management</t>
  </si>
  <si>
    <t xml:space="preserve">Landfill Methane</t>
  </si>
  <si>
    <t xml:space="preserve">Monitoring, Reporting and Verification Protocol for Landfill Gas Combustion</t>
  </si>
  <si>
    <t xml:space="preserve">ILLINOIS</t>
  </si>
  <si>
    <t xml:space="preserve">Danville</t>
  </si>
  <si>
    <t xml:space="preserve">Biogas Energy Solutions</t>
  </si>
  <si>
    <t xml:space="preserve">Landfill Gas Capture &amp; Combustion</t>
  </si>
  <si>
    <t xml:space="preserve">ACR107</t>
  </si>
  <si>
    <t xml:space="preserve">Camargo Fuel Substitution</t>
  </si>
  <si>
    <t xml:space="preserve">Industrial &amp; Commercial</t>
  </si>
  <si>
    <t xml:space="preserve">Fuel switching from coal and/or petroleum fuels to natural gas in existing Power Plant for electricity generation</t>
  </si>
  <si>
    <t xml:space="preserve">Bolivia</t>
  </si>
  <si>
    <t xml:space="preserve">Nor Ciniti</t>
  </si>
  <si>
    <t xml:space="preserve">Camargo</t>
  </si>
  <si>
    <t xml:space="preserve">E+Co</t>
  </si>
  <si>
    <t xml:space="preserve">CONSOT SRL – SERVICIOS DE CONSULTORIA</t>
  </si>
  <si>
    <t xml:space="preserve">ACR108</t>
  </si>
  <si>
    <t xml:space="preserve">San Juan National Forest Carbon Demonstration Project</t>
  </si>
  <si>
    <t xml:space="preserve">COLORADO</t>
  </si>
  <si>
    <t xml:space="preserve">Columbine Ranger District, 20 Miles North of Bayfield, CO</t>
  </si>
  <si>
    <t xml:space="preserve">National Forest Foundation</t>
  </si>
  <si>
    <t xml:space="preserve">ACR109</t>
  </si>
  <si>
    <t xml:space="preserve">Chesapeake Mizer Pneumatic Retrofit</t>
  </si>
  <si>
    <t xml:space="preserve">Pneumatic Retrofit</t>
  </si>
  <si>
    <t xml:space="preserve">Conversion of High-Bleed Pneumatic Controllers in Oil and Natural Gas Systems</t>
  </si>
  <si>
    <t xml:space="preserve">OKLAHOMA</t>
  </si>
  <si>
    <t xml:space="preserve">Oklahoma, Texas, New Mexico, Kansas and Arkansas</t>
  </si>
  <si>
    <t xml:space="preserve">Chesapeake Energy</t>
  </si>
  <si>
    <t xml:space="preserve">07: Affordable and Clean Energy;09: Industry, Innovation and Infrastructure;13: Climate Action</t>
  </si>
  <si>
    <t xml:space="preserve">Industrial Process Emissions</t>
  </si>
  <si>
    <t xml:space="preserve">ACR110</t>
  </si>
  <si>
    <t xml:space="preserve">Chicago LFG to Energy</t>
  </si>
  <si>
    <t xml:space="preserve">Chicago</t>
  </si>
  <si>
    <t xml:space="preserve">ACR111</t>
  </si>
  <si>
    <t xml:space="preserve">Devon Mizer Pneumatic Retrofit</t>
  </si>
  <si>
    <t xml:space="preserve">Oklahoma, Texas, Wyoming</t>
  </si>
  <si>
    <t xml:space="preserve">Devon Energy Group</t>
  </si>
  <si>
    <t xml:space="preserve">Det Norske Veritas (U.S.A.), Inc.</t>
  </si>
  <si>
    <t xml:space="preserve">ACR112</t>
  </si>
  <si>
    <t xml:space="preserve">Dolton LFG to Energy</t>
  </si>
  <si>
    <t xml:space="preserve">Dolton</t>
  </si>
  <si>
    <t xml:space="preserve">ACR113</t>
  </si>
  <si>
    <t xml:space="preserve">Greater New Bedford LFG</t>
  </si>
  <si>
    <t xml:space="preserve">MASSACHUSETTS</t>
  </si>
  <si>
    <t xml:space="preserve">Dartmouth</t>
  </si>
  <si>
    <t xml:space="preserve">Commonwealth Resource Management Corporation</t>
  </si>
  <si>
    <t xml:space="preserve">First Environment, Inc.</t>
  </si>
  <si>
    <t xml:space="preserve">ACR114</t>
  </si>
  <si>
    <t xml:space="preserve">GreenTrees ACRE (Advanced Carbon Restored Ecosystem)</t>
  </si>
  <si>
    <t xml:space="preserve">Registered</t>
  </si>
  <si>
    <t xml:space="preserve">Afforestation and Reforestation of Degraded Lands</t>
  </si>
  <si>
    <t xml:space="preserve">ARKANSAS</t>
  </si>
  <si>
    <t xml:space="preserve">Mississippi Alluvial Valley</t>
  </si>
  <si>
    <t xml:space="preserve">GreenTrees, LLC</t>
  </si>
  <si>
    <t xml:space="preserve">Yo</t>
  </si>
  <si>
    <t xml:space="preserve">asdas</t>
  </si>
  <si>
    <t xml:space="preserve">asd</t>
  </si>
  <si>
    <t xml:space="preserve">Aster Global Environmental Solutions, Inc.</t>
  </si>
  <si>
    <t xml:space="preserve">listed</t>
  </si>
  <si>
    <t xml:space="preserve">regis</t>
  </si>
  <si>
    <t xml:space="preserve">www.green-trees.com</t>
  </si>
  <si>
    <t xml:space="preserve">ACR115</t>
  </si>
  <si>
    <t xml:space="preserve">Lower Mississippi Valley Reforestation</t>
  </si>
  <si>
    <t xml:space="preserve">LOUISIANA</t>
  </si>
  <si>
    <t xml:space="preserve">National Wildlife Refuges, Managed by USFWS in the Lower Mississippi Valley</t>
  </si>
  <si>
    <t xml:space="preserve">Entergy Services, Inc</t>
  </si>
  <si>
    <t xml:space="preserve">Environmental Services, Inc.</t>
  </si>
  <si>
    <t xml:space="preserve">ACR116</t>
  </si>
  <si>
    <t xml:space="preserve">Societe VERAMA Madagascar Afforestation Project</t>
  </si>
  <si>
    <t xml:space="preserve">Antonibe</t>
  </si>
  <si>
    <t xml:space="preserve">Masiloka Peninsula</t>
  </si>
  <si>
    <t xml:space="preserve">Societe VERAMA</t>
  </si>
  <si>
    <t xml:space="preserve">ACR117</t>
  </si>
  <si>
    <t xml:space="preserve">Merit Energy Geo-Seq</t>
  </si>
  <si>
    <t xml:space="preserve">Carbon Capture &amp; Storage</t>
  </si>
  <si>
    <t xml:space="preserve">Carbon Capture &amp; Enhanced Oil Recovery</t>
  </si>
  <si>
    <t xml:space="preserve">Emission Reductions from Enhanced Oil Recovery</t>
  </si>
  <si>
    <t xml:space="preserve">WYOMING</t>
  </si>
  <si>
    <t xml:space="preserve">LaBarge</t>
  </si>
  <si>
    <t xml:space="preserve">Blue Source</t>
  </si>
  <si>
    <t xml:space="preserve">Carbon Capture &amp; Storage (CCS)</t>
  </si>
  <si>
    <t xml:space="preserve">ACR118</t>
  </si>
  <si>
    <t xml:space="preserve">Monell Geo-Seq</t>
  </si>
  <si>
    <t xml:space="preserve">Sweetwater County</t>
  </si>
  <si>
    <t xml:space="preserve">Anadarko</t>
  </si>
  <si>
    <t xml:space="preserve">ICF International</t>
  </si>
  <si>
    <t xml:space="preserve">ACR119</t>
  </si>
  <si>
    <t xml:space="preserve">North Country LFG</t>
  </si>
  <si>
    <t xml:space="preserve">NEW HAMPSHIRE</t>
  </si>
  <si>
    <t xml:space="preserve">Bethlehem</t>
  </si>
  <si>
    <t xml:space="preserve">ACR120</t>
  </si>
  <si>
    <t xml:space="preserve">Petrosource Geo-Seq</t>
  </si>
  <si>
    <t xml:space="preserve">TEXAS</t>
  </si>
  <si>
    <t xml:space="preserve">Crocket County</t>
  </si>
  <si>
    <t xml:space="preserve">ACR121</t>
  </si>
  <si>
    <t xml:space="preserve">Pike's Peak Geo-Seq</t>
  </si>
  <si>
    <t xml:space="preserve">Pecos County</t>
  </si>
  <si>
    <t xml:space="preserve">ACR122</t>
  </si>
  <si>
    <t xml:space="preserve">Romeoville LFG to Energy</t>
  </si>
  <si>
    <t xml:space="preserve">Romeoville</t>
  </si>
  <si>
    <t xml:space="preserve">ACR123</t>
  </si>
  <si>
    <t xml:space="preserve">Salt Creek Geo-Seq</t>
  </si>
  <si>
    <t xml:space="preserve">Salt Creek Field, Natrona Co.</t>
  </si>
  <si>
    <t xml:space="preserve">ACR124</t>
  </si>
  <si>
    <t xml:space="preserve">Schneider Anti-Idling</t>
  </si>
  <si>
    <t xml:space="preserve">Transportation</t>
  </si>
  <si>
    <t xml:space="preserve">Fleet Efficiency</t>
  </si>
  <si>
    <t xml:space="preserve">Emissions Reductions though Anti-Idling Technologies</t>
  </si>
  <si>
    <t xml:space="preserve">WISCONSIN</t>
  </si>
  <si>
    <t xml:space="preserve">Transport / Fleet Efficiency</t>
  </si>
  <si>
    <t xml:space="preserve">ACR125</t>
  </si>
  <si>
    <t xml:space="preserve">SEESA Solar Electrification</t>
  </si>
  <si>
    <t xml:space="preserve">Renewable Energy</t>
  </si>
  <si>
    <t xml:space="preserve">Solar - Distributed</t>
  </si>
  <si>
    <t xml:space="preserve">Electricity generation by the user</t>
  </si>
  <si>
    <t xml:space="preserve">Central America</t>
  </si>
  <si>
    <t xml:space="preserve">El Salvador</t>
  </si>
  <si>
    <t xml:space="preserve">ACR126</t>
  </si>
  <si>
    <t xml:space="preserve">Seneca Meadows LFG</t>
  </si>
  <si>
    <t xml:space="preserve">Offset Project Methodology for Landfill Methane Collection and Combustion</t>
  </si>
  <si>
    <t xml:space="preserve">NEW YORK</t>
  </si>
  <si>
    <t xml:space="preserve">Waterloo</t>
  </si>
  <si>
    <t xml:space="preserve">Seneca Meadows</t>
  </si>
  <si>
    <t xml:space="preserve">09: Industry, Innovation and Infrastructure;11: Sustainable Cities and Communities;13: Climate Action</t>
  </si>
  <si>
    <t xml:space="preserve">ACR127</t>
  </si>
  <si>
    <t xml:space="preserve">Steuben County DPW LFG</t>
  </si>
  <si>
    <t xml:space="preserve">Bath</t>
  </si>
  <si>
    <t xml:space="preserve">Environmental Capital LLC</t>
  </si>
  <si>
    <t xml:space="preserve">ACR128</t>
  </si>
  <si>
    <t xml:space="preserve">Streator LFG to Energy</t>
  </si>
  <si>
    <t xml:space="preserve">Streator</t>
  </si>
  <si>
    <t xml:space="preserve">ACR129</t>
  </si>
  <si>
    <t xml:space="preserve">Tecnosol Solar Electrification</t>
  </si>
  <si>
    <t xml:space="preserve">Nicaragua</t>
  </si>
  <si>
    <t xml:space="preserve">ACR130</t>
  </si>
  <si>
    <t xml:space="preserve">Truck Stop Electrification, Alabama</t>
  </si>
  <si>
    <t xml:space="preserve">Truck Stop Electrification</t>
  </si>
  <si>
    <t xml:space="preserve">ALABAMA</t>
  </si>
  <si>
    <t xml:space="preserve">Alabama</t>
  </si>
  <si>
    <t xml:space="preserve">IdleAir</t>
  </si>
  <si>
    <t xml:space="preserve">ACR131</t>
  </si>
  <si>
    <t xml:space="preserve">Truck Stop Electrification, Arizona</t>
  </si>
  <si>
    <t xml:space="preserve">ARIZONA</t>
  </si>
  <si>
    <t xml:space="preserve">Arizona</t>
  </si>
  <si>
    <t xml:space="preserve">ACR132</t>
  </si>
  <si>
    <t xml:space="preserve">Truck Stop Electrification, Arkansas</t>
  </si>
  <si>
    <t xml:space="preserve">Arkansas</t>
  </si>
  <si>
    <t xml:space="preserve">ACR133</t>
  </si>
  <si>
    <t xml:space="preserve">Truck Stop Electrification, California</t>
  </si>
  <si>
    <t xml:space="preserve">California</t>
  </si>
  <si>
    <t xml:space="preserve">ACR134</t>
  </si>
  <si>
    <t xml:space="preserve">Truck Stop Electrification, Colorado</t>
  </si>
  <si>
    <t xml:space="preserve">Colorado</t>
  </si>
  <si>
    <t xml:space="preserve">ACR135</t>
  </si>
  <si>
    <t xml:space="preserve">Truck Stop Electrification, Florida</t>
  </si>
  <si>
    <t xml:space="preserve">FLORIDA</t>
  </si>
  <si>
    <t xml:space="preserve">Florida</t>
  </si>
  <si>
    <t xml:space="preserve">ACR136</t>
  </si>
  <si>
    <t xml:space="preserve">Truck Stop Electrification, Georgia</t>
  </si>
  <si>
    <t xml:space="preserve">GEORGIA</t>
  </si>
  <si>
    <t xml:space="preserve">Georgia</t>
  </si>
  <si>
    <t xml:space="preserve">ACR137</t>
  </si>
  <si>
    <t xml:space="preserve">Truck Stop Electrification, Illinois</t>
  </si>
  <si>
    <t xml:space="preserve">Illinois</t>
  </si>
  <si>
    <t xml:space="preserve">ACR138</t>
  </si>
  <si>
    <t xml:space="preserve">Truck Stop Electrification, Indiana</t>
  </si>
  <si>
    <t xml:space="preserve">INDIANA</t>
  </si>
  <si>
    <t xml:space="preserve">Indiana</t>
  </si>
  <si>
    <t xml:space="preserve">ACR139</t>
  </si>
  <si>
    <t xml:space="preserve">Truck Stop Electrification, Kentucky</t>
  </si>
  <si>
    <t xml:space="preserve">KENTUCKY</t>
  </si>
  <si>
    <t xml:space="preserve">Kentucky</t>
  </si>
  <si>
    <t xml:space="preserve">ACR140</t>
  </si>
  <si>
    <t xml:space="preserve">Truck Stop Electrification, Louisianna</t>
  </si>
  <si>
    <t xml:space="preserve">Louisiana</t>
  </si>
  <si>
    <t xml:space="preserve">ACR141</t>
  </si>
  <si>
    <t xml:space="preserve">Truck Stop Electrification, Maryland</t>
  </si>
  <si>
    <t xml:space="preserve">MARYLAND</t>
  </si>
  <si>
    <t xml:space="preserve">Maryland</t>
  </si>
  <si>
    <t xml:space="preserve">ACR142</t>
  </si>
  <si>
    <t xml:space="preserve">Truck Stop Electrification, Michigan</t>
  </si>
  <si>
    <t xml:space="preserve">MICHIGAN</t>
  </si>
  <si>
    <t xml:space="preserve">Michigan</t>
  </si>
  <si>
    <t xml:space="preserve">ACR143</t>
  </si>
  <si>
    <t xml:space="preserve">Truck Stop Electrification, Minnesota</t>
  </si>
  <si>
    <t xml:space="preserve">MINNESOTA</t>
  </si>
  <si>
    <t xml:space="preserve">Minnesota</t>
  </si>
  <si>
    <t xml:space="preserve">ACR144</t>
  </si>
  <si>
    <t xml:space="preserve">Truck Stop Electrification, Mississippi</t>
  </si>
  <si>
    <t xml:space="preserve">MISSISSIPPI</t>
  </si>
  <si>
    <t xml:space="preserve">Mississippi</t>
  </si>
  <si>
    <t xml:space="preserve">ACR145</t>
  </si>
  <si>
    <t xml:space="preserve">Truck Stop Electrification, Missouri</t>
  </si>
  <si>
    <t xml:space="preserve">MISSOURI</t>
  </si>
  <si>
    <t xml:space="preserve">Missouri</t>
  </si>
  <si>
    <t xml:space="preserve">ACR146</t>
  </si>
  <si>
    <t xml:space="preserve">Truck Stop Electrification, Nebraska</t>
  </si>
  <si>
    <t xml:space="preserve">NEBRASKA</t>
  </si>
  <si>
    <t xml:space="preserve">Nebraska</t>
  </si>
  <si>
    <t xml:space="preserve">ACR147</t>
  </si>
  <si>
    <t xml:space="preserve">Truck Stop Electrification, New Jersey</t>
  </si>
  <si>
    <t xml:space="preserve">NEW JERSEY</t>
  </si>
  <si>
    <t xml:space="preserve">New Jersey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</si>
</sst>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General"/>
    <numFmt numFmtId="167" formatCode="#,##0"/>
    <numFmt numFmtId="168" formatCode="dd/mm/yy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A9B7C6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4093"/>
      <name val="Calibri"/>
      <family val="2"/>
      <charset val="1"/>
    </font>
    <font>
      <sz val="10"/>
      <color rgb="FF005581"/>
      <name val="Calibri"/>
      <family val="2"/>
      <charset val="1"/>
    </font>
    <font>
      <sz val="10"/>
      <color rgb="FF1C4587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2F2F2"/>
      <name val="Calibri"/>
      <family val="2"/>
      <charset val="1"/>
    </font>
    <font>
      <sz val="9"/>
      <color rgb="FFF2F2F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B7EA1"/>
        <bgColor rgb="FF666699"/>
      </patternFill>
    </fill>
    <fill>
      <patternFill patternType="solid">
        <fgColor rgb="FFAA1F40"/>
        <bgColor rgb="FF993366"/>
      </patternFill>
    </fill>
    <fill>
      <patternFill patternType="solid">
        <fgColor rgb="FFC4820E"/>
        <bgColor rgb="FF808000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3B7EA1"/>
      </top>
      <bottom style="thin">
        <color rgb="FF3B7EA1"/>
      </bottom>
      <diagonal/>
    </border>
    <border diagonalUp="false" diagonalDown="false">
      <left/>
      <right/>
      <top/>
      <bottom style="thin">
        <color rgb="FFF2F2F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AA1F40"/>
      <rgbColor rgb="FFF2F2F2"/>
      <rgbColor rgb="FFCCFFFF"/>
      <rgbColor rgb="FF660066"/>
      <rgbColor rgb="FFFF8080"/>
      <rgbColor rgb="FF00558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B7C6"/>
      <rgbColor rgb="FFFF99CC"/>
      <rgbColor rgb="FFCC99FF"/>
      <rgbColor rgb="FFFFCC99"/>
      <rgbColor rgb="FF3366FF"/>
      <rgbColor rgb="FF33CCCC"/>
      <rgbColor rgb="FF99CC00"/>
      <rgbColor rgb="FFFFCC00"/>
      <rgbColor rgb="FFC4820E"/>
      <rgbColor rgb="FFFF6600"/>
      <rgbColor rgb="FF666699"/>
      <rgbColor rgb="FF969696"/>
      <rgbColor rgb="FF004093"/>
      <rgbColor rgb="FF3B7EA1"/>
      <rgbColor rgb="FF003300"/>
      <rgbColor rgb="FF333300"/>
      <rgbColor rgb="FF993300"/>
      <rgbColor rgb="FF993366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3.xml"/><Relationship Id="rId4" Type="http://schemas.openxmlformats.org/officeDocument/2006/relationships/sharedStrings" Target="sharedStrings.xm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andrew/Coding/samso/offset-registry/data/3" TargetMode="External"/>
</Relationships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G48"/>
  <sheetViews>
    <sheetView showFormulas="false" showGridLines="true" showRowColHeaders="true" showZeros="true" rightToLeft="false" tabSelected="true" showOutlineSymbols="true" defaultGridColor="true" view="normal" topLeftCell="DB1" colorId="64" zoomScale="200" zoomScaleNormal="200" zoomScalePageLayoutView="100" workbookViewId="0">
      <selection pane="topLeft" activeCell="DG1" activeCellId="0" sqref="DG1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20.49"/>
    <col collapsed="false" customWidth="true" hidden="false" outlineLevel="0" max="22" min="22" style="0" width="20.29"/>
    <col collapsed="false" customWidth="true" hidden="false" outlineLevel="0" max="23" min="23" style="0" width="9.42"/>
    <col collapsed="false" customWidth="true" hidden="false" outlineLevel="0" max="51" min="50" style="0" width="27.19"/>
    <col collapsed="false" customWidth="true" hidden="false" outlineLevel="0" max="77" min="77" style="0" width="27.19"/>
    <col collapsed="false" customWidth="true" hidden="false" outlineLevel="0" max="79" min="79" style="0" width="52.58"/>
    <col collapsed="false" customWidth="true" hidden="false" outlineLevel="0" max="80" min="80" style="0" width="41.8"/>
    <col collapsed="false" customWidth="true" hidden="false" outlineLevel="0" max="149" min="149" style="0" width="43.74"/>
  </cols>
  <sheetData>
    <row r="1" s="8" customFormat="true" ht="28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4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6"/>
      <c r="FA1" s="7"/>
      <c r="FB1" s="7"/>
      <c r="FC1" s="7"/>
      <c r="FD1" s="7"/>
      <c r="FE1" s="7"/>
      <c r="FF1" s="7"/>
      <c r="FG1" s="7"/>
    </row>
    <row r="2" s="28" customFormat="true" ht="15.75" hidden="false" customHeight="true" outlineLevel="0" collapsed="false">
      <c r="A2" s="9" t="s">
        <v>155</v>
      </c>
      <c r="B2" s="10" t="s">
        <v>156</v>
      </c>
      <c r="C2" s="11" t="str">
        <f aca="false">IF(LEFT(A2,3)="CAR","CAR",IF(LEFT(A2,3)="ACR","ACR","Verra"))</f>
        <v>ACR</v>
      </c>
      <c r="D2" s="11" t="s">
        <v>157</v>
      </c>
      <c r="E2" s="12" t="s">
        <v>158</v>
      </c>
      <c r="F2" s="11" t="s">
        <v>159</v>
      </c>
      <c r="G2" s="11" t="s">
        <v>160</v>
      </c>
      <c r="H2" s="11" t="s">
        <v>161</v>
      </c>
      <c r="I2" s="10" t="s">
        <v>162</v>
      </c>
      <c r="J2" s="11" t="s">
        <v>163</v>
      </c>
      <c r="K2" s="9" t="s">
        <v>164</v>
      </c>
      <c r="L2" s="10" t="s">
        <v>165</v>
      </c>
      <c r="M2" s="10" t="s">
        <v>166</v>
      </c>
      <c r="N2" s="12" t="s">
        <v>167</v>
      </c>
      <c r="O2" s="13" t="n">
        <f aca="false">SUM($V2:$AW2)</f>
        <v>0</v>
      </c>
      <c r="P2" s="13" t="n">
        <f aca="false">SUM($AX2:$CA2)</f>
        <v>0</v>
      </c>
      <c r="Q2" s="13" t="n">
        <f aca="false">$O2-$P2</f>
        <v>0</v>
      </c>
      <c r="R2" s="13" t="n">
        <f aca="false">SUMIF('[3]acr issuances'!$b$2:$B$1500,$A2,'[3]acr issuances'!$m$2:$M$1500)-SUMIFS('[3]acr cancellations'!$e$2:$E$1006,'[3]acr cancellations'!$a$2:$A$1006,Sheet1!$A2,'[3]acr cancellations'!$p$2:$P$1006,"The American Carbon Registry")+SUMIF('[3]arb issuances &amp; retirements'!$a$2:$A$531,Sheet1!$A2,'[3]arb issuances &amp; retirements'!$j$2:$J$531)</f>
        <v>0</v>
      </c>
      <c r="S2" s="13"/>
      <c r="T2" s="13"/>
      <c r="U2" s="11" t="str">
        <f aca="false" t="array" ref="U2:U2">IF(O2&gt;0,(MATCH(1,INDEX($V2:$AV2&lt;&gt;0,),0)+$V$4-1),"")</f>
        <v/>
      </c>
      <c r="V2" s="14" t="n">
        <f aca="false">SUMIFS('[3]acr issuances'!$k$2:$K$1500,'[3]acr issuances'!$b$2:$B$1500,$A2,'[3]acr issuances'!$i$2:$I$1500,V$4)-SUMIFS('[3]acr issuances'!$m$2:$M$1500,'[3]acr issuances'!$b$2:$B$1500,$A2,'[3]acr issuances'!$i$2:$I$1500,V$4)-IF($D2="No",,(SUMIFS('[3]acr cancellations'!$e$2:$E$1004,'[3]acr cancellations'!$a$2:$A$1004,$A2,'[3]acr cancellations'!$c$2:$C$1004,V$4,'[3]acr cancellations'!$t$2:$T$1004,"ARB",'[3]acr cancellations'!$p$2:$P$1004,"&lt;&gt;"&amp;'[3]acr cancellations'!$ab$1)))-IF($D2="No",,(SUMIFS('[3]acr cancellations'!$e$2:$E$1004,'[3]acr cancellations'!$a$2:$A$1004,$A2,'[3]acr cancellations'!$c$2:$C$1004,V$4,'[3]acr cancellations'!$t$2:$T$1004,"Canceled",'[3]acr cancellations'!$p$2:$P$1004,"&lt;&gt;"&amp;'[3]acr cancellations'!$ab$1)))+SUMIFS('[3]arb issuances &amp; retirements'!$i$2:$I$531,'[3]arb issuances &amp; retirements'!$h$2:$H$531,V$4,'[3]arb issuances &amp; retirements'!$a$2:$A$531,$A2)-SUMIFS('[3]arb issuances &amp; retirements'!$j$2:$J$531,'[3]arb issuances &amp; retirements'!$h$2:$H$531,V$4,'[3]arb issuances &amp; retirements'!$a$2:$A$531,$A2)</f>
        <v>0</v>
      </c>
      <c r="W2" s="14" t="n">
        <f aca="false">SUMIFS('[3]acr issuances'!$k$2:$K$1500,'[3]acr issuances'!$b$2:$B$1500,$A2,'[3]acr issuances'!$i$2:$I$1500,W$4)-SUMIFS('[3]acr issuances'!$m$2:$M$1500,'[3]acr issuances'!$b$2:$B$1500,$A2,'[3]acr issuances'!$i$2:$I$1500,W$4)-IF($D2="No",,(SUMIFS('[3]acr cancellations'!$e$2:$E$1004,'[3]acr cancellations'!$a$2:$A$1004,$A2,'[3]acr cancellations'!$c$2:$C$1004,W$4,'[3]acr cancellations'!$t$2:$T$1004,"ARB",'[3]acr cancellations'!$p$2:$P$1004,"&lt;&gt;"&amp;'[3]acr cancellations'!$ab$1)))-IF($D2="No",,(SUMIFS('[3]acr cancellations'!$e$2:$E$1004,'[3]acr cancellations'!$a$2:$A$1004,$A2,'[3]acr cancellations'!$c$2:$C$1004,W$4,'[3]acr cancellations'!$t$2:$T$1004,"Canceled",'[3]acr cancellations'!$p$2:$P$1004,"&lt;&gt;"&amp;'[3]acr cancellations'!$ab$1)))+SUMIFS('[3]arb issuances &amp; retirements'!$i$2:$I$531,'[3]arb issuances &amp; retirements'!$h$2:$H$531,W$4,'[3]arb issuances &amp; retirements'!$a$2:$A$531,$A2)-SUMIFS('[3]arb issuances &amp; retirements'!$j$2:$J$531,'[3]arb issuances &amp; retirements'!$h$2:$H$531,W$4,'[3]arb issuances &amp; retirements'!$a$2:$A$531,$A2)</f>
        <v>0</v>
      </c>
      <c r="X2" s="14" t="n">
        <f aca="false">SUMIFS('[3]acr issuances'!$k$2:$K$1500,'[3]acr issuances'!$b$2:$B$1500,$A2,'[3]acr issuances'!$i$2:$I$1500,X$4)-SUMIFS('[3]acr issuances'!$m$2:$M$1500,'[3]acr issuances'!$b$2:$B$1500,$A2,'[3]acr issuances'!$i$2:$I$1500,X$4)-IF($D2="No",,(SUMIFS('[3]acr cancellations'!$e$2:$E$1004,'[3]acr cancellations'!$a$2:$A$1004,$A2,'[3]acr cancellations'!$c$2:$C$1004,X$4,'[3]acr cancellations'!$t$2:$T$1004,"ARB",'[3]acr cancellations'!$p$2:$P$1004,"&lt;&gt;"&amp;'[3]acr cancellations'!$ab$1)))-IF($D2="No",,(SUMIFS('[3]acr cancellations'!$e$2:$E$1004,'[3]acr cancellations'!$a$2:$A$1004,$A2,'[3]acr cancellations'!$c$2:$C$1004,X$4,'[3]acr cancellations'!$t$2:$T$1004,"Canceled",'[3]acr cancellations'!$p$2:$P$1004,"&lt;&gt;"&amp;'[3]acr cancellations'!$ab$1)))+SUMIFS('[3]arb issuances &amp; retirements'!$i$2:$I$531,'[3]arb issuances &amp; retirements'!$h$2:$H$531,X$4,'[3]arb issuances &amp; retirements'!$a$2:$A$531,$A2)-SUMIFS('[3]arb issuances &amp; retirements'!$j$2:$J$531,'[3]arb issuances &amp; retirements'!$h$2:$H$531,X$4,'[3]arb issuances &amp; retirements'!$a$2:$A$531,$A2)</f>
        <v>0</v>
      </c>
      <c r="Y2" s="14" t="n">
        <f aca="false">SUMIFS('[3]acr issuances'!$k$2:$K$1500,'[3]acr issuances'!$b$2:$B$1500,$A2,'[3]acr issuances'!$i$2:$I$1500,Y$4)-SUMIFS('[3]acr issuances'!$m$2:$M$1500,'[3]acr issuances'!$b$2:$B$1500,$A2,'[3]acr issuances'!$i$2:$I$1500,Y$4)-IF($D2="No",,(SUMIFS('[3]acr cancellations'!$e$2:$E$1004,'[3]acr cancellations'!$a$2:$A$1004,$A2,'[3]acr cancellations'!$c$2:$C$1004,Y$4,'[3]acr cancellations'!$t$2:$T$1004,"ARB",'[3]acr cancellations'!$p$2:$P$1004,"&lt;&gt;"&amp;'[3]acr cancellations'!$ab$1)))-IF($D2="No",,(SUMIFS('[3]acr cancellations'!$e$2:$E$1004,'[3]acr cancellations'!$a$2:$A$1004,$A2,'[3]acr cancellations'!$c$2:$C$1004,Y$4,'[3]acr cancellations'!$t$2:$T$1004,"Canceled",'[3]acr cancellations'!$p$2:$P$1004,"&lt;&gt;"&amp;'[3]acr cancellations'!$ab$1)))+SUMIFS('[3]arb issuances &amp; retirements'!$i$2:$I$531,'[3]arb issuances &amp; retirements'!$h$2:$H$531,Y$4,'[3]arb issuances &amp; retirements'!$a$2:$A$531,$A2)-SUMIFS('[3]arb issuances &amp; retirements'!$j$2:$J$531,'[3]arb issuances &amp; retirements'!$h$2:$H$531,Y$4,'[3]arb issuances &amp; retirements'!$a$2:$A$531,$A2)</f>
        <v>0</v>
      </c>
      <c r="Z2" s="14" t="n">
        <f aca="false">SUMIFS('[3]acr issuances'!$k$2:$K$1500,'[3]acr issuances'!$b$2:$B$1500,$A2,'[3]acr issuances'!$i$2:$I$1500,Z$4)-SUMIFS('[3]acr issuances'!$m$2:$M$1500,'[3]acr issuances'!$b$2:$B$1500,$A2,'[3]acr issuances'!$i$2:$I$1500,Z$4)-IF($D2="No",,(SUMIFS('[3]acr cancellations'!$e$2:$E$1004,'[3]acr cancellations'!$a$2:$A$1004,$A2,'[3]acr cancellations'!$c$2:$C$1004,Z$4,'[3]acr cancellations'!$t$2:$T$1004,"ARB",'[3]acr cancellations'!$p$2:$P$1004,"&lt;&gt;"&amp;'[3]acr cancellations'!$ab$1)))-IF($D2="No",,(SUMIFS('[3]acr cancellations'!$e$2:$E$1004,'[3]acr cancellations'!$a$2:$A$1004,$A2,'[3]acr cancellations'!$c$2:$C$1004,Z$4,'[3]acr cancellations'!$t$2:$T$1004,"Canceled",'[3]acr cancellations'!$p$2:$P$1004,"&lt;&gt;"&amp;'[3]acr cancellations'!$ab$1)))+SUMIFS('[3]arb issuances &amp; retirements'!$i$2:$I$531,'[3]arb issuances &amp; retirements'!$h$2:$H$531,Z$4,'[3]arb issuances &amp; retirements'!$a$2:$A$531,$A2)-SUMIFS('[3]arb issuances &amp; retirements'!$j$2:$J$531,'[3]arb issuances &amp; retirements'!$h$2:$H$531,Z$4,'[3]arb issuances &amp; retirements'!$a$2:$A$531,$A2)</f>
        <v>0</v>
      </c>
      <c r="AA2" s="14" t="n">
        <f aca="false">SUMIFS('[3]acr issuances'!$k$2:$K$1500,'[3]acr issuances'!$b$2:$B$1500,$A2,'[3]acr issuances'!$i$2:$I$1500,AA$4)-SUMIFS('[3]acr issuances'!$m$2:$M$1500,'[3]acr issuances'!$b$2:$B$1500,$A2,'[3]acr issuances'!$i$2:$I$1500,AA$4)-IF($D2="No",,(SUMIFS('[3]acr cancellations'!$e$2:$E$1004,'[3]acr cancellations'!$a$2:$A$1004,$A2,'[3]acr cancellations'!$c$2:$C$1004,AA$4,'[3]acr cancellations'!$t$2:$T$1004,"ARB",'[3]acr cancellations'!$p$2:$P$1004,"&lt;&gt;"&amp;'[3]acr cancellations'!$ab$1)))-IF($D2="No",,(SUMIFS('[3]acr cancellations'!$e$2:$E$1004,'[3]acr cancellations'!$a$2:$A$1004,$A2,'[3]acr cancellations'!$c$2:$C$1004,AA$4,'[3]acr cancellations'!$t$2:$T$1004,"Canceled",'[3]acr cancellations'!$p$2:$P$1004,"&lt;&gt;"&amp;'[3]acr cancellations'!$ab$1)))+SUMIFS('[3]arb issuances &amp; retirements'!$i$2:$I$531,'[3]arb issuances &amp; retirements'!$h$2:$H$531,AA$4,'[3]arb issuances &amp; retirements'!$a$2:$A$531,$A2)-SUMIFS('[3]arb issuances &amp; retirements'!$j$2:$J$531,'[3]arb issuances &amp; retirements'!$h$2:$H$531,AA$4,'[3]arb issuances &amp; retirements'!$a$2:$A$531,$A2)</f>
        <v>0</v>
      </c>
      <c r="AB2" s="14" t="n">
        <f aca="false">SUMIFS('[3]acr issuances'!$k$2:$K$1500,'[3]acr issuances'!$b$2:$B$1500,$A2,'[3]acr issuances'!$i$2:$I$1500,AB$4)-SUMIFS('[3]acr issuances'!$m$2:$M$1500,'[3]acr issuances'!$b$2:$B$1500,$A2,'[3]acr issuances'!$i$2:$I$1500,AB$4)-IF($D2="No",,(SUMIFS('[3]acr cancellations'!$e$2:$E$1004,'[3]acr cancellations'!$a$2:$A$1004,$A2,'[3]acr cancellations'!$c$2:$C$1004,AB$4,'[3]acr cancellations'!$t$2:$T$1004,"ARB",'[3]acr cancellations'!$p$2:$P$1004,"&lt;&gt;"&amp;'[3]acr cancellations'!$ab$1)))-IF($D2="No",,(SUMIFS('[3]acr cancellations'!$e$2:$E$1004,'[3]acr cancellations'!$a$2:$A$1004,$A2,'[3]acr cancellations'!$c$2:$C$1004,AB$4,'[3]acr cancellations'!$t$2:$T$1004,"Canceled",'[3]acr cancellations'!$p$2:$P$1004,"&lt;&gt;"&amp;'[3]acr cancellations'!$ab$1)))+SUMIFS('[3]arb issuances &amp; retirements'!$i$2:$I$531,'[3]arb issuances &amp; retirements'!$h$2:$H$531,AB$4,'[3]arb issuances &amp; retirements'!$a$2:$A$531,$A2)-SUMIFS('[3]arb issuances &amp; retirements'!$j$2:$J$531,'[3]arb issuances &amp; retirements'!$h$2:$H$531,AB$4,'[3]arb issuances &amp; retirements'!$a$2:$A$531,$A2)</f>
        <v>0</v>
      </c>
      <c r="AC2" s="14" t="n">
        <f aca="false">SUMIFS('[3]acr issuances'!$k$2:$K$1500,'[3]acr issuances'!$b$2:$B$1500,$A2,'[3]acr issuances'!$i$2:$I$1500,AC$4)-SUMIFS('[3]acr issuances'!$m$2:$M$1500,'[3]acr issuances'!$b$2:$B$1500,$A2,'[3]acr issuances'!$i$2:$I$1500,AC$4)-IF($D2="No",,(SUMIFS('[3]acr cancellations'!$e$2:$E$1004,'[3]acr cancellations'!$a$2:$A$1004,$A2,'[3]acr cancellations'!$c$2:$C$1004,AC$4,'[3]acr cancellations'!$t$2:$T$1004,"ARB",'[3]acr cancellations'!$p$2:$P$1004,"&lt;&gt;"&amp;'[3]acr cancellations'!$ab$1)))-IF($D2="No",,(SUMIFS('[3]acr cancellations'!$e$2:$E$1004,'[3]acr cancellations'!$a$2:$A$1004,$A2,'[3]acr cancellations'!$c$2:$C$1004,AC$4,'[3]acr cancellations'!$t$2:$T$1004,"Canceled",'[3]acr cancellations'!$p$2:$P$1004,"&lt;&gt;"&amp;'[3]acr cancellations'!$ab$1)))+SUMIFS('[3]arb issuances &amp; retirements'!$i$2:$I$531,'[3]arb issuances &amp; retirements'!$h$2:$H$531,AC$4,'[3]arb issuances &amp; retirements'!$a$2:$A$531,$A2)-SUMIFS('[3]arb issuances &amp; retirements'!$j$2:$J$531,'[3]arb issuances &amp; retirements'!$h$2:$H$531,AC$4,'[3]arb issuances &amp; retirements'!$a$2:$A$531,$A2)</f>
        <v>0</v>
      </c>
      <c r="AD2" s="14" t="n">
        <f aca="false">SUMIFS('[3]acr issuances'!$k$2:$K$1500,'[3]acr issuances'!$b$2:$B$1500,$A2,'[3]acr issuances'!$i$2:$I$1500,AD$4)-SUMIFS('[3]acr issuances'!$m$2:$M$1500,'[3]acr issuances'!$b$2:$B$1500,$A2,'[3]acr issuances'!$i$2:$I$1500,AD$4)-IF($D2="No",,(SUMIFS('[3]acr cancellations'!$e$2:$E$1004,'[3]acr cancellations'!$a$2:$A$1004,$A2,'[3]acr cancellations'!$c$2:$C$1004,AD$4,'[3]acr cancellations'!$t$2:$T$1004,"ARB",'[3]acr cancellations'!$p$2:$P$1004,"&lt;&gt;"&amp;'[3]acr cancellations'!$ab$1)))-IF($D2="No",,(SUMIFS('[3]acr cancellations'!$e$2:$E$1004,'[3]acr cancellations'!$a$2:$A$1004,$A2,'[3]acr cancellations'!$c$2:$C$1004,AD$4,'[3]acr cancellations'!$t$2:$T$1004,"Canceled",'[3]acr cancellations'!$p$2:$P$1004,"&lt;&gt;"&amp;'[3]acr cancellations'!$ab$1)))+SUMIFS('[3]arb issuances &amp; retirements'!$i$2:$I$531,'[3]arb issuances &amp; retirements'!$h$2:$H$531,AD$4,'[3]arb issuances &amp; retirements'!$a$2:$A$531,$A2)-SUMIFS('[3]arb issuances &amp; retirements'!$j$2:$J$531,'[3]arb issuances &amp; retirements'!$h$2:$H$531,AD$4,'[3]arb issuances &amp; retirements'!$a$2:$A$531,$A2)</f>
        <v>0</v>
      </c>
      <c r="AE2" s="14" t="n">
        <f aca="false">SUMIFS('[3]acr issuances'!$k$2:$K$1500,'[3]acr issuances'!$b$2:$B$1500,$A2,'[3]acr issuances'!$i$2:$I$1500,AE$4)-SUMIFS('[3]acr issuances'!$m$2:$M$1500,'[3]acr issuances'!$b$2:$B$1500,$A2,'[3]acr issuances'!$i$2:$I$1500,AE$4)-IF($D2="No",,(SUMIFS('[3]acr cancellations'!$e$2:$E$1004,'[3]acr cancellations'!$a$2:$A$1004,$A2,'[3]acr cancellations'!$c$2:$C$1004,AE$4,'[3]acr cancellations'!$t$2:$T$1004,"ARB",'[3]acr cancellations'!$p$2:$P$1004,"&lt;&gt;"&amp;'[3]acr cancellations'!$ab$1)))-IF($D2="No",,(SUMIFS('[3]acr cancellations'!$e$2:$E$1004,'[3]acr cancellations'!$a$2:$A$1004,$A2,'[3]acr cancellations'!$c$2:$C$1004,AE$4,'[3]acr cancellations'!$t$2:$T$1004,"Canceled",'[3]acr cancellations'!$p$2:$P$1004,"&lt;&gt;"&amp;'[3]acr cancellations'!$ab$1)))+SUMIFS('[3]arb issuances &amp; retirements'!$i$2:$I$531,'[3]arb issuances &amp; retirements'!$h$2:$H$531,AE$4,'[3]arb issuances &amp; retirements'!$a$2:$A$531,$A2)-SUMIFS('[3]arb issuances &amp; retirements'!$j$2:$J$531,'[3]arb issuances &amp; retirements'!$h$2:$H$531,AE$4,'[3]arb issuances &amp; retirements'!$a$2:$A$531,$A2)</f>
        <v>0</v>
      </c>
      <c r="AF2" s="14" t="n">
        <f aca="false">SUMIFS('[3]acr issuances'!$k$2:$K$1500,'[3]acr issuances'!$b$2:$B$1500,$A2,'[3]acr issuances'!$i$2:$I$1500,AF$4)-SUMIFS('[3]acr issuances'!$m$2:$M$1500,'[3]acr issuances'!$b$2:$B$1500,$A2,'[3]acr issuances'!$i$2:$I$1500,AF$4)-IF($D2="No",,(SUMIFS('[3]acr cancellations'!$e$2:$E$1004,'[3]acr cancellations'!$a$2:$A$1004,$A2,'[3]acr cancellations'!$c$2:$C$1004,AF$4,'[3]acr cancellations'!$t$2:$T$1004,"ARB",'[3]acr cancellations'!$p$2:$P$1004,"&lt;&gt;"&amp;'[3]acr cancellations'!$ab$1)))-IF($D2="No",,(SUMIFS('[3]acr cancellations'!$e$2:$E$1004,'[3]acr cancellations'!$a$2:$A$1004,$A2,'[3]acr cancellations'!$c$2:$C$1004,AF$4,'[3]acr cancellations'!$t$2:$T$1004,"Canceled",'[3]acr cancellations'!$p$2:$P$1004,"&lt;&gt;"&amp;'[3]acr cancellations'!$ab$1)))+SUMIFS('[3]arb issuances &amp; retirements'!$i$2:$I$531,'[3]arb issuances &amp; retirements'!$h$2:$H$531,AF$4,'[3]arb issuances &amp; retirements'!$a$2:$A$531,$A2)-SUMIFS('[3]arb issuances &amp; retirements'!$j$2:$J$531,'[3]arb issuances &amp; retirements'!$h$2:$H$531,AF$4,'[3]arb issuances &amp; retirements'!$a$2:$A$531,$A2)</f>
        <v>0</v>
      </c>
      <c r="AG2" s="14" t="n">
        <f aca="false">SUMIFS('[3]acr issuances'!$k$2:$K$1500,'[3]acr issuances'!$b$2:$B$1500,$A2,'[3]acr issuances'!$i$2:$I$1500,AG$4)-SUMIFS('[3]acr issuances'!$m$2:$M$1500,'[3]acr issuances'!$b$2:$B$1500,$A2,'[3]acr issuances'!$i$2:$I$1500,AG$4)-IF($D2="No",,(SUMIFS('[3]acr cancellations'!$e$2:$E$1004,'[3]acr cancellations'!$a$2:$A$1004,$A2,'[3]acr cancellations'!$c$2:$C$1004,AG$4,'[3]acr cancellations'!$t$2:$T$1004,"ARB",'[3]acr cancellations'!$p$2:$P$1004,"&lt;&gt;"&amp;'[3]acr cancellations'!$ab$1)))-IF($D2="No",,(SUMIFS('[3]acr cancellations'!$e$2:$E$1004,'[3]acr cancellations'!$a$2:$A$1004,$A2,'[3]acr cancellations'!$c$2:$C$1004,AG$4,'[3]acr cancellations'!$t$2:$T$1004,"Canceled",'[3]acr cancellations'!$p$2:$P$1004,"&lt;&gt;"&amp;'[3]acr cancellations'!$ab$1)))+SUMIFS('[3]arb issuances &amp; retirements'!$i$2:$I$531,'[3]arb issuances &amp; retirements'!$h$2:$H$531,AG$4,'[3]arb issuances &amp; retirements'!$a$2:$A$531,$A2)-SUMIFS('[3]arb issuances &amp; retirements'!$j$2:$J$531,'[3]arb issuances &amp; retirements'!$h$2:$H$531,AG$4,'[3]arb issuances &amp; retirements'!$a$2:$A$531,$A2)</f>
        <v>0</v>
      </c>
      <c r="AH2" s="14" t="n">
        <f aca="false">SUMIFS('[3]acr issuances'!$k$2:$K$1500,'[3]acr issuances'!$b$2:$B$1500,$A2,'[3]acr issuances'!$i$2:$I$1500,AH$4)-SUMIFS('[3]acr issuances'!$m$2:$M$1500,'[3]acr issuances'!$b$2:$B$1500,$A2,'[3]acr issuances'!$i$2:$I$1500,AH$4)-IF($D2="No",,(SUMIFS('[3]acr cancellations'!$e$2:$E$1004,'[3]acr cancellations'!$a$2:$A$1004,$A2,'[3]acr cancellations'!$c$2:$C$1004,AH$4,'[3]acr cancellations'!$t$2:$T$1004,"ARB",'[3]acr cancellations'!$p$2:$P$1004,"&lt;&gt;"&amp;'[3]acr cancellations'!$ab$1)))-IF($D2="No",,(SUMIFS('[3]acr cancellations'!$e$2:$E$1004,'[3]acr cancellations'!$a$2:$A$1004,$A2,'[3]acr cancellations'!$c$2:$C$1004,AH$4,'[3]acr cancellations'!$t$2:$T$1004,"Canceled",'[3]acr cancellations'!$p$2:$P$1004,"&lt;&gt;"&amp;'[3]acr cancellations'!$ab$1)))+SUMIFS('[3]arb issuances &amp; retirements'!$i$2:$I$531,'[3]arb issuances &amp; retirements'!$h$2:$H$531,AH$4,'[3]arb issuances &amp; retirements'!$a$2:$A$531,$A2)-SUMIFS('[3]arb issuances &amp; retirements'!$j$2:$J$531,'[3]arb issuances &amp; retirements'!$h$2:$H$531,AH$4,'[3]arb issuances &amp; retirements'!$a$2:$A$531,$A2)</f>
        <v>0</v>
      </c>
      <c r="AI2" s="14" t="n">
        <f aca="false">SUMIFS('[3]acr issuances'!$k$2:$K$1500,'[3]acr issuances'!$b$2:$B$1500,$A2,'[3]acr issuances'!$i$2:$I$1500,AI$4)-SUMIFS('[3]acr issuances'!$m$2:$M$1500,'[3]acr issuances'!$b$2:$B$1500,$A2,'[3]acr issuances'!$i$2:$I$1500,AI$4)-IF($D2="No",,(SUMIFS('[3]acr cancellations'!$e$2:$E$1004,'[3]acr cancellations'!$a$2:$A$1004,$A2,'[3]acr cancellations'!$c$2:$C$1004,AI$4,'[3]acr cancellations'!$t$2:$T$1004,"ARB",'[3]acr cancellations'!$p$2:$P$1004,"&lt;&gt;"&amp;'[3]acr cancellations'!$ab$1)))-IF($D2="No",,(SUMIFS('[3]acr cancellations'!$e$2:$E$1004,'[3]acr cancellations'!$a$2:$A$1004,$A2,'[3]acr cancellations'!$c$2:$C$1004,AI$4,'[3]acr cancellations'!$t$2:$T$1004,"Canceled",'[3]acr cancellations'!$p$2:$P$1004,"&lt;&gt;"&amp;'[3]acr cancellations'!$ab$1)))+SUMIFS('[3]arb issuances &amp; retirements'!$i$2:$I$531,'[3]arb issuances &amp; retirements'!$h$2:$H$531,AI$4,'[3]arb issuances &amp; retirements'!$a$2:$A$531,$A2)-SUMIFS('[3]arb issuances &amp; retirements'!$j$2:$J$531,'[3]arb issuances &amp; retirements'!$h$2:$H$531,AI$4,'[3]arb issuances &amp; retirements'!$a$2:$A$531,$A2)</f>
        <v>0</v>
      </c>
      <c r="AJ2" s="14" t="n">
        <f aca="false">SUMIFS('[3]acr issuances'!$k$2:$K$1500,'[3]acr issuances'!$b$2:$B$1500,$A2,'[3]acr issuances'!$i$2:$I$1500,AJ$4)-SUMIFS('[3]acr issuances'!$m$2:$M$1500,'[3]acr issuances'!$b$2:$B$1500,$A2,'[3]acr issuances'!$i$2:$I$1500,AJ$4)-IF($D2="No",,(SUMIFS('[3]acr cancellations'!$e$2:$E$1004,'[3]acr cancellations'!$a$2:$A$1004,$A2,'[3]acr cancellations'!$c$2:$C$1004,AJ$4,'[3]acr cancellations'!$t$2:$T$1004,"ARB",'[3]acr cancellations'!$p$2:$P$1004,"&lt;&gt;"&amp;'[3]acr cancellations'!$ab$1)))-IF($D2="No",,(SUMIFS('[3]acr cancellations'!$e$2:$E$1004,'[3]acr cancellations'!$a$2:$A$1004,$A2,'[3]acr cancellations'!$c$2:$C$1004,AJ$4,'[3]acr cancellations'!$t$2:$T$1004,"Canceled",'[3]acr cancellations'!$p$2:$P$1004,"&lt;&gt;"&amp;'[3]acr cancellations'!$ab$1)))+SUMIFS('[3]arb issuances &amp; retirements'!$i$2:$I$531,'[3]arb issuances &amp; retirements'!$h$2:$H$531,AJ$4,'[3]arb issuances &amp; retirements'!$a$2:$A$531,$A2)-SUMIFS('[3]arb issuances &amp; retirements'!$j$2:$J$531,'[3]arb issuances &amp; retirements'!$h$2:$H$531,AJ$4,'[3]arb issuances &amp; retirements'!$a$2:$A$531,$A2)</f>
        <v>0</v>
      </c>
      <c r="AK2" s="14" t="n">
        <f aca="false">SUMIFS('[3]acr issuances'!$k$2:$K$1500,'[3]acr issuances'!$b$2:$B$1500,$A2,'[3]acr issuances'!$i$2:$I$1500,AK$4)-SUMIFS('[3]acr issuances'!$m$2:$M$1500,'[3]acr issuances'!$b$2:$B$1500,$A2,'[3]acr issuances'!$i$2:$I$1500,AK$4)-IF($D2="No",,(SUMIFS('[3]acr cancellations'!$e$2:$E$1004,'[3]acr cancellations'!$a$2:$A$1004,$A2,'[3]acr cancellations'!$c$2:$C$1004,AK$4,'[3]acr cancellations'!$t$2:$T$1004,"ARB",'[3]acr cancellations'!$p$2:$P$1004,"&lt;&gt;"&amp;'[3]acr cancellations'!$ab$1)))-IF($D2="No",,(SUMIFS('[3]acr cancellations'!$e$2:$E$1004,'[3]acr cancellations'!$a$2:$A$1004,$A2,'[3]acr cancellations'!$c$2:$C$1004,AK$4,'[3]acr cancellations'!$t$2:$T$1004,"Canceled",'[3]acr cancellations'!$p$2:$P$1004,"&lt;&gt;"&amp;'[3]acr cancellations'!$ab$1)))+SUMIFS('[3]arb issuances &amp; retirements'!$i$2:$I$531,'[3]arb issuances &amp; retirements'!$h$2:$H$531,AK$4,'[3]arb issuances &amp; retirements'!$a$2:$A$531,$A2)-SUMIFS('[3]arb issuances &amp; retirements'!$j$2:$J$531,'[3]arb issuances &amp; retirements'!$h$2:$H$531,AK$4,'[3]arb issuances &amp; retirements'!$a$2:$A$531,$A2)</f>
        <v>0</v>
      </c>
      <c r="AL2" s="14" t="n">
        <f aca="false">SUMIFS('[3]acr issuances'!$k$2:$K$1500,'[3]acr issuances'!$b$2:$B$1500,$A2,'[3]acr issuances'!$i$2:$I$1500,AL$4)-SUMIFS('[3]acr issuances'!$m$2:$M$1500,'[3]acr issuances'!$b$2:$B$1500,$A2,'[3]acr issuances'!$i$2:$I$1500,AL$4)-IF($D2="No",,(SUMIFS('[3]acr cancellations'!$e$2:$E$1004,'[3]acr cancellations'!$a$2:$A$1004,$A2,'[3]acr cancellations'!$c$2:$C$1004,AL$4,'[3]acr cancellations'!$t$2:$T$1004,"ARB",'[3]acr cancellations'!$p$2:$P$1004,"&lt;&gt;"&amp;'[3]acr cancellations'!$ab$1)))-IF($D2="No",,(SUMIFS('[3]acr cancellations'!$e$2:$E$1004,'[3]acr cancellations'!$a$2:$A$1004,$A2,'[3]acr cancellations'!$c$2:$C$1004,AL$4,'[3]acr cancellations'!$t$2:$T$1004,"Canceled",'[3]acr cancellations'!$p$2:$P$1004,"&lt;&gt;"&amp;'[3]acr cancellations'!$ab$1)))+SUMIFS('[3]arb issuances &amp; retirements'!$i$2:$I$531,'[3]arb issuances &amp; retirements'!$h$2:$H$531,AL$4,'[3]arb issuances &amp; retirements'!$a$2:$A$531,$A2)-SUMIFS('[3]arb issuances &amp; retirements'!$j$2:$J$531,'[3]arb issuances &amp; retirements'!$h$2:$H$531,AL$4,'[3]arb issuances &amp; retirements'!$a$2:$A$531,$A2)</f>
        <v>0</v>
      </c>
      <c r="AM2" s="14" t="n">
        <f aca="false">SUMIFS('[3]acr issuances'!$k$2:$K$1500,'[3]acr issuances'!$b$2:$B$1500,$A2,'[3]acr issuances'!$i$2:$I$1500,AM$4)-SUMIFS('[3]acr issuances'!$m$2:$M$1500,'[3]acr issuances'!$b$2:$B$1500,$A2,'[3]acr issuances'!$i$2:$I$1500,AM$4)-IF($D2="No",,(SUMIFS('[3]acr cancellations'!$e$2:$E$1004,'[3]acr cancellations'!$a$2:$A$1004,$A2,'[3]acr cancellations'!$c$2:$C$1004,AM$4,'[3]acr cancellations'!$t$2:$T$1004,"ARB",'[3]acr cancellations'!$p$2:$P$1004,"&lt;&gt;"&amp;'[3]acr cancellations'!$ab$1)))-IF($D2="No",,(SUMIFS('[3]acr cancellations'!$e$2:$E$1004,'[3]acr cancellations'!$a$2:$A$1004,$A2,'[3]acr cancellations'!$c$2:$C$1004,AM$4,'[3]acr cancellations'!$t$2:$T$1004,"Canceled",'[3]acr cancellations'!$p$2:$P$1004,"&lt;&gt;"&amp;'[3]acr cancellations'!$ab$1)))+SUMIFS('[3]arb issuances &amp; retirements'!$i$2:$I$531,'[3]arb issuances &amp; retirements'!$h$2:$H$531,AM$4,'[3]arb issuances &amp; retirements'!$a$2:$A$531,$A2)-SUMIFS('[3]arb issuances &amp; retirements'!$j$2:$J$531,'[3]arb issuances &amp; retirements'!$h$2:$H$531,AM$4,'[3]arb issuances &amp; retirements'!$a$2:$A$531,$A2)</f>
        <v>0</v>
      </c>
      <c r="AN2" s="14" t="n">
        <f aca="false">SUMIFS('[3]acr issuances'!$k$2:$K$1500,'[3]acr issuances'!$b$2:$B$1500,$A2,'[3]acr issuances'!$i$2:$I$1500,AN$4)-SUMIFS('[3]acr issuances'!$m$2:$M$1500,'[3]acr issuances'!$b$2:$B$1500,$A2,'[3]acr issuances'!$i$2:$I$1500,AN$4)-IF($D2="No",,(SUMIFS('[3]acr cancellations'!$e$2:$E$1004,'[3]acr cancellations'!$a$2:$A$1004,$A2,'[3]acr cancellations'!$c$2:$C$1004,AN$4,'[3]acr cancellations'!$t$2:$T$1004,"ARB",'[3]acr cancellations'!$p$2:$P$1004,"&lt;&gt;"&amp;'[3]acr cancellations'!$ab$1)))-IF($D2="No",,(SUMIFS('[3]acr cancellations'!$e$2:$E$1004,'[3]acr cancellations'!$a$2:$A$1004,$A2,'[3]acr cancellations'!$c$2:$C$1004,AN$4,'[3]acr cancellations'!$t$2:$T$1004,"Canceled",'[3]acr cancellations'!$p$2:$P$1004,"&lt;&gt;"&amp;'[3]acr cancellations'!$ab$1)))+SUMIFS('[3]arb issuances &amp; retirements'!$i$2:$I$531,'[3]arb issuances &amp; retirements'!$h$2:$H$531,AN$4,'[3]arb issuances &amp; retirements'!$a$2:$A$531,$A2)-SUMIFS('[3]arb issuances &amp; retirements'!$j$2:$J$531,'[3]arb issuances &amp; retirements'!$h$2:$H$531,AN$4,'[3]arb issuances &amp; retirements'!$a$2:$A$531,$A2)</f>
        <v>0</v>
      </c>
      <c r="AO2" s="14" t="n">
        <f aca="false">SUMIFS('[3]acr issuances'!$k$2:$K$1500,'[3]acr issuances'!$b$2:$B$1500,$A2,'[3]acr issuances'!$i$2:$I$1500,AO$4)-SUMIFS('[3]acr issuances'!$m$2:$M$1500,'[3]acr issuances'!$b$2:$B$1500,$A2,'[3]acr issuances'!$i$2:$I$1500,AO$4)-IF($D2="No",,(SUMIFS('[3]acr cancellations'!$e$2:$E$1004,'[3]acr cancellations'!$a$2:$A$1004,$A2,'[3]acr cancellations'!$c$2:$C$1004,AO$4,'[3]acr cancellations'!$t$2:$T$1004,"ARB",'[3]acr cancellations'!$p$2:$P$1004,"&lt;&gt;"&amp;'[3]acr cancellations'!$ab$1)))-IF($D2="No",,(SUMIFS('[3]acr cancellations'!$e$2:$E$1004,'[3]acr cancellations'!$a$2:$A$1004,$A2,'[3]acr cancellations'!$c$2:$C$1004,AO$4,'[3]acr cancellations'!$t$2:$T$1004,"Canceled",'[3]acr cancellations'!$p$2:$P$1004,"&lt;&gt;"&amp;'[3]acr cancellations'!$ab$1)))+SUMIFS('[3]arb issuances &amp; retirements'!$i$2:$I$531,'[3]arb issuances &amp; retirements'!$h$2:$H$531,AO$4,'[3]arb issuances &amp; retirements'!$a$2:$A$531,$A2)-SUMIFS('[3]arb issuances &amp; retirements'!$j$2:$J$531,'[3]arb issuances &amp; retirements'!$h$2:$H$531,AO$4,'[3]arb issuances &amp; retirements'!$a$2:$A$531,$A2)</f>
        <v>0</v>
      </c>
      <c r="AP2" s="14" t="n">
        <f aca="false">SUMIFS('[3]acr issuances'!$k$2:$K$1500,'[3]acr issuances'!$b$2:$B$1500,$A2,'[3]acr issuances'!$i$2:$I$1500,AP$4)-SUMIFS('[3]acr issuances'!$m$2:$M$1500,'[3]acr issuances'!$b$2:$B$1500,$A2,'[3]acr issuances'!$i$2:$I$1500,AP$4)-IF($D2="No",,(SUMIFS('[3]acr cancellations'!$e$2:$E$1004,'[3]acr cancellations'!$a$2:$A$1004,$A2,'[3]acr cancellations'!$c$2:$C$1004,AP$4,'[3]acr cancellations'!$t$2:$T$1004,"ARB",'[3]acr cancellations'!$p$2:$P$1004,"&lt;&gt;"&amp;'[3]acr cancellations'!$ab$1)))-IF($D2="No",,(SUMIFS('[3]acr cancellations'!$e$2:$E$1004,'[3]acr cancellations'!$a$2:$A$1004,$A2,'[3]acr cancellations'!$c$2:$C$1004,AP$4,'[3]acr cancellations'!$t$2:$T$1004,"Canceled",'[3]acr cancellations'!$p$2:$P$1004,"&lt;&gt;"&amp;'[3]acr cancellations'!$ab$1)))+SUMIFS('[3]arb issuances &amp; retirements'!$i$2:$I$531,'[3]arb issuances &amp; retirements'!$h$2:$H$531,AP$4,'[3]arb issuances &amp; retirements'!$a$2:$A$531,$A2)-SUMIFS('[3]arb issuances &amp; retirements'!$j$2:$J$531,'[3]arb issuances &amp; retirements'!$h$2:$H$531,AP$4,'[3]arb issuances &amp; retirements'!$a$2:$A$531,$A2)</f>
        <v>0</v>
      </c>
      <c r="AQ2" s="14" t="n">
        <f aca="false">SUMIFS('[3]acr issuances'!$k$2:$K$1500,'[3]acr issuances'!$b$2:$B$1500,$A2,'[3]acr issuances'!$i$2:$I$1500,AQ$4)-SUMIFS('[3]acr issuances'!$m$2:$M$1500,'[3]acr issuances'!$b$2:$B$1500,$A2,'[3]acr issuances'!$i$2:$I$1500,AQ$4)-IF($D2="No",,(SUMIFS('[3]acr cancellations'!$e$2:$E$1004,'[3]acr cancellations'!$a$2:$A$1004,$A2,'[3]acr cancellations'!$c$2:$C$1004,AQ$4,'[3]acr cancellations'!$t$2:$T$1004,"ARB",'[3]acr cancellations'!$p$2:$P$1004,"&lt;&gt;"&amp;'[3]acr cancellations'!$ab$1)))-IF($D2="No",,(SUMIFS('[3]acr cancellations'!$e$2:$E$1004,'[3]acr cancellations'!$a$2:$A$1004,$A2,'[3]acr cancellations'!$c$2:$C$1004,AQ$4,'[3]acr cancellations'!$t$2:$T$1004,"Canceled",'[3]acr cancellations'!$p$2:$P$1004,"&lt;&gt;"&amp;'[3]acr cancellations'!$ab$1)))+SUMIFS('[3]arb issuances &amp; retirements'!$i$2:$I$531,'[3]arb issuances &amp; retirements'!$h$2:$H$531,AQ$4,'[3]arb issuances &amp; retirements'!$a$2:$A$531,$A2)-SUMIFS('[3]arb issuances &amp; retirements'!$j$2:$J$531,'[3]arb issuances &amp; retirements'!$h$2:$H$531,AQ$4,'[3]arb issuances &amp; retirements'!$a$2:$A$531,$A2)</f>
        <v>0</v>
      </c>
      <c r="AR2" s="14" t="n">
        <f aca="false">SUMIFS('[3]acr issuances'!$k$2:$K$1500,'[3]acr issuances'!$b$2:$B$1500,$A2,'[3]acr issuances'!$i$2:$I$1500,AR$4)-SUMIFS('[3]acr issuances'!$m$2:$M$1500,'[3]acr issuances'!$b$2:$B$1500,$A2,'[3]acr issuances'!$i$2:$I$1500,AR$4)-IF($D2="No",,(SUMIFS('[3]acr cancellations'!$e$2:$E$1004,'[3]acr cancellations'!$a$2:$A$1004,$A2,'[3]acr cancellations'!$c$2:$C$1004,AR$4,'[3]acr cancellations'!$t$2:$T$1004,"ARB",'[3]acr cancellations'!$p$2:$P$1004,"&lt;&gt;"&amp;'[3]acr cancellations'!$ab$1)))-IF($D2="No",,(SUMIFS('[3]acr cancellations'!$e$2:$E$1004,'[3]acr cancellations'!$a$2:$A$1004,$A2,'[3]acr cancellations'!$c$2:$C$1004,AR$4,'[3]acr cancellations'!$t$2:$T$1004,"Canceled",'[3]acr cancellations'!$p$2:$P$1004,"&lt;&gt;"&amp;'[3]acr cancellations'!$ab$1)))+SUMIFS('[3]arb issuances &amp; retirements'!$i$2:$I$531,'[3]arb issuances &amp; retirements'!$h$2:$H$531,AR$4,'[3]arb issuances &amp; retirements'!$a$2:$A$531,$A2)-SUMIFS('[3]arb issuances &amp; retirements'!$j$2:$J$531,'[3]arb issuances &amp; retirements'!$h$2:$H$531,AR$4,'[3]arb issuances &amp; retirements'!$a$2:$A$531,$A2)</f>
        <v>0</v>
      </c>
      <c r="AS2" s="14" t="n">
        <f aca="false">SUMIFS('[3]acr issuances'!$k$2:$K$1500,'[3]acr issuances'!$b$2:$B$1500,$A2,'[3]acr issuances'!$i$2:$I$1500,AS$4)-SUMIFS('[3]acr issuances'!$m$2:$M$1500,'[3]acr issuances'!$b$2:$B$1500,$A2,'[3]acr issuances'!$i$2:$I$1500,AS$4)-IF($D2="No",,(SUMIFS('[3]acr cancellations'!$e$2:$E$1004,'[3]acr cancellations'!$a$2:$A$1004,$A2,'[3]acr cancellations'!$c$2:$C$1004,AS$4,'[3]acr cancellations'!$t$2:$T$1004,"ARB",'[3]acr cancellations'!$p$2:$P$1004,"&lt;&gt;"&amp;'[3]acr cancellations'!$ab$1)))-IF($D2="No",,(SUMIFS('[3]acr cancellations'!$e$2:$E$1004,'[3]acr cancellations'!$a$2:$A$1004,$A2,'[3]acr cancellations'!$c$2:$C$1004,AS$4,'[3]acr cancellations'!$t$2:$T$1004,"Canceled",'[3]acr cancellations'!$p$2:$P$1004,"&lt;&gt;"&amp;'[3]acr cancellations'!$ab$1)))+SUMIFS('[3]arb issuances &amp; retirements'!$i$2:$I$531,'[3]arb issuances &amp; retirements'!$h$2:$H$531,AS$4,'[3]arb issuances &amp; retirements'!$a$2:$A$531,$A2)-SUMIFS('[3]arb issuances &amp; retirements'!$j$2:$J$531,'[3]arb issuances &amp; retirements'!$h$2:$H$531,AS$4,'[3]arb issuances &amp; retirements'!$a$2:$A$531,$A2)</f>
        <v>0</v>
      </c>
      <c r="AT2" s="14" t="n">
        <f aca="false">SUMIFS('[3]acr issuances'!$k$2:$K$1500,'[3]acr issuances'!$b$2:$B$1500,$A2,'[3]acr issuances'!$i$2:$I$1500,AT$4)-SUMIFS('[3]acr issuances'!$m$2:$M$1500,'[3]acr issuances'!$b$2:$B$1500,$A2,'[3]acr issuances'!$i$2:$I$1500,AT$4)-IF($D2="No",,(SUMIFS('[3]acr cancellations'!$e$2:$E$1004,'[3]acr cancellations'!$a$2:$A$1004,$A2,'[3]acr cancellations'!$c$2:$C$1004,AT$4,'[3]acr cancellations'!$t$2:$T$1004,"ARB",'[3]acr cancellations'!$p$2:$P$1004,"&lt;&gt;"&amp;'[3]acr cancellations'!$ab$1)))-IF($D2="No",,(SUMIFS('[3]acr cancellations'!$e$2:$E$1004,'[3]acr cancellations'!$a$2:$A$1004,$A2,'[3]acr cancellations'!$c$2:$C$1004,AT$4,'[3]acr cancellations'!$t$2:$T$1004,"Canceled",'[3]acr cancellations'!$p$2:$P$1004,"&lt;&gt;"&amp;'[3]acr cancellations'!$ab$1)))+SUMIFS('[3]arb issuances &amp; retirements'!$i$2:$I$531,'[3]arb issuances &amp; retirements'!$h$2:$H$531,AT$4,'[3]arb issuances &amp; retirements'!$a$2:$A$531,$A2)-SUMIFS('[3]arb issuances &amp; retirements'!$j$2:$J$531,'[3]arb issuances &amp; retirements'!$h$2:$H$531,AT$4,'[3]arb issuances &amp; retirements'!$a$2:$A$531,$A2)</f>
        <v>0</v>
      </c>
      <c r="AU2" s="14" t="n">
        <f aca="false">SUMIFS('[3]acr issuances'!$k$2:$K$1500,'[3]acr issuances'!$b$2:$B$1500,$A2,'[3]acr issuances'!$i$2:$I$1500,AU$4)-SUMIFS('[3]acr issuances'!$m$2:$M$1500,'[3]acr issuances'!$b$2:$B$1500,$A2,'[3]acr issuances'!$i$2:$I$1500,AU$4)-IF($D2="No",,(SUMIFS('[3]acr cancellations'!$e$2:$E$1004,'[3]acr cancellations'!$a$2:$A$1004,$A2,'[3]acr cancellations'!$c$2:$C$1004,AU$4,'[3]acr cancellations'!$t$2:$T$1004,"ARB",'[3]acr cancellations'!$p$2:$P$1004,"&lt;&gt;"&amp;'[3]acr cancellations'!$ab$1)))-IF($D2="No",,(SUMIFS('[3]acr cancellations'!$e$2:$E$1004,'[3]acr cancellations'!$a$2:$A$1004,$A2,'[3]acr cancellations'!$c$2:$C$1004,AU$4,'[3]acr cancellations'!$t$2:$T$1004,"Canceled",'[3]acr cancellations'!$p$2:$P$1004,"&lt;&gt;"&amp;'[3]acr cancellations'!$ab$1)))+SUMIFS('[3]arb issuances &amp; retirements'!$i$2:$I$531,'[3]arb issuances &amp; retirements'!$h$2:$H$531,AU$4,'[3]arb issuances &amp; retirements'!$a$2:$A$531,$A2)-SUMIFS('[3]arb issuances &amp; retirements'!$j$2:$J$531,'[3]arb issuances &amp; retirements'!$h$2:$H$531,AU$4,'[3]arb issuances &amp; retirements'!$a$2:$A$531,$A2)</f>
        <v>0</v>
      </c>
      <c r="AV2" s="14" t="n">
        <f aca="false">SUMIFS('[3]acr issuances'!$k$2:$K$1500,'[3]acr issuances'!$b$2:$B$1500,$A2,'[3]acr issuances'!$i$2:$I$1500,AV$4)-SUMIFS('[3]acr issuances'!$m$2:$M$1500,'[3]acr issuances'!$b$2:$B$1500,$A2,'[3]acr issuances'!$i$2:$I$1500,AV$4)-IF($D2="No",,(SUMIFS('[3]acr cancellations'!$e$2:$E$1004,'[3]acr cancellations'!$a$2:$A$1004,$A2,'[3]acr cancellations'!$c$2:$C$1004,AV$4,'[3]acr cancellations'!$t$2:$T$1004,"ARB",'[3]acr cancellations'!$p$2:$P$1004,"&lt;&gt;"&amp;'[3]acr cancellations'!$ab$1)))-IF($D2="No",,(SUMIFS('[3]acr cancellations'!$e$2:$E$1004,'[3]acr cancellations'!$a$2:$A$1004,$A2,'[3]acr cancellations'!$c$2:$C$1004,AV$4,'[3]acr cancellations'!$t$2:$T$1004,"Canceled",'[3]acr cancellations'!$p$2:$P$1004,"&lt;&gt;"&amp;'[3]acr cancellations'!$ab$1)))+SUMIFS('[3]arb issuances &amp; retirements'!$i$2:$I$531,'[3]arb issuances &amp; retirements'!$h$2:$H$531,AV$4,'[3]arb issuances &amp; retirements'!$a$2:$A$531,$A2)-SUMIFS('[3]arb issuances &amp; retirements'!$j$2:$J$531,'[3]arb issuances &amp; retirements'!$h$2:$H$531,AV$4,'[3]arb issuances &amp; retirements'!$a$2:$A$531,$A2)</f>
        <v>0</v>
      </c>
      <c r="AW2" s="14" t="n">
        <f aca="false">SUMIFS('[3]acr issuances'!$k$2:$K$1500,'[3]acr issuances'!$b$2:$B$1500,$A2,'[3]acr issuances'!$i$2:$I$1500,AW$4)-SUMIFS('[3]acr issuances'!$m$2:$M$1500,'[3]acr issuances'!$b$2:$B$1500,$A2,'[3]acr issuances'!$i$2:$I$1500,AW$4)-IF($D2="No",,(SUMIFS('[3]acr cancellations'!$e$2:$E$1004,'[3]acr cancellations'!$a$2:$A$1004,$A2,'[3]acr cancellations'!$c$2:$C$1004,AW$4,'[3]acr cancellations'!$t$2:$T$1004,"ARB",'[3]acr cancellations'!$p$2:$P$1004,"&lt;&gt;"&amp;'[3]acr cancellations'!$ab$1)))-IF($D2="No",,(SUMIFS('[3]acr cancellations'!$e$2:$E$1004,'[3]acr cancellations'!$a$2:$A$1004,$A2,'[3]acr cancellations'!$c$2:$C$1004,AW$4,'[3]acr cancellations'!$t$2:$T$1004,"Canceled",'[3]acr cancellations'!$p$2:$P$1004,"&lt;&gt;"&amp;'[3]acr cancellations'!$ab$1)))+SUMIFS('[3]arb issuances &amp; retirements'!$i$2:$I$531,'[3]arb issuances &amp; retirements'!$h$2:$H$531,AW$4,'[3]arb issuances &amp; retirements'!$a$2:$A$531,$A2)-SUMIFS('[3]arb issuances &amp; retirements'!$j$2:$J$531,'[3]arb issuances &amp; retirements'!$h$2:$H$531,AW$4,'[3]arb issuances &amp; retirements'!$a$2:$A$531,$A2)</f>
        <v>0</v>
      </c>
      <c r="AX2" s="13" t="n">
        <f aca="false">SUMIFS('[3]acr retirements'!$d$2:$D$5000,'[3]acr retirements'!$a$2:$A$5000,$A2,'[3]acr retirements'!$r$2:$R$5000,AX$4)+SUMIFS('[3]acr cancellations'!$e$2:$E$1038,'[3]acr cancellations'!$a$2:$A$1038,$A2,'[3]acr cancellations'!$s$2:$S$1038,AX$4,'[3]acr cancellations'!$q$2:$Q$1038,"Compensation for Intentional Reversal")+SUMIFS('[3]acr cancellations'!$e$2:$E$1038,'[3]acr cancellations'!$a$2:$A$1038,$A2,'[3]acr cancellations'!$s$2:$S$1038,AX$4,'[3]acr cancellations'!$q$2:$Q$1038,"Compensation for Early Project Termination")</f>
        <v>0</v>
      </c>
      <c r="AY2" s="13" t="n">
        <f aca="false">SUMIFS('[3]acr retirements'!$d$2:$D$5000,'[3]acr retirements'!$a$2:$A$5000,$A2,'[3]acr retirements'!$r$2:$R$5000,AY$4)+SUMIFS('[3]acr cancellations'!$e$2:$E$1038,'[3]acr cancellations'!$a$2:$A$1038,$A2,'[3]acr cancellations'!$s$2:$S$1038,AY$4,'[3]acr cancellations'!$q$2:$Q$1038,"Compensation for Intentional Reversal")+SUMIFS('[3]acr cancellations'!$e$2:$E$1038,'[3]acr cancellations'!$a$2:$A$1038,$A2,'[3]acr cancellations'!$s$2:$S$1038,AY$4,'[3]acr cancellations'!$q$2:$Q$1038,"Compensation for Early Project Termination")</f>
        <v>0</v>
      </c>
      <c r="AZ2" s="13" t="n">
        <f aca="false">SUMIFS('[3]acr retirements'!$d$2:$D$5000,'[3]acr retirements'!$a$2:$A$5000,$A2,'[3]acr retirements'!$r$2:$R$5000,AZ$4)+SUMIFS('[3]acr cancellations'!$e$2:$E$1038,'[3]acr cancellations'!$a$2:$A$1038,$A2,'[3]acr cancellations'!$s$2:$S$1038,AZ$4,'[3]acr cancellations'!$q$2:$Q$1038,"Compensation for Intentional Reversal")+SUMIFS('[3]acr cancellations'!$e$2:$E$1038,'[3]acr cancellations'!$a$2:$A$1038,$A2,'[3]acr cancellations'!$s$2:$S$1038,AZ$4,'[3]acr cancellations'!$q$2:$Q$1038,"Compensation for Early Project Termination")</f>
        <v>0</v>
      </c>
      <c r="BA2" s="13" t="n">
        <f aca="false">SUMIFS('[3]acr retirements'!$d$2:$D$5000,'[3]acr retirements'!$a$2:$A$5000,$A2,'[3]acr retirements'!$r$2:$R$5000,BA$4)+SUMIFS('[3]acr cancellations'!$e$2:$E$1038,'[3]acr cancellations'!$a$2:$A$1038,$A2,'[3]acr cancellations'!$s$2:$S$1038,BA$4,'[3]acr cancellations'!$q$2:$Q$1038,"Compensation for Intentional Reversal")+SUMIFS('[3]acr cancellations'!$e$2:$E$1038,'[3]acr cancellations'!$a$2:$A$1038,$A2,'[3]acr cancellations'!$s$2:$S$1038,BA$4,'[3]acr cancellations'!$q$2:$Q$1038,"Compensation for Early Project Termination")</f>
        <v>0</v>
      </c>
      <c r="BB2" s="13" t="n">
        <f aca="false">SUMIFS('[3]acr retirements'!$d$2:$D$5000,'[3]acr retirements'!$a$2:$A$5000,$A2,'[3]acr retirements'!$r$2:$R$5000,BB$4)+SUMIFS('[3]acr cancellations'!$e$2:$E$1038,'[3]acr cancellations'!$a$2:$A$1038,$A2,'[3]acr cancellations'!$s$2:$S$1038,BB$4,'[3]acr cancellations'!$q$2:$Q$1038,"Compensation for Intentional Reversal")+SUMIFS('[3]acr cancellations'!$e$2:$E$1038,'[3]acr cancellations'!$a$2:$A$1038,$A2,'[3]acr cancellations'!$s$2:$S$1038,BB$4,'[3]acr cancellations'!$q$2:$Q$1038,"Compensation for Early Project Termination")</f>
        <v>0</v>
      </c>
      <c r="BC2" s="13" t="n">
        <f aca="false">SUMIFS('[3]acr retirements'!$d$2:$D$5000,'[3]acr retirements'!$a$2:$A$5000,$A2,'[3]acr retirements'!$r$2:$R$5000,BC$4)+SUMIFS('[3]acr cancellations'!$e$2:$E$1038,'[3]acr cancellations'!$a$2:$A$1038,$A2,'[3]acr cancellations'!$s$2:$S$1038,BC$4,'[3]acr cancellations'!$q$2:$Q$1038,"Compensation for Intentional Reversal")+SUMIFS('[3]acr cancellations'!$e$2:$E$1038,'[3]acr cancellations'!$a$2:$A$1038,$A2,'[3]acr cancellations'!$s$2:$S$1038,BC$4,'[3]acr cancellations'!$q$2:$Q$1038,"Compensation for Early Project Termination")</f>
        <v>0</v>
      </c>
      <c r="BD2" s="13" t="n">
        <f aca="false">SUMIFS('[3]acr retirements'!$d$2:$D$5000,'[3]acr retirements'!$a$2:$A$5000,$A2,'[3]acr retirements'!$r$2:$R$5000,BD$4)+SUMIFS('[3]acr cancellations'!$e$2:$E$1038,'[3]acr cancellations'!$a$2:$A$1038,$A2,'[3]acr cancellations'!$s$2:$S$1038,BD$4,'[3]acr cancellations'!$q$2:$Q$1038,"Compensation for Intentional Reversal")+SUMIFS('[3]acr cancellations'!$e$2:$E$1038,'[3]acr cancellations'!$a$2:$A$1038,$A2,'[3]acr cancellations'!$s$2:$S$1038,BD$4,'[3]acr cancellations'!$q$2:$Q$1038,"Compensation for Early Project Termination")</f>
        <v>0</v>
      </c>
      <c r="BE2" s="13" t="n">
        <f aca="false">SUMIFS('[3]acr retirements'!$d$2:$D$5000,'[3]acr retirements'!$a$2:$A$5000,$A2,'[3]acr retirements'!$r$2:$R$5000,BE$4)+SUMIFS('[3]acr cancellations'!$e$2:$E$1038,'[3]acr cancellations'!$a$2:$A$1038,$A2,'[3]acr cancellations'!$s$2:$S$1038,BE$4,'[3]acr cancellations'!$q$2:$Q$1038,"Compensation for Intentional Reversal")+SUMIFS('[3]acr cancellations'!$e$2:$E$1038,'[3]acr cancellations'!$a$2:$A$1038,$A2,'[3]acr cancellations'!$s$2:$S$1038,BE$4,'[3]acr cancellations'!$q$2:$Q$1038,"Compensation for Early Project Termination")</f>
        <v>0</v>
      </c>
      <c r="BF2" s="13" t="n">
        <f aca="false">SUMIFS('[3]acr retirements'!$d$2:$D$5000,'[3]acr retirements'!$a$2:$A$5000,$A2,'[3]acr retirements'!$r$2:$R$5000,BF$4)+SUMIFS('[3]acr cancellations'!$e$2:$E$1038,'[3]acr cancellations'!$a$2:$A$1038,$A2,'[3]acr cancellations'!$s$2:$S$1038,BF$4,'[3]acr cancellations'!$q$2:$Q$1038,"Compensation for Intentional Reversal")+SUMIFS('[3]acr cancellations'!$e$2:$E$1038,'[3]acr cancellations'!$a$2:$A$1038,$A2,'[3]acr cancellations'!$s$2:$S$1038,BF$4,'[3]acr cancellations'!$q$2:$Q$1038,"Compensation for Early Project Termination")</f>
        <v>0</v>
      </c>
      <c r="BG2" s="13" t="n">
        <f aca="false">SUMIFS('[3]acr retirements'!$d$2:$D$5000,'[3]acr retirements'!$a$2:$A$5000,$A2,'[3]acr retirements'!$r$2:$R$5000,BG$4)+SUMIFS('[3]acr cancellations'!$e$2:$E$1038,'[3]acr cancellations'!$a$2:$A$1038,$A2,'[3]acr cancellations'!$s$2:$S$1038,BG$4,'[3]acr cancellations'!$q$2:$Q$1038,"Compensation for Intentional Reversal")+SUMIFS('[3]acr cancellations'!$e$2:$E$1038,'[3]acr cancellations'!$a$2:$A$1038,$A2,'[3]acr cancellations'!$s$2:$S$1038,BG$4,'[3]acr cancellations'!$q$2:$Q$1038,"Compensation for Early Project Termination")</f>
        <v>0</v>
      </c>
      <c r="BH2" s="13" t="n">
        <f aca="false">SUMIFS('[3]acr retirements'!$d$2:$D$5000,'[3]acr retirements'!$a$2:$A$5000,$A2,'[3]acr retirements'!$r$2:$R$5000,BH$4)+SUMIFS('[3]acr cancellations'!$e$2:$E$1038,'[3]acr cancellations'!$a$2:$A$1038,$A2,'[3]acr cancellations'!$s$2:$S$1038,BH$4,'[3]acr cancellations'!$q$2:$Q$1038,"Compensation for Intentional Reversal")+SUMIFS('[3]acr cancellations'!$e$2:$E$1038,'[3]acr cancellations'!$a$2:$A$1038,$A2,'[3]acr cancellations'!$s$2:$S$1038,BH$4,'[3]acr cancellations'!$q$2:$Q$1038,"Compensation for Early Project Termination")</f>
        <v>0</v>
      </c>
      <c r="BI2" s="13" t="n">
        <f aca="false">SUMIFS('[3]acr retirements'!$d$2:$D$5000,'[3]acr retirements'!$a$2:$A$5000,$A2,'[3]acr retirements'!$r$2:$R$5000,BI$4)+SUMIFS('[3]acr cancellations'!$e$2:$E$1038,'[3]acr cancellations'!$a$2:$A$1038,$A2,'[3]acr cancellations'!$s$2:$S$1038,BI$4,'[3]acr cancellations'!$q$2:$Q$1038,"Compensation for Intentional Reversal")+SUMIFS('[3]acr cancellations'!$e$2:$E$1038,'[3]acr cancellations'!$a$2:$A$1038,$A2,'[3]acr cancellations'!$s$2:$S$1038,BI$4,'[3]acr cancellations'!$q$2:$Q$1038,"Compensation for Early Project Termination")</f>
        <v>0</v>
      </c>
      <c r="BJ2" s="13" t="n">
        <f aca="false">SUMIFS('[3]acr retirements'!$d$2:$D$5000,'[3]acr retirements'!$a$2:$A$5000,$A2,'[3]acr retirements'!$r$2:$R$5000,BJ$4)+SUMIFS('[3]acr cancellations'!$e$2:$E$1038,'[3]acr cancellations'!$a$2:$A$1038,$A2,'[3]acr cancellations'!$s$2:$S$1038,BJ$4,'[3]acr cancellations'!$q$2:$Q$1038,"Compensation for Intentional Reversal")+SUMIFS('[3]acr cancellations'!$e$2:$E$1038,'[3]acr cancellations'!$a$2:$A$1038,$A2,'[3]acr cancellations'!$s$2:$S$1038,BJ$4,'[3]acr cancellations'!$q$2:$Q$1038,"Compensation for Early Project Termination")</f>
        <v>0</v>
      </c>
      <c r="BK2" s="13" t="n">
        <f aca="false">SUMIFS('[3]acr retirements'!$d$2:$D$5000,'[3]acr retirements'!$a$2:$A$5000,$A2,'[3]acr retirements'!$r$2:$R$5000,BK$4)+SUMIFS('[3]acr cancellations'!$e$2:$E$1038,'[3]acr cancellations'!$a$2:$A$1038,$A2,'[3]acr cancellations'!$s$2:$S$1038,BK$4,'[3]acr cancellations'!$q$2:$Q$1038,"Compensation for Intentional Reversal")+SUMIFS('[3]acr cancellations'!$e$2:$E$1038,'[3]acr cancellations'!$a$2:$A$1038,$A2,'[3]acr cancellations'!$s$2:$S$1038,BK$4,'[3]acr cancellations'!$q$2:$Q$1038,"Compensation for Early Project Termination")</f>
        <v>0</v>
      </c>
      <c r="BL2" s="13" t="n">
        <f aca="false">SUMIFS('[3]acr retirements'!$d$2:$D$5000,'[3]acr retirements'!$a$2:$A$5000,$A2,'[3]acr retirements'!$r$2:$R$5000,BL$4)+SUMIFS('[3]acr cancellations'!$e$2:$E$1038,'[3]acr cancellations'!$a$2:$A$1038,$A2,'[3]acr cancellations'!$s$2:$S$1038,BL$4,'[3]acr cancellations'!$q$2:$Q$1038,"Compensation for Intentional Reversal")+SUMIFS('[3]acr cancellations'!$e$2:$E$1038,'[3]acr cancellations'!$a$2:$A$1038,$A2,'[3]acr cancellations'!$s$2:$S$1038,BL$4,'[3]acr cancellations'!$q$2:$Q$1038,"Compensation for Early Project Termination")</f>
        <v>0</v>
      </c>
      <c r="BM2" s="13" t="n">
        <f aca="false">SUMIFS('[3]acr retirements'!$d$2:$D$5000,'[3]acr retirements'!$a$2:$A$5000,$A2,'[3]acr retirements'!$r$2:$R$5000,BM$4)+SUMIFS('[3]acr cancellations'!$e$2:$E$1038,'[3]acr cancellations'!$a$2:$A$1038,$A2,'[3]acr cancellations'!$s$2:$S$1038,BM$4,'[3]acr cancellations'!$q$2:$Q$1038,"Compensation for Intentional Reversal")+SUMIFS('[3]acr cancellations'!$e$2:$E$1038,'[3]acr cancellations'!$a$2:$A$1038,$A2,'[3]acr cancellations'!$s$2:$S$1038,BM$4,'[3]acr cancellations'!$q$2:$Q$1038,"Compensation for Early Project Termination")</f>
        <v>0</v>
      </c>
      <c r="BN2" s="13" t="n">
        <f aca="false">SUMIFS('[3]acr retirements'!$d$2:$D$5000,'[3]acr retirements'!$a$2:$A$5000,$A2,'[3]acr retirements'!$r$2:$R$5000,BN$4)+SUMIFS('[3]acr cancellations'!$e$2:$E$1038,'[3]acr cancellations'!$a$2:$A$1038,$A2,'[3]acr cancellations'!$s$2:$S$1038,BN$4,'[3]acr cancellations'!$q$2:$Q$1038,"Compensation for Intentional Reversal")+SUMIFS('[3]acr cancellations'!$e$2:$E$1038,'[3]acr cancellations'!$a$2:$A$1038,$A2,'[3]acr cancellations'!$s$2:$S$1038,BN$4,'[3]acr cancellations'!$q$2:$Q$1038,"Compensation for Early Project Termination")</f>
        <v>0</v>
      </c>
      <c r="BO2" s="13" t="n">
        <f aca="false">SUMIFS('[3]acr retirements'!$d$2:$D$5000,'[3]acr retirements'!$a$2:$A$5000,$A2,'[3]acr retirements'!$r$2:$R$5000,BO$4)+SUMIFS('[3]acr cancellations'!$e$2:$E$1038,'[3]acr cancellations'!$a$2:$A$1038,$A2,'[3]acr cancellations'!$s$2:$S$1038,BO$4,'[3]acr cancellations'!$q$2:$Q$1038,"Compensation for Intentional Reversal")+SUMIFS('[3]acr cancellations'!$e$2:$E$1038,'[3]acr cancellations'!$a$2:$A$1038,$A2,'[3]acr cancellations'!$s$2:$S$1038,BO$4,'[3]acr cancellations'!$q$2:$Q$1038,"Compensation for Early Project Termination")</f>
        <v>0</v>
      </c>
      <c r="BP2" s="13" t="n">
        <f aca="false">SUMIFS('[3]acr retirements'!$d$2:$D$5000,'[3]acr retirements'!$a$2:$A$5000,$A2,'[3]acr retirements'!$r$2:$R$5000,BP$4)+SUMIF('[3]arb issuances &amp; retirements'!$a$2:$A$531,$A2,'[3]arb issuances &amp; retirements'!$x$2:$X$531)+SUMIFS('[3]acr cancellations'!$e$2:$E$1004,'[3]acr cancellations'!$a$2:$A$1004,$A2,'[3]acr cancellations'!$s$2:$S$1004,BP$4,'[3]acr cancellations'!$q$2:$Q$1004,"Compensation for Intentional Reversal")+SUMIFS('[3]acr cancellations'!$e$2:$E$1004,'[3]acr cancellations'!$a$2:$A$1004,$A2,'[3]acr cancellations'!$s$2:$S$1004,BP$4,'[3]acr cancellations'!$q$2:$Q$1004,"Compensation for Early Project Termination")</f>
        <v>0</v>
      </c>
      <c r="BQ2" s="13" t="n">
        <f aca="false">SUMIFS('[3]acr retirements'!$d$2:$D$5000,'[3]acr retirements'!$a$2:$A$5000,$A2,'[3]acr retirements'!$r$2:$R$5000,BQ$4)+SUMIFS('[3]acr cancellations'!$e$2:$E$1038,'[3]acr cancellations'!$a$2:$A$1038,$A2,'[3]acr cancellations'!$s$2:$S$1038,BQ$4,'[3]acr cancellations'!$q$2:$Q$1038,"Compensation for Intentional Reversal")+SUMIFS('[3]acr cancellations'!$e$2:$E$1038,'[3]acr cancellations'!$a$2:$A$1038,$A2,'[3]acr cancellations'!$s$2:$S$1038,BQ$4,'[3]acr cancellations'!$q$2:$Q$1038,"Compensation for Early Project Termination")</f>
        <v>0</v>
      </c>
      <c r="BR2" s="13" t="n">
        <f aca="false">SUMIFS('[3]acr retirements'!$d$2:$D$5000,'[3]acr retirements'!$a$2:$A$5000,$A2,'[3]acr retirements'!$r$2:$R$5000,BR$4)+SUMIFS('[3]acr cancellations'!$e$2:$E$1038,'[3]acr cancellations'!$a$2:$A$1038,$A2,'[3]acr cancellations'!$s$2:$S$1038,BR$4,'[3]acr cancellations'!$q$2:$Q$1038,"Compensation for Intentional Reversal")+SUMIFS('[3]acr cancellations'!$e$2:$E$1038,'[3]acr cancellations'!$a$2:$A$1038,$A2,'[3]acr cancellations'!$s$2:$S$1038,BR$4,'[3]acr cancellations'!$q$2:$Q$1038,"Compensation for Early Project Termination")</f>
        <v>0</v>
      </c>
      <c r="BS2" s="13" t="n">
        <f aca="false">SUMIFS('[3]acr retirements'!$d$2:$D$5000,'[3]acr retirements'!$a$2:$A$5000,$A2,'[3]acr retirements'!$r$2:$R$5000,BS$4)+SUMIF('[3]arb issuances &amp; retirements'!$a$2:$A$531,$A2,'[3]arb issuances &amp; retirements'!$y$2:$Y$531)+SUMIFS('[3]acr cancellations'!$e$2:$E$1004,'[3]acr cancellations'!$a$2:$A$1004,$A2,'[3]acr cancellations'!$s$2:$S$1004,BS$4,'[3]acr cancellations'!$q$2:$Q$1004,"Compensation for Intentional Reversal")+SUMIFS('[3]acr cancellations'!$e$2:$E$1004,'[3]acr cancellations'!$a$2:$A$1004,$A2,'[3]acr cancellations'!$s$2:$S$1004,BS$4,'[3]acr cancellations'!$q$2:$Q$1004,"Compensation for Early Project Termination")+IF($D2="No",(SUMIFS('[3]acr cancellations'!$e$2:$E$1004,'[3]acr cancellations'!$a$2:$A$1004,$A2,'[3]acr cancellations'!$s$2:$S$1004,BS$4,'[3]acr cancellations'!$t$2:$T$1004,"Canceled",'[3]acr cancellations'!$p$2:$P$1004,"&lt;&gt;"&amp;'[3]acr cancellations'!$ab$1)),)</f>
        <v>0</v>
      </c>
      <c r="BT2" s="13" t="n">
        <f aca="false">SUMIFS('[3]acr retirements'!$d$2:$D$5000,'[3]acr retirements'!$a$2:$A$5000,$A2,'[3]acr retirements'!$r$2:$R$5000,BT$4)+SUMIFS('[3]acr cancellations'!$e$2:$E$1038,'[3]acr cancellations'!$a$2:$A$1038,$A2,'[3]acr cancellations'!$s$2:$S$1038,BT$4,'[3]acr cancellations'!$q$2:$Q$1038,"Compensation for Intentional Reversal")+SUMIFS('[3]acr cancellations'!$e$2:$E$1038,'[3]acr cancellations'!$a$2:$A$1038,$A2,'[3]acr cancellations'!$s$2:$S$1038,BT$4,'[3]acr cancellations'!$q$2:$Q$1038,"Compensation for Early Project Termination")</f>
        <v>0</v>
      </c>
      <c r="BU2" s="13" t="n">
        <f aca="false">SUMIFS('[3]acr retirements'!$d$2:$D$5000,'[3]acr retirements'!$a$2:$A$5000,$A2,'[3]acr retirements'!$r$2:$R$5000,BU$4)+SUMIFS('[3]acr cancellations'!$e$2:$E$1038,'[3]acr cancellations'!$a$2:$A$1038,$A2,'[3]acr cancellations'!$s$2:$S$1038,BU$4,'[3]acr cancellations'!$q$2:$Q$1038,"Compensation for Intentional Reversal")+SUMIFS('[3]acr cancellations'!$e$2:$E$1038,'[3]acr cancellations'!$a$2:$A$1038,$A2,'[3]acr cancellations'!$s$2:$S$1038,BU$4,'[3]acr cancellations'!$q$2:$Q$1038,"Compensation for Early Project Termination")</f>
        <v>0</v>
      </c>
      <c r="BV2" s="13" t="n">
        <f aca="false">SUMIFS('[3]acr retirements'!$d$2:$D$5000,'[3]acr retirements'!$a$2:$A$5000,$A2,'[3]acr retirements'!$r$2:$R$5000,BV$4)+SUMIF('[3]arb issuances &amp; retirements'!$a$2:$A$531,$A2,'[3]arb issuances &amp; retirements'!$z$2:$Z$531)+SUMIFS('[3]acr cancellations'!$e$2:$E$1004,'[3]acr cancellations'!$a$2:$A$1004,$A2,'[3]acr cancellations'!$s$2:$S$1004,BV$4,'[3]acr cancellations'!$q$2:$Q$1004,"Compensation for Intentional Reversal")+SUMIFS('[3]acr cancellations'!$e$2:$E$1004,'[3]acr cancellations'!$a$2:$A$1004,$A2,'[3]acr cancellations'!$s$2:$S$1004,BV$4,'[3]acr cancellations'!$q$2:$Q$1004,"Compensation for Early Project Termination")+IF($D2="No",(SUMIFS('[3]acr cancellations'!$e$2:$E$1004,'[3]acr cancellations'!$a$2:$A$1004,$A2,'[3]acr cancellations'!$s$2:$S$1004,BV$4,'[3]acr cancellations'!$t$2:$T$1004,"Canceled",'[3]acr cancellations'!$p$2:$P$1004,"&lt;&gt;"&amp;'[3]acr cancellations'!$ab$1)),)</f>
        <v>0</v>
      </c>
      <c r="BW2" s="13" t="n">
        <f aca="false">SUMIFS('[3]acr retirements'!$d$2:$D$5000,'[3]acr retirements'!$a$2:$A$5000,$A2,'[3]acr retirements'!$r$2:$R$5000,BW$4)+SUMIF('[3]arb issuances &amp; retirements'!$a$2:$A$531,$A2,'[3]arb issuances &amp; retirements'!$aa$2:$AA$531)+SUMIF('[3]arb issuances &amp; retirements'!$a$2:$A$531,$A2,'[3]arb issuances &amp; retirements'!$ac$2:$AC$531)+SUMIFS('[3]acr cancellations'!$e$2:$E$1004,'[3]acr cancellations'!$a$2:$A$1004,$A2,'[3]acr cancellations'!$s$2:$S$1004,BW$4,'[3]acr cancellations'!$q$2:$Q$1004,"Compensation for Intentional Reversal")+SUMIFS('[3]acr cancellations'!$e$2:$E$1004,'[3]acr cancellations'!$a$2:$A$1004,$A2,'[3]acr cancellations'!$s$2:$S$1004,BW$4,'[3]acr cancellations'!$q$2:$Q$1004,"Compensation for Early Project Termination")</f>
        <v>0</v>
      </c>
      <c r="BX2" s="13" t="n">
        <f aca="false">SUMIFS('[3]acr retirements'!$d$2:$D$5000,'[3]acr retirements'!$a$2:$A$5000,$A2,'[3]acr retirements'!$r$2:$R$5000,BX$4)+SUMIF('[3]arb issuances &amp; retirements'!$a$2:$A$531,$A2,'[3]arb issuances &amp; retirements'!$ac$2:$AC$531)+SUMIFS('[3]acr cancellations'!$e$2:$E$1004,'[3]acr cancellations'!$a$2:$A$1004,$A2,'[3]acr cancellations'!$s$2:$S$1004,BX$4,'[3]acr cancellations'!$q$2:$Q$1004,"Compensation for Intentional Reversal")+SUMIFS('[3]acr cancellations'!$e$2:$E$1004,'[3]acr cancellations'!$a$2:$A$1004,$A2,'[3]acr cancellations'!$s$2:$S$1004,BX$4,'[3]acr cancellations'!$q$2:$Q$1004,"Compensation for Early Project Termination")</f>
        <v>0</v>
      </c>
      <c r="BY2" s="13" t="n">
        <f aca="false">SUMIFS('[3]acr retirements'!$d$2:$D$5000,'[3]acr retirements'!$a$2:$A$5000,$A2,'[3]acr retirements'!$r$2:$R$5000,BY$4)+SUMIFS('[3]acr cancellations'!$e$2:$E$1004,'[3]acr cancellations'!$a$2:$A$1004,$A2,'[3]acr cancellations'!$s$2:$S$1004,BY$4,'[3]acr cancellations'!$q$2:$Q$1004,"Compensation for Intentional Reversal")+SUMIFS('[3]acr cancellations'!$e$2:$E$1004,'[3]acr cancellations'!$a$2:$A$1004,$A2,'[3]acr cancellations'!$s$2:$S$1004,BY$4,'[3]acr cancellations'!$q$2:$Q$1004,"Compensation for Early Project Termination")+IF($D2="No",(SUMIFS('[3]acr cancellations'!$e$2:$E$1004,'[3]acr cancellations'!$a$2:$A$1004,$A2,'[3]acr cancellations'!$s$2:$S$1004,BY$4,'[3]acr cancellations'!$t$2:$T$1004,"Canceled",'[3]acr cancellations'!$p$2:$P$1004,"&lt;&gt;"&amp;'[3]acr cancellations'!$ab$1)),)</f>
        <v>0</v>
      </c>
      <c r="BZ2" s="13" t="n">
        <f aca="false">SUMIF('[3]arb issuances &amp; retirements'!$a$2:$A$531,$A2, '[3]arb issuances &amp; retirements'!$ab$2:$AB$531)+SUMIF('[3]arb issuances &amp; retirements'!$a$2:$A$531,$A2, '[3]arb issuances &amp; retirements'!$w$2:$W$31)+SUMIFS('[3]acr cancellations'!$e$2:$E$1004,'[3]acr cancellations'!$a$2:$A$1004,$A2,'[3]acr cancellations'!$s$2:$S$1004,"",'[3]acr cancellations'!$q$2:$Q$1004,"Removal of credits from the registry")</f>
        <v>0</v>
      </c>
      <c r="CA2" s="13" t="n">
        <f aca="false">SUMIFS('[3]acr issuances'!$k$2:$K$1500,'[3]acr issuances'!$b$2:$B$1500,$A2,'[3]acr issuances'!$i$2:$I$1500,CA$4)-SUMIFS('[3]acr issuances'!$m$2:$M$1500,'[3]acr issuances'!$b$2:$B$1500,$A2,'[3]acr issuances'!$i$2:$I$1500,CA$4)-IF($D2="No",,(SUMIFS('[3]acr cancellations'!$e$2:$E$1038,'[3]acr cancellations'!$a$2:$A$1038,$A2,'[3]acr cancellations'!$c$2:$C$1038,CA$4,'[3]acr cancellations'!$t$2:$T$1038,"ARB",'[3]acr cancellations'!$p$2:$P$1038,"&lt;&gt;"&amp;'[3]acr cancellations'!$ab$1)))-IF($D2="No",,(SUMIFS('[3]acr cancellations'!$e$2:$E$1038,'[3]acr cancellations'!$a$2:$A$1038,$A2,'[3]acr cancellations'!$c$2:$C$1038,CA$4,'[3]acr cancellations'!$t$2:$T$1038,"Canceled",'[3]acr cancellations'!$p$2:$P$1038,"&lt;&gt;"&amp;'[3]acr cancellations'!$ab$1)))-SUMIFS('[3]acr retirements'!$d$2:$D$5000,'[3]acr retirements'!$a$2:$A$5000,$A2,'[3]acr retirements'!$b$2:$B$5000,CA$4)-IF($D2="No",(SUMIFS('[3]acr cancellations'!$e$2:$E$1038,'[3]acr cancellations'!$a$2:$A$1038,$A2,'[3]acr cancellations'!$c$2:$C$1038,CA$4,'[3]acr cancellations'!$t$2:$T$1038,"Canceled",'[3]acr cancellations'!$p$2:$P$1038,"&lt;&gt;"&amp;'[3]acr cancellations'!$ab$1)),)-SUMIFS('[3]acr cancellations'!$e$2:$E$1038,'[3]acr cancellations'!$a$2:$A$1038,$A2,'[3]acr cancellations'!$c$2:$C$1038,CA$4,'[3]acr cancellations'!$q$2:$Q$1038,"Compensation for Intentional Reversal")-SUMIFS('[3]acr cancellations'!$e$2:$E$1038,'[3]acr cancellations'!$a$2:$A$1038,$A2,'[3]acr cancellations'!$c$2:$C$1038,CA$4,'[3]acr cancellations'!$q$2:$Q$1038,"Compensation for Early Project Termination")+SUMIFS('[3]arb issuances &amp; retirements'!$i$2:$I$531,'[3]arb issuances &amp; retirements'!$h$2:$H$531,CA$4,'[3]arb issuances &amp; retirements'!$a$2:$A$531,$A2)-SUMIFS('[3]arb issuances &amp; retirements'!$j$2:$J$531,'[3]arb issuances &amp; retirements'!$h$2:$H$531,CA$4,'[3]arb issuances &amp; retirements'!$a$2:$A$531,$A2)</f>
        <v>0</v>
      </c>
      <c r="CB2" s="13" t="n">
        <f aca="false">SUMIFS('[3]acr issuances'!$k$2:$K$1500,'[3]acr issuances'!$b$2:$B$1500,$A2,'[3]acr issuances'!$i$2:$I$1500,CB$4)-SUMIFS('[3]acr issuances'!$m$2:$M$1500,'[3]acr issuances'!$b$2:$B$1500,$A2,'[3]acr issuances'!$i$2:$I$1500,CB$4)-IF($D2="No",,(SUMIFS('[3]acr cancellations'!$e$2:$E$1038,'[3]acr cancellations'!$a$2:$A$1038,$A2,'[3]acr cancellations'!$c$2:$C$1038,CB$4,'[3]acr cancellations'!$t$2:$T$1038,"ARB",'[3]acr cancellations'!$p$2:$P$1038,"&lt;&gt;"&amp;'[3]acr cancellations'!$ab$1)))-IF($D2="No",,(SUMIFS('[3]acr cancellations'!$e$2:$E$1038,'[3]acr cancellations'!$a$2:$A$1038,$A2,'[3]acr cancellations'!$c$2:$C$1038,CB$4,'[3]acr cancellations'!$t$2:$T$1038,"Canceled",'[3]acr cancellations'!$p$2:$P$1038,"&lt;&gt;"&amp;'[3]acr cancellations'!$ab$1)))-SUMIFS('[3]acr retirements'!$d$2:$D$5000,'[3]acr retirements'!$a$2:$A$5000,$A2,'[3]acr retirements'!$b$2:$B$5000,CB$4)-IF($D2="No",(SUMIFS('[3]acr cancellations'!$e$2:$E$1038,'[3]acr cancellations'!$a$2:$A$1038,$A2,'[3]acr cancellations'!$c$2:$C$1038,CB$4,'[3]acr cancellations'!$t$2:$T$1038,"Canceled",'[3]acr cancellations'!$p$2:$P$1038,"&lt;&gt;"&amp;'[3]acr cancellations'!$ab$1)),)-SUMIFS('[3]acr cancellations'!$e$2:$E$1038,'[3]acr cancellations'!$a$2:$A$1038,$A2,'[3]acr cancellations'!$c$2:$C$1038,CB$4,'[3]acr cancellations'!$q$2:$Q$1038,"Compensation for Intentional Reversal")-SUMIFS('[3]acr cancellations'!$e$2:$E$1038,'[3]acr cancellations'!$a$2:$A$1038,$A2,'[3]acr cancellations'!$c$2:$C$1038,CB$4,'[3]acr cancellations'!$q$2:$Q$1038,"Compensation for Early Project Termination")+SUMIFS('[3]arb issuances &amp; retirements'!$i$2:$I$531,'[3]arb issuances &amp; retirements'!$h$2:$H$531,CB$4,'[3]arb issuances &amp; retirements'!$a$2:$A$531,$A2)-SUMIFS('[3]arb issuances &amp; retirements'!$j$2:$J$531,'[3]arb issuances &amp; retirements'!$h$2:$H$531,CB$4,'[3]arb issuances &amp; retirements'!$a$2:$A$531,$A2)</f>
        <v>0</v>
      </c>
      <c r="CC2" s="13" t="n">
        <f aca="false">SUMIFS('[3]acr issuances'!$k$2:$K$1500,'[3]acr issuances'!$b$2:$B$1500,$A2,'[3]acr issuances'!$i$2:$I$1500,CC$4)-SUMIFS('[3]acr issuances'!$m$2:$M$1500,'[3]acr issuances'!$b$2:$B$1500,$A2,'[3]acr issuances'!$i$2:$I$1500,CC$4)-IF($D2="No",,(SUMIFS('[3]acr cancellations'!$e$2:$E$1038,'[3]acr cancellations'!$a$2:$A$1038,$A2,'[3]acr cancellations'!$c$2:$C$1038,CC$4,'[3]acr cancellations'!$t$2:$T$1038,"ARB",'[3]acr cancellations'!$p$2:$P$1038,"&lt;&gt;"&amp;'[3]acr cancellations'!$ab$1)))-IF($D2="No",,(SUMIFS('[3]acr cancellations'!$e$2:$E$1038,'[3]acr cancellations'!$a$2:$A$1038,$A2,'[3]acr cancellations'!$c$2:$C$1038,CC$4,'[3]acr cancellations'!$t$2:$T$1038,"Canceled",'[3]acr cancellations'!$p$2:$P$1038,"&lt;&gt;"&amp;'[3]acr cancellations'!$ab$1)))-SUMIFS('[3]acr retirements'!$d$2:$D$5000,'[3]acr retirements'!$a$2:$A$5000,$A2,'[3]acr retirements'!$b$2:$B$5000,CC$4)-IF($D2="No",(SUMIFS('[3]acr cancellations'!$e$2:$E$1038,'[3]acr cancellations'!$a$2:$A$1038,$A2,'[3]acr cancellations'!$c$2:$C$1038,CC$4,'[3]acr cancellations'!$t$2:$T$1038,"Canceled",'[3]acr cancellations'!$p$2:$P$1038,"&lt;&gt;"&amp;'[3]acr cancellations'!$ab$1)),)-SUMIFS('[3]acr cancellations'!$e$2:$E$1038,'[3]acr cancellations'!$a$2:$A$1038,$A2,'[3]acr cancellations'!$c$2:$C$1038,CC$4,'[3]acr cancellations'!$q$2:$Q$1038,"Compensation for Intentional Reversal")-SUMIFS('[3]acr cancellations'!$e$2:$E$1038,'[3]acr cancellations'!$a$2:$A$1038,$A2,'[3]acr cancellations'!$c$2:$C$1038,CC$4,'[3]acr cancellations'!$q$2:$Q$1038,"Compensation for Early Project Termination")+SUMIFS('[3]arb issuances &amp; retirements'!$i$2:$I$531,'[3]arb issuances &amp; retirements'!$h$2:$H$531,CC$4,'[3]arb issuances &amp; retirements'!$a$2:$A$531,$A2)-SUMIFS('[3]arb issuances &amp; retirements'!$j$2:$J$531,'[3]arb issuances &amp; retirements'!$h$2:$H$531,CC$4,'[3]arb issuances &amp; retirements'!$a$2:$A$531,$A2)</f>
        <v>0</v>
      </c>
      <c r="CD2" s="13" t="n">
        <f aca="false">SUMIFS('[3]acr issuances'!$k$2:$K$1500,'[3]acr issuances'!$b$2:$B$1500,$A2,'[3]acr issuances'!$i$2:$I$1500,CD$4)-SUMIFS('[3]acr issuances'!$m$2:$M$1500,'[3]acr issuances'!$b$2:$B$1500,$A2,'[3]acr issuances'!$i$2:$I$1500,CD$4)-IF($D2="No",,(SUMIFS('[3]acr cancellations'!$e$2:$E$1038,'[3]acr cancellations'!$a$2:$A$1038,$A2,'[3]acr cancellations'!$c$2:$C$1038,CD$4,'[3]acr cancellations'!$t$2:$T$1038,"ARB",'[3]acr cancellations'!$p$2:$P$1038,"&lt;&gt;"&amp;'[3]acr cancellations'!$ab$1)))-IF($D2="No",,(SUMIFS('[3]acr cancellations'!$e$2:$E$1038,'[3]acr cancellations'!$a$2:$A$1038,$A2,'[3]acr cancellations'!$c$2:$C$1038,CD$4,'[3]acr cancellations'!$t$2:$T$1038,"Canceled",'[3]acr cancellations'!$p$2:$P$1038,"&lt;&gt;"&amp;'[3]acr cancellations'!$ab$1)))-SUMIFS('[3]acr retirements'!$d$2:$D$5000,'[3]acr retirements'!$a$2:$A$5000,$A2,'[3]acr retirements'!$b$2:$B$5000,CD$4)-IF($D2="No",(SUMIFS('[3]acr cancellations'!$e$2:$E$1038,'[3]acr cancellations'!$a$2:$A$1038,$A2,'[3]acr cancellations'!$c$2:$C$1038,CD$4,'[3]acr cancellations'!$t$2:$T$1038,"Canceled",'[3]acr cancellations'!$p$2:$P$1038,"&lt;&gt;"&amp;'[3]acr cancellations'!$ab$1)),)-SUMIFS('[3]acr cancellations'!$e$2:$E$1038,'[3]acr cancellations'!$a$2:$A$1038,$A2,'[3]acr cancellations'!$c$2:$C$1038,CD$4,'[3]acr cancellations'!$q$2:$Q$1038,"Compensation for Intentional Reversal")-SUMIFS('[3]acr cancellations'!$e$2:$E$1038,'[3]acr cancellations'!$a$2:$A$1038,$A2,'[3]acr cancellations'!$c$2:$C$1038,CD$4,'[3]acr cancellations'!$q$2:$Q$1038,"Compensation for Early Project Termination")+SUMIFS('[3]arb issuances &amp; retirements'!$i$2:$I$531,'[3]arb issuances &amp; retirements'!$h$2:$H$531,CD$4,'[3]arb issuances &amp; retirements'!$a$2:$A$531,$A2)-SUMIFS('[3]arb issuances &amp; retirements'!$j$2:$J$531,'[3]arb issuances &amp; retirements'!$h$2:$H$531,CD$4,'[3]arb issuances &amp; retirements'!$a$2:$A$531,$A2)</f>
        <v>0</v>
      </c>
      <c r="CE2" s="13" t="n">
        <f aca="false">SUMIFS('[3]acr issuances'!$k$2:$K$1500,'[3]acr issuances'!$b$2:$B$1500,$A2,'[3]acr issuances'!$i$2:$I$1500,CE$4)-SUMIFS('[3]acr issuances'!$m$2:$M$1500,'[3]acr issuances'!$b$2:$B$1500,$A2,'[3]acr issuances'!$i$2:$I$1500,CE$4)-IF($D2="No",,(SUMIFS('[3]acr cancellations'!$e$2:$E$1038,'[3]acr cancellations'!$a$2:$A$1038,$A2,'[3]acr cancellations'!$c$2:$C$1038,CE$4,'[3]acr cancellations'!$t$2:$T$1038,"ARB",'[3]acr cancellations'!$p$2:$P$1038,"&lt;&gt;"&amp;'[3]acr cancellations'!$ab$1)))-IF($D2="No",,(SUMIFS('[3]acr cancellations'!$e$2:$E$1038,'[3]acr cancellations'!$a$2:$A$1038,$A2,'[3]acr cancellations'!$c$2:$C$1038,CE$4,'[3]acr cancellations'!$t$2:$T$1038,"Canceled",'[3]acr cancellations'!$p$2:$P$1038,"&lt;&gt;"&amp;'[3]acr cancellations'!$ab$1)))-SUMIFS('[3]acr retirements'!$d$2:$D$5000,'[3]acr retirements'!$a$2:$A$5000,$A2,'[3]acr retirements'!$b$2:$B$5000,CE$4)-IF($D2="No",(SUMIFS('[3]acr cancellations'!$e$2:$E$1038,'[3]acr cancellations'!$a$2:$A$1038,$A2,'[3]acr cancellations'!$c$2:$C$1038,CE$4,'[3]acr cancellations'!$t$2:$T$1038,"Canceled",'[3]acr cancellations'!$p$2:$P$1038,"&lt;&gt;"&amp;'[3]acr cancellations'!$ab$1)),)-SUMIFS('[3]acr cancellations'!$e$2:$E$1038,'[3]acr cancellations'!$a$2:$A$1038,$A2,'[3]acr cancellations'!$c$2:$C$1038,CE$4,'[3]acr cancellations'!$q$2:$Q$1038,"Compensation for Intentional Reversal")-SUMIFS('[3]acr cancellations'!$e$2:$E$1038,'[3]acr cancellations'!$a$2:$A$1038,$A2,'[3]acr cancellations'!$c$2:$C$1038,CE$4,'[3]acr cancellations'!$q$2:$Q$1038,"Compensation for Early Project Termination")+SUMIFS('[3]arb issuances &amp; retirements'!$i$2:$I$531,'[3]arb issuances &amp; retirements'!$h$2:$H$531,CE$4,'[3]arb issuances &amp; retirements'!$a$2:$A$531,$A2)-SUMIFS('[3]arb issuances &amp; retirements'!$j$2:$J$531,'[3]arb issuances &amp; retirements'!$h$2:$H$531,CE$4,'[3]arb issuances &amp; retirements'!$a$2:$A$531,$A2)</f>
        <v>0</v>
      </c>
      <c r="CF2" s="13" t="n">
        <f aca="false">SUMIFS('[3]acr issuances'!$k$2:$K$1500,'[3]acr issuances'!$b$2:$B$1500,$A2,'[3]acr issuances'!$i$2:$I$1500,CF$4)-SUMIFS('[3]acr issuances'!$m$2:$M$1500,'[3]acr issuances'!$b$2:$B$1500,$A2,'[3]acr issuances'!$i$2:$I$1500,CF$4)-IF($D2="No",,(SUMIFS('[3]acr cancellations'!$e$2:$E$1038,'[3]acr cancellations'!$a$2:$A$1038,$A2,'[3]acr cancellations'!$c$2:$C$1038,CF$4,'[3]acr cancellations'!$t$2:$T$1038,"ARB",'[3]acr cancellations'!$p$2:$P$1038,"&lt;&gt;"&amp;'[3]acr cancellations'!$ab$1)))-IF($D2="No",,(SUMIFS('[3]acr cancellations'!$e$2:$E$1038,'[3]acr cancellations'!$a$2:$A$1038,$A2,'[3]acr cancellations'!$c$2:$C$1038,CF$4,'[3]acr cancellations'!$t$2:$T$1038,"Canceled",'[3]acr cancellations'!$p$2:$P$1038,"&lt;&gt;"&amp;'[3]acr cancellations'!$ab$1)))-SUMIFS('[3]acr retirements'!$d$2:$D$5000,'[3]acr retirements'!$a$2:$A$5000,$A2,'[3]acr retirements'!$b$2:$B$5000,CF$4)-IF($D2="No",(SUMIFS('[3]acr cancellations'!$e$2:$E$1038,'[3]acr cancellations'!$a$2:$A$1038,$A2,'[3]acr cancellations'!$c$2:$C$1038,CF$4,'[3]acr cancellations'!$t$2:$T$1038,"Canceled",'[3]acr cancellations'!$p$2:$P$1038,"&lt;&gt;"&amp;'[3]acr cancellations'!$ab$1)),)-SUMIFS('[3]acr cancellations'!$e$2:$E$1038,'[3]acr cancellations'!$a$2:$A$1038,$A2,'[3]acr cancellations'!$c$2:$C$1038,CF$4,'[3]acr cancellations'!$q$2:$Q$1038,"Compensation for Intentional Reversal")-SUMIFS('[3]acr cancellations'!$e$2:$E$1038,'[3]acr cancellations'!$a$2:$A$1038,$A2,'[3]acr cancellations'!$c$2:$C$1038,CF$4,'[3]acr cancellations'!$q$2:$Q$1038,"Compensation for Early Project Termination")+SUMIFS('[3]arb issuances &amp; retirements'!$i$2:$I$531,'[3]arb issuances &amp; retirements'!$h$2:$H$531,CF$4,'[3]arb issuances &amp; retirements'!$a$2:$A$531,$A2)-SUMIFS('[3]arb issuances &amp; retirements'!$j$2:$J$531,'[3]arb issuances &amp; retirements'!$h$2:$H$531,CF$4,'[3]arb issuances &amp; retirements'!$a$2:$A$531,$A2)</f>
        <v>0</v>
      </c>
      <c r="CG2" s="13" t="n">
        <f aca="false">SUMIFS('[3]acr issuances'!$k$2:$K$1500,'[3]acr issuances'!$b$2:$B$1500,$A2,'[3]acr issuances'!$i$2:$I$1500,CG$4)-SUMIFS('[3]acr issuances'!$m$2:$M$1500,'[3]acr issuances'!$b$2:$B$1500,$A2,'[3]acr issuances'!$i$2:$I$1500,CG$4)-IF($D2="No",,(SUMIFS('[3]acr cancellations'!$e$2:$E$1038,'[3]acr cancellations'!$a$2:$A$1038,$A2,'[3]acr cancellations'!$c$2:$C$1038,CG$4,'[3]acr cancellations'!$t$2:$T$1038,"ARB",'[3]acr cancellations'!$p$2:$P$1038,"&lt;&gt;"&amp;'[3]acr cancellations'!$ab$1)))-IF($D2="No",,(SUMIFS('[3]acr cancellations'!$e$2:$E$1038,'[3]acr cancellations'!$a$2:$A$1038,$A2,'[3]acr cancellations'!$c$2:$C$1038,CG$4,'[3]acr cancellations'!$t$2:$T$1038,"Canceled",'[3]acr cancellations'!$p$2:$P$1038,"&lt;&gt;"&amp;'[3]acr cancellations'!$ab$1)))-SUMIFS('[3]acr retirements'!$d$2:$D$5000,'[3]acr retirements'!$a$2:$A$5000,$A2,'[3]acr retirements'!$b$2:$B$5000,CG$4)-IF($D2="No",(SUMIFS('[3]acr cancellations'!$e$2:$E$1038,'[3]acr cancellations'!$a$2:$A$1038,$A2,'[3]acr cancellations'!$c$2:$C$1038,CG$4,'[3]acr cancellations'!$t$2:$T$1038,"Canceled",'[3]acr cancellations'!$p$2:$P$1038,"&lt;&gt;"&amp;'[3]acr cancellations'!$ab$1)),)-SUMIFS('[3]acr cancellations'!$e$2:$E$1038,'[3]acr cancellations'!$a$2:$A$1038,$A2,'[3]acr cancellations'!$c$2:$C$1038,CG$4,'[3]acr cancellations'!$q$2:$Q$1038,"Compensation for Intentional Reversal")-SUMIFS('[3]acr cancellations'!$e$2:$E$1038,'[3]acr cancellations'!$a$2:$A$1038,$A2,'[3]acr cancellations'!$c$2:$C$1038,CG$4,'[3]acr cancellations'!$q$2:$Q$1038,"Compensation for Early Project Termination")+SUMIFS('[3]arb issuances &amp; retirements'!$i$2:$I$531,'[3]arb issuances &amp; retirements'!$h$2:$H$531,CG$4,'[3]arb issuances &amp; retirements'!$a$2:$A$531,$A2)-SUMIFS('[3]arb issuances &amp; retirements'!$j$2:$J$531,'[3]arb issuances &amp; retirements'!$h$2:$H$531,CG$4,'[3]arb issuances &amp; retirements'!$a$2:$A$531,$A2)</f>
        <v>0</v>
      </c>
      <c r="CH2" s="13" t="n">
        <f aca="false">SUMIFS('[3]acr issuances'!$k$2:$K$1500,'[3]acr issuances'!$b$2:$B$1500,$A2,'[3]acr issuances'!$i$2:$I$1500,CH$4)-SUMIFS('[3]acr issuances'!$m$2:$M$1500,'[3]acr issuances'!$b$2:$B$1500,$A2,'[3]acr issuances'!$i$2:$I$1500,CH$4)-IF($D2="No",,(SUMIFS('[3]acr cancellations'!$e$2:$E$1038,'[3]acr cancellations'!$a$2:$A$1038,$A2,'[3]acr cancellations'!$c$2:$C$1038,CH$4,'[3]acr cancellations'!$t$2:$T$1038,"ARB",'[3]acr cancellations'!$p$2:$P$1038,"&lt;&gt;"&amp;'[3]acr cancellations'!$ab$1)))-IF($D2="No",,(SUMIFS('[3]acr cancellations'!$e$2:$E$1038,'[3]acr cancellations'!$a$2:$A$1038,$A2,'[3]acr cancellations'!$c$2:$C$1038,CH$4,'[3]acr cancellations'!$t$2:$T$1038,"Canceled",'[3]acr cancellations'!$p$2:$P$1038,"&lt;&gt;"&amp;'[3]acr cancellations'!$ab$1)))-SUMIFS('[3]acr retirements'!$d$2:$D$5000,'[3]acr retirements'!$a$2:$A$5000,$A2,'[3]acr retirements'!$b$2:$B$5000,CH$4)-IF($D2="No",(SUMIFS('[3]acr cancellations'!$e$2:$E$1038,'[3]acr cancellations'!$a$2:$A$1038,$A2,'[3]acr cancellations'!$c$2:$C$1038,CH$4,'[3]acr cancellations'!$t$2:$T$1038,"Canceled",'[3]acr cancellations'!$p$2:$P$1038,"&lt;&gt;"&amp;'[3]acr cancellations'!$ab$1)),)-SUMIFS('[3]acr cancellations'!$e$2:$E$1038,'[3]acr cancellations'!$a$2:$A$1038,$A2,'[3]acr cancellations'!$c$2:$C$1038,CH$4,'[3]acr cancellations'!$q$2:$Q$1038,"Compensation for Intentional Reversal")-SUMIFS('[3]acr cancellations'!$e$2:$E$1038,'[3]acr cancellations'!$a$2:$A$1038,$A2,'[3]acr cancellations'!$c$2:$C$1038,CH$4,'[3]acr cancellations'!$q$2:$Q$1038,"Compensation for Early Project Termination")+SUMIFS('[3]arb issuances &amp; retirements'!$i$2:$I$531,'[3]arb issuances &amp; retirements'!$h$2:$H$531,CH$4,'[3]arb issuances &amp; retirements'!$a$2:$A$531,$A2)-SUMIFS('[3]arb issuances &amp; retirements'!$j$2:$J$531,'[3]arb issuances &amp; retirements'!$h$2:$H$531,CH$4,'[3]arb issuances &amp; retirements'!$a$2:$A$531,$A2)</f>
        <v>0</v>
      </c>
      <c r="CI2" s="13" t="n">
        <f aca="false">SUMIFS('[3]acr issuances'!$k$2:$K$1500,'[3]acr issuances'!$b$2:$B$1500,$A2,'[3]acr issuances'!$i$2:$I$1500,CI$4)-SUMIFS('[3]acr issuances'!$m$2:$M$1500,'[3]acr issuances'!$b$2:$B$1500,$A2,'[3]acr issuances'!$i$2:$I$1500,CI$4)-IF($D2="No",,(SUMIFS('[3]acr cancellations'!$e$2:$E$1038,'[3]acr cancellations'!$a$2:$A$1038,$A2,'[3]acr cancellations'!$c$2:$C$1038,CI$4,'[3]acr cancellations'!$t$2:$T$1038,"ARB",'[3]acr cancellations'!$p$2:$P$1038,"&lt;&gt;"&amp;'[3]acr cancellations'!$ab$1)))-IF($D2="No",,(SUMIFS('[3]acr cancellations'!$e$2:$E$1038,'[3]acr cancellations'!$a$2:$A$1038,$A2,'[3]acr cancellations'!$c$2:$C$1038,CI$4,'[3]acr cancellations'!$t$2:$T$1038,"Canceled",'[3]acr cancellations'!$p$2:$P$1038,"&lt;&gt;"&amp;'[3]acr cancellations'!$ab$1)))-SUMIFS('[3]acr retirements'!$d$2:$D$5000,'[3]acr retirements'!$a$2:$A$5000,$A2,'[3]acr retirements'!$b$2:$B$5000,CI$4)-IF($D2="No",(SUMIFS('[3]acr cancellations'!$e$2:$E$1038,'[3]acr cancellations'!$a$2:$A$1038,$A2,'[3]acr cancellations'!$c$2:$C$1038,CI$4,'[3]acr cancellations'!$t$2:$T$1038,"Canceled",'[3]acr cancellations'!$p$2:$P$1038,"&lt;&gt;"&amp;'[3]acr cancellations'!$ab$1)),)-SUMIFS('[3]acr cancellations'!$e$2:$E$1038,'[3]acr cancellations'!$a$2:$A$1038,$A2,'[3]acr cancellations'!$c$2:$C$1038,CI$4,'[3]acr cancellations'!$q$2:$Q$1038,"Compensation for Intentional Reversal")-SUMIFS('[3]acr cancellations'!$e$2:$E$1038,'[3]acr cancellations'!$a$2:$A$1038,$A2,'[3]acr cancellations'!$c$2:$C$1038,CI$4,'[3]acr cancellations'!$q$2:$Q$1038,"Compensation for Early Project Termination")+SUMIFS('[3]arb issuances &amp; retirements'!$i$2:$I$531,'[3]arb issuances &amp; retirements'!$h$2:$H$531,CI$4,'[3]arb issuances &amp; retirements'!$a$2:$A$531,$A2)-SUMIFS('[3]arb issuances &amp; retirements'!$j$2:$J$531,'[3]arb issuances &amp; retirements'!$h$2:$H$531,CI$4,'[3]arb issuances &amp; retirements'!$a$2:$A$531,$A2)</f>
        <v>0</v>
      </c>
      <c r="CJ2" s="13" t="n">
        <f aca="false">SUMIFS('[3]acr issuances'!$k$2:$K$1500,'[3]acr issuances'!$b$2:$B$1500,$A2,'[3]acr issuances'!$i$2:$I$1500,CJ$4)-SUMIFS('[3]acr issuances'!$m$2:$M$1500,'[3]acr issuances'!$b$2:$B$1500,$A2,'[3]acr issuances'!$i$2:$I$1500,CJ$4)-IF($D2="No",,(SUMIFS('[3]acr cancellations'!$e$2:$E$1038,'[3]acr cancellations'!$a$2:$A$1038,$A2,'[3]acr cancellations'!$c$2:$C$1038,CJ$4,'[3]acr cancellations'!$t$2:$T$1038,"ARB",'[3]acr cancellations'!$p$2:$P$1038,"&lt;&gt;"&amp;'[3]acr cancellations'!$ab$1)))-IF($D2="No",,(SUMIFS('[3]acr cancellations'!$e$2:$E$1038,'[3]acr cancellations'!$a$2:$A$1038,$A2,'[3]acr cancellations'!$c$2:$C$1038,CJ$4,'[3]acr cancellations'!$t$2:$T$1038,"Canceled",'[3]acr cancellations'!$p$2:$P$1038,"&lt;&gt;"&amp;'[3]acr cancellations'!$ab$1)))-SUMIFS('[3]acr retirements'!$d$2:$D$5000,'[3]acr retirements'!$a$2:$A$5000,$A2,'[3]acr retirements'!$b$2:$B$5000,CJ$4)-IF($D2="No",(SUMIFS('[3]acr cancellations'!$e$2:$E$1038,'[3]acr cancellations'!$a$2:$A$1038,$A2,'[3]acr cancellations'!$c$2:$C$1038,CJ$4,'[3]acr cancellations'!$t$2:$T$1038,"Canceled",'[3]acr cancellations'!$p$2:$P$1038,"&lt;&gt;"&amp;'[3]acr cancellations'!$ab$1)),)-SUMIFS('[3]acr cancellations'!$e$2:$E$1038,'[3]acr cancellations'!$a$2:$A$1038,$A2,'[3]acr cancellations'!$c$2:$C$1038,CJ$4,'[3]acr cancellations'!$q$2:$Q$1038,"Compensation for Intentional Reversal")-SUMIFS('[3]acr cancellations'!$e$2:$E$1038,'[3]acr cancellations'!$a$2:$A$1038,$A2,'[3]acr cancellations'!$c$2:$C$1038,CJ$4,'[3]acr cancellations'!$q$2:$Q$1038,"Compensation for Early Project Termination")+SUMIFS('[3]arb issuances &amp; retirements'!$i$2:$I$531,'[3]arb issuances &amp; retirements'!$h$2:$H$531,CJ$4,'[3]arb issuances &amp; retirements'!$a$2:$A$531,$A2)-SUMIFS('[3]arb issuances &amp; retirements'!$j$2:$J$531,'[3]arb issuances &amp; retirements'!$h$2:$H$531,CJ$4,'[3]arb issuances &amp; retirements'!$a$2:$A$531,$A2)</f>
        <v>0</v>
      </c>
      <c r="CK2" s="13" t="n">
        <f aca="false">SUMIFS('[3]acr issuances'!$k$2:$K$1500,'[3]acr issuances'!$b$2:$B$1500,$A2,'[3]acr issuances'!$i$2:$I$1500,CK$4)-SUMIFS('[3]acr issuances'!$m$2:$M$1500,'[3]acr issuances'!$b$2:$B$1500,$A2,'[3]acr issuances'!$i$2:$I$1500,CK$4)-IF($D2="No",,(SUMIFS('[3]acr cancellations'!$e$2:$E$1038,'[3]acr cancellations'!$a$2:$A$1038,$A2,'[3]acr cancellations'!$c$2:$C$1038,CK$4,'[3]acr cancellations'!$t$2:$T$1038,"ARB",'[3]acr cancellations'!$p$2:$P$1038,"&lt;&gt;"&amp;'[3]acr cancellations'!$ab$1)))-IF($D2="No",,(SUMIFS('[3]acr cancellations'!$e$2:$E$1038,'[3]acr cancellations'!$a$2:$A$1038,$A2,'[3]acr cancellations'!$c$2:$C$1038,CK$4,'[3]acr cancellations'!$t$2:$T$1038,"Canceled",'[3]acr cancellations'!$p$2:$P$1038,"&lt;&gt;"&amp;'[3]acr cancellations'!$ab$1)))-SUMIFS('[3]acr retirements'!$d$2:$D$5000,'[3]acr retirements'!$a$2:$A$5000,$A2,'[3]acr retirements'!$b$2:$B$5000,CK$4)-IF($D2="No",(SUMIFS('[3]acr cancellations'!$e$2:$E$1038,'[3]acr cancellations'!$a$2:$A$1038,$A2,'[3]acr cancellations'!$c$2:$C$1038,CK$4,'[3]acr cancellations'!$t$2:$T$1038,"Canceled",'[3]acr cancellations'!$p$2:$P$1038,"&lt;&gt;"&amp;'[3]acr cancellations'!$ab$1)),)-SUMIFS('[3]acr cancellations'!$e$2:$E$1038,'[3]acr cancellations'!$a$2:$A$1038,$A2,'[3]acr cancellations'!$c$2:$C$1038,CK$4,'[3]acr cancellations'!$q$2:$Q$1038,"Compensation for Intentional Reversal")-SUMIFS('[3]acr cancellations'!$e$2:$E$1038,'[3]acr cancellations'!$a$2:$A$1038,$A2,'[3]acr cancellations'!$c$2:$C$1038,CK$4,'[3]acr cancellations'!$q$2:$Q$1038,"Compensation for Early Project Termination")+SUMIFS('[3]arb issuances &amp; retirements'!$i$2:$I$531,'[3]arb issuances &amp; retirements'!$h$2:$H$531,CK$4,'[3]arb issuances &amp; retirements'!$a$2:$A$531,$A2)-SUMIFS('[3]arb issuances &amp; retirements'!$j$2:$J$531,'[3]arb issuances &amp; retirements'!$h$2:$H$531,CK$4,'[3]arb issuances &amp; retirements'!$a$2:$A$531,$A2)</f>
        <v>0</v>
      </c>
      <c r="CL2" s="13" t="n">
        <f aca="false">SUMIFS('[3]acr issuances'!$k$2:$K$1500,'[3]acr issuances'!$b$2:$B$1500,$A2,'[3]acr issuances'!$i$2:$I$1500,CL$4)-SUMIFS('[3]acr issuances'!$m$2:$M$1500,'[3]acr issuances'!$b$2:$B$1500,$A2,'[3]acr issuances'!$i$2:$I$1500,CL$4)-IF($D2="No",,(SUMIFS('[3]acr cancellations'!$e$2:$E$1038,'[3]acr cancellations'!$a$2:$A$1038,$A2,'[3]acr cancellations'!$c$2:$C$1038,CL$4,'[3]acr cancellations'!$t$2:$T$1038,"ARB",'[3]acr cancellations'!$p$2:$P$1038,"&lt;&gt;"&amp;'[3]acr cancellations'!$ab$1)))-IF($D2="No",,(SUMIFS('[3]acr cancellations'!$e$2:$E$1038,'[3]acr cancellations'!$a$2:$A$1038,$A2,'[3]acr cancellations'!$c$2:$C$1038,CL$4,'[3]acr cancellations'!$t$2:$T$1038,"Canceled",'[3]acr cancellations'!$p$2:$P$1038,"&lt;&gt;"&amp;'[3]acr cancellations'!$ab$1)))-SUMIFS('[3]acr retirements'!$d$2:$D$5000,'[3]acr retirements'!$a$2:$A$5000,$A2,'[3]acr retirements'!$b$2:$B$5000,CL$4)-IF($D2="No",(SUMIFS('[3]acr cancellations'!$e$2:$E$1038,'[3]acr cancellations'!$a$2:$A$1038,$A2,'[3]acr cancellations'!$c$2:$C$1038,CL$4,'[3]acr cancellations'!$t$2:$T$1038,"Canceled",'[3]acr cancellations'!$p$2:$P$1038,"&lt;&gt;"&amp;'[3]acr cancellations'!$ab$1)),)-SUMIFS('[3]acr cancellations'!$e$2:$E$1038,'[3]acr cancellations'!$a$2:$A$1038,$A2,'[3]acr cancellations'!$c$2:$C$1038,CL$4,'[3]acr cancellations'!$q$2:$Q$1038,"Compensation for Intentional Reversal")-SUMIFS('[3]acr cancellations'!$e$2:$E$1038,'[3]acr cancellations'!$a$2:$A$1038,$A2,'[3]acr cancellations'!$c$2:$C$1038,CL$4,'[3]acr cancellations'!$q$2:$Q$1038,"Compensation for Early Project Termination")+SUMIFS('[3]arb issuances &amp; retirements'!$i$2:$I$531,'[3]arb issuances &amp; retirements'!$h$2:$H$531,CL$4,'[3]arb issuances &amp; retirements'!$a$2:$A$531,$A2)-SUMIFS('[3]arb issuances &amp; retirements'!$j$2:$J$531,'[3]arb issuances &amp; retirements'!$h$2:$H$531,CL$4,'[3]arb issuances &amp; retirements'!$a$2:$A$531,$A2)</f>
        <v>0</v>
      </c>
      <c r="CM2" s="13" t="n">
        <f aca="false">SUMIFS('[3]acr issuances'!$k$2:$K$1500,'[3]acr issuances'!$b$2:$B$1500,$A2,'[3]acr issuances'!$i$2:$I$1500,CM$4)-SUMIFS('[3]acr issuances'!$m$2:$M$1500,'[3]acr issuances'!$b$2:$B$1500,$A2,'[3]acr issuances'!$i$2:$I$1500,CM$4)-IF($D2="No",,(SUMIFS('[3]acr cancellations'!$e$2:$E$1038,'[3]acr cancellations'!$a$2:$A$1038,$A2,'[3]acr cancellations'!$c$2:$C$1038,CM$4,'[3]acr cancellations'!$t$2:$T$1038,"ARB",'[3]acr cancellations'!$p$2:$P$1038,"&lt;&gt;"&amp;'[3]acr cancellations'!$ab$1)))-IF($D2="No",,(SUMIFS('[3]acr cancellations'!$e$2:$E$1038,'[3]acr cancellations'!$a$2:$A$1038,$A2,'[3]acr cancellations'!$c$2:$C$1038,CM$4,'[3]acr cancellations'!$t$2:$T$1038,"Canceled",'[3]acr cancellations'!$p$2:$P$1038,"&lt;&gt;"&amp;'[3]acr cancellations'!$ab$1)))-SUMIFS('[3]acr retirements'!$d$2:$D$5000,'[3]acr retirements'!$a$2:$A$5000,$A2,'[3]acr retirements'!$b$2:$B$5000,CM$4)-IF($D2="No",(SUMIFS('[3]acr cancellations'!$e$2:$E$1038,'[3]acr cancellations'!$a$2:$A$1038,$A2,'[3]acr cancellations'!$c$2:$C$1038,CM$4,'[3]acr cancellations'!$t$2:$T$1038,"Canceled",'[3]acr cancellations'!$p$2:$P$1038,"&lt;&gt;"&amp;'[3]acr cancellations'!$ab$1)),)-SUMIFS('[3]acr cancellations'!$e$2:$E$1038,'[3]acr cancellations'!$a$2:$A$1038,$A2,'[3]acr cancellations'!$c$2:$C$1038,CM$4,'[3]acr cancellations'!$q$2:$Q$1038,"Compensation for Intentional Reversal")-SUMIFS('[3]acr cancellations'!$e$2:$E$1038,'[3]acr cancellations'!$a$2:$A$1038,$A2,'[3]acr cancellations'!$c$2:$C$1038,CM$4,'[3]acr cancellations'!$q$2:$Q$1038,"Compensation for Early Project Termination")+SUMIFS('[3]arb issuances &amp; retirements'!$i$2:$I$531,'[3]arb issuances &amp; retirements'!$h$2:$H$531,CM$4,'[3]arb issuances &amp; retirements'!$a$2:$A$531,$A2)-SUMIFS('[3]arb issuances &amp; retirements'!$j$2:$J$531,'[3]arb issuances &amp; retirements'!$h$2:$H$531,CM$4,'[3]arb issuances &amp; retirements'!$a$2:$A$531,$A2)</f>
        <v>0</v>
      </c>
      <c r="CN2" s="13" t="n">
        <f aca="false">SUMIFS('[3]acr issuances'!$k$2:$K$1500,'[3]acr issuances'!$b$2:$B$1500,$A2,'[3]acr issuances'!$i$2:$I$1500,CN$4)-SUMIFS('[3]acr issuances'!$m$2:$M$1500,'[3]acr issuances'!$b$2:$B$1500,$A2,'[3]acr issuances'!$i$2:$I$1500,CN$4)-IF($D2="No",,(SUMIFS('[3]acr cancellations'!$e$2:$E$1038,'[3]acr cancellations'!$a$2:$A$1038,$A2,'[3]acr cancellations'!$c$2:$C$1038,CN$4,'[3]acr cancellations'!$t$2:$T$1038,"ARB",'[3]acr cancellations'!$p$2:$P$1038,"&lt;&gt;"&amp;'[3]acr cancellations'!$ab$1)))-IF($D2="No",,(SUMIFS('[3]acr cancellations'!$e$2:$E$1038,'[3]acr cancellations'!$a$2:$A$1038,$A2,'[3]acr cancellations'!$c$2:$C$1038,CN$4,'[3]acr cancellations'!$t$2:$T$1038,"Canceled",'[3]acr cancellations'!$p$2:$P$1038,"&lt;&gt;"&amp;'[3]acr cancellations'!$ab$1)))-SUMIFS('[3]acr retirements'!$d$2:$D$5000,'[3]acr retirements'!$a$2:$A$5000,$A2,'[3]acr retirements'!$b$2:$B$5000,CN$4)-IF($D2="No",(SUMIFS('[3]acr cancellations'!$e$2:$E$1038,'[3]acr cancellations'!$a$2:$A$1038,$A2,'[3]acr cancellations'!$c$2:$C$1038,CN$4,'[3]acr cancellations'!$t$2:$T$1038,"Canceled",'[3]acr cancellations'!$p$2:$P$1038,"&lt;&gt;"&amp;'[3]acr cancellations'!$ab$1)),)-SUMIFS('[3]acr cancellations'!$e$2:$E$1038,'[3]acr cancellations'!$a$2:$A$1038,$A2,'[3]acr cancellations'!$c$2:$C$1038,CN$4,'[3]acr cancellations'!$q$2:$Q$1038,"Compensation for Intentional Reversal")-SUMIFS('[3]acr cancellations'!$e$2:$E$1038,'[3]acr cancellations'!$a$2:$A$1038,$A2,'[3]acr cancellations'!$c$2:$C$1038,CN$4,'[3]acr cancellations'!$q$2:$Q$1038,"Compensation for Early Project Termination")+SUMIFS('[3]arb issuances &amp; retirements'!$i$2:$I$531,'[3]arb issuances &amp; retirements'!$h$2:$H$531,CN$4,'[3]arb issuances &amp; retirements'!$a$2:$A$531,$A2)-SUMIFS('[3]arb issuances &amp; retirements'!$j$2:$J$531,'[3]arb issuances &amp; retirements'!$h$2:$H$531,CN$4,'[3]arb issuances &amp; retirements'!$a$2:$A$531,$A2)</f>
        <v>0</v>
      </c>
      <c r="CO2" s="13" t="n">
        <f aca="false">SUMIFS('[3]acr issuances'!$k$2:$K$1500,'[3]acr issuances'!$b$2:$B$1500,$A2,'[3]acr issuances'!$i$2:$I$1500,CO$4)-SUMIFS('[3]acr issuances'!$m$2:$M$1500,'[3]acr issuances'!$b$2:$B$1500,$A2,'[3]acr issuances'!$i$2:$I$1500,CO$4)-IF($D2="No",,(SUMIFS('[3]acr cancellations'!$e$2:$E$1038,'[3]acr cancellations'!$a$2:$A$1038,$A2,'[3]acr cancellations'!$c$2:$C$1038,CO$4,'[3]acr cancellations'!$t$2:$T$1038,"ARB",'[3]acr cancellations'!$p$2:$P$1038,"&lt;&gt;"&amp;'[3]acr cancellations'!$ab$1)))-IF($D2="No",,(SUMIFS('[3]acr cancellations'!$e$2:$E$1038,'[3]acr cancellations'!$a$2:$A$1038,$A2,'[3]acr cancellations'!$c$2:$C$1038,CO$4,'[3]acr cancellations'!$t$2:$T$1038,"Canceled",'[3]acr cancellations'!$p$2:$P$1038,"&lt;&gt;"&amp;'[3]acr cancellations'!$ab$1)))-SUMIFS('[3]acr retirements'!$d$2:$D$5000,'[3]acr retirements'!$a$2:$A$5000,$A2,'[3]acr retirements'!$b$2:$B$5000,CO$4)-IF($D2="No",(SUMIFS('[3]acr cancellations'!$e$2:$E$1038,'[3]acr cancellations'!$a$2:$A$1038,$A2,'[3]acr cancellations'!$c$2:$C$1038,CO$4,'[3]acr cancellations'!$t$2:$T$1038,"Canceled",'[3]acr cancellations'!$p$2:$P$1038,"&lt;&gt;"&amp;'[3]acr cancellations'!$ab$1)),)-SUMIFS('[3]acr cancellations'!$e$2:$E$1038,'[3]acr cancellations'!$a$2:$A$1038,$A2,'[3]acr cancellations'!$c$2:$C$1038,CO$4,'[3]acr cancellations'!$q$2:$Q$1038,"Compensation for Intentional Reversal")-SUMIFS('[3]acr cancellations'!$e$2:$E$1038,'[3]acr cancellations'!$a$2:$A$1038,$A2,'[3]acr cancellations'!$c$2:$C$1038,CO$4,'[3]acr cancellations'!$q$2:$Q$1038,"Compensation for Early Project Termination")+SUMIFS('[3]arb issuances &amp; retirements'!$i$2:$I$531,'[3]arb issuances &amp; retirements'!$h$2:$H$531,CO$4,'[3]arb issuances &amp; retirements'!$a$2:$A$531,$A2)-SUMIFS('[3]arb issuances &amp; retirements'!$j$2:$J$531,'[3]arb issuances &amp; retirements'!$h$2:$H$531,CO$4,'[3]arb issuances &amp; retirements'!$a$2:$A$531,$A2)</f>
        <v>0</v>
      </c>
      <c r="CP2" s="13" t="n">
        <f aca="false">SUMIFS('[3]acr issuances'!$k$2:$K$1500,'[3]acr issuances'!$b$2:$B$1500,$A2,'[3]acr issuances'!$i$2:$I$1500,CP$4)-SUMIFS('[3]acr issuances'!$m$2:$M$1500,'[3]acr issuances'!$b$2:$B$1500,$A2,'[3]acr issuances'!$i$2:$I$1500,CP$4)-IF($D2="No",,(SUMIFS('[3]acr cancellations'!$e$2:$E$1038,'[3]acr cancellations'!$a$2:$A$1038,$A2,'[3]acr cancellations'!$c$2:$C$1038,CP$4,'[3]acr cancellations'!$t$2:$T$1038,"ARB",'[3]acr cancellations'!$p$2:$P$1038,"&lt;&gt;"&amp;'[3]acr cancellations'!$ab$1)))-IF($D2="No",,(SUMIFS('[3]acr cancellations'!$e$2:$E$1038,'[3]acr cancellations'!$a$2:$A$1038,$A2,'[3]acr cancellations'!$c$2:$C$1038,CP$4,'[3]acr cancellations'!$t$2:$T$1038,"Canceled",'[3]acr cancellations'!$p$2:$P$1038,"&lt;&gt;"&amp;'[3]acr cancellations'!$ab$1)))-SUMIFS('[3]acr retirements'!$d$2:$D$5000,'[3]acr retirements'!$a$2:$A$5000,$A2,'[3]acr retirements'!$b$2:$B$5000,CP$4)-IF($D2="No",(SUMIFS('[3]acr cancellations'!$e$2:$E$1038,'[3]acr cancellations'!$a$2:$A$1038,$A2,'[3]acr cancellations'!$c$2:$C$1038,CP$4,'[3]acr cancellations'!$t$2:$T$1038,"Canceled",'[3]acr cancellations'!$p$2:$P$1038,"&lt;&gt;"&amp;'[3]acr cancellations'!$ab$1)),)-SUMIFS('[3]acr cancellations'!$e$2:$E$1038,'[3]acr cancellations'!$a$2:$A$1038,$A2,'[3]acr cancellations'!$c$2:$C$1038,CP$4,'[3]acr cancellations'!$q$2:$Q$1038,"Compensation for Intentional Reversal")-SUMIFS('[3]acr cancellations'!$e$2:$E$1038,'[3]acr cancellations'!$a$2:$A$1038,$A2,'[3]acr cancellations'!$c$2:$C$1038,CP$4,'[3]acr cancellations'!$q$2:$Q$1038,"Compensation for Early Project Termination")+SUMIFS('[3]arb issuances &amp; retirements'!$i$2:$I$531,'[3]arb issuances &amp; retirements'!$h$2:$H$531,CP$4,'[3]arb issuances &amp; retirements'!$a$2:$A$531,$A2)-SUMIFS('[3]arb issuances &amp; retirements'!$j$2:$J$531,'[3]arb issuances &amp; retirements'!$h$2:$H$531,CP$4,'[3]arb issuances &amp; retirements'!$a$2:$A$531,$A2)</f>
        <v>0</v>
      </c>
      <c r="CQ2" s="13" t="e">
        <f aca="false" t="array" ref="CQ2:CQ2">SUMIFS('[3]ACR Issuances'!$K$2:$K$1500,'[3]ACR Issuances'!$B$2:$B$1500,$A2,'[3]ACR Issuances'!$I$2:$I$1500,CQ$4)-SUMIFS('[3]ACR Issuances'!$M$2:$M$1500,'[3]ACR Issuances'!$B$2:$B$1500,$A2,'[3]ACR Issuances'!$I$2:$I$1500,CQ$4)-IF($D2="No",,(SUMIFS('[3]ACR Cancellations'!$E$2:$E$1004,'[3]ACR Cancellations'!$A$2:$A$1004,$A2,'[3]ACR Cancellations'!$C$2:$C$1004,CQ$4,'[3]ACR Cancellations'!$T$2:$T$1004,"ARB",'[3]ACR Cancellations'!$P$2:$P$1004,"&lt;&gt;"&amp;'[3]ACR Cancellations'!$AB$1)))-IF($D2="No",,(SUMIFS('[3]ACR Cancellations'!$E$2:$E$1004,'[3]ACR Cancellations'!$A$2:$A$1004,$A2,'[3]ACR Cancellations'!$C$2:$C$1004,CQ$4,'[3]ACR Cancellations'!$T$2:$T$1004,"Canceled",'[3]ACR Cancellations'!$P$2:$P$1004,"&lt;&gt;"&amp;'[3]ACR Cancellations'!$AB$1)))-SUMIFS('[3]ACR Retirements'!$D$2:$D$5000,'[3]ACR Retirements'!$A$2:$A$5000,$A2,'[3]ACR Retirements'!$B$2:$B$5000,CQ$4)-IF($D2="No",(SUMIFS('[3]ACR Cancellations'!$E$2:$E$1004,'[3]ACR Cancellations'!$A$2:$A$1004,$A2,'[3]ACR Cancellations'!$C$2:$C$1004,CQ$4,'[3]ACR Cancellations'!$T$2:$T$1004,"Canceled",'[3]ACR Cancellations'!$P$2:$P$1004,"&lt;&gt;"&amp;'[3]ACR Cancellations'!$AB$1)),)-SUMIFS('[3]ACR Cancellations'!$E$2:$E$1004,'[3]ACR Cancellations'!$A$2:$A$1004,$A2,'[3]ACR Cancellations'!$C$2:$C$1004,CQ$4,'[3]ACR Cancellations'!$Q$2:$Q$1004,"Compensation for Intentional Reversal")-SUMIFS('[3]ACR Cancellations'!$E$2:$E$1004,'[3]ACR Cancellations'!$A$2:$A$1004,$A2,'[3]ACR Cancellations'!$C$2:$C$1004,CQ$4,'[3]ACR Cancellations'!$Q$2:$Q$1004,"Compensation for Early Project Termination")+SUMIFS('[3]ARB Issuances &amp; Retirements'!$I$2:$I$531,'[3]ARB Issuances &amp; Retirements'!$H$2:$H$531,CQ$4,'[3]ARB Issuances &amp; Retirements'!$A$2:$A$531,$A2)-SUMIFS('[3]ARB Issuances &amp; Retirements'!$J$2:$J$531,'[3]ARB Issuances &amp; Retirements'!$H$2:$H$531,CQ$4,'[3]ARB Issuances &amp; Retirements'!$A$2:$A$531,$A2)-SUMPRODUCT(('[3]ARB Issuances &amp; Retirements'!$A$2:$A$531=$A2)*('[3]ARB Issuances &amp; Retirements'!$H$2:$H$531=CQ$4)*('[3]ARB Issuances &amp; Retirements'!$W$2:$AB$531))-SUMIFS('[3]ARB Issuances &amp; Retirements'!$AC$2:$AC$531,'[3]ARB Issuances &amp; Retirements'!$A$2:$A$531,$A2,'[3]ARB Issuances &amp; Retirements'!$H$2:$H$531,CQ$4)</f>
        <v>#REF!</v>
      </c>
      <c r="CR2" s="13" t="e">
        <f aca="false" t="array" ref="CR2:CR2">SUMIFS('[3]ACR Issuances'!$K$2:$K$1500,'[3]ACR Issuances'!$B$2:$B$1500,$A2,'[3]ACR Issuances'!$I$2:$I$1500,CR$4)-SUMIFS('[3]ACR Issuances'!$M$2:$M$1500,'[3]ACR Issuances'!$B$2:$B$1500,$A2,'[3]ACR Issuances'!$I$2:$I$1500,CR$4)-IF($D2="No",,(SUMIFS('[3]ACR Cancellations'!$E$2:$E$1004,'[3]ACR Cancellations'!$A$2:$A$1004,$A2,'[3]ACR Cancellations'!$C$2:$C$1004,CR$4,'[3]ACR Cancellations'!$T$2:$T$1004,"ARB",'[3]ACR Cancellations'!$P$2:$P$1004,"&lt;&gt;"&amp;'[3]ACR Cancellations'!$AB$1)))-IF($D2="No",,(SUMIFS('[3]ACR Cancellations'!$E$2:$E$1004,'[3]ACR Cancellations'!$A$2:$A$1004,$A2,'[3]ACR Cancellations'!$C$2:$C$1004,CR$4,'[3]ACR Cancellations'!$T$2:$T$1004,"Canceled",'[3]ACR Cancellations'!$P$2:$P$1004,"&lt;&gt;"&amp;'[3]ACR Cancellations'!$AB$1)))-SUMIFS('[3]ACR Retirements'!$D$2:$D$5000,'[3]ACR Retirements'!$A$2:$A$5000,$A2,'[3]ACR Retirements'!$B$2:$B$5000,CR$4)-IF($D2="No",(SUMIFS('[3]ACR Cancellations'!$E$2:$E$1004,'[3]ACR Cancellations'!$A$2:$A$1004,$A2,'[3]ACR Cancellations'!$C$2:$C$1004,CR$4,'[3]ACR Cancellations'!$T$2:$T$1004,"Canceled",'[3]ACR Cancellations'!$P$2:$P$1004,"&lt;&gt;"&amp;'[3]ACR Cancellations'!$AB$1)),)-SUMIFS('[3]ACR Cancellations'!$E$2:$E$1004,'[3]ACR Cancellations'!$A$2:$A$1004,$A2,'[3]ACR Cancellations'!$C$2:$C$1004,CR$4,'[3]ACR Cancellations'!$Q$2:$Q$1004,"Compensation for Intentional Reversal")-SUMIFS('[3]ACR Cancellations'!$E$2:$E$1004,'[3]ACR Cancellations'!$A$2:$A$1004,$A2,'[3]ACR Cancellations'!$C$2:$C$1004,CR$4,'[3]ACR Cancellations'!$Q$2:$Q$1004,"Compensation for Early Project Termination")+SUMIFS('[3]ARB Issuances &amp; Retirements'!$I$2:$I$531,'[3]ARB Issuances &amp; Retirements'!$H$2:$H$531,CR$4,'[3]ARB Issuances &amp; Retirements'!$A$2:$A$531,$A2)-SUMIFS('[3]ARB Issuances &amp; Retirements'!$J$2:$J$531,'[3]ARB Issuances &amp; Retirements'!$H$2:$H$531,CR$4,'[3]ARB Issuances &amp; Retirements'!$A$2:$A$531,$A2)-SUMPRODUCT(('[3]ARB Issuances &amp; Retirements'!$A$2:$A$531=$A2)*('[3]ARB Issuances &amp; Retirements'!$H$2:$H$531=CR$4)*('[3]ARB Issuances &amp; Retirements'!$W$2:$AB$531))-SUMIFS('[3]ARB Issuances &amp; Retirements'!$AC$2:$AC$531,'[3]ARB Issuances &amp; Retirements'!$A$2:$A$531,$A2,'[3]ARB Issuances &amp; Retirements'!$H$2:$H$531,CR$4)</f>
        <v>#REF!</v>
      </c>
      <c r="CS2" s="13" t="e">
        <f aca="false" t="array" ref="CS2:CS2">SUMIFS('[3]ACR Issuances'!$K$2:$K$1500,'[3]ACR Issuances'!$B$2:$B$1500,$A2,'[3]ACR Issuances'!$I$2:$I$1500,CS$4)-SUMIFS('[3]ACR Issuances'!$M$2:$M$1500,'[3]ACR Issuances'!$B$2:$B$1500,$A2,'[3]ACR Issuances'!$I$2:$I$1500,CS$4)-IF($D2="No",,(SUMIFS('[3]ACR Cancellations'!$E$2:$E$1004,'[3]ACR Cancellations'!$A$2:$A$1004,$A2,'[3]ACR Cancellations'!$C$2:$C$1004,CS$4,'[3]ACR Cancellations'!$T$2:$T$1004,"ARB",'[3]ACR Cancellations'!$P$2:$P$1004,"&lt;&gt;"&amp;'[3]ACR Cancellations'!$AB$1)))-IF($D2="No",,(SUMIFS('[3]ACR Cancellations'!$E$2:$E$1004,'[3]ACR Cancellations'!$A$2:$A$1004,$A2,'[3]ACR Cancellations'!$C$2:$C$1004,CS$4,'[3]ACR Cancellations'!$T$2:$T$1004,"Canceled",'[3]ACR Cancellations'!$P$2:$P$1004,"&lt;&gt;"&amp;'[3]ACR Cancellations'!$AB$1)))-SUMIFS('[3]ACR Retirements'!$D$2:$D$5000,'[3]ACR Retirements'!$A$2:$A$5000,$A2,'[3]ACR Retirements'!$B$2:$B$5000,CS$4)-IF($D2="No",(SUMIFS('[3]ACR Cancellations'!$E$2:$E$1004,'[3]ACR Cancellations'!$A$2:$A$1004,$A2,'[3]ACR Cancellations'!$C$2:$C$1004,CS$4,'[3]ACR Cancellations'!$T$2:$T$1004,"Canceled",'[3]ACR Cancellations'!$P$2:$P$1004,"&lt;&gt;"&amp;'[3]ACR Cancellations'!$AB$1)),)-SUMIFS('[3]ACR Cancellations'!$E$2:$E$1004,'[3]ACR Cancellations'!$A$2:$A$1004,$A2,'[3]ACR Cancellations'!$C$2:$C$1004,CS$4,'[3]ACR Cancellations'!$Q$2:$Q$1004,"Compensation for Intentional Reversal")-SUMIFS('[3]ACR Cancellations'!$E$2:$E$1004,'[3]ACR Cancellations'!$A$2:$A$1004,$A2,'[3]ACR Cancellations'!$C$2:$C$1004,CS$4,'[3]ACR Cancellations'!$Q$2:$Q$1004,"Compensation for Early Project Termination")+SUMIFS('[3]ARB Issuances &amp; Retirements'!$I$2:$I$531,'[3]ARB Issuances &amp; Retirements'!$H$2:$H$531,CS$4,'[3]ARB Issuances &amp; Retirements'!$A$2:$A$531,$A2)-SUMIFS('[3]ARB Issuances &amp; Retirements'!$J$2:$J$531,'[3]ARB Issuances &amp; Retirements'!$H$2:$H$531,CS$4,'[3]ARB Issuances &amp; Retirements'!$A$2:$A$531,$A2)-SUMPRODUCT(('[3]ARB Issuances &amp; Retirements'!$A$2:$A$531=$A2)*('[3]ARB Issuances &amp; Retirements'!$H$2:$H$531=CS$4)*('[3]ARB Issuances &amp; Retirements'!$W$2:$AB$531))-SUMIFS('[3]ARB Issuances &amp; Retirements'!$AC$2:$AC$531,'[3]ARB Issuances &amp; Retirements'!$A$2:$A$531,$A2,'[3]ARB Issuances &amp; Retirements'!$H$2:$H$531,CS$4)</f>
        <v>#REF!</v>
      </c>
      <c r="CT2" s="13" t="e">
        <f aca="false" t="array" ref="CT2:CT2">SUMIFS('[3]ACR Issuances'!$K$2:$K$1500,'[3]ACR Issuances'!$B$2:$B$1500,$A2,'[3]ACR Issuances'!$I$2:$I$1500,CT$4)-SUMIFS('[3]ACR Issuances'!$M$2:$M$1500,'[3]ACR Issuances'!$B$2:$B$1500,$A2,'[3]ACR Issuances'!$I$2:$I$1500,CT$4)-IF($D2="No",,(SUMIFS('[3]ACR Cancellations'!$E$2:$E$1004,'[3]ACR Cancellations'!$A$2:$A$1004,$A2,'[3]ACR Cancellations'!$C$2:$C$1004,CT$4,'[3]ACR Cancellations'!$T$2:$T$1004,"ARB",'[3]ACR Cancellations'!$P$2:$P$1004,"&lt;&gt;"&amp;'[3]ACR Cancellations'!$AB$1)))-IF($D2="No",,(SUMIFS('[3]ACR Cancellations'!$E$2:$E$1004,'[3]ACR Cancellations'!$A$2:$A$1004,$A2,'[3]ACR Cancellations'!$C$2:$C$1004,CT$4,'[3]ACR Cancellations'!$T$2:$T$1004,"Canceled",'[3]ACR Cancellations'!$P$2:$P$1004,"&lt;&gt;"&amp;'[3]ACR Cancellations'!$AB$1)))-SUMIFS('[3]ACR Retirements'!$D$2:$D$5000,'[3]ACR Retirements'!$A$2:$A$5000,$A2,'[3]ACR Retirements'!$B$2:$B$5000,CT$4)-IF($D2="No",(SUMIFS('[3]ACR Cancellations'!$E$2:$E$1004,'[3]ACR Cancellations'!$A$2:$A$1004,$A2,'[3]ACR Cancellations'!$C$2:$C$1004,CT$4,'[3]ACR Cancellations'!$T$2:$T$1004,"Canceled",'[3]ACR Cancellations'!$P$2:$P$1004,"&lt;&gt;"&amp;'[3]ACR Cancellations'!$AB$1)),)-SUMIFS('[3]ACR Cancellations'!$E$2:$E$1004,'[3]ACR Cancellations'!$A$2:$A$1004,$A2,'[3]ACR Cancellations'!$C$2:$C$1004,CT$4,'[3]ACR Cancellations'!$Q$2:$Q$1004,"Compensation for Intentional Reversal")-SUMIFS('[3]ACR Cancellations'!$E$2:$E$1004,'[3]ACR Cancellations'!$A$2:$A$1004,$A2,'[3]ACR Cancellations'!$C$2:$C$1004,CT$4,'[3]ACR Cancellations'!$Q$2:$Q$1004,"Compensation for Early Project Termination")+SUMIFS('[3]ARB Issuances &amp; Retirements'!$I$2:$I$531,'[3]ARB Issuances &amp; Retirements'!$H$2:$H$531,CT$4,'[3]ARB Issuances &amp; Retirements'!$A$2:$A$531,$A2)-SUMIFS('[3]ARB Issuances &amp; Retirements'!$J$2:$J$531,'[3]ARB Issuances &amp; Retirements'!$H$2:$H$531,CT$4,'[3]ARB Issuances &amp; Retirements'!$A$2:$A$531,$A2)-SUMPRODUCT(('[3]ARB Issuances &amp; Retirements'!$A$2:$A$531=$A2)*('[3]ARB Issuances &amp; Retirements'!$H$2:$H$531=CT$4)*('[3]ARB Issuances &amp; Retirements'!$W$2:$AB$531))-SUMIFS('[3]ARB Issuances &amp; Retirements'!$AC$2:$AC$531,'[3]ARB Issuances &amp; Retirements'!$A$2:$A$531,$A2,'[3]ARB Issuances &amp; Retirements'!$H$2:$H$531,CT$4)</f>
        <v>#REF!</v>
      </c>
      <c r="CU2" s="13" t="e">
        <f aca="false" t="array" ref="CU2:CU2">SUMIFS('[3]ACR Issuances'!$K$2:$K$1500,'[3]ACR Issuances'!$B$2:$B$1500,$A2,'[3]ACR Issuances'!$I$2:$I$1500,CU$4)-SUMIFS('[3]ACR Issuances'!$M$2:$M$1500,'[3]ACR Issuances'!$B$2:$B$1500,$A2,'[3]ACR Issuances'!$I$2:$I$1500,CU$4)-IF($D2="No",,(SUMIFS('[3]ACR Cancellations'!$E$2:$E$1004,'[3]ACR Cancellations'!$A$2:$A$1004,$A2,'[3]ACR Cancellations'!$C$2:$C$1004,CU$4,'[3]ACR Cancellations'!$T$2:$T$1004,"ARB",'[3]ACR Cancellations'!$P$2:$P$1004,"&lt;&gt;"&amp;'[3]ACR Cancellations'!$AB$1)))-IF($D2="No",,(SUMIFS('[3]ACR Cancellations'!$E$2:$E$1004,'[3]ACR Cancellations'!$A$2:$A$1004,$A2,'[3]ACR Cancellations'!$C$2:$C$1004,CU$4,'[3]ACR Cancellations'!$T$2:$T$1004,"Canceled",'[3]ACR Cancellations'!$P$2:$P$1004,"&lt;&gt;"&amp;'[3]ACR Cancellations'!$AB$1)))-SUMIFS('[3]ACR Retirements'!$D$2:$D$5000,'[3]ACR Retirements'!$A$2:$A$5000,$A2,'[3]ACR Retirements'!$B$2:$B$5000,CU$4)-IF($D2="No",(SUMIFS('[3]ACR Cancellations'!$E$2:$E$1004,'[3]ACR Cancellations'!$A$2:$A$1004,$A2,'[3]ACR Cancellations'!$C$2:$C$1004,CU$4,'[3]ACR Cancellations'!$T$2:$T$1004,"Canceled",'[3]ACR Cancellations'!$P$2:$P$1004,"&lt;&gt;"&amp;'[3]ACR Cancellations'!$AB$1)),)-SUMIFS('[3]ACR Cancellations'!$E$2:$E$1004,'[3]ACR Cancellations'!$A$2:$A$1004,$A2,'[3]ACR Cancellations'!$C$2:$C$1004,CU$4,'[3]ACR Cancellations'!$Q$2:$Q$1004,"Compensation for Intentional Reversal")-SUMIFS('[3]ACR Cancellations'!$E$2:$E$1004,'[3]ACR Cancellations'!$A$2:$A$1004,$A2,'[3]ACR Cancellations'!$C$2:$C$1004,CU$4,'[3]ACR Cancellations'!$Q$2:$Q$1004,"Compensation for Early Project Termination")+SUMIFS('[3]ARB Issuances &amp; Retirements'!$I$2:$I$531,'[3]ARB Issuances &amp; Retirements'!$H$2:$H$531,CU$4,'[3]ARB Issuances &amp; Retirements'!$A$2:$A$531,$A2)-SUMIFS('[3]ARB Issuances &amp; Retirements'!$J$2:$J$531,'[3]ARB Issuances &amp; Retirements'!$H$2:$H$531,CU$4,'[3]ARB Issuances &amp; Retirements'!$A$2:$A$531,$A2)-SUMPRODUCT(('[3]ARB Issuances &amp; Retirements'!$A$2:$A$531=$A2)*('[3]ARB Issuances &amp; Retirements'!$H$2:$H$531=CU$4)*('[3]ARB Issuances &amp; Retirements'!$W$2:$AB$531))-SUMIFS('[3]ARB Issuances &amp; Retirements'!$AC$2:$AC$531,'[3]ARB Issuances &amp; Retirements'!$A$2:$A$531,$A2,'[3]ARB Issuances &amp; Retirements'!$H$2:$H$531,CU$4)</f>
        <v>#REF!</v>
      </c>
      <c r="CV2" s="13" t="e">
        <f aca="false" t="array" ref="CV2:CV2">SUMIFS('[3]ACR Issuances'!$K$2:$K$1500,'[3]ACR Issuances'!$B$2:$B$1500,$A2,'[3]ACR Issuances'!$I$2:$I$1500,CV$4)-SUMIFS('[3]ACR Issuances'!$M$2:$M$1500,'[3]ACR Issuances'!$B$2:$B$1500,$A2,'[3]ACR Issuances'!$I$2:$I$1500,CV$4)-IF($D2="No",,(SUMIFS('[3]ACR Cancellations'!$E$2:$E$1004,'[3]ACR Cancellations'!$A$2:$A$1004,$A2,'[3]ACR Cancellations'!$C$2:$C$1004,CV$4,'[3]ACR Cancellations'!$T$2:$T$1004,"ARB",'[3]ACR Cancellations'!$P$2:$P$1004,"&lt;&gt;"&amp;'[3]ACR Cancellations'!$AB$1)))-IF($D2="No",,(SUMIFS('[3]ACR Cancellations'!$E$2:$E$1004,'[3]ACR Cancellations'!$A$2:$A$1004,$A2,'[3]ACR Cancellations'!$C$2:$C$1004,CV$4,'[3]ACR Cancellations'!$T$2:$T$1004,"Canceled",'[3]ACR Cancellations'!$P$2:$P$1004,"&lt;&gt;"&amp;'[3]ACR Cancellations'!$AB$1)))-SUMIFS('[3]ACR Retirements'!$D$2:$D$5000,'[3]ACR Retirements'!$A$2:$A$5000,$A2,'[3]ACR Retirements'!$B$2:$B$5000,CV$4)-IF($D2="No",(SUMIFS('[3]ACR Cancellations'!$E$2:$E$1004,'[3]ACR Cancellations'!$A$2:$A$1004,$A2,'[3]ACR Cancellations'!$C$2:$C$1004,CV$4,'[3]ACR Cancellations'!$T$2:$T$1004,"Canceled",'[3]ACR Cancellations'!$P$2:$P$1004,"&lt;&gt;"&amp;'[3]ACR Cancellations'!$AB$1)),)-SUMIFS('[3]ACR Cancellations'!$E$2:$E$1004,'[3]ACR Cancellations'!$A$2:$A$1004,$A2,'[3]ACR Cancellations'!$C$2:$C$1004,CV$4,'[3]ACR Cancellations'!$Q$2:$Q$1004,"Compensation for Intentional Reversal")-SUMIFS('[3]ACR Cancellations'!$E$2:$E$1004,'[3]ACR Cancellations'!$A$2:$A$1004,$A2,'[3]ACR Cancellations'!$C$2:$C$1004,CV$4,'[3]ACR Cancellations'!$Q$2:$Q$1004,"Compensation for Early Project Termination")+SUMIFS('[3]ARB Issuances &amp; Retirements'!$I$2:$I$531,'[3]ARB Issuances &amp; Retirements'!$H$2:$H$531,CV$4,'[3]ARB Issuances &amp; Retirements'!$A$2:$A$531,$A2)-SUMIFS('[3]ARB Issuances &amp; Retirements'!$J$2:$J$531,'[3]ARB Issuances &amp; Retirements'!$H$2:$H$531,CV$4,'[3]ARB Issuances &amp; Retirements'!$A$2:$A$531,$A2)-SUMPRODUCT(('[3]ARB Issuances &amp; Retirements'!$A$2:$A$531=$A2)*('[3]ARB Issuances &amp; Retirements'!$H$2:$H$531=CV$4)*('[3]ARB Issuances &amp; Retirements'!$W$2:$AB$531))-SUMIFS('[3]ARB Issuances &amp; Retirements'!$AC$2:$AC$531,'[3]ARB Issuances &amp; Retirements'!$A$2:$A$531,$A2,'[3]ARB Issuances &amp; Retirements'!$H$2:$H$531,CV$4)</f>
        <v>#REF!</v>
      </c>
      <c r="CW2" s="13" t="e">
        <f aca="false" t="array" ref="CW2:CW2">SUMIFS('[3]ACR Issuances'!$K$2:$K$1500,'[3]ACR Issuances'!$B$2:$B$1500,$A2,'[3]ACR Issuances'!$I$2:$I$1500,CW$4)-SUMIFS('[3]ACR Issuances'!$M$2:$M$1500,'[3]ACR Issuances'!$B$2:$B$1500,$A2,'[3]ACR Issuances'!$I$2:$I$1500,CW$4)-IF($D2="No",,(SUMIFS('[3]ACR Cancellations'!$E$2:$E$1004,'[3]ACR Cancellations'!$A$2:$A$1004,$A2,'[3]ACR Cancellations'!$C$2:$C$1004,CW$4,'[3]ACR Cancellations'!$T$2:$T$1004,"ARB",'[3]ACR Cancellations'!$P$2:$P$1004,"&lt;&gt;"&amp;'[3]ACR Cancellations'!$AB$1)))-IF($D2="No",,(SUMIFS('[3]ACR Cancellations'!$E$2:$E$1004,'[3]ACR Cancellations'!$A$2:$A$1004,$A2,'[3]ACR Cancellations'!$C$2:$C$1004,CW$4,'[3]ACR Cancellations'!$T$2:$T$1004,"Canceled",'[3]ACR Cancellations'!$P$2:$P$1004,"&lt;&gt;"&amp;'[3]ACR Cancellations'!$AB$1)))-SUMIFS('[3]ACR Retirements'!$D$2:$D$5000,'[3]ACR Retirements'!$A$2:$A$5000,$A2,'[3]ACR Retirements'!$B$2:$B$5000,CW$4)-IF($D2="No",(SUMIFS('[3]ACR Cancellations'!$E$2:$E$1004,'[3]ACR Cancellations'!$A$2:$A$1004,$A2,'[3]ACR Cancellations'!$C$2:$C$1004,CW$4,'[3]ACR Cancellations'!$T$2:$T$1004,"Canceled",'[3]ACR Cancellations'!$P$2:$P$1004,"&lt;&gt;"&amp;'[3]ACR Cancellations'!$AB$1)),)-SUMIFS('[3]ACR Cancellations'!$E$2:$E$1004,'[3]ACR Cancellations'!$A$2:$A$1004,$A2,'[3]ACR Cancellations'!$C$2:$C$1004,CW$4,'[3]ACR Cancellations'!$Q$2:$Q$1004,"Compensation for Intentional Reversal")-SUMIFS('[3]ACR Cancellations'!$E$2:$E$1004,'[3]ACR Cancellations'!$A$2:$A$1004,$A2,'[3]ACR Cancellations'!$C$2:$C$1004,CW$4,'[3]ACR Cancellations'!$Q$2:$Q$1004,"Compensation for Early Project Termination")+SUMIFS('[3]ARB Issuances &amp; Retirements'!$I$2:$I$531,'[3]ARB Issuances &amp; Retirements'!$H$2:$H$531,CW$4,'[3]ARB Issuances &amp; Retirements'!$A$2:$A$531,$A2)-SUMIFS('[3]ARB Issuances &amp; Retirements'!$J$2:$J$531,'[3]ARB Issuances &amp; Retirements'!$H$2:$H$531,CW$4,'[3]ARB Issuances &amp; Retirements'!$A$2:$A$531,$A2)-SUMPRODUCT(('[3]ARB Issuances &amp; Retirements'!$A$2:$A$531=$A2)*('[3]ARB Issuances &amp; Retirements'!$H$2:$H$531=CW$4)*('[3]ARB Issuances &amp; Retirements'!$W$2:$AB$531))-SUMIFS('[3]ARB Issuances &amp; Retirements'!$AC$2:$AC$531,'[3]ARB Issuances &amp; Retirements'!$A$2:$A$531,$A2,'[3]ARB Issuances &amp; Retirements'!$H$2:$H$531,CW$4)</f>
        <v>#REF!</v>
      </c>
      <c r="CX2" s="13" t="e">
        <f aca="false" t="array" ref="CX2:CX2">SUMIFS('[3]ACR Issuances'!$K$2:$K$1500,'[3]ACR Issuances'!$B$2:$B$1500,$A2,'[3]ACR Issuances'!$I$2:$I$1500,CX$4)-SUMIFS('[3]ACR Issuances'!$M$2:$M$1500,'[3]ACR Issuances'!$B$2:$B$1500,$A2,'[3]ACR Issuances'!$I$2:$I$1500,CX$4)-IF($D2="No",,(SUMIFS('[3]ACR Cancellations'!$E$2:$E$1004,'[3]ACR Cancellations'!$A$2:$A$1004,$A2,'[3]ACR Cancellations'!$C$2:$C$1004,CX$4,'[3]ACR Cancellations'!$T$2:$T$1004,"ARB",'[3]ACR Cancellations'!$P$2:$P$1004,"&lt;&gt;"&amp;'[3]ACR Cancellations'!$AB$1)))-IF($D2="No",,(SUMIFS('[3]ACR Cancellations'!$E$2:$E$1004,'[3]ACR Cancellations'!$A$2:$A$1004,$A2,'[3]ACR Cancellations'!$C$2:$C$1004,CX$4,'[3]ACR Cancellations'!$T$2:$T$1004,"Canceled",'[3]ACR Cancellations'!$P$2:$P$1004,"&lt;&gt;"&amp;'[3]ACR Cancellations'!$AB$1)))-SUMIFS('[3]ACR Retirements'!$D$2:$D$5000,'[3]ACR Retirements'!$A$2:$A$5000,$A2,'[3]ACR Retirements'!$B$2:$B$5000,CX$4)-IF($D2="No",(SUMIFS('[3]ACR Cancellations'!$E$2:$E$1004,'[3]ACR Cancellations'!$A$2:$A$1004,$A2,'[3]ACR Cancellations'!$C$2:$C$1004,CX$4,'[3]ACR Cancellations'!$T$2:$T$1004,"Canceled",'[3]ACR Cancellations'!$P$2:$P$1004,"&lt;&gt;"&amp;'[3]ACR Cancellations'!$AB$1)),)-SUMIFS('[3]ACR Cancellations'!$E$2:$E$1004,'[3]ACR Cancellations'!$A$2:$A$1004,$A2,'[3]ACR Cancellations'!$C$2:$C$1004,CX$4,'[3]ACR Cancellations'!$Q$2:$Q$1004,"Compensation for Intentional Reversal")-SUMIFS('[3]ACR Cancellations'!$E$2:$E$1004,'[3]ACR Cancellations'!$A$2:$A$1004,$A2,'[3]ACR Cancellations'!$C$2:$C$1004,CX$4,'[3]ACR Cancellations'!$Q$2:$Q$1004,"Compensation for Early Project Termination")+SUMIFS('[3]ARB Issuances &amp; Retirements'!$I$2:$I$531,'[3]ARB Issuances &amp; Retirements'!$H$2:$H$531,CX$4,'[3]ARB Issuances &amp; Retirements'!$A$2:$A$531,$A2)-SUMIFS('[3]ARB Issuances &amp; Retirements'!$J$2:$J$531,'[3]ARB Issuances &amp; Retirements'!$H$2:$H$531,CX$4,'[3]ARB Issuances &amp; Retirements'!$A$2:$A$531,$A2)-SUMPRODUCT(('[3]ARB Issuances &amp; Retirements'!$A$2:$A$531=$A2)*('[3]ARB Issuances &amp; Retirements'!$H$2:$H$531=CX$4)*('[3]ARB Issuances &amp; Retirements'!$W$2:$AB$531))-SUMIFS('[3]ARB Issuances &amp; Retirements'!$AC$2:$AC$531,'[3]ARB Issuances &amp; Retirements'!$A$2:$A$531,$A2,'[3]ARB Issuances &amp; Retirements'!$H$2:$H$531,CX$4)</f>
        <v>#REF!</v>
      </c>
      <c r="CY2" s="13" t="e">
        <f aca="false" t="array" ref="CY2:CY2">SUMIFS('[3]ACR Issuances'!$K$2:$K$1500,'[3]ACR Issuances'!$B$2:$B$1500,$A2,'[3]ACR Issuances'!$I$2:$I$1500,CY$4)-SUMIFS('[3]ACR Issuances'!$M$2:$M$1500,'[3]ACR Issuances'!$B$2:$B$1500,$A2,'[3]ACR Issuances'!$I$2:$I$1500,CY$4)-IF($D2="No",,(SUMIFS('[3]ACR Cancellations'!$E$2:$E$1004,'[3]ACR Cancellations'!$A$2:$A$1004,$A2,'[3]ACR Cancellations'!$C$2:$C$1004,CY$4,'[3]ACR Cancellations'!$T$2:$T$1004,"ARB",'[3]ACR Cancellations'!$P$2:$P$1004,"&lt;&gt;"&amp;'[3]ACR Cancellations'!$AB$1)))-IF($D2="No",,(SUMIFS('[3]ACR Cancellations'!$E$2:$E$1004,'[3]ACR Cancellations'!$A$2:$A$1004,$A2,'[3]ACR Cancellations'!$C$2:$C$1004,CY$4,'[3]ACR Cancellations'!$T$2:$T$1004,"Canceled",'[3]ACR Cancellations'!$P$2:$P$1004,"&lt;&gt;"&amp;'[3]ACR Cancellations'!$AB$1)))-SUMIFS('[3]ACR Retirements'!$D$2:$D$5000,'[3]ACR Retirements'!$A$2:$A$5000,$A2,'[3]ACR Retirements'!$B$2:$B$5000,CY$4)-IF($D2="No",(SUMIFS('[3]ACR Cancellations'!$E$2:$E$1004,'[3]ACR Cancellations'!$A$2:$A$1004,$A2,'[3]ACR Cancellations'!$C$2:$C$1004,CY$4,'[3]ACR Cancellations'!$T$2:$T$1004,"Canceled",'[3]ACR Cancellations'!$P$2:$P$1004,"&lt;&gt;"&amp;'[3]ACR Cancellations'!$AB$1)),)-SUMIFS('[3]ACR Cancellations'!$E$2:$E$1004,'[3]ACR Cancellations'!$A$2:$A$1004,$A2,'[3]ACR Cancellations'!$C$2:$C$1004,CY$4,'[3]ACR Cancellations'!$Q$2:$Q$1004,"Compensation for Intentional Reversal")-SUMIFS('[3]ACR Cancellations'!$E$2:$E$1004,'[3]ACR Cancellations'!$A$2:$A$1004,$A2,'[3]ACR Cancellations'!$C$2:$C$1004,CY$4,'[3]ACR Cancellations'!$Q$2:$Q$1004,"Compensation for Early Project Termination")+SUMIFS('[3]ARB Issuances &amp; Retirements'!$I$2:$I$531,'[3]ARB Issuances &amp; Retirements'!$H$2:$H$531,CY$4,'[3]ARB Issuances &amp; Retirements'!$A$2:$A$531,$A2)-SUMIFS('[3]ARB Issuances &amp; Retirements'!$J$2:$J$531,'[3]ARB Issuances &amp; Retirements'!$H$2:$H$531,CY$4,'[3]ARB Issuances &amp; Retirements'!$A$2:$A$531,$A2)-SUMPRODUCT(('[3]ARB Issuances &amp; Retirements'!$A$2:$A$531=$A2)*('[3]ARB Issuances &amp; Retirements'!$H$2:$H$531=CY$4)*('[3]ARB Issuances &amp; Retirements'!$W$2:$AB$531))-SUMIFS('[3]ARB Issuances &amp; Retirements'!$AC$2:$AC$531,'[3]ARB Issuances &amp; Retirements'!$A$2:$A$531,$A2,'[3]ARB Issuances &amp; Retirements'!$H$2:$H$531,CY$4)</f>
        <v>#REF!</v>
      </c>
      <c r="CZ2" s="13" t="e">
        <f aca="false" t="array" ref="CZ2:CZ2">SUMIFS('[3]ACR Issuances'!$K$2:$K$1500,'[3]ACR Issuances'!$B$2:$B$1500,$A2,'[3]ACR Issuances'!$I$2:$I$1500,CZ$4)-SUMIFS('[3]ACR Issuances'!$M$2:$M$1500,'[3]ACR Issuances'!$B$2:$B$1500,$A2,'[3]ACR Issuances'!$I$2:$I$1500,CZ$4)-IF($D2="No",,(SUMIFS('[3]ACR Cancellations'!$E$2:$E$1004,'[3]ACR Cancellations'!$A$2:$A$1004,$A2,'[3]ACR Cancellations'!$C$2:$C$1004,CZ$4,'[3]ACR Cancellations'!$T$2:$T$1004,"ARB",'[3]ACR Cancellations'!$P$2:$P$1004,"&lt;&gt;"&amp;'[3]ACR Cancellations'!$AB$1)))-IF($D2="No",,(SUMIFS('[3]ACR Cancellations'!$E$2:$E$1004,'[3]ACR Cancellations'!$A$2:$A$1004,$A2,'[3]ACR Cancellations'!$C$2:$C$1004,CZ$4,'[3]ACR Cancellations'!$T$2:$T$1004,"Canceled",'[3]ACR Cancellations'!$P$2:$P$1004,"&lt;&gt;"&amp;'[3]ACR Cancellations'!$AB$1)))-SUMIFS('[3]ACR Retirements'!$D$2:$D$5000,'[3]ACR Retirements'!$A$2:$A$5000,$A2,'[3]ACR Retirements'!$B$2:$B$5000,CZ$4)-IF($D2="No",(SUMIFS('[3]ACR Cancellations'!$E$2:$E$1004,'[3]ACR Cancellations'!$A$2:$A$1004,$A2,'[3]ACR Cancellations'!$C$2:$C$1004,CZ$4,'[3]ACR Cancellations'!$T$2:$T$1004,"Canceled",'[3]ACR Cancellations'!$P$2:$P$1004,"&lt;&gt;"&amp;'[3]ACR Cancellations'!$AB$1)),)-SUMIFS('[3]ACR Cancellations'!$E$2:$E$1004,'[3]ACR Cancellations'!$A$2:$A$1004,$A2,'[3]ACR Cancellations'!$C$2:$C$1004,CZ$4,'[3]ACR Cancellations'!$Q$2:$Q$1004,"Compensation for Intentional Reversal")-SUMIFS('[3]ACR Cancellations'!$E$2:$E$1004,'[3]ACR Cancellations'!$A$2:$A$1004,$A2,'[3]ACR Cancellations'!$C$2:$C$1004,CZ$4,'[3]ACR Cancellations'!$Q$2:$Q$1004,"Compensation for Early Project Termination")+SUMIFS('[3]ARB Issuances &amp; Retirements'!$I$2:$I$531,'[3]ARB Issuances &amp; Retirements'!$H$2:$H$531,CZ$4,'[3]ARB Issuances &amp; Retirements'!$A$2:$A$531,$A2)-SUMIFS('[3]ARB Issuances &amp; Retirements'!$J$2:$J$531,'[3]ARB Issuances &amp; Retirements'!$H$2:$H$531,CZ$4,'[3]ARB Issuances &amp; Retirements'!$A$2:$A$531,$A2)-SUMPRODUCT(('[3]ARB Issuances &amp; Retirements'!$A$2:$A$531=$A2)*('[3]ARB Issuances &amp; Retirements'!$H$2:$H$531=CZ$4)*('[3]ARB Issuances &amp; Retirements'!$W$2:$AB$531))-SUMIFS('[3]ARB Issuances &amp; Retirements'!$AC$2:$AC$531,'[3]ARB Issuances &amp; Retirements'!$A$2:$A$531,$A2,'[3]ARB Issuances &amp; Retirements'!$H$2:$H$531,CZ$4)</f>
        <v>#REF!</v>
      </c>
      <c r="DA2" s="13" t="e">
        <f aca="false" t="array" ref="DA2:DA2">SUMIFS('[3]ACR Issuances'!$K$2:$K$1500,'[3]ACR Issuances'!$B$2:$B$1500,$A2,'[3]ACR Issuances'!$I$2:$I$1500,DA$4)-SUMIFS('[3]ACR Issuances'!$M$2:$M$1500,'[3]ACR Issuances'!$B$2:$B$1500,$A2,'[3]ACR Issuances'!$I$2:$I$1500,DA$4)-IF($D2="No",,(SUMIFS('[3]ACR Cancellations'!$E$2:$E$1004,'[3]ACR Cancellations'!$A$2:$A$1004,$A2,'[3]ACR Cancellations'!$C$2:$C$1004,DA$4,'[3]ACR Cancellations'!$T$2:$T$1004,"ARB",'[3]ACR Cancellations'!$P$2:$P$1004,"&lt;&gt;"&amp;'[3]ACR Cancellations'!$AB$1)))-IF($D2="No",,(SUMIFS('[3]ACR Cancellations'!$E$2:$E$1004,'[3]ACR Cancellations'!$A$2:$A$1004,$A2,'[3]ACR Cancellations'!$C$2:$C$1004,DA$4,'[3]ACR Cancellations'!$T$2:$T$1004,"Canceled",'[3]ACR Cancellations'!$P$2:$P$1004,"&lt;&gt;"&amp;'[3]ACR Cancellations'!$AB$1)))-SUMIFS('[3]ACR Retirements'!$D$2:$D$5000,'[3]ACR Retirements'!$A$2:$A$5000,$A2,'[3]ACR Retirements'!$B$2:$B$5000,DA$4)-IF($D2="No",(SUMIFS('[3]ACR Cancellations'!$E$2:$E$1004,'[3]ACR Cancellations'!$A$2:$A$1004,$A2,'[3]ACR Cancellations'!$C$2:$C$1004,DA$4,'[3]ACR Cancellations'!$T$2:$T$1004,"Canceled",'[3]ACR Cancellations'!$P$2:$P$1004,"&lt;&gt;"&amp;'[3]ACR Cancellations'!$AB$1)),)-SUMIFS('[3]ACR Cancellations'!$E$2:$E$1004,'[3]ACR Cancellations'!$A$2:$A$1004,$A2,'[3]ACR Cancellations'!$C$2:$C$1004,DA$4,'[3]ACR Cancellations'!$Q$2:$Q$1004,"Compensation for Intentional Reversal")-SUMIFS('[3]ACR Cancellations'!$E$2:$E$1004,'[3]ACR Cancellations'!$A$2:$A$1004,$A2,'[3]ACR Cancellations'!$C$2:$C$1004,DA$4,'[3]ACR Cancellations'!$Q$2:$Q$1004,"Compensation for Early Project Termination")+SUMIFS('[3]ARB Issuances &amp; Retirements'!$I$2:$I$531,'[3]ARB Issuances &amp; Retirements'!$H$2:$H$531,DA$4,'[3]ARB Issuances &amp; Retirements'!$A$2:$A$531,$A2)-SUMIFS('[3]ARB Issuances &amp; Retirements'!$J$2:$J$531,'[3]ARB Issuances &amp; Retirements'!$H$2:$H$531,DA$4,'[3]ARB Issuances &amp; Retirements'!$A$2:$A$531,$A2)-SUMPRODUCT(('[3]ARB Issuances &amp; Retirements'!$A$2:$A$531=$A2)*('[3]ARB Issuances &amp; Retirements'!$H$2:$H$531=DA$4)*('[3]ARB Issuances &amp; Retirements'!$W$2:$AB$531))-SUMIFS('[3]ARB Issuances &amp; Retirements'!$AC$2:$AC$531,'[3]ARB Issuances &amp; Retirements'!$A$2:$A$531,$A2,'[3]ARB Issuances &amp; Retirements'!$H$2:$H$531,DA$4)</f>
        <v>#REF!</v>
      </c>
      <c r="DB2" s="13" t="e">
        <f aca="false" t="array" ref="DB2:DB2">SUMIFS('[3]ACR Issuances'!$K$2:$K$1500,'[3]ACR Issuances'!$B$2:$B$1500,$A2,'[3]ACR Issuances'!$I$2:$I$1500,DB$4)-SUMIFS('[3]ACR Issuances'!$M$2:$M$1500,'[3]ACR Issuances'!$B$2:$B$1500,$A2,'[3]ACR Issuances'!$I$2:$I$1500,DB$4)-IF($D2="No",,(SUMIFS('[3]ACR Cancellations'!$E$2:$E$1004,'[3]ACR Cancellations'!$A$2:$A$1004,$A2,'[3]ACR Cancellations'!$C$2:$C$1004,DB$4,'[3]ACR Cancellations'!$T$2:$T$1004,"ARB",'[3]ACR Cancellations'!$P$2:$P$1004,"&lt;&gt;"&amp;'[3]ACR Cancellations'!$AB$1)))-IF($D2="No",,(SUMIFS('[3]ACR Cancellations'!$E$2:$E$1004,'[3]ACR Cancellations'!$A$2:$A$1004,$A2,'[3]ACR Cancellations'!$C$2:$C$1004,DB$4,'[3]ACR Cancellations'!$T$2:$T$1004,"Canceled",'[3]ACR Cancellations'!$P$2:$P$1004,"&lt;&gt;"&amp;'[3]ACR Cancellations'!$AB$1)))-SUMIFS('[3]ACR Retirements'!$D$2:$D$5000,'[3]ACR Retirements'!$A$2:$A$5000,$A2,'[3]ACR Retirements'!$B$2:$B$5000,DB$4)-IF($D2="No",(SUMIFS('[3]ACR Cancellations'!$E$2:$E$1004,'[3]ACR Cancellations'!$A$2:$A$1004,$A2,'[3]ACR Cancellations'!$C$2:$C$1004,DB$4,'[3]ACR Cancellations'!$T$2:$T$1004,"Canceled",'[3]ACR Cancellations'!$P$2:$P$1004,"&lt;&gt;"&amp;'[3]ACR Cancellations'!$AB$1)),)-SUMIFS('[3]ACR Cancellations'!$E$2:$E$1004,'[3]ACR Cancellations'!$A$2:$A$1004,$A2,'[3]ACR Cancellations'!$C$2:$C$1004,DB$4,'[3]ACR Cancellations'!$Q$2:$Q$1004,"Compensation for Intentional Reversal")-SUMIFS('[3]ACR Cancellations'!$E$2:$E$1004,'[3]ACR Cancellations'!$A$2:$A$1004,$A2,'[3]ACR Cancellations'!$C$2:$C$1004,DB$4,'[3]ACR Cancellations'!$Q$2:$Q$1004,"Compensation for Early Project Termination")+SUMIFS('[3]ARB Issuances &amp; Retirements'!$I$2:$I$531,'[3]ARB Issuances &amp; Retirements'!$H$2:$H$531,DB$4,'[3]ARB Issuances &amp; Retirements'!$A$2:$A$531,$A2)-SUMIFS('[3]ARB Issuances &amp; Retirements'!$J$2:$J$531,'[3]ARB Issuances &amp; Retirements'!$H$2:$H$531,DB$4,'[3]ARB Issuances &amp; Retirements'!$A$2:$A$531,$A2)-SUMPRODUCT(('[3]ARB Issuances &amp; Retirements'!$A$2:$A$531=$A2)*('[3]ARB Issuances &amp; Retirements'!$H$2:$H$531=DB$4)*('[3]ARB Issuances &amp; Retirements'!$W$2:$AB$531))-SUMIFS('[3]ARB Issuances &amp; Retirements'!$AC$2:$AC$531,'[3]ARB Issuances &amp; Retirements'!$A$2:$A$531,$A2,'[3]ARB Issuances &amp; Retirements'!$H$2:$H$531,DB$4)</f>
        <v>#REF!</v>
      </c>
      <c r="DC2" s="15" t="n">
        <f aca="false">$O2-SUM(BF2:$DA2)</f>
        <v>0</v>
      </c>
      <c r="DD2" s="10"/>
      <c r="DE2" s="10"/>
      <c r="DF2" s="12"/>
      <c r="DG2" s="10"/>
      <c r="DH2" s="16" t="n">
        <f aca="false">DL2-DM2</f>
        <v>0</v>
      </c>
      <c r="DI2" s="17" t="s">
        <v>168</v>
      </c>
      <c r="DJ2" s="18" t="s">
        <v>169</v>
      </c>
      <c r="DK2" s="12"/>
      <c r="DL2" s="19"/>
      <c r="DM2" s="19"/>
      <c r="DN2" s="12" t="s">
        <v>170</v>
      </c>
      <c r="DO2" s="12" t="s">
        <v>171</v>
      </c>
      <c r="DP2" s="20" t="s">
        <v>172</v>
      </c>
      <c r="DQ2" s="12"/>
      <c r="DR2" s="13" t="n">
        <f aca="false">SUMIFS('[3]acr issuances'!$k$2:$K$1500,'[3]acr issuances'!$b$2:$B$1500,$A2,'[3]acr issuances'!$j$2:$J$1500,DR$4)-SUMIFS('[3]acr issuances'!$m$2:$M$1500,'[3]acr issuances'!$b$2:$B$1500,$A2,'[3]acr issuances'!$j$2:$J$1500,DR$4)-IF($D2="No",,(SUMIFS('[3]acr cancellations'!$e$2:$E$1004,'[3]acr cancellations'!$a$2:$A$1004,Sheet1!$A2,'[3]acr cancellations'!$u$2:$U$1004,[3]projects!dr$4,'[3]acr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cancellations'!$u$2:$U$1004,[3]projects!dr$4,'[3]acr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retirements'!$ah$2:$AH$507,[3]projects!dr$4)-SUMIFS('[3]arb issuances &amp; retirements'!$j$2:$J$507,'[3]arb issuances &amp; retirements'!$a$2:$A$507,Sheet1!$A2,'[3]arb issuances &amp; retirements'!$ah$2:$AH$507,[3]projects!dr$4)</f>
        <v>0</v>
      </c>
      <c r="DS2" s="13" t="n">
        <f aca="false">SUMIFS('[3]acr issuances'!$k$2:$K$1500,'[3]acr issuances'!$b$2:$B$1500,$A2,'[3]acr issuances'!$j$2:$J$1500,DS$4)-SUMIFS('[3]acr issuances'!$m$2:$M$1500,'[3]acr issuances'!$b$2:$B$1500,$A2,'[3]acr issuances'!$j$2:$J$1500,DS$4)-IF($D2="No",,(SUMIFS('[3]acr cancellations'!$e$2:$E$1004,'[3]acr cancellations'!$a$2:$A$1004,Sheet1!$A2,'[3]acr cancellations'!$u$2:$U$1004,[3]projects!ds$4,'[3]acr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cancellations'!$u$2:$U$1004,[3]projects!ds$4,'[3]acr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retirements'!$ah$2:$AH$507,[3]projects!ds$4)-SUMIFS('[3]arb issuances &amp; retirements'!$j$2:$J$507,'[3]arb issuances &amp; retirements'!$a$2:$A$507,Sheet1!$A2,'[3]arb issuances &amp; retirements'!$ah$2:$AH$507,[3]projects!ds$4)</f>
        <v>0</v>
      </c>
      <c r="DT2" s="13" t="n">
        <f aca="false">SUMIFS('[3]acr issuances'!$k$2:$K$1500,'[3]acr issuances'!$b$2:$B$1500,$A2,'[3]acr issuances'!$j$2:$J$1500,DT$4)-SUMIFS('[3]acr issuances'!$m$2:$M$1500,'[3]acr issuances'!$b$2:$B$1500,$A2,'[3]acr issuances'!$j$2:$J$1500,DT$4)-IF($D2="No",,(SUMIFS('[3]acr cancellations'!$e$2:$E$1004,'[3]acr cancellations'!$a$2:$A$1004,Sheet1!$A2,'[3]acr cancellations'!$u$2:$U$1004,[3]projects!dt$4,'[3]acr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cancellations'!$u$2:$U$1004,[3]projects!dt$4,'[3]acr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retirements'!$ah$2:$AH$507,[3]projects!dt$4)-SUMIFS('[3]arb issuances &amp; retirements'!$j$2:$J$507,'[3]arb issuances &amp; retirements'!$a$2:$A$507,Sheet1!$A2,'[3]arb issuances &amp; retirements'!$ah$2:$AH$507,[3]projects!dt$4)</f>
        <v>0</v>
      </c>
      <c r="DU2" s="13" t="n">
        <f aca="false">SUMIFS('[3]acr issuances'!$k$2:$K$1500,'[3]acr issuances'!$b$2:$B$1500,$A2,'[3]acr issuances'!$j$2:$J$1500,DU$4)-SUMIFS('[3]acr issuances'!$m$2:$M$1500,'[3]acr issuances'!$b$2:$B$1500,$A2,'[3]acr issuances'!$j$2:$J$1500,DU$4)-IF($D2="No",,(SUMIFS('[3]acr cancellations'!$e$2:$E$1004,'[3]acr cancellations'!$a$2:$A$1004,Sheet1!$A2,'[3]acr cancellations'!$u$2:$U$1004,[3]projects!du$4,'[3]acr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cancellations'!$u$2:$U$1004,[3]projects!du$4,'[3]acr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retirements'!$ah$2:$AH$507,[3]projects!du$4)-SUMIFS('[3]arb issuances &amp; retirements'!$j$2:$J$507,'[3]arb issuances &amp; retirements'!$a$2:$A$507,Sheet1!$A2,'[3]arb issuances &amp; retirements'!$ah$2:$AH$507,[3]projects!du$4)</f>
        <v>0</v>
      </c>
      <c r="DV2" s="13" t="n">
        <f aca="false">SUMIFS('[3]acr issuances'!$k$2:$K$1500,'[3]acr issuances'!$b$2:$B$1500,$A2,'[3]acr issuances'!$j$2:$J$1500,DV$4)-SUMIFS('[3]acr issuances'!$m$2:$M$1500,'[3]acr issuances'!$b$2:$B$1500,$A2,'[3]acr issuances'!$j$2:$J$1500,DV$4)-IF($D2="No",,(SUMIFS('[3]acr cancellations'!$e$2:$E$1004,'[3]acr cancellations'!$a$2:$A$1004,Sheet1!$A2,'[3]acr cancellations'!$u$2:$U$1004,[3]projects!dv$4,'[3]acr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cancellations'!$u$2:$U$1004,[3]projects!dv$4,'[3]acr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retirements'!$ah$2:$AH$507,[3]projects!dv$4)-SUMIFS('[3]arb issuances &amp; retirements'!$j$2:$J$507,'[3]arb issuances &amp; retirements'!$a$2:$A$507,Sheet1!$A2,'[3]arb issuances &amp; retirements'!$ah$2:$AH$507,[3]projects!dv$4)</f>
        <v>0</v>
      </c>
      <c r="DW2" s="13" t="n">
        <f aca="false">SUMIFS('[3]acr issuances'!$k$2:$K$1500,'[3]acr issuances'!$b$2:$B$1500,$A2,'[3]acr issuances'!$j$2:$J$1500,DW$4)-SUMIFS('[3]acr issuances'!$m$2:$M$1500,'[3]acr issuances'!$b$2:$B$1500,$A2,'[3]acr issuances'!$j$2:$J$1500,DW$4)-IF($D2="No",,(SUMIFS('[3]acr cancellations'!$e$2:$E$1004,'[3]acr cancellations'!$a$2:$A$1004,Sheet1!$A2,'[3]acr cancellations'!$u$2:$U$1004,[3]projects!dw$4,'[3]acr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cancellations'!$u$2:$U$1004,[3]projects!dw$4,'[3]acr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retirements'!$ah$2:$AH$507,[3]projects!dw$4)-SUMIFS('[3]arb issuances &amp; retirements'!$j$2:$J$507,'[3]arb issuances &amp; retirements'!$a$2:$A$507,Sheet1!$A2,'[3]arb issuances &amp; retirements'!$ah$2:$AH$507,[3]projects!dw$4)</f>
        <v>0</v>
      </c>
      <c r="DX2" s="13" t="n">
        <f aca="false">SUMIFS('[3]acr issuances'!$k$2:$K$1500,'[3]acr issuances'!$b$2:$B$1500,$A2,'[3]acr issuances'!$j$2:$J$1500,DX$4)-SUMIFS('[3]acr issuances'!$m$2:$M$1500,'[3]acr issuances'!$b$2:$B$1500,$A2,'[3]acr issuances'!$j$2:$J$1500,DX$4)-IF($D2="No",,(SUMIFS('[3]acr cancellations'!$e$2:$E$1004,'[3]acr cancellations'!$a$2:$A$1004,Sheet1!$A2,'[3]acr cancellations'!$u$2:$U$1004,[3]projects!dx$4,'[3]acr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cancellations'!$u$2:$U$1004,[3]projects!dx$4,'[3]acr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retirements'!$ah$2:$AH$531,[3]projects!dx$4)-SUMIFS('[3]arb issuances &amp; retirements'!$j$2:$J$531,'[3]arb issuances &amp; retirements'!$a$2:$A$531,Sheet1!$A2,'[3]arb issuances &amp; retirements'!$ah$2:$AH$531,[3]projects!dx$4)</f>
        <v>0</v>
      </c>
      <c r="DY2" s="13" t="n">
        <f aca="false">SUMIFS('[3]acr issuances'!$k$2:$K$1500,'[3]acr issuances'!$b$2:$B$1500,$A2,'[3]acr issuances'!$j$2:$J$1500,DY$4)-SUMIFS('[3]acr issuances'!$m$2:$M$1500,'[3]acr issuances'!$b$2:$B$1500,$A2,'[3]acr issuances'!$j$2:$J$1500,DY$4)-IF($D2="No",,(SUMIFS('[3]acr cancellations'!$e$2:$E$1004,'[3]acr cancellations'!$a$2:$A$1004,Sheet1!$A2,'[3]acr cancellations'!$u$2:$U$1004,[3]projects!dy$4,'[3]acr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cancellations'!$u$2:$U$1004,[3]projects!dy$4,'[3]acr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retirements'!$ah$2:$AH$531,[3]projects!dy$4)-SUMIFS('[3]arb issuances &amp; retirements'!$j$2:$J$531,'[3]arb issuances &amp; retirements'!$a$2:$A$531,Sheet1!$A2,'[3]arb issuances &amp; retirements'!$ah$2:$AH$531,[3]projects!dy$4)</f>
        <v>0</v>
      </c>
      <c r="DZ2" s="13" t="n">
        <f aca="false">SUMIFS('[3]acr issuances'!$k$2:$K$1500,'[3]acr issuances'!$b$2:$B$1500,$A2,'[3]acr issuances'!$j$2:$J$1500,DZ$4)-SUMIFS('[3]acr issuances'!$m$2:$M$1500,'[3]acr issuances'!$b$2:$B$1500,$A2,'[3]acr issuances'!$j$2:$J$1500,DZ$4)-IF($D2="No",,(SUMIFS('[3]acr cancellations'!$e$2:$E$1004,'[3]acr cancellations'!$a$2:$A$1004,Sheet1!$A2,'[3]acr cancellations'!$u$2:$U$1004,[3]projects!dz$4,'[3]acr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cancellations'!$u$2:$U$1004,[3]projects!dz$4,'[3]acr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retirements'!$ah$2:$AH$531,[3]projects!dz$4)-SUMIFS('[3]arb issuances &amp; retirements'!$j$2:$J$531,'[3]arb issuances &amp; retirements'!$a$2:$A$531,Sheet1!$A2,'[3]arb issuances &amp; retirements'!$ah$2:$AH$531,[3]projects!dz$4)</f>
        <v>0</v>
      </c>
      <c r="EA2" s="13" t="n">
        <f aca="false">SUMIFS('[3]acr issuances'!$k$2:$K$1500,'[3]acr issuances'!$b$2:$B$1500,$A2,'[3]acr issuances'!$j$2:$J$1500,EA$4)-SUMIFS('[3]acr issuances'!$m$2:$M$1500,'[3]acr issuances'!$b$2:$B$1500,$A2,'[3]acr issuances'!$j$2:$J$1500,EA$4)-IF($D2="No",,(SUMIFS('[3]acr cancellations'!$e$2:$E$1004,'[3]acr cancellations'!$a$2:$A$1004,Sheet1!$A2,'[3]acr cancellations'!$u$2:$U$1004,[3]projects!ea$4,'[3]acr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cancellations'!$u$2:$U$1004,[3]projects!ea$4,'[3]acr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retirements'!$ah$2:$AH$531,[3]projects!ea$4)-SUMIFS('[3]arb issuances &amp; retirements'!$j$2:$J$531,'[3]arb issuances &amp; retirements'!$a$2:$A$531,Sheet1!$A2,'[3]arb issuances &amp; retirements'!$ah$2:$AH$531,[3]projects!ea$4)</f>
        <v>0</v>
      </c>
      <c r="EB2" s="13" t="n">
        <f aca="false">SUMIFS('[3]acr issuances'!$k$2:$K$1500,'[3]acr issuances'!$b$2:$B$1500,$A2,'[3]acr issuances'!$j$2:$J$1500,EB$4)-SUMIFS('[3]acr issuances'!$m$2:$M$1500,'[3]acr issuances'!$b$2:$B$1500,$A2,'[3]acr issuances'!$j$2:$J$1500,EB$4)-IF($D2="No",,(SUMIFS('[3]acr cancellations'!$e$2:$E$1004,'[3]acr cancellations'!$a$2:$A$1004,Sheet1!$A2,'[3]acr cancellations'!$u$2:$U$1004,[3]projects!eb$4,'[3]acr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cancellations'!$u$2:$U$1004,[3]projects!eb$4,'[3]acr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retirements'!$ah$2:$AH$531,[3]projects!eb$4)-SUMIFS('[3]arb issuances &amp; retirements'!$j$2:$J$531,'[3]arb issuances &amp; retirements'!$a$2:$A$531,Sheet1!$A2,'[3]arb issuances &amp; retirements'!$ah$2:$AH$531,[3]projects!eb$4)</f>
        <v>0</v>
      </c>
      <c r="EC2" s="13" t="n">
        <f aca="false">SUMIFS('[3]acr issuances'!$k$2:$K$1500,'[3]acr issuances'!$b$2:$B$1500,$A2,'[3]acr issuances'!$j$2:$J$1500,EC$4)-SUMIFS('[3]acr issuances'!$m$2:$M$1500,'[3]acr issuances'!$b$2:$B$1500,$A2,'[3]acr issuances'!$j$2:$J$1500,EC$4)-IF($D2="No",,(SUMIFS('[3]acr cancellations'!$e$2:$E$1004,'[3]acr cancellations'!$a$2:$A$1004,Sheet1!$A2,'[3]acr cancellations'!$u$2:$U$1004,[3]projects!ec$4,'[3]acr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cancellations'!$u$2:$U$1004,[3]projects!ec$4,'[3]acr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retirements'!$ah$2:$AH$531,[3]projects!ec$4)-SUMIFS('[3]arb issuances &amp; retirements'!$j$2:$J$531,'[3]arb issuances &amp; retirements'!$a$2:$A$531,Sheet1!$A2,'[3]arb issuances &amp; retirements'!$ah$2:$AH$531,[3]projects!ec$4)</f>
        <v>0</v>
      </c>
      <c r="ED2" s="13" t="n">
        <f aca="false">SUMIFS('[3]acr issuances'!$k$2:$K$1500,'[3]acr issuances'!$b$2:$B$1500,$A2,'[3]acr issuances'!$j$2:$J$1500,ED$4)-SUMIFS('[3]acr issuances'!$m$2:$M$1500,'[3]acr issuances'!$b$2:$B$1500,$A2,'[3]acr issuances'!$j$2:$J$1500,ED$4)-IF($D2="No",,(SUMIFS('[3]acr cancellations'!$e$2:$E$1004,'[3]acr cancellations'!$a$2:$A$1004,Sheet1!$A2,'[3]acr cancellations'!$u$2:$U$1004,[3]projects!ed$4,'[3]acr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cancellations'!$u$2:$U$1004,[3]projects!ed$4,'[3]acr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retirements'!$ah$2:$AH$531,[3]projects!ed$4)-SUMIFS('[3]arb issuances &amp; retirements'!$j$2:$J$531,'[3]arb issuances &amp; retirements'!$a$2:$A$531,Sheet1!$A2,'[3]arb issuances &amp; retirements'!$ah$2:$AH$531,[3]projects!ed$4)</f>
        <v>0</v>
      </c>
      <c r="EE2" s="13" t="n">
        <f aca="false">SUMIFS('[3]acr issuances'!$k$2:$K$1500,'[3]acr issuances'!$b$2:$B$1500,$A2,'[3]acr issuances'!$j$2:$J$1500,EE$4)-SUMIFS('[3]acr issuances'!$m$2:$M$1500,'[3]acr issuances'!$b$2:$B$1500,$A2,'[3]acr issuances'!$j$2:$J$1500,EE$4)-IF($D2="No",,(SUMIFS('[3]acr cancellations'!$e$2:$E$1004,'[3]acr cancellations'!$a$2:$A$1004,Sheet1!$A2,'[3]acr cancellations'!$u$2:$U$1004,[3]projects!ee$4,'[3]acr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cancellations'!$u$2:$U$1004,[3]projects!ee$4,'[3]acr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retirements'!$ah$2:$AH$531,[3]projects!ee$4)-SUMIFS('[3]arb issuances &amp; retirements'!$j$2:$J$531,'[3]arb issuances &amp; retirements'!$a$2:$A$531,Sheet1!$A2,'[3]arb issuances &amp; retirements'!$ah$2:$AH$531,[3]projects!ee$4)</f>
        <v>0</v>
      </c>
      <c r="EF2" s="13" t="n">
        <f aca="false">SUMIFS('[3]acr issuances'!$k$2:$K$1500,'[3]acr issuances'!$b$2:$B$1500,$A2,'[3]acr issuances'!$j$2:$J$1500,EF$4)-SUMIFS('[3]acr issuances'!$m$2:$M$1500,'[3]acr issuances'!$b$2:$B$1500,$A2,'[3]acr issuances'!$j$2:$J$1500,EF$4)-IF($D2="No",,(SUMIFS('[3]acr cancellations'!$e$2:$E$1004,'[3]acr cancellations'!$a$2:$A$1004,Sheet1!$A2,'[3]acr cancellations'!$u$2:$U$1004,[3]projects!ef$4,'[3]acr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cancellations'!$u$2:$U$1004,[3]projects!ef$4,'[3]acr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retirements'!$ah$2:$AH$531,[3]projects!ef$4)-SUMIFS('[3]arb issuances &amp; retirements'!$j$2:$J$531,'[3]arb issuances &amp; retirements'!$a$2:$A$531,Sheet1!$A2,'[3]arb issuances &amp; retirements'!$ah$2:$AH$531,[3]projects!ef$4)</f>
        <v>0</v>
      </c>
      <c r="EG2" s="13" t="n">
        <f aca="false">SUMIFS('[3]acr issuances'!$k$2:$K$1500,'[3]acr issuances'!$b$2:$B$1500,$A2,'[3]acr issuances'!$j$2:$J$1500,EG$4)-SUMIFS('[3]acr issuances'!$m$2:$M$1500,'[3]acr issuances'!$b$2:$B$1500,$A2,'[3]acr issuances'!$j$2:$J$1500,EG$4)-IF($D2="No",,(SUMIFS('[3]acr cancellations'!$e$2:$E$1004,'[3]acr cancellations'!$a$2:$A$1004,Sheet1!$A2,'[3]acr cancellations'!$u$2:$U$1004,[3]projects!eg$4,'[3]acr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cancellations'!$u$2:$U$1004,[3]projects!eg$4,'[3]acr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retirements'!$ah$2:$AH$531,[3]projects!eg$4)-SUMIFS('[3]arb issuances &amp; retirements'!$j$2:$J$531,'[3]arb issuances &amp; retirements'!$a$2:$A$531,Sheet1!$A2,'[3]arb issuances &amp; retirements'!$ah$2:$AH$531,[3]projects!eg$4)</f>
        <v>0</v>
      </c>
      <c r="EH2" s="13" t="n">
        <f aca="false">SUMIFS('[3]acr issuances'!$k$2:$K$1500,'[3]acr issuances'!$b$2:$B$1500,$A2,'[3]acr issuances'!$j$2:$J$1500,EH$4)-SUMIFS('[3]acr issuances'!$m$2:$M$1500,'[3]acr issuances'!$b$2:$B$1500,$A2,'[3]acr issuances'!$j$2:$J$1500,EH$4)-IF($D2="No",,(SUMIFS('[3]acr cancellations'!$e$2:$E$1004,'[3]acr cancellations'!$a$2:$A$1004,Sheet1!$A2,'[3]acr cancellations'!$u$2:$U$1004,[3]projects!eh$4,'[3]acr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cancellations'!$u$2:$U$1004,[3]projects!eh$4,'[3]acr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retirements'!$ah$2:$AH$531,[3]projects!eh$4)-SUMIFS('[3]arb issuances &amp; retirements'!$j$2:$J$531,'[3]arb issuances &amp; retirements'!$a$2:$A$531,Sheet1!$A2,'[3]arb issuances &amp; retirements'!$ah$2:$AH$531,[3]projects!eh$4)</f>
        <v>0</v>
      </c>
      <c r="EI2" s="13" t="n">
        <f aca="false">SUMIFS('[3]acr issuances'!$k$2:$K$1500,'[3]acr issuances'!$b$2:$B$1500,$A2,'[3]acr issuances'!$j$2:$J$1500,EI$4)-SUMIFS('[3]acr issuances'!$m$2:$M$1500,'[3]acr issuances'!$b$2:$B$1500,$A2,'[3]acr issuances'!$j$2:$J$1500,EI$4)-IF($D2="No",,(SUMIFS('[3]acr cancellations'!$e$2:$E$1004,'[3]acr cancellations'!$a$2:$A$1004,Sheet1!$A2,'[3]acr cancellations'!$u$2:$U$1004,[3]projects!ei$4,'[3]acr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cancellations'!$u$2:$U$1004,[3]projects!ei$4,'[3]acr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retirements'!$ah$2:$AH$531,[3]projects!ei$4)-SUMIFS('[3]arb issuances &amp; retirements'!$j$2:$J$531,'[3]arb issuances &amp; retirements'!$a$2:$A$531,Sheet1!$A2,'[3]arb issuances &amp; retirements'!$ah$2:$AH$531,[3]projects!ei$4)</f>
        <v>0</v>
      </c>
      <c r="EJ2" s="13" t="n">
        <f aca="false">SUMIFS('[3]acr issuances'!$k$2:$K$1500,'[3]acr issuances'!$b$2:$B$1500,$A2,'[3]acr issuances'!$j$2:$J$1500,EJ$4)-SUMIFS('[3]acr issuances'!$m$2:$M$1500,'[3]acr issuances'!$b$2:$B$1500,$A2,'[3]acr issuances'!$j$2:$J$1500,EJ$4)-IF($D2="No",,(SUMIFS('[3]acr cancellations'!$e$2:$E$1004,'[3]acr cancellations'!$a$2:$A$1004,Sheet1!$A2,'[3]acr cancellations'!$u$2:$U$1004,[3]projects!ej$4,'[3]acr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cancellations'!$u$2:$U$1004,[3]projects!ej$4,'[3]acr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retirements'!$ah$2:$AH$531,[3]projects!ej$4)-SUMIFS('[3]arb issuances &amp; retirements'!$j$2:$J$531,'[3]arb issuances &amp; retirements'!$a$2:$A$531,Sheet1!$A2,'[3]arb issuances &amp; retirements'!$ah$2:$AH$531,[3]projects!ej$4)</f>
        <v>0</v>
      </c>
      <c r="EK2" s="13" t="n">
        <f aca="false">SUMIFS('[3]acr issuances'!$k$2:$K$1500,'[3]acr issuances'!$b$2:$B$1500,$A2,'[3]acr issuances'!$j$2:$J$1500,EK$4)-SUMIFS('[3]acr issuances'!$m$2:$M$1500,'[3]acr issuances'!$b$2:$B$1500,$A2,'[3]acr issuances'!$j$2:$J$1500,EK$4)-IF($D2="No",,(SUMIFS('[3]acr cancellations'!$e$2:$E$1004,'[3]acr cancellations'!$a$2:$A$1004,Sheet1!$A2,'[3]acr cancellations'!$u$2:$U$1004,[3]projects!ek$4,'[3]acr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cancellations'!$u$2:$U$1004,[3]projects!ek$4,'[3]acr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retirements'!$ah$2:$AH$531,[3]projects!ek$4)-SUMIFS('[3]arb issuances &amp; retirements'!$j$2:$J$531,'[3]arb issuances &amp; retirements'!$a$2:$A$531,Sheet1!$A2,'[3]arb issuances &amp; retirements'!$ah$2:$AH$531,[3]projects!ek$4)</f>
        <v>0</v>
      </c>
      <c r="EL2" s="13" t="n">
        <f aca="false">SUMIFS('[3]acr issuances'!$k$2:$K$1500,'[3]acr issuances'!$b$2:$B$1500,$A2,'[3]acr issuances'!$j$2:$J$1500,EL$4)-SUMIFS('[3]acr issuances'!$m$2:$M$1500,'[3]acr issuances'!$b$2:$B$1500,$A2,'[3]acr issuances'!$j$2:$J$1500,EL$4)-IF($D2="No",,(SUMIFS('[3]acr cancellations'!$e$2:$E$1004,'[3]acr cancellations'!$a$2:$A$1004,Sheet1!$A2,'[3]acr cancellations'!$u$2:$U$1004,[3]projects!el$4,'[3]acr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cancellations'!$u$2:$U$1004,[3]projects!el$4,'[3]acr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retirements'!$ah$2:$AH$531,[3]projects!el$4)-SUMIFS('[3]arb issuances &amp; retirements'!$j$2:$J$531,'[3]arb issuances &amp; retirements'!$a$2:$A$531,Sheet1!$A2,'[3]arb issuances &amp; retirements'!$ah$2:$AH$531,[3]projects!el$4)</f>
        <v>0</v>
      </c>
      <c r="EM2" s="13" t="n">
        <f aca="false">SUMIFS('[3]acr issuances'!$k$2:$K$1500,'[3]acr issuances'!$b$2:$B$1500,$A2,'[3]acr issuances'!$j$2:$J$1500,EM$4)-SUMIFS('[3]acr issuances'!$m$2:$M$1500,'[3]acr issuances'!$b$2:$B$1500,$A2,'[3]acr issuances'!$j$2:$J$1500,EM$4)-IF($D2="No",,(SUMIFS('[3]acr cancellations'!$e$2:$E$1004,'[3]acr cancellations'!$a$2:$A$1004,Sheet1!$A2,'[3]acr cancellations'!$u$2:$U$1004,[3]projects!em$4,'[3]acr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cancellations'!$u$2:$U$1004,[3]projects!em$4,'[3]acr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retirements'!$ah$2:$AH$531,[3]projects!em$4)-SUMIFS('[3]arb issuances &amp; retirements'!$j$2:$J$531,'[3]arb issuances &amp; retirements'!$a$2:$A$531,Sheet1!$A2,'[3]arb issuances &amp; retirements'!$ah$2:$AH$531,[3]projects!em$4)</f>
        <v>0</v>
      </c>
      <c r="EN2" s="13" t="n">
        <f aca="false">SUMIFS('[3]acr issuances'!$k$2:$K$1500,'[3]acr issuances'!$b$2:$B$1500,$A2,'[3]acr issuances'!$j$2:$J$1500,EN$4)-SUMIFS('[3]acr issuances'!$m$2:$M$1500,'[3]acr issuances'!$b$2:$B$1500,$A2,'[3]acr issuances'!$j$2:$J$1500,EN$4)-IF($D2="No",,(SUMIFS('[3]acr cancellations'!$e$2:$E$1004,'[3]acr cancellations'!$a$2:$A$1004,Sheet1!$A2,'[3]acr cancellations'!$u$2:$U$1004,[3]projects!en$4,'[3]acr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cancellations'!$u$2:$U$1004,[3]projects!en$4,'[3]acr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retirements'!$ah$2:$AH$531,[3]projects!en$4)-SUMIFS('[3]arb issuances &amp; retirements'!$j$2:$J$531,'[3]arb issuances &amp; retirements'!$a$2:$A$531,Sheet1!$A2,'[3]arb issuances &amp; retirements'!$ah$2:$AH$531,[3]projects!en$4)</f>
        <v>0</v>
      </c>
      <c r="EO2" s="13" t="n">
        <f aca="false">SUMIFS('[3]acr issuances'!$k$2:$K$1500,'[3]acr issuances'!$b$2:$B$1500,$A2,'[3]acr issuances'!$j$2:$J$1500,EO$4)-SUMIFS('[3]acr issuances'!$m$2:$M$1500,'[3]acr issuances'!$b$2:$B$1500,$A2,'[3]acr issuances'!$j$2:$J$1500,EO$4)-IF($D2="No",,(SUMIFS('[3]acr cancellations'!$e$2:$E$1004,'[3]acr cancellations'!$a$2:$A$1004,Sheet1!$A2,'[3]acr cancellations'!$u$2:$U$1004,[3]projects!eo$4,'[3]acr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cancellations'!$u$2:$U$1004,[3]projects!eo$4,'[3]acr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retirements'!$ah$2:$AH$531,[3]projects!eo$4)-SUMIFS('[3]arb issuances &amp; retirements'!$j$2:$J$531,'[3]arb issuances &amp; retirements'!$a$2:$A$531,Sheet1!$A2,'[3]arb issuances &amp; retirements'!$ah$2:$AH$531,[3]projects!eo$4)</f>
        <v>0</v>
      </c>
      <c r="EP2" s="13" t="n">
        <f aca="false">SUMIFS('[3]acr issuances'!$k$2:$K$1500,'[3]acr issuances'!$b$2:$B$1500,$A2,'[3]acr issuances'!$j$2:$J$1500,EP$4)-SUMIFS('[3]acr issuances'!$m$2:$M$1500,'[3]acr issuances'!$b$2:$B$1500,$A2,'[3]acr issuances'!$j$2:$J$1500,EP$4)-IF($D2="No",,(SUMIFS('[3]acr cancellations'!$e$2:$E$1004,'[3]acr cancellations'!$a$2:$A$1004,Sheet1!$A2,'[3]acr cancellations'!$u$2:$U$1004,[3]projects!ep$4,'[3]acr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cancellations'!$u$2:$U$1004,[3]projects!ep$4,'[3]acr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retirements'!$ah$2:$AH$531,[3]projects!ep$4)-SUMIFS('[3]arb issuances &amp; retirements'!$j$2:$J$531,'[3]arb issuances &amp; retirements'!$a$2:$A$531,Sheet1!$A2,'[3]arb issuances &amp; retirements'!$ah$2:$AH$531,[3]projects!ep$4)</f>
        <v>0</v>
      </c>
      <c r="EQ2" s="13" t="n">
        <f aca="false">SUMIFS('[3]acr issuances'!$k$2:$K$1500,'[3]acr issuances'!$b$2:$B$1500,$A2,'[3]acr issuances'!$j$2:$J$1500,EQ$4)-SUMIFS('[3]acr issuances'!$m$2:$M$1500,'[3]acr issuances'!$b$2:$B$1500,$A2,'[3]acr issuances'!$j$2:$J$1500,EQ$4)-IF($D2="No",,(SUMIFS('[3]acr cancellations'!$e$2:$E$1004,'[3]acr cancellations'!$a$2:$A$1004,Sheet1!$A2,'[3]acr cancellations'!$u$2:$U$1004,[3]projects!eq$4,'[3]acr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cancellations'!$u$2:$U$1004,[3]projects!eq$4,'[3]acr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retirements'!$ah$2:$AH$531,[3]projects!eq$4)-SUMIFS('[3]arb issuances &amp; retirements'!$j$2:$J$531,'[3]arb issuances &amp; retirements'!$a$2:$A$531,Sheet1!$A2,'[3]arb issuances &amp; retirements'!$ah$2:$AH$531,[3]projects!eq$4)</f>
        <v>0</v>
      </c>
      <c r="ER2" s="13" t="n">
        <f aca="false">SUMIFS('[3]acr issuances'!$k$2:$K$1500,'[3]acr issuances'!$b$2:$B$1500,$A2,'[3]acr issuances'!$j$2:$J$1500,ER$4)-SUMIFS('[3]acr issuances'!$m$2:$M$1500,'[3]acr issuances'!$b$2:$B$1500,$A2,'[3]acr issuances'!$j$2:$J$1500,ER$4)-IF($D2="No",,(SUMIFS('[3]acr cancellations'!$e$2:$E$1004,'[3]acr cancellations'!$a$2:$A$1004,Sheet1!$A2,'[3]acr cancellations'!$u$2:$U$1004,[3]projects!er$4,'[3]acr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cancellations'!$u$2:$U$1004,[3]projects!er$4,'[3]acr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retirements'!$ah$2:$AH$531,[3]projects!er$4)-SUMIFS('[3]arb issuances &amp; retirements'!$j$2:$J$531,'[3]arb issuances &amp; retirements'!$a$2:$A$531,Sheet1!$A2,'[3]arb issuances &amp; retirements'!$ah$2:$AH$531,[3]projects!er$4)</f>
        <v>0</v>
      </c>
      <c r="ES2" s="13" t="n">
        <f aca="false">SUMIFS('[3]acr issuances'!$k$2:$K$1500,'[3]acr issuances'!$b$2:$B$1500,$A2,'[3]acr issuances'!$j$2:$J$1500,ES$4)-SUMIFS('[3]acr issuances'!$m$2:$M$1500,'[3]acr issuances'!$b$2:$B$1500,$A2,'[3]acr issuances'!$j$2:$J$1500,ES$4)-IF($D2="No",,(SUMIFS('[3]acr cancellations'!$e$2:$E$1004,'[3]acr cancellations'!$a$2:$A$1004,Sheet1!$A2,'[3]acr cancellations'!$u$2:$U$1004,[3]projects!es$4,'[3]acr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cancellations'!$u$2:$U$1004,[3]projects!es$4,'[3]acr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retirements'!$ah$2:$AH$531,[3]projects!es$4)-SUMIFS('[3]arb issuances &amp; retirements'!$j$2:$J$531,'[3]arb issuances &amp; retirements'!$a$2:$A$531,Sheet1!$A2,'[3]arb issuances &amp; retirements'!$ah$2:$AH$531,[3]projects!es$4)</f>
        <v>0</v>
      </c>
      <c r="ET2" s="21"/>
      <c r="EU2" s="11"/>
      <c r="EV2" s="22" t="s">
        <v>173</v>
      </c>
      <c r="EW2" s="23" t="s">
        <v>174</v>
      </c>
      <c r="EX2" s="24"/>
      <c r="EY2" s="25" t="n">
        <f aca="false">SUBTOTAL(109,U2)</f>
        <v>0</v>
      </c>
      <c r="EZ2" s="26"/>
      <c r="FA2" s="27" t="n">
        <v>1</v>
      </c>
      <c r="FB2" s="26"/>
      <c r="FC2" s="26"/>
      <c r="FD2" s="26"/>
      <c r="FE2" s="26"/>
      <c r="FF2" s="26"/>
      <c r="FG2" s="26"/>
    </row>
    <row r="3" s="28" customFormat="true" ht="15.75" hidden="false" customHeight="true" outlineLevel="0" collapsed="false">
      <c r="A3" s="9" t="s">
        <v>175</v>
      </c>
      <c r="B3" s="10" t="s">
        <v>176</v>
      </c>
      <c r="C3" s="11" t="str">
        <f aca="false">IF(LEFT(A3,3)="CAR","CAR",IF(LEFT(A3,3)="ACR","ACR","Verra"))</f>
        <v>ACR</v>
      </c>
      <c r="D3" s="11" t="s">
        <v>157</v>
      </c>
      <c r="E3" s="12" t="s">
        <v>177</v>
      </c>
      <c r="F3" s="11" t="s">
        <v>178</v>
      </c>
      <c r="G3" s="11" t="s">
        <v>179</v>
      </c>
      <c r="H3" s="11" t="s">
        <v>161</v>
      </c>
      <c r="I3" s="10" t="s">
        <v>180</v>
      </c>
      <c r="J3" s="11" t="s">
        <v>181</v>
      </c>
      <c r="K3" s="9" t="s">
        <v>182</v>
      </c>
      <c r="L3" s="10" t="s">
        <v>183</v>
      </c>
      <c r="M3" s="10" t="s">
        <v>184</v>
      </c>
      <c r="N3" s="12" t="s">
        <v>185</v>
      </c>
      <c r="O3" s="13" t="n">
        <v>7984006</v>
      </c>
      <c r="P3" s="13" t="n">
        <v>17666</v>
      </c>
      <c r="Q3" s="13" t="n">
        <v>7966340</v>
      </c>
      <c r="R3" s="13" t="n">
        <v>0</v>
      </c>
      <c r="S3" s="13"/>
      <c r="T3" s="13"/>
      <c r="U3" s="11" t="n">
        <v>2003</v>
      </c>
      <c r="V3" s="14" t="n">
        <v>0</v>
      </c>
      <c r="W3" s="14" t="n">
        <v>0</v>
      </c>
      <c r="X3" s="14" t="n">
        <v>0</v>
      </c>
      <c r="Y3" s="14" t="n">
        <v>0</v>
      </c>
      <c r="Z3" s="14" t="n">
        <v>0</v>
      </c>
      <c r="AA3" s="14" t="n">
        <v>0</v>
      </c>
      <c r="AB3" s="14" t="n">
        <v>0</v>
      </c>
      <c r="AC3" s="14" t="n">
        <v>1898382</v>
      </c>
      <c r="AD3" s="14" t="n">
        <v>3004613</v>
      </c>
      <c r="AE3" s="14" t="n">
        <v>3081011</v>
      </c>
      <c r="AF3" s="14" t="n">
        <v>0</v>
      </c>
      <c r="AG3" s="14" t="n">
        <v>0</v>
      </c>
      <c r="AH3" s="14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3" t="n">
        <v>0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3" t="n">
        <v>0</v>
      </c>
      <c r="BI3" s="13" t="n">
        <v>0</v>
      </c>
      <c r="BJ3" s="13" t="n">
        <v>0</v>
      </c>
      <c r="BK3" s="13" t="n">
        <v>0</v>
      </c>
      <c r="BL3" s="13" t="n">
        <v>0</v>
      </c>
      <c r="BM3" s="13" t="n">
        <v>5000</v>
      </c>
      <c r="BN3" s="13" t="n">
        <v>1966</v>
      </c>
      <c r="BO3" s="13" t="n">
        <v>400</v>
      </c>
      <c r="BP3" s="13" t="n">
        <v>10025</v>
      </c>
      <c r="BQ3" s="13" t="n">
        <v>275</v>
      </c>
      <c r="BR3" s="13" t="n">
        <v>0</v>
      </c>
      <c r="BS3" s="13" t="n">
        <v>0</v>
      </c>
      <c r="BT3" s="13" t="n">
        <v>0</v>
      </c>
      <c r="BU3" s="13" t="n">
        <v>0</v>
      </c>
      <c r="BV3" s="13" t="n">
        <v>0</v>
      </c>
      <c r="BW3" s="13" t="n">
        <v>0</v>
      </c>
      <c r="BX3" s="13" t="n">
        <v>0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3" t="n">
        <v>0</v>
      </c>
      <c r="CG3" s="13" t="n">
        <v>0</v>
      </c>
      <c r="CH3" s="13" t="n">
        <v>1890716</v>
      </c>
      <c r="CI3" s="13" t="n">
        <v>3004613</v>
      </c>
      <c r="CJ3" s="13" t="n">
        <v>3071011</v>
      </c>
      <c r="CK3" s="13" t="n">
        <v>0</v>
      </c>
      <c r="CL3" s="13" t="n">
        <v>0</v>
      </c>
      <c r="CM3" s="13" t="n">
        <v>0</v>
      </c>
      <c r="CN3" s="13" t="n">
        <v>0</v>
      </c>
      <c r="CO3" s="13" t="n">
        <v>0</v>
      </c>
      <c r="CP3" s="13" t="n">
        <v>0</v>
      </c>
      <c r="CQ3" s="13" t="n">
        <v>0</v>
      </c>
      <c r="CR3" s="13" t="n">
        <v>0</v>
      </c>
      <c r="CS3" s="13" t="n">
        <v>0</v>
      </c>
      <c r="CT3" s="13" t="n">
        <v>0</v>
      </c>
      <c r="CU3" s="13" t="n">
        <v>0</v>
      </c>
      <c r="CV3" s="13" t="n">
        <v>0</v>
      </c>
      <c r="CW3" s="13" t="n">
        <v>0</v>
      </c>
      <c r="CX3" s="13" t="n">
        <v>0</v>
      </c>
      <c r="CY3" s="13" t="n">
        <v>0</v>
      </c>
      <c r="CZ3" s="13" t="n">
        <v>0</v>
      </c>
      <c r="DA3" s="13" t="n">
        <v>0</v>
      </c>
      <c r="DB3" s="13" t="n">
        <v>0</v>
      </c>
      <c r="DC3" s="15"/>
      <c r="DD3" s="10"/>
      <c r="DE3" s="10"/>
      <c r="DF3" s="12" t="s">
        <v>186</v>
      </c>
      <c r="DG3" s="10"/>
      <c r="DH3" s="16" t="n">
        <f aca="false">DL3-DM3</f>
        <v>0</v>
      </c>
      <c r="DI3" s="17" t="s">
        <v>168</v>
      </c>
      <c r="DJ3" s="18" t="s">
        <v>169</v>
      </c>
      <c r="DK3" s="12"/>
      <c r="DL3" s="19"/>
      <c r="DM3" s="19"/>
      <c r="DN3" s="12"/>
      <c r="DO3" s="12" t="s">
        <v>187</v>
      </c>
      <c r="DP3" s="20" t="s">
        <v>172</v>
      </c>
      <c r="DQ3" s="12"/>
      <c r="DR3" s="13" t="n">
        <v>0</v>
      </c>
      <c r="DS3" s="13" t="n">
        <v>0</v>
      </c>
      <c r="DT3" s="13" t="n">
        <v>0</v>
      </c>
      <c r="DU3" s="13" t="n">
        <v>0</v>
      </c>
      <c r="DV3" s="13" t="n">
        <v>0</v>
      </c>
      <c r="DW3" s="13" t="n">
        <v>0</v>
      </c>
      <c r="DX3" s="13" t="n">
        <v>0</v>
      </c>
      <c r="DY3" s="13" t="n">
        <v>0</v>
      </c>
      <c r="DZ3" s="13" t="n">
        <v>0</v>
      </c>
      <c r="EA3" s="13" t="n">
        <v>1898000</v>
      </c>
      <c r="EB3" s="13" t="n">
        <v>6086006</v>
      </c>
      <c r="EC3" s="13" t="n">
        <v>0</v>
      </c>
      <c r="ED3" s="13" t="n">
        <v>0</v>
      </c>
      <c r="EE3" s="13" t="n">
        <v>0</v>
      </c>
      <c r="EF3" s="13" t="n">
        <v>0</v>
      </c>
      <c r="EG3" s="13" t="n">
        <v>0</v>
      </c>
      <c r="EH3" s="13" t="n">
        <v>0</v>
      </c>
      <c r="EI3" s="13" t="n">
        <v>0</v>
      </c>
      <c r="EJ3" s="13" t="n">
        <v>0</v>
      </c>
      <c r="EK3" s="13" t="n">
        <v>0</v>
      </c>
      <c r="EL3" s="13" t="n">
        <v>0</v>
      </c>
      <c r="EM3" s="13" t="n">
        <v>0</v>
      </c>
      <c r="EN3" s="13" t="n">
        <v>0</v>
      </c>
      <c r="EO3" s="13" t="n">
        <v>0</v>
      </c>
      <c r="EP3" s="13" t="n">
        <v>0</v>
      </c>
      <c r="EQ3" s="13" t="n">
        <v>0</v>
      </c>
      <c r="ER3" s="13" t="n">
        <v>0</v>
      </c>
      <c r="ES3" s="13" t="n">
        <v>0</v>
      </c>
      <c r="ET3" s="21"/>
      <c r="EU3" s="11"/>
      <c r="EV3" s="22" t="s">
        <v>173</v>
      </c>
      <c r="EW3" s="23"/>
      <c r="EX3" s="24"/>
      <c r="EY3" s="25" t="n">
        <f aca="false">SUBTOTAL(109,U3)</f>
        <v>2003</v>
      </c>
      <c r="EZ3" s="26"/>
      <c r="FA3" s="27" t="n">
        <v>1</v>
      </c>
      <c r="FB3" s="26"/>
      <c r="FC3" s="26"/>
      <c r="FD3" s="26"/>
      <c r="FE3" s="26"/>
      <c r="FF3" s="26"/>
      <c r="FG3" s="26"/>
    </row>
    <row r="4" s="28" customFormat="true" ht="15.75" hidden="false" customHeight="true" outlineLevel="0" collapsed="false">
      <c r="A4" s="9" t="s">
        <v>188</v>
      </c>
      <c r="B4" s="10" t="s">
        <v>189</v>
      </c>
      <c r="C4" s="11" t="s">
        <v>168</v>
      </c>
      <c r="D4" s="11" t="s">
        <v>157</v>
      </c>
      <c r="E4" s="12" t="s">
        <v>177</v>
      </c>
      <c r="F4" s="11" t="s">
        <v>190</v>
      </c>
      <c r="G4" s="11" t="s">
        <v>191</v>
      </c>
      <c r="H4" s="11" t="s">
        <v>161</v>
      </c>
      <c r="I4" s="9" t="s">
        <v>192</v>
      </c>
      <c r="J4" s="11" t="s">
        <v>181</v>
      </c>
      <c r="K4" s="9" t="s">
        <v>182</v>
      </c>
      <c r="L4" s="10" t="s">
        <v>193</v>
      </c>
      <c r="M4" s="10" t="s">
        <v>194</v>
      </c>
      <c r="N4" s="12" t="s">
        <v>195</v>
      </c>
      <c r="O4" s="13" t="n">
        <v>44202</v>
      </c>
      <c r="P4" s="13" t="n">
        <v>44202</v>
      </c>
      <c r="Q4" s="13" t="n">
        <v>0</v>
      </c>
      <c r="R4" s="13" t="n">
        <v>0</v>
      </c>
      <c r="S4" s="13"/>
      <c r="T4" s="13"/>
      <c r="U4" s="11" t="n">
        <v>2003</v>
      </c>
      <c r="V4" s="14" t="n">
        <v>0</v>
      </c>
      <c r="W4" s="14" t="n">
        <v>0</v>
      </c>
      <c r="X4" s="14" t="n">
        <v>0</v>
      </c>
      <c r="Y4" s="14" t="n">
        <v>0</v>
      </c>
      <c r="Z4" s="14" t="n">
        <v>0</v>
      </c>
      <c r="AA4" s="14" t="n">
        <v>0</v>
      </c>
      <c r="AB4" s="14" t="n">
        <v>0</v>
      </c>
      <c r="AC4" s="14" t="n">
        <v>8072</v>
      </c>
      <c r="AD4" s="14" t="n">
        <v>5848</v>
      </c>
      <c r="AE4" s="14" t="n">
        <v>4409</v>
      </c>
      <c r="AF4" s="14" t="n">
        <v>3632</v>
      </c>
      <c r="AG4" s="14" t="n">
        <v>7998</v>
      </c>
      <c r="AH4" s="14" t="n">
        <v>13210</v>
      </c>
      <c r="AI4" s="14" t="n">
        <v>1033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3" t="n">
        <v>0</v>
      </c>
      <c r="BF4" s="13" t="n">
        <v>0</v>
      </c>
      <c r="BG4" s="13" t="n">
        <v>66</v>
      </c>
      <c r="BH4" s="13" t="n">
        <v>0</v>
      </c>
      <c r="BI4" s="13" t="n">
        <v>134</v>
      </c>
      <c r="BJ4" s="13" t="n">
        <v>0</v>
      </c>
      <c r="BK4" s="13" t="n">
        <v>0</v>
      </c>
      <c r="BL4" s="13" t="n">
        <v>13850</v>
      </c>
      <c r="BM4" s="13" t="n">
        <v>10490</v>
      </c>
      <c r="BN4" s="13" t="n">
        <v>147</v>
      </c>
      <c r="BO4" s="13" t="n">
        <v>3917</v>
      </c>
      <c r="BP4" s="13" t="n">
        <v>0</v>
      </c>
      <c r="BQ4" s="13" t="n">
        <v>0</v>
      </c>
      <c r="BR4" s="13" t="n">
        <v>0</v>
      </c>
      <c r="BS4" s="13" t="n">
        <v>32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15566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  <c r="CZ4" s="13" t="n">
        <v>0</v>
      </c>
      <c r="DA4" s="13" t="n">
        <v>0</v>
      </c>
      <c r="DB4" s="13" t="n">
        <v>0</v>
      </c>
      <c r="DC4" s="15"/>
      <c r="DD4" s="10"/>
      <c r="DE4" s="10"/>
      <c r="DF4" s="10" t="s">
        <v>196</v>
      </c>
      <c r="DG4" s="10"/>
      <c r="DH4" s="16" t="n">
        <f aca="false">DL4-DM4</f>
        <v>0</v>
      </c>
      <c r="DI4" s="17" t="s">
        <v>168</v>
      </c>
      <c r="DJ4" s="18" t="s">
        <v>169</v>
      </c>
      <c r="DK4" s="12"/>
      <c r="DL4" s="19"/>
      <c r="DM4" s="19"/>
      <c r="DN4" s="12"/>
      <c r="DO4" s="12" t="s">
        <v>197</v>
      </c>
      <c r="DP4" s="20" t="s">
        <v>172</v>
      </c>
      <c r="DQ4" s="12"/>
      <c r="DR4" s="13" t="n">
        <v>0</v>
      </c>
      <c r="DS4" s="13" t="n">
        <v>0</v>
      </c>
      <c r="DT4" s="13" t="n">
        <v>0</v>
      </c>
      <c r="DU4" s="13" t="n">
        <v>0</v>
      </c>
      <c r="DV4" s="13" t="n">
        <v>0</v>
      </c>
      <c r="DW4" s="13" t="n">
        <v>0</v>
      </c>
      <c r="DX4" s="13" t="n">
        <v>0</v>
      </c>
      <c r="DY4" s="13" t="n">
        <v>0</v>
      </c>
      <c r="DZ4" s="13" t="n">
        <v>0</v>
      </c>
      <c r="EA4" s="13" t="n">
        <v>13848</v>
      </c>
      <c r="EB4" s="13" t="n">
        <v>4481</v>
      </c>
      <c r="EC4" s="13" t="n">
        <v>0</v>
      </c>
      <c r="ED4" s="13" t="n">
        <v>11630</v>
      </c>
      <c r="EE4" s="13" t="n">
        <v>0</v>
      </c>
      <c r="EF4" s="13" t="n">
        <v>14243</v>
      </c>
      <c r="EG4" s="13" t="n">
        <v>0</v>
      </c>
      <c r="EH4" s="13" t="n">
        <v>0</v>
      </c>
      <c r="EI4" s="13" t="n">
        <v>0</v>
      </c>
      <c r="EJ4" s="13" t="n">
        <v>0</v>
      </c>
      <c r="EK4" s="13" t="n">
        <v>0</v>
      </c>
      <c r="EL4" s="13" t="n">
        <v>0</v>
      </c>
      <c r="EM4" s="13" t="n">
        <v>0</v>
      </c>
      <c r="EN4" s="13" t="n">
        <v>0</v>
      </c>
      <c r="EO4" s="13" t="n">
        <v>0</v>
      </c>
      <c r="EP4" s="13" t="n">
        <v>0</v>
      </c>
      <c r="EQ4" s="13" t="n">
        <v>0</v>
      </c>
      <c r="ER4" s="13" t="n">
        <v>0</v>
      </c>
      <c r="ES4" s="13" t="n">
        <v>0</v>
      </c>
      <c r="ET4" s="21"/>
      <c r="EU4" s="11"/>
      <c r="EV4" s="22" t="s">
        <v>173</v>
      </c>
      <c r="EW4" s="26"/>
      <c r="EX4" s="24"/>
      <c r="EY4" s="25" t="n">
        <f aca="false">SUBTOTAL(109,U4)</f>
        <v>2003</v>
      </c>
      <c r="EZ4" s="26"/>
      <c r="FA4" s="27" t="n">
        <v>1</v>
      </c>
      <c r="FB4" s="26"/>
      <c r="FC4" s="26"/>
      <c r="FD4" s="26"/>
      <c r="FE4" s="26"/>
      <c r="FF4" s="26"/>
      <c r="FG4" s="26"/>
    </row>
    <row r="5" s="28" customFormat="true" ht="15.75" hidden="false" customHeight="true" outlineLevel="0" collapsed="false">
      <c r="A5" s="9" t="s">
        <v>198</v>
      </c>
      <c r="B5" s="10" t="s">
        <v>199</v>
      </c>
      <c r="C5" s="11" t="s">
        <v>168</v>
      </c>
      <c r="D5" s="11" t="s">
        <v>157</v>
      </c>
      <c r="E5" s="12" t="s">
        <v>200</v>
      </c>
      <c r="F5" s="11" t="s">
        <v>201</v>
      </c>
      <c r="G5" s="11" t="s">
        <v>202</v>
      </c>
      <c r="H5" s="11" t="s">
        <v>203</v>
      </c>
      <c r="I5" s="10" t="s">
        <v>204</v>
      </c>
      <c r="J5" s="11" t="s">
        <v>163</v>
      </c>
      <c r="K5" s="9" t="s">
        <v>205</v>
      </c>
      <c r="L5" s="10" t="s">
        <v>206</v>
      </c>
      <c r="M5" s="10" t="s">
        <v>207</v>
      </c>
      <c r="N5" s="12" t="s">
        <v>208</v>
      </c>
      <c r="O5" s="13" t="n">
        <v>0</v>
      </c>
      <c r="P5" s="13" t="n">
        <v>0</v>
      </c>
      <c r="Q5" s="13" t="n">
        <v>0</v>
      </c>
      <c r="R5" s="13" t="n">
        <v>0</v>
      </c>
      <c r="S5" s="13"/>
      <c r="T5" s="13"/>
      <c r="U5" s="11"/>
      <c r="V5" s="14" t="n">
        <v>0</v>
      </c>
      <c r="W5" s="14" t="n">
        <v>0</v>
      </c>
      <c r="X5" s="14" t="n">
        <v>0</v>
      </c>
      <c r="Y5" s="14" t="n">
        <v>0</v>
      </c>
      <c r="Z5" s="14" t="n">
        <v>0</v>
      </c>
      <c r="AA5" s="14" t="n">
        <v>0</v>
      </c>
      <c r="AB5" s="14" t="n">
        <v>0</v>
      </c>
      <c r="AC5" s="14" t="n">
        <v>0</v>
      </c>
      <c r="AD5" s="14" t="n">
        <v>0</v>
      </c>
      <c r="AE5" s="14" t="n">
        <v>0</v>
      </c>
      <c r="AF5" s="14" t="n">
        <v>0</v>
      </c>
      <c r="AG5" s="14" t="n">
        <v>0</v>
      </c>
      <c r="AH5" s="14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3" t="n">
        <v>0</v>
      </c>
      <c r="BC5" s="13" t="n">
        <v>0</v>
      </c>
      <c r="BD5" s="13" t="n">
        <v>0</v>
      </c>
      <c r="BE5" s="13" t="n">
        <v>0</v>
      </c>
      <c r="BF5" s="13" t="n">
        <v>0</v>
      </c>
      <c r="BG5" s="13" t="n">
        <v>0</v>
      </c>
      <c r="BH5" s="13" t="n">
        <v>0</v>
      </c>
      <c r="BI5" s="13" t="n">
        <v>0</v>
      </c>
      <c r="BJ5" s="13" t="n">
        <v>0</v>
      </c>
      <c r="BK5" s="13" t="n">
        <v>0</v>
      </c>
      <c r="BL5" s="13" t="n">
        <v>0</v>
      </c>
      <c r="BM5" s="13" t="n">
        <v>0</v>
      </c>
      <c r="BN5" s="13" t="n">
        <v>0</v>
      </c>
      <c r="BO5" s="13" t="n">
        <v>0</v>
      </c>
      <c r="BP5" s="13" t="n">
        <v>0</v>
      </c>
      <c r="BQ5" s="13" t="n">
        <v>0</v>
      </c>
      <c r="BR5" s="13" t="n">
        <v>0</v>
      </c>
      <c r="BS5" s="13" t="n">
        <v>0</v>
      </c>
      <c r="BT5" s="13" t="n">
        <v>0</v>
      </c>
      <c r="BU5" s="13" t="n">
        <v>0</v>
      </c>
      <c r="BV5" s="13" t="n">
        <v>0</v>
      </c>
      <c r="BW5" s="13" t="n">
        <v>0</v>
      </c>
      <c r="BX5" s="13" t="n">
        <v>0</v>
      </c>
      <c r="BY5" s="13" t="n">
        <v>0</v>
      </c>
      <c r="BZ5" s="13" t="n">
        <v>0</v>
      </c>
      <c r="CA5" s="13" t="n">
        <v>0</v>
      </c>
      <c r="CB5" s="13" t="n">
        <v>0</v>
      </c>
      <c r="CC5" s="13" t="n">
        <v>0</v>
      </c>
      <c r="CD5" s="13" t="n">
        <v>0</v>
      </c>
      <c r="CE5" s="13" t="n">
        <v>0</v>
      </c>
      <c r="CF5" s="13" t="n">
        <v>0</v>
      </c>
      <c r="CG5" s="13" t="n">
        <v>0</v>
      </c>
      <c r="CH5" s="13" t="n">
        <v>0</v>
      </c>
      <c r="CI5" s="13" t="n">
        <v>0</v>
      </c>
      <c r="CJ5" s="13" t="n">
        <v>0</v>
      </c>
      <c r="CK5" s="13" t="n">
        <v>0</v>
      </c>
      <c r="CL5" s="13" t="n">
        <v>0</v>
      </c>
      <c r="CM5" s="13" t="n">
        <v>0</v>
      </c>
      <c r="CN5" s="13" t="n">
        <v>0</v>
      </c>
      <c r="CO5" s="13" t="n">
        <v>0</v>
      </c>
      <c r="CP5" s="13" t="n">
        <v>0</v>
      </c>
      <c r="CQ5" s="13" t="n">
        <v>0</v>
      </c>
      <c r="CR5" s="13" t="n">
        <v>0</v>
      </c>
      <c r="CS5" s="13" t="n">
        <v>0</v>
      </c>
      <c r="CT5" s="13" t="n">
        <v>0</v>
      </c>
      <c r="CU5" s="13" t="n">
        <v>0</v>
      </c>
      <c r="CV5" s="13" t="n">
        <v>0</v>
      </c>
      <c r="CW5" s="13" t="n">
        <v>0</v>
      </c>
      <c r="CX5" s="13" t="n">
        <v>0</v>
      </c>
      <c r="CY5" s="13" t="n">
        <v>0</v>
      </c>
      <c r="CZ5" s="13" t="n">
        <v>0</v>
      </c>
      <c r="DA5" s="13" t="n">
        <v>0</v>
      </c>
      <c r="DB5" s="13" t="n">
        <v>0</v>
      </c>
      <c r="DC5" s="15"/>
      <c r="DD5" s="10"/>
      <c r="DE5" s="10"/>
      <c r="DF5" s="10"/>
      <c r="DG5" s="10"/>
      <c r="DH5" s="16" t="n">
        <f aca="false">DL5-DM5</f>
        <v>0</v>
      </c>
      <c r="DI5" s="17" t="s">
        <v>168</v>
      </c>
      <c r="DJ5" s="18" t="s">
        <v>169</v>
      </c>
      <c r="DK5" s="12"/>
      <c r="DL5" s="19"/>
      <c r="DM5" s="19"/>
      <c r="DN5" s="12" t="s">
        <v>209</v>
      </c>
      <c r="DO5" s="12" t="s">
        <v>210</v>
      </c>
      <c r="DP5" s="20" t="s">
        <v>172</v>
      </c>
      <c r="DQ5" s="12"/>
      <c r="DR5" s="13" t="n">
        <v>0</v>
      </c>
      <c r="DS5" s="13" t="n">
        <v>0</v>
      </c>
      <c r="DT5" s="13" t="n">
        <v>0</v>
      </c>
      <c r="DU5" s="13" t="n">
        <v>0</v>
      </c>
      <c r="DV5" s="13" t="n">
        <v>0</v>
      </c>
      <c r="DW5" s="13" t="n">
        <v>0</v>
      </c>
      <c r="DX5" s="13" t="n">
        <v>0</v>
      </c>
      <c r="DY5" s="13" t="n">
        <v>0</v>
      </c>
      <c r="DZ5" s="13" t="n">
        <v>0</v>
      </c>
      <c r="EA5" s="13" t="n">
        <v>0</v>
      </c>
      <c r="EB5" s="13" t="n">
        <v>0</v>
      </c>
      <c r="EC5" s="13" t="n">
        <v>0</v>
      </c>
      <c r="ED5" s="13" t="n">
        <v>0</v>
      </c>
      <c r="EE5" s="13" t="n">
        <v>0</v>
      </c>
      <c r="EF5" s="13" t="n">
        <v>0</v>
      </c>
      <c r="EG5" s="13" t="n">
        <v>0</v>
      </c>
      <c r="EH5" s="13" t="n">
        <v>0</v>
      </c>
      <c r="EI5" s="13" t="n">
        <v>0</v>
      </c>
      <c r="EJ5" s="13" t="n">
        <v>0</v>
      </c>
      <c r="EK5" s="13" t="n">
        <v>0</v>
      </c>
      <c r="EL5" s="13" t="n">
        <v>0</v>
      </c>
      <c r="EM5" s="13" t="n">
        <v>0</v>
      </c>
      <c r="EN5" s="13" t="n">
        <v>0</v>
      </c>
      <c r="EO5" s="13" t="n">
        <v>0</v>
      </c>
      <c r="EP5" s="13" t="n">
        <v>0</v>
      </c>
      <c r="EQ5" s="13" t="n">
        <v>0</v>
      </c>
      <c r="ER5" s="13" t="n">
        <v>0</v>
      </c>
      <c r="ES5" s="13" t="n">
        <v>0</v>
      </c>
      <c r="ET5" s="21"/>
      <c r="EU5" s="11"/>
      <c r="EV5" s="22" t="s">
        <v>173</v>
      </c>
      <c r="EW5" s="26"/>
      <c r="EX5" s="24"/>
      <c r="EY5" s="25" t="n">
        <f aca="false">SUBTOTAL(109,U5)</f>
        <v>0</v>
      </c>
      <c r="EZ5" s="26"/>
      <c r="FA5" s="27" t="n">
        <v>1</v>
      </c>
      <c r="FB5" s="26"/>
      <c r="FC5" s="26"/>
      <c r="FD5" s="26"/>
      <c r="FE5" s="26"/>
      <c r="FF5" s="26"/>
      <c r="FG5" s="26"/>
    </row>
    <row r="6" s="28" customFormat="true" ht="15.75" hidden="false" customHeight="true" outlineLevel="0" collapsed="false">
      <c r="A6" s="9" t="s">
        <v>211</v>
      </c>
      <c r="B6" s="10" t="s">
        <v>212</v>
      </c>
      <c r="C6" s="11" t="s">
        <v>168</v>
      </c>
      <c r="D6" s="11" t="s">
        <v>157</v>
      </c>
      <c r="E6" s="12" t="s">
        <v>158</v>
      </c>
      <c r="F6" s="11" t="s">
        <v>201</v>
      </c>
      <c r="G6" s="11" t="s">
        <v>202</v>
      </c>
      <c r="H6" s="11" t="s">
        <v>203</v>
      </c>
      <c r="I6" s="10" t="s">
        <v>204</v>
      </c>
      <c r="J6" s="11" t="s">
        <v>213</v>
      </c>
      <c r="K6" s="9" t="s">
        <v>214</v>
      </c>
      <c r="L6" s="10" t="s">
        <v>215</v>
      </c>
      <c r="M6" s="10" t="s">
        <v>216</v>
      </c>
      <c r="N6" s="12" t="s">
        <v>217</v>
      </c>
      <c r="O6" s="13" t="n">
        <v>2572210</v>
      </c>
      <c r="P6" s="13" t="n">
        <v>2572210</v>
      </c>
      <c r="Q6" s="13" t="n">
        <v>0</v>
      </c>
      <c r="R6" s="13" t="n">
        <v>0</v>
      </c>
      <c r="S6" s="13"/>
      <c r="T6" s="13"/>
      <c r="U6" s="11" t="n">
        <v>2011</v>
      </c>
      <c r="V6" s="14" t="n">
        <v>0</v>
      </c>
      <c r="W6" s="14" t="n">
        <v>0</v>
      </c>
      <c r="X6" s="14" t="n">
        <v>0</v>
      </c>
      <c r="Y6" s="14" t="n">
        <v>0</v>
      </c>
      <c r="Z6" s="14" t="n">
        <v>0</v>
      </c>
      <c r="AA6" s="14" t="n">
        <v>0</v>
      </c>
      <c r="AB6" s="14" t="n">
        <v>0</v>
      </c>
      <c r="AC6" s="14" t="n">
        <v>0</v>
      </c>
      <c r="AD6" s="14" t="n">
        <v>0</v>
      </c>
      <c r="AE6" s="14" t="n">
        <v>0</v>
      </c>
      <c r="AF6" s="14" t="n">
        <v>0</v>
      </c>
      <c r="AG6" s="14" t="n">
        <v>0</v>
      </c>
      <c r="AH6" s="14" t="n">
        <v>0</v>
      </c>
      <c r="AI6" s="14" t="n">
        <v>0</v>
      </c>
      <c r="AJ6" s="14" t="n">
        <v>0</v>
      </c>
      <c r="AK6" s="14" t="n">
        <v>2572210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10</v>
      </c>
      <c r="BP6" s="13" t="n">
        <v>645</v>
      </c>
      <c r="BQ6" s="13" t="n">
        <v>0</v>
      </c>
      <c r="BR6" s="13" t="n">
        <v>0</v>
      </c>
      <c r="BS6" s="13" t="n">
        <v>2571555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5"/>
      <c r="DD6" s="10"/>
      <c r="DE6" s="10"/>
      <c r="DF6" s="10" t="s">
        <v>218</v>
      </c>
      <c r="DG6" s="10"/>
      <c r="DH6" s="16" t="n">
        <f aca="false">DL6-DM6</f>
        <v>0</v>
      </c>
      <c r="DI6" s="17" t="s">
        <v>168</v>
      </c>
      <c r="DJ6" s="18" t="s">
        <v>169</v>
      </c>
      <c r="DK6" s="12"/>
      <c r="DL6" s="19"/>
      <c r="DM6" s="19"/>
      <c r="DN6" s="12" t="s">
        <v>209</v>
      </c>
      <c r="DO6" s="12" t="s">
        <v>210</v>
      </c>
      <c r="DP6" s="20" t="s">
        <v>172</v>
      </c>
      <c r="DQ6" s="12"/>
      <c r="DR6" s="13" t="n">
        <v>0</v>
      </c>
      <c r="DS6" s="13" t="n">
        <v>0</v>
      </c>
      <c r="DT6" s="13" t="n">
        <v>0</v>
      </c>
      <c r="DU6" s="13" t="n">
        <v>0</v>
      </c>
      <c r="DV6" s="13" t="n">
        <v>0</v>
      </c>
      <c r="DW6" s="13" t="n">
        <v>0</v>
      </c>
      <c r="DX6" s="13" t="n">
        <v>0</v>
      </c>
      <c r="DY6" s="13" t="n">
        <v>0</v>
      </c>
      <c r="DZ6" s="13" t="n">
        <v>0</v>
      </c>
      <c r="EA6" s="13" t="n">
        <v>0</v>
      </c>
      <c r="EB6" s="13" t="n">
        <v>0</v>
      </c>
      <c r="EC6" s="13" t="n">
        <v>0</v>
      </c>
      <c r="ED6" s="13" t="n">
        <v>0</v>
      </c>
      <c r="EE6" s="13" t="n">
        <v>0</v>
      </c>
      <c r="EF6" s="13" t="n">
        <v>0</v>
      </c>
      <c r="EG6" s="13" t="n">
        <v>0</v>
      </c>
      <c r="EH6" s="13" t="n">
        <v>2572210</v>
      </c>
      <c r="EI6" s="13" t="n">
        <v>0</v>
      </c>
      <c r="EJ6" s="13" t="n">
        <v>0</v>
      </c>
      <c r="EK6" s="13" t="n">
        <v>0</v>
      </c>
      <c r="EL6" s="13" t="n">
        <v>0</v>
      </c>
      <c r="EM6" s="13" t="n">
        <v>0</v>
      </c>
      <c r="EN6" s="13" t="n">
        <v>0</v>
      </c>
      <c r="EO6" s="13" t="n">
        <v>0</v>
      </c>
      <c r="EP6" s="13" t="n">
        <v>0</v>
      </c>
      <c r="EQ6" s="13" t="n">
        <v>0</v>
      </c>
      <c r="ER6" s="13" t="n">
        <v>0</v>
      </c>
      <c r="ES6" s="13" t="n">
        <v>0</v>
      </c>
      <c r="ET6" s="21"/>
      <c r="EU6" s="11"/>
      <c r="EV6" s="22" t="s">
        <v>173</v>
      </c>
      <c r="EW6" s="26"/>
      <c r="EX6" s="24"/>
      <c r="EY6" s="25" t="n">
        <f aca="false">SUBTOTAL(109,U6)</f>
        <v>2011</v>
      </c>
      <c r="EZ6" s="26"/>
      <c r="FA6" s="27" t="n">
        <v>1</v>
      </c>
      <c r="FB6" s="26"/>
      <c r="FC6" s="26"/>
      <c r="FD6" s="26"/>
      <c r="FE6" s="26"/>
      <c r="FF6" s="26"/>
      <c r="FG6" s="26"/>
    </row>
    <row r="7" s="28" customFormat="true" ht="15.75" hidden="false" customHeight="true" outlineLevel="0" collapsed="false">
      <c r="A7" s="9" t="s">
        <v>219</v>
      </c>
      <c r="B7" s="10" t="s">
        <v>220</v>
      </c>
      <c r="C7" s="11" t="s">
        <v>168</v>
      </c>
      <c r="D7" s="11" t="s">
        <v>157</v>
      </c>
      <c r="E7" s="12" t="s">
        <v>177</v>
      </c>
      <c r="F7" s="11" t="s">
        <v>221</v>
      </c>
      <c r="G7" s="11" t="s">
        <v>222</v>
      </c>
      <c r="H7" s="11" t="s">
        <v>161</v>
      </c>
      <c r="I7" s="10" t="s">
        <v>223</v>
      </c>
      <c r="J7" s="11" t="s">
        <v>181</v>
      </c>
      <c r="K7" s="9" t="s">
        <v>182</v>
      </c>
      <c r="L7" s="10" t="s">
        <v>224</v>
      </c>
      <c r="M7" s="10" t="s">
        <v>225</v>
      </c>
      <c r="N7" s="12" t="s">
        <v>226</v>
      </c>
      <c r="O7" s="13" t="n">
        <v>138492</v>
      </c>
      <c r="P7" s="13" t="n">
        <v>109452</v>
      </c>
      <c r="Q7" s="13" t="n">
        <v>29040</v>
      </c>
      <c r="R7" s="13" t="n">
        <v>0</v>
      </c>
      <c r="S7" s="13"/>
      <c r="T7" s="13"/>
      <c r="U7" s="11" t="n">
        <v>2006</v>
      </c>
      <c r="V7" s="14" t="n">
        <v>0</v>
      </c>
      <c r="W7" s="14" t="n">
        <v>0</v>
      </c>
      <c r="X7" s="14" t="n">
        <v>0</v>
      </c>
      <c r="Y7" s="14" t="n">
        <v>0</v>
      </c>
      <c r="Z7" s="14" t="n">
        <v>0</v>
      </c>
      <c r="AA7" s="14" t="n">
        <v>0</v>
      </c>
      <c r="AB7" s="14" t="n">
        <v>0</v>
      </c>
      <c r="AC7" s="14" t="n">
        <v>0</v>
      </c>
      <c r="AD7" s="14" t="n">
        <v>0</v>
      </c>
      <c r="AE7" s="14" t="n">
        <v>0</v>
      </c>
      <c r="AF7" s="14" t="n">
        <v>95330</v>
      </c>
      <c r="AG7" s="14" t="n">
        <v>43162</v>
      </c>
      <c r="AH7" s="14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54000</v>
      </c>
      <c r="BU7" s="13" t="n">
        <v>41330</v>
      </c>
      <c r="BV7" s="13" t="n">
        <v>0</v>
      </c>
      <c r="BW7" s="13" t="n">
        <v>0</v>
      </c>
      <c r="BX7" s="13" t="n">
        <v>14122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29040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5"/>
      <c r="DD7" s="10"/>
      <c r="DE7" s="10"/>
      <c r="DF7" s="10" t="s">
        <v>186</v>
      </c>
      <c r="DG7" s="10"/>
      <c r="DH7" s="16" t="n">
        <f aca="false">DL7-DM7</f>
        <v>0</v>
      </c>
      <c r="DI7" s="17" t="s">
        <v>168</v>
      </c>
      <c r="DJ7" s="18" t="s">
        <v>169</v>
      </c>
      <c r="DK7" s="12"/>
      <c r="DL7" s="19"/>
      <c r="DM7" s="19"/>
      <c r="DN7" s="12"/>
      <c r="DO7" s="12" t="s">
        <v>227</v>
      </c>
      <c r="DP7" s="20" t="s">
        <v>172</v>
      </c>
      <c r="DQ7" s="12"/>
      <c r="DR7" s="13" t="n">
        <v>0</v>
      </c>
      <c r="DS7" s="13" t="n">
        <v>0</v>
      </c>
      <c r="DT7" s="13" t="n">
        <v>0</v>
      </c>
      <c r="DU7" s="13" t="n">
        <v>0</v>
      </c>
      <c r="DV7" s="13" t="n">
        <v>0</v>
      </c>
      <c r="DW7" s="13" t="n">
        <v>0</v>
      </c>
      <c r="DX7" s="13" t="n">
        <v>0</v>
      </c>
      <c r="DY7" s="13" t="n">
        <v>0</v>
      </c>
      <c r="DZ7" s="13" t="n">
        <v>0</v>
      </c>
      <c r="EA7" s="13" t="n">
        <v>0</v>
      </c>
      <c r="EB7" s="13" t="n">
        <v>0</v>
      </c>
      <c r="EC7" s="13" t="n">
        <v>138492</v>
      </c>
      <c r="ED7" s="13" t="n">
        <v>0</v>
      </c>
      <c r="EE7" s="13" t="n">
        <v>0</v>
      </c>
      <c r="EF7" s="13" t="n">
        <v>0</v>
      </c>
      <c r="EG7" s="13" t="n">
        <v>0</v>
      </c>
      <c r="EH7" s="13" t="n">
        <v>0</v>
      </c>
      <c r="EI7" s="13" t="n">
        <v>0</v>
      </c>
      <c r="EJ7" s="13" t="n">
        <v>0</v>
      </c>
      <c r="EK7" s="13" t="n">
        <v>0</v>
      </c>
      <c r="EL7" s="13" t="n">
        <v>0</v>
      </c>
      <c r="EM7" s="13" t="n">
        <v>0</v>
      </c>
      <c r="EN7" s="13" t="n">
        <v>0</v>
      </c>
      <c r="EO7" s="13" t="n">
        <v>0</v>
      </c>
      <c r="EP7" s="13" t="n">
        <v>0</v>
      </c>
      <c r="EQ7" s="13" t="n">
        <v>0</v>
      </c>
      <c r="ER7" s="13" t="n">
        <v>0</v>
      </c>
      <c r="ES7" s="13" t="n">
        <v>0</v>
      </c>
      <c r="ET7" s="21"/>
      <c r="EU7" s="11"/>
      <c r="EV7" s="22" t="s">
        <v>173</v>
      </c>
      <c r="EW7" s="26"/>
      <c r="EX7" s="24"/>
      <c r="EY7" s="25" t="n">
        <f aca="false">SUBTOTAL(109,U7)</f>
        <v>2006</v>
      </c>
      <c r="EZ7" s="26"/>
      <c r="FA7" s="27" t="n">
        <v>1</v>
      </c>
      <c r="FB7" s="26"/>
      <c r="FC7" s="26"/>
      <c r="FD7" s="26"/>
      <c r="FE7" s="26"/>
      <c r="FF7" s="26"/>
      <c r="FG7" s="26"/>
    </row>
    <row r="8" s="28" customFormat="true" ht="15.75" hidden="false" customHeight="true" outlineLevel="0" collapsed="false">
      <c r="A8" s="9" t="s">
        <v>228</v>
      </c>
      <c r="B8" s="10" t="s">
        <v>229</v>
      </c>
      <c r="C8" s="11" t="s">
        <v>168</v>
      </c>
      <c r="D8" s="11" t="s">
        <v>157</v>
      </c>
      <c r="E8" s="12" t="s">
        <v>177</v>
      </c>
      <c r="F8" s="11" t="s">
        <v>230</v>
      </c>
      <c r="G8" s="11" t="s">
        <v>171</v>
      </c>
      <c r="H8" s="11" t="s">
        <v>161</v>
      </c>
      <c r="I8" s="10" t="s">
        <v>231</v>
      </c>
      <c r="J8" s="11" t="s">
        <v>213</v>
      </c>
      <c r="K8" s="9" t="s">
        <v>232</v>
      </c>
      <c r="L8" s="10" t="s">
        <v>233</v>
      </c>
      <c r="M8" s="10" t="s">
        <v>234</v>
      </c>
      <c r="N8" s="12" t="s">
        <v>235</v>
      </c>
      <c r="O8" s="13" t="n">
        <v>1138</v>
      </c>
      <c r="P8" s="13" t="n">
        <v>1138</v>
      </c>
      <c r="Q8" s="13" t="n">
        <v>0</v>
      </c>
      <c r="R8" s="13" t="n">
        <v>0</v>
      </c>
      <c r="S8" s="13"/>
      <c r="T8" s="13"/>
      <c r="U8" s="11" t="n">
        <v>2005</v>
      </c>
      <c r="V8" s="14" t="n">
        <v>0</v>
      </c>
      <c r="W8" s="14" t="n">
        <v>0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  <c r="AE8" s="14" t="n">
        <v>316</v>
      </c>
      <c r="AF8" s="14" t="n">
        <v>352</v>
      </c>
      <c r="AG8" s="14" t="n">
        <v>342</v>
      </c>
      <c r="AH8" s="14" t="n">
        <v>128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127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1011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5"/>
      <c r="DD8" s="10"/>
      <c r="DE8" s="10"/>
      <c r="DF8" s="10" t="s">
        <v>236</v>
      </c>
      <c r="DG8" s="10"/>
      <c r="DH8" s="16" t="n">
        <f aca="false">DL8-DM8</f>
        <v>0</v>
      </c>
      <c r="DI8" s="17" t="s">
        <v>168</v>
      </c>
      <c r="DJ8" s="18" t="s">
        <v>169</v>
      </c>
      <c r="DK8" s="12"/>
      <c r="DL8" s="19"/>
      <c r="DM8" s="19"/>
      <c r="DN8" s="12"/>
      <c r="DO8" s="12" t="s">
        <v>171</v>
      </c>
      <c r="DP8" s="20" t="s">
        <v>172</v>
      </c>
      <c r="DQ8" s="12"/>
      <c r="DR8" s="13" t="n">
        <v>0</v>
      </c>
      <c r="DS8" s="13" t="n">
        <v>0</v>
      </c>
      <c r="DT8" s="13" t="n">
        <v>0</v>
      </c>
      <c r="DU8" s="13" t="n">
        <v>0</v>
      </c>
      <c r="DV8" s="13" t="n">
        <v>0</v>
      </c>
      <c r="DW8" s="13" t="n">
        <v>0</v>
      </c>
      <c r="DX8" s="13" t="n">
        <v>0</v>
      </c>
      <c r="DY8" s="13" t="n">
        <v>0</v>
      </c>
      <c r="DZ8" s="13" t="n">
        <v>0</v>
      </c>
      <c r="EA8" s="13" t="n">
        <v>0</v>
      </c>
      <c r="EB8" s="13" t="n">
        <v>0</v>
      </c>
      <c r="EC8" s="13" t="n">
        <v>0</v>
      </c>
      <c r="ED8" s="13" t="n">
        <v>1138</v>
      </c>
      <c r="EE8" s="13" t="n">
        <v>0</v>
      </c>
      <c r="EF8" s="13" t="n">
        <v>0</v>
      </c>
      <c r="EG8" s="13" t="n">
        <v>0</v>
      </c>
      <c r="EH8" s="13" t="n">
        <v>0</v>
      </c>
      <c r="EI8" s="13" t="n">
        <v>0</v>
      </c>
      <c r="EJ8" s="13" t="n">
        <v>0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0</v>
      </c>
      <c r="EP8" s="13" t="n">
        <v>0</v>
      </c>
      <c r="EQ8" s="13" t="n">
        <v>0</v>
      </c>
      <c r="ER8" s="13" t="n">
        <v>0</v>
      </c>
      <c r="ES8" s="13" t="n">
        <v>0</v>
      </c>
      <c r="ET8" s="21"/>
      <c r="EU8" s="11"/>
      <c r="EV8" s="22" t="s">
        <v>173</v>
      </c>
      <c r="EW8" s="26"/>
      <c r="EX8" s="24"/>
      <c r="EY8" s="25" t="n">
        <f aca="false">SUBTOTAL(109,U8)</f>
        <v>2005</v>
      </c>
      <c r="EZ8" s="26"/>
      <c r="FA8" s="27" t="n">
        <v>1</v>
      </c>
      <c r="FB8" s="26"/>
      <c r="FC8" s="26"/>
      <c r="FD8" s="26"/>
      <c r="FE8" s="26"/>
      <c r="FF8" s="26"/>
      <c r="FG8" s="26"/>
    </row>
    <row r="9" s="28" customFormat="true" ht="15.5" hidden="false" customHeight="true" outlineLevel="0" collapsed="false">
      <c r="A9" s="9" t="s">
        <v>237</v>
      </c>
      <c r="B9" s="10" t="s">
        <v>238</v>
      </c>
      <c r="C9" s="11" t="s">
        <v>168</v>
      </c>
      <c r="D9" s="11" t="s">
        <v>157</v>
      </c>
      <c r="E9" s="12" t="s">
        <v>158</v>
      </c>
      <c r="F9" s="11" t="s">
        <v>201</v>
      </c>
      <c r="G9" s="11" t="s">
        <v>202</v>
      </c>
      <c r="H9" s="11" t="s">
        <v>203</v>
      </c>
      <c r="I9" s="10" t="s">
        <v>204</v>
      </c>
      <c r="J9" s="11" t="s">
        <v>181</v>
      </c>
      <c r="K9" s="9" t="s">
        <v>182</v>
      </c>
      <c r="L9" s="10" t="s">
        <v>239</v>
      </c>
      <c r="M9" s="10" t="s">
        <v>240</v>
      </c>
      <c r="N9" s="12" t="s">
        <v>241</v>
      </c>
      <c r="O9" s="13" t="n">
        <v>0</v>
      </c>
      <c r="P9" s="13" t="n">
        <v>0</v>
      </c>
      <c r="Q9" s="13" t="n">
        <v>0</v>
      </c>
      <c r="R9" s="13" t="n">
        <v>0</v>
      </c>
      <c r="S9" s="13"/>
      <c r="T9" s="13"/>
      <c r="U9" s="11"/>
      <c r="V9" s="14" t="n">
        <v>0</v>
      </c>
      <c r="W9" s="14" t="n">
        <v>0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5"/>
      <c r="DD9" s="10"/>
      <c r="DE9" s="10"/>
      <c r="DF9" s="10"/>
      <c r="DG9" s="10"/>
      <c r="DH9" s="16" t="n">
        <f aca="false">DL9-DM9</f>
        <v>0</v>
      </c>
      <c r="DI9" s="17" t="s">
        <v>168</v>
      </c>
      <c r="DJ9" s="18" t="s">
        <v>169</v>
      </c>
      <c r="DK9" s="12"/>
      <c r="DL9" s="19"/>
      <c r="DM9" s="19"/>
      <c r="DN9" s="12" t="s">
        <v>209</v>
      </c>
      <c r="DO9" s="12" t="s">
        <v>210</v>
      </c>
      <c r="DP9" s="20" t="s">
        <v>172</v>
      </c>
      <c r="DQ9" s="12"/>
      <c r="DR9" s="13" t="n">
        <v>0</v>
      </c>
      <c r="DS9" s="13" t="n">
        <v>0</v>
      </c>
      <c r="DT9" s="13" t="n">
        <v>0</v>
      </c>
      <c r="DU9" s="13" t="n">
        <v>0</v>
      </c>
      <c r="DV9" s="13" t="n">
        <v>0</v>
      </c>
      <c r="DW9" s="13" t="n">
        <v>0</v>
      </c>
      <c r="DX9" s="13" t="n">
        <v>0</v>
      </c>
      <c r="DY9" s="13" t="n">
        <v>0</v>
      </c>
      <c r="DZ9" s="13" t="n">
        <v>0</v>
      </c>
      <c r="EA9" s="13" t="n">
        <v>0</v>
      </c>
      <c r="EB9" s="13" t="n">
        <v>0</v>
      </c>
      <c r="EC9" s="13" t="n">
        <v>0</v>
      </c>
      <c r="ED9" s="13" t="n">
        <v>0</v>
      </c>
      <c r="EE9" s="13" t="n">
        <v>0</v>
      </c>
      <c r="EF9" s="13" t="n">
        <v>0</v>
      </c>
      <c r="EG9" s="13" t="n">
        <v>0</v>
      </c>
      <c r="EH9" s="13" t="n">
        <v>0</v>
      </c>
      <c r="EI9" s="13" t="n">
        <v>0</v>
      </c>
      <c r="EJ9" s="13" t="n">
        <v>0</v>
      </c>
      <c r="EK9" s="13" t="n">
        <v>0</v>
      </c>
      <c r="EL9" s="13" t="n">
        <v>0</v>
      </c>
      <c r="EM9" s="13" t="n">
        <v>0</v>
      </c>
      <c r="EN9" s="13" t="n">
        <v>0</v>
      </c>
      <c r="EO9" s="13" t="n">
        <v>0</v>
      </c>
      <c r="EP9" s="13" t="n">
        <v>0</v>
      </c>
      <c r="EQ9" s="13" t="n">
        <v>0</v>
      </c>
      <c r="ER9" s="13" t="n">
        <v>0</v>
      </c>
      <c r="ES9" s="13" t="n">
        <v>0</v>
      </c>
      <c r="ET9" s="21"/>
      <c r="EU9" s="11"/>
      <c r="EV9" s="22" t="s">
        <v>173</v>
      </c>
      <c r="EW9" s="26"/>
      <c r="EX9" s="24"/>
      <c r="EY9" s="25" t="n">
        <f aca="false">SUBTOTAL(109,U9)</f>
        <v>0</v>
      </c>
      <c r="EZ9" s="26"/>
      <c r="FA9" s="27" t="n">
        <v>1</v>
      </c>
      <c r="FB9" s="26"/>
      <c r="FC9" s="26"/>
      <c r="FD9" s="26"/>
      <c r="FE9" s="26"/>
      <c r="FF9" s="26"/>
      <c r="FG9" s="26"/>
    </row>
    <row r="10" s="28" customFormat="true" ht="15.75" hidden="false" customHeight="true" outlineLevel="0" collapsed="false">
      <c r="A10" s="9" t="s">
        <v>242</v>
      </c>
      <c r="B10" s="10" t="s">
        <v>243</v>
      </c>
      <c r="C10" s="11" t="s">
        <v>168</v>
      </c>
      <c r="D10" s="11" t="s">
        <v>157</v>
      </c>
      <c r="E10" s="12" t="s">
        <v>177</v>
      </c>
      <c r="F10" s="11" t="s">
        <v>230</v>
      </c>
      <c r="G10" s="11" t="s">
        <v>244</v>
      </c>
      <c r="H10" s="11" t="s">
        <v>161</v>
      </c>
      <c r="I10" s="10" t="s">
        <v>245</v>
      </c>
      <c r="J10" s="11" t="s">
        <v>181</v>
      </c>
      <c r="K10" s="9" t="s">
        <v>182</v>
      </c>
      <c r="L10" s="10" t="s">
        <v>246</v>
      </c>
      <c r="M10" s="10" t="s">
        <v>247</v>
      </c>
      <c r="N10" s="12" t="s">
        <v>248</v>
      </c>
      <c r="O10" s="13" t="n">
        <v>541804</v>
      </c>
      <c r="P10" s="13" t="n">
        <v>200000</v>
      </c>
      <c r="Q10" s="13" t="n">
        <v>341804</v>
      </c>
      <c r="R10" s="13" t="n">
        <v>0</v>
      </c>
      <c r="S10" s="13"/>
      <c r="T10" s="13"/>
      <c r="U10" s="11" t="n">
        <v>2008</v>
      </c>
      <c r="V10" s="14" t="n">
        <v>0</v>
      </c>
      <c r="W10" s="14" t="n">
        <v>0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  <c r="AE10" s="14" t="n">
        <v>0</v>
      </c>
      <c r="AF10" s="14" t="n">
        <v>0</v>
      </c>
      <c r="AG10" s="14" t="n">
        <v>0</v>
      </c>
      <c r="AH10" s="14" t="n">
        <v>39727</v>
      </c>
      <c r="AI10" s="14" t="n">
        <v>109153</v>
      </c>
      <c r="AJ10" s="14" t="n">
        <v>110384</v>
      </c>
      <c r="AK10" s="14" t="n">
        <v>105596</v>
      </c>
      <c r="AL10" s="14" t="n">
        <v>92762</v>
      </c>
      <c r="AM10" s="14" t="n">
        <v>84182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1118</v>
      </c>
      <c r="BS10" s="13" t="n">
        <v>118311</v>
      </c>
      <c r="BT10" s="13" t="n">
        <v>80571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59264</v>
      </c>
      <c r="CP10" s="13" t="n">
        <v>105596</v>
      </c>
      <c r="CQ10" s="13" t="n">
        <v>92762</v>
      </c>
      <c r="CR10" s="13" t="n">
        <v>84182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  <c r="CZ10" s="13" t="n">
        <v>0</v>
      </c>
      <c r="DA10" s="13" t="n">
        <v>0</v>
      </c>
      <c r="DB10" s="13" t="n">
        <v>0</v>
      </c>
      <c r="DC10" s="15"/>
      <c r="DD10" s="10"/>
      <c r="DE10" s="10"/>
      <c r="DF10" s="10"/>
      <c r="DG10" s="10"/>
      <c r="DH10" s="16" t="n">
        <f aca="false">DL10-DM10</f>
        <v>0</v>
      </c>
      <c r="DI10" s="17" t="s">
        <v>168</v>
      </c>
      <c r="DJ10" s="18" t="s">
        <v>169</v>
      </c>
      <c r="DK10" s="12"/>
      <c r="DL10" s="19"/>
      <c r="DM10" s="19"/>
      <c r="DN10" s="12" t="s">
        <v>249</v>
      </c>
      <c r="DO10" s="12" t="s">
        <v>250</v>
      </c>
      <c r="DP10" s="20" t="s">
        <v>172</v>
      </c>
      <c r="DQ10" s="12"/>
      <c r="DR10" s="13" t="n">
        <v>0</v>
      </c>
      <c r="DS10" s="13" t="n">
        <v>0</v>
      </c>
      <c r="DT10" s="13" t="n">
        <v>0</v>
      </c>
      <c r="DU10" s="13" t="n">
        <v>0</v>
      </c>
      <c r="DV10" s="13" t="n">
        <v>0</v>
      </c>
      <c r="DW10" s="13" t="n">
        <v>0</v>
      </c>
      <c r="DX10" s="13" t="n">
        <v>0</v>
      </c>
      <c r="DY10" s="13" t="n">
        <v>0</v>
      </c>
      <c r="DZ10" s="13" t="n">
        <v>0</v>
      </c>
      <c r="EA10" s="13" t="n">
        <v>0</v>
      </c>
      <c r="EB10" s="13" t="n">
        <v>0</v>
      </c>
      <c r="EC10" s="13" t="n">
        <v>0</v>
      </c>
      <c r="ED10" s="13" t="n">
        <v>0</v>
      </c>
      <c r="EE10" s="13" t="n">
        <v>0</v>
      </c>
      <c r="EF10" s="13" t="n">
        <v>0</v>
      </c>
      <c r="EG10" s="13" t="n">
        <v>231023</v>
      </c>
      <c r="EH10" s="13" t="n">
        <v>0</v>
      </c>
      <c r="EI10" s="13" t="n">
        <v>0</v>
      </c>
      <c r="EJ10" s="13" t="n">
        <v>310781</v>
      </c>
      <c r="EK10" s="13" t="n">
        <v>0</v>
      </c>
      <c r="EL10" s="13" t="n">
        <v>0</v>
      </c>
      <c r="EM10" s="13" t="n">
        <v>0</v>
      </c>
      <c r="EN10" s="13" t="n">
        <v>0</v>
      </c>
      <c r="EO10" s="13" t="n">
        <v>0</v>
      </c>
      <c r="EP10" s="13" t="n">
        <v>0</v>
      </c>
      <c r="EQ10" s="13" t="n">
        <v>0</v>
      </c>
      <c r="ER10" s="13" t="n">
        <v>0</v>
      </c>
      <c r="ES10" s="13" t="n">
        <v>0</v>
      </c>
      <c r="ET10" s="21"/>
      <c r="EU10" s="11"/>
      <c r="EV10" s="22" t="s">
        <v>173</v>
      </c>
      <c r="EW10" s="26"/>
      <c r="EX10" s="24"/>
      <c r="EY10" s="25" t="n">
        <f aca="false">SUBTOTAL(109,U10)</f>
        <v>2008</v>
      </c>
      <c r="EZ10" s="26"/>
      <c r="FA10" s="27" t="n">
        <v>1</v>
      </c>
      <c r="FB10" s="26"/>
      <c r="FC10" s="26"/>
      <c r="FD10" s="26"/>
      <c r="FE10" s="26"/>
      <c r="FF10" s="26"/>
      <c r="FG10" s="26"/>
    </row>
    <row r="11" s="28" customFormat="true" ht="15.75" hidden="false" customHeight="true" outlineLevel="0" collapsed="false">
      <c r="A11" s="9" t="s">
        <v>251</v>
      </c>
      <c r="B11" s="10" t="s">
        <v>252</v>
      </c>
      <c r="C11" s="11" t="s">
        <v>168</v>
      </c>
      <c r="D11" s="11" t="s">
        <v>157</v>
      </c>
      <c r="E11" s="12" t="s">
        <v>177</v>
      </c>
      <c r="F11" s="11" t="s">
        <v>221</v>
      </c>
      <c r="G11" s="11" t="s">
        <v>222</v>
      </c>
      <c r="H11" s="11" t="s">
        <v>161</v>
      </c>
      <c r="I11" s="10" t="s">
        <v>223</v>
      </c>
      <c r="J11" s="11" t="s">
        <v>181</v>
      </c>
      <c r="K11" s="9" t="s">
        <v>182</v>
      </c>
      <c r="L11" s="10" t="s">
        <v>224</v>
      </c>
      <c r="M11" s="10" t="s">
        <v>253</v>
      </c>
      <c r="N11" s="12" t="s">
        <v>226</v>
      </c>
      <c r="O11" s="13" t="n">
        <v>62262</v>
      </c>
      <c r="P11" s="13" t="n">
        <v>52219</v>
      </c>
      <c r="Q11" s="13" t="n">
        <v>10043</v>
      </c>
      <c r="R11" s="13" t="n">
        <v>0</v>
      </c>
      <c r="S11" s="13"/>
      <c r="T11" s="13"/>
      <c r="U11" s="11" t="n">
        <v>2006</v>
      </c>
      <c r="V11" s="14" t="n">
        <v>0</v>
      </c>
      <c r="W11" s="14" t="n">
        <v>0</v>
      </c>
      <c r="X11" s="14" t="n">
        <v>0</v>
      </c>
      <c r="Y11" s="14" t="n">
        <v>0</v>
      </c>
      <c r="Z11" s="14" t="n">
        <v>0</v>
      </c>
      <c r="AA11" s="14" t="n">
        <v>0</v>
      </c>
      <c r="AB11" s="14" t="n">
        <v>0</v>
      </c>
      <c r="AC11" s="14" t="n">
        <v>0</v>
      </c>
      <c r="AD11" s="14" t="n">
        <v>0</v>
      </c>
      <c r="AE11" s="14" t="n">
        <v>0</v>
      </c>
      <c r="AF11" s="14" t="n">
        <v>43632</v>
      </c>
      <c r="AG11" s="14" t="n">
        <v>18630</v>
      </c>
      <c r="AH11" s="14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52219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10043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  <c r="CZ11" s="13" t="n">
        <v>0</v>
      </c>
      <c r="DA11" s="13" t="n">
        <v>0</v>
      </c>
      <c r="DB11" s="13" t="n">
        <v>0</v>
      </c>
      <c r="DC11" s="15"/>
      <c r="DD11" s="10"/>
      <c r="DE11" s="10"/>
      <c r="DF11" s="10" t="s">
        <v>186</v>
      </c>
      <c r="DG11" s="10"/>
      <c r="DH11" s="16" t="n">
        <f aca="false">DL11-DM11</f>
        <v>0</v>
      </c>
      <c r="DI11" s="17" t="s">
        <v>168</v>
      </c>
      <c r="DJ11" s="18" t="s">
        <v>169</v>
      </c>
      <c r="DK11" s="12"/>
      <c r="DL11" s="19"/>
      <c r="DM11" s="19"/>
      <c r="DN11" s="12"/>
      <c r="DO11" s="12" t="s">
        <v>227</v>
      </c>
      <c r="DP11" s="20" t="s">
        <v>172</v>
      </c>
      <c r="DQ11" s="12"/>
      <c r="DR11" s="13" t="n">
        <v>0</v>
      </c>
      <c r="DS11" s="13" t="n">
        <v>0</v>
      </c>
      <c r="DT11" s="13" t="n">
        <v>0</v>
      </c>
      <c r="DU11" s="13" t="n">
        <v>0</v>
      </c>
      <c r="DV11" s="13" t="n">
        <v>0</v>
      </c>
      <c r="DW11" s="13" t="n">
        <v>0</v>
      </c>
      <c r="DX11" s="13" t="n">
        <v>0</v>
      </c>
      <c r="DY11" s="13" t="n">
        <v>0</v>
      </c>
      <c r="DZ11" s="13" t="n">
        <v>0</v>
      </c>
      <c r="EA11" s="13" t="n">
        <v>0</v>
      </c>
      <c r="EB11" s="13" t="n">
        <v>0</v>
      </c>
      <c r="EC11" s="13" t="n">
        <v>62262</v>
      </c>
      <c r="ED11" s="13" t="n">
        <v>0</v>
      </c>
      <c r="EE11" s="13" t="n">
        <v>0</v>
      </c>
      <c r="EF11" s="13" t="n">
        <v>0</v>
      </c>
      <c r="EG11" s="13" t="n">
        <v>0</v>
      </c>
      <c r="EH11" s="13" t="n">
        <v>0</v>
      </c>
      <c r="EI11" s="13" t="n">
        <v>0</v>
      </c>
      <c r="EJ11" s="13" t="n">
        <v>0</v>
      </c>
      <c r="EK11" s="13" t="n">
        <v>0</v>
      </c>
      <c r="EL11" s="13" t="n">
        <v>0</v>
      </c>
      <c r="EM11" s="13" t="n">
        <v>0</v>
      </c>
      <c r="EN11" s="13" t="n">
        <v>0</v>
      </c>
      <c r="EO11" s="13" t="n">
        <v>0</v>
      </c>
      <c r="EP11" s="13" t="n">
        <v>0</v>
      </c>
      <c r="EQ11" s="13" t="n">
        <v>0</v>
      </c>
      <c r="ER11" s="13" t="n">
        <v>0</v>
      </c>
      <c r="ES11" s="13" t="n">
        <v>0</v>
      </c>
      <c r="ET11" s="21"/>
      <c r="EU11" s="11"/>
      <c r="EV11" s="22" t="s">
        <v>173</v>
      </c>
      <c r="EW11" s="26"/>
      <c r="EX11" s="24"/>
      <c r="EY11" s="25" t="n">
        <f aca="false">SUBTOTAL(109,U11)</f>
        <v>2006</v>
      </c>
      <c r="EZ11" s="26"/>
      <c r="FA11" s="27" t="n">
        <v>1</v>
      </c>
      <c r="FB11" s="26"/>
      <c r="FC11" s="26"/>
      <c r="FD11" s="26"/>
      <c r="FE11" s="26"/>
      <c r="FF11" s="26"/>
      <c r="FG11" s="26"/>
    </row>
    <row r="12" s="28" customFormat="true" ht="15.75" hidden="false" customHeight="true" outlineLevel="0" collapsed="false">
      <c r="A12" s="9" t="s">
        <v>254</v>
      </c>
      <c r="B12" s="10" t="s">
        <v>255</v>
      </c>
      <c r="C12" s="11" t="s">
        <v>168</v>
      </c>
      <c r="D12" s="11" t="s">
        <v>157</v>
      </c>
      <c r="E12" s="12" t="s">
        <v>177</v>
      </c>
      <c r="F12" s="11" t="s">
        <v>230</v>
      </c>
      <c r="G12" s="11" t="s">
        <v>244</v>
      </c>
      <c r="H12" s="11" t="s">
        <v>161</v>
      </c>
      <c r="I12" s="10" t="s">
        <v>245</v>
      </c>
      <c r="J12" s="11" t="s">
        <v>181</v>
      </c>
      <c r="K12" s="9" t="s">
        <v>182</v>
      </c>
      <c r="L12" s="10" t="s">
        <v>246</v>
      </c>
      <c r="M12" s="10" t="s">
        <v>256</v>
      </c>
      <c r="N12" s="12" t="s">
        <v>257</v>
      </c>
      <c r="O12" s="13" t="n">
        <v>5724</v>
      </c>
      <c r="P12" s="13" t="n">
        <v>0</v>
      </c>
      <c r="Q12" s="13" t="n">
        <v>5724</v>
      </c>
      <c r="R12" s="13" t="n">
        <v>0</v>
      </c>
      <c r="S12" s="13"/>
      <c r="T12" s="13"/>
      <c r="U12" s="11" t="n">
        <v>2010</v>
      </c>
      <c r="V12" s="14" t="n">
        <v>0</v>
      </c>
      <c r="W12" s="14" t="n">
        <v>0</v>
      </c>
      <c r="X12" s="14" t="n">
        <v>0</v>
      </c>
      <c r="Y12" s="14" t="n">
        <v>0</v>
      </c>
      <c r="Z12" s="14" t="n">
        <v>0</v>
      </c>
      <c r="AA12" s="14" t="n">
        <v>0</v>
      </c>
      <c r="AB12" s="14" t="n">
        <v>0</v>
      </c>
      <c r="AC12" s="14" t="n">
        <v>0</v>
      </c>
      <c r="AD12" s="14" t="n">
        <v>0</v>
      </c>
      <c r="AE12" s="14" t="n">
        <v>0</v>
      </c>
      <c r="AF12" s="14" t="n">
        <v>0</v>
      </c>
      <c r="AG12" s="14" t="n">
        <v>0</v>
      </c>
      <c r="AH12" s="14" t="n">
        <v>0</v>
      </c>
      <c r="AI12" s="14" t="n">
        <v>0</v>
      </c>
      <c r="AJ12" s="14" t="n">
        <v>5724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5724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5"/>
      <c r="DD12" s="10"/>
      <c r="DE12" s="10"/>
      <c r="DF12" s="10" t="s">
        <v>258</v>
      </c>
      <c r="DG12" s="10"/>
      <c r="DH12" s="16" t="n">
        <f aca="false">DL12-DM12</f>
        <v>0</v>
      </c>
      <c r="DI12" s="17" t="s">
        <v>168</v>
      </c>
      <c r="DJ12" s="18" t="s">
        <v>169</v>
      </c>
      <c r="DK12" s="12"/>
      <c r="DL12" s="19"/>
      <c r="DM12" s="19"/>
      <c r="DN12" s="12" t="s">
        <v>249</v>
      </c>
      <c r="DO12" s="12" t="s">
        <v>250</v>
      </c>
      <c r="DP12" s="20" t="s">
        <v>172</v>
      </c>
      <c r="DQ12" s="12"/>
      <c r="DR12" s="13" t="n">
        <v>0</v>
      </c>
      <c r="DS12" s="13" t="n">
        <v>0</v>
      </c>
      <c r="DT12" s="13" t="n">
        <v>0</v>
      </c>
      <c r="DU12" s="13" t="n">
        <v>0</v>
      </c>
      <c r="DV12" s="13" t="n">
        <v>0</v>
      </c>
      <c r="DW12" s="13" t="n">
        <v>0</v>
      </c>
      <c r="DX12" s="13" t="n">
        <v>0</v>
      </c>
      <c r="DY12" s="13" t="n">
        <v>0</v>
      </c>
      <c r="DZ12" s="13" t="n">
        <v>0</v>
      </c>
      <c r="EA12" s="13" t="n">
        <v>0</v>
      </c>
      <c r="EB12" s="13" t="n">
        <v>0</v>
      </c>
      <c r="EC12" s="13" t="n">
        <v>0</v>
      </c>
      <c r="ED12" s="13" t="n">
        <v>0</v>
      </c>
      <c r="EE12" s="13" t="n">
        <v>0</v>
      </c>
      <c r="EF12" s="13" t="n">
        <v>5724</v>
      </c>
      <c r="EG12" s="13" t="n">
        <v>0</v>
      </c>
      <c r="EH12" s="13" t="n">
        <v>0</v>
      </c>
      <c r="EI12" s="13" t="n">
        <v>0</v>
      </c>
      <c r="EJ12" s="13" t="n">
        <v>0</v>
      </c>
      <c r="EK12" s="13" t="n">
        <v>0</v>
      </c>
      <c r="EL12" s="13" t="n">
        <v>0</v>
      </c>
      <c r="EM12" s="13" t="n">
        <v>0</v>
      </c>
      <c r="EN12" s="13" t="n">
        <v>0</v>
      </c>
      <c r="EO12" s="13" t="n">
        <v>0</v>
      </c>
      <c r="EP12" s="13" t="n">
        <v>0</v>
      </c>
      <c r="EQ12" s="13" t="n">
        <v>0</v>
      </c>
      <c r="ER12" s="13" t="n">
        <v>0</v>
      </c>
      <c r="ES12" s="13" t="n">
        <v>0</v>
      </c>
      <c r="ET12" s="21"/>
      <c r="EU12" s="11"/>
      <c r="EV12" s="22" t="s">
        <v>173</v>
      </c>
      <c r="EW12" s="26"/>
      <c r="EX12" s="24"/>
      <c r="EY12" s="25" t="n">
        <f aca="false">SUBTOTAL(109,U12)</f>
        <v>2010</v>
      </c>
      <c r="EZ12" s="26"/>
      <c r="FA12" s="27" t="n">
        <v>1</v>
      </c>
      <c r="FB12" s="26"/>
      <c r="FC12" s="26"/>
      <c r="FD12" s="26"/>
      <c r="FE12" s="26"/>
      <c r="FF12" s="26"/>
      <c r="FG12" s="26"/>
    </row>
    <row r="13" s="28" customFormat="true" ht="15.75" hidden="false" customHeight="true" outlineLevel="0" collapsed="false">
      <c r="A13" s="9" t="s">
        <v>259</v>
      </c>
      <c r="B13" s="10" t="s">
        <v>260</v>
      </c>
      <c r="C13" s="11" t="s">
        <v>168</v>
      </c>
      <c r="D13" s="11" t="s">
        <v>157</v>
      </c>
      <c r="E13" s="12" t="s">
        <v>177</v>
      </c>
      <c r="F13" s="11" t="s">
        <v>221</v>
      </c>
      <c r="G13" s="11" t="s">
        <v>222</v>
      </c>
      <c r="H13" s="11" t="s">
        <v>161</v>
      </c>
      <c r="I13" s="10" t="s">
        <v>223</v>
      </c>
      <c r="J13" s="11" t="s">
        <v>181</v>
      </c>
      <c r="K13" s="9" t="s">
        <v>182</v>
      </c>
      <c r="L13" s="10" t="s">
        <v>224</v>
      </c>
      <c r="M13" s="10" t="s">
        <v>261</v>
      </c>
      <c r="N13" s="12" t="s">
        <v>226</v>
      </c>
      <c r="O13" s="13" t="n">
        <v>159336</v>
      </c>
      <c r="P13" s="13" t="n">
        <v>110853</v>
      </c>
      <c r="Q13" s="13" t="n">
        <v>48483</v>
      </c>
      <c r="R13" s="13" t="n">
        <v>0</v>
      </c>
      <c r="S13" s="13"/>
      <c r="T13" s="13"/>
      <c r="U13" s="11" t="n">
        <v>2006</v>
      </c>
      <c r="V13" s="14" t="n">
        <v>0</v>
      </c>
      <c r="W13" s="14" t="n">
        <v>0</v>
      </c>
      <c r="X13" s="14" t="n">
        <v>0</v>
      </c>
      <c r="Y13" s="14" t="n">
        <v>0</v>
      </c>
      <c r="Z13" s="14" t="n">
        <v>0</v>
      </c>
      <c r="AA13" s="14" t="n">
        <v>0</v>
      </c>
      <c r="AB13" s="14" t="n">
        <v>0</v>
      </c>
      <c r="AC13" s="14" t="n">
        <v>0</v>
      </c>
      <c r="AD13" s="14" t="n">
        <v>0</v>
      </c>
      <c r="AE13" s="14" t="n">
        <v>0</v>
      </c>
      <c r="AF13" s="14" t="n">
        <v>104769</v>
      </c>
      <c r="AG13" s="14" t="n">
        <v>54567</v>
      </c>
      <c r="AH13" s="14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33422</v>
      </c>
      <c r="BV13" s="13" t="n">
        <v>55387</v>
      </c>
      <c r="BW13" s="13" t="n">
        <v>0</v>
      </c>
      <c r="BX13" s="13" t="n">
        <v>0</v>
      </c>
      <c r="BY13" s="13" t="n">
        <v>22044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15960</v>
      </c>
      <c r="CL13" s="13" t="n">
        <v>32523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  <c r="CZ13" s="13" t="n">
        <v>0</v>
      </c>
      <c r="DA13" s="13" t="n">
        <v>0</v>
      </c>
      <c r="DB13" s="13" t="n">
        <v>0</v>
      </c>
      <c r="DC13" s="15"/>
      <c r="DD13" s="10"/>
      <c r="DE13" s="10"/>
      <c r="DF13" s="10" t="s">
        <v>186</v>
      </c>
      <c r="DG13" s="10"/>
      <c r="DH13" s="16" t="n">
        <f aca="false">DL13-DM13</f>
        <v>0</v>
      </c>
      <c r="DI13" s="17" t="s">
        <v>168</v>
      </c>
      <c r="DJ13" s="18" t="s">
        <v>169</v>
      </c>
      <c r="DK13" s="12"/>
      <c r="DL13" s="19"/>
      <c r="DM13" s="19"/>
      <c r="DN13" s="12"/>
      <c r="DO13" s="12" t="s">
        <v>227</v>
      </c>
      <c r="DP13" s="20" t="s">
        <v>172</v>
      </c>
      <c r="DQ13" s="12"/>
      <c r="DR13" s="13" t="n">
        <v>0</v>
      </c>
      <c r="DS13" s="13" t="n">
        <v>0</v>
      </c>
      <c r="DT13" s="13" t="n">
        <v>0</v>
      </c>
      <c r="DU13" s="13" t="n">
        <v>0</v>
      </c>
      <c r="DV13" s="13" t="n">
        <v>0</v>
      </c>
      <c r="DW13" s="13" t="n">
        <v>0</v>
      </c>
      <c r="DX13" s="13" t="n">
        <v>0</v>
      </c>
      <c r="DY13" s="13" t="n">
        <v>0</v>
      </c>
      <c r="DZ13" s="13" t="n">
        <v>0</v>
      </c>
      <c r="EA13" s="13" t="n">
        <v>0</v>
      </c>
      <c r="EB13" s="13" t="n">
        <v>0</v>
      </c>
      <c r="EC13" s="13" t="n">
        <v>159336</v>
      </c>
      <c r="ED13" s="13" t="n">
        <v>0</v>
      </c>
      <c r="EE13" s="13" t="n">
        <v>0</v>
      </c>
      <c r="EF13" s="13" t="n">
        <v>0</v>
      </c>
      <c r="EG13" s="13" t="n">
        <v>0</v>
      </c>
      <c r="EH13" s="13" t="n">
        <v>0</v>
      </c>
      <c r="EI13" s="13" t="n">
        <v>0</v>
      </c>
      <c r="EJ13" s="13" t="n">
        <v>0</v>
      </c>
      <c r="EK13" s="13" t="n">
        <v>0</v>
      </c>
      <c r="EL13" s="13" t="n">
        <v>0</v>
      </c>
      <c r="EM13" s="13" t="n">
        <v>0</v>
      </c>
      <c r="EN13" s="13" t="n">
        <v>0</v>
      </c>
      <c r="EO13" s="13" t="n">
        <v>0</v>
      </c>
      <c r="EP13" s="13" t="n">
        <v>0</v>
      </c>
      <c r="EQ13" s="13" t="n">
        <v>0</v>
      </c>
      <c r="ER13" s="13" t="n">
        <v>0</v>
      </c>
      <c r="ES13" s="13" t="n">
        <v>0</v>
      </c>
      <c r="ET13" s="21"/>
      <c r="EU13" s="11"/>
      <c r="EV13" s="22" t="s">
        <v>173</v>
      </c>
      <c r="EW13" s="26"/>
      <c r="EX13" s="24"/>
      <c r="EY13" s="25" t="n">
        <f aca="false">SUBTOTAL(109,U13)</f>
        <v>2006</v>
      </c>
      <c r="EZ13" s="26"/>
      <c r="FA13" s="27" t="n">
        <v>1</v>
      </c>
      <c r="FB13" s="26"/>
      <c r="FC13" s="26"/>
      <c r="FD13" s="26"/>
      <c r="FE13" s="26"/>
      <c r="FF13" s="26"/>
      <c r="FG13" s="26"/>
    </row>
    <row r="14" s="28" customFormat="true" ht="15.75" hidden="false" customHeight="true" outlineLevel="0" collapsed="false">
      <c r="A14" s="9" t="s">
        <v>262</v>
      </c>
      <c r="B14" s="10" t="s">
        <v>263</v>
      </c>
      <c r="C14" s="11" t="s">
        <v>168</v>
      </c>
      <c r="D14" s="11" t="s">
        <v>157</v>
      </c>
      <c r="E14" s="12" t="s">
        <v>177</v>
      </c>
      <c r="F14" s="11" t="s">
        <v>221</v>
      </c>
      <c r="G14" s="11" t="s">
        <v>222</v>
      </c>
      <c r="H14" s="11" t="s">
        <v>161</v>
      </c>
      <c r="I14" s="10" t="s">
        <v>223</v>
      </c>
      <c r="J14" s="11" t="s">
        <v>181</v>
      </c>
      <c r="K14" s="9" t="s">
        <v>182</v>
      </c>
      <c r="L14" s="10" t="s">
        <v>264</v>
      </c>
      <c r="M14" s="10" t="s">
        <v>265</v>
      </c>
      <c r="N14" s="12" t="s">
        <v>266</v>
      </c>
      <c r="O14" s="13" t="n">
        <v>713162</v>
      </c>
      <c r="P14" s="13" t="n">
        <v>468110</v>
      </c>
      <c r="Q14" s="13" t="n">
        <v>245052</v>
      </c>
      <c r="R14" s="13" t="n">
        <v>0</v>
      </c>
      <c r="S14" s="13"/>
      <c r="T14" s="13" t="n">
        <v>655</v>
      </c>
      <c r="U14" s="11" t="n">
        <v>2003</v>
      </c>
      <c r="V14" s="14" t="n">
        <v>0</v>
      </c>
      <c r="W14" s="14" t="n">
        <v>0</v>
      </c>
      <c r="X14" s="14" t="n">
        <v>0</v>
      </c>
      <c r="Y14" s="14" t="n">
        <v>0</v>
      </c>
      <c r="Z14" s="14" t="n">
        <v>0</v>
      </c>
      <c r="AA14" s="14" t="n">
        <v>0</v>
      </c>
      <c r="AB14" s="14" t="n">
        <v>0</v>
      </c>
      <c r="AC14" s="14" t="n">
        <v>117945</v>
      </c>
      <c r="AD14" s="14" t="n">
        <v>113158</v>
      </c>
      <c r="AE14" s="14" t="n">
        <v>112306</v>
      </c>
      <c r="AF14" s="14" t="n">
        <v>119996</v>
      </c>
      <c r="AG14" s="14" t="n">
        <v>127178</v>
      </c>
      <c r="AH14" s="14" t="n">
        <v>122579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60</v>
      </c>
      <c r="BI14" s="13" t="n">
        <v>1158</v>
      </c>
      <c r="BJ14" s="13" t="n">
        <v>2155</v>
      </c>
      <c r="BK14" s="13" t="n">
        <v>4377</v>
      </c>
      <c r="BL14" s="13" t="n">
        <v>33386</v>
      </c>
      <c r="BM14" s="13" t="n">
        <v>4581</v>
      </c>
      <c r="BN14" s="13" t="n">
        <v>15971</v>
      </c>
      <c r="BO14" s="13" t="n">
        <v>133203</v>
      </c>
      <c r="BP14" s="13" t="n">
        <v>7325</v>
      </c>
      <c r="BQ14" s="13" t="n">
        <v>400</v>
      </c>
      <c r="BR14" s="13" t="n">
        <v>500</v>
      </c>
      <c r="BS14" s="13" t="n">
        <v>655</v>
      </c>
      <c r="BT14" s="13" t="n">
        <v>2500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261839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99345</v>
      </c>
      <c r="CI14" s="13" t="n">
        <v>0</v>
      </c>
      <c r="CJ14" s="13" t="n">
        <v>0</v>
      </c>
      <c r="CK14" s="13" t="n">
        <v>0</v>
      </c>
      <c r="CL14" s="13" t="n">
        <v>48347</v>
      </c>
      <c r="CM14" s="13" t="n">
        <v>97360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  <c r="CZ14" s="13" t="n">
        <v>0</v>
      </c>
      <c r="DA14" s="13" t="n">
        <v>0</v>
      </c>
      <c r="DB14" s="13" t="n">
        <v>0</v>
      </c>
      <c r="DC14" s="15"/>
      <c r="DD14" s="10"/>
      <c r="DE14" s="10"/>
      <c r="DF14" s="10" t="s">
        <v>267</v>
      </c>
      <c r="DG14" s="10"/>
      <c r="DH14" s="16" t="n">
        <f aca="false">DL14-DM14</f>
        <v>0</v>
      </c>
      <c r="DI14" s="17" t="s">
        <v>168</v>
      </c>
      <c r="DJ14" s="18" t="s">
        <v>169</v>
      </c>
      <c r="DK14" s="12"/>
      <c r="DL14" s="19"/>
      <c r="DM14" s="19"/>
      <c r="DN14" s="12"/>
      <c r="DO14" s="12" t="s">
        <v>227</v>
      </c>
      <c r="DP14" s="20" t="s">
        <v>172</v>
      </c>
      <c r="DQ14" s="12"/>
      <c r="DR14" s="13" t="n">
        <v>0</v>
      </c>
      <c r="DS14" s="13" t="n">
        <v>0</v>
      </c>
      <c r="DT14" s="13" t="n">
        <v>0</v>
      </c>
      <c r="DU14" s="13" t="n">
        <v>0</v>
      </c>
      <c r="DV14" s="13" t="n">
        <v>0</v>
      </c>
      <c r="DW14" s="13" t="n">
        <v>0</v>
      </c>
      <c r="DX14" s="13" t="n">
        <v>0</v>
      </c>
      <c r="DY14" s="13" t="n">
        <v>0</v>
      </c>
      <c r="DZ14" s="13" t="n">
        <v>0</v>
      </c>
      <c r="EA14" s="13" t="n">
        <v>0</v>
      </c>
      <c r="EB14" s="13" t="n">
        <v>29269</v>
      </c>
      <c r="EC14" s="13" t="n">
        <v>495293</v>
      </c>
      <c r="ED14" s="13" t="n">
        <v>124400</v>
      </c>
      <c r="EE14" s="13" t="n">
        <v>64200</v>
      </c>
      <c r="EF14" s="13" t="n">
        <v>0</v>
      </c>
      <c r="EG14" s="13" t="n">
        <v>0</v>
      </c>
      <c r="EH14" s="13" t="n">
        <v>0</v>
      </c>
      <c r="EI14" s="13" t="n">
        <v>0</v>
      </c>
      <c r="EJ14" s="13" t="n">
        <v>0</v>
      </c>
      <c r="EK14" s="13" t="n">
        <v>0</v>
      </c>
      <c r="EL14" s="13" t="n">
        <v>0</v>
      </c>
      <c r="EM14" s="13" t="n">
        <v>0</v>
      </c>
      <c r="EN14" s="13" t="n">
        <v>0</v>
      </c>
      <c r="EO14" s="13" t="n">
        <v>0</v>
      </c>
      <c r="EP14" s="13" t="n">
        <v>0</v>
      </c>
      <c r="EQ14" s="13" t="n">
        <v>0</v>
      </c>
      <c r="ER14" s="13" t="n">
        <v>0</v>
      </c>
      <c r="ES14" s="13" t="n">
        <v>0</v>
      </c>
      <c r="ET14" s="21"/>
      <c r="EU14" s="11"/>
      <c r="EV14" s="22" t="s">
        <v>173</v>
      </c>
      <c r="EW14" s="26"/>
      <c r="EX14" s="24"/>
      <c r="EY14" s="25" t="n">
        <f aca="false">SUBTOTAL(109,U14)</f>
        <v>2003</v>
      </c>
      <c r="EZ14" s="26"/>
      <c r="FA14" s="27" t="n">
        <v>1</v>
      </c>
      <c r="FB14" s="26"/>
      <c r="FC14" s="26"/>
      <c r="FD14" s="26"/>
      <c r="FE14" s="26"/>
      <c r="FF14" s="26"/>
      <c r="FG14" s="26"/>
    </row>
    <row r="15" s="28" customFormat="true" ht="15.75" hidden="false" customHeight="true" outlineLevel="0" collapsed="false">
      <c r="A15" s="9" t="s">
        <v>268</v>
      </c>
      <c r="B15" s="10" t="s">
        <v>269</v>
      </c>
      <c r="C15" s="11" t="s">
        <v>168</v>
      </c>
      <c r="D15" s="11" t="s">
        <v>157</v>
      </c>
      <c r="E15" s="12" t="s">
        <v>270</v>
      </c>
      <c r="F15" s="11" t="s">
        <v>201</v>
      </c>
      <c r="G15" s="11" t="s">
        <v>202</v>
      </c>
      <c r="H15" s="11" t="s">
        <v>203</v>
      </c>
      <c r="I15" s="10" t="s">
        <v>271</v>
      </c>
      <c r="J15" s="11" t="s">
        <v>181</v>
      </c>
      <c r="K15" s="9" t="s">
        <v>182</v>
      </c>
      <c r="L15" s="10" t="s">
        <v>272</v>
      </c>
      <c r="M15" s="10" t="s">
        <v>273</v>
      </c>
      <c r="N15" s="12" t="s">
        <v>274</v>
      </c>
      <c r="O15" s="13" t="n">
        <v>6268282</v>
      </c>
      <c r="P15" s="13" t="n">
        <v>3341796</v>
      </c>
      <c r="Q15" s="13" t="n">
        <v>2926486</v>
      </c>
      <c r="R15" s="13" t="n">
        <v>2580</v>
      </c>
      <c r="S15" s="13"/>
      <c r="T15" s="13"/>
      <c r="U15" s="11" t="n">
        <v>2009</v>
      </c>
      <c r="V15" s="14" t="n">
        <v>0</v>
      </c>
      <c r="W15" s="14" t="n">
        <v>0</v>
      </c>
      <c r="X15" s="14" t="n">
        <v>0</v>
      </c>
      <c r="Y15" s="14" t="n">
        <v>0</v>
      </c>
      <c r="Z15" s="14" t="n">
        <v>0</v>
      </c>
      <c r="AA15" s="14" t="n">
        <v>0</v>
      </c>
      <c r="AB15" s="14" t="n">
        <v>0</v>
      </c>
      <c r="AC15" s="14" t="n">
        <v>0</v>
      </c>
      <c r="AD15" s="14" t="n">
        <v>0</v>
      </c>
      <c r="AE15" s="14" t="n">
        <v>0</v>
      </c>
      <c r="AF15" s="14" t="n">
        <v>0</v>
      </c>
      <c r="AG15" s="14" t="n">
        <v>0</v>
      </c>
      <c r="AH15" s="14" t="n">
        <v>0</v>
      </c>
      <c r="AI15" s="14" t="n">
        <v>1119</v>
      </c>
      <c r="AJ15" s="14" t="n">
        <v>42898</v>
      </c>
      <c r="AK15" s="14" t="n">
        <v>16608</v>
      </c>
      <c r="AL15" s="14" t="n">
        <v>369621</v>
      </c>
      <c r="AM15" s="14" t="n">
        <v>477297</v>
      </c>
      <c r="AN15" s="14" t="n">
        <v>182626</v>
      </c>
      <c r="AO15" s="14" t="n">
        <v>1054928</v>
      </c>
      <c r="AP15" s="14" t="n">
        <v>165976</v>
      </c>
      <c r="AQ15" s="14" t="n">
        <v>1107890</v>
      </c>
      <c r="AR15" s="14" t="n">
        <v>307508</v>
      </c>
      <c r="AS15" s="14" t="n">
        <v>1362647</v>
      </c>
      <c r="AT15" s="14" t="n">
        <v>1179164</v>
      </c>
      <c r="AU15" s="14" t="n">
        <v>0</v>
      </c>
      <c r="AV15" s="14" t="n">
        <v>0</v>
      </c>
      <c r="AW15" s="14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3" t="n">
        <v>0</v>
      </c>
      <c r="BK15" s="13" t="n">
        <v>0</v>
      </c>
      <c r="BL15" s="13" t="n">
        <v>0</v>
      </c>
      <c r="BM15" s="13" t="n">
        <v>3</v>
      </c>
      <c r="BN15" s="13" t="n">
        <v>2843</v>
      </c>
      <c r="BO15" s="13" t="n">
        <v>268</v>
      </c>
      <c r="BP15" s="13" t="n">
        <v>44780</v>
      </c>
      <c r="BQ15" s="13" t="n">
        <v>33825</v>
      </c>
      <c r="BR15" s="13" t="n">
        <v>100160</v>
      </c>
      <c r="BS15" s="13" t="n">
        <v>226398</v>
      </c>
      <c r="BT15" s="13" t="n">
        <v>330063</v>
      </c>
      <c r="BU15" s="13" t="n">
        <v>381181</v>
      </c>
      <c r="BV15" s="13" t="n">
        <v>1139192</v>
      </c>
      <c r="BW15" s="13" t="n">
        <v>346341</v>
      </c>
      <c r="BX15" s="13" t="n">
        <v>506841</v>
      </c>
      <c r="BY15" s="13" t="n">
        <v>229901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115</v>
      </c>
      <c r="CO15" s="13" t="n">
        <v>40555</v>
      </c>
      <c r="CP15" s="13" t="n">
        <v>11513</v>
      </c>
      <c r="CQ15" s="13" t="n">
        <v>47765</v>
      </c>
      <c r="CR15" s="13" t="n">
        <v>198982</v>
      </c>
      <c r="CS15" s="13" t="n">
        <v>0</v>
      </c>
      <c r="CT15" s="13" t="n">
        <v>107697</v>
      </c>
      <c r="CU15" s="13" t="n">
        <v>98301</v>
      </c>
      <c r="CV15" s="13" t="n">
        <v>128112</v>
      </c>
      <c r="CW15" s="13" t="n">
        <v>250706</v>
      </c>
      <c r="CX15" s="13" t="n">
        <v>879446</v>
      </c>
      <c r="CY15" s="13" t="n">
        <v>1163294</v>
      </c>
      <c r="CZ15" s="13" t="n">
        <v>0</v>
      </c>
      <c r="DA15" s="13" t="n">
        <v>0</v>
      </c>
      <c r="DB15" s="13" t="n">
        <v>0</v>
      </c>
      <c r="DC15" s="15" t="s">
        <v>275</v>
      </c>
      <c r="DD15" s="10" t="s">
        <v>276</v>
      </c>
      <c r="DE15" s="10" t="s">
        <v>277</v>
      </c>
      <c r="DF15" s="10" t="s">
        <v>278</v>
      </c>
      <c r="DG15" s="10" t="n">
        <v>5600</v>
      </c>
      <c r="DH15" s="16" t="n">
        <v>52</v>
      </c>
      <c r="DI15" s="17" t="s">
        <v>168</v>
      </c>
      <c r="DJ15" s="18" t="s">
        <v>169</v>
      </c>
      <c r="DK15" s="12" t="n">
        <v>48511</v>
      </c>
      <c r="DL15" s="19" t="s">
        <v>279</v>
      </c>
      <c r="DM15" s="19" t="s">
        <v>280</v>
      </c>
      <c r="DN15" s="12" t="s">
        <v>209</v>
      </c>
      <c r="DO15" s="12" t="s">
        <v>210</v>
      </c>
      <c r="DP15" s="20" t="s">
        <v>172</v>
      </c>
      <c r="DQ15" s="12" t="s">
        <v>281</v>
      </c>
      <c r="DR15" s="13" t="n">
        <v>0</v>
      </c>
      <c r="DS15" s="13" t="n">
        <v>0</v>
      </c>
      <c r="DT15" s="13" t="n">
        <v>0</v>
      </c>
      <c r="DU15" s="13" t="n">
        <v>0</v>
      </c>
      <c r="DV15" s="13" t="n">
        <v>0</v>
      </c>
      <c r="DW15" s="13" t="n">
        <v>0</v>
      </c>
      <c r="DX15" s="13" t="n">
        <v>0</v>
      </c>
      <c r="DY15" s="13" t="n">
        <v>0</v>
      </c>
      <c r="DZ15" s="13" t="n">
        <v>0</v>
      </c>
      <c r="EA15" s="13" t="n">
        <v>0</v>
      </c>
      <c r="EB15" s="13" t="n">
        <v>0</v>
      </c>
      <c r="EC15" s="13" t="n">
        <v>0</v>
      </c>
      <c r="ED15" s="13" t="n">
        <v>0</v>
      </c>
      <c r="EE15" s="13" t="n">
        <v>0</v>
      </c>
      <c r="EF15" s="13" t="n">
        <v>1119</v>
      </c>
      <c r="EG15" s="13" t="n">
        <v>42898</v>
      </c>
      <c r="EH15" s="13" t="n">
        <v>16608</v>
      </c>
      <c r="EI15" s="13" t="n">
        <v>254496</v>
      </c>
      <c r="EJ15" s="13" t="n">
        <v>115125</v>
      </c>
      <c r="EK15" s="13" t="n">
        <v>659923</v>
      </c>
      <c r="EL15" s="13" t="n">
        <v>0</v>
      </c>
      <c r="EM15" s="13" t="n">
        <v>1054928</v>
      </c>
      <c r="EN15" s="13" t="n">
        <v>1273866</v>
      </c>
      <c r="EO15" s="13" t="n">
        <v>0</v>
      </c>
      <c r="EP15" s="13" t="n">
        <v>1670155</v>
      </c>
      <c r="EQ15" s="13" t="n">
        <v>1179164</v>
      </c>
      <c r="ER15" s="13" t="n">
        <v>0</v>
      </c>
      <c r="ES15" s="13" t="n">
        <v>0</v>
      </c>
      <c r="ET15" s="21"/>
      <c r="EU15" s="11"/>
      <c r="EV15" s="22" t="s">
        <v>173</v>
      </c>
      <c r="EW15" s="26"/>
      <c r="EX15" s="24"/>
      <c r="EY15" s="25" t="n">
        <f aca="false">SUBTOTAL(109,U15)</f>
        <v>2009</v>
      </c>
      <c r="EZ15" s="26"/>
      <c r="FA15" s="27" t="n">
        <v>1</v>
      </c>
      <c r="FB15" s="26"/>
      <c r="FC15" s="26"/>
      <c r="FD15" s="26"/>
      <c r="FE15" s="26"/>
      <c r="FF15" s="26"/>
      <c r="FG15" s="26"/>
    </row>
    <row r="16" s="28" customFormat="true" ht="15.75" hidden="false" customHeight="true" outlineLevel="0" collapsed="false">
      <c r="A16" s="9" t="s">
        <v>282</v>
      </c>
      <c r="B16" s="10" t="s">
        <v>283</v>
      </c>
      <c r="C16" s="11" t="s">
        <v>168</v>
      </c>
      <c r="D16" s="11" t="s">
        <v>157</v>
      </c>
      <c r="E16" s="12" t="s">
        <v>270</v>
      </c>
      <c r="F16" s="11" t="s">
        <v>201</v>
      </c>
      <c r="G16" s="11" t="s">
        <v>202</v>
      </c>
      <c r="H16" s="11" t="s">
        <v>203</v>
      </c>
      <c r="I16" s="10" t="s">
        <v>204</v>
      </c>
      <c r="J16" s="11" t="s">
        <v>181</v>
      </c>
      <c r="K16" s="9" t="s">
        <v>182</v>
      </c>
      <c r="L16" s="10" t="s">
        <v>284</v>
      </c>
      <c r="M16" s="10" t="s">
        <v>285</v>
      </c>
      <c r="N16" s="12" t="s">
        <v>286</v>
      </c>
      <c r="O16" s="13" t="n">
        <v>13422</v>
      </c>
      <c r="P16" s="13" t="n">
        <v>399</v>
      </c>
      <c r="Q16" s="13" t="n">
        <v>13023</v>
      </c>
      <c r="R16" s="13" t="n">
        <v>1113</v>
      </c>
      <c r="S16" s="13" t="n">
        <v>399</v>
      </c>
      <c r="T16" s="13"/>
      <c r="U16" s="11" t="n">
        <v>2011</v>
      </c>
      <c r="V16" s="14" t="n">
        <v>0</v>
      </c>
      <c r="W16" s="14" t="n">
        <v>0</v>
      </c>
      <c r="X16" s="14" t="n">
        <v>0</v>
      </c>
      <c r="Y16" s="14" t="n">
        <v>0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  <c r="AE16" s="14" t="n">
        <v>0</v>
      </c>
      <c r="AF16" s="14" t="n">
        <v>0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n">
        <v>13422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399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  <c r="CL16" s="13" t="n">
        <v>0</v>
      </c>
      <c r="CM16" s="13" t="n">
        <v>0</v>
      </c>
      <c r="CN16" s="13" t="n">
        <v>0</v>
      </c>
      <c r="CO16" s="13" t="n">
        <v>0</v>
      </c>
      <c r="CP16" s="13" t="n">
        <v>13023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5"/>
      <c r="DD16" s="10"/>
      <c r="DE16" s="10"/>
      <c r="DF16" s="10" t="s">
        <v>287</v>
      </c>
      <c r="DG16" s="10"/>
      <c r="DH16" s="16" t="n">
        <f aca="false">DL16-DM16</f>
        <v>0</v>
      </c>
      <c r="DI16" s="17" t="s">
        <v>168</v>
      </c>
      <c r="DJ16" s="18" t="s">
        <v>169</v>
      </c>
      <c r="DK16" s="12"/>
      <c r="DL16" s="19"/>
      <c r="DM16" s="19"/>
      <c r="DN16" s="12" t="s">
        <v>209</v>
      </c>
      <c r="DO16" s="12" t="s">
        <v>210</v>
      </c>
      <c r="DP16" s="20" t="s">
        <v>172</v>
      </c>
      <c r="DQ16" s="12"/>
      <c r="DR16" s="13" t="n">
        <v>0</v>
      </c>
      <c r="DS16" s="13" t="n">
        <v>0</v>
      </c>
      <c r="DT16" s="13" t="n">
        <v>0</v>
      </c>
      <c r="DU16" s="13" t="n">
        <v>0</v>
      </c>
      <c r="DV16" s="13" t="n">
        <v>0</v>
      </c>
      <c r="DW16" s="13" t="n">
        <v>0</v>
      </c>
      <c r="DX16" s="13" t="n">
        <v>0</v>
      </c>
      <c r="DY16" s="13" t="n">
        <v>0</v>
      </c>
      <c r="DZ16" s="13" t="n">
        <v>0</v>
      </c>
      <c r="EA16" s="13" t="n">
        <v>0</v>
      </c>
      <c r="EB16" s="13" t="n">
        <v>0</v>
      </c>
      <c r="EC16" s="13" t="n">
        <v>0</v>
      </c>
      <c r="ED16" s="13" t="n">
        <v>0</v>
      </c>
      <c r="EE16" s="13" t="n">
        <v>0</v>
      </c>
      <c r="EF16" s="13" t="n">
        <v>0</v>
      </c>
      <c r="EG16" s="13" t="n">
        <v>0</v>
      </c>
      <c r="EH16" s="13" t="n">
        <v>13422</v>
      </c>
      <c r="EI16" s="13" t="n">
        <v>0</v>
      </c>
      <c r="EJ16" s="13" t="n">
        <v>0</v>
      </c>
      <c r="EK16" s="13" t="n">
        <v>0</v>
      </c>
      <c r="EL16" s="13" t="n">
        <v>0</v>
      </c>
      <c r="EM16" s="13" t="n">
        <v>0</v>
      </c>
      <c r="EN16" s="13" t="n">
        <v>0</v>
      </c>
      <c r="EO16" s="13" t="n">
        <v>0</v>
      </c>
      <c r="EP16" s="13" t="n">
        <v>0</v>
      </c>
      <c r="EQ16" s="13" t="n">
        <v>0</v>
      </c>
      <c r="ER16" s="13" t="n">
        <v>0</v>
      </c>
      <c r="ES16" s="13" t="n">
        <v>0</v>
      </c>
      <c r="ET16" s="21"/>
      <c r="EU16" s="11"/>
      <c r="EV16" s="22" t="s">
        <v>173</v>
      </c>
      <c r="EW16" s="26"/>
      <c r="EX16" s="24"/>
      <c r="EY16" s="25" t="n">
        <f aca="false">SUBTOTAL(109,U16)</f>
        <v>2011</v>
      </c>
      <c r="EZ16" s="26"/>
      <c r="FA16" s="27" t="n">
        <v>1</v>
      </c>
      <c r="FB16" s="26"/>
      <c r="FC16" s="26"/>
      <c r="FD16" s="26"/>
      <c r="FE16" s="26"/>
      <c r="FF16" s="26"/>
      <c r="FG16" s="26"/>
    </row>
    <row r="17" s="28" customFormat="true" ht="15.75" hidden="false" customHeight="true" outlineLevel="0" collapsed="false">
      <c r="A17" s="9" t="s">
        <v>288</v>
      </c>
      <c r="B17" s="10" t="s">
        <v>289</v>
      </c>
      <c r="C17" s="11" t="s">
        <v>168</v>
      </c>
      <c r="D17" s="11" t="s">
        <v>157</v>
      </c>
      <c r="E17" s="12" t="s">
        <v>200</v>
      </c>
      <c r="F17" s="11" t="s">
        <v>201</v>
      </c>
      <c r="G17" s="11" t="s">
        <v>202</v>
      </c>
      <c r="H17" s="11" t="s">
        <v>203</v>
      </c>
      <c r="I17" s="10" t="s">
        <v>204</v>
      </c>
      <c r="J17" s="11" t="s">
        <v>163</v>
      </c>
      <c r="K17" s="9" t="s">
        <v>205</v>
      </c>
      <c r="L17" s="10" t="s">
        <v>290</v>
      </c>
      <c r="M17" s="10" t="s">
        <v>291</v>
      </c>
      <c r="N17" s="12" t="s">
        <v>292</v>
      </c>
      <c r="O17" s="13" t="n">
        <v>0</v>
      </c>
      <c r="P17" s="13" t="n">
        <v>0</v>
      </c>
      <c r="Q17" s="13" t="n">
        <v>0</v>
      </c>
      <c r="R17" s="13" t="n">
        <v>0</v>
      </c>
      <c r="S17" s="13"/>
      <c r="T17" s="13"/>
      <c r="U17" s="11"/>
      <c r="V17" s="14" t="n">
        <v>0</v>
      </c>
      <c r="W17" s="14" t="n">
        <v>0</v>
      </c>
      <c r="X17" s="14" t="n">
        <v>0</v>
      </c>
      <c r="Y17" s="14" t="n">
        <v>0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  <c r="AE17" s="14" t="n">
        <v>0</v>
      </c>
      <c r="AF17" s="14" t="n">
        <v>0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3" t="n">
        <v>0</v>
      </c>
      <c r="CG17" s="13" t="n">
        <v>0</v>
      </c>
      <c r="CH17" s="13" t="n">
        <v>0</v>
      </c>
      <c r="CI17" s="13" t="n">
        <v>0</v>
      </c>
      <c r="CJ17" s="13" t="n">
        <v>0</v>
      </c>
      <c r="CK17" s="13" t="n">
        <v>0</v>
      </c>
      <c r="CL17" s="13" t="n">
        <v>0</v>
      </c>
      <c r="CM17" s="13" t="n">
        <v>0</v>
      </c>
      <c r="CN17" s="13" t="n">
        <v>0</v>
      </c>
      <c r="CO17" s="13" t="n">
        <v>0</v>
      </c>
      <c r="CP17" s="13" t="n">
        <v>0</v>
      </c>
      <c r="CQ17" s="13" t="n">
        <v>0</v>
      </c>
      <c r="CR17" s="13" t="n">
        <v>0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3" t="n">
        <v>0</v>
      </c>
      <c r="DC17" s="15"/>
      <c r="DD17" s="10"/>
      <c r="DE17" s="10"/>
      <c r="DF17" s="10"/>
      <c r="DG17" s="10"/>
      <c r="DH17" s="16" t="n">
        <f aca="false">DL17-DM17</f>
        <v>0</v>
      </c>
      <c r="DI17" s="17" t="s">
        <v>168</v>
      </c>
      <c r="DJ17" s="18" t="s">
        <v>169</v>
      </c>
      <c r="DK17" s="12"/>
      <c r="DL17" s="19"/>
      <c r="DM17" s="19"/>
      <c r="DN17" s="12" t="s">
        <v>209</v>
      </c>
      <c r="DO17" s="12" t="s">
        <v>210</v>
      </c>
      <c r="DP17" s="20" t="s">
        <v>172</v>
      </c>
      <c r="DQ17" s="12"/>
      <c r="DR17" s="13" t="n">
        <v>0</v>
      </c>
      <c r="DS17" s="13" t="n">
        <v>0</v>
      </c>
      <c r="DT17" s="13" t="n">
        <v>0</v>
      </c>
      <c r="DU17" s="13" t="n">
        <v>0</v>
      </c>
      <c r="DV17" s="13" t="n">
        <v>0</v>
      </c>
      <c r="DW17" s="13" t="n">
        <v>0</v>
      </c>
      <c r="DX17" s="13" t="n">
        <v>0</v>
      </c>
      <c r="DY17" s="13" t="n">
        <v>0</v>
      </c>
      <c r="DZ17" s="13" t="n">
        <v>0</v>
      </c>
      <c r="EA17" s="13" t="n">
        <v>0</v>
      </c>
      <c r="EB17" s="13" t="n">
        <v>0</v>
      </c>
      <c r="EC17" s="13" t="n">
        <v>0</v>
      </c>
      <c r="ED17" s="13" t="n">
        <v>0</v>
      </c>
      <c r="EE17" s="13" t="n">
        <v>0</v>
      </c>
      <c r="EF17" s="13" t="n">
        <v>0</v>
      </c>
      <c r="EG17" s="13" t="n">
        <v>0</v>
      </c>
      <c r="EH17" s="13" t="n">
        <v>0</v>
      </c>
      <c r="EI17" s="13" t="n">
        <v>0</v>
      </c>
      <c r="EJ17" s="13" t="n">
        <v>0</v>
      </c>
      <c r="EK17" s="13" t="n">
        <v>0</v>
      </c>
      <c r="EL17" s="13" t="n">
        <v>0</v>
      </c>
      <c r="EM17" s="13" t="n">
        <v>0</v>
      </c>
      <c r="EN17" s="13" t="n">
        <v>0</v>
      </c>
      <c r="EO17" s="13" t="n">
        <v>0</v>
      </c>
      <c r="EP17" s="13" t="n">
        <v>0</v>
      </c>
      <c r="EQ17" s="13" t="n">
        <v>0</v>
      </c>
      <c r="ER17" s="13" t="n">
        <v>0</v>
      </c>
      <c r="ES17" s="13" t="n">
        <v>0</v>
      </c>
      <c r="ET17" s="21"/>
      <c r="EU17" s="11"/>
      <c r="EV17" s="22" t="s">
        <v>173</v>
      </c>
      <c r="EW17" s="26"/>
      <c r="EX17" s="24"/>
      <c r="EY17" s="25" t="n">
        <f aca="false">SUBTOTAL(109,U17)</f>
        <v>0</v>
      </c>
      <c r="EZ17" s="26"/>
      <c r="FA17" s="27" t="n">
        <v>1</v>
      </c>
      <c r="FB17" s="26"/>
      <c r="FC17" s="26"/>
      <c r="FD17" s="26"/>
      <c r="FE17" s="26"/>
      <c r="FF17" s="26"/>
      <c r="FG17" s="26"/>
    </row>
    <row r="18" s="28" customFormat="true" ht="15.75" hidden="false" customHeight="true" outlineLevel="0" collapsed="false">
      <c r="A18" s="9" t="s">
        <v>293</v>
      </c>
      <c r="B18" s="10" t="s">
        <v>294</v>
      </c>
      <c r="C18" s="11" t="s">
        <v>168</v>
      </c>
      <c r="D18" s="11" t="s">
        <v>157</v>
      </c>
      <c r="E18" s="12" t="s">
        <v>177</v>
      </c>
      <c r="F18" s="11" t="s">
        <v>295</v>
      </c>
      <c r="G18" s="11" t="s">
        <v>296</v>
      </c>
      <c r="H18" s="11" t="s">
        <v>161</v>
      </c>
      <c r="I18" s="10" t="s">
        <v>297</v>
      </c>
      <c r="J18" s="11" t="s">
        <v>181</v>
      </c>
      <c r="K18" s="9" t="s">
        <v>182</v>
      </c>
      <c r="L18" s="10" t="s">
        <v>298</v>
      </c>
      <c r="M18" s="10" t="s">
        <v>299</v>
      </c>
      <c r="N18" s="12" t="s">
        <v>300</v>
      </c>
      <c r="O18" s="13" t="n">
        <v>7308664</v>
      </c>
      <c r="P18" s="13" t="n">
        <v>5107419</v>
      </c>
      <c r="Q18" s="13" t="n">
        <v>2201245</v>
      </c>
      <c r="R18" s="13" t="n">
        <v>0</v>
      </c>
      <c r="S18" s="13" t="n">
        <v>46</v>
      </c>
      <c r="T18" s="13"/>
      <c r="U18" s="11" t="n">
        <v>2000</v>
      </c>
      <c r="V18" s="14" t="n">
        <v>0</v>
      </c>
      <c r="W18" s="14" t="n">
        <v>0</v>
      </c>
      <c r="X18" s="14" t="n">
        <v>0</v>
      </c>
      <c r="Y18" s="14" t="n">
        <v>0</v>
      </c>
      <c r="Z18" s="14" t="n">
        <v>991518</v>
      </c>
      <c r="AA18" s="14" t="n">
        <v>718342</v>
      </c>
      <c r="AB18" s="14" t="n">
        <v>736816</v>
      </c>
      <c r="AC18" s="14" t="n">
        <v>1038287</v>
      </c>
      <c r="AD18" s="14" t="n">
        <v>964224</v>
      </c>
      <c r="AE18" s="14" t="n">
        <v>796699</v>
      </c>
      <c r="AF18" s="14" t="n">
        <v>874554</v>
      </c>
      <c r="AG18" s="14" t="n">
        <v>817249</v>
      </c>
      <c r="AH18" s="14" t="n">
        <v>370975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198</v>
      </c>
      <c r="BJ18" s="13" t="n">
        <v>625000</v>
      </c>
      <c r="BK18" s="13" t="n">
        <v>27500</v>
      </c>
      <c r="BL18" s="13" t="n">
        <v>0</v>
      </c>
      <c r="BM18" s="13" t="n">
        <v>38725</v>
      </c>
      <c r="BN18" s="13" t="n">
        <v>0</v>
      </c>
      <c r="BO18" s="13" t="n">
        <v>0</v>
      </c>
      <c r="BP18" s="13" t="n">
        <v>0</v>
      </c>
      <c r="BQ18" s="13" t="n">
        <v>376274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40907</v>
      </c>
      <c r="BW18" s="13" t="n">
        <v>60842</v>
      </c>
      <c r="BX18" s="13" t="n">
        <v>2053891</v>
      </c>
      <c r="BY18" s="13" t="n">
        <v>46</v>
      </c>
      <c r="BZ18" s="13" t="n">
        <v>1884036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824943</v>
      </c>
      <c r="CF18" s="13" t="n">
        <v>25000</v>
      </c>
      <c r="CG18" s="13" t="n">
        <v>0</v>
      </c>
      <c r="CH18" s="13" t="n">
        <v>250000</v>
      </c>
      <c r="CI18" s="13" t="n">
        <v>411839</v>
      </c>
      <c r="CJ18" s="13" t="n">
        <v>0</v>
      </c>
      <c r="CK18" s="13" t="n">
        <v>689463</v>
      </c>
      <c r="CL18" s="13" t="n">
        <v>0</v>
      </c>
      <c r="CM18" s="13" t="n">
        <v>0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  <c r="CZ18" s="13" t="n">
        <v>0</v>
      </c>
      <c r="DA18" s="13" t="n">
        <v>0</v>
      </c>
      <c r="DB18" s="13" t="n">
        <v>0</v>
      </c>
      <c r="DC18" s="15"/>
      <c r="DD18" s="10"/>
      <c r="DE18" s="10"/>
      <c r="DF18" s="10" t="s">
        <v>196</v>
      </c>
      <c r="DG18" s="10"/>
      <c r="DH18" s="16" t="n">
        <f aca="false">DL18-DM18</f>
        <v>0</v>
      </c>
      <c r="DI18" s="17" t="s">
        <v>168</v>
      </c>
      <c r="DJ18" s="18" t="s">
        <v>169</v>
      </c>
      <c r="DK18" s="12"/>
      <c r="DL18" s="19"/>
      <c r="DM18" s="19"/>
      <c r="DN18" s="12"/>
      <c r="DO18" s="12" t="s">
        <v>301</v>
      </c>
      <c r="DP18" s="20" t="s">
        <v>172</v>
      </c>
      <c r="DQ18" s="12"/>
      <c r="DR18" s="13" t="n">
        <v>0</v>
      </c>
      <c r="DS18" s="13" t="n">
        <v>0</v>
      </c>
      <c r="DT18" s="13" t="n">
        <v>0</v>
      </c>
      <c r="DU18" s="13" t="n">
        <v>0</v>
      </c>
      <c r="DV18" s="13" t="n">
        <v>0</v>
      </c>
      <c r="DW18" s="13" t="n">
        <v>0</v>
      </c>
      <c r="DX18" s="13" t="n">
        <v>0</v>
      </c>
      <c r="DY18" s="13" t="n">
        <v>0</v>
      </c>
      <c r="DZ18" s="13" t="n">
        <v>0</v>
      </c>
      <c r="EA18" s="13" t="n">
        <v>0</v>
      </c>
      <c r="EB18" s="13" t="n">
        <v>4284036</v>
      </c>
      <c r="EC18" s="13" t="n">
        <v>0</v>
      </c>
      <c r="ED18" s="13" t="n">
        <v>3024628</v>
      </c>
      <c r="EE18" s="13" t="n">
        <v>0</v>
      </c>
      <c r="EF18" s="13" t="n">
        <v>0</v>
      </c>
      <c r="EG18" s="13" t="n">
        <v>0</v>
      </c>
      <c r="EH18" s="13" t="n">
        <v>0</v>
      </c>
      <c r="EI18" s="13" t="n">
        <v>0</v>
      </c>
      <c r="EJ18" s="13" t="n">
        <v>0</v>
      </c>
      <c r="EK18" s="13" t="n">
        <v>0</v>
      </c>
      <c r="EL18" s="13" t="n">
        <v>0</v>
      </c>
      <c r="EM18" s="13" t="n">
        <v>0</v>
      </c>
      <c r="EN18" s="13" t="n">
        <v>0</v>
      </c>
      <c r="EO18" s="13" t="n">
        <v>0</v>
      </c>
      <c r="EP18" s="13" t="n">
        <v>0</v>
      </c>
      <c r="EQ18" s="13" t="n">
        <v>0</v>
      </c>
      <c r="ER18" s="13" t="n">
        <v>0</v>
      </c>
      <c r="ES18" s="13" t="n">
        <v>0</v>
      </c>
      <c r="ET18" s="21"/>
      <c r="EU18" s="11"/>
      <c r="EV18" s="22" t="s">
        <v>173</v>
      </c>
      <c r="EW18" s="26"/>
      <c r="EX18" s="24"/>
      <c r="EY18" s="25" t="n">
        <f aca="false">SUBTOTAL(109,U18)</f>
        <v>2000</v>
      </c>
      <c r="EZ18" s="26"/>
      <c r="FA18" s="27" t="n">
        <v>1</v>
      </c>
      <c r="FB18" s="26"/>
      <c r="FC18" s="26"/>
      <c r="FD18" s="26"/>
      <c r="FE18" s="26"/>
      <c r="FF18" s="26"/>
      <c r="FG18" s="26"/>
    </row>
    <row r="19" s="28" customFormat="true" ht="15.75" hidden="false" customHeight="true" outlineLevel="0" collapsed="false">
      <c r="A19" s="9" t="s">
        <v>302</v>
      </c>
      <c r="B19" s="10" t="s">
        <v>303</v>
      </c>
      <c r="C19" s="11" t="s">
        <v>168</v>
      </c>
      <c r="D19" s="11" t="s">
        <v>157</v>
      </c>
      <c r="E19" s="12" t="s">
        <v>177</v>
      </c>
      <c r="F19" s="11" t="s">
        <v>295</v>
      </c>
      <c r="G19" s="11" t="s">
        <v>296</v>
      </c>
      <c r="H19" s="11" t="s">
        <v>161</v>
      </c>
      <c r="I19" s="10" t="s">
        <v>297</v>
      </c>
      <c r="J19" s="11" t="s">
        <v>181</v>
      </c>
      <c r="K19" s="9" t="s">
        <v>182</v>
      </c>
      <c r="L19" s="10" t="s">
        <v>298</v>
      </c>
      <c r="M19" s="10" t="s">
        <v>304</v>
      </c>
      <c r="N19" s="12" t="s">
        <v>305</v>
      </c>
      <c r="O19" s="13" t="n">
        <v>1748409</v>
      </c>
      <c r="P19" s="13" t="n">
        <v>883500</v>
      </c>
      <c r="Q19" s="13" t="n">
        <v>864909</v>
      </c>
      <c r="R19" s="13" t="n">
        <v>0</v>
      </c>
      <c r="S19" s="13"/>
      <c r="T19" s="13"/>
      <c r="U19" s="11" t="n">
        <v>2004</v>
      </c>
      <c r="V19" s="14" t="n">
        <v>0</v>
      </c>
      <c r="W19" s="14" t="n">
        <v>0</v>
      </c>
      <c r="X19" s="14" t="n">
        <v>0</v>
      </c>
      <c r="Y19" s="14" t="n">
        <v>0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259387</v>
      </c>
      <c r="AE19" s="14" t="n">
        <v>415078</v>
      </c>
      <c r="AF19" s="14" t="n">
        <v>364909</v>
      </c>
      <c r="AG19" s="14" t="n">
        <v>340713</v>
      </c>
      <c r="AH19" s="14" t="n">
        <v>368322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3" t="n">
        <v>0</v>
      </c>
      <c r="BI19" s="13" t="n">
        <v>0</v>
      </c>
      <c r="BJ19" s="13" t="n">
        <v>0</v>
      </c>
      <c r="BK19" s="13" t="n">
        <v>0</v>
      </c>
      <c r="BL19" s="13" t="n">
        <v>0</v>
      </c>
      <c r="BM19" s="13" t="n">
        <v>0</v>
      </c>
      <c r="BN19" s="13" t="n">
        <v>0</v>
      </c>
      <c r="BO19" s="13" t="n">
        <v>0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883500</v>
      </c>
      <c r="BW19" s="13" t="n">
        <v>0</v>
      </c>
      <c r="BX19" s="13" t="n">
        <v>0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3" t="n">
        <v>0</v>
      </c>
      <c r="CG19" s="13" t="n">
        <v>0</v>
      </c>
      <c r="CH19" s="13" t="n">
        <v>0</v>
      </c>
      <c r="CI19" s="13" t="n">
        <v>0</v>
      </c>
      <c r="CJ19" s="13" t="n">
        <v>0</v>
      </c>
      <c r="CK19" s="13" t="n">
        <v>364909</v>
      </c>
      <c r="CL19" s="13" t="n">
        <v>250000</v>
      </c>
      <c r="CM19" s="13" t="n">
        <v>250000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  <c r="CZ19" s="13" t="n">
        <v>0</v>
      </c>
      <c r="DA19" s="13" t="n">
        <v>0</v>
      </c>
      <c r="DB19" s="13" t="n">
        <v>0</v>
      </c>
      <c r="DC19" s="15"/>
      <c r="DD19" s="10"/>
      <c r="DE19" s="10"/>
      <c r="DF19" s="10" t="s">
        <v>306</v>
      </c>
      <c r="DG19" s="10"/>
      <c r="DH19" s="16" t="n">
        <f aca="false">DL19-DM19</f>
        <v>0</v>
      </c>
      <c r="DI19" s="17" t="s">
        <v>168</v>
      </c>
      <c r="DJ19" s="18" t="s">
        <v>169</v>
      </c>
      <c r="DK19" s="12"/>
      <c r="DL19" s="19"/>
      <c r="DM19" s="19"/>
      <c r="DN19" s="12"/>
      <c r="DO19" s="12" t="s">
        <v>301</v>
      </c>
      <c r="DP19" s="20" t="s">
        <v>172</v>
      </c>
      <c r="DQ19" s="12"/>
      <c r="DR19" s="13" t="n">
        <v>0</v>
      </c>
      <c r="DS19" s="13" t="n">
        <v>0</v>
      </c>
      <c r="DT19" s="13" t="n">
        <v>0</v>
      </c>
      <c r="DU19" s="13" t="n">
        <v>0</v>
      </c>
      <c r="DV19" s="13" t="n">
        <v>0</v>
      </c>
      <c r="DW19" s="13" t="n">
        <v>0</v>
      </c>
      <c r="DX19" s="13" t="n">
        <v>0</v>
      </c>
      <c r="DY19" s="13" t="n">
        <v>0</v>
      </c>
      <c r="DZ19" s="13" t="n">
        <v>0</v>
      </c>
      <c r="EA19" s="13" t="n">
        <v>0</v>
      </c>
      <c r="EB19" s="13" t="n">
        <v>0</v>
      </c>
      <c r="EC19" s="13" t="n">
        <v>364909</v>
      </c>
      <c r="ED19" s="13" t="n">
        <v>340713</v>
      </c>
      <c r="EE19" s="13" t="n">
        <v>1042787</v>
      </c>
      <c r="EF19" s="13" t="n">
        <v>0</v>
      </c>
      <c r="EG19" s="13" t="n">
        <v>0</v>
      </c>
      <c r="EH19" s="13" t="n">
        <v>0</v>
      </c>
      <c r="EI19" s="13" t="n">
        <v>0</v>
      </c>
      <c r="EJ19" s="13" t="n">
        <v>0</v>
      </c>
      <c r="EK19" s="13" t="n">
        <v>0</v>
      </c>
      <c r="EL19" s="13" t="n">
        <v>0</v>
      </c>
      <c r="EM19" s="13" t="n">
        <v>0</v>
      </c>
      <c r="EN19" s="13" t="n">
        <v>0</v>
      </c>
      <c r="EO19" s="13" t="n">
        <v>0</v>
      </c>
      <c r="EP19" s="13" t="n">
        <v>0</v>
      </c>
      <c r="EQ19" s="13" t="n">
        <v>0</v>
      </c>
      <c r="ER19" s="13" t="n">
        <v>0</v>
      </c>
      <c r="ES19" s="13" t="n">
        <v>0</v>
      </c>
      <c r="ET19" s="21"/>
      <c r="EU19" s="11"/>
      <c r="EV19" s="22" t="s">
        <v>173</v>
      </c>
      <c r="EW19" s="26"/>
      <c r="EX19" s="24"/>
      <c r="EY19" s="25" t="n">
        <f aca="false">SUBTOTAL(109,U19)</f>
        <v>2004</v>
      </c>
      <c r="EZ19" s="26"/>
      <c r="FA19" s="27" t="n">
        <v>1</v>
      </c>
      <c r="FB19" s="26"/>
      <c r="FC19" s="26"/>
      <c r="FD19" s="26"/>
      <c r="FE19" s="26"/>
      <c r="FF19" s="26"/>
      <c r="FG19" s="26"/>
    </row>
    <row r="20" s="28" customFormat="true" ht="15.75" hidden="false" customHeight="true" outlineLevel="0" collapsed="false">
      <c r="A20" s="9" t="s">
        <v>307</v>
      </c>
      <c r="B20" s="10" t="s">
        <v>308</v>
      </c>
      <c r="C20" s="11" t="s">
        <v>168</v>
      </c>
      <c r="D20" s="11" t="s">
        <v>157</v>
      </c>
      <c r="E20" s="12" t="s">
        <v>177</v>
      </c>
      <c r="F20" s="11" t="s">
        <v>221</v>
      </c>
      <c r="G20" s="11" t="s">
        <v>222</v>
      </c>
      <c r="H20" s="11" t="s">
        <v>161</v>
      </c>
      <c r="I20" s="10" t="s">
        <v>223</v>
      </c>
      <c r="J20" s="11" t="s">
        <v>181</v>
      </c>
      <c r="K20" s="9" t="s">
        <v>182</v>
      </c>
      <c r="L20" s="10" t="s">
        <v>309</v>
      </c>
      <c r="M20" s="10" t="s">
        <v>310</v>
      </c>
      <c r="N20" s="12" t="s">
        <v>266</v>
      </c>
      <c r="O20" s="13" t="n">
        <v>1592397</v>
      </c>
      <c r="P20" s="13" t="n">
        <v>1104920</v>
      </c>
      <c r="Q20" s="13" t="n">
        <v>487477</v>
      </c>
      <c r="R20" s="13" t="n">
        <v>0</v>
      </c>
      <c r="S20" s="13"/>
      <c r="T20" s="13"/>
      <c r="U20" s="11" t="n">
        <v>1998</v>
      </c>
      <c r="V20" s="14" t="n">
        <v>0</v>
      </c>
      <c r="W20" s="14" t="n">
        <v>0</v>
      </c>
      <c r="X20" s="14" t="n">
        <v>48826</v>
      </c>
      <c r="Y20" s="14" t="n">
        <v>74895</v>
      </c>
      <c r="Z20" s="14" t="n">
        <v>114507</v>
      </c>
      <c r="AA20" s="14" t="n">
        <v>114478</v>
      </c>
      <c r="AB20" s="14" t="n">
        <v>110796</v>
      </c>
      <c r="AC20" s="14" t="n">
        <v>121401</v>
      </c>
      <c r="AD20" s="14" t="n">
        <v>131433</v>
      </c>
      <c r="AE20" s="14" t="n">
        <v>147174</v>
      </c>
      <c r="AF20" s="14" t="n">
        <v>172771</v>
      </c>
      <c r="AG20" s="14" t="n">
        <v>156075</v>
      </c>
      <c r="AH20" s="14" t="n">
        <v>122404</v>
      </c>
      <c r="AI20" s="14" t="n">
        <v>108593</v>
      </c>
      <c r="AJ20" s="14" t="n">
        <v>128923</v>
      </c>
      <c r="AK20" s="14" t="n">
        <v>40121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3687</v>
      </c>
      <c r="BI20" s="13" t="n">
        <v>9048</v>
      </c>
      <c r="BJ20" s="13" t="n">
        <v>76170</v>
      </c>
      <c r="BK20" s="13" t="n">
        <v>52000</v>
      </c>
      <c r="BL20" s="13" t="n">
        <v>27564</v>
      </c>
      <c r="BM20" s="13" t="n">
        <v>5732</v>
      </c>
      <c r="BN20" s="13" t="n">
        <v>12565</v>
      </c>
      <c r="BO20" s="13" t="n">
        <v>141871</v>
      </c>
      <c r="BP20" s="13" t="n">
        <v>1000</v>
      </c>
      <c r="BQ20" s="13" t="n">
        <v>0</v>
      </c>
      <c r="BR20" s="13" t="n">
        <v>0</v>
      </c>
      <c r="BS20" s="13" t="n">
        <v>885</v>
      </c>
      <c r="BT20" s="13" t="n">
        <v>0</v>
      </c>
      <c r="BU20" s="13" t="n">
        <v>1320</v>
      </c>
      <c r="BV20" s="13" t="n">
        <v>0</v>
      </c>
      <c r="BW20" s="13" t="n">
        <v>28750</v>
      </c>
      <c r="BX20" s="13" t="n">
        <v>0</v>
      </c>
      <c r="BY20" s="13" t="n">
        <v>2130</v>
      </c>
      <c r="BZ20" s="13" t="n">
        <v>742198</v>
      </c>
      <c r="CA20" s="13" t="n">
        <v>0</v>
      </c>
      <c r="CB20" s="13" t="n">
        <v>0</v>
      </c>
      <c r="CC20" s="13" t="n">
        <v>48496</v>
      </c>
      <c r="CD20" s="13" t="n">
        <v>68348</v>
      </c>
      <c r="CE20" s="13" t="n">
        <v>113467</v>
      </c>
      <c r="CF20" s="13" t="n">
        <v>1841</v>
      </c>
      <c r="CG20" s="13" t="n">
        <v>1770</v>
      </c>
      <c r="CH20" s="13" t="n">
        <v>3</v>
      </c>
      <c r="CI20" s="13" t="n">
        <v>2</v>
      </c>
      <c r="CJ20" s="13" t="n">
        <v>34</v>
      </c>
      <c r="CK20" s="13" t="n">
        <v>223</v>
      </c>
      <c r="CL20" s="13" t="n">
        <v>269</v>
      </c>
      <c r="CM20" s="13" t="n">
        <v>59472</v>
      </c>
      <c r="CN20" s="13" t="n">
        <v>64593</v>
      </c>
      <c r="CO20" s="13" t="n">
        <v>128923</v>
      </c>
      <c r="CP20" s="13" t="n">
        <v>36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  <c r="CZ20" s="13" t="n">
        <v>0</v>
      </c>
      <c r="DA20" s="13" t="n">
        <v>0</v>
      </c>
      <c r="DB20" s="13" t="n">
        <v>0</v>
      </c>
      <c r="DC20" s="15"/>
      <c r="DD20" s="10"/>
      <c r="DE20" s="10"/>
      <c r="DF20" s="10" t="s">
        <v>267</v>
      </c>
      <c r="DG20" s="10"/>
      <c r="DH20" s="16" t="n">
        <f aca="false">DL20-DM20</f>
        <v>0</v>
      </c>
      <c r="DI20" s="17" t="s">
        <v>168</v>
      </c>
      <c r="DJ20" s="18" t="s">
        <v>169</v>
      </c>
      <c r="DK20" s="12"/>
      <c r="DL20" s="19"/>
      <c r="DM20" s="19"/>
      <c r="DN20" s="12"/>
      <c r="DO20" s="12" t="s">
        <v>227</v>
      </c>
      <c r="DP20" s="20" t="s">
        <v>172</v>
      </c>
      <c r="DQ20" s="12"/>
      <c r="DR20" s="13" t="n">
        <v>0</v>
      </c>
      <c r="DS20" s="13" t="n">
        <v>0</v>
      </c>
      <c r="DT20" s="13" t="n">
        <v>0</v>
      </c>
      <c r="DU20" s="13" t="n">
        <v>0</v>
      </c>
      <c r="DV20" s="13" t="n">
        <v>0</v>
      </c>
      <c r="DW20" s="13" t="n">
        <v>0</v>
      </c>
      <c r="DX20" s="13" t="n">
        <v>0</v>
      </c>
      <c r="DY20" s="13" t="n">
        <v>0</v>
      </c>
      <c r="DZ20" s="13" t="n">
        <v>0</v>
      </c>
      <c r="EA20" s="13" t="n">
        <v>667510</v>
      </c>
      <c r="EB20" s="13" t="n">
        <v>196000</v>
      </c>
      <c r="EC20" s="13" t="n">
        <v>256166</v>
      </c>
      <c r="ED20" s="13" t="n">
        <v>133882</v>
      </c>
      <c r="EE20" s="13" t="n">
        <v>113649</v>
      </c>
      <c r="EF20" s="13" t="n">
        <v>115244</v>
      </c>
      <c r="EG20" s="13" t="n">
        <v>109946</v>
      </c>
      <c r="EH20" s="13" t="n">
        <v>0</v>
      </c>
      <c r="EI20" s="13" t="n">
        <v>0</v>
      </c>
      <c r="EJ20" s="13" t="n">
        <v>0</v>
      </c>
      <c r="EK20" s="13" t="n">
        <v>0</v>
      </c>
      <c r="EL20" s="13" t="n">
        <v>0</v>
      </c>
      <c r="EM20" s="13" t="n">
        <v>0</v>
      </c>
      <c r="EN20" s="13" t="n">
        <v>0</v>
      </c>
      <c r="EO20" s="13" t="n">
        <v>0</v>
      </c>
      <c r="EP20" s="13" t="n">
        <v>0</v>
      </c>
      <c r="EQ20" s="13" t="n">
        <v>0</v>
      </c>
      <c r="ER20" s="13" t="n">
        <v>0</v>
      </c>
      <c r="ES20" s="13" t="n">
        <v>0</v>
      </c>
      <c r="ET20" s="21"/>
      <c r="EU20" s="11"/>
      <c r="EV20" s="22" t="s">
        <v>173</v>
      </c>
      <c r="EW20" s="26"/>
      <c r="EX20" s="24"/>
      <c r="EY20" s="25" t="n">
        <f aca="false">SUBTOTAL(109,U20)</f>
        <v>1998</v>
      </c>
      <c r="EZ20" s="26"/>
      <c r="FA20" s="27" t="n">
        <v>1</v>
      </c>
      <c r="FB20" s="26"/>
      <c r="FC20" s="26"/>
      <c r="FD20" s="26"/>
      <c r="FE20" s="26"/>
      <c r="FF20" s="26"/>
      <c r="FG20" s="26"/>
    </row>
    <row r="21" s="28" customFormat="true" ht="15.75" hidden="false" customHeight="true" outlineLevel="0" collapsed="false">
      <c r="A21" s="9" t="s">
        <v>311</v>
      </c>
      <c r="B21" s="10" t="s">
        <v>312</v>
      </c>
      <c r="C21" s="11" t="s">
        <v>168</v>
      </c>
      <c r="D21" s="11" t="s">
        <v>157</v>
      </c>
      <c r="E21" s="12" t="s">
        <v>177</v>
      </c>
      <c r="F21" s="11" t="s">
        <v>295</v>
      </c>
      <c r="G21" s="11" t="s">
        <v>296</v>
      </c>
      <c r="H21" s="11" t="s">
        <v>161</v>
      </c>
      <c r="I21" s="10" t="s">
        <v>297</v>
      </c>
      <c r="J21" s="11" t="s">
        <v>181</v>
      </c>
      <c r="K21" s="9" t="s">
        <v>182</v>
      </c>
      <c r="L21" s="10" t="s">
        <v>313</v>
      </c>
      <c r="M21" s="10" t="s">
        <v>314</v>
      </c>
      <c r="N21" s="12" t="s">
        <v>300</v>
      </c>
      <c r="O21" s="13" t="n">
        <v>2181419</v>
      </c>
      <c r="P21" s="13" t="n">
        <v>1518067</v>
      </c>
      <c r="Q21" s="13" t="n">
        <v>663352</v>
      </c>
      <c r="R21" s="13" t="n">
        <v>0</v>
      </c>
      <c r="S21" s="13"/>
      <c r="T21" s="13"/>
      <c r="U21" s="11" t="n">
        <v>2003</v>
      </c>
      <c r="V21" s="14" t="n">
        <v>0</v>
      </c>
      <c r="W21" s="14" t="n">
        <v>0</v>
      </c>
      <c r="X21" s="14" t="n">
        <v>0</v>
      </c>
      <c r="Y21" s="14" t="n">
        <v>0</v>
      </c>
      <c r="Z21" s="14" t="n">
        <v>0</v>
      </c>
      <c r="AA21" s="14" t="n">
        <v>0</v>
      </c>
      <c r="AB21" s="14" t="n">
        <v>0</v>
      </c>
      <c r="AC21" s="14" t="n">
        <v>284527</v>
      </c>
      <c r="AD21" s="14" t="n">
        <v>331</v>
      </c>
      <c r="AE21" s="14" t="n">
        <v>719748</v>
      </c>
      <c r="AF21" s="14" t="n">
        <v>523532</v>
      </c>
      <c r="AG21" s="14" t="n">
        <v>653281</v>
      </c>
      <c r="AH21" s="14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172828</v>
      </c>
      <c r="BJ21" s="13" t="n">
        <v>625491</v>
      </c>
      <c r="BK21" s="13" t="n">
        <v>0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719748</v>
      </c>
      <c r="BY21" s="13" t="n">
        <v>0</v>
      </c>
      <c r="BZ21" s="13" t="n">
        <v>0</v>
      </c>
      <c r="CA21" s="13" t="n">
        <v>0</v>
      </c>
      <c r="CB21" s="13" t="n">
        <v>0</v>
      </c>
      <c r="CC21" s="13" t="n">
        <v>0</v>
      </c>
      <c r="CD21" s="13" t="n">
        <v>0</v>
      </c>
      <c r="CE21" s="13" t="n">
        <v>0</v>
      </c>
      <c r="CF21" s="13" t="n">
        <v>0</v>
      </c>
      <c r="CG21" s="13" t="n">
        <v>0</v>
      </c>
      <c r="CH21" s="13" t="n">
        <v>284136</v>
      </c>
      <c r="CI21" s="13" t="n">
        <v>0</v>
      </c>
      <c r="CJ21" s="13" t="n">
        <v>0</v>
      </c>
      <c r="CK21" s="13" t="n">
        <v>351035</v>
      </c>
      <c r="CL21" s="13" t="n">
        <v>28181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  <c r="CZ21" s="13" t="n">
        <v>0</v>
      </c>
      <c r="DA21" s="13" t="n">
        <v>0</v>
      </c>
      <c r="DB21" s="13" t="n">
        <v>0</v>
      </c>
      <c r="DC21" s="15"/>
      <c r="DD21" s="10"/>
      <c r="DE21" s="10"/>
      <c r="DF21" s="10" t="s">
        <v>196</v>
      </c>
      <c r="DG21" s="10"/>
      <c r="DH21" s="16" t="n">
        <f aca="false">DL21-DM21</f>
        <v>0</v>
      </c>
      <c r="DI21" s="17" t="s">
        <v>168</v>
      </c>
      <c r="DJ21" s="18" t="s">
        <v>169</v>
      </c>
      <c r="DK21" s="12"/>
      <c r="DL21" s="19"/>
      <c r="DM21" s="19"/>
      <c r="DN21" s="12"/>
      <c r="DO21" s="12" t="s">
        <v>301</v>
      </c>
      <c r="DP21" s="20" t="s">
        <v>172</v>
      </c>
      <c r="DQ21" s="12"/>
      <c r="DR21" s="13" t="n">
        <v>0</v>
      </c>
      <c r="DS21" s="13" t="n">
        <v>0</v>
      </c>
      <c r="DT21" s="13" t="n">
        <v>0</v>
      </c>
      <c r="DU21" s="13" t="n">
        <v>0</v>
      </c>
      <c r="DV21" s="13" t="n">
        <v>0</v>
      </c>
      <c r="DW21" s="13" t="n">
        <v>0</v>
      </c>
      <c r="DX21" s="13" t="n">
        <v>0</v>
      </c>
      <c r="DY21" s="13" t="n">
        <v>0</v>
      </c>
      <c r="DZ21" s="13" t="n">
        <v>0</v>
      </c>
      <c r="EA21" s="13" t="n">
        <v>0</v>
      </c>
      <c r="EB21" s="13" t="n">
        <v>284527</v>
      </c>
      <c r="EC21" s="13" t="n">
        <v>892710</v>
      </c>
      <c r="ED21" s="13" t="n">
        <v>1004182</v>
      </c>
      <c r="EE21" s="13" t="n">
        <v>0</v>
      </c>
      <c r="EF21" s="13" t="n">
        <v>0</v>
      </c>
      <c r="EG21" s="13" t="n">
        <v>0</v>
      </c>
      <c r="EH21" s="13" t="n">
        <v>0</v>
      </c>
      <c r="EI21" s="13" t="n">
        <v>0</v>
      </c>
      <c r="EJ21" s="13" t="n">
        <v>0</v>
      </c>
      <c r="EK21" s="13" t="n">
        <v>0</v>
      </c>
      <c r="EL21" s="13" t="n">
        <v>0</v>
      </c>
      <c r="EM21" s="13" t="n">
        <v>0</v>
      </c>
      <c r="EN21" s="13" t="n">
        <v>0</v>
      </c>
      <c r="EO21" s="13" t="n">
        <v>0</v>
      </c>
      <c r="EP21" s="13" t="n">
        <v>0</v>
      </c>
      <c r="EQ21" s="13" t="n">
        <v>0</v>
      </c>
      <c r="ER21" s="13" t="n">
        <v>0</v>
      </c>
      <c r="ES21" s="13" t="n">
        <v>0</v>
      </c>
      <c r="ET21" s="21"/>
      <c r="EU21" s="11"/>
      <c r="EV21" s="22" t="s">
        <v>173</v>
      </c>
      <c r="EW21" s="26"/>
      <c r="EX21" s="24"/>
      <c r="EY21" s="25" t="n">
        <f aca="false">SUBTOTAL(109,U21)</f>
        <v>2003</v>
      </c>
      <c r="EZ21" s="26"/>
      <c r="FA21" s="27" t="n">
        <v>1</v>
      </c>
      <c r="FB21" s="26"/>
      <c r="FC21" s="26"/>
      <c r="FD21" s="26"/>
      <c r="FE21" s="26"/>
      <c r="FF21" s="26"/>
      <c r="FG21" s="26"/>
    </row>
    <row r="22" s="28" customFormat="true" ht="15.75" hidden="false" customHeight="true" outlineLevel="0" collapsed="false">
      <c r="A22" s="9" t="s">
        <v>315</v>
      </c>
      <c r="B22" s="10" t="s">
        <v>316</v>
      </c>
      <c r="C22" s="11" t="s">
        <v>168</v>
      </c>
      <c r="D22" s="11" t="s">
        <v>157</v>
      </c>
      <c r="E22" s="12" t="s">
        <v>177</v>
      </c>
      <c r="F22" s="11" t="s">
        <v>295</v>
      </c>
      <c r="G22" s="11" t="s">
        <v>296</v>
      </c>
      <c r="H22" s="11" t="s">
        <v>161</v>
      </c>
      <c r="I22" s="10" t="s">
        <v>297</v>
      </c>
      <c r="J22" s="11" t="s">
        <v>181</v>
      </c>
      <c r="K22" s="9" t="s">
        <v>182</v>
      </c>
      <c r="L22" s="10" t="s">
        <v>313</v>
      </c>
      <c r="M22" s="10" t="s">
        <v>317</v>
      </c>
      <c r="N22" s="12" t="s">
        <v>300</v>
      </c>
      <c r="O22" s="13" t="n">
        <v>2866515</v>
      </c>
      <c r="P22" s="13" t="n">
        <v>1175231</v>
      </c>
      <c r="Q22" s="13" t="n">
        <v>1691284</v>
      </c>
      <c r="R22" s="13" t="n">
        <v>0</v>
      </c>
      <c r="S22" s="13"/>
      <c r="T22" s="13"/>
      <c r="U22" s="11" t="n">
        <v>2004</v>
      </c>
      <c r="V22" s="14" t="n">
        <v>0</v>
      </c>
      <c r="W22" s="14" t="n">
        <v>0</v>
      </c>
      <c r="X22" s="14" t="n">
        <v>0</v>
      </c>
      <c r="Y22" s="14" t="n">
        <v>0</v>
      </c>
      <c r="Z22" s="14" t="n">
        <v>0</v>
      </c>
      <c r="AA22" s="14" t="n">
        <v>0</v>
      </c>
      <c r="AB22" s="14" t="n">
        <v>0</v>
      </c>
      <c r="AC22" s="14" t="n">
        <v>0</v>
      </c>
      <c r="AD22" s="14" t="n">
        <v>483336</v>
      </c>
      <c r="AE22" s="14" t="n">
        <v>587212</v>
      </c>
      <c r="AF22" s="14" t="n">
        <v>781997</v>
      </c>
      <c r="AG22" s="14" t="n">
        <v>504139</v>
      </c>
      <c r="AH22" s="14" t="n">
        <v>509831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3" t="n">
        <v>0</v>
      </c>
      <c r="BF22" s="13" t="n">
        <v>0</v>
      </c>
      <c r="BG22" s="13" t="n">
        <v>0</v>
      </c>
      <c r="BH22" s="13" t="n">
        <v>0</v>
      </c>
      <c r="BI22" s="13" t="n">
        <v>200000</v>
      </c>
      <c r="BJ22" s="13" t="n">
        <v>206500</v>
      </c>
      <c r="BK22" s="13" t="n">
        <v>155000</v>
      </c>
      <c r="BL22" s="13" t="n">
        <v>0</v>
      </c>
      <c r="BM22" s="13" t="n">
        <v>0</v>
      </c>
      <c r="BN22" s="13" t="n">
        <v>0</v>
      </c>
      <c r="BO22" s="13" t="n">
        <v>0</v>
      </c>
      <c r="BP22" s="13" t="n">
        <v>1000</v>
      </c>
      <c r="BQ22" s="13" t="n">
        <v>0</v>
      </c>
      <c r="BR22" s="13" t="n">
        <v>0</v>
      </c>
      <c r="BS22" s="13" t="n">
        <v>0</v>
      </c>
      <c r="BT22" s="13" t="n">
        <v>0</v>
      </c>
      <c r="BU22" s="13" t="n">
        <v>0</v>
      </c>
      <c r="BV22" s="13" t="n">
        <v>0</v>
      </c>
      <c r="BW22" s="13" t="n">
        <v>7466</v>
      </c>
      <c r="BX22" s="13" t="n">
        <v>537731</v>
      </c>
      <c r="BY22" s="13" t="n">
        <v>67534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475836</v>
      </c>
      <c r="CJ22" s="13" t="n">
        <v>49481</v>
      </c>
      <c r="CK22" s="13" t="n">
        <v>780997</v>
      </c>
      <c r="CL22" s="13" t="n">
        <v>204139</v>
      </c>
      <c r="CM22" s="13" t="n">
        <v>180831</v>
      </c>
      <c r="CN22" s="13" t="n">
        <v>0</v>
      </c>
      <c r="CO22" s="13" t="n">
        <v>0</v>
      </c>
      <c r="CP22" s="13" t="n">
        <v>0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5"/>
      <c r="DD22" s="10"/>
      <c r="DE22" s="10"/>
      <c r="DF22" s="10" t="s">
        <v>196</v>
      </c>
      <c r="DG22" s="10"/>
      <c r="DH22" s="16" t="n">
        <f aca="false">DL22-DM22</f>
        <v>0</v>
      </c>
      <c r="DI22" s="17" t="s">
        <v>168</v>
      </c>
      <c r="DJ22" s="18" t="s">
        <v>169</v>
      </c>
      <c r="DK22" s="12"/>
      <c r="DL22" s="19"/>
      <c r="DM22" s="19"/>
      <c r="DN22" s="12"/>
      <c r="DO22" s="12" t="s">
        <v>301</v>
      </c>
      <c r="DP22" s="20" t="s">
        <v>172</v>
      </c>
      <c r="DQ22" s="12"/>
      <c r="DR22" s="13" t="n">
        <v>0</v>
      </c>
      <c r="DS22" s="13" t="n">
        <v>0</v>
      </c>
      <c r="DT22" s="13" t="n">
        <v>0</v>
      </c>
      <c r="DU22" s="13" t="n">
        <v>0</v>
      </c>
      <c r="DV22" s="13" t="n">
        <v>0</v>
      </c>
      <c r="DW22" s="13" t="n">
        <v>0</v>
      </c>
      <c r="DX22" s="13" t="n">
        <v>0</v>
      </c>
      <c r="DY22" s="13" t="n">
        <v>0</v>
      </c>
      <c r="DZ22" s="13" t="n">
        <v>0</v>
      </c>
      <c r="EA22" s="13" t="n">
        <v>0</v>
      </c>
      <c r="EB22" s="13" t="n">
        <v>0</v>
      </c>
      <c r="EC22" s="13" t="n">
        <v>2231178</v>
      </c>
      <c r="ED22" s="13" t="n">
        <v>635337</v>
      </c>
      <c r="EE22" s="13" t="n">
        <v>0</v>
      </c>
      <c r="EF22" s="13" t="n">
        <v>0</v>
      </c>
      <c r="EG22" s="13" t="n">
        <v>0</v>
      </c>
      <c r="EH22" s="13" t="n">
        <v>0</v>
      </c>
      <c r="EI22" s="13" t="n">
        <v>0</v>
      </c>
      <c r="EJ22" s="13" t="n">
        <v>0</v>
      </c>
      <c r="EK22" s="13" t="n">
        <v>0</v>
      </c>
      <c r="EL22" s="13" t="n">
        <v>0</v>
      </c>
      <c r="EM22" s="13" t="n">
        <v>0</v>
      </c>
      <c r="EN22" s="13" t="n">
        <v>0</v>
      </c>
      <c r="EO22" s="13" t="n">
        <v>0</v>
      </c>
      <c r="EP22" s="13" t="n">
        <v>0</v>
      </c>
      <c r="EQ22" s="13" t="n">
        <v>0</v>
      </c>
      <c r="ER22" s="13" t="n">
        <v>0</v>
      </c>
      <c r="ES22" s="13" t="n">
        <v>0</v>
      </c>
      <c r="ET22" s="21"/>
      <c r="EU22" s="11"/>
      <c r="EV22" s="22" t="s">
        <v>173</v>
      </c>
      <c r="EW22" s="26"/>
      <c r="EX22" s="24"/>
      <c r="EY22" s="25" t="n">
        <f aca="false">SUBTOTAL(109,U22)</f>
        <v>2004</v>
      </c>
      <c r="EZ22" s="26"/>
      <c r="FA22" s="27" t="n">
        <v>1</v>
      </c>
      <c r="FB22" s="26"/>
      <c r="FC22" s="26"/>
      <c r="FD22" s="26"/>
      <c r="FE22" s="26"/>
      <c r="FF22" s="26"/>
      <c r="FG22" s="26"/>
    </row>
    <row r="23" s="28" customFormat="true" ht="15.75" hidden="false" customHeight="true" outlineLevel="0" collapsed="false">
      <c r="A23" s="9" t="s">
        <v>318</v>
      </c>
      <c r="B23" s="10" t="s">
        <v>319</v>
      </c>
      <c r="C23" s="11" t="s">
        <v>168</v>
      </c>
      <c r="D23" s="11" t="s">
        <v>157</v>
      </c>
      <c r="E23" s="12" t="s">
        <v>177</v>
      </c>
      <c r="F23" s="11" t="s">
        <v>221</v>
      </c>
      <c r="G23" s="11" t="s">
        <v>222</v>
      </c>
      <c r="H23" s="11" t="s">
        <v>161</v>
      </c>
      <c r="I23" s="10" t="s">
        <v>223</v>
      </c>
      <c r="J23" s="11" t="s">
        <v>181</v>
      </c>
      <c r="K23" s="9" t="s">
        <v>182</v>
      </c>
      <c r="L23" s="10" t="s">
        <v>224</v>
      </c>
      <c r="M23" s="10" t="s">
        <v>320</v>
      </c>
      <c r="N23" s="12" t="s">
        <v>226</v>
      </c>
      <c r="O23" s="13" t="n">
        <v>52496</v>
      </c>
      <c r="P23" s="13" t="n">
        <v>14996</v>
      </c>
      <c r="Q23" s="13" t="n">
        <v>37500</v>
      </c>
      <c r="R23" s="13" t="n">
        <v>0</v>
      </c>
      <c r="S23" s="13"/>
      <c r="T23" s="13"/>
      <c r="U23" s="11" t="n">
        <v>2006</v>
      </c>
      <c r="V23" s="14" t="n">
        <v>0</v>
      </c>
      <c r="W23" s="14" t="n">
        <v>0</v>
      </c>
      <c r="X23" s="14" t="n">
        <v>0</v>
      </c>
      <c r="Y23" s="14" t="n">
        <v>0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  <c r="AE23" s="14" t="n">
        <v>0</v>
      </c>
      <c r="AF23" s="14" t="n">
        <v>35491</v>
      </c>
      <c r="AG23" s="14" t="n">
        <v>17005</v>
      </c>
      <c r="AH23" s="14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3" t="n">
        <v>0</v>
      </c>
      <c r="BF23" s="13" t="n">
        <v>0</v>
      </c>
      <c r="BG23" s="13" t="n">
        <v>0</v>
      </c>
      <c r="BH23" s="13" t="n">
        <v>0</v>
      </c>
      <c r="BI23" s="13" t="n">
        <v>0</v>
      </c>
      <c r="BJ23" s="13" t="n">
        <v>0</v>
      </c>
      <c r="BK23" s="13" t="n">
        <v>0</v>
      </c>
      <c r="BL23" s="13" t="n">
        <v>0</v>
      </c>
      <c r="BM23" s="13" t="n">
        <v>0</v>
      </c>
      <c r="BN23" s="13" t="n">
        <v>0</v>
      </c>
      <c r="BO23" s="13" t="n">
        <v>0</v>
      </c>
      <c r="BP23" s="13" t="n">
        <v>0</v>
      </c>
      <c r="BQ23" s="13" t="n">
        <v>0</v>
      </c>
      <c r="BR23" s="13" t="n">
        <v>0</v>
      </c>
      <c r="BS23" s="13" t="n">
        <v>0</v>
      </c>
      <c r="BT23" s="13" t="n">
        <v>0</v>
      </c>
      <c r="BU23" s="13" t="n">
        <v>1614</v>
      </c>
      <c r="BV23" s="13" t="n">
        <v>0</v>
      </c>
      <c r="BW23" s="13" t="n">
        <v>2404</v>
      </c>
      <c r="BX23" s="13" t="n">
        <v>10978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20495</v>
      </c>
      <c r="CL23" s="13" t="n">
        <v>17005</v>
      </c>
      <c r="CM23" s="13" t="n">
        <v>0</v>
      </c>
      <c r="CN23" s="13" t="n">
        <v>0</v>
      </c>
      <c r="CO23" s="13" t="n">
        <v>0</v>
      </c>
      <c r="CP23" s="13" t="n">
        <v>0</v>
      </c>
      <c r="CQ23" s="13" t="n">
        <v>0</v>
      </c>
      <c r="CR23" s="13" t="n">
        <v>0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  <c r="CZ23" s="13" t="n">
        <v>0</v>
      </c>
      <c r="DA23" s="13" t="n">
        <v>0</v>
      </c>
      <c r="DB23" s="13" t="n">
        <v>0</v>
      </c>
      <c r="DC23" s="15"/>
      <c r="DD23" s="10"/>
      <c r="DE23" s="10"/>
      <c r="DF23" s="10" t="s">
        <v>186</v>
      </c>
      <c r="DG23" s="10"/>
      <c r="DH23" s="16" t="n">
        <f aca="false">DL23-DM23</f>
        <v>0</v>
      </c>
      <c r="DI23" s="17" t="s">
        <v>168</v>
      </c>
      <c r="DJ23" s="18" t="s">
        <v>169</v>
      </c>
      <c r="DK23" s="12"/>
      <c r="DL23" s="19"/>
      <c r="DM23" s="19"/>
      <c r="DN23" s="12"/>
      <c r="DO23" s="12" t="s">
        <v>227</v>
      </c>
      <c r="DP23" s="20" t="s">
        <v>172</v>
      </c>
      <c r="DQ23" s="12"/>
      <c r="DR23" s="13" t="n">
        <v>0</v>
      </c>
      <c r="DS23" s="13" t="n">
        <v>0</v>
      </c>
      <c r="DT23" s="13" t="n">
        <v>0</v>
      </c>
      <c r="DU23" s="13" t="n">
        <v>0</v>
      </c>
      <c r="DV23" s="13" t="n">
        <v>0</v>
      </c>
      <c r="DW23" s="13" t="n">
        <v>0</v>
      </c>
      <c r="DX23" s="13" t="n">
        <v>0</v>
      </c>
      <c r="DY23" s="13" t="n">
        <v>0</v>
      </c>
      <c r="DZ23" s="13" t="n">
        <v>0</v>
      </c>
      <c r="EA23" s="13" t="n">
        <v>0</v>
      </c>
      <c r="EB23" s="13" t="n">
        <v>0</v>
      </c>
      <c r="EC23" s="13" t="n">
        <v>52496</v>
      </c>
      <c r="ED23" s="13" t="n">
        <v>0</v>
      </c>
      <c r="EE23" s="13" t="n">
        <v>0</v>
      </c>
      <c r="EF23" s="13" t="n">
        <v>0</v>
      </c>
      <c r="EG23" s="13" t="n">
        <v>0</v>
      </c>
      <c r="EH23" s="13" t="n">
        <v>0</v>
      </c>
      <c r="EI23" s="13" t="n">
        <v>0</v>
      </c>
      <c r="EJ23" s="13" t="n">
        <v>0</v>
      </c>
      <c r="EK23" s="13" t="n">
        <v>0</v>
      </c>
      <c r="EL23" s="13" t="n">
        <v>0</v>
      </c>
      <c r="EM23" s="13" t="n">
        <v>0</v>
      </c>
      <c r="EN23" s="13" t="n">
        <v>0</v>
      </c>
      <c r="EO23" s="13" t="n">
        <v>0</v>
      </c>
      <c r="EP23" s="13" t="n">
        <v>0</v>
      </c>
      <c r="EQ23" s="13" t="n">
        <v>0</v>
      </c>
      <c r="ER23" s="13" t="n">
        <v>0</v>
      </c>
      <c r="ES23" s="13" t="n">
        <v>0</v>
      </c>
      <c r="ET23" s="21"/>
      <c r="EU23" s="11"/>
      <c r="EV23" s="22" t="s">
        <v>173</v>
      </c>
      <c r="EW23" s="26"/>
      <c r="EX23" s="24"/>
      <c r="EY23" s="25" t="n">
        <f aca="false">SUBTOTAL(109,U23)</f>
        <v>2006</v>
      </c>
      <c r="EZ23" s="26"/>
      <c r="FA23" s="27" t="n">
        <v>1</v>
      </c>
      <c r="FB23" s="26"/>
      <c r="FC23" s="26"/>
      <c r="FD23" s="26"/>
      <c r="FE23" s="26"/>
      <c r="FF23" s="26"/>
      <c r="FG23" s="26"/>
    </row>
    <row r="24" s="28" customFormat="true" ht="15.75" hidden="false" customHeight="true" outlineLevel="0" collapsed="false">
      <c r="A24" s="9" t="s">
        <v>321</v>
      </c>
      <c r="B24" s="10" t="s">
        <v>322</v>
      </c>
      <c r="C24" s="11" t="s">
        <v>168</v>
      </c>
      <c r="D24" s="11" t="s">
        <v>157</v>
      </c>
      <c r="E24" s="12" t="s">
        <v>177</v>
      </c>
      <c r="F24" s="11" t="s">
        <v>295</v>
      </c>
      <c r="G24" s="11" t="s">
        <v>296</v>
      </c>
      <c r="H24" s="11" t="s">
        <v>161</v>
      </c>
      <c r="I24" s="10" t="s">
        <v>297</v>
      </c>
      <c r="J24" s="11" t="s">
        <v>181</v>
      </c>
      <c r="K24" s="9" t="s">
        <v>182</v>
      </c>
      <c r="L24" s="10" t="s">
        <v>298</v>
      </c>
      <c r="M24" s="10" t="s">
        <v>323</v>
      </c>
      <c r="N24" s="12" t="s">
        <v>305</v>
      </c>
      <c r="O24" s="13" t="n">
        <v>7675073</v>
      </c>
      <c r="P24" s="13" t="n">
        <v>6390607</v>
      </c>
      <c r="Q24" s="13" t="n">
        <v>1284466</v>
      </c>
      <c r="R24" s="13" t="n">
        <v>0</v>
      </c>
      <c r="S24" s="13"/>
      <c r="T24" s="13"/>
      <c r="U24" s="11" t="n">
        <v>2004</v>
      </c>
      <c r="V24" s="14" t="n">
        <v>0</v>
      </c>
      <c r="W24" s="14" t="n">
        <v>0</v>
      </c>
      <c r="X24" s="14" t="n">
        <v>0</v>
      </c>
      <c r="Y24" s="14" t="n">
        <v>0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1032153</v>
      </c>
      <c r="AE24" s="14" t="n">
        <v>1610328</v>
      </c>
      <c r="AF24" s="14" t="n">
        <v>736344</v>
      </c>
      <c r="AG24" s="14" t="n">
        <v>2057000</v>
      </c>
      <c r="AH24" s="14" t="n">
        <v>2239248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3" t="n">
        <v>0</v>
      </c>
      <c r="BH24" s="13" t="n">
        <v>0</v>
      </c>
      <c r="BI24" s="13" t="n">
        <v>0</v>
      </c>
      <c r="BJ24" s="13" t="n">
        <v>0</v>
      </c>
      <c r="BK24" s="13" t="n">
        <v>0</v>
      </c>
      <c r="BL24" s="13" t="n">
        <v>0</v>
      </c>
      <c r="BM24" s="13" t="n">
        <v>0</v>
      </c>
      <c r="BN24" s="13" t="n">
        <v>0</v>
      </c>
      <c r="BO24" s="13" t="n">
        <v>0</v>
      </c>
      <c r="BP24" s="13" t="n">
        <v>0</v>
      </c>
      <c r="BQ24" s="13" t="n">
        <v>0</v>
      </c>
      <c r="BR24" s="13" t="n">
        <v>0</v>
      </c>
      <c r="BS24" s="13" t="n">
        <v>0</v>
      </c>
      <c r="BT24" s="13" t="n">
        <v>0</v>
      </c>
      <c r="BU24" s="13" t="n">
        <v>0</v>
      </c>
      <c r="BV24" s="13" t="n">
        <v>6390607</v>
      </c>
      <c r="BW24" s="13" t="n">
        <v>0</v>
      </c>
      <c r="BX24" s="13" t="n">
        <v>0</v>
      </c>
      <c r="BY24" s="13" t="n">
        <v>0</v>
      </c>
      <c r="BZ24" s="13" t="n">
        <v>0</v>
      </c>
      <c r="CA24" s="13" t="n">
        <v>0</v>
      </c>
      <c r="CB24" s="13" t="n">
        <v>0</v>
      </c>
      <c r="CC24" s="13" t="n">
        <v>0</v>
      </c>
      <c r="CD24" s="13" t="n">
        <v>0</v>
      </c>
      <c r="CE24" s="13" t="n">
        <v>0</v>
      </c>
      <c r="CF24" s="13" t="n">
        <v>0</v>
      </c>
      <c r="CG24" s="13" t="n">
        <v>0</v>
      </c>
      <c r="CH24" s="13" t="n">
        <v>0</v>
      </c>
      <c r="CI24" s="13" t="n">
        <v>0</v>
      </c>
      <c r="CJ24" s="13" t="n">
        <v>0</v>
      </c>
      <c r="CK24" s="13" t="n">
        <v>210404</v>
      </c>
      <c r="CL24" s="13" t="n">
        <v>514250</v>
      </c>
      <c r="CM24" s="13" t="n">
        <v>559812</v>
      </c>
      <c r="CN24" s="13" t="n">
        <v>0</v>
      </c>
      <c r="CO24" s="13" t="n">
        <v>0</v>
      </c>
      <c r="CP24" s="13" t="n">
        <v>0</v>
      </c>
      <c r="CQ24" s="13" t="n">
        <v>0</v>
      </c>
      <c r="CR24" s="13" t="n">
        <v>0</v>
      </c>
      <c r="CS24" s="13" t="n">
        <v>0</v>
      </c>
      <c r="CT24" s="13" t="n">
        <v>0</v>
      </c>
      <c r="CU24" s="13" t="n">
        <v>0</v>
      </c>
      <c r="CV24" s="13" t="n">
        <v>0</v>
      </c>
      <c r="CW24" s="13" t="n">
        <v>0</v>
      </c>
      <c r="CX24" s="13" t="n">
        <v>0</v>
      </c>
      <c r="CY24" s="13" t="n">
        <v>0</v>
      </c>
      <c r="CZ24" s="13" t="n">
        <v>0</v>
      </c>
      <c r="DA24" s="13" t="n">
        <v>0</v>
      </c>
      <c r="DB24" s="13" t="n">
        <v>0</v>
      </c>
      <c r="DC24" s="15"/>
      <c r="DD24" s="10"/>
      <c r="DE24" s="10"/>
      <c r="DF24" s="10" t="s">
        <v>306</v>
      </c>
      <c r="DG24" s="10"/>
      <c r="DH24" s="16" t="n">
        <f aca="false">DL24-DM24</f>
        <v>0</v>
      </c>
      <c r="DI24" s="17" t="s">
        <v>168</v>
      </c>
      <c r="DJ24" s="18" t="s">
        <v>169</v>
      </c>
      <c r="DK24" s="12"/>
      <c r="DL24" s="19"/>
      <c r="DM24" s="19"/>
      <c r="DN24" s="12"/>
      <c r="DO24" s="12" t="s">
        <v>301</v>
      </c>
      <c r="DP24" s="20" t="s">
        <v>172</v>
      </c>
      <c r="DQ24" s="12"/>
      <c r="DR24" s="13" t="n">
        <v>0</v>
      </c>
      <c r="DS24" s="13" t="n">
        <v>0</v>
      </c>
      <c r="DT24" s="13" t="n">
        <v>0</v>
      </c>
      <c r="DU24" s="13" t="n">
        <v>0</v>
      </c>
      <c r="DV24" s="13" t="n">
        <v>0</v>
      </c>
      <c r="DW24" s="13" t="n">
        <v>0</v>
      </c>
      <c r="DX24" s="13" t="n">
        <v>0</v>
      </c>
      <c r="DY24" s="13" t="n">
        <v>0</v>
      </c>
      <c r="DZ24" s="13" t="n">
        <v>0</v>
      </c>
      <c r="EA24" s="13" t="n">
        <v>0</v>
      </c>
      <c r="EB24" s="13" t="n">
        <v>0</v>
      </c>
      <c r="EC24" s="13" t="n">
        <v>736344</v>
      </c>
      <c r="ED24" s="13" t="n">
        <v>2057000</v>
      </c>
      <c r="EE24" s="13" t="n">
        <v>4881729</v>
      </c>
      <c r="EF24" s="13" t="n">
        <v>0</v>
      </c>
      <c r="EG24" s="13" t="n">
        <v>0</v>
      </c>
      <c r="EH24" s="13" t="n">
        <v>0</v>
      </c>
      <c r="EI24" s="13" t="n">
        <v>0</v>
      </c>
      <c r="EJ24" s="13" t="n">
        <v>0</v>
      </c>
      <c r="EK24" s="13" t="n">
        <v>0</v>
      </c>
      <c r="EL24" s="13" t="n">
        <v>0</v>
      </c>
      <c r="EM24" s="13" t="n">
        <v>0</v>
      </c>
      <c r="EN24" s="13" t="n">
        <v>0</v>
      </c>
      <c r="EO24" s="13" t="n">
        <v>0</v>
      </c>
      <c r="EP24" s="13" t="n">
        <v>0</v>
      </c>
      <c r="EQ24" s="13" t="n">
        <v>0</v>
      </c>
      <c r="ER24" s="13" t="n">
        <v>0</v>
      </c>
      <c r="ES24" s="13" t="n">
        <v>0</v>
      </c>
      <c r="ET24" s="21"/>
      <c r="EU24" s="11"/>
      <c r="EV24" s="22" t="s">
        <v>173</v>
      </c>
      <c r="EW24" s="26"/>
      <c r="EX24" s="24"/>
      <c r="EY24" s="25" t="n">
        <f aca="false">SUBTOTAL(109,U24)</f>
        <v>2004</v>
      </c>
      <c r="EZ24" s="26"/>
      <c r="FA24" s="27" t="n">
        <v>1</v>
      </c>
      <c r="FB24" s="26"/>
      <c r="FC24" s="26"/>
      <c r="FD24" s="26"/>
      <c r="FE24" s="26"/>
      <c r="FF24" s="26"/>
      <c r="FG24" s="26"/>
    </row>
    <row r="25" s="28" customFormat="true" ht="15.75" hidden="false" customHeight="true" outlineLevel="0" collapsed="false">
      <c r="A25" s="9" t="s">
        <v>324</v>
      </c>
      <c r="B25" s="10" t="s">
        <v>325</v>
      </c>
      <c r="C25" s="11" t="s">
        <v>168</v>
      </c>
      <c r="D25" s="11" t="s">
        <v>157</v>
      </c>
      <c r="E25" s="12" t="s">
        <v>177</v>
      </c>
      <c r="F25" s="11" t="s">
        <v>326</v>
      </c>
      <c r="G25" s="11" t="s">
        <v>327</v>
      </c>
      <c r="H25" s="11" t="s">
        <v>161</v>
      </c>
      <c r="I25" s="10" t="s">
        <v>328</v>
      </c>
      <c r="J25" s="11" t="s">
        <v>181</v>
      </c>
      <c r="K25" s="9" t="s">
        <v>182</v>
      </c>
      <c r="L25" s="10" t="s">
        <v>329</v>
      </c>
      <c r="M25" s="10"/>
      <c r="N25" s="12" t="s">
        <v>300</v>
      </c>
      <c r="O25" s="13" t="n">
        <v>42916</v>
      </c>
      <c r="P25" s="13" t="n">
        <v>17625</v>
      </c>
      <c r="Q25" s="13" t="n">
        <v>25291</v>
      </c>
      <c r="R25" s="13" t="n">
        <v>0</v>
      </c>
      <c r="S25" s="13"/>
      <c r="T25" s="13"/>
      <c r="U25" s="11" t="n">
        <v>2006</v>
      </c>
      <c r="V25" s="14" t="n">
        <v>0</v>
      </c>
      <c r="W25" s="14" t="n">
        <v>0</v>
      </c>
      <c r="X25" s="14" t="n">
        <v>0</v>
      </c>
      <c r="Y25" s="14" t="n">
        <v>0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  <c r="AE25" s="14" t="n">
        <v>0</v>
      </c>
      <c r="AF25" s="14" t="n">
        <v>11839</v>
      </c>
      <c r="AG25" s="14" t="n">
        <v>13836</v>
      </c>
      <c r="AH25" s="14" t="n">
        <v>17241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  <c r="BC25" s="13" t="n">
        <v>0</v>
      </c>
      <c r="BD25" s="13" t="n">
        <v>0</v>
      </c>
      <c r="BE25" s="13" t="n">
        <v>0</v>
      </c>
      <c r="BF25" s="13" t="n">
        <v>0</v>
      </c>
      <c r="BG25" s="13" t="n">
        <v>0</v>
      </c>
      <c r="BH25" s="13" t="n">
        <v>0</v>
      </c>
      <c r="BI25" s="13" t="n">
        <v>0</v>
      </c>
      <c r="BJ25" s="13" t="n">
        <v>0</v>
      </c>
      <c r="BK25" s="13" t="n">
        <v>17625</v>
      </c>
      <c r="BL25" s="13" t="n">
        <v>0</v>
      </c>
      <c r="BM25" s="13" t="n">
        <v>0</v>
      </c>
      <c r="BN25" s="13" t="n">
        <v>0</v>
      </c>
      <c r="BO25" s="13" t="n">
        <v>0</v>
      </c>
      <c r="BP25" s="13" t="n">
        <v>0</v>
      </c>
      <c r="BQ25" s="13" t="n">
        <v>0</v>
      </c>
      <c r="BR25" s="13" t="n">
        <v>0</v>
      </c>
      <c r="BS25" s="13" t="n">
        <v>0</v>
      </c>
      <c r="BT25" s="13" t="n">
        <v>0</v>
      </c>
      <c r="BU25" s="13" t="n">
        <v>0</v>
      </c>
      <c r="BV25" s="13" t="n">
        <v>0</v>
      </c>
      <c r="BW25" s="13" t="n">
        <v>0</v>
      </c>
      <c r="BX25" s="13" t="n">
        <v>0</v>
      </c>
      <c r="BY25" s="13" t="n">
        <v>0</v>
      </c>
      <c r="BZ25" s="13" t="n">
        <v>0</v>
      </c>
      <c r="CA25" s="13" t="n">
        <v>0</v>
      </c>
      <c r="CB25" s="13" t="n">
        <v>0</v>
      </c>
      <c r="CC25" s="13" t="n">
        <v>0</v>
      </c>
      <c r="CD25" s="13" t="n">
        <v>0</v>
      </c>
      <c r="CE25" s="13" t="n">
        <v>0</v>
      </c>
      <c r="CF25" s="13" t="n">
        <v>0</v>
      </c>
      <c r="CG25" s="13" t="n">
        <v>0</v>
      </c>
      <c r="CH25" s="13" t="n">
        <v>0</v>
      </c>
      <c r="CI25" s="13" t="n">
        <v>0</v>
      </c>
      <c r="CJ25" s="13" t="n">
        <v>0</v>
      </c>
      <c r="CK25" s="13" t="n">
        <v>11839</v>
      </c>
      <c r="CL25" s="13" t="n">
        <v>13452</v>
      </c>
      <c r="CM25" s="13" t="n">
        <v>0</v>
      </c>
      <c r="CN25" s="13" t="n">
        <v>0</v>
      </c>
      <c r="CO25" s="13" t="n">
        <v>0</v>
      </c>
      <c r="CP25" s="13" t="n">
        <v>0</v>
      </c>
      <c r="CQ25" s="13" t="n">
        <v>0</v>
      </c>
      <c r="CR25" s="13" t="n">
        <v>0</v>
      </c>
      <c r="CS25" s="13" t="n">
        <v>0</v>
      </c>
      <c r="CT25" s="13" t="n">
        <v>0</v>
      </c>
      <c r="CU25" s="13" t="n">
        <v>0</v>
      </c>
      <c r="CV25" s="13" t="n">
        <v>0</v>
      </c>
      <c r="CW25" s="13" t="n">
        <v>0</v>
      </c>
      <c r="CX25" s="13" t="n">
        <v>0</v>
      </c>
      <c r="CY25" s="13" t="n">
        <v>0</v>
      </c>
      <c r="CZ25" s="13" t="n">
        <v>0</v>
      </c>
      <c r="DA25" s="13" t="n">
        <v>0</v>
      </c>
      <c r="DB25" s="13" t="n">
        <v>0</v>
      </c>
      <c r="DC25" s="15"/>
      <c r="DD25" s="10"/>
      <c r="DE25" s="10"/>
      <c r="DF25" s="10" t="s">
        <v>196</v>
      </c>
      <c r="DG25" s="10"/>
      <c r="DH25" s="16" t="n">
        <f aca="false">DL25-DM25</f>
        <v>0</v>
      </c>
      <c r="DI25" s="17" t="s">
        <v>168</v>
      </c>
      <c r="DJ25" s="18" t="s">
        <v>169</v>
      </c>
      <c r="DK25" s="12"/>
      <c r="DL25" s="19"/>
      <c r="DM25" s="19"/>
      <c r="DN25" s="12"/>
      <c r="DO25" s="12" t="s">
        <v>330</v>
      </c>
      <c r="DP25" s="20" t="s">
        <v>172</v>
      </c>
      <c r="DQ25" s="12"/>
      <c r="DR25" s="13" t="n">
        <v>0</v>
      </c>
      <c r="DS25" s="13" t="n">
        <v>0</v>
      </c>
      <c r="DT25" s="13" t="n">
        <v>0</v>
      </c>
      <c r="DU25" s="13" t="n">
        <v>0</v>
      </c>
      <c r="DV25" s="13" t="n">
        <v>0</v>
      </c>
      <c r="DW25" s="13" t="n">
        <v>0</v>
      </c>
      <c r="DX25" s="13" t="n">
        <v>0</v>
      </c>
      <c r="DY25" s="13" t="n">
        <v>0</v>
      </c>
      <c r="DZ25" s="13" t="n">
        <v>0</v>
      </c>
      <c r="EA25" s="13" t="n">
        <v>0</v>
      </c>
      <c r="EB25" s="13" t="n">
        <v>0</v>
      </c>
      <c r="EC25" s="13" t="n">
        <v>0</v>
      </c>
      <c r="ED25" s="13" t="n">
        <v>0</v>
      </c>
      <c r="EE25" s="13" t="n">
        <v>42916</v>
      </c>
      <c r="EF25" s="13" t="n">
        <v>0</v>
      </c>
      <c r="EG25" s="13" t="n">
        <v>0</v>
      </c>
      <c r="EH25" s="13" t="n">
        <v>0</v>
      </c>
      <c r="EI25" s="13" t="n">
        <v>0</v>
      </c>
      <c r="EJ25" s="13" t="n">
        <v>0</v>
      </c>
      <c r="EK25" s="13" t="n">
        <v>0</v>
      </c>
      <c r="EL25" s="13" t="n">
        <v>0</v>
      </c>
      <c r="EM25" s="13" t="n">
        <v>0</v>
      </c>
      <c r="EN25" s="13" t="n">
        <v>0</v>
      </c>
      <c r="EO25" s="13" t="n">
        <v>0</v>
      </c>
      <c r="EP25" s="13" t="n">
        <v>0</v>
      </c>
      <c r="EQ25" s="13" t="n">
        <v>0</v>
      </c>
      <c r="ER25" s="13" t="n">
        <v>0</v>
      </c>
      <c r="ES25" s="13" t="n">
        <v>0</v>
      </c>
      <c r="ET25" s="21"/>
      <c r="EU25" s="11"/>
      <c r="EV25" s="22" t="s">
        <v>173</v>
      </c>
      <c r="EW25" s="26"/>
      <c r="EX25" s="24"/>
      <c r="EY25" s="25" t="n">
        <f aca="false">SUBTOTAL(109,U25)</f>
        <v>2006</v>
      </c>
      <c r="EZ25" s="26"/>
      <c r="FA25" s="27" t="n">
        <v>1</v>
      </c>
      <c r="FB25" s="26"/>
      <c r="FC25" s="26"/>
      <c r="FD25" s="26"/>
      <c r="FE25" s="26"/>
      <c r="FF25" s="26"/>
      <c r="FG25" s="26"/>
    </row>
    <row r="26" s="28" customFormat="true" ht="15.75" hidden="false" customHeight="true" outlineLevel="0" collapsed="false">
      <c r="A26" s="9" t="s">
        <v>331</v>
      </c>
      <c r="B26" s="10" t="s">
        <v>332</v>
      </c>
      <c r="C26" s="11" t="s">
        <v>168</v>
      </c>
      <c r="D26" s="11" t="s">
        <v>157</v>
      </c>
      <c r="E26" s="12" t="s">
        <v>177</v>
      </c>
      <c r="F26" s="11" t="s">
        <v>333</v>
      </c>
      <c r="G26" s="11" t="s">
        <v>334</v>
      </c>
      <c r="H26" s="11" t="s">
        <v>161</v>
      </c>
      <c r="I26" s="10" t="s">
        <v>335</v>
      </c>
      <c r="J26" s="11" t="s">
        <v>336</v>
      </c>
      <c r="K26" s="9" t="s">
        <v>337</v>
      </c>
      <c r="L26" s="10"/>
      <c r="M26" s="10" t="s">
        <v>337</v>
      </c>
      <c r="N26" s="12" t="s">
        <v>235</v>
      </c>
      <c r="O26" s="13" t="n">
        <v>169</v>
      </c>
      <c r="P26" s="13" t="n">
        <v>169</v>
      </c>
      <c r="Q26" s="13" t="n">
        <v>0</v>
      </c>
      <c r="R26" s="13" t="n">
        <v>0</v>
      </c>
      <c r="S26" s="13"/>
      <c r="T26" s="13"/>
      <c r="U26" s="11" t="n">
        <v>2004</v>
      </c>
      <c r="V26" s="14" t="n">
        <v>0</v>
      </c>
      <c r="W26" s="14" t="n">
        <v>0</v>
      </c>
      <c r="X26" s="14" t="n">
        <v>0</v>
      </c>
      <c r="Y26" s="14" t="n">
        <v>0</v>
      </c>
      <c r="Z26" s="14" t="n">
        <v>0</v>
      </c>
      <c r="AA26" s="14" t="n">
        <v>0</v>
      </c>
      <c r="AB26" s="14" t="n">
        <v>0</v>
      </c>
      <c r="AC26" s="14" t="n">
        <v>0</v>
      </c>
      <c r="AD26" s="14" t="n">
        <v>5</v>
      </c>
      <c r="AE26" s="14" t="n">
        <v>18</v>
      </c>
      <c r="AF26" s="14" t="n">
        <v>52</v>
      </c>
      <c r="AG26" s="14" t="n">
        <v>94</v>
      </c>
      <c r="AH26" s="14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3" t="n">
        <v>0</v>
      </c>
      <c r="BI26" s="13" t="n">
        <v>0</v>
      </c>
      <c r="BJ26" s="13" t="n">
        <v>0</v>
      </c>
      <c r="BK26" s="13" t="n">
        <v>0</v>
      </c>
      <c r="BL26" s="13" t="n">
        <v>0</v>
      </c>
      <c r="BM26" s="13" t="n">
        <v>0</v>
      </c>
      <c r="BN26" s="13" t="n">
        <v>0</v>
      </c>
      <c r="BO26" s="13" t="n">
        <v>0</v>
      </c>
      <c r="BP26" s="13" t="n">
        <v>0</v>
      </c>
      <c r="BQ26" s="13" t="n">
        <v>0</v>
      </c>
      <c r="BR26" s="13" t="n">
        <v>0</v>
      </c>
      <c r="BS26" s="13" t="n">
        <v>0</v>
      </c>
      <c r="BT26" s="13" t="n">
        <v>0</v>
      </c>
      <c r="BU26" s="13" t="n">
        <v>0</v>
      </c>
      <c r="BV26" s="13" t="n">
        <v>0</v>
      </c>
      <c r="BW26" s="13" t="n">
        <v>0</v>
      </c>
      <c r="BX26" s="13" t="n">
        <v>0</v>
      </c>
      <c r="BY26" s="13" t="n">
        <v>0</v>
      </c>
      <c r="BZ26" s="13" t="n">
        <v>169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3" t="n">
        <v>0</v>
      </c>
      <c r="CO26" s="13" t="n">
        <v>0</v>
      </c>
      <c r="CP26" s="13" t="n">
        <v>0</v>
      </c>
      <c r="CQ26" s="13" t="n">
        <v>0</v>
      </c>
      <c r="CR26" s="13" t="n">
        <v>0</v>
      </c>
      <c r="CS26" s="13" t="n">
        <v>0</v>
      </c>
      <c r="CT26" s="13" t="n">
        <v>0</v>
      </c>
      <c r="CU26" s="13" t="n">
        <v>0</v>
      </c>
      <c r="CV26" s="13" t="n">
        <v>0</v>
      </c>
      <c r="CW26" s="13" t="n">
        <v>0</v>
      </c>
      <c r="CX26" s="13" t="n">
        <v>0</v>
      </c>
      <c r="CY26" s="13" t="n">
        <v>0</v>
      </c>
      <c r="CZ26" s="13" t="n">
        <v>0</v>
      </c>
      <c r="DA26" s="13" t="n">
        <v>0</v>
      </c>
      <c r="DB26" s="13" t="n">
        <v>0</v>
      </c>
      <c r="DC26" s="15"/>
      <c r="DD26" s="10"/>
      <c r="DE26" s="10"/>
      <c r="DF26" s="10" t="s">
        <v>186</v>
      </c>
      <c r="DG26" s="10"/>
      <c r="DH26" s="16" t="n">
        <f aca="false">DL26-DM26</f>
        <v>0</v>
      </c>
      <c r="DI26" s="17" t="s">
        <v>168</v>
      </c>
      <c r="DJ26" s="18" t="s">
        <v>169</v>
      </c>
      <c r="DK26" s="12"/>
      <c r="DL26" s="19"/>
      <c r="DM26" s="19"/>
      <c r="DN26" s="12"/>
      <c r="DO26" s="12" t="s">
        <v>333</v>
      </c>
      <c r="DP26" s="20" t="s">
        <v>172</v>
      </c>
      <c r="DQ26" s="12"/>
      <c r="DR26" s="13" t="n">
        <v>0</v>
      </c>
      <c r="DS26" s="13" t="n">
        <v>0</v>
      </c>
      <c r="DT26" s="13" t="n">
        <v>0</v>
      </c>
      <c r="DU26" s="13" t="n">
        <v>0</v>
      </c>
      <c r="DV26" s="13" t="n">
        <v>0</v>
      </c>
      <c r="DW26" s="13" t="n">
        <v>0</v>
      </c>
      <c r="DX26" s="13" t="n">
        <v>0</v>
      </c>
      <c r="DY26" s="13" t="n">
        <v>0</v>
      </c>
      <c r="DZ26" s="13" t="n">
        <v>0</v>
      </c>
      <c r="EA26" s="13" t="n">
        <v>0</v>
      </c>
      <c r="EB26" s="13" t="n">
        <v>0</v>
      </c>
      <c r="EC26" s="13" t="n">
        <v>0</v>
      </c>
      <c r="ED26" s="13" t="n">
        <v>169</v>
      </c>
      <c r="EE26" s="13" t="n">
        <v>0</v>
      </c>
      <c r="EF26" s="13" t="n">
        <v>0</v>
      </c>
      <c r="EG26" s="13" t="n">
        <v>0</v>
      </c>
      <c r="EH26" s="13" t="n">
        <v>0</v>
      </c>
      <c r="EI26" s="13" t="n">
        <v>0</v>
      </c>
      <c r="EJ26" s="13" t="n">
        <v>0</v>
      </c>
      <c r="EK26" s="13" t="n">
        <v>0</v>
      </c>
      <c r="EL26" s="13" t="n">
        <v>0</v>
      </c>
      <c r="EM26" s="13" t="n">
        <v>0</v>
      </c>
      <c r="EN26" s="13" t="n">
        <v>0</v>
      </c>
      <c r="EO26" s="13" t="n">
        <v>0</v>
      </c>
      <c r="EP26" s="13" t="n">
        <v>0</v>
      </c>
      <c r="EQ26" s="13" t="n">
        <v>0</v>
      </c>
      <c r="ER26" s="13" t="n">
        <v>0</v>
      </c>
      <c r="ES26" s="13" t="n">
        <v>0</v>
      </c>
      <c r="ET26" s="21"/>
      <c r="EU26" s="11"/>
      <c r="EV26" s="22" t="s">
        <v>173</v>
      </c>
      <c r="EW26" s="26"/>
      <c r="EX26" s="24"/>
      <c r="EY26" s="25" t="n">
        <f aca="false">SUBTOTAL(109,U26)</f>
        <v>2004</v>
      </c>
      <c r="EZ26" s="26"/>
      <c r="FA26" s="27" t="n">
        <v>1</v>
      </c>
      <c r="FB26" s="26"/>
      <c r="FC26" s="26"/>
      <c r="FD26" s="26"/>
      <c r="FE26" s="26"/>
      <c r="FF26" s="26"/>
      <c r="FG26" s="26"/>
    </row>
    <row r="27" s="28" customFormat="true" ht="15.75" hidden="false" customHeight="true" outlineLevel="0" collapsed="false">
      <c r="A27" s="9" t="s">
        <v>338</v>
      </c>
      <c r="B27" s="10" t="s">
        <v>339</v>
      </c>
      <c r="C27" s="11" t="s">
        <v>168</v>
      </c>
      <c r="D27" s="11" t="s">
        <v>157</v>
      </c>
      <c r="E27" s="12" t="s">
        <v>177</v>
      </c>
      <c r="F27" s="11" t="s">
        <v>221</v>
      </c>
      <c r="G27" s="11" t="s">
        <v>222</v>
      </c>
      <c r="H27" s="11" t="s">
        <v>161</v>
      </c>
      <c r="I27" s="10" t="s">
        <v>340</v>
      </c>
      <c r="J27" s="11" t="s">
        <v>181</v>
      </c>
      <c r="K27" s="9" t="s">
        <v>182</v>
      </c>
      <c r="L27" s="10" t="s">
        <v>341</v>
      </c>
      <c r="M27" s="10" t="s">
        <v>342</v>
      </c>
      <c r="N27" s="12" t="s">
        <v>343</v>
      </c>
      <c r="O27" s="13" t="n">
        <v>2470626</v>
      </c>
      <c r="P27" s="13" t="n">
        <v>1700168</v>
      </c>
      <c r="Q27" s="13" t="n">
        <v>770458</v>
      </c>
      <c r="R27" s="13" t="n">
        <v>0</v>
      </c>
      <c r="S27" s="13" t="n">
        <v>66020</v>
      </c>
      <c r="T27" s="13"/>
      <c r="U27" s="11" t="n">
        <v>2010</v>
      </c>
      <c r="V27" s="14" t="n">
        <v>0</v>
      </c>
      <c r="W27" s="14" t="n">
        <v>0</v>
      </c>
      <c r="X27" s="14" t="n">
        <v>0</v>
      </c>
      <c r="Y27" s="14" t="n">
        <v>0</v>
      </c>
      <c r="Z27" s="14" t="n">
        <v>0</v>
      </c>
      <c r="AA27" s="14" t="n">
        <v>0</v>
      </c>
      <c r="AB27" s="14" t="n">
        <v>0</v>
      </c>
      <c r="AC27" s="14" t="n">
        <v>0</v>
      </c>
      <c r="AD27" s="14" t="n">
        <v>0</v>
      </c>
      <c r="AE27" s="14" t="n">
        <v>0</v>
      </c>
      <c r="AF27" s="14" t="n">
        <v>0</v>
      </c>
      <c r="AG27" s="14" t="n">
        <v>0</v>
      </c>
      <c r="AH27" s="14" t="n">
        <v>0</v>
      </c>
      <c r="AI27" s="14" t="n">
        <v>0</v>
      </c>
      <c r="AJ27" s="14" t="n">
        <v>170626</v>
      </c>
      <c r="AK27" s="14" t="n">
        <v>409787</v>
      </c>
      <c r="AL27" s="14" t="n">
        <v>502389</v>
      </c>
      <c r="AM27" s="14" t="n">
        <v>639196</v>
      </c>
      <c r="AN27" s="14" t="n">
        <v>278098</v>
      </c>
      <c r="AO27" s="14" t="n">
        <v>470530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5000</v>
      </c>
      <c r="BO27" s="13" t="n">
        <v>14100</v>
      </c>
      <c r="BP27" s="13" t="n">
        <v>59798</v>
      </c>
      <c r="BQ27" s="13" t="n">
        <v>228791</v>
      </c>
      <c r="BR27" s="13" t="n">
        <v>310599</v>
      </c>
      <c r="BS27" s="13" t="n">
        <v>160360</v>
      </c>
      <c r="BT27" s="13" t="n">
        <v>248104</v>
      </c>
      <c r="BU27" s="13" t="n">
        <v>197455</v>
      </c>
      <c r="BV27" s="13" t="n">
        <v>224645</v>
      </c>
      <c r="BW27" s="13" t="n">
        <v>161585</v>
      </c>
      <c r="BX27" s="13" t="n">
        <v>87094</v>
      </c>
      <c r="BY27" s="13" t="n">
        <v>2637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170626</v>
      </c>
      <c r="CP27" s="13" t="n">
        <v>382119</v>
      </c>
      <c r="CQ27" s="13" t="n">
        <v>113543</v>
      </c>
      <c r="CR27" s="13" t="n">
        <v>8149</v>
      </c>
      <c r="CS27" s="13" t="n">
        <v>48097</v>
      </c>
      <c r="CT27" s="13" t="n">
        <v>47924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  <c r="CZ27" s="13" t="n">
        <v>0</v>
      </c>
      <c r="DA27" s="13" t="n">
        <v>0</v>
      </c>
      <c r="DB27" s="13" t="n">
        <v>0</v>
      </c>
      <c r="DC27" s="15"/>
      <c r="DD27" s="10"/>
      <c r="DE27" s="10"/>
      <c r="DF27" s="10" t="s">
        <v>267</v>
      </c>
      <c r="DG27" s="10"/>
      <c r="DH27" s="16" t="n">
        <f aca="false">DL27-DM27</f>
        <v>0</v>
      </c>
      <c r="DI27" s="17" t="s">
        <v>168</v>
      </c>
      <c r="DJ27" s="18" t="s">
        <v>169</v>
      </c>
      <c r="DK27" s="12"/>
      <c r="DL27" s="19"/>
      <c r="DM27" s="19"/>
      <c r="DN27" s="12" t="s">
        <v>344</v>
      </c>
      <c r="DO27" s="12" t="s">
        <v>227</v>
      </c>
      <c r="DP27" s="20" t="s">
        <v>172</v>
      </c>
      <c r="DQ27" s="12"/>
      <c r="DR27" s="13" t="n">
        <v>0</v>
      </c>
      <c r="DS27" s="13" t="n">
        <v>0</v>
      </c>
      <c r="DT27" s="13" t="n">
        <v>0</v>
      </c>
      <c r="DU27" s="13" t="n">
        <v>0</v>
      </c>
      <c r="DV27" s="13" t="n">
        <v>0</v>
      </c>
      <c r="DW27" s="13" t="n">
        <v>0</v>
      </c>
      <c r="DX27" s="13" t="n">
        <v>0</v>
      </c>
      <c r="DY27" s="13" t="n">
        <v>0</v>
      </c>
      <c r="DZ27" s="13" t="n">
        <v>0</v>
      </c>
      <c r="EA27" s="13" t="n">
        <v>0</v>
      </c>
      <c r="EB27" s="13" t="n">
        <v>0</v>
      </c>
      <c r="EC27" s="13" t="n">
        <v>0</v>
      </c>
      <c r="ED27" s="13" t="n">
        <v>0</v>
      </c>
      <c r="EE27" s="13" t="n">
        <v>0</v>
      </c>
      <c r="EF27" s="13" t="n">
        <v>34739</v>
      </c>
      <c r="EG27" s="13" t="n">
        <v>135887</v>
      </c>
      <c r="EH27" s="13" t="n">
        <v>409787</v>
      </c>
      <c r="EI27" s="13" t="n">
        <v>464652</v>
      </c>
      <c r="EJ27" s="13" t="n">
        <v>346334</v>
      </c>
      <c r="EK27" s="13" t="n">
        <v>419029</v>
      </c>
      <c r="EL27" s="13" t="n">
        <v>189668</v>
      </c>
      <c r="EM27" s="13" t="n">
        <v>470530</v>
      </c>
      <c r="EN27" s="13" t="n">
        <v>0</v>
      </c>
      <c r="EO27" s="13" t="n">
        <v>0</v>
      </c>
      <c r="EP27" s="13" t="n">
        <v>0</v>
      </c>
      <c r="EQ27" s="13" t="n">
        <v>0</v>
      </c>
      <c r="ER27" s="13" t="n">
        <v>0</v>
      </c>
      <c r="ES27" s="13" t="n">
        <v>0</v>
      </c>
      <c r="ET27" s="21"/>
      <c r="EU27" s="11"/>
      <c r="EV27" s="22" t="s">
        <v>173</v>
      </c>
      <c r="EW27" s="26"/>
      <c r="EX27" s="24"/>
      <c r="EY27" s="25" t="n">
        <f aca="false">SUBTOTAL(109,U27)</f>
        <v>2010</v>
      </c>
      <c r="EZ27" s="26"/>
      <c r="FA27" s="27" t="n">
        <v>1</v>
      </c>
      <c r="FB27" s="26"/>
      <c r="FC27" s="26"/>
      <c r="FD27" s="26"/>
      <c r="FE27" s="26"/>
      <c r="FF27" s="26"/>
      <c r="FG27" s="26"/>
    </row>
    <row r="28" s="28" customFormat="true" ht="15.75" hidden="false" customHeight="true" outlineLevel="0" collapsed="false">
      <c r="A28" s="9" t="s">
        <v>345</v>
      </c>
      <c r="B28" s="10" t="s">
        <v>346</v>
      </c>
      <c r="C28" s="11" t="s">
        <v>168</v>
      </c>
      <c r="D28" s="11" t="s">
        <v>157</v>
      </c>
      <c r="E28" s="12" t="s">
        <v>177</v>
      </c>
      <c r="F28" s="11" t="s">
        <v>221</v>
      </c>
      <c r="G28" s="11" t="s">
        <v>222</v>
      </c>
      <c r="H28" s="11" t="s">
        <v>161</v>
      </c>
      <c r="I28" s="10" t="s">
        <v>223</v>
      </c>
      <c r="J28" s="11" t="s">
        <v>181</v>
      </c>
      <c r="K28" s="9" t="s">
        <v>182</v>
      </c>
      <c r="L28" s="10" t="s">
        <v>341</v>
      </c>
      <c r="M28" s="10" t="s">
        <v>347</v>
      </c>
      <c r="N28" s="12" t="s">
        <v>348</v>
      </c>
      <c r="O28" s="13" t="n">
        <v>129180</v>
      </c>
      <c r="P28" s="13" t="n">
        <v>109280</v>
      </c>
      <c r="Q28" s="13" t="n">
        <v>19900</v>
      </c>
      <c r="R28" s="13" t="n">
        <v>0</v>
      </c>
      <c r="S28" s="13"/>
      <c r="T28" s="13"/>
      <c r="U28" s="11" t="n">
        <v>2005</v>
      </c>
      <c r="V28" s="14" t="n">
        <v>0</v>
      </c>
      <c r="W28" s="14" t="n">
        <v>0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  <c r="AE28" s="14" t="n">
        <v>19900</v>
      </c>
      <c r="AF28" s="14" t="n">
        <v>51249</v>
      </c>
      <c r="AG28" s="14" t="n">
        <v>58031</v>
      </c>
      <c r="AH28" s="14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3" t="n">
        <v>0</v>
      </c>
      <c r="BE28" s="13" t="n">
        <v>0</v>
      </c>
      <c r="BF28" s="13" t="n">
        <v>0</v>
      </c>
      <c r="BG28" s="13" t="n">
        <v>0</v>
      </c>
      <c r="BH28" s="13" t="n">
        <v>0</v>
      </c>
      <c r="BI28" s="13" t="n">
        <v>0</v>
      </c>
      <c r="BJ28" s="13" t="n">
        <v>109280</v>
      </c>
      <c r="BK28" s="13" t="n">
        <v>0</v>
      </c>
      <c r="BL28" s="13" t="n">
        <v>0</v>
      </c>
      <c r="BM28" s="13" t="n">
        <v>0</v>
      </c>
      <c r="BN28" s="13" t="n">
        <v>0</v>
      </c>
      <c r="BO28" s="13" t="n">
        <v>0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3" t="n">
        <v>0</v>
      </c>
      <c r="CB28" s="13" t="n">
        <v>0</v>
      </c>
      <c r="CC28" s="13" t="n">
        <v>0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19900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  <c r="CZ28" s="13" t="n">
        <v>0</v>
      </c>
      <c r="DA28" s="13" t="n">
        <v>0</v>
      </c>
      <c r="DB28" s="13" t="n">
        <v>0</v>
      </c>
      <c r="DC28" s="15"/>
      <c r="DD28" s="10"/>
      <c r="DE28" s="10"/>
      <c r="DF28" s="10" t="s">
        <v>267</v>
      </c>
      <c r="DG28" s="10"/>
      <c r="DH28" s="16" t="n">
        <f aca="false">DL28-DM28</f>
        <v>0</v>
      </c>
      <c r="DI28" s="17" t="s">
        <v>168</v>
      </c>
      <c r="DJ28" s="18" t="s">
        <v>169</v>
      </c>
      <c r="DK28" s="12"/>
      <c r="DL28" s="19"/>
      <c r="DM28" s="19"/>
      <c r="DN28" s="12"/>
      <c r="DO28" s="12" t="s">
        <v>227</v>
      </c>
      <c r="DP28" s="20" t="s">
        <v>172</v>
      </c>
      <c r="DQ28" s="12"/>
      <c r="DR28" s="13" t="n">
        <v>0</v>
      </c>
      <c r="DS28" s="13" t="n">
        <v>0</v>
      </c>
      <c r="DT28" s="13" t="n">
        <v>0</v>
      </c>
      <c r="DU28" s="13" t="n">
        <v>0</v>
      </c>
      <c r="DV28" s="13" t="n">
        <v>0</v>
      </c>
      <c r="DW28" s="13" t="n">
        <v>0</v>
      </c>
      <c r="DX28" s="13" t="n">
        <v>0</v>
      </c>
      <c r="DY28" s="13" t="n">
        <v>0</v>
      </c>
      <c r="DZ28" s="13" t="n">
        <v>0</v>
      </c>
      <c r="EA28" s="13" t="n">
        <v>0</v>
      </c>
      <c r="EB28" s="13" t="n">
        <v>0</v>
      </c>
      <c r="EC28" s="13" t="n">
        <v>0</v>
      </c>
      <c r="ED28" s="13" t="n">
        <v>129180</v>
      </c>
      <c r="EE28" s="13" t="n">
        <v>0</v>
      </c>
      <c r="EF28" s="13" t="n">
        <v>0</v>
      </c>
      <c r="EG28" s="13" t="n">
        <v>0</v>
      </c>
      <c r="EH28" s="13" t="n">
        <v>0</v>
      </c>
      <c r="EI28" s="13" t="n">
        <v>0</v>
      </c>
      <c r="EJ28" s="13" t="n">
        <v>0</v>
      </c>
      <c r="EK28" s="13" t="n">
        <v>0</v>
      </c>
      <c r="EL28" s="13" t="n">
        <v>0</v>
      </c>
      <c r="EM28" s="13" t="n">
        <v>0</v>
      </c>
      <c r="EN28" s="13" t="n">
        <v>0</v>
      </c>
      <c r="EO28" s="13" t="n">
        <v>0</v>
      </c>
      <c r="EP28" s="13" t="n">
        <v>0</v>
      </c>
      <c r="EQ28" s="13" t="n">
        <v>0</v>
      </c>
      <c r="ER28" s="13" t="n">
        <v>0</v>
      </c>
      <c r="ES28" s="13" t="n">
        <v>0</v>
      </c>
      <c r="ET28" s="21"/>
      <c r="EU28" s="11"/>
      <c r="EV28" s="22" t="s">
        <v>173</v>
      </c>
      <c r="EW28" s="26"/>
      <c r="EX28" s="24"/>
      <c r="EY28" s="25" t="n">
        <f aca="false">SUBTOTAL(109,U28)</f>
        <v>2005</v>
      </c>
      <c r="EZ28" s="26"/>
      <c r="FA28" s="27" t="n">
        <v>1</v>
      </c>
      <c r="FB28" s="26"/>
      <c r="FC28" s="26"/>
      <c r="FD28" s="26"/>
      <c r="FE28" s="26"/>
      <c r="FF28" s="26"/>
      <c r="FG28" s="26"/>
    </row>
    <row r="29" s="28" customFormat="true" ht="15.75" hidden="false" customHeight="true" outlineLevel="0" collapsed="false">
      <c r="A29" s="9" t="s">
        <v>349</v>
      </c>
      <c r="B29" s="10" t="s">
        <v>350</v>
      </c>
      <c r="C29" s="11" t="s">
        <v>168</v>
      </c>
      <c r="D29" s="11" t="s">
        <v>157</v>
      </c>
      <c r="E29" s="12" t="s">
        <v>177</v>
      </c>
      <c r="F29" s="11" t="s">
        <v>221</v>
      </c>
      <c r="G29" s="11" t="s">
        <v>222</v>
      </c>
      <c r="H29" s="11" t="s">
        <v>161</v>
      </c>
      <c r="I29" s="10" t="s">
        <v>223</v>
      </c>
      <c r="J29" s="11" t="s">
        <v>181</v>
      </c>
      <c r="K29" s="9" t="s">
        <v>182</v>
      </c>
      <c r="L29" s="10" t="s">
        <v>224</v>
      </c>
      <c r="M29" s="10" t="s">
        <v>351</v>
      </c>
      <c r="N29" s="12" t="s">
        <v>226</v>
      </c>
      <c r="O29" s="13" t="n">
        <v>47150</v>
      </c>
      <c r="P29" s="13" t="n">
        <v>40591</v>
      </c>
      <c r="Q29" s="13" t="n">
        <v>6559</v>
      </c>
      <c r="R29" s="13" t="n">
        <v>0</v>
      </c>
      <c r="S29" s="13"/>
      <c r="T29" s="13"/>
      <c r="U29" s="11" t="n">
        <v>2006</v>
      </c>
      <c r="V29" s="14" t="n">
        <v>0</v>
      </c>
      <c r="W29" s="14" t="n">
        <v>0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  <c r="AE29" s="14" t="n">
        <v>0</v>
      </c>
      <c r="AF29" s="14" t="n">
        <v>32696</v>
      </c>
      <c r="AG29" s="14" t="n">
        <v>14454</v>
      </c>
      <c r="AH29" s="14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  <c r="BC29" s="13" t="n">
        <v>0</v>
      </c>
      <c r="BD29" s="13" t="n">
        <v>0</v>
      </c>
      <c r="BE29" s="13" t="n">
        <v>0</v>
      </c>
      <c r="BF29" s="13" t="n">
        <v>0</v>
      </c>
      <c r="BG29" s="13" t="n">
        <v>0</v>
      </c>
      <c r="BH29" s="13" t="n">
        <v>0</v>
      </c>
      <c r="BI29" s="13" t="n">
        <v>0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32696</v>
      </c>
      <c r="BW29" s="13" t="n">
        <v>0</v>
      </c>
      <c r="BX29" s="13" t="n">
        <v>7895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6559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3" t="n">
        <v>0</v>
      </c>
      <c r="CX29" s="13" t="n">
        <v>0</v>
      </c>
      <c r="CY29" s="13" t="n">
        <v>0</v>
      </c>
      <c r="CZ29" s="13" t="n">
        <v>0</v>
      </c>
      <c r="DA29" s="13" t="n">
        <v>0</v>
      </c>
      <c r="DB29" s="13" t="n">
        <v>0</v>
      </c>
      <c r="DC29" s="15"/>
      <c r="DD29" s="10"/>
      <c r="DE29" s="10"/>
      <c r="DF29" s="10" t="s">
        <v>186</v>
      </c>
      <c r="DG29" s="10"/>
      <c r="DH29" s="16" t="n">
        <f aca="false">DL29-DM29</f>
        <v>0</v>
      </c>
      <c r="DI29" s="17" t="s">
        <v>168</v>
      </c>
      <c r="DJ29" s="18" t="s">
        <v>169</v>
      </c>
      <c r="DK29" s="12"/>
      <c r="DL29" s="19"/>
      <c r="DM29" s="19"/>
      <c r="DN29" s="12"/>
      <c r="DO29" s="12" t="s">
        <v>227</v>
      </c>
      <c r="DP29" s="20" t="s">
        <v>172</v>
      </c>
      <c r="DQ29" s="12"/>
      <c r="DR29" s="13" t="n">
        <v>0</v>
      </c>
      <c r="DS29" s="13" t="n">
        <v>0</v>
      </c>
      <c r="DT29" s="13" t="n">
        <v>0</v>
      </c>
      <c r="DU29" s="13" t="n">
        <v>0</v>
      </c>
      <c r="DV29" s="13" t="n">
        <v>0</v>
      </c>
      <c r="DW29" s="13" t="n">
        <v>0</v>
      </c>
      <c r="DX29" s="13" t="n">
        <v>0</v>
      </c>
      <c r="DY29" s="13" t="n">
        <v>0</v>
      </c>
      <c r="DZ29" s="13" t="n">
        <v>0</v>
      </c>
      <c r="EA29" s="13" t="n">
        <v>0</v>
      </c>
      <c r="EB29" s="13" t="n">
        <v>0</v>
      </c>
      <c r="EC29" s="13" t="n">
        <v>47150</v>
      </c>
      <c r="ED29" s="13" t="n">
        <v>0</v>
      </c>
      <c r="EE29" s="13" t="n">
        <v>0</v>
      </c>
      <c r="EF29" s="13" t="n">
        <v>0</v>
      </c>
      <c r="EG29" s="13" t="n">
        <v>0</v>
      </c>
      <c r="EH29" s="13" t="n">
        <v>0</v>
      </c>
      <c r="EI29" s="13" t="n">
        <v>0</v>
      </c>
      <c r="EJ29" s="13" t="n">
        <v>0</v>
      </c>
      <c r="EK29" s="13" t="n">
        <v>0</v>
      </c>
      <c r="EL29" s="13" t="n">
        <v>0</v>
      </c>
      <c r="EM29" s="13" t="n">
        <v>0</v>
      </c>
      <c r="EN29" s="13" t="n">
        <v>0</v>
      </c>
      <c r="EO29" s="13" t="n">
        <v>0</v>
      </c>
      <c r="EP29" s="13" t="n">
        <v>0</v>
      </c>
      <c r="EQ29" s="13" t="n">
        <v>0</v>
      </c>
      <c r="ER29" s="13" t="n">
        <v>0</v>
      </c>
      <c r="ES29" s="13" t="n">
        <v>0</v>
      </c>
      <c r="ET29" s="21"/>
      <c r="EU29" s="11"/>
      <c r="EV29" s="22" t="s">
        <v>173</v>
      </c>
      <c r="EW29" s="26"/>
      <c r="EX29" s="24"/>
      <c r="EY29" s="25" t="n">
        <f aca="false">SUBTOTAL(109,U29)</f>
        <v>2006</v>
      </c>
      <c r="EZ29" s="26"/>
      <c r="FA29" s="27" t="n">
        <v>1</v>
      </c>
      <c r="FB29" s="26"/>
      <c r="FC29" s="26"/>
      <c r="FD29" s="26"/>
      <c r="FE29" s="26"/>
      <c r="FF29" s="26"/>
      <c r="FG29" s="26"/>
    </row>
    <row r="30" s="28" customFormat="true" ht="15.75" hidden="false" customHeight="true" outlineLevel="0" collapsed="false">
      <c r="A30" s="9" t="s">
        <v>352</v>
      </c>
      <c r="B30" s="10" t="s">
        <v>353</v>
      </c>
      <c r="C30" s="11" t="s">
        <v>168</v>
      </c>
      <c r="D30" s="11" t="s">
        <v>157</v>
      </c>
      <c r="E30" s="12" t="s">
        <v>177</v>
      </c>
      <c r="F30" s="11" t="s">
        <v>333</v>
      </c>
      <c r="G30" s="11" t="s">
        <v>334</v>
      </c>
      <c r="H30" s="11" t="s">
        <v>161</v>
      </c>
      <c r="I30" s="10" t="s">
        <v>335</v>
      </c>
      <c r="J30" s="11" t="s">
        <v>336</v>
      </c>
      <c r="K30" s="9" t="s">
        <v>354</v>
      </c>
      <c r="L30" s="10"/>
      <c r="M30" s="10" t="s">
        <v>354</v>
      </c>
      <c r="N30" s="12" t="s">
        <v>235</v>
      </c>
      <c r="O30" s="13" t="n">
        <v>3913</v>
      </c>
      <c r="P30" s="13" t="n">
        <v>3913</v>
      </c>
      <c r="Q30" s="13" t="n">
        <v>0</v>
      </c>
      <c r="R30" s="13" t="n">
        <v>0</v>
      </c>
      <c r="S30" s="13"/>
      <c r="T30" s="13"/>
      <c r="U30" s="11" t="n">
        <v>2005</v>
      </c>
      <c r="V30" s="14" t="n">
        <v>0</v>
      </c>
      <c r="W30" s="14" t="n">
        <v>0</v>
      </c>
      <c r="X30" s="14" t="n">
        <v>0</v>
      </c>
      <c r="Y30" s="14" t="n">
        <v>0</v>
      </c>
      <c r="Z30" s="14" t="n">
        <v>0</v>
      </c>
      <c r="AA30" s="14" t="n">
        <v>0</v>
      </c>
      <c r="AB30" s="14" t="n">
        <v>0</v>
      </c>
      <c r="AC30" s="14" t="n">
        <v>0</v>
      </c>
      <c r="AD30" s="14" t="n">
        <v>0</v>
      </c>
      <c r="AE30" s="14" t="n">
        <v>473</v>
      </c>
      <c r="AF30" s="14" t="n">
        <v>1586</v>
      </c>
      <c r="AG30" s="14" t="n">
        <v>1854</v>
      </c>
      <c r="AH30" s="14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3913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  <c r="CZ30" s="13" t="n">
        <v>0</v>
      </c>
      <c r="DA30" s="13" t="n">
        <v>0</v>
      </c>
      <c r="DB30" s="13" t="n">
        <v>0</v>
      </c>
      <c r="DC30" s="15"/>
      <c r="DD30" s="10"/>
      <c r="DE30" s="10"/>
      <c r="DF30" s="10" t="s">
        <v>186</v>
      </c>
      <c r="DG30" s="10"/>
      <c r="DH30" s="16" t="n">
        <f aca="false">DL30-DM30</f>
        <v>0</v>
      </c>
      <c r="DI30" s="17" t="s">
        <v>168</v>
      </c>
      <c r="DJ30" s="18" t="s">
        <v>169</v>
      </c>
      <c r="DK30" s="12"/>
      <c r="DL30" s="19"/>
      <c r="DM30" s="19"/>
      <c r="DN30" s="12"/>
      <c r="DO30" s="12" t="s">
        <v>333</v>
      </c>
      <c r="DP30" s="20" t="s">
        <v>172</v>
      </c>
      <c r="DQ30" s="12"/>
      <c r="DR30" s="13" t="n">
        <v>0</v>
      </c>
      <c r="DS30" s="13" t="n">
        <v>0</v>
      </c>
      <c r="DT30" s="13" t="n">
        <v>0</v>
      </c>
      <c r="DU30" s="13" t="n">
        <v>0</v>
      </c>
      <c r="DV30" s="13" t="n">
        <v>0</v>
      </c>
      <c r="DW30" s="13" t="n">
        <v>0</v>
      </c>
      <c r="DX30" s="13" t="n">
        <v>0</v>
      </c>
      <c r="DY30" s="13" t="n">
        <v>0</v>
      </c>
      <c r="DZ30" s="13" t="n">
        <v>0</v>
      </c>
      <c r="EA30" s="13" t="n">
        <v>0</v>
      </c>
      <c r="EB30" s="13" t="n">
        <v>0</v>
      </c>
      <c r="EC30" s="13" t="n">
        <v>3913</v>
      </c>
      <c r="ED30" s="13" t="n">
        <v>0</v>
      </c>
      <c r="EE30" s="13" t="n">
        <v>0</v>
      </c>
      <c r="EF30" s="13" t="n">
        <v>0</v>
      </c>
      <c r="EG30" s="13" t="n">
        <v>0</v>
      </c>
      <c r="EH30" s="13" t="n">
        <v>0</v>
      </c>
      <c r="EI30" s="13" t="n">
        <v>0</v>
      </c>
      <c r="EJ30" s="13" t="n">
        <v>0</v>
      </c>
      <c r="EK30" s="13" t="n">
        <v>0</v>
      </c>
      <c r="EL30" s="13" t="n">
        <v>0</v>
      </c>
      <c r="EM30" s="13" t="n">
        <v>0</v>
      </c>
      <c r="EN30" s="13" t="n">
        <v>0</v>
      </c>
      <c r="EO30" s="13" t="n">
        <v>0</v>
      </c>
      <c r="EP30" s="13" t="n">
        <v>0</v>
      </c>
      <c r="EQ30" s="13" t="n">
        <v>0</v>
      </c>
      <c r="ER30" s="13" t="n">
        <v>0</v>
      </c>
      <c r="ES30" s="13" t="n">
        <v>0</v>
      </c>
      <c r="ET30" s="21"/>
      <c r="EU30" s="11"/>
      <c r="EV30" s="22" t="s">
        <v>173</v>
      </c>
      <c r="EW30" s="26"/>
      <c r="EX30" s="24"/>
      <c r="EY30" s="25" t="n">
        <f aca="false">SUBTOTAL(109,U30)</f>
        <v>2005</v>
      </c>
      <c r="EZ30" s="26"/>
      <c r="FA30" s="27" t="n">
        <v>1</v>
      </c>
      <c r="FB30" s="26"/>
      <c r="FC30" s="26"/>
      <c r="FD30" s="26"/>
      <c r="FE30" s="26"/>
      <c r="FF30" s="26"/>
      <c r="FG30" s="26"/>
    </row>
    <row r="31" s="28" customFormat="true" ht="15.75" hidden="false" customHeight="true" outlineLevel="0" collapsed="false">
      <c r="A31" s="9" t="s">
        <v>355</v>
      </c>
      <c r="B31" s="10" t="s">
        <v>356</v>
      </c>
      <c r="C31" s="11" t="s">
        <v>168</v>
      </c>
      <c r="D31" s="11" t="s">
        <v>157</v>
      </c>
      <c r="E31" s="12" t="s">
        <v>177</v>
      </c>
      <c r="F31" s="11" t="s">
        <v>326</v>
      </c>
      <c r="G31" s="11" t="s">
        <v>357</v>
      </c>
      <c r="H31" s="11" t="s">
        <v>161</v>
      </c>
      <c r="I31" s="10" t="s">
        <v>328</v>
      </c>
      <c r="J31" s="11" t="s">
        <v>181</v>
      </c>
      <c r="K31" s="9" t="s">
        <v>182</v>
      </c>
      <c r="L31" s="10" t="s">
        <v>358</v>
      </c>
      <c r="M31" s="10" t="s">
        <v>359</v>
      </c>
      <c r="N31" s="12" t="s">
        <v>360</v>
      </c>
      <c r="O31" s="13" t="n">
        <v>8356</v>
      </c>
      <c r="P31" s="13" t="n">
        <v>8130</v>
      </c>
      <c r="Q31" s="13" t="n">
        <v>226</v>
      </c>
      <c r="R31" s="13" t="n">
        <v>0</v>
      </c>
      <c r="S31" s="13"/>
      <c r="T31" s="13"/>
      <c r="U31" s="11" t="n">
        <v>2004</v>
      </c>
      <c r="V31" s="14" t="n">
        <v>0</v>
      </c>
      <c r="W31" s="14" t="n">
        <v>0</v>
      </c>
      <c r="X31" s="14" t="n">
        <v>0</v>
      </c>
      <c r="Y31" s="14" t="n">
        <v>0</v>
      </c>
      <c r="Z31" s="14" t="n">
        <v>0</v>
      </c>
      <c r="AA31" s="14" t="n">
        <v>0</v>
      </c>
      <c r="AB31" s="14" t="n">
        <v>0</v>
      </c>
      <c r="AC31" s="14" t="n">
        <v>0</v>
      </c>
      <c r="AD31" s="14" t="n">
        <v>535</v>
      </c>
      <c r="AE31" s="14" t="n">
        <v>793</v>
      </c>
      <c r="AF31" s="14" t="n">
        <v>869</v>
      </c>
      <c r="AG31" s="14" t="n">
        <v>1880</v>
      </c>
      <c r="AH31" s="14" t="n">
        <v>2463</v>
      </c>
      <c r="AI31" s="14" t="n">
        <v>1676</v>
      </c>
      <c r="AJ31" s="14" t="n">
        <v>140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1328</v>
      </c>
      <c r="BP31" s="13" t="n">
        <v>0</v>
      </c>
      <c r="BQ31" s="13" t="n">
        <v>425</v>
      </c>
      <c r="BR31" s="13" t="n">
        <v>1198</v>
      </c>
      <c r="BS31" s="13" t="n">
        <v>837</v>
      </c>
      <c r="BT31" s="13" t="n">
        <v>429</v>
      </c>
      <c r="BU31" s="13" t="n">
        <v>0</v>
      </c>
      <c r="BV31" s="13" t="n">
        <v>921</v>
      </c>
      <c r="BW31" s="13" t="n">
        <v>2992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226</v>
      </c>
      <c r="CO31" s="13" t="n">
        <v>0</v>
      </c>
      <c r="CP31" s="13" t="n">
        <v>0</v>
      </c>
      <c r="CQ31" s="13" t="n">
        <v>0</v>
      </c>
      <c r="CR31" s="13" t="n">
        <v>0</v>
      </c>
      <c r="CS31" s="13" t="n">
        <v>0</v>
      </c>
      <c r="CT31" s="13" t="n">
        <v>0</v>
      </c>
      <c r="CU31" s="13" t="n">
        <v>0</v>
      </c>
      <c r="CV31" s="13" t="n">
        <v>0</v>
      </c>
      <c r="CW31" s="13" t="n">
        <v>0</v>
      </c>
      <c r="CX31" s="13" t="n">
        <v>0</v>
      </c>
      <c r="CY31" s="13" t="n">
        <v>0</v>
      </c>
      <c r="CZ31" s="13" t="n">
        <v>0</v>
      </c>
      <c r="DA31" s="13" t="n">
        <v>0</v>
      </c>
      <c r="DB31" s="13" t="n">
        <v>0</v>
      </c>
      <c r="DC31" s="15"/>
      <c r="DD31" s="10"/>
      <c r="DE31" s="10"/>
      <c r="DF31" s="10" t="s">
        <v>196</v>
      </c>
      <c r="DG31" s="10"/>
      <c r="DH31" s="16" t="n">
        <f aca="false">DL31-DM31</f>
        <v>0</v>
      </c>
      <c r="DI31" s="17" t="s">
        <v>168</v>
      </c>
      <c r="DJ31" s="18" t="s">
        <v>169</v>
      </c>
      <c r="DK31" s="12"/>
      <c r="DL31" s="19"/>
      <c r="DM31" s="19"/>
      <c r="DN31" s="12"/>
      <c r="DO31" s="12" t="s">
        <v>330</v>
      </c>
      <c r="DP31" s="20" t="s">
        <v>172</v>
      </c>
      <c r="DQ31" s="12"/>
      <c r="DR31" s="13" t="n">
        <v>0</v>
      </c>
      <c r="DS31" s="13" t="n">
        <v>0</v>
      </c>
      <c r="DT31" s="13" t="n">
        <v>0</v>
      </c>
      <c r="DU31" s="13" t="n">
        <v>0</v>
      </c>
      <c r="DV31" s="13" t="n">
        <v>0</v>
      </c>
      <c r="DW31" s="13" t="n">
        <v>0</v>
      </c>
      <c r="DX31" s="13" t="n">
        <v>0</v>
      </c>
      <c r="DY31" s="13" t="n">
        <v>0</v>
      </c>
      <c r="DZ31" s="13" t="n">
        <v>0</v>
      </c>
      <c r="EA31" s="13" t="n">
        <v>0</v>
      </c>
      <c r="EB31" s="13" t="n">
        <v>0</v>
      </c>
      <c r="EC31" s="13" t="n">
        <v>2768</v>
      </c>
      <c r="ED31" s="13" t="n">
        <v>0</v>
      </c>
      <c r="EE31" s="13" t="n">
        <v>0</v>
      </c>
      <c r="EF31" s="13" t="n">
        <v>0</v>
      </c>
      <c r="EG31" s="13" t="n">
        <v>0</v>
      </c>
      <c r="EH31" s="13" t="n">
        <v>0</v>
      </c>
      <c r="EI31" s="13" t="n">
        <v>0</v>
      </c>
      <c r="EJ31" s="13" t="n">
        <v>0</v>
      </c>
      <c r="EK31" s="13" t="n">
        <v>0</v>
      </c>
      <c r="EL31" s="13" t="n">
        <v>5588</v>
      </c>
      <c r="EM31" s="13" t="n">
        <v>0</v>
      </c>
      <c r="EN31" s="13" t="n">
        <v>0</v>
      </c>
      <c r="EO31" s="13" t="n">
        <v>0</v>
      </c>
      <c r="EP31" s="13" t="n">
        <v>0</v>
      </c>
      <c r="EQ31" s="13" t="n">
        <v>0</v>
      </c>
      <c r="ER31" s="13" t="n">
        <v>0</v>
      </c>
      <c r="ES31" s="13" t="n">
        <v>0</v>
      </c>
      <c r="ET31" s="21"/>
      <c r="EU31" s="11"/>
      <c r="EV31" s="22" t="s">
        <v>173</v>
      </c>
      <c r="EW31" s="26"/>
      <c r="EX31" s="24"/>
      <c r="EY31" s="25" t="n">
        <f aca="false">SUBTOTAL(109,U31)</f>
        <v>2004</v>
      </c>
      <c r="EZ31" s="26"/>
      <c r="FA31" s="27" t="n">
        <v>1</v>
      </c>
      <c r="FB31" s="26"/>
      <c r="FC31" s="26"/>
      <c r="FD31" s="26"/>
      <c r="FE31" s="26"/>
      <c r="FF31" s="26"/>
      <c r="FG31" s="26"/>
    </row>
    <row r="32" s="28" customFormat="true" ht="15.75" hidden="false" customHeight="true" outlineLevel="0" collapsed="false">
      <c r="A32" s="9" t="s">
        <v>361</v>
      </c>
      <c r="B32" s="10" t="s">
        <v>362</v>
      </c>
      <c r="C32" s="11" t="s">
        <v>168</v>
      </c>
      <c r="D32" s="11" t="s">
        <v>157</v>
      </c>
      <c r="E32" s="12" t="s">
        <v>177</v>
      </c>
      <c r="F32" s="11" t="s">
        <v>326</v>
      </c>
      <c r="G32" s="11" t="s">
        <v>357</v>
      </c>
      <c r="H32" s="11" t="s">
        <v>161</v>
      </c>
      <c r="I32" s="10" t="s">
        <v>328</v>
      </c>
      <c r="J32" s="11" t="s">
        <v>181</v>
      </c>
      <c r="K32" s="9" t="s">
        <v>182</v>
      </c>
      <c r="L32" s="10" t="s">
        <v>363</v>
      </c>
      <c r="M32" s="10" t="s">
        <v>364</v>
      </c>
      <c r="N32" s="12" t="s">
        <v>360</v>
      </c>
      <c r="O32" s="13" t="n">
        <v>11104</v>
      </c>
      <c r="P32" s="13" t="n">
        <v>9466</v>
      </c>
      <c r="Q32" s="13" t="n">
        <v>1638</v>
      </c>
      <c r="R32" s="13" t="n">
        <v>0</v>
      </c>
      <c r="S32" s="13"/>
      <c r="T32" s="13"/>
      <c r="U32" s="11" t="n">
        <v>2006</v>
      </c>
      <c r="V32" s="14" t="n">
        <v>0</v>
      </c>
      <c r="W32" s="14" t="n">
        <v>0</v>
      </c>
      <c r="X32" s="14" t="n">
        <v>0</v>
      </c>
      <c r="Y32" s="14" t="n">
        <v>0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  <c r="AE32" s="14" t="n">
        <v>0</v>
      </c>
      <c r="AF32" s="14" t="n">
        <v>615</v>
      </c>
      <c r="AG32" s="14" t="n">
        <v>3984</v>
      </c>
      <c r="AH32" s="14" t="n">
        <v>3997</v>
      </c>
      <c r="AI32" s="14" t="n">
        <v>2315</v>
      </c>
      <c r="AJ32" s="14" t="n">
        <v>193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  <c r="BC32" s="13" t="n">
        <v>0</v>
      </c>
      <c r="BD32" s="13" t="n">
        <v>0</v>
      </c>
      <c r="BE32" s="13" t="n">
        <v>0</v>
      </c>
      <c r="BF32" s="13" t="n">
        <v>0</v>
      </c>
      <c r="BG32" s="13" t="n">
        <v>0</v>
      </c>
      <c r="BH32" s="13" t="n">
        <v>0</v>
      </c>
      <c r="BI32" s="13" t="n">
        <v>0</v>
      </c>
      <c r="BJ32" s="13" t="n">
        <v>0</v>
      </c>
      <c r="BK32" s="13" t="n">
        <v>0</v>
      </c>
      <c r="BL32" s="13" t="n">
        <v>0</v>
      </c>
      <c r="BM32" s="13" t="n">
        <v>0</v>
      </c>
      <c r="BN32" s="13" t="n">
        <v>0</v>
      </c>
      <c r="BO32" s="13" t="n">
        <v>0</v>
      </c>
      <c r="BP32" s="13" t="n">
        <v>0</v>
      </c>
      <c r="BQ32" s="13" t="n">
        <v>615</v>
      </c>
      <c r="BR32" s="13" t="n">
        <v>0</v>
      </c>
      <c r="BS32" s="13" t="n">
        <v>1663</v>
      </c>
      <c r="BT32" s="13" t="n">
        <v>193</v>
      </c>
      <c r="BU32" s="13" t="n">
        <v>2183</v>
      </c>
      <c r="BV32" s="13" t="n">
        <v>3636</v>
      </c>
      <c r="BW32" s="13" t="n">
        <v>761</v>
      </c>
      <c r="BX32" s="13" t="n">
        <v>415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  <c r="CH32" s="13" t="n">
        <v>0</v>
      </c>
      <c r="CI32" s="13" t="n">
        <v>0</v>
      </c>
      <c r="CJ32" s="13" t="n">
        <v>0</v>
      </c>
      <c r="CK32" s="13" t="n">
        <v>0</v>
      </c>
      <c r="CL32" s="13" t="n">
        <v>138</v>
      </c>
      <c r="CM32" s="13" t="n">
        <v>0</v>
      </c>
      <c r="CN32" s="13" t="n">
        <v>1500</v>
      </c>
      <c r="CO32" s="13" t="n">
        <v>0</v>
      </c>
      <c r="CP32" s="13" t="n">
        <v>0</v>
      </c>
      <c r="CQ32" s="13" t="n">
        <v>0</v>
      </c>
      <c r="CR32" s="13" t="n">
        <v>0</v>
      </c>
      <c r="CS32" s="13" t="n">
        <v>0</v>
      </c>
      <c r="CT32" s="13" t="n">
        <v>0</v>
      </c>
      <c r="CU32" s="13" t="n">
        <v>0</v>
      </c>
      <c r="CV32" s="13" t="n">
        <v>0</v>
      </c>
      <c r="CW32" s="13" t="n">
        <v>0</v>
      </c>
      <c r="CX32" s="13" t="n">
        <v>0</v>
      </c>
      <c r="CY32" s="13" t="n">
        <v>0</v>
      </c>
      <c r="CZ32" s="13" t="n">
        <v>0</v>
      </c>
      <c r="DA32" s="13" t="n">
        <v>0</v>
      </c>
      <c r="DB32" s="13" t="n">
        <v>0</v>
      </c>
      <c r="DC32" s="15"/>
      <c r="DD32" s="10"/>
      <c r="DE32" s="10"/>
      <c r="DF32" s="10" t="s">
        <v>196</v>
      </c>
      <c r="DG32" s="10"/>
      <c r="DH32" s="16" t="n">
        <f aca="false">DL32-DM32</f>
        <v>0</v>
      </c>
      <c r="DI32" s="17" t="s">
        <v>168</v>
      </c>
      <c r="DJ32" s="18" t="s">
        <v>169</v>
      </c>
      <c r="DK32" s="12"/>
      <c r="DL32" s="19"/>
      <c r="DM32" s="19"/>
      <c r="DN32" s="12"/>
      <c r="DO32" s="12" t="s">
        <v>330</v>
      </c>
      <c r="DP32" s="20" t="s">
        <v>172</v>
      </c>
      <c r="DQ32" s="12"/>
      <c r="DR32" s="13" t="n">
        <v>0</v>
      </c>
      <c r="DS32" s="13" t="n">
        <v>0</v>
      </c>
      <c r="DT32" s="13" t="n">
        <v>0</v>
      </c>
      <c r="DU32" s="13" t="n">
        <v>0</v>
      </c>
      <c r="DV32" s="13" t="n">
        <v>0</v>
      </c>
      <c r="DW32" s="13" t="n">
        <v>0</v>
      </c>
      <c r="DX32" s="13" t="n">
        <v>0</v>
      </c>
      <c r="DY32" s="13" t="n">
        <v>0</v>
      </c>
      <c r="DZ32" s="13" t="n">
        <v>0</v>
      </c>
      <c r="EA32" s="13" t="n">
        <v>0</v>
      </c>
      <c r="EB32" s="13" t="n">
        <v>0</v>
      </c>
      <c r="EC32" s="13" t="n">
        <v>2278</v>
      </c>
      <c r="ED32" s="13" t="n">
        <v>0</v>
      </c>
      <c r="EE32" s="13" t="n">
        <v>0</v>
      </c>
      <c r="EF32" s="13" t="n">
        <v>0</v>
      </c>
      <c r="EG32" s="13" t="n">
        <v>0</v>
      </c>
      <c r="EH32" s="13" t="n">
        <v>0</v>
      </c>
      <c r="EI32" s="13" t="n">
        <v>0</v>
      </c>
      <c r="EJ32" s="13" t="n">
        <v>0</v>
      </c>
      <c r="EK32" s="13" t="n">
        <v>0</v>
      </c>
      <c r="EL32" s="13" t="n">
        <v>8826</v>
      </c>
      <c r="EM32" s="13" t="n">
        <v>0</v>
      </c>
      <c r="EN32" s="13" t="n">
        <v>0</v>
      </c>
      <c r="EO32" s="13" t="n">
        <v>0</v>
      </c>
      <c r="EP32" s="13" t="n">
        <v>0</v>
      </c>
      <c r="EQ32" s="13" t="n">
        <v>0</v>
      </c>
      <c r="ER32" s="13" t="n">
        <v>0</v>
      </c>
      <c r="ES32" s="13" t="n">
        <v>0</v>
      </c>
      <c r="ET32" s="21"/>
      <c r="EU32" s="11"/>
      <c r="EV32" s="22" t="s">
        <v>173</v>
      </c>
      <c r="EW32" s="26"/>
      <c r="EX32" s="24"/>
      <c r="EY32" s="25" t="n">
        <f aca="false">SUBTOTAL(109,U32)</f>
        <v>2006</v>
      </c>
      <c r="EZ32" s="26"/>
      <c r="FA32" s="27" t="n">
        <v>1</v>
      </c>
      <c r="FB32" s="26"/>
      <c r="FC32" s="26"/>
      <c r="FD32" s="26"/>
      <c r="FE32" s="26"/>
      <c r="FF32" s="26"/>
      <c r="FG32" s="26"/>
    </row>
    <row r="33" s="28" customFormat="true" ht="15.75" hidden="false" customHeight="true" outlineLevel="0" collapsed="false">
      <c r="A33" s="9" t="s">
        <v>365</v>
      </c>
      <c r="B33" s="10" t="s">
        <v>366</v>
      </c>
      <c r="C33" s="11" t="s">
        <v>168</v>
      </c>
      <c r="D33" s="11" t="s">
        <v>157</v>
      </c>
      <c r="E33" s="12" t="s">
        <v>177</v>
      </c>
      <c r="F33" s="11" t="s">
        <v>326</v>
      </c>
      <c r="G33" s="11" t="s">
        <v>357</v>
      </c>
      <c r="H33" s="11" t="s">
        <v>161</v>
      </c>
      <c r="I33" s="10" t="s">
        <v>328</v>
      </c>
      <c r="J33" s="11" t="s">
        <v>181</v>
      </c>
      <c r="K33" s="9" t="s">
        <v>182</v>
      </c>
      <c r="L33" s="10" t="s">
        <v>272</v>
      </c>
      <c r="M33" s="10" t="s">
        <v>367</v>
      </c>
      <c r="N33" s="12" t="s">
        <v>360</v>
      </c>
      <c r="O33" s="13" t="n">
        <v>28069</v>
      </c>
      <c r="P33" s="13" t="n">
        <v>28069</v>
      </c>
      <c r="Q33" s="13" t="n">
        <v>0</v>
      </c>
      <c r="R33" s="13" t="n">
        <v>0</v>
      </c>
      <c r="S33" s="13"/>
      <c r="T33" s="13"/>
      <c r="U33" s="11" t="n">
        <v>2003</v>
      </c>
      <c r="V33" s="14" t="n">
        <v>0</v>
      </c>
      <c r="W33" s="14" t="n">
        <v>0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958</v>
      </c>
      <c r="AD33" s="14" t="n">
        <v>1374</v>
      </c>
      <c r="AE33" s="14" t="n">
        <v>1713</v>
      </c>
      <c r="AF33" s="14" t="n">
        <v>3064</v>
      </c>
      <c r="AG33" s="14" t="n">
        <v>7271</v>
      </c>
      <c r="AH33" s="14" t="n">
        <v>8616</v>
      </c>
      <c r="AI33" s="14" t="n">
        <v>5073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  <c r="BC33" s="13" t="n">
        <v>0</v>
      </c>
      <c r="BD33" s="13" t="n">
        <v>0</v>
      </c>
      <c r="BE33" s="13" t="n">
        <v>0</v>
      </c>
      <c r="BF33" s="13" t="n">
        <v>0</v>
      </c>
      <c r="BG33" s="13" t="n">
        <v>0</v>
      </c>
      <c r="BH33" s="13" t="n">
        <v>0</v>
      </c>
      <c r="BI33" s="13" t="n">
        <v>0</v>
      </c>
      <c r="BJ33" s="13" t="n">
        <v>0</v>
      </c>
      <c r="BK33" s="13" t="n">
        <v>0</v>
      </c>
      <c r="BL33" s="13" t="n">
        <v>4018</v>
      </c>
      <c r="BM33" s="13" t="n">
        <v>0</v>
      </c>
      <c r="BN33" s="13" t="n">
        <v>0</v>
      </c>
      <c r="BO33" s="13" t="n">
        <v>2078</v>
      </c>
      <c r="BP33" s="13" t="n">
        <v>1200</v>
      </c>
      <c r="BQ33" s="13" t="n">
        <v>1927</v>
      </c>
      <c r="BR33" s="13" t="n">
        <v>0</v>
      </c>
      <c r="BS33" s="13" t="n">
        <v>650</v>
      </c>
      <c r="BT33" s="13" t="n">
        <v>4507</v>
      </c>
      <c r="BU33" s="13" t="n">
        <v>0</v>
      </c>
      <c r="BV33" s="13" t="n">
        <v>9616</v>
      </c>
      <c r="BW33" s="13" t="n">
        <v>649</v>
      </c>
      <c r="BX33" s="13" t="n">
        <v>3424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3" t="n">
        <v>0</v>
      </c>
      <c r="CG33" s="13" t="n">
        <v>0</v>
      </c>
      <c r="CH33" s="13" t="n">
        <v>0</v>
      </c>
      <c r="CI33" s="13" t="n">
        <v>0</v>
      </c>
      <c r="CJ33" s="13" t="n">
        <v>0</v>
      </c>
      <c r="CK33" s="13" t="n">
        <v>0</v>
      </c>
      <c r="CL33" s="13" t="n">
        <v>0</v>
      </c>
      <c r="CM33" s="13" t="n">
        <v>0</v>
      </c>
      <c r="CN33" s="13" t="n">
        <v>0</v>
      </c>
      <c r="CO33" s="13" t="n">
        <v>0</v>
      </c>
      <c r="CP33" s="13" t="n">
        <v>0</v>
      </c>
      <c r="CQ33" s="13" t="n">
        <v>0</v>
      </c>
      <c r="CR33" s="13" t="n">
        <v>0</v>
      </c>
      <c r="CS33" s="13" t="n">
        <v>0</v>
      </c>
      <c r="CT33" s="13" t="n">
        <v>0</v>
      </c>
      <c r="CU33" s="13" t="n">
        <v>0</v>
      </c>
      <c r="CV33" s="13" t="n">
        <v>0</v>
      </c>
      <c r="CW33" s="13" t="n">
        <v>0</v>
      </c>
      <c r="CX33" s="13" t="n">
        <v>0</v>
      </c>
      <c r="CY33" s="13" t="n">
        <v>0</v>
      </c>
      <c r="CZ33" s="13" t="n">
        <v>0</v>
      </c>
      <c r="DA33" s="13" t="n">
        <v>0</v>
      </c>
      <c r="DB33" s="13" t="n">
        <v>0</v>
      </c>
      <c r="DC33" s="15"/>
      <c r="DD33" s="10"/>
      <c r="DE33" s="10"/>
      <c r="DF33" s="10" t="s">
        <v>196</v>
      </c>
      <c r="DG33" s="10"/>
      <c r="DH33" s="16" t="n">
        <f aca="false">DL33-DM33</f>
        <v>0</v>
      </c>
      <c r="DI33" s="17" t="s">
        <v>168</v>
      </c>
      <c r="DJ33" s="18" t="s">
        <v>169</v>
      </c>
      <c r="DK33" s="12"/>
      <c r="DL33" s="19"/>
      <c r="DM33" s="19"/>
      <c r="DN33" s="12"/>
      <c r="DO33" s="12" t="s">
        <v>330</v>
      </c>
      <c r="DP33" s="20" t="s">
        <v>172</v>
      </c>
      <c r="DQ33" s="12"/>
      <c r="DR33" s="13" t="n">
        <v>0</v>
      </c>
      <c r="DS33" s="13" t="n">
        <v>0</v>
      </c>
      <c r="DT33" s="13" t="n">
        <v>0</v>
      </c>
      <c r="DU33" s="13" t="n">
        <v>0</v>
      </c>
      <c r="DV33" s="13" t="n">
        <v>0</v>
      </c>
      <c r="DW33" s="13" t="n">
        <v>0</v>
      </c>
      <c r="DX33" s="13" t="n">
        <v>0</v>
      </c>
      <c r="DY33" s="13" t="n">
        <v>0</v>
      </c>
      <c r="DZ33" s="13" t="n">
        <v>0</v>
      </c>
      <c r="EA33" s="13" t="n">
        <v>0</v>
      </c>
      <c r="EB33" s="13" t="n">
        <v>0</v>
      </c>
      <c r="EC33" s="13" t="n">
        <v>9873</v>
      </c>
      <c r="ED33" s="13" t="n">
        <v>0</v>
      </c>
      <c r="EE33" s="13" t="n">
        <v>0</v>
      </c>
      <c r="EF33" s="13" t="n">
        <v>0</v>
      </c>
      <c r="EG33" s="13" t="n">
        <v>0</v>
      </c>
      <c r="EH33" s="13" t="n">
        <v>0</v>
      </c>
      <c r="EI33" s="13" t="n">
        <v>0</v>
      </c>
      <c r="EJ33" s="13" t="n">
        <v>0</v>
      </c>
      <c r="EK33" s="13" t="n">
        <v>0</v>
      </c>
      <c r="EL33" s="13" t="n">
        <v>18196</v>
      </c>
      <c r="EM33" s="13" t="n">
        <v>0</v>
      </c>
      <c r="EN33" s="13" t="n">
        <v>0</v>
      </c>
      <c r="EO33" s="13" t="n">
        <v>0</v>
      </c>
      <c r="EP33" s="13" t="n">
        <v>0</v>
      </c>
      <c r="EQ33" s="13" t="n">
        <v>0</v>
      </c>
      <c r="ER33" s="13" t="n">
        <v>0</v>
      </c>
      <c r="ES33" s="13" t="n">
        <v>0</v>
      </c>
      <c r="ET33" s="21"/>
      <c r="EU33" s="11"/>
      <c r="EV33" s="22" t="s">
        <v>173</v>
      </c>
      <c r="EW33" s="26"/>
      <c r="EX33" s="24"/>
      <c r="EY33" s="25" t="n">
        <f aca="false">SUBTOTAL(109,U33)</f>
        <v>2003</v>
      </c>
      <c r="EZ33" s="26"/>
      <c r="FA33" s="27" t="n">
        <v>1</v>
      </c>
      <c r="FB33" s="26"/>
      <c r="FC33" s="26"/>
      <c r="FD33" s="26"/>
      <c r="FE33" s="26"/>
      <c r="FF33" s="26"/>
      <c r="FG33" s="26"/>
    </row>
    <row r="34" s="28" customFormat="true" ht="15.75" hidden="false" customHeight="true" outlineLevel="0" collapsed="false">
      <c r="A34" s="9" t="s">
        <v>368</v>
      </c>
      <c r="B34" s="10" t="s">
        <v>369</v>
      </c>
      <c r="C34" s="11" t="s">
        <v>168</v>
      </c>
      <c r="D34" s="11" t="s">
        <v>157</v>
      </c>
      <c r="E34" s="12" t="s">
        <v>177</v>
      </c>
      <c r="F34" s="11" t="s">
        <v>326</v>
      </c>
      <c r="G34" s="11" t="s">
        <v>357</v>
      </c>
      <c r="H34" s="11" t="s">
        <v>161</v>
      </c>
      <c r="I34" s="10" t="s">
        <v>328</v>
      </c>
      <c r="J34" s="11" t="s">
        <v>181</v>
      </c>
      <c r="K34" s="9" t="s">
        <v>182</v>
      </c>
      <c r="L34" s="10" t="s">
        <v>193</v>
      </c>
      <c r="M34" s="10" t="s">
        <v>370</v>
      </c>
      <c r="N34" s="12" t="s">
        <v>360</v>
      </c>
      <c r="O34" s="13" t="n">
        <v>21943</v>
      </c>
      <c r="P34" s="13" t="n">
        <v>13690</v>
      </c>
      <c r="Q34" s="13" t="n">
        <v>8253</v>
      </c>
      <c r="R34" s="13" t="n">
        <v>0</v>
      </c>
      <c r="S34" s="13"/>
      <c r="T34" s="13"/>
      <c r="U34" s="11" t="n">
        <v>2005</v>
      </c>
      <c r="V34" s="14" t="n">
        <v>0</v>
      </c>
      <c r="W34" s="14" t="n">
        <v>0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  <c r="AE34" s="14" t="n">
        <v>1315</v>
      </c>
      <c r="AF34" s="14" t="n">
        <v>5941</v>
      </c>
      <c r="AG34" s="14" t="n">
        <v>14687</v>
      </c>
      <c r="AH34" s="14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3" t="n">
        <v>0</v>
      </c>
      <c r="AY34" s="13" t="n">
        <v>0</v>
      </c>
      <c r="AZ34" s="13" t="n">
        <v>0</v>
      </c>
      <c r="BA34" s="13" t="n">
        <v>0</v>
      </c>
      <c r="BB34" s="13" t="n">
        <v>0</v>
      </c>
      <c r="BC34" s="13" t="n">
        <v>0</v>
      </c>
      <c r="BD34" s="13" t="n">
        <v>0</v>
      </c>
      <c r="BE34" s="13" t="n">
        <v>0</v>
      </c>
      <c r="BF34" s="13" t="n">
        <v>0</v>
      </c>
      <c r="BG34" s="13" t="n">
        <v>0</v>
      </c>
      <c r="BH34" s="13" t="n">
        <v>0</v>
      </c>
      <c r="BI34" s="13" t="n">
        <v>0</v>
      </c>
      <c r="BJ34" s="13" t="n">
        <v>0</v>
      </c>
      <c r="BK34" s="13" t="n">
        <v>0</v>
      </c>
      <c r="BL34" s="13" t="n">
        <v>5075</v>
      </c>
      <c r="BM34" s="13" t="n">
        <v>3442</v>
      </c>
      <c r="BN34" s="13" t="n">
        <v>298</v>
      </c>
      <c r="BO34" s="13" t="n">
        <v>2025</v>
      </c>
      <c r="BP34" s="13" t="n">
        <v>2285</v>
      </c>
      <c r="BQ34" s="13" t="n">
        <v>565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  <c r="CH34" s="13" t="n">
        <v>0</v>
      </c>
      <c r="CI34" s="13" t="n">
        <v>0</v>
      </c>
      <c r="CJ34" s="13" t="n">
        <v>0</v>
      </c>
      <c r="CK34" s="13" t="n">
        <v>0</v>
      </c>
      <c r="CL34" s="13" t="n">
        <v>8253</v>
      </c>
      <c r="CM34" s="13" t="n">
        <v>0</v>
      </c>
      <c r="CN34" s="13" t="n">
        <v>0</v>
      </c>
      <c r="CO34" s="13" t="n">
        <v>0</v>
      </c>
      <c r="CP34" s="13" t="n">
        <v>0</v>
      </c>
      <c r="CQ34" s="13" t="n">
        <v>0</v>
      </c>
      <c r="CR34" s="13" t="n">
        <v>0</v>
      </c>
      <c r="CS34" s="13" t="n">
        <v>0</v>
      </c>
      <c r="CT34" s="13" t="n">
        <v>0</v>
      </c>
      <c r="CU34" s="13" t="n">
        <v>0</v>
      </c>
      <c r="CV34" s="13" t="n">
        <v>0</v>
      </c>
      <c r="CW34" s="13" t="n">
        <v>0</v>
      </c>
      <c r="CX34" s="13" t="n">
        <v>0</v>
      </c>
      <c r="CY34" s="13" t="n">
        <v>0</v>
      </c>
      <c r="CZ34" s="13" t="n">
        <v>0</v>
      </c>
      <c r="DA34" s="13" t="n">
        <v>0</v>
      </c>
      <c r="DB34" s="13" t="n">
        <v>0</v>
      </c>
      <c r="DC34" s="15"/>
      <c r="DD34" s="10"/>
      <c r="DE34" s="10"/>
      <c r="DF34" s="10" t="s">
        <v>196</v>
      </c>
      <c r="DG34" s="10"/>
      <c r="DH34" s="16" t="n">
        <f aca="false">DL34-DM34</f>
        <v>0</v>
      </c>
      <c r="DI34" s="17" t="s">
        <v>168</v>
      </c>
      <c r="DJ34" s="18" t="s">
        <v>169</v>
      </c>
      <c r="DK34" s="12"/>
      <c r="DL34" s="19"/>
      <c r="DM34" s="19"/>
      <c r="DN34" s="12"/>
      <c r="DO34" s="12" t="s">
        <v>330</v>
      </c>
      <c r="DP34" s="20" t="s">
        <v>172</v>
      </c>
      <c r="DQ34" s="12"/>
      <c r="DR34" s="13" t="n">
        <v>0</v>
      </c>
      <c r="DS34" s="13" t="n">
        <v>0</v>
      </c>
      <c r="DT34" s="13" t="n">
        <v>0</v>
      </c>
      <c r="DU34" s="13" t="n">
        <v>0</v>
      </c>
      <c r="DV34" s="13" t="n">
        <v>0</v>
      </c>
      <c r="DW34" s="13" t="n">
        <v>0</v>
      </c>
      <c r="DX34" s="13" t="n">
        <v>0</v>
      </c>
      <c r="DY34" s="13" t="n">
        <v>0</v>
      </c>
      <c r="DZ34" s="13" t="n">
        <v>0</v>
      </c>
      <c r="EA34" s="13" t="n">
        <v>0</v>
      </c>
      <c r="EB34" s="13" t="n">
        <v>0</v>
      </c>
      <c r="EC34" s="13" t="n">
        <v>13690</v>
      </c>
      <c r="ED34" s="13" t="n">
        <v>0</v>
      </c>
      <c r="EE34" s="13" t="n">
        <v>0</v>
      </c>
      <c r="EF34" s="13" t="n">
        <v>0</v>
      </c>
      <c r="EG34" s="13" t="n">
        <v>0</v>
      </c>
      <c r="EH34" s="13" t="n">
        <v>0</v>
      </c>
      <c r="EI34" s="13" t="n">
        <v>0</v>
      </c>
      <c r="EJ34" s="13" t="n">
        <v>0</v>
      </c>
      <c r="EK34" s="13" t="n">
        <v>0</v>
      </c>
      <c r="EL34" s="13" t="n">
        <v>8253</v>
      </c>
      <c r="EM34" s="13" t="n">
        <v>0</v>
      </c>
      <c r="EN34" s="13" t="n">
        <v>0</v>
      </c>
      <c r="EO34" s="13" t="n">
        <v>0</v>
      </c>
      <c r="EP34" s="13" t="n">
        <v>0</v>
      </c>
      <c r="EQ34" s="13" t="n">
        <v>0</v>
      </c>
      <c r="ER34" s="13" t="n">
        <v>0</v>
      </c>
      <c r="ES34" s="13" t="n">
        <v>0</v>
      </c>
      <c r="ET34" s="21"/>
      <c r="EU34" s="11"/>
      <c r="EV34" s="22" t="s">
        <v>173</v>
      </c>
      <c r="EW34" s="26"/>
      <c r="EX34" s="24"/>
      <c r="EY34" s="25" t="n">
        <f aca="false">SUBTOTAL(109,U34)</f>
        <v>2005</v>
      </c>
      <c r="EZ34" s="26"/>
      <c r="FA34" s="27" t="n">
        <v>1</v>
      </c>
      <c r="FB34" s="26"/>
      <c r="FC34" s="26"/>
      <c r="FD34" s="26"/>
      <c r="FE34" s="26"/>
      <c r="FF34" s="26"/>
      <c r="FG34" s="26"/>
    </row>
    <row r="35" s="28" customFormat="true" ht="15.75" hidden="false" customHeight="true" outlineLevel="0" collapsed="false">
      <c r="A35" s="9" t="s">
        <v>371</v>
      </c>
      <c r="B35" s="10" t="s">
        <v>372</v>
      </c>
      <c r="C35" s="11" t="s">
        <v>168</v>
      </c>
      <c r="D35" s="11" t="s">
        <v>157</v>
      </c>
      <c r="E35" s="12" t="s">
        <v>177</v>
      </c>
      <c r="F35" s="11" t="s">
        <v>326</v>
      </c>
      <c r="G35" s="11" t="s">
        <v>357</v>
      </c>
      <c r="H35" s="11" t="s">
        <v>161</v>
      </c>
      <c r="I35" s="10" t="s">
        <v>328</v>
      </c>
      <c r="J35" s="11" t="s">
        <v>181</v>
      </c>
      <c r="K35" s="9" t="s">
        <v>182</v>
      </c>
      <c r="L35" s="10" t="s">
        <v>239</v>
      </c>
      <c r="M35" s="10" t="s">
        <v>373</v>
      </c>
      <c r="N35" s="12" t="s">
        <v>360</v>
      </c>
      <c r="O35" s="13" t="n">
        <v>3671</v>
      </c>
      <c r="P35" s="13" t="n">
        <v>1871</v>
      </c>
      <c r="Q35" s="13" t="n">
        <v>1800</v>
      </c>
      <c r="R35" s="13" t="n">
        <v>0</v>
      </c>
      <c r="S35" s="13"/>
      <c r="T35" s="13"/>
      <c r="U35" s="11" t="n">
        <v>2007</v>
      </c>
      <c r="V35" s="14" t="n">
        <v>0</v>
      </c>
      <c r="W35" s="14" t="n">
        <v>0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  <c r="AE35" s="14" t="n">
        <v>0</v>
      </c>
      <c r="AF35" s="14" t="n">
        <v>0</v>
      </c>
      <c r="AG35" s="14" t="n">
        <v>1795</v>
      </c>
      <c r="AH35" s="14" t="n">
        <v>1841</v>
      </c>
      <c r="AI35" s="14" t="n">
        <v>32</v>
      </c>
      <c r="AJ35" s="14" t="n">
        <v>3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  <c r="BC35" s="13" t="n">
        <v>0</v>
      </c>
      <c r="BD35" s="13" t="n">
        <v>0</v>
      </c>
      <c r="BE35" s="13" t="n">
        <v>0</v>
      </c>
      <c r="BF35" s="13" t="n">
        <v>0</v>
      </c>
      <c r="BG35" s="13" t="n">
        <v>0</v>
      </c>
      <c r="BH35" s="13" t="n">
        <v>0</v>
      </c>
      <c r="BI35" s="13" t="n">
        <v>0</v>
      </c>
      <c r="BJ35" s="13" t="n">
        <v>0</v>
      </c>
      <c r="BK35" s="13" t="n">
        <v>0</v>
      </c>
      <c r="BL35" s="13" t="n">
        <v>0</v>
      </c>
      <c r="BM35" s="13" t="n">
        <v>0</v>
      </c>
      <c r="BN35" s="13" t="n">
        <v>0</v>
      </c>
      <c r="BO35" s="13" t="n">
        <v>0</v>
      </c>
      <c r="BP35" s="13" t="n">
        <v>0</v>
      </c>
      <c r="BQ35" s="13" t="n">
        <v>729</v>
      </c>
      <c r="BR35" s="13" t="n">
        <v>28</v>
      </c>
      <c r="BS35" s="13" t="n">
        <v>0</v>
      </c>
      <c r="BT35" s="13" t="n">
        <v>0</v>
      </c>
      <c r="BU35" s="13" t="n">
        <v>0</v>
      </c>
      <c r="BV35" s="13" t="n">
        <v>133</v>
      </c>
      <c r="BW35" s="13" t="n">
        <v>792</v>
      </c>
      <c r="BX35" s="13" t="n">
        <v>189</v>
      </c>
      <c r="BY35" s="13" t="n">
        <v>0</v>
      </c>
      <c r="BZ35" s="13" t="n">
        <v>0</v>
      </c>
      <c r="CA35" s="13" t="n">
        <v>0</v>
      </c>
      <c r="CB35" s="13" t="n">
        <v>0</v>
      </c>
      <c r="CC35" s="13" t="n">
        <v>0</v>
      </c>
      <c r="CD35" s="13" t="n">
        <v>0</v>
      </c>
      <c r="CE35" s="13" t="n">
        <v>0</v>
      </c>
      <c r="CF35" s="13" t="n">
        <v>0</v>
      </c>
      <c r="CG35" s="13" t="n">
        <v>0</v>
      </c>
      <c r="CH35" s="13" t="n">
        <v>0</v>
      </c>
      <c r="CI35" s="13" t="n">
        <v>0</v>
      </c>
      <c r="CJ35" s="13" t="n">
        <v>0</v>
      </c>
      <c r="CK35" s="13" t="n">
        <v>0</v>
      </c>
      <c r="CL35" s="13" t="n">
        <v>938</v>
      </c>
      <c r="CM35" s="13" t="n">
        <v>862</v>
      </c>
      <c r="CN35" s="13" t="n">
        <v>0</v>
      </c>
      <c r="CO35" s="13" t="n">
        <v>0</v>
      </c>
      <c r="CP35" s="13" t="n">
        <v>0</v>
      </c>
      <c r="CQ35" s="13" t="n">
        <v>0</v>
      </c>
      <c r="CR35" s="13" t="n">
        <v>0</v>
      </c>
      <c r="CS35" s="13" t="n">
        <v>0</v>
      </c>
      <c r="CT35" s="13" t="n">
        <v>0</v>
      </c>
      <c r="CU35" s="13" t="n">
        <v>0</v>
      </c>
      <c r="CV35" s="13" t="n">
        <v>0</v>
      </c>
      <c r="CW35" s="13" t="n">
        <v>0</v>
      </c>
      <c r="CX35" s="13" t="n">
        <v>0</v>
      </c>
      <c r="CY35" s="13" t="n">
        <v>0</v>
      </c>
      <c r="CZ35" s="13" t="n">
        <v>0</v>
      </c>
      <c r="DA35" s="13" t="n">
        <v>0</v>
      </c>
      <c r="DB35" s="13" t="n">
        <v>0</v>
      </c>
      <c r="DC35" s="15"/>
      <c r="DD35" s="10"/>
      <c r="DE35" s="10"/>
      <c r="DF35" s="10" t="s">
        <v>196</v>
      </c>
      <c r="DG35" s="10"/>
      <c r="DH35" s="16" t="n">
        <f aca="false">DL35-DM35</f>
        <v>0</v>
      </c>
      <c r="DI35" s="17" t="s">
        <v>168</v>
      </c>
      <c r="DJ35" s="18" t="s">
        <v>169</v>
      </c>
      <c r="DK35" s="12"/>
      <c r="DL35" s="19"/>
      <c r="DM35" s="19"/>
      <c r="DN35" s="12"/>
      <c r="DO35" s="12" t="s">
        <v>330</v>
      </c>
      <c r="DP35" s="20" t="s">
        <v>172</v>
      </c>
      <c r="DQ35" s="12"/>
      <c r="DR35" s="13" t="n">
        <v>0</v>
      </c>
      <c r="DS35" s="13" t="n">
        <v>0</v>
      </c>
      <c r="DT35" s="13" t="n">
        <v>0</v>
      </c>
      <c r="DU35" s="13" t="n">
        <v>0</v>
      </c>
      <c r="DV35" s="13" t="n">
        <v>0</v>
      </c>
      <c r="DW35" s="13" t="n">
        <v>0</v>
      </c>
      <c r="DX35" s="13" t="n">
        <v>0</v>
      </c>
      <c r="DY35" s="13" t="n">
        <v>0</v>
      </c>
      <c r="DZ35" s="13" t="n">
        <v>0</v>
      </c>
      <c r="EA35" s="13" t="n">
        <v>0</v>
      </c>
      <c r="EB35" s="13" t="n">
        <v>0</v>
      </c>
      <c r="EC35" s="13" t="n">
        <v>757</v>
      </c>
      <c r="ED35" s="13" t="n">
        <v>0</v>
      </c>
      <c r="EE35" s="13" t="n">
        <v>0</v>
      </c>
      <c r="EF35" s="13" t="n">
        <v>0</v>
      </c>
      <c r="EG35" s="13" t="n">
        <v>0</v>
      </c>
      <c r="EH35" s="13" t="n">
        <v>0</v>
      </c>
      <c r="EI35" s="13" t="n">
        <v>0</v>
      </c>
      <c r="EJ35" s="13" t="n">
        <v>0</v>
      </c>
      <c r="EK35" s="13" t="n">
        <v>0</v>
      </c>
      <c r="EL35" s="13" t="n">
        <v>2914</v>
      </c>
      <c r="EM35" s="13" t="n">
        <v>0</v>
      </c>
      <c r="EN35" s="13" t="n">
        <v>0</v>
      </c>
      <c r="EO35" s="13" t="n">
        <v>0</v>
      </c>
      <c r="EP35" s="13" t="n">
        <v>0</v>
      </c>
      <c r="EQ35" s="13" t="n">
        <v>0</v>
      </c>
      <c r="ER35" s="13" t="n">
        <v>0</v>
      </c>
      <c r="ES35" s="13" t="n">
        <v>0</v>
      </c>
      <c r="ET35" s="21"/>
      <c r="EU35" s="11"/>
      <c r="EV35" s="22" t="s">
        <v>173</v>
      </c>
      <c r="EW35" s="26"/>
      <c r="EX35" s="24"/>
      <c r="EY35" s="25" t="n">
        <f aca="false">SUBTOTAL(109,U35)</f>
        <v>2007</v>
      </c>
      <c r="EZ35" s="26"/>
      <c r="FA35" s="27" t="n">
        <v>1</v>
      </c>
      <c r="FB35" s="26"/>
      <c r="FC35" s="26"/>
      <c r="FD35" s="26"/>
      <c r="FE35" s="26"/>
      <c r="FF35" s="26"/>
      <c r="FG35" s="26"/>
    </row>
    <row r="36" s="28" customFormat="true" ht="15.75" hidden="false" customHeight="true" outlineLevel="0" collapsed="false">
      <c r="A36" s="9" t="s">
        <v>374</v>
      </c>
      <c r="B36" s="10" t="s">
        <v>375</v>
      </c>
      <c r="C36" s="11" t="s">
        <v>168</v>
      </c>
      <c r="D36" s="11" t="s">
        <v>157</v>
      </c>
      <c r="E36" s="12" t="s">
        <v>177</v>
      </c>
      <c r="F36" s="11" t="s">
        <v>326</v>
      </c>
      <c r="G36" s="11" t="s">
        <v>357</v>
      </c>
      <c r="H36" s="11" t="s">
        <v>161</v>
      </c>
      <c r="I36" s="10" t="s">
        <v>328</v>
      </c>
      <c r="J36" s="11" t="s">
        <v>181</v>
      </c>
      <c r="K36" s="9" t="s">
        <v>182</v>
      </c>
      <c r="L36" s="10" t="s">
        <v>376</v>
      </c>
      <c r="M36" s="10" t="s">
        <v>377</v>
      </c>
      <c r="N36" s="12" t="s">
        <v>360</v>
      </c>
      <c r="O36" s="13" t="n">
        <v>7348</v>
      </c>
      <c r="P36" s="13" t="n">
        <v>7098</v>
      </c>
      <c r="Q36" s="13" t="n">
        <v>250</v>
      </c>
      <c r="R36" s="13" t="n">
        <v>0</v>
      </c>
      <c r="S36" s="13"/>
      <c r="T36" s="13"/>
      <c r="U36" s="11" t="n">
        <v>2006</v>
      </c>
      <c r="V36" s="14" t="n">
        <v>0</v>
      </c>
      <c r="W36" s="14" t="n">
        <v>0</v>
      </c>
      <c r="X36" s="14" t="n">
        <v>0</v>
      </c>
      <c r="Y36" s="14" t="n">
        <v>0</v>
      </c>
      <c r="Z36" s="14" t="n">
        <v>0</v>
      </c>
      <c r="AA36" s="14" t="n">
        <v>0</v>
      </c>
      <c r="AB36" s="14" t="n">
        <v>0</v>
      </c>
      <c r="AC36" s="14" t="n">
        <v>0</v>
      </c>
      <c r="AD36" s="14" t="n">
        <v>0</v>
      </c>
      <c r="AE36" s="14" t="n">
        <v>0</v>
      </c>
      <c r="AF36" s="14" t="n">
        <v>261</v>
      </c>
      <c r="AG36" s="14" t="n">
        <v>2404</v>
      </c>
      <c r="AH36" s="14" t="n">
        <v>2647</v>
      </c>
      <c r="AI36" s="14" t="n">
        <v>1879</v>
      </c>
      <c r="AJ36" s="14" t="n">
        <v>157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3" t="n">
        <v>0</v>
      </c>
      <c r="AY36" s="13" t="n">
        <v>0</v>
      </c>
      <c r="AZ36" s="13" t="n">
        <v>0</v>
      </c>
      <c r="BA36" s="13" t="n">
        <v>0</v>
      </c>
      <c r="BB36" s="13" t="n">
        <v>0</v>
      </c>
      <c r="BC36" s="13" t="n">
        <v>0</v>
      </c>
      <c r="BD36" s="13" t="n">
        <v>0</v>
      </c>
      <c r="BE36" s="13" t="n">
        <v>0</v>
      </c>
      <c r="BF36" s="13" t="n">
        <v>0</v>
      </c>
      <c r="BG36" s="13" t="n">
        <v>0</v>
      </c>
      <c r="BH36" s="13" t="n">
        <v>0</v>
      </c>
      <c r="BI36" s="13" t="n">
        <v>0</v>
      </c>
      <c r="BJ36" s="13" t="n">
        <v>0</v>
      </c>
      <c r="BK36" s="13" t="n">
        <v>0</v>
      </c>
      <c r="BL36" s="13" t="n">
        <v>0</v>
      </c>
      <c r="BM36" s="13" t="n">
        <v>0</v>
      </c>
      <c r="BN36" s="13" t="n">
        <v>0</v>
      </c>
      <c r="BO36" s="13" t="n">
        <v>0</v>
      </c>
      <c r="BP36" s="13" t="n">
        <v>0</v>
      </c>
      <c r="BQ36" s="13" t="n">
        <v>1117</v>
      </c>
      <c r="BR36" s="13" t="n">
        <v>1026</v>
      </c>
      <c r="BS36" s="13" t="n">
        <v>157</v>
      </c>
      <c r="BT36" s="13" t="n">
        <v>522</v>
      </c>
      <c r="BU36" s="13" t="n">
        <v>0</v>
      </c>
      <c r="BV36" s="13" t="n">
        <v>100</v>
      </c>
      <c r="BW36" s="13" t="n">
        <v>3357</v>
      </c>
      <c r="BX36" s="13" t="n">
        <v>819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3" t="n">
        <v>0</v>
      </c>
      <c r="CG36" s="13" t="n">
        <v>0</v>
      </c>
      <c r="CH36" s="13" t="n">
        <v>0</v>
      </c>
      <c r="CI36" s="13" t="n">
        <v>0</v>
      </c>
      <c r="CJ36" s="13" t="n">
        <v>0</v>
      </c>
      <c r="CK36" s="13" t="n">
        <v>0</v>
      </c>
      <c r="CL36" s="13" t="n">
        <v>0</v>
      </c>
      <c r="CM36" s="13" t="n">
        <v>0</v>
      </c>
      <c r="CN36" s="13" t="n">
        <v>250</v>
      </c>
      <c r="CO36" s="13" t="n">
        <v>0</v>
      </c>
      <c r="CP36" s="13" t="n">
        <v>0</v>
      </c>
      <c r="CQ36" s="13" t="n">
        <v>0</v>
      </c>
      <c r="CR36" s="13" t="n">
        <v>0</v>
      </c>
      <c r="CS36" s="13" t="n">
        <v>0</v>
      </c>
      <c r="CT36" s="13" t="n">
        <v>0</v>
      </c>
      <c r="CU36" s="13" t="n">
        <v>0</v>
      </c>
      <c r="CV36" s="13" t="n">
        <v>0</v>
      </c>
      <c r="CW36" s="13" t="n">
        <v>0</v>
      </c>
      <c r="CX36" s="13" t="n">
        <v>0</v>
      </c>
      <c r="CY36" s="13" t="n">
        <v>0</v>
      </c>
      <c r="CZ36" s="13" t="n">
        <v>0</v>
      </c>
      <c r="DA36" s="13" t="n">
        <v>0</v>
      </c>
      <c r="DB36" s="13" t="n">
        <v>0</v>
      </c>
      <c r="DC36" s="15"/>
      <c r="DD36" s="10"/>
      <c r="DE36" s="10"/>
      <c r="DF36" s="10" t="s">
        <v>196</v>
      </c>
      <c r="DG36" s="10"/>
      <c r="DH36" s="16" t="n">
        <f aca="false">DL36-DM36</f>
        <v>0</v>
      </c>
      <c r="DI36" s="17" t="s">
        <v>168</v>
      </c>
      <c r="DJ36" s="18" t="s">
        <v>169</v>
      </c>
      <c r="DK36" s="12"/>
      <c r="DL36" s="19"/>
      <c r="DM36" s="19"/>
      <c r="DN36" s="12"/>
      <c r="DO36" s="12" t="s">
        <v>330</v>
      </c>
      <c r="DP36" s="20" t="s">
        <v>172</v>
      </c>
      <c r="DQ36" s="12"/>
      <c r="DR36" s="13" t="n">
        <v>0</v>
      </c>
      <c r="DS36" s="13" t="n">
        <v>0</v>
      </c>
      <c r="DT36" s="13" t="n">
        <v>0</v>
      </c>
      <c r="DU36" s="13" t="n">
        <v>0</v>
      </c>
      <c r="DV36" s="13" t="n">
        <v>0</v>
      </c>
      <c r="DW36" s="13" t="n">
        <v>0</v>
      </c>
      <c r="DX36" s="13" t="n">
        <v>0</v>
      </c>
      <c r="DY36" s="13" t="n">
        <v>0</v>
      </c>
      <c r="DZ36" s="13" t="n">
        <v>0</v>
      </c>
      <c r="EA36" s="13" t="n">
        <v>0</v>
      </c>
      <c r="EB36" s="13" t="n">
        <v>0</v>
      </c>
      <c r="EC36" s="13" t="n">
        <v>1117</v>
      </c>
      <c r="ED36" s="13" t="n">
        <v>0</v>
      </c>
      <c r="EE36" s="13" t="n">
        <v>0</v>
      </c>
      <c r="EF36" s="13" t="n">
        <v>0</v>
      </c>
      <c r="EG36" s="13" t="n">
        <v>0</v>
      </c>
      <c r="EH36" s="13" t="n">
        <v>0</v>
      </c>
      <c r="EI36" s="13" t="n">
        <v>0</v>
      </c>
      <c r="EJ36" s="13" t="n">
        <v>0</v>
      </c>
      <c r="EK36" s="13" t="n">
        <v>0</v>
      </c>
      <c r="EL36" s="13" t="n">
        <v>6231</v>
      </c>
      <c r="EM36" s="13" t="n">
        <v>0</v>
      </c>
      <c r="EN36" s="13" t="n">
        <v>0</v>
      </c>
      <c r="EO36" s="13" t="n">
        <v>0</v>
      </c>
      <c r="EP36" s="13" t="n">
        <v>0</v>
      </c>
      <c r="EQ36" s="13" t="n">
        <v>0</v>
      </c>
      <c r="ER36" s="13" t="n">
        <v>0</v>
      </c>
      <c r="ES36" s="13" t="n">
        <v>0</v>
      </c>
      <c r="ET36" s="21"/>
      <c r="EU36" s="11"/>
      <c r="EV36" s="22" t="s">
        <v>173</v>
      </c>
      <c r="EW36" s="26"/>
      <c r="EX36" s="24"/>
      <c r="EY36" s="25" t="n">
        <f aca="false">SUBTOTAL(109,U36)</f>
        <v>2006</v>
      </c>
      <c r="EZ36" s="26"/>
      <c r="FA36" s="27" t="n">
        <v>1</v>
      </c>
      <c r="FB36" s="26"/>
      <c r="FC36" s="26"/>
      <c r="FD36" s="26"/>
      <c r="FE36" s="26"/>
      <c r="FF36" s="26"/>
      <c r="FG36" s="26"/>
    </row>
    <row r="37" s="28" customFormat="true" ht="15.75" hidden="false" customHeight="true" outlineLevel="0" collapsed="false">
      <c r="A37" s="9" t="s">
        <v>378</v>
      </c>
      <c r="B37" s="10" t="s">
        <v>379</v>
      </c>
      <c r="C37" s="11" t="s">
        <v>168</v>
      </c>
      <c r="D37" s="11" t="s">
        <v>157</v>
      </c>
      <c r="E37" s="12" t="s">
        <v>177</v>
      </c>
      <c r="F37" s="11" t="s">
        <v>326</v>
      </c>
      <c r="G37" s="11" t="s">
        <v>357</v>
      </c>
      <c r="H37" s="11" t="s">
        <v>161</v>
      </c>
      <c r="I37" s="10" t="s">
        <v>328</v>
      </c>
      <c r="J37" s="11" t="s">
        <v>181</v>
      </c>
      <c r="K37" s="9" t="s">
        <v>182</v>
      </c>
      <c r="L37" s="10" t="s">
        <v>380</v>
      </c>
      <c r="M37" s="10" t="s">
        <v>381</v>
      </c>
      <c r="N37" s="12" t="s">
        <v>360</v>
      </c>
      <c r="O37" s="13" t="n">
        <v>22220</v>
      </c>
      <c r="P37" s="13" t="n">
        <v>21277</v>
      </c>
      <c r="Q37" s="13" t="n">
        <v>943</v>
      </c>
      <c r="R37" s="13" t="n">
        <v>0</v>
      </c>
      <c r="S37" s="13"/>
      <c r="T37" s="13"/>
      <c r="U37" s="11" t="n">
        <v>2003</v>
      </c>
      <c r="V37" s="14" t="n">
        <v>0</v>
      </c>
      <c r="W37" s="14" t="n">
        <v>0</v>
      </c>
      <c r="X37" s="14" t="n">
        <v>0</v>
      </c>
      <c r="Y37" s="14" t="n">
        <v>0</v>
      </c>
      <c r="Z37" s="14" t="n">
        <v>0</v>
      </c>
      <c r="AA37" s="14" t="n">
        <v>0</v>
      </c>
      <c r="AB37" s="14" t="n">
        <v>0</v>
      </c>
      <c r="AC37" s="14" t="n">
        <v>1715</v>
      </c>
      <c r="AD37" s="14" t="n">
        <v>1716</v>
      </c>
      <c r="AE37" s="14" t="n">
        <v>2158</v>
      </c>
      <c r="AF37" s="14" t="n">
        <v>3364</v>
      </c>
      <c r="AG37" s="14" t="n">
        <v>4785</v>
      </c>
      <c r="AH37" s="14" t="n">
        <v>4923</v>
      </c>
      <c r="AI37" s="14" t="n">
        <v>3559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  <c r="BC37" s="13" t="n">
        <v>0</v>
      </c>
      <c r="BD37" s="13" t="n">
        <v>0</v>
      </c>
      <c r="BE37" s="13" t="n">
        <v>0</v>
      </c>
      <c r="BF37" s="13" t="n">
        <v>0</v>
      </c>
      <c r="BG37" s="13" t="n">
        <v>0</v>
      </c>
      <c r="BH37" s="13" t="n">
        <v>0</v>
      </c>
      <c r="BI37" s="13" t="n">
        <v>0</v>
      </c>
      <c r="BJ37" s="13" t="n">
        <v>0</v>
      </c>
      <c r="BK37" s="13" t="n">
        <v>0</v>
      </c>
      <c r="BL37" s="13" t="n">
        <v>1400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5444</v>
      </c>
      <c r="BR37" s="13" t="n">
        <v>3276</v>
      </c>
      <c r="BS37" s="13" t="n">
        <v>89</v>
      </c>
      <c r="BT37" s="13" t="n">
        <v>2586</v>
      </c>
      <c r="BU37" s="13" t="n">
        <v>0</v>
      </c>
      <c r="BV37" s="13" t="n">
        <v>4575</v>
      </c>
      <c r="BW37" s="13" t="n">
        <v>3907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943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3" t="n">
        <v>0</v>
      </c>
      <c r="CT37" s="13" t="n">
        <v>0</v>
      </c>
      <c r="CU37" s="13" t="n">
        <v>0</v>
      </c>
      <c r="CV37" s="13" t="n">
        <v>0</v>
      </c>
      <c r="CW37" s="13" t="n">
        <v>0</v>
      </c>
      <c r="CX37" s="13" t="n">
        <v>0</v>
      </c>
      <c r="CY37" s="13" t="n">
        <v>0</v>
      </c>
      <c r="CZ37" s="13" t="n">
        <v>0</v>
      </c>
      <c r="DA37" s="13" t="n">
        <v>0</v>
      </c>
      <c r="DB37" s="13" t="n">
        <v>0</v>
      </c>
      <c r="DC37" s="15"/>
      <c r="DD37" s="10"/>
      <c r="DE37" s="10"/>
      <c r="DF37" s="10" t="s">
        <v>196</v>
      </c>
      <c r="DG37" s="10"/>
      <c r="DH37" s="16" t="n">
        <f aca="false">DL37-DM37</f>
        <v>0</v>
      </c>
      <c r="DI37" s="17" t="s">
        <v>168</v>
      </c>
      <c r="DJ37" s="18" t="s">
        <v>169</v>
      </c>
      <c r="DK37" s="12"/>
      <c r="DL37" s="19"/>
      <c r="DM37" s="19"/>
      <c r="DN37" s="12"/>
      <c r="DO37" s="12" t="s">
        <v>330</v>
      </c>
      <c r="DP37" s="20" t="s">
        <v>172</v>
      </c>
      <c r="DQ37" s="12"/>
      <c r="DR37" s="13" t="n">
        <v>0</v>
      </c>
      <c r="DS37" s="13" t="n">
        <v>0</v>
      </c>
      <c r="DT37" s="13" t="n">
        <v>0</v>
      </c>
      <c r="DU37" s="13" t="n">
        <v>0</v>
      </c>
      <c r="DV37" s="13" t="n">
        <v>0</v>
      </c>
      <c r="DW37" s="13" t="n">
        <v>0</v>
      </c>
      <c r="DX37" s="13" t="n">
        <v>0</v>
      </c>
      <c r="DY37" s="13" t="n">
        <v>0</v>
      </c>
      <c r="DZ37" s="13" t="n">
        <v>0</v>
      </c>
      <c r="EA37" s="13" t="n">
        <v>0</v>
      </c>
      <c r="EB37" s="13" t="n">
        <v>0</v>
      </c>
      <c r="EC37" s="13" t="n">
        <v>11152</v>
      </c>
      <c r="ED37" s="13" t="n">
        <v>0</v>
      </c>
      <c r="EE37" s="13" t="n">
        <v>0</v>
      </c>
      <c r="EF37" s="13" t="n">
        <v>0</v>
      </c>
      <c r="EG37" s="13" t="n">
        <v>0</v>
      </c>
      <c r="EH37" s="13" t="n">
        <v>0</v>
      </c>
      <c r="EI37" s="13" t="n">
        <v>0</v>
      </c>
      <c r="EJ37" s="13" t="n">
        <v>0</v>
      </c>
      <c r="EK37" s="13" t="n">
        <v>0</v>
      </c>
      <c r="EL37" s="13" t="n">
        <v>11068</v>
      </c>
      <c r="EM37" s="13" t="n">
        <v>0</v>
      </c>
      <c r="EN37" s="13" t="n">
        <v>0</v>
      </c>
      <c r="EO37" s="13" t="n">
        <v>0</v>
      </c>
      <c r="EP37" s="13" t="n">
        <v>0</v>
      </c>
      <c r="EQ37" s="13" t="n">
        <v>0</v>
      </c>
      <c r="ER37" s="13" t="n">
        <v>0</v>
      </c>
      <c r="ES37" s="13" t="n">
        <v>0</v>
      </c>
      <c r="ET37" s="21"/>
      <c r="EU37" s="11"/>
      <c r="EV37" s="22" t="s">
        <v>173</v>
      </c>
      <c r="EW37" s="26"/>
      <c r="EX37" s="24"/>
      <c r="EY37" s="25" t="n">
        <f aca="false">SUBTOTAL(109,U37)</f>
        <v>2003</v>
      </c>
      <c r="EZ37" s="26"/>
      <c r="FA37" s="27" t="n">
        <v>1</v>
      </c>
      <c r="FB37" s="26"/>
      <c r="FC37" s="26"/>
      <c r="FD37" s="26"/>
      <c r="FE37" s="26"/>
      <c r="FF37" s="26"/>
      <c r="FG37" s="26"/>
    </row>
    <row r="38" s="28" customFormat="true" ht="15.75" hidden="false" customHeight="true" outlineLevel="0" collapsed="false">
      <c r="A38" s="9" t="s">
        <v>382</v>
      </c>
      <c r="B38" s="10" t="s">
        <v>383</v>
      </c>
      <c r="C38" s="11" t="s">
        <v>168</v>
      </c>
      <c r="D38" s="11" t="s">
        <v>157</v>
      </c>
      <c r="E38" s="12" t="s">
        <v>177</v>
      </c>
      <c r="F38" s="11" t="s">
        <v>326</v>
      </c>
      <c r="G38" s="11" t="s">
        <v>357</v>
      </c>
      <c r="H38" s="11" t="s">
        <v>161</v>
      </c>
      <c r="I38" s="10" t="s">
        <v>328</v>
      </c>
      <c r="J38" s="11" t="s">
        <v>181</v>
      </c>
      <c r="K38" s="9" t="s">
        <v>182</v>
      </c>
      <c r="L38" s="10" t="s">
        <v>224</v>
      </c>
      <c r="M38" s="10" t="s">
        <v>384</v>
      </c>
      <c r="N38" s="12" t="s">
        <v>360</v>
      </c>
      <c r="O38" s="13" t="n">
        <v>20531</v>
      </c>
      <c r="P38" s="13" t="n">
        <v>17031</v>
      </c>
      <c r="Q38" s="13" t="n">
        <v>3500</v>
      </c>
      <c r="R38" s="13" t="n">
        <v>0</v>
      </c>
      <c r="S38" s="13"/>
      <c r="T38" s="13"/>
      <c r="U38" s="11" t="n">
        <v>2006</v>
      </c>
      <c r="V38" s="14" t="n">
        <v>0</v>
      </c>
      <c r="W38" s="14" t="n">
        <v>0</v>
      </c>
      <c r="X38" s="14" t="n">
        <v>0</v>
      </c>
      <c r="Y38" s="14" t="n">
        <v>0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  <c r="AE38" s="14" t="n">
        <v>0</v>
      </c>
      <c r="AF38" s="14" t="n">
        <v>365</v>
      </c>
      <c r="AG38" s="14" t="n">
        <v>6253</v>
      </c>
      <c r="AH38" s="14" t="n">
        <v>8134</v>
      </c>
      <c r="AI38" s="14" t="n">
        <v>5334</v>
      </c>
      <c r="AJ38" s="14" t="n">
        <v>445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3" t="n">
        <v>0</v>
      </c>
      <c r="BC38" s="13" t="n">
        <v>0</v>
      </c>
      <c r="BD38" s="13" t="n">
        <v>0</v>
      </c>
      <c r="BE38" s="13" t="n">
        <v>0</v>
      </c>
      <c r="BF38" s="13" t="n">
        <v>0</v>
      </c>
      <c r="BG38" s="13" t="n">
        <v>0</v>
      </c>
      <c r="BH38" s="13" t="n">
        <v>0</v>
      </c>
      <c r="BI38" s="13" t="n">
        <v>0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100</v>
      </c>
      <c r="BO38" s="13" t="n">
        <v>400</v>
      </c>
      <c r="BP38" s="13" t="n">
        <v>0</v>
      </c>
      <c r="BQ38" s="13" t="n">
        <v>365</v>
      </c>
      <c r="BR38" s="13" t="n">
        <v>0</v>
      </c>
      <c r="BS38" s="13" t="n">
        <v>1926</v>
      </c>
      <c r="BT38" s="13" t="n">
        <v>4271</v>
      </c>
      <c r="BU38" s="13" t="n">
        <v>1</v>
      </c>
      <c r="BV38" s="13" t="n">
        <v>8096</v>
      </c>
      <c r="BW38" s="13" t="n">
        <v>1817</v>
      </c>
      <c r="BX38" s="13" t="n">
        <v>55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3" t="n">
        <v>3500</v>
      </c>
      <c r="CO38" s="13" t="n">
        <v>0</v>
      </c>
      <c r="CP38" s="13" t="n">
        <v>0</v>
      </c>
      <c r="CQ38" s="13" t="n">
        <v>0</v>
      </c>
      <c r="CR38" s="13" t="n">
        <v>0</v>
      </c>
      <c r="CS38" s="13" t="n">
        <v>0</v>
      </c>
      <c r="CT38" s="13" t="n">
        <v>0</v>
      </c>
      <c r="CU38" s="13" t="n">
        <v>0</v>
      </c>
      <c r="CV38" s="13" t="n">
        <v>0</v>
      </c>
      <c r="CW38" s="13" t="n">
        <v>0</v>
      </c>
      <c r="CX38" s="13" t="n">
        <v>0</v>
      </c>
      <c r="CY38" s="13" t="n">
        <v>0</v>
      </c>
      <c r="CZ38" s="13" t="n">
        <v>0</v>
      </c>
      <c r="DA38" s="13" t="n">
        <v>0</v>
      </c>
      <c r="DB38" s="13" t="n">
        <v>0</v>
      </c>
      <c r="DC38" s="15"/>
      <c r="DD38" s="10"/>
      <c r="DE38" s="10"/>
      <c r="DF38" s="10" t="s">
        <v>196</v>
      </c>
      <c r="DG38" s="10"/>
      <c r="DH38" s="16" t="n">
        <f aca="false">DL38-DM38</f>
        <v>0</v>
      </c>
      <c r="DI38" s="17" t="s">
        <v>168</v>
      </c>
      <c r="DJ38" s="18" t="s">
        <v>169</v>
      </c>
      <c r="DK38" s="12"/>
      <c r="DL38" s="19"/>
      <c r="DM38" s="19"/>
      <c r="DN38" s="12"/>
      <c r="DO38" s="12" t="s">
        <v>330</v>
      </c>
      <c r="DP38" s="20" t="s">
        <v>172</v>
      </c>
      <c r="DQ38" s="12"/>
      <c r="DR38" s="13" t="n">
        <v>0</v>
      </c>
      <c r="DS38" s="13" t="n">
        <v>0</v>
      </c>
      <c r="DT38" s="13" t="n">
        <v>0</v>
      </c>
      <c r="DU38" s="13" t="n">
        <v>0</v>
      </c>
      <c r="DV38" s="13" t="n">
        <v>0</v>
      </c>
      <c r="DW38" s="13" t="n">
        <v>0</v>
      </c>
      <c r="DX38" s="13" t="n">
        <v>0</v>
      </c>
      <c r="DY38" s="13" t="n">
        <v>0</v>
      </c>
      <c r="DZ38" s="13" t="n">
        <v>0</v>
      </c>
      <c r="EA38" s="13" t="n">
        <v>0</v>
      </c>
      <c r="EB38" s="13" t="n">
        <v>0</v>
      </c>
      <c r="EC38" s="13" t="n">
        <v>2346</v>
      </c>
      <c r="ED38" s="13" t="n">
        <v>0</v>
      </c>
      <c r="EE38" s="13" t="n">
        <v>0</v>
      </c>
      <c r="EF38" s="13" t="n">
        <v>0</v>
      </c>
      <c r="EG38" s="13" t="n">
        <v>0</v>
      </c>
      <c r="EH38" s="13" t="n">
        <v>0</v>
      </c>
      <c r="EI38" s="13" t="n">
        <v>0</v>
      </c>
      <c r="EJ38" s="13" t="n">
        <v>0</v>
      </c>
      <c r="EK38" s="13" t="n">
        <v>0</v>
      </c>
      <c r="EL38" s="13" t="n">
        <v>18185</v>
      </c>
      <c r="EM38" s="13" t="n">
        <v>0</v>
      </c>
      <c r="EN38" s="13" t="n">
        <v>0</v>
      </c>
      <c r="EO38" s="13" t="n">
        <v>0</v>
      </c>
      <c r="EP38" s="13" t="n">
        <v>0</v>
      </c>
      <c r="EQ38" s="13" t="n">
        <v>0</v>
      </c>
      <c r="ER38" s="13" t="n">
        <v>0</v>
      </c>
      <c r="ES38" s="13" t="n">
        <v>0</v>
      </c>
      <c r="ET38" s="21"/>
      <c r="EU38" s="11"/>
      <c r="EV38" s="22" t="s">
        <v>173</v>
      </c>
      <c r="EW38" s="26"/>
      <c r="EX38" s="24"/>
      <c r="EY38" s="25" t="n">
        <f aca="false">SUBTOTAL(109,U38)</f>
        <v>2006</v>
      </c>
      <c r="EZ38" s="26"/>
      <c r="FA38" s="27" t="n">
        <v>1</v>
      </c>
      <c r="FB38" s="26"/>
      <c r="FC38" s="26"/>
      <c r="FD38" s="26"/>
      <c r="FE38" s="26"/>
      <c r="FF38" s="26"/>
      <c r="FG38" s="26"/>
    </row>
    <row r="39" s="28" customFormat="true" ht="15.75" hidden="false" customHeight="true" outlineLevel="0" collapsed="false">
      <c r="A39" s="9" t="s">
        <v>385</v>
      </c>
      <c r="B39" s="10" t="s">
        <v>386</v>
      </c>
      <c r="C39" s="11" t="s">
        <v>168</v>
      </c>
      <c r="D39" s="11" t="s">
        <v>157</v>
      </c>
      <c r="E39" s="12" t="s">
        <v>177</v>
      </c>
      <c r="F39" s="11" t="s">
        <v>326</v>
      </c>
      <c r="G39" s="11" t="s">
        <v>357</v>
      </c>
      <c r="H39" s="11" t="s">
        <v>161</v>
      </c>
      <c r="I39" s="10" t="s">
        <v>328</v>
      </c>
      <c r="J39" s="11" t="s">
        <v>181</v>
      </c>
      <c r="K39" s="9" t="s">
        <v>182</v>
      </c>
      <c r="L39" s="10" t="s">
        <v>387</v>
      </c>
      <c r="M39" s="10" t="s">
        <v>388</v>
      </c>
      <c r="N39" s="12" t="s">
        <v>360</v>
      </c>
      <c r="O39" s="13" t="n">
        <v>12150</v>
      </c>
      <c r="P39" s="13" t="n">
        <v>12150</v>
      </c>
      <c r="Q39" s="13" t="n">
        <v>0</v>
      </c>
      <c r="R39" s="13" t="n">
        <v>0</v>
      </c>
      <c r="S39" s="13"/>
      <c r="T39" s="13"/>
      <c r="U39" s="11" t="n">
        <v>2006</v>
      </c>
      <c r="V39" s="14" t="n">
        <v>0</v>
      </c>
      <c r="W39" s="14" t="n">
        <v>0</v>
      </c>
      <c r="X39" s="14" t="n">
        <v>0</v>
      </c>
      <c r="Y39" s="14" t="n">
        <v>0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  <c r="AE39" s="14" t="n">
        <v>0</v>
      </c>
      <c r="AF39" s="14" t="n">
        <v>380</v>
      </c>
      <c r="AG39" s="14" t="n">
        <v>3837</v>
      </c>
      <c r="AH39" s="14" t="n">
        <v>4548</v>
      </c>
      <c r="AI39" s="14" t="n">
        <v>3125</v>
      </c>
      <c r="AJ39" s="14" t="n">
        <v>260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  <c r="BC39" s="13" t="n">
        <v>0</v>
      </c>
      <c r="BD39" s="13" t="n">
        <v>0</v>
      </c>
      <c r="BE39" s="13" t="n">
        <v>0</v>
      </c>
      <c r="BF39" s="13" t="n">
        <v>0</v>
      </c>
      <c r="BG39" s="13" t="n">
        <v>0</v>
      </c>
      <c r="BH39" s="13" t="n">
        <v>0</v>
      </c>
      <c r="BI39" s="13" t="n">
        <v>0</v>
      </c>
      <c r="BJ39" s="13" t="n">
        <v>0</v>
      </c>
      <c r="BK39" s="13" t="n">
        <v>0</v>
      </c>
      <c r="BL39" s="13" t="n">
        <v>0</v>
      </c>
      <c r="BM39" s="13" t="n">
        <v>0</v>
      </c>
      <c r="BN39" s="13" t="n">
        <v>0</v>
      </c>
      <c r="BO39" s="13" t="n">
        <v>0</v>
      </c>
      <c r="BP39" s="13" t="n">
        <v>0</v>
      </c>
      <c r="BQ39" s="13" t="n">
        <v>380</v>
      </c>
      <c r="BR39" s="13" t="n">
        <v>0</v>
      </c>
      <c r="BS39" s="13" t="n">
        <v>1837</v>
      </c>
      <c r="BT39" s="13" t="n">
        <v>2260</v>
      </c>
      <c r="BU39" s="13" t="n">
        <v>0</v>
      </c>
      <c r="BV39" s="13" t="n">
        <v>1818</v>
      </c>
      <c r="BW39" s="13" t="n">
        <v>4755</v>
      </c>
      <c r="BX39" s="13" t="n">
        <v>1100</v>
      </c>
      <c r="BY39" s="13" t="n">
        <v>0</v>
      </c>
      <c r="BZ39" s="13" t="n">
        <v>0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3" t="n">
        <v>0</v>
      </c>
      <c r="CG39" s="13" t="n">
        <v>0</v>
      </c>
      <c r="CH39" s="13" t="n">
        <v>0</v>
      </c>
      <c r="CI39" s="13" t="n">
        <v>0</v>
      </c>
      <c r="CJ39" s="13" t="n">
        <v>0</v>
      </c>
      <c r="CK39" s="13" t="n">
        <v>0</v>
      </c>
      <c r="CL39" s="13" t="n">
        <v>0</v>
      </c>
      <c r="CM39" s="13" t="n">
        <v>0</v>
      </c>
      <c r="CN39" s="13" t="n">
        <v>0</v>
      </c>
      <c r="CO39" s="13" t="n">
        <v>0</v>
      </c>
      <c r="CP39" s="13" t="n">
        <v>0</v>
      </c>
      <c r="CQ39" s="13" t="n">
        <v>0</v>
      </c>
      <c r="CR39" s="13" t="n">
        <v>0</v>
      </c>
      <c r="CS39" s="13" t="n">
        <v>0</v>
      </c>
      <c r="CT39" s="13" t="n">
        <v>0</v>
      </c>
      <c r="CU39" s="13" t="n">
        <v>0</v>
      </c>
      <c r="CV39" s="13" t="n">
        <v>0</v>
      </c>
      <c r="CW39" s="13" t="n">
        <v>0</v>
      </c>
      <c r="CX39" s="13" t="n">
        <v>0</v>
      </c>
      <c r="CY39" s="13" t="n">
        <v>0</v>
      </c>
      <c r="CZ39" s="13" t="n">
        <v>0</v>
      </c>
      <c r="DA39" s="13" t="n">
        <v>0</v>
      </c>
      <c r="DB39" s="13" t="n">
        <v>0</v>
      </c>
      <c r="DC39" s="15"/>
      <c r="DD39" s="10"/>
      <c r="DE39" s="10"/>
      <c r="DF39" s="10" t="s">
        <v>196</v>
      </c>
      <c r="DG39" s="10"/>
      <c r="DH39" s="16" t="n">
        <f aca="false">DL39-DM39</f>
        <v>0</v>
      </c>
      <c r="DI39" s="17" t="s">
        <v>168</v>
      </c>
      <c r="DJ39" s="18" t="s">
        <v>169</v>
      </c>
      <c r="DK39" s="12"/>
      <c r="DL39" s="19"/>
      <c r="DM39" s="19"/>
      <c r="DN39" s="12"/>
      <c r="DO39" s="12" t="s">
        <v>330</v>
      </c>
      <c r="DP39" s="20" t="s">
        <v>172</v>
      </c>
      <c r="DQ39" s="12"/>
      <c r="DR39" s="13" t="n">
        <v>0</v>
      </c>
      <c r="DS39" s="13" t="n">
        <v>0</v>
      </c>
      <c r="DT39" s="13" t="n">
        <v>0</v>
      </c>
      <c r="DU39" s="13" t="n">
        <v>0</v>
      </c>
      <c r="DV39" s="13" t="n">
        <v>0</v>
      </c>
      <c r="DW39" s="13" t="n">
        <v>0</v>
      </c>
      <c r="DX39" s="13" t="n">
        <v>0</v>
      </c>
      <c r="DY39" s="13" t="n">
        <v>0</v>
      </c>
      <c r="DZ39" s="13" t="n">
        <v>0</v>
      </c>
      <c r="EA39" s="13" t="n">
        <v>0</v>
      </c>
      <c r="EB39" s="13" t="n">
        <v>0</v>
      </c>
      <c r="EC39" s="13" t="n">
        <v>1957</v>
      </c>
      <c r="ED39" s="13" t="n">
        <v>0</v>
      </c>
      <c r="EE39" s="13" t="n">
        <v>0</v>
      </c>
      <c r="EF39" s="13" t="n">
        <v>0</v>
      </c>
      <c r="EG39" s="13" t="n">
        <v>0</v>
      </c>
      <c r="EH39" s="13" t="n">
        <v>0</v>
      </c>
      <c r="EI39" s="13" t="n">
        <v>0</v>
      </c>
      <c r="EJ39" s="13" t="n">
        <v>0</v>
      </c>
      <c r="EK39" s="13" t="n">
        <v>0</v>
      </c>
      <c r="EL39" s="13" t="n">
        <v>10193</v>
      </c>
      <c r="EM39" s="13" t="n">
        <v>0</v>
      </c>
      <c r="EN39" s="13" t="n">
        <v>0</v>
      </c>
      <c r="EO39" s="13" t="n">
        <v>0</v>
      </c>
      <c r="EP39" s="13" t="n">
        <v>0</v>
      </c>
      <c r="EQ39" s="13" t="n">
        <v>0</v>
      </c>
      <c r="ER39" s="13" t="n">
        <v>0</v>
      </c>
      <c r="ES39" s="13" t="n">
        <v>0</v>
      </c>
      <c r="ET39" s="21"/>
      <c r="EU39" s="11"/>
      <c r="EV39" s="22" t="s">
        <v>173</v>
      </c>
      <c r="EW39" s="26"/>
      <c r="EX39" s="24"/>
      <c r="EY39" s="25" t="n">
        <f aca="false">SUBTOTAL(109,U39)</f>
        <v>2006</v>
      </c>
      <c r="EZ39" s="26"/>
      <c r="FA39" s="27" t="n">
        <v>1</v>
      </c>
      <c r="FB39" s="26"/>
      <c r="FC39" s="26"/>
      <c r="FD39" s="26"/>
      <c r="FE39" s="26"/>
      <c r="FF39" s="26"/>
      <c r="FG39" s="26"/>
    </row>
    <row r="40" s="28" customFormat="true" ht="15.75" hidden="false" customHeight="true" outlineLevel="0" collapsed="false">
      <c r="A40" s="9" t="s">
        <v>389</v>
      </c>
      <c r="B40" s="10" t="s">
        <v>390</v>
      </c>
      <c r="C40" s="11" t="s">
        <v>168</v>
      </c>
      <c r="D40" s="11" t="s">
        <v>157</v>
      </c>
      <c r="E40" s="12" t="s">
        <v>177</v>
      </c>
      <c r="F40" s="11" t="s">
        <v>326</v>
      </c>
      <c r="G40" s="11" t="s">
        <v>357</v>
      </c>
      <c r="H40" s="11" t="s">
        <v>161</v>
      </c>
      <c r="I40" s="10" t="s">
        <v>328</v>
      </c>
      <c r="J40" s="11" t="s">
        <v>181</v>
      </c>
      <c r="K40" s="9" t="s">
        <v>182</v>
      </c>
      <c r="L40" s="10" t="s">
        <v>391</v>
      </c>
      <c r="M40" s="10" t="s">
        <v>392</v>
      </c>
      <c r="N40" s="12" t="s">
        <v>360</v>
      </c>
      <c r="O40" s="13" t="n">
        <v>4075</v>
      </c>
      <c r="P40" s="13" t="n">
        <v>4075</v>
      </c>
      <c r="Q40" s="13" t="n">
        <v>0</v>
      </c>
      <c r="R40" s="13" t="n">
        <v>0</v>
      </c>
      <c r="S40" s="13"/>
      <c r="T40" s="13"/>
      <c r="U40" s="11" t="n">
        <v>2006</v>
      </c>
      <c r="V40" s="14" t="n">
        <v>0</v>
      </c>
      <c r="W40" s="14" t="n">
        <v>0</v>
      </c>
      <c r="X40" s="14" t="n">
        <v>0</v>
      </c>
      <c r="Y40" s="14" t="n">
        <v>0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  <c r="AE40" s="14" t="n">
        <v>0</v>
      </c>
      <c r="AF40" s="14" t="n">
        <v>295</v>
      </c>
      <c r="AG40" s="14" t="n">
        <v>1288</v>
      </c>
      <c r="AH40" s="14" t="n">
        <v>1479</v>
      </c>
      <c r="AI40" s="14" t="n">
        <v>935</v>
      </c>
      <c r="AJ40" s="14" t="n">
        <v>78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3" t="n">
        <v>0</v>
      </c>
      <c r="AY40" s="13" t="n">
        <v>0</v>
      </c>
      <c r="AZ40" s="13" t="n">
        <v>0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797</v>
      </c>
      <c r="BR40" s="13" t="n">
        <v>0</v>
      </c>
      <c r="BS40" s="13" t="n">
        <v>26</v>
      </c>
      <c r="BT40" s="13" t="n">
        <v>786</v>
      </c>
      <c r="BU40" s="13" t="n">
        <v>52</v>
      </c>
      <c r="BV40" s="13" t="n">
        <v>400</v>
      </c>
      <c r="BW40" s="13" t="n">
        <v>0</v>
      </c>
      <c r="BX40" s="13" t="n">
        <v>2014</v>
      </c>
      <c r="BY40" s="13" t="n">
        <v>0</v>
      </c>
      <c r="BZ40" s="13" t="n">
        <v>0</v>
      </c>
      <c r="CA40" s="13" t="n">
        <v>0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3" t="n">
        <v>0</v>
      </c>
      <c r="CT40" s="13" t="n">
        <v>0</v>
      </c>
      <c r="CU40" s="13" t="n">
        <v>0</v>
      </c>
      <c r="CV40" s="13" t="n">
        <v>0</v>
      </c>
      <c r="CW40" s="13" t="n">
        <v>0</v>
      </c>
      <c r="CX40" s="13" t="n">
        <v>0</v>
      </c>
      <c r="CY40" s="13" t="n">
        <v>0</v>
      </c>
      <c r="CZ40" s="13" t="n">
        <v>0</v>
      </c>
      <c r="DA40" s="13" t="n">
        <v>0</v>
      </c>
      <c r="DB40" s="13" t="n">
        <v>0</v>
      </c>
      <c r="DC40" s="15"/>
      <c r="DD40" s="10"/>
      <c r="DE40" s="10"/>
      <c r="DF40" s="10" t="s">
        <v>196</v>
      </c>
      <c r="DG40" s="10"/>
      <c r="DH40" s="16" t="n">
        <f aca="false">DL40-DM40</f>
        <v>0</v>
      </c>
      <c r="DI40" s="17" t="s">
        <v>168</v>
      </c>
      <c r="DJ40" s="18" t="s">
        <v>169</v>
      </c>
      <c r="DK40" s="12"/>
      <c r="DL40" s="19"/>
      <c r="DM40" s="19"/>
      <c r="DN40" s="12"/>
      <c r="DO40" s="12" t="s">
        <v>330</v>
      </c>
      <c r="DP40" s="20" t="s">
        <v>172</v>
      </c>
      <c r="DQ40" s="12"/>
      <c r="DR40" s="13" t="n">
        <v>0</v>
      </c>
      <c r="DS40" s="13" t="n">
        <v>0</v>
      </c>
      <c r="DT40" s="13" t="n">
        <v>0</v>
      </c>
      <c r="DU40" s="13" t="n">
        <v>0</v>
      </c>
      <c r="DV40" s="13" t="n">
        <v>0</v>
      </c>
      <c r="DW40" s="13" t="n">
        <v>0</v>
      </c>
      <c r="DX40" s="13" t="n">
        <v>0</v>
      </c>
      <c r="DY40" s="13" t="n">
        <v>0</v>
      </c>
      <c r="DZ40" s="13" t="n">
        <v>0</v>
      </c>
      <c r="EA40" s="13" t="n">
        <v>0</v>
      </c>
      <c r="EB40" s="13" t="n">
        <v>0</v>
      </c>
      <c r="EC40" s="13" t="n">
        <v>797</v>
      </c>
      <c r="ED40" s="13" t="n">
        <v>0</v>
      </c>
      <c r="EE40" s="13" t="n">
        <v>0</v>
      </c>
      <c r="EF40" s="13" t="n">
        <v>0</v>
      </c>
      <c r="EG40" s="13" t="n">
        <v>0</v>
      </c>
      <c r="EH40" s="13" t="n">
        <v>0</v>
      </c>
      <c r="EI40" s="13" t="n">
        <v>0</v>
      </c>
      <c r="EJ40" s="13" t="n">
        <v>0</v>
      </c>
      <c r="EK40" s="13" t="n">
        <v>0</v>
      </c>
      <c r="EL40" s="13" t="n">
        <v>3278</v>
      </c>
      <c r="EM40" s="13" t="n">
        <v>0</v>
      </c>
      <c r="EN40" s="13" t="n">
        <v>0</v>
      </c>
      <c r="EO40" s="13" t="n">
        <v>0</v>
      </c>
      <c r="EP40" s="13" t="n">
        <v>0</v>
      </c>
      <c r="EQ40" s="13" t="n">
        <v>0</v>
      </c>
      <c r="ER40" s="13" t="n">
        <v>0</v>
      </c>
      <c r="ES40" s="13" t="n">
        <v>0</v>
      </c>
      <c r="ET40" s="21"/>
      <c r="EU40" s="11"/>
      <c r="EV40" s="22" t="s">
        <v>173</v>
      </c>
      <c r="EW40" s="26"/>
      <c r="EX40" s="24"/>
      <c r="EY40" s="25" t="n">
        <f aca="false">SUBTOTAL(109,U40)</f>
        <v>2006</v>
      </c>
      <c r="EZ40" s="26"/>
      <c r="FA40" s="27" t="n">
        <v>1</v>
      </c>
      <c r="FB40" s="26"/>
      <c r="FC40" s="26"/>
      <c r="FD40" s="26"/>
      <c r="FE40" s="26"/>
      <c r="FF40" s="26"/>
      <c r="FG40" s="26"/>
    </row>
    <row r="41" s="28" customFormat="true" ht="15.75" hidden="false" customHeight="true" outlineLevel="0" collapsed="false">
      <c r="A41" s="9" t="s">
        <v>393</v>
      </c>
      <c r="B41" s="10" t="s">
        <v>394</v>
      </c>
      <c r="C41" s="11" t="s">
        <v>168</v>
      </c>
      <c r="D41" s="11" t="s">
        <v>157</v>
      </c>
      <c r="E41" s="12" t="s">
        <v>177</v>
      </c>
      <c r="F41" s="11" t="s">
        <v>326</v>
      </c>
      <c r="G41" s="11" t="s">
        <v>357</v>
      </c>
      <c r="H41" s="11" t="s">
        <v>161</v>
      </c>
      <c r="I41" s="10" t="s">
        <v>328</v>
      </c>
      <c r="J41" s="11" t="s">
        <v>181</v>
      </c>
      <c r="K41" s="9" t="s">
        <v>182</v>
      </c>
      <c r="L41" s="10" t="s">
        <v>284</v>
      </c>
      <c r="M41" s="10" t="s">
        <v>395</v>
      </c>
      <c r="N41" s="12" t="s">
        <v>360</v>
      </c>
      <c r="O41" s="13" t="n">
        <v>11603</v>
      </c>
      <c r="P41" s="13" t="n">
        <v>9603</v>
      </c>
      <c r="Q41" s="13" t="n">
        <v>2000</v>
      </c>
      <c r="R41" s="13" t="n">
        <v>0</v>
      </c>
      <c r="S41" s="13"/>
      <c r="T41" s="13"/>
      <c r="U41" s="11" t="n">
        <v>2006</v>
      </c>
      <c r="V41" s="14" t="n">
        <v>0</v>
      </c>
      <c r="W41" s="14" t="n">
        <v>0</v>
      </c>
      <c r="X41" s="14" t="n">
        <v>0</v>
      </c>
      <c r="Y41" s="14" t="n">
        <v>0</v>
      </c>
      <c r="Z41" s="14" t="n">
        <v>0</v>
      </c>
      <c r="AA41" s="14" t="n">
        <v>0</v>
      </c>
      <c r="AB41" s="14" t="n">
        <v>0</v>
      </c>
      <c r="AC41" s="14" t="n">
        <v>0</v>
      </c>
      <c r="AD41" s="14" t="n">
        <v>0</v>
      </c>
      <c r="AE41" s="14" t="n">
        <v>0</v>
      </c>
      <c r="AF41" s="14" t="n">
        <v>1049</v>
      </c>
      <c r="AG41" s="14" t="n">
        <v>3299</v>
      </c>
      <c r="AH41" s="14" t="n">
        <v>4174</v>
      </c>
      <c r="AI41" s="14" t="n">
        <v>2844</v>
      </c>
      <c r="AJ41" s="14" t="n">
        <v>237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3112</v>
      </c>
      <c r="BT41" s="13" t="n">
        <v>1236</v>
      </c>
      <c r="BU41" s="13" t="n">
        <v>0</v>
      </c>
      <c r="BV41" s="13" t="n">
        <v>400</v>
      </c>
      <c r="BW41" s="13" t="n">
        <v>4311</v>
      </c>
      <c r="BX41" s="13" t="n">
        <v>544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2000</v>
      </c>
      <c r="CO41" s="13" t="n">
        <v>0</v>
      </c>
      <c r="CP41" s="13" t="n">
        <v>0</v>
      </c>
      <c r="CQ41" s="13" t="n">
        <v>0</v>
      </c>
      <c r="CR41" s="13" t="n">
        <v>0</v>
      </c>
      <c r="CS41" s="13" t="n">
        <v>0</v>
      </c>
      <c r="CT41" s="13" t="n">
        <v>0</v>
      </c>
      <c r="CU41" s="13" t="n">
        <v>0</v>
      </c>
      <c r="CV41" s="13" t="n">
        <v>0</v>
      </c>
      <c r="CW41" s="13" t="n">
        <v>0</v>
      </c>
      <c r="CX41" s="13" t="n">
        <v>0</v>
      </c>
      <c r="CY41" s="13" t="n">
        <v>0</v>
      </c>
      <c r="CZ41" s="13" t="n">
        <v>0</v>
      </c>
      <c r="DA41" s="13" t="n">
        <v>0</v>
      </c>
      <c r="DB41" s="13" t="n">
        <v>0</v>
      </c>
      <c r="DC41" s="15"/>
      <c r="DD41" s="10"/>
      <c r="DE41" s="10"/>
      <c r="DF41" s="10" t="s">
        <v>196</v>
      </c>
      <c r="DG41" s="10"/>
      <c r="DH41" s="16" t="n">
        <f aca="false">DL41-DM41</f>
        <v>0</v>
      </c>
      <c r="DI41" s="17" t="s">
        <v>168</v>
      </c>
      <c r="DJ41" s="18" t="s">
        <v>169</v>
      </c>
      <c r="DK41" s="12"/>
      <c r="DL41" s="19"/>
      <c r="DM41" s="19"/>
      <c r="DN41" s="12"/>
      <c r="DO41" s="12" t="s">
        <v>330</v>
      </c>
      <c r="DP41" s="20" t="s">
        <v>172</v>
      </c>
      <c r="DQ41" s="12"/>
      <c r="DR41" s="13" t="n">
        <v>0</v>
      </c>
      <c r="DS41" s="13" t="n">
        <v>0</v>
      </c>
      <c r="DT41" s="13" t="n">
        <v>0</v>
      </c>
      <c r="DU41" s="13" t="n">
        <v>0</v>
      </c>
      <c r="DV41" s="13" t="n">
        <v>0</v>
      </c>
      <c r="DW41" s="13" t="n">
        <v>0</v>
      </c>
      <c r="DX41" s="13" t="n">
        <v>0</v>
      </c>
      <c r="DY41" s="13" t="n">
        <v>0</v>
      </c>
      <c r="DZ41" s="13" t="n">
        <v>0</v>
      </c>
      <c r="EA41" s="13" t="n">
        <v>0</v>
      </c>
      <c r="EB41" s="13" t="n">
        <v>0</v>
      </c>
      <c r="EC41" s="13" t="n">
        <v>2285</v>
      </c>
      <c r="ED41" s="13" t="n">
        <v>0</v>
      </c>
      <c r="EE41" s="13" t="n">
        <v>0</v>
      </c>
      <c r="EF41" s="13" t="n">
        <v>0</v>
      </c>
      <c r="EG41" s="13" t="n">
        <v>0</v>
      </c>
      <c r="EH41" s="13" t="n">
        <v>0</v>
      </c>
      <c r="EI41" s="13" t="n">
        <v>0</v>
      </c>
      <c r="EJ41" s="13" t="n">
        <v>0</v>
      </c>
      <c r="EK41" s="13" t="n">
        <v>0</v>
      </c>
      <c r="EL41" s="13" t="n">
        <v>9318</v>
      </c>
      <c r="EM41" s="13" t="n">
        <v>0</v>
      </c>
      <c r="EN41" s="13" t="n">
        <v>0</v>
      </c>
      <c r="EO41" s="13" t="n">
        <v>0</v>
      </c>
      <c r="EP41" s="13" t="n">
        <v>0</v>
      </c>
      <c r="EQ41" s="13" t="n">
        <v>0</v>
      </c>
      <c r="ER41" s="13" t="n">
        <v>0</v>
      </c>
      <c r="ES41" s="13" t="n">
        <v>0</v>
      </c>
      <c r="ET41" s="21"/>
      <c r="EU41" s="11"/>
      <c r="EV41" s="22" t="s">
        <v>173</v>
      </c>
      <c r="EW41" s="26"/>
      <c r="EX41" s="24"/>
      <c r="EY41" s="25" t="n">
        <f aca="false">SUBTOTAL(109,U41)</f>
        <v>2006</v>
      </c>
      <c r="EZ41" s="26"/>
      <c r="FA41" s="27" t="n">
        <v>1</v>
      </c>
      <c r="FB41" s="26"/>
      <c r="FC41" s="26"/>
      <c r="FD41" s="26"/>
      <c r="FE41" s="26"/>
      <c r="FF41" s="26"/>
      <c r="FG41" s="26"/>
    </row>
    <row r="42" s="28" customFormat="true" ht="15.75" hidden="false" customHeight="true" outlineLevel="0" collapsed="false">
      <c r="A42" s="9" t="s">
        <v>396</v>
      </c>
      <c r="B42" s="10" t="s">
        <v>397</v>
      </c>
      <c r="C42" s="11" t="s">
        <v>168</v>
      </c>
      <c r="D42" s="11" t="s">
        <v>157</v>
      </c>
      <c r="E42" s="12" t="s">
        <v>177</v>
      </c>
      <c r="F42" s="11" t="s">
        <v>326</v>
      </c>
      <c r="G42" s="11" t="s">
        <v>357</v>
      </c>
      <c r="H42" s="11" t="s">
        <v>161</v>
      </c>
      <c r="I42" s="10" t="s">
        <v>328</v>
      </c>
      <c r="J42" s="11" t="s">
        <v>181</v>
      </c>
      <c r="K42" s="9" t="s">
        <v>182</v>
      </c>
      <c r="L42" s="10" t="s">
        <v>398</v>
      </c>
      <c r="M42" s="10" t="s">
        <v>399</v>
      </c>
      <c r="N42" s="12" t="s">
        <v>360</v>
      </c>
      <c r="O42" s="13" t="n">
        <v>12112</v>
      </c>
      <c r="P42" s="13" t="n">
        <v>10812</v>
      </c>
      <c r="Q42" s="13" t="n">
        <v>1300</v>
      </c>
      <c r="R42" s="13" t="n">
        <v>0</v>
      </c>
      <c r="S42" s="13"/>
      <c r="T42" s="13"/>
      <c r="U42" s="11" t="n">
        <v>2005</v>
      </c>
      <c r="V42" s="14" t="n">
        <v>0</v>
      </c>
      <c r="W42" s="14" t="n">
        <v>0</v>
      </c>
      <c r="X42" s="14" t="n">
        <v>0</v>
      </c>
      <c r="Y42" s="14" t="n">
        <v>0</v>
      </c>
      <c r="Z42" s="14" t="n">
        <v>0</v>
      </c>
      <c r="AA42" s="14" t="n">
        <v>0</v>
      </c>
      <c r="AB42" s="14" t="n">
        <v>0</v>
      </c>
      <c r="AC42" s="14" t="n">
        <v>0</v>
      </c>
      <c r="AD42" s="14" t="n">
        <v>0</v>
      </c>
      <c r="AE42" s="14" t="n">
        <v>220</v>
      </c>
      <c r="AF42" s="14" t="n">
        <v>1223</v>
      </c>
      <c r="AG42" s="14" t="n">
        <v>3546</v>
      </c>
      <c r="AH42" s="14" t="n">
        <v>3968</v>
      </c>
      <c r="AI42" s="14" t="n">
        <v>2912</v>
      </c>
      <c r="AJ42" s="14" t="n">
        <v>243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220</v>
      </c>
      <c r="BP42" s="13" t="n">
        <v>0</v>
      </c>
      <c r="BQ42" s="13" t="n">
        <v>0</v>
      </c>
      <c r="BR42" s="13" t="n">
        <v>1223</v>
      </c>
      <c r="BS42" s="13" t="n">
        <v>0</v>
      </c>
      <c r="BT42" s="13" t="n">
        <v>3546</v>
      </c>
      <c r="BU42" s="13" t="n">
        <v>2000</v>
      </c>
      <c r="BV42" s="13" t="n">
        <v>3300</v>
      </c>
      <c r="BW42" s="13" t="n">
        <v>200</v>
      </c>
      <c r="BX42" s="13" t="n">
        <v>323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  <c r="CH42" s="13" t="n">
        <v>0</v>
      </c>
      <c r="CI42" s="13" t="n">
        <v>0</v>
      </c>
      <c r="CJ42" s="13" t="n">
        <v>0</v>
      </c>
      <c r="CK42" s="13" t="n">
        <v>0</v>
      </c>
      <c r="CL42" s="13" t="n">
        <v>0</v>
      </c>
      <c r="CM42" s="13" t="n">
        <v>0</v>
      </c>
      <c r="CN42" s="13" t="n">
        <v>1300</v>
      </c>
      <c r="CO42" s="13" t="n">
        <v>0</v>
      </c>
      <c r="CP42" s="13" t="n">
        <v>0</v>
      </c>
      <c r="CQ42" s="13" t="n">
        <v>0</v>
      </c>
      <c r="CR42" s="13" t="n">
        <v>0</v>
      </c>
      <c r="CS42" s="13" t="n">
        <v>0</v>
      </c>
      <c r="CT42" s="13" t="n">
        <v>0</v>
      </c>
      <c r="CU42" s="13" t="n">
        <v>0</v>
      </c>
      <c r="CV42" s="13" t="n">
        <v>0</v>
      </c>
      <c r="CW42" s="13" t="n">
        <v>0</v>
      </c>
      <c r="CX42" s="13" t="n">
        <v>0</v>
      </c>
      <c r="CY42" s="13" t="n">
        <v>0</v>
      </c>
      <c r="CZ42" s="13" t="n">
        <v>0</v>
      </c>
      <c r="DA42" s="13" t="n">
        <v>0</v>
      </c>
      <c r="DB42" s="13" t="n">
        <v>0</v>
      </c>
      <c r="DC42" s="15"/>
      <c r="DD42" s="10"/>
      <c r="DE42" s="10"/>
      <c r="DF42" s="10" t="s">
        <v>196</v>
      </c>
      <c r="DG42" s="10"/>
      <c r="DH42" s="16" t="n">
        <f aca="false">DL42-DM42</f>
        <v>0</v>
      </c>
      <c r="DI42" s="17" t="s">
        <v>168</v>
      </c>
      <c r="DJ42" s="18" t="s">
        <v>169</v>
      </c>
      <c r="DK42" s="12"/>
      <c r="DL42" s="19"/>
      <c r="DM42" s="19"/>
      <c r="DN42" s="12"/>
      <c r="DO42" s="12" t="s">
        <v>330</v>
      </c>
      <c r="DP42" s="20" t="s">
        <v>172</v>
      </c>
      <c r="DQ42" s="12"/>
      <c r="DR42" s="13" t="n">
        <v>0</v>
      </c>
      <c r="DS42" s="13" t="n">
        <v>0</v>
      </c>
      <c r="DT42" s="13" t="n">
        <v>0</v>
      </c>
      <c r="DU42" s="13" t="n">
        <v>0</v>
      </c>
      <c r="DV42" s="13" t="n">
        <v>0</v>
      </c>
      <c r="DW42" s="13" t="n">
        <v>0</v>
      </c>
      <c r="DX42" s="13" t="n">
        <v>0</v>
      </c>
      <c r="DY42" s="13" t="n">
        <v>0</v>
      </c>
      <c r="DZ42" s="13" t="n">
        <v>0</v>
      </c>
      <c r="EA42" s="13" t="n">
        <v>0</v>
      </c>
      <c r="EB42" s="13" t="n">
        <v>0</v>
      </c>
      <c r="EC42" s="13" t="n">
        <v>2906</v>
      </c>
      <c r="ED42" s="13" t="n">
        <v>0</v>
      </c>
      <c r="EE42" s="13" t="n">
        <v>0</v>
      </c>
      <c r="EF42" s="13" t="n">
        <v>0</v>
      </c>
      <c r="EG42" s="13" t="n">
        <v>0</v>
      </c>
      <c r="EH42" s="13" t="n">
        <v>0</v>
      </c>
      <c r="EI42" s="13" t="n">
        <v>0</v>
      </c>
      <c r="EJ42" s="13" t="n">
        <v>0</v>
      </c>
      <c r="EK42" s="13" t="n">
        <v>0</v>
      </c>
      <c r="EL42" s="13" t="n">
        <v>9206</v>
      </c>
      <c r="EM42" s="13" t="n">
        <v>0</v>
      </c>
      <c r="EN42" s="13" t="n">
        <v>0</v>
      </c>
      <c r="EO42" s="13" t="n">
        <v>0</v>
      </c>
      <c r="EP42" s="13" t="n">
        <v>0</v>
      </c>
      <c r="EQ42" s="13" t="n">
        <v>0</v>
      </c>
      <c r="ER42" s="13" t="n">
        <v>0</v>
      </c>
      <c r="ES42" s="13" t="n">
        <v>0</v>
      </c>
      <c r="ET42" s="21"/>
      <c r="EU42" s="11"/>
      <c r="EV42" s="22" t="s">
        <v>173</v>
      </c>
      <c r="EW42" s="26"/>
      <c r="EX42" s="24"/>
      <c r="EY42" s="25" t="n">
        <f aca="false">SUBTOTAL(109,U42)</f>
        <v>2005</v>
      </c>
      <c r="EZ42" s="26"/>
      <c r="FA42" s="27" t="n">
        <v>1</v>
      </c>
      <c r="FB42" s="26"/>
      <c r="FC42" s="26"/>
      <c r="FD42" s="26"/>
      <c r="FE42" s="26"/>
      <c r="FF42" s="26"/>
      <c r="FG42" s="26"/>
    </row>
    <row r="43" s="28" customFormat="true" ht="15.75" hidden="false" customHeight="true" outlineLevel="0" collapsed="false">
      <c r="A43" s="9" t="s">
        <v>400</v>
      </c>
      <c r="B43" s="10" t="s">
        <v>401</v>
      </c>
      <c r="C43" s="11" t="s">
        <v>168</v>
      </c>
      <c r="D43" s="11" t="s">
        <v>157</v>
      </c>
      <c r="E43" s="12" t="s">
        <v>177</v>
      </c>
      <c r="F43" s="11" t="s">
        <v>326</v>
      </c>
      <c r="G43" s="11" t="s">
        <v>357</v>
      </c>
      <c r="H43" s="11" t="s">
        <v>161</v>
      </c>
      <c r="I43" s="10" t="s">
        <v>328</v>
      </c>
      <c r="J43" s="11" t="s">
        <v>181</v>
      </c>
      <c r="K43" s="9" t="s">
        <v>182</v>
      </c>
      <c r="L43" s="10" t="s">
        <v>402</v>
      </c>
      <c r="M43" s="10" t="s">
        <v>403</v>
      </c>
      <c r="N43" s="12" t="s">
        <v>360</v>
      </c>
      <c r="O43" s="13" t="n">
        <v>4084</v>
      </c>
      <c r="P43" s="13" t="n">
        <v>2084</v>
      </c>
      <c r="Q43" s="13" t="n">
        <v>2000</v>
      </c>
      <c r="R43" s="13" t="n">
        <v>0</v>
      </c>
      <c r="S43" s="13"/>
      <c r="T43" s="13"/>
      <c r="U43" s="11" t="n">
        <v>2007</v>
      </c>
      <c r="V43" s="14" t="n">
        <v>0</v>
      </c>
      <c r="W43" s="14" t="n">
        <v>0</v>
      </c>
      <c r="X43" s="14" t="n">
        <v>0</v>
      </c>
      <c r="Y43" s="14" t="n">
        <v>0</v>
      </c>
      <c r="Z43" s="14" t="n">
        <v>0</v>
      </c>
      <c r="AA43" s="14" t="n">
        <v>0</v>
      </c>
      <c r="AB43" s="14" t="n">
        <v>0</v>
      </c>
      <c r="AC43" s="14" t="n">
        <v>0</v>
      </c>
      <c r="AD43" s="14" t="n">
        <v>0</v>
      </c>
      <c r="AE43" s="14" t="n">
        <v>0</v>
      </c>
      <c r="AF43" s="14" t="n">
        <v>0</v>
      </c>
      <c r="AG43" s="14" t="n">
        <v>1065</v>
      </c>
      <c r="AH43" s="14" t="n">
        <v>1785</v>
      </c>
      <c r="AI43" s="14" t="n">
        <v>1139</v>
      </c>
      <c r="AJ43" s="14" t="n">
        <v>95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3" t="n">
        <v>0</v>
      </c>
      <c r="AY43" s="13" t="n">
        <v>0</v>
      </c>
      <c r="AZ43" s="13" t="n">
        <v>0</v>
      </c>
      <c r="BA43" s="13" t="n">
        <v>0</v>
      </c>
      <c r="BB43" s="13" t="n">
        <v>0</v>
      </c>
      <c r="BC43" s="13" t="n">
        <v>0</v>
      </c>
      <c r="BD43" s="13" t="n">
        <v>0</v>
      </c>
      <c r="BE43" s="13" t="n">
        <v>0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3" t="n">
        <v>0</v>
      </c>
      <c r="BL43" s="13" t="n">
        <v>0</v>
      </c>
      <c r="BM43" s="13" t="n">
        <v>0</v>
      </c>
      <c r="BN43" s="13" t="n">
        <v>0</v>
      </c>
      <c r="BO43" s="13" t="n">
        <v>0</v>
      </c>
      <c r="BP43" s="13" t="n">
        <v>0</v>
      </c>
      <c r="BQ43" s="13" t="n">
        <v>79</v>
      </c>
      <c r="BR43" s="13" t="n">
        <v>276</v>
      </c>
      <c r="BS43" s="13" t="n">
        <v>0</v>
      </c>
      <c r="BT43" s="13" t="n">
        <v>727</v>
      </c>
      <c r="BU43" s="13" t="n">
        <v>78</v>
      </c>
      <c r="BV43" s="13" t="n">
        <v>185</v>
      </c>
      <c r="BW43" s="13" t="n">
        <v>115</v>
      </c>
      <c r="BX43" s="13" t="n">
        <v>624</v>
      </c>
      <c r="BY43" s="13" t="n">
        <v>0</v>
      </c>
      <c r="BZ43" s="13" t="n">
        <v>0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3" t="n">
        <v>0</v>
      </c>
      <c r="CH43" s="13" t="n">
        <v>0</v>
      </c>
      <c r="CI43" s="13" t="n">
        <v>0</v>
      </c>
      <c r="CJ43" s="13" t="n">
        <v>0</v>
      </c>
      <c r="CK43" s="13" t="n">
        <v>0</v>
      </c>
      <c r="CL43" s="13" t="n">
        <v>0</v>
      </c>
      <c r="CM43" s="13" t="n">
        <v>1600</v>
      </c>
      <c r="CN43" s="13" t="n">
        <v>400</v>
      </c>
      <c r="CO43" s="13" t="n">
        <v>0</v>
      </c>
      <c r="CP43" s="13" t="n">
        <v>0</v>
      </c>
      <c r="CQ43" s="13" t="n">
        <v>0</v>
      </c>
      <c r="CR43" s="13" t="n">
        <v>0</v>
      </c>
      <c r="CS43" s="13" t="n">
        <v>0</v>
      </c>
      <c r="CT43" s="13" t="n">
        <v>0</v>
      </c>
      <c r="CU43" s="13" t="n">
        <v>0</v>
      </c>
      <c r="CV43" s="13" t="n">
        <v>0</v>
      </c>
      <c r="CW43" s="13" t="n">
        <v>0</v>
      </c>
      <c r="CX43" s="13" t="n">
        <v>0</v>
      </c>
      <c r="CY43" s="13" t="n">
        <v>0</v>
      </c>
      <c r="CZ43" s="13" t="n">
        <v>0</v>
      </c>
      <c r="DA43" s="13" t="n">
        <v>0</v>
      </c>
      <c r="DB43" s="13" t="n">
        <v>0</v>
      </c>
      <c r="DC43" s="15"/>
      <c r="DD43" s="10"/>
      <c r="DE43" s="10"/>
      <c r="DF43" s="10" t="s">
        <v>196</v>
      </c>
      <c r="DG43" s="10"/>
      <c r="DH43" s="16" t="n">
        <f aca="false">DL43-DM43</f>
        <v>0</v>
      </c>
      <c r="DI43" s="17" t="s">
        <v>168</v>
      </c>
      <c r="DJ43" s="18" t="s">
        <v>169</v>
      </c>
      <c r="DK43" s="12"/>
      <c r="DL43" s="19"/>
      <c r="DM43" s="19"/>
      <c r="DN43" s="12"/>
      <c r="DO43" s="12" t="s">
        <v>330</v>
      </c>
      <c r="DP43" s="20" t="s">
        <v>172</v>
      </c>
      <c r="DQ43" s="12"/>
      <c r="DR43" s="13" t="n">
        <v>0</v>
      </c>
      <c r="DS43" s="13" t="n">
        <v>0</v>
      </c>
      <c r="DT43" s="13" t="n">
        <v>0</v>
      </c>
      <c r="DU43" s="13" t="n">
        <v>0</v>
      </c>
      <c r="DV43" s="13" t="n">
        <v>0</v>
      </c>
      <c r="DW43" s="13" t="n">
        <v>0</v>
      </c>
      <c r="DX43" s="13" t="n">
        <v>0</v>
      </c>
      <c r="DY43" s="13" t="n">
        <v>0</v>
      </c>
      <c r="DZ43" s="13" t="n">
        <v>0</v>
      </c>
      <c r="EA43" s="13" t="n">
        <v>0</v>
      </c>
      <c r="EB43" s="13" t="n">
        <v>0</v>
      </c>
      <c r="EC43" s="13" t="n">
        <v>355</v>
      </c>
      <c r="ED43" s="13" t="n">
        <v>0</v>
      </c>
      <c r="EE43" s="13" t="n">
        <v>0</v>
      </c>
      <c r="EF43" s="13" t="n">
        <v>0</v>
      </c>
      <c r="EG43" s="13" t="n">
        <v>0</v>
      </c>
      <c r="EH43" s="13" t="n">
        <v>0</v>
      </c>
      <c r="EI43" s="13" t="n">
        <v>0</v>
      </c>
      <c r="EJ43" s="13" t="n">
        <v>0</v>
      </c>
      <c r="EK43" s="13" t="n">
        <v>0</v>
      </c>
      <c r="EL43" s="13" t="n">
        <v>3729</v>
      </c>
      <c r="EM43" s="13" t="n">
        <v>0</v>
      </c>
      <c r="EN43" s="13" t="n">
        <v>0</v>
      </c>
      <c r="EO43" s="13" t="n">
        <v>0</v>
      </c>
      <c r="EP43" s="13" t="n">
        <v>0</v>
      </c>
      <c r="EQ43" s="13" t="n">
        <v>0</v>
      </c>
      <c r="ER43" s="13" t="n">
        <v>0</v>
      </c>
      <c r="ES43" s="13" t="n">
        <v>0</v>
      </c>
      <c r="ET43" s="21"/>
      <c r="EU43" s="11"/>
      <c r="EV43" s="22" t="s">
        <v>173</v>
      </c>
      <c r="EW43" s="26"/>
      <c r="EX43" s="24"/>
      <c r="EY43" s="25" t="n">
        <f aca="false">SUBTOTAL(109,U43)</f>
        <v>2007</v>
      </c>
      <c r="EZ43" s="26"/>
      <c r="FA43" s="27" t="n">
        <v>1</v>
      </c>
      <c r="FB43" s="26"/>
      <c r="FC43" s="26"/>
      <c r="FD43" s="26"/>
      <c r="FE43" s="26"/>
      <c r="FF43" s="26"/>
      <c r="FG43" s="26"/>
    </row>
    <row r="44" s="28" customFormat="true" ht="15.75" hidden="false" customHeight="true" outlineLevel="0" collapsed="false">
      <c r="A44" s="9" t="s">
        <v>404</v>
      </c>
      <c r="B44" s="10" t="s">
        <v>405</v>
      </c>
      <c r="C44" s="11" t="s">
        <v>168</v>
      </c>
      <c r="D44" s="11" t="s">
        <v>157</v>
      </c>
      <c r="E44" s="12" t="s">
        <v>177</v>
      </c>
      <c r="F44" s="11" t="s">
        <v>326</v>
      </c>
      <c r="G44" s="11" t="s">
        <v>357</v>
      </c>
      <c r="H44" s="11" t="s">
        <v>161</v>
      </c>
      <c r="I44" s="10" t="s">
        <v>328</v>
      </c>
      <c r="J44" s="11" t="s">
        <v>181</v>
      </c>
      <c r="K44" s="9" t="s">
        <v>182</v>
      </c>
      <c r="L44" s="10" t="s">
        <v>406</v>
      </c>
      <c r="M44" s="10" t="s">
        <v>407</v>
      </c>
      <c r="N44" s="12" t="s">
        <v>360</v>
      </c>
      <c r="O44" s="13" t="n">
        <v>1785</v>
      </c>
      <c r="P44" s="13" t="n">
        <v>1185</v>
      </c>
      <c r="Q44" s="13" t="n">
        <v>600</v>
      </c>
      <c r="R44" s="13" t="n">
        <v>0</v>
      </c>
      <c r="S44" s="13"/>
      <c r="T44" s="13"/>
      <c r="U44" s="11" t="n">
        <v>2007</v>
      </c>
      <c r="V44" s="14" t="n">
        <v>0</v>
      </c>
      <c r="W44" s="14" t="n">
        <v>0</v>
      </c>
      <c r="X44" s="14" t="n">
        <v>0</v>
      </c>
      <c r="Y44" s="14" t="n">
        <v>0</v>
      </c>
      <c r="Z44" s="14" t="n">
        <v>0</v>
      </c>
      <c r="AA44" s="14" t="n">
        <v>0</v>
      </c>
      <c r="AB44" s="14" t="n">
        <v>0</v>
      </c>
      <c r="AC44" s="14" t="n">
        <v>0</v>
      </c>
      <c r="AD44" s="14" t="n">
        <v>0</v>
      </c>
      <c r="AE44" s="14" t="n">
        <v>0</v>
      </c>
      <c r="AF44" s="14" t="n">
        <v>0</v>
      </c>
      <c r="AG44" s="14" t="n">
        <v>429</v>
      </c>
      <c r="AH44" s="14" t="n">
        <v>825</v>
      </c>
      <c r="AI44" s="14" t="n">
        <v>490</v>
      </c>
      <c r="AJ44" s="14" t="n">
        <v>41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  <c r="BC44" s="13" t="n">
        <v>0</v>
      </c>
      <c r="BD44" s="13" t="n">
        <v>0</v>
      </c>
      <c r="BE44" s="13" t="n">
        <v>0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3" t="n">
        <v>0</v>
      </c>
      <c r="BM44" s="13" t="n">
        <v>0</v>
      </c>
      <c r="BN44" s="13" t="n">
        <v>0</v>
      </c>
      <c r="BO44" s="13" t="n">
        <v>0</v>
      </c>
      <c r="BP44" s="13" t="n">
        <v>0</v>
      </c>
      <c r="BQ44" s="13" t="n">
        <v>20</v>
      </c>
      <c r="BR44" s="13" t="n">
        <v>0</v>
      </c>
      <c r="BS44" s="13" t="n">
        <v>0</v>
      </c>
      <c r="BT44" s="13" t="n">
        <v>409</v>
      </c>
      <c r="BU44" s="13" t="n">
        <v>0</v>
      </c>
      <c r="BV44" s="13" t="n">
        <v>175</v>
      </c>
      <c r="BW44" s="13" t="n">
        <v>166</v>
      </c>
      <c r="BX44" s="13" t="n">
        <v>415</v>
      </c>
      <c r="BY44" s="13" t="n">
        <v>0</v>
      </c>
      <c r="BZ44" s="13" t="n">
        <v>0</v>
      </c>
      <c r="CA44" s="13" t="n">
        <v>0</v>
      </c>
      <c r="CB44" s="13" t="n">
        <v>0</v>
      </c>
      <c r="CC44" s="13" t="n">
        <v>0</v>
      </c>
      <c r="CD44" s="13" t="n">
        <v>0</v>
      </c>
      <c r="CE44" s="13" t="n">
        <v>0</v>
      </c>
      <c r="CF44" s="13" t="n">
        <v>0</v>
      </c>
      <c r="CG44" s="13" t="n">
        <v>0</v>
      </c>
      <c r="CH44" s="13" t="n">
        <v>0</v>
      </c>
      <c r="CI44" s="13" t="n">
        <v>0</v>
      </c>
      <c r="CJ44" s="13" t="n">
        <v>0</v>
      </c>
      <c r="CK44" s="13" t="n">
        <v>0</v>
      </c>
      <c r="CL44" s="13" t="n">
        <v>0</v>
      </c>
      <c r="CM44" s="13" t="n">
        <v>600</v>
      </c>
      <c r="CN44" s="13" t="n">
        <v>0</v>
      </c>
      <c r="CO44" s="13" t="n">
        <v>0</v>
      </c>
      <c r="CP44" s="13" t="n">
        <v>0</v>
      </c>
      <c r="CQ44" s="13" t="n">
        <v>0</v>
      </c>
      <c r="CR44" s="13" t="n">
        <v>0</v>
      </c>
      <c r="CS44" s="13" t="n">
        <v>0</v>
      </c>
      <c r="CT44" s="13" t="n">
        <v>0</v>
      </c>
      <c r="CU44" s="13" t="n">
        <v>0</v>
      </c>
      <c r="CV44" s="13" t="n">
        <v>0</v>
      </c>
      <c r="CW44" s="13" t="n">
        <v>0</v>
      </c>
      <c r="CX44" s="13" t="n">
        <v>0</v>
      </c>
      <c r="CY44" s="13" t="n">
        <v>0</v>
      </c>
      <c r="CZ44" s="13" t="n">
        <v>0</v>
      </c>
      <c r="DA44" s="13" t="n">
        <v>0</v>
      </c>
      <c r="DB44" s="13" t="n">
        <v>0</v>
      </c>
      <c r="DC44" s="15"/>
      <c r="DD44" s="10"/>
      <c r="DE44" s="10"/>
      <c r="DF44" s="10" t="s">
        <v>196</v>
      </c>
      <c r="DG44" s="10"/>
      <c r="DH44" s="16" t="n">
        <f aca="false">DL44-DM44</f>
        <v>0</v>
      </c>
      <c r="DI44" s="17" t="s">
        <v>168</v>
      </c>
      <c r="DJ44" s="18" t="s">
        <v>169</v>
      </c>
      <c r="DK44" s="12"/>
      <c r="DL44" s="19"/>
      <c r="DM44" s="19"/>
      <c r="DN44" s="12"/>
      <c r="DO44" s="12" t="s">
        <v>330</v>
      </c>
      <c r="DP44" s="20" t="s">
        <v>172</v>
      </c>
      <c r="DQ44" s="12"/>
      <c r="DR44" s="13" t="n">
        <v>0</v>
      </c>
      <c r="DS44" s="13" t="n">
        <v>0</v>
      </c>
      <c r="DT44" s="13" t="n">
        <v>0</v>
      </c>
      <c r="DU44" s="13" t="n">
        <v>0</v>
      </c>
      <c r="DV44" s="13" t="n">
        <v>0</v>
      </c>
      <c r="DW44" s="13" t="n">
        <v>0</v>
      </c>
      <c r="DX44" s="13" t="n">
        <v>0</v>
      </c>
      <c r="DY44" s="13" t="n">
        <v>0</v>
      </c>
      <c r="DZ44" s="13" t="n">
        <v>0</v>
      </c>
      <c r="EA44" s="13" t="n">
        <v>0</v>
      </c>
      <c r="EB44" s="13" t="n">
        <v>0</v>
      </c>
      <c r="EC44" s="13" t="n">
        <v>20</v>
      </c>
      <c r="ED44" s="13" t="n">
        <v>0</v>
      </c>
      <c r="EE44" s="13" t="n">
        <v>0</v>
      </c>
      <c r="EF44" s="13" t="n">
        <v>0</v>
      </c>
      <c r="EG44" s="13" t="n">
        <v>0</v>
      </c>
      <c r="EH44" s="13" t="n">
        <v>0</v>
      </c>
      <c r="EI44" s="13" t="n">
        <v>0</v>
      </c>
      <c r="EJ44" s="13" t="n">
        <v>0</v>
      </c>
      <c r="EK44" s="13" t="n">
        <v>0</v>
      </c>
      <c r="EL44" s="13" t="n">
        <v>1765</v>
      </c>
      <c r="EM44" s="13" t="n">
        <v>0</v>
      </c>
      <c r="EN44" s="13" t="n">
        <v>0</v>
      </c>
      <c r="EO44" s="13" t="n">
        <v>0</v>
      </c>
      <c r="EP44" s="13" t="n">
        <v>0</v>
      </c>
      <c r="EQ44" s="13" t="n">
        <v>0</v>
      </c>
      <c r="ER44" s="13" t="n">
        <v>0</v>
      </c>
      <c r="ES44" s="13" t="n">
        <v>0</v>
      </c>
      <c r="ET44" s="21"/>
      <c r="EU44" s="11"/>
      <c r="EV44" s="22" t="s">
        <v>173</v>
      </c>
      <c r="EW44" s="26"/>
      <c r="EX44" s="24"/>
      <c r="EY44" s="25" t="n">
        <f aca="false">SUBTOTAL(109,U44)</f>
        <v>2007</v>
      </c>
      <c r="EZ44" s="26"/>
      <c r="FA44" s="27" t="n">
        <v>1</v>
      </c>
      <c r="FB44" s="26"/>
      <c r="FC44" s="26"/>
      <c r="FD44" s="26"/>
      <c r="FE44" s="26"/>
      <c r="FF44" s="26"/>
      <c r="FG44" s="26"/>
    </row>
    <row r="45" s="28" customFormat="true" ht="15.75" hidden="false" customHeight="true" outlineLevel="0" collapsed="false">
      <c r="A45" s="9" t="s">
        <v>408</v>
      </c>
      <c r="B45" s="10" t="s">
        <v>409</v>
      </c>
      <c r="C45" s="11" t="s">
        <v>168</v>
      </c>
      <c r="D45" s="11" t="s">
        <v>157</v>
      </c>
      <c r="E45" s="12" t="s">
        <v>177</v>
      </c>
      <c r="F45" s="11" t="s">
        <v>326</v>
      </c>
      <c r="G45" s="11" t="s">
        <v>357</v>
      </c>
      <c r="H45" s="11" t="s">
        <v>161</v>
      </c>
      <c r="I45" s="10" t="s">
        <v>328</v>
      </c>
      <c r="J45" s="11" t="s">
        <v>181</v>
      </c>
      <c r="K45" s="9" t="s">
        <v>182</v>
      </c>
      <c r="L45" s="10" t="s">
        <v>410</v>
      </c>
      <c r="M45" s="10" t="s">
        <v>411</v>
      </c>
      <c r="N45" s="12" t="s">
        <v>360</v>
      </c>
      <c r="O45" s="13" t="n">
        <v>4185</v>
      </c>
      <c r="P45" s="13" t="n">
        <v>3585</v>
      </c>
      <c r="Q45" s="13" t="n">
        <v>600</v>
      </c>
      <c r="R45" s="13" t="n">
        <v>0</v>
      </c>
      <c r="S45" s="13"/>
      <c r="T45" s="13"/>
      <c r="U45" s="11" t="n">
        <v>2006</v>
      </c>
      <c r="V45" s="14" t="n">
        <v>0</v>
      </c>
      <c r="W45" s="14" t="n">
        <v>0</v>
      </c>
      <c r="X45" s="14" t="n">
        <v>0</v>
      </c>
      <c r="Y45" s="14" t="n">
        <v>0</v>
      </c>
      <c r="Z45" s="14" t="n">
        <v>0</v>
      </c>
      <c r="AA45" s="14" t="n">
        <v>0</v>
      </c>
      <c r="AB45" s="14" t="n">
        <v>0</v>
      </c>
      <c r="AC45" s="14" t="n">
        <v>0</v>
      </c>
      <c r="AD45" s="14" t="n">
        <v>0</v>
      </c>
      <c r="AE45" s="14" t="n">
        <v>0</v>
      </c>
      <c r="AF45" s="14" t="n">
        <v>473</v>
      </c>
      <c r="AG45" s="14" t="n">
        <v>1271</v>
      </c>
      <c r="AH45" s="14" t="n">
        <v>1504</v>
      </c>
      <c r="AI45" s="14" t="n">
        <v>865</v>
      </c>
      <c r="AJ45" s="14" t="n">
        <v>72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  <c r="BC45" s="13" t="n">
        <v>0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3" t="n">
        <v>0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469</v>
      </c>
      <c r="BR45" s="13" t="n">
        <v>473</v>
      </c>
      <c r="BS45" s="13" t="n">
        <v>0</v>
      </c>
      <c r="BT45" s="13" t="n">
        <v>802</v>
      </c>
      <c r="BU45" s="13" t="n">
        <v>0</v>
      </c>
      <c r="BV45" s="13" t="n">
        <v>144</v>
      </c>
      <c r="BW45" s="13" t="n">
        <v>832</v>
      </c>
      <c r="BX45" s="13" t="n">
        <v>865</v>
      </c>
      <c r="BY45" s="13" t="n">
        <v>0</v>
      </c>
      <c r="BZ45" s="13" t="n">
        <v>0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  <c r="CH45" s="13" t="n">
        <v>0</v>
      </c>
      <c r="CI45" s="13" t="n">
        <v>0</v>
      </c>
      <c r="CJ45" s="13" t="n">
        <v>0</v>
      </c>
      <c r="CK45" s="13" t="n">
        <v>0</v>
      </c>
      <c r="CL45" s="13" t="n">
        <v>0</v>
      </c>
      <c r="CM45" s="13" t="n">
        <v>600</v>
      </c>
      <c r="CN45" s="13" t="n">
        <v>0</v>
      </c>
      <c r="CO45" s="13" t="n">
        <v>0</v>
      </c>
      <c r="CP45" s="13" t="n">
        <v>0</v>
      </c>
      <c r="CQ45" s="13" t="n">
        <v>0</v>
      </c>
      <c r="CR45" s="13" t="n">
        <v>0</v>
      </c>
      <c r="CS45" s="13" t="n">
        <v>0</v>
      </c>
      <c r="CT45" s="13" t="n">
        <v>0</v>
      </c>
      <c r="CU45" s="13" t="n">
        <v>0</v>
      </c>
      <c r="CV45" s="13" t="n">
        <v>0</v>
      </c>
      <c r="CW45" s="13" t="n">
        <v>0</v>
      </c>
      <c r="CX45" s="13" t="n">
        <v>0</v>
      </c>
      <c r="CY45" s="13" t="n">
        <v>0</v>
      </c>
      <c r="CZ45" s="13" t="n">
        <v>0</v>
      </c>
      <c r="DA45" s="13" t="n">
        <v>0</v>
      </c>
      <c r="DB45" s="13" t="n">
        <v>0</v>
      </c>
      <c r="DC45" s="15"/>
      <c r="DD45" s="10"/>
      <c r="DE45" s="10"/>
      <c r="DF45" s="10" t="s">
        <v>196</v>
      </c>
      <c r="DG45" s="10"/>
      <c r="DH45" s="16" t="n">
        <f aca="false">DL45-DM45</f>
        <v>0</v>
      </c>
      <c r="DI45" s="17" t="s">
        <v>168</v>
      </c>
      <c r="DJ45" s="18" t="s">
        <v>169</v>
      </c>
      <c r="DK45" s="12"/>
      <c r="DL45" s="19"/>
      <c r="DM45" s="19"/>
      <c r="DN45" s="12"/>
      <c r="DO45" s="12" t="s">
        <v>330</v>
      </c>
      <c r="DP45" s="20" t="s">
        <v>172</v>
      </c>
      <c r="DQ45" s="12"/>
      <c r="DR45" s="13" t="n">
        <v>0</v>
      </c>
      <c r="DS45" s="13" t="n">
        <v>0</v>
      </c>
      <c r="DT45" s="13" t="n">
        <v>0</v>
      </c>
      <c r="DU45" s="13" t="n">
        <v>0</v>
      </c>
      <c r="DV45" s="13" t="n">
        <v>0</v>
      </c>
      <c r="DW45" s="13" t="n">
        <v>0</v>
      </c>
      <c r="DX45" s="13" t="n">
        <v>0</v>
      </c>
      <c r="DY45" s="13" t="n">
        <v>0</v>
      </c>
      <c r="DZ45" s="13" t="n">
        <v>0</v>
      </c>
      <c r="EA45" s="13" t="n">
        <v>0</v>
      </c>
      <c r="EB45" s="13" t="n">
        <v>0</v>
      </c>
      <c r="EC45" s="13" t="n">
        <v>942</v>
      </c>
      <c r="ED45" s="13" t="n">
        <v>0</v>
      </c>
      <c r="EE45" s="13" t="n">
        <v>0</v>
      </c>
      <c r="EF45" s="13" t="n">
        <v>0</v>
      </c>
      <c r="EG45" s="13" t="n">
        <v>0</v>
      </c>
      <c r="EH45" s="13" t="n">
        <v>0</v>
      </c>
      <c r="EI45" s="13" t="n">
        <v>0</v>
      </c>
      <c r="EJ45" s="13" t="n">
        <v>0</v>
      </c>
      <c r="EK45" s="13" t="n">
        <v>0</v>
      </c>
      <c r="EL45" s="13" t="n">
        <v>3243</v>
      </c>
      <c r="EM45" s="13" t="n">
        <v>0</v>
      </c>
      <c r="EN45" s="13" t="n">
        <v>0</v>
      </c>
      <c r="EO45" s="13" t="n">
        <v>0</v>
      </c>
      <c r="EP45" s="13" t="n">
        <v>0</v>
      </c>
      <c r="EQ45" s="13" t="n">
        <v>0</v>
      </c>
      <c r="ER45" s="13" t="n">
        <v>0</v>
      </c>
      <c r="ES45" s="13" t="n">
        <v>0</v>
      </c>
      <c r="ET45" s="21"/>
      <c r="EU45" s="11"/>
      <c r="EV45" s="22" t="s">
        <v>173</v>
      </c>
      <c r="EW45" s="26"/>
      <c r="EX45" s="24"/>
      <c r="EY45" s="25" t="n">
        <f aca="false">SUBTOTAL(109,U45)</f>
        <v>2006</v>
      </c>
      <c r="EZ45" s="26"/>
      <c r="FA45" s="27" t="n">
        <v>1</v>
      </c>
      <c r="FB45" s="26"/>
      <c r="FC45" s="26"/>
      <c r="FD45" s="26"/>
      <c r="FE45" s="26"/>
      <c r="FF45" s="26"/>
      <c r="FG45" s="26"/>
    </row>
    <row r="46" s="28" customFormat="true" ht="15.75" hidden="false" customHeight="true" outlineLevel="0" collapsed="false">
      <c r="A46" s="9" t="s">
        <v>412</v>
      </c>
      <c r="B46" s="10" t="s">
        <v>413</v>
      </c>
      <c r="C46" s="11" t="s">
        <v>168</v>
      </c>
      <c r="D46" s="11" t="s">
        <v>157</v>
      </c>
      <c r="E46" s="12" t="s">
        <v>177</v>
      </c>
      <c r="F46" s="11" t="s">
        <v>326</v>
      </c>
      <c r="G46" s="11" t="s">
        <v>357</v>
      </c>
      <c r="H46" s="11" t="s">
        <v>161</v>
      </c>
      <c r="I46" s="10" t="s">
        <v>328</v>
      </c>
      <c r="J46" s="11" t="s">
        <v>181</v>
      </c>
      <c r="K46" s="9" t="s">
        <v>182</v>
      </c>
      <c r="L46" s="10" t="s">
        <v>414</v>
      </c>
      <c r="M46" s="10" t="s">
        <v>415</v>
      </c>
      <c r="N46" s="12" t="s">
        <v>360</v>
      </c>
      <c r="O46" s="13" t="n">
        <v>5375</v>
      </c>
      <c r="P46" s="13" t="n">
        <v>5359</v>
      </c>
      <c r="Q46" s="13" t="n">
        <v>16</v>
      </c>
      <c r="R46" s="13" t="n">
        <v>0</v>
      </c>
      <c r="S46" s="13"/>
      <c r="T46" s="13"/>
      <c r="U46" s="11" t="n">
        <v>2006</v>
      </c>
      <c r="V46" s="14" t="n">
        <v>0</v>
      </c>
      <c r="W46" s="14" t="n">
        <v>0</v>
      </c>
      <c r="X46" s="14" t="n">
        <v>0</v>
      </c>
      <c r="Y46" s="14" t="n">
        <v>0</v>
      </c>
      <c r="Z46" s="14" t="n">
        <v>0</v>
      </c>
      <c r="AA46" s="14" t="n">
        <v>0</v>
      </c>
      <c r="AB46" s="14" t="n">
        <v>0</v>
      </c>
      <c r="AC46" s="14" t="n">
        <v>0</v>
      </c>
      <c r="AD46" s="14" t="n">
        <v>0</v>
      </c>
      <c r="AE46" s="14" t="n">
        <v>0</v>
      </c>
      <c r="AF46" s="14" t="n">
        <v>351</v>
      </c>
      <c r="AG46" s="14" t="n">
        <v>1782</v>
      </c>
      <c r="AH46" s="14" t="n">
        <v>1970</v>
      </c>
      <c r="AI46" s="14" t="n">
        <v>1174</v>
      </c>
      <c r="AJ46" s="14" t="n">
        <v>98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3" t="n">
        <v>0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351</v>
      </c>
      <c r="BR46" s="13" t="n">
        <v>0</v>
      </c>
      <c r="BS46" s="13" t="n">
        <v>648</v>
      </c>
      <c r="BT46" s="13" t="n">
        <v>1134</v>
      </c>
      <c r="BU46" s="13" t="n">
        <v>0</v>
      </c>
      <c r="BV46" s="13" t="n">
        <v>200</v>
      </c>
      <c r="BW46" s="13" t="n">
        <v>1598</v>
      </c>
      <c r="BX46" s="13" t="n">
        <v>1428</v>
      </c>
      <c r="BY46" s="13" t="n">
        <v>0</v>
      </c>
      <c r="BZ46" s="13" t="n">
        <v>0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3" t="n">
        <v>0</v>
      </c>
      <c r="CG46" s="13" t="n">
        <v>0</v>
      </c>
      <c r="CH46" s="13" t="n">
        <v>0</v>
      </c>
      <c r="CI46" s="13" t="n">
        <v>0</v>
      </c>
      <c r="CJ46" s="13" t="n">
        <v>0</v>
      </c>
      <c r="CK46" s="13" t="n">
        <v>0</v>
      </c>
      <c r="CL46" s="13" t="n">
        <v>0</v>
      </c>
      <c r="CM46" s="13" t="n">
        <v>0</v>
      </c>
      <c r="CN46" s="13" t="n">
        <v>16</v>
      </c>
      <c r="CO46" s="13" t="n">
        <v>0</v>
      </c>
      <c r="CP46" s="13" t="n">
        <v>0</v>
      </c>
      <c r="CQ46" s="13" t="n">
        <v>0</v>
      </c>
      <c r="CR46" s="13" t="n">
        <v>0</v>
      </c>
      <c r="CS46" s="13" t="n">
        <v>0</v>
      </c>
      <c r="CT46" s="13" t="n">
        <v>0</v>
      </c>
      <c r="CU46" s="13" t="n">
        <v>0</v>
      </c>
      <c r="CV46" s="13" t="n">
        <v>0</v>
      </c>
      <c r="CW46" s="13" t="n">
        <v>0</v>
      </c>
      <c r="CX46" s="13" t="n">
        <v>0</v>
      </c>
      <c r="CY46" s="13" t="n">
        <v>0</v>
      </c>
      <c r="CZ46" s="13" t="n">
        <v>0</v>
      </c>
      <c r="DA46" s="13" t="n">
        <v>0</v>
      </c>
      <c r="DB46" s="13" t="n">
        <v>0</v>
      </c>
      <c r="DC46" s="15"/>
      <c r="DD46" s="10"/>
      <c r="DE46" s="10"/>
      <c r="DF46" s="10" t="s">
        <v>196</v>
      </c>
      <c r="DG46" s="10"/>
      <c r="DH46" s="16" t="n">
        <f aca="false">DL46-DM46</f>
        <v>0</v>
      </c>
      <c r="DI46" s="17" t="s">
        <v>168</v>
      </c>
      <c r="DJ46" s="18" t="s">
        <v>169</v>
      </c>
      <c r="DK46" s="12"/>
      <c r="DL46" s="19"/>
      <c r="DM46" s="19"/>
      <c r="DN46" s="12"/>
      <c r="DO46" s="12" t="s">
        <v>330</v>
      </c>
      <c r="DP46" s="20" t="s">
        <v>172</v>
      </c>
      <c r="DQ46" s="12"/>
      <c r="DR46" s="13" t="n">
        <v>0</v>
      </c>
      <c r="DS46" s="13" t="n">
        <v>0</v>
      </c>
      <c r="DT46" s="13" t="n">
        <v>0</v>
      </c>
      <c r="DU46" s="13" t="n">
        <v>0</v>
      </c>
      <c r="DV46" s="13" t="n">
        <v>0</v>
      </c>
      <c r="DW46" s="13" t="n">
        <v>0</v>
      </c>
      <c r="DX46" s="13" t="n">
        <v>0</v>
      </c>
      <c r="DY46" s="13" t="n">
        <v>0</v>
      </c>
      <c r="DZ46" s="13" t="n">
        <v>0</v>
      </c>
      <c r="EA46" s="13" t="n">
        <v>0</v>
      </c>
      <c r="EB46" s="13" t="n">
        <v>0</v>
      </c>
      <c r="EC46" s="13" t="n">
        <v>999</v>
      </c>
      <c r="ED46" s="13" t="n">
        <v>0</v>
      </c>
      <c r="EE46" s="13" t="n">
        <v>0</v>
      </c>
      <c r="EF46" s="13" t="n">
        <v>0</v>
      </c>
      <c r="EG46" s="13" t="n">
        <v>0</v>
      </c>
      <c r="EH46" s="13" t="n">
        <v>0</v>
      </c>
      <c r="EI46" s="13" t="n">
        <v>0</v>
      </c>
      <c r="EJ46" s="13" t="n">
        <v>0</v>
      </c>
      <c r="EK46" s="13" t="n">
        <v>0</v>
      </c>
      <c r="EL46" s="13" t="n">
        <v>4376</v>
      </c>
      <c r="EM46" s="13" t="n">
        <v>0</v>
      </c>
      <c r="EN46" s="13" t="n">
        <v>0</v>
      </c>
      <c r="EO46" s="13" t="n">
        <v>0</v>
      </c>
      <c r="EP46" s="13" t="n">
        <v>0</v>
      </c>
      <c r="EQ46" s="13" t="n">
        <v>0</v>
      </c>
      <c r="ER46" s="13" t="n">
        <v>0</v>
      </c>
      <c r="ES46" s="13" t="n">
        <v>0</v>
      </c>
      <c r="ET46" s="21"/>
      <c r="EU46" s="11"/>
      <c r="EV46" s="22" t="s">
        <v>173</v>
      </c>
      <c r="EW46" s="26"/>
      <c r="EX46" s="24"/>
      <c r="EY46" s="25" t="n">
        <f aca="false">SUBTOTAL(109,U46)</f>
        <v>2006</v>
      </c>
      <c r="EZ46" s="26"/>
      <c r="FA46" s="27" t="n">
        <v>1</v>
      </c>
      <c r="FB46" s="26"/>
      <c r="FC46" s="26"/>
      <c r="FD46" s="26"/>
      <c r="FE46" s="26"/>
      <c r="FF46" s="26"/>
      <c r="FG46" s="26"/>
    </row>
    <row r="47" s="28" customFormat="true" ht="15.75" hidden="false" customHeight="true" outlineLevel="0" collapsed="false">
      <c r="A47" s="9" t="s">
        <v>416</v>
      </c>
      <c r="B47" s="10" t="s">
        <v>417</v>
      </c>
      <c r="C47" s="11" t="s">
        <v>168</v>
      </c>
      <c r="D47" s="11" t="s">
        <v>157</v>
      </c>
      <c r="E47" s="12" t="s">
        <v>177</v>
      </c>
      <c r="F47" s="11" t="s">
        <v>326</v>
      </c>
      <c r="G47" s="11" t="s">
        <v>357</v>
      </c>
      <c r="H47" s="11" t="s">
        <v>161</v>
      </c>
      <c r="I47" s="10" t="s">
        <v>328</v>
      </c>
      <c r="J47" s="11" t="s">
        <v>181</v>
      </c>
      <c r="K47" s="9" t="s">
        <v>182</v>
      </c>
      <c r="L47" s="10" t="s">
        <v>418</v>
      </c>
      <c r="M47" s="10" t="s">
        <v>419</v>
      </c>
      <c r="N47" s="12" t="s">
        <v>360</v>
      </c>
      <c r="O47" s="13" t="n">
        <v>3124</v>
      </c>
      <c r="P47" s="13" t="n">
        <v>3124</v>
      </c>
      <c r="Q47" s="13" t="n">
        <v>0</v>
      </c>
      <c r="R47" s="13" t="n">
        <v>0</v>
      </c>
      <c r="S47" s="13"/>
      <c r="T47" s="13"/>
      <c r="U47" s="11" t="n">
        <v>2006</v>
      </c>
      <c r="V47" s="14" t="n">
        <v>0</v>
      </c>
      <c r="W47" s="14" t="n">
        <v>0</v>
      </c>
      <c r="X47" s="14" t="n">
        <v>0</v>
      </c>
      <c r="Y47" s="14" t="n">
        <v>0</v>
      </c>
      <c r="Z47" s="14" t="n">
        <v>0</v>
      </c>
      <c r="AA47" s="14" t="n">
        <v>0</v>
      </c>
      <c r="AB47" s="14" t="n">
        <v>0</v>
      </c>
      <c r="AC47" s="14" t="n">
        <v>0</v>
      </c>
      <c r="AD47" s="14" t="n">
        <v>0</v>
      </c>
      <c r="AE47" s="14" t="n">
        <v>0</v>
      </c>
      <c r="AF47" s="14" t="n">
        <v>211</v>
      </c>
      <c r="AG47" s="14" t="n">
        <v>1111</v>
      </c>
      <c r="AH47" s="14" t="n">
        <v>1123</v>
      </c>
      <c r="AI47" s="14" t="n">
        <v>627</v>
      </c>
      <c r="AJ47" s="14" t="n">
        <v>52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  <c r="BC47" s="13" t="n">
        <v>0</v>
      </c>
      <c r="BD47" s="13" t="n">
        <v>0</v>
      </c>
      <c r="BE47" s="13" t="n">
        <v>0</v>
      </c>
      <c r="BF47" s="13" t="n">
        <v>0</v>
      </c>
      <c r="BG47" s="13" t="n">
        <v>0</v>
      </c>
      <c r="BH47" s="13" t="n">
        <v>0</v>
      </c>
      <c r="BI47" s="13" t="n">
        <v>0</v>
      </c>
      <c r="BJ47" s="13" t="n">
        <v>0</v>
      </c>
      <c r="BK47" s="13" t="n">
        <v>0</v>
      </c>
      <c r="BL47" s="13" t="n">
        <v>0</v>
      </c>
      <c r="BM47" s="13" t="n">
        <v>0</v>
      </c>
      <c r="BN47" s="13" t="n">
        <v>0</v>
      </c>
      <c r="BO47" s="13" t="n">
        <v>0</v>
      </c>
      <c r="BP47" s="13" t="n">
        <v>0</v>
      </c>
      <c r="BQ47" s="13" t="n">
        <v>211</v>
      </c>
      <c r="BR47" s="13" t="n">
        <v>0</v>
      </c>
      <c r="BS47" s="13" t="n">
        <v>0</v>
      </c>
      <c r="BT47" s="13" t="n">
        <v>1111</v>
      </c>
      <c r="BU47" s="13" t="n">
        <v>0</v>
      </c>
      <c r="BV47" s="13" t="n">
        <v>284</v>
      </c>
      <c r="BW47" s="13" t="n">
        <v>568</v>
      </c>
      <c r="BX47" s="13" t="n">
        <v>950</v>
      </c>
      <c r="BY47" s="13" t="n">
        <v>0</v>
      </c>
      <c r="BZ47" s="13" t="n">
        <v>0</v>
      </c>
      <c r="CA47" s="13" t="n">
        <v>0</v>
      </c>
      <c r="CB47" s="13" t="n">
        <v>0</v>
      </c>
      <c r="CC47" s="13" t="n">
        <v>0</v>
      </c>
      <c r="CD47" s="13" t="n">
        <v>0</v>
      </c>
      <c r="CE47" s="13" t="n">
        <v>0</v>
      </c>
      <c r="CF47" s="13" t="n">
        <v>0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  <c r="CL47" s="13" t="n">
        <v>0</v>
      </c>
      <c r="CM47" s="13" t="n">
        <v>0</v>
      </c>
      <c r="CN47" s="13" t="n">
        <v>0</v>
      </c>
      <c r="CO47" s="13" t="n">
        <v>0</v>
      </c>
      <c r="CP47" s="13" t="n">
        <v>0</v>
      </c>
      <c r="CQ47" s="13" t="n">
        <v>0</v>
      </c>
      <c r="CR47" s="13" t="n">
        <v>0</v>
      </c>
      <c r="CS47" s="13" t="n">
        <v>0</v>
      </c>
      <c r="CT47" s="13" t="n">
        <v>0</v>
      </c>
      <c r="CU47" s="13" t="n">
        <v>0</v>
      </c>
      <c r="CV47" s="13" t="n">
        <v>0</v>
      </c>
      <c r="CW47" s="13" t="n">
        <v>0</v>
      </c>
      <c r="CX47" s="13" t="n">
        <v>0</v>
      </c>
      <c r="CY47" s="13" t="n">
        <v>0</v>
      </c>
      <c r="CZ47" s="13" t="n">
        <v>0</v>
      </c>
      <c r="DA47" s="13" t="n">
        <v>0</v>
      </c>
      <c r="DB47" s="13" t="n">
        <v>0</v>
      </c>
      <c r="DC47" s="15"/>
      <c r="DD47" s="10"/>
      <c r="DE47" s="10"/>
      <c r="DF47" s="10" t="s">
        <v>196</v>
      </c>
      <c r="DG47" s="10"/>
      <c r="DH47" s="16" t="n">
        <f aca="false">DL47-DM47</f>
        <v>0</v>
      </c>
      <c r="DI47" s="17" t="s">
        <v>168</v>
      </c>
      <c r="DJ47" s="18" t="s">
        <v>169</v>
      </c>
      <c r="DK47" s="12"/>
      <c r="DL47" s="19"/>
      <c r="DM47" s="19"/>
      <c r="DN47" s="12"/>
      <c r="DO47" s="12" t="s">
        <v>330</v>
      </c>
      <c r="DP47" s="20" t="s">
        <v>172</v>
      </c>
      <c r="DQ47" s="12"/>
      <c r="DR47" s="13" t="n">
        <v>0</v>
      </c>
      <c r="DS47" s="13" t="n">
        <v>0</v>
      </c>
      <c r="DT47" s="13" t="n">
        <v>0</v>
      </c>
      <c r="DU47" s="13" t="n">
        <v>0</v>
      </c>
      <c r="DV47" s="13" t="n">
        <v>0</v>
      </c>
      <c r="DW47" s="13" t="n">
        <v>0</v>
      </c>
      <c r="DX47" s="13" t="n">
        <v>0</v>
      </c>
      <c r="DY47" s="13" t="n">
        <v>0</v>
      </c>
      <c r="DZ47" s="13" t="n">
        <v>0</v>
      </c>
      <c r="EA47" s="13" t="n">
        <v>0</v>
      </c>
      <c r="EB47" s="13" t="n">
        <v>0</v>
      </c>
      <c r="EC47" s="13" t="n">
        <v>649</v>
      </c>
      <c r="ED47" s="13" t="n">
        <v>0</v>
      </c>
      <c r="EE47" s="13" t="n">
        <v>0</v>
      </c>
      <c r="EF47" s="13" t="n">
        <v>0</v>
      </c>
      <c r="EG47" s="13" t="n">
        <v>0</v>
      </c>
      <c r="EH47" s="13" t="n">
        <v>0</v>
      </c>
      <c r="EI47" s="13" t="n">
        <v>0</v>
      </c>
      <c r="EJ47" s="13" t="n">
        <v>0</v>
      </c>
      <c r="EK47" s="13" t="n">
        <v>0</v>
      </c>
      <c r="EL47" s="13" t="n">
        <v>2475</v>
      </c>
      <c r="EM47" s="13" t="n">
        <v>0</v>
      </c>
      <c r="EN47" s="13" t="n">
        <v>0</v>
      </c>
      <c r="EO47" s="13" t="n">
        <v>0</v>
      </c>
      <c r="EP47" s="13" t="n">
        <v>0</v>
      </c>
      <c r="EQ47" s="13" t="n">
        <v>0</v>
      </c>
      <c r="ER47" s="13" t="n">
        <v>0</v>
      </c>
      <c r="ES47" s="13" t="n">
        <v>0</v>
      </c>
      <c r="ET47" s="21"/>
      <c r="EU47" s="11"/>
      <c r="EV47" s="22" t="s">
        <v>173</v>
      </c>
      <c r="EW47" s="26"/>
      <c r="EX47" s="24"/>
      <c r="EY47" s="25" t="n">
        <f aca="false">SUBTOTAL(109,U47)</f>
        <v>2006</v>
      </c>
      <c r="EZ47" s="26"/>
      <c r="FA47" s="27" t="n">
        <v>1</v>
      </c>
      <c r="FB47" s="26"/>
      <c r="FC47" s="26"/>
      <c r="FD47" s="26"/>
      <c r="FE47" s="26"/>
      <c r="FF47" s="26"/>
      <c r="FG47" s="26"/>
    </row>
    <row r="48" s="28" customFormat="true" ht="15.75" hidden="false" customHeight="true" outlineLevel="0" collapsed="false">
      <c r="A48" s="9" t="s">
        <v>420</v>
      </c>
      <c r="B48" s="10" t="s">
        <v>421</v>
      </c>
      <c r="C48" s="11" t="s">
        <v>168</v>
      </c>
      <c r="D48" s="11" t="s">
        <v>157</v>
      </c>
      <c r="E48" s="12" t="s">
        <v>177</v>
      </c>
      <c r="F48" s="11" t="s">
        <v>326</v>
      </c>
      <c r="G48" s="11" t="s">
        <v>357</v>
      </c>
      <c r="H48" s="11" t="s">
        <v>161</v>
      </c>
      <c r="I48" s="10" t="s">
        <v>328</v>
      </c>
      <c r="J48" s="11" t="s">
        <v>181</v>
      </c>
      <c r="K48" s="9" t="s">
        <v>182</v>
      </c>
      <c r="L48" s="10" t="s">
        <v>422</v>
      </c>
      <c r="M48" s="10" t="s">
        <v>423</v>
      </c>
      <c r="N48" s="12" t="s">
        <v>360</v>
      </c>
      <c r="O48" s="13" t="n">
        <v>7207</v>
      </c>
      <c r="P48" s="13" t="n">
        <v>5207</v>
      </c>
      <c r="Q48" s="13" t="n">
        <v>2000</v>
      </c>
      <c r="R48" s="13" t="n">
        <v>0</v>
      </c>
      <c r="S48" s="13"/>
      <c r="T48" s="13"/>
      <c r="U48" s="11" t="n">
        <v>2004</v>
      </c>
      <c r="V48" s="14" t="n">
        <v>0</v>
      </c>
      <c r="W48" s="14" t="n">
        <v>0</v>
      </c>
      <c r="X48" s="14" t="n">
        <v>0</v>
      </c>
      <c r="Y48" s="14" t="n">
        <v>0</v>
      </c>
      <c r="Z48" s="14" t="n">
        <v>0</v>
      </c>
      <c r="AA48" s="14" t="n">
        <v>0</v>
      </c>
      <c r="AB48" s="14" t="n">
        <v>0</v>
      </c>
      <c r="AC48" s="14" t="n">
        <v>0</v>
      </c>
      <c r="AD48" s="14" t="n">
        <v>335</v>
      </c>
      <c r="AE48" s="14" t="n">
        <v>982</v>
      </c>
      <c r="AF48" s="14" t="n">
        <v>947</v>
      </c>
      <c r="AG48" s="14" t="n">
        <v>3284</v>
      </c>
      <c r="AH48" s="14" t="n">
        <v>1659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3" t="n">
        <v>300</v>
      </c>
      <c r="BM48" s="13" t="n">
        <v>0</v>
      </c>
      <c r="BN48" s="13" t="n">
        <v>0</v>
      </c>
      <c r="BO48" s="13" t="n">
        <v>1017</v>
      </c>
      <c r="BP48" s="13" t="n">
        <v>0</v>
      </c>
      <c r="BQ48" s="13" t="n">
        <v>0</v>
      </c>
      <c r="BR48" s="13" t="n">
        <v>947</v>
      </c>
      <c r="BS48" s="13" t="n">
        <v>902</v>
      </c>
      <c r="BT48" s="13" t="n">
        <v>0</v>
      </c>
      <c r="BU48" s="13" t="n">
        <v>550</v>
      </c>
      <c r="BV48" s="13" t="n">
        <v>255</v>
      </c>
      <c r="BW48" s="13" t="n">
        <v>1236</v>
      </c>
      <c r="BX48" s="13" t="n">
        <v>0</v>
      </c>
      <c r="BY48" s="13" t="n">
        <v>0</v>
      </c>
      <c r="BZ48" s="13" t="n">
        <v>0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3" t="n">
        <v>0</v>
      </c>
      <c r="CG48" s="13" t="n">
        <v>0</v>
      </c>
      <c r="CH48" s="13" t="n">
        <v>0</v>
      </c>
      <c r="CI48" s="13" t="n">
        <v>0</v>
      </c>
      <c r="CJ48" s="13" t="n">
        <v>0</v>
      </c>
      <c r="CK48" s="13" t="n">
        <v>0</v>
      </c>
      <c r="CL48" s="13" t="n">
        <v>1482</v>
      </c>
      <c r="CM48" s="13" t="n">
        <v>518</v>
      </c>
      <c r="CN48" s="13" t="n">
        <v>0</v>
      </c>
      <c r="CO48" s="13" t="n">
        <v>0</v>
      </c>
      <c r="CP48" s="13" t="n">
        <v>0</v>
      </c>
      <c r="CQ48" s="13" t="n">
        <v>0</v>
      </c>
      <c r="CR48" s="13" t="n">
        <v>0</v>
      </c>
      <c r="CS48" s="13" t="n">
        <v>0</v>
      </c>
      <c r="CT48" s="13" t="n">
        <v>0</v>
      </c>
      <c r="CU48" s="13" t="n">
        <v>0</v>
      </c>
      <c r="CV48" s="13" t="n">
        <v>0</v>
      </c>
      <c r="CW48" s="13" t="n">
        <v>0</v>
      </c>
      <c r="CX48" s="13" t="n">
        <v>0</v>
      </c>
      <c r="CY48" s="13" t="n">
        <v>0</v>
      </c>
      <c r="CZ48" s="13" t="n">
        <v>0</v>
      </c>
      <c r="DA48" s="13" t="n">
        <v>0</v>
      </c>
      <c r="DB48" s="13" t="n">
        <v>0</v>
      </c>
      <c r="DC48" s="15"/>
      <c r="DD48" s="10"/>
      <c r="DE48" s="10"/>
      <c r="DF48" s="10" t="s">
        <v>196</v>
      </c>
      <c r="DG48" s="10"/>
      <c r="DH48" s="16" t="n">
        <f aca="false">DL48-DM48</f>
        <v>0</v>
      </c>
      <c r="DI48" s="17" t="s">
        <v>168</v>
      </c>
      <c r="DJ48" s="18" t="s">
        <v>169</v>
      </c>
      <c r="DK48" s="12"/>
      <c r="DL48" s="19"/>
      <c r="DM48" s="19"/>
      <c r="DN48" s="12"/>
      <c r="DO48" s="12" t="s">
        <v>330</v>
      </c>
      <c r="DP48" s="20" t="s">
        <v>172</v>
      </c>
      <c r="DQ48" s="12"/>
      <c r="DR48" s="13" t="n">
        <v>0</v>
      </c>
      <c r="DS48" s="13" t="n">
        <v>0</v>
      </c>
      <c r="DT48" s="13" t="n">
        <v>0</v>
      </c>
      <c r="DU48" s="13" t="n">
        <v>0</v>
      </c>
      <c r="DV48" s="13" t="n">
        <v>0</v>
      </c>
      <c r="DW48" s="13" t="n">
        <v>0</v>
      </c>
      <c r="DX48" s="13" t="n">
        <v>0</v>
      </c>
      <c r="DY48" s="13" t="n">
        <v>0</v>
      </c>
      <c r="DZ48" s="13" t="n">
        <v>0</v>
      </c>
      <c r="EA48" s="13" t="n">
        <v>0</v>
      </c>
      <c r="EB48" s="13" t="n">
        <v>0</v>
      </c>
      <c r="EC48" s="13" t="n">
        <v>3166</v>
      </c>
      <c r="ED48" s="13" t="n">
        <v>0</v>
      </c>
      <c r="EE48" s="13" t="n">
        <v>0</v>
      </c>
      <c r="EF48" s="13" t="n">
        <v>0</v>
      </c>
      <c r="EG48" s="13" t="n">
        <v>0</v>
      </c>
      <c r="EH48" s="13" t="n">
        <v>0</v>
      </c>
      <c r="EI48" s="13" t="n">
        <v>0</v>
      </c>
      <c r="EJ48" s="13" t="n">
        <v>0</v>
      </c>
      <c r="EK48" s="13" t="n">
        <v>0</v>
      </c>
      <c r="EL48" s="13" t="n">
        <v>4041</v>
      </c>
      <c r="EM48" s="13" t="n">
        <v>0</v>
      </c>
      <c r="EN48" s="13" t="n">
        <v>0</v>
      </c>
      <c r="EO48" s="13" t="n">
        <v>0</v>
      </c>
      <c r="EP48" s="13" t="n">
        <v>0</v>
      </c>
      <c r="EQ48" s="13" t="n">
        <v>0</v>
      </c>
      <c r="ER48" s="13" t="n">
        <v>0</v>
      </c>
      <c r="ES48" s="13" t="n">
        <v>0</v>
      </c>
      <c r="ET48" s="21"/>
      <c r="EU48" s="11"/>
      <c r="EV48" s="22" t="s">
        <v>173</v>
      </c>
      <c r="EW48" s="26"/>
      <c r="EX48" s="24"/>
      <c r="EY48" s="25" t="n">
        <f aca="false">SUBTOTAL(109,U48)</f>
        <v>2004</v>
      </c>
      <c r="EZ48" s="26"/>
      <c r="FA48" s="27" t="n">
        <v>1</v>
      </c>
      <c r="FB48" s="26"/>
      <c r="FC48" s="26"/>
      <c r="FD48" s="26"/>
      <c r="FE48" s="26"/>
      <c r="FF48" s="26"/>
      <c r="FG48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2023-12-04T10:17:36Z</dcterms:created>
  <dc:creator/>
  <dc:description/>
  <dc:language>en-GB</dc:language>
  <cp:lastModifiedBy/>
  <dcterms:modified xsi:type="dcterms:W3CDTF">2024-01-11T21:14:21Z</dcterms:modified>
  <cp:revision>13</cp:revision>
  <dc:subject/>
  <dc:title/>
</cp:coreProperties>
</file>