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MLR\interactive-stepwise-regression-ui\tests\"/>
    </mc:Choice>
  </mc:AlternateContent>
  <xr:revisionPtr revIDLastSave="0" documentId="13_ncr:1_{368AB46E-E691-488B-A5A7-D3BB3CE2D6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Расче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29" i="2" a="1"/>
  <c r="A29" i="2" s="1"/>
  <c r="A41" i="2" a="1"/>
  <c r="A41" i="2" s="1"/>
  <c r="B104" i="2"/>
  <c r="B106" i="2" s="1"/>
  <c r="B107" i="2"/>
  <c r="A65" i="2" l="1" a="1"/>
  <c r="A53" i="2" a="1"/>
  <c r="B111" i="2" l="1"/>
  <c r="B112" i="2"/>
  <c r="B109" i="2"/>
  <c r="B118" i="2"/>
  <c r="B113" i="2"/>
  <c r="B114" i="2"/>
  <c r="B116" i="2"/>
  <c r="A53" i="2"/>
  <c r="B117" i="2"/>
  <c r="B115" i="2"/>
  <c r="B110" i="2"/>
  <c r="A65" i="2"/>
  <c r="N2" i="2" l="1"/>
  <c r="O2" i="2" s="1"/>
  <c r="N10" i="2"/>
  <c r="O10" i="2" s="1"/>
  <c r="Q10" i="2" s="1"/>
  <c r="N18" i="2"/>
  <c r="O18" i="2" s="1"/>
  <c r="Q18" i="2" s="1"/>
  <c r="N22" i="2"/>
  <c r="O22" i="2" s="1"/>
  <c r="Q22" i="2" s="1"/>
  <c r="N3" i="2"/>
  <c r="O3" i="2" s="1"/>
  <c r="Q3" i="2" s="1"/>
  <c r="N5" i="2"/>
  <c r="O5" i="2" s="1"/>
  <c r="Q5" i="2" s="1"/>
  <c r="N7" i="2"/>
  <c r="O7" i="2" s="1"/>
  <c r="Q7" i="2" s="1"/>
  <c r="N9" i="2"/>
  <c r="O9" i="2" s="1"/>
  <c r="Q9" i="2" s="1"/>
  <c r="N11" i="2"/>
  <c r="O11" i="2" s="1"/>
  <c r="Q11" i="2" s="1"/>
  <c r="N13" i="2"/>
  <c r="O13" i="2" s="1"/>
  <c r="Q13" i="2" s="1"/>
  <c r="N15" i="2"/>
  <c r="O15" i="2" s="1"/>
  <c r="Q15" i="2" s="1"/>
  <c r="N17" i="2"/>
  <c r="O17" i="2" s="1"/>
  <c r="Q17" i="2" s="1"/>
  <c r="N19" i="2"/>
  <c r="O19" i="2" s="1"/>
  <c r="Q19" i="2" s="1"/>
  <c r="N21" i="2"/>
  <c r="O21" i="2" s="1"/>
  <c r="Q21" i="2" s="1"/>
  <c r="N23" i="2"/>
  <c r="O23" i="2" s="1"/>
  <c r="Q23" i="2" s="1"/>
  <c r="N25" i="2"/>
  <c r="O25" i="2" s="1"/>
  <c r="Q25" i="2" s="1"/>
  <c r="N27" i="2"/>
  <c r="O27" i="2" s="1"/>
  <c r="Q27" i="2" s="1"/>
  <c r="N4" i="2"/>
  <c r="O4" i="2" s="1"/>
  <c r="Q4" i="2" s="1"/>
  <c r="N6" i="2"/>
  <c r="O6" i="2" s="1"/>
  <c r="Q6" i="2" s="1"/>
  <c r="N8" i="2"/>
  <c r="O8" i="2" s="1"/>
  <c r="Q8" i="2" s="1"/>
  <c r="N12" i="2"/>
  <c r="O12" i="2" s="1"/>
  <c r="Q12" i="2" s="1"/>
  <c r="N14" i="2"/>
  <c r="O14" i="2" s="1"/>
  <c r="Q14" i="2" s="1"/>
  <c r="N16" i="2"/>
  <c r="O16" i="2" s="1"/>
  <c r="Q16" i="2" s="1"/>
  <c r="N20" i="2"/>
  <c r="O20" i="2" s="1"/>
  <c r="Q20" i="2" s="1"/>
  <c r="N26" i="2"/>
  <c r="O26" i="2" s="1"/>
  <c r="Q26" i="2" s="1"/>
  <c r="N24" i="2"/>
  <c r="O24" i="2" s="1"/>
  <c r="Q24" i="2" s="1"/>
  <c r="B76" i="2" l="1" a="1"/>
  <c r="B76" i="2" s="1"/>
  <c r="O28" i="2"/>
  <c r="Q2" i="2"/>
  <c r="Q28" i="2" s="1"/>
  <c r="B102" i="2" l="1"/>
  <c r="B105" i="2" s="1"/>
  <c r="B77" i="2"/>
  <c r="B78" i="2" l="1"/>
  <c r="E85" i="2"/>
  <c r="E80" i="2"/>
  <c r="C86" i="2"/>
  <c r="A83" i="2"/>
  <c r="B83" i="2"/>
  <c r="C81" i="2"/>
  <c r="A87" i="2"/>
  <c r="A82" i="2"/>
  <c r="J87" i="2"/>
  <c r="I83" i="2"/>
  <c r="G83" i="2"/>
  <c r="E89" i="2"/>
  <c r="E84" i="2"/>
  <c r="B95" i="2" s="1"/>
  <c r="C90" i="2"/>
  <c r="H89" i="2"/>
  <c r="B85" i="2"/>
  <c r="C85" i="2"/>
  <c r="F83" i="2"/>
  <c r="J88" i="2"/>
  <c r="J90" i="2"/>
  <c r="D90" i="2"/>
  <c r="I81" i="2"/>
  <c r="G87" i="2"/>
  <c r="G82" i="2"/>
  <c r="E88" i="2"/>
  <c r="K85" i="2"/>
  <c r="A86" i="2"/>
  <c r="E83" i="2"/>
  <c r="C89" i="2"/>
  <c r="C84" i="2"/>
  <c r="A90" i="2"/>
  <c r="I85" i="2"/>
  <c r="I80" i="2"/>
  <c r="G86" i="2"/>
  <c r="B97" i="2" s="1"/>
  <c r="C80" i="2"/>
  <c r="G80" i="2"/>
  <c r="K87" i="2"/>
  <c r="I86" i="2"/>
  <c r="D86" i="2"/>
  <c r="H88" i="2"/>
  <c r="C88" i="2"/>
  <c r="D80" i="2"/>
  <c r="B86" i="2"/>
  <c r="B81" i="2"/>
  <c r="B92" i="2" s="1"/>
  <c r="K86" i="2"/>
  <c r="F84" i="2"/>
  <c r="J83" i="2"/>
  <c r="K81" i="2"/>
  <c r="I87" i="2"/>
  <c r="I82" i="2"/>
  <c r="G88" i="2"/>
  <c r="H86" i="2"/>
  <c r="D84" i="2"/>
  <c r="B90" i="2"/>
  <c r="K90" i="2"/>
  <c r="B101" i="2" s="1"/>
  <c r="A81" i="2"/>
  <c r="J86" i="2"/>
  <c r="J81" i="2"/>
  <c r="H87" i="2"/>
  <c r="B98" i="2" s="1"/>
  <c r="D85" i="2"/>
  <c r="H82" i="2"/>
  <c r="F88" i="2"/>
  <c r="D89" i="2"/>
  <c r="A85" i="2"/>
  <c r="J85" i="2"/>
  <c r="G89" i="2"/>
  <c r="K83" i="2"/>
  <c r="I84" i="2"/>
  <c r="K80" i="2"/>
  <c r="G85" i="2"/>
  <c r="J80" i="2"/>
  <c r="K82" i="2"/>
  <c r="H84" i="2"/>
  <c r="F90" i="2"/>
  <c r="F85" i="2"/>
  <c r="B96" i="2" s="1"/>
  <c r="G81" i="2"/>
  <c r="E82" i="2"/>
  <c r="D81" i="2"/>
  <c r="B87" i="2"/>
  <c r="J82" i="2"/>
  <c r="H83" i="2"/>
  <c r="F82" i="2"/>
  <c r="D88" i="2"/>
  <c r="D83" i="2"/>
  <c r="B94" i="2" s="1"/>
  <c r="B89" i="2"/>
  <c r="E87" i="2"/>
  <c r="F87" i="2"/>
  <c r="B84" i="2"/>
  <c r="K89" i="2"/>
  <c r="K84" i="2"/>
  <c r="I90" i="2"/>
  <c r="H80" i="2"/>
  <c r="F86" i="2"/>
  <c r="F81" i="2"/>
  <c r="D87" i="2"/>
  <c r="H81" i="2"/>
  <c r="C83" i="2"/>
  <c r="A89" i="2"/>
  <c r="A84" i="2"/>
  <c r="J89" i="2"/>
  <c r="B100" i="2" s="1"/>
  <c r="B88" i="2"/>
  <c r="K88" i="2"/>
  <c r="J84" i="2"/>
  <c r="H90" i="2"/>
  <c r="H85" i="2"/>
  <c r="B80" i="2"/>
  <c r="E81" i="2"/>
  <c r="C87" i="2"/>
  <c r="C82" i="2"/>
  <c r="B93" i="2" s="1"/>
  <c r="A88" i="2"/>
  <c r="G84" i="2"/>
  <c r="I89" i="2"/>
  <c r="G90" i="2"/>
  <c r="E90" i="2"/>
  <c r="E86" i="2"/>
  <c r="B82" i="2"/>
  <c r="I88" i="2"/>
  <c r="B99" i="2" s="1"/>
  <c r="F80" i="2"/>
  <c r="D82" i="2"/>
  <c r="F89" i="2"/>
  <c r="A80" i="2"/>
  <c r="B9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<sst xmlns="http://schemas.openxmlformats.org/spreadsheetml/2006/main" count="58" uniqueCount="58">
  <si>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Матрица X</t>
  </si>
  <si>
    <t>Матрица Y</t>
  </si>
  <si>
    <t>Y(x)</t>
  </si>
  <si>
    <t>Y-Y(x)</t>
  </si>
  <si>
    <t>(Y-Ycp)^2</t>
  </si>
  <si>
    <t>Ai</t>
  </si>
  <si>
    <t>Умножаем матрицы, (XT*X)</t>
  </si>
  <si>
    <t>Выделите диапазон A29:K39. Нажмите клавишу F2, а затем одновременно клавиши Ctrl+Shift+Enter</t>
  </si>
  <si>
    <t>Умножаем матрицы, (XT*Y)</t>
  </si>
  <si>
    <t>Выделите диапазон A41:A51. Нажмите клавишу F2, а затем одновременно клавиши Ctrl+Shift+Enter</t>
  </si>
  <si>
    <t>Вектор оценок коэффициентов регрессии</t>
  </si>
  <si>
    <t>Выделите диапазон A53:A63. Нажмите клавишу F2, а затем одновременно клавиши Ctrl+Shift+Enter</t>
  </si>
  <si>
    <t>Матрица (XTX)^-1</t>
  </si>
  <si>
    <t>Выделите диапазон A65:K75. Нажмите клавишу F2, а затем одновременно клавиши Ctrl+Shift+Enter</t>
  </si>
  <si>
    <t>se^2</t>
  </si>
  <si>
    <t>Выделите диапазон B76. Нажмите клавишу F2, а затем одновременно клавиши Ctrl+Shift+Enter</t>
  </si>
  <si>
    <t>s^2</t>
  </si>
  <si>
    <t>s</t>
  </si>
  <si>
    <t>k(x)</t>
  </si>
  <si>
    <t>sb0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</si>
  <si>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</si>
  <si>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</si>
  <si>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</si>
  <si>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</si>
  <si>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</si>
  <si>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</si>
  <si>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</si>
  <si>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</si>
  <si>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</si>
  <si>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</si>
  <si>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R2</t>
  </si>
  <si>
    <t>Количество переменных m</t>
  </si>
  <si>
    <t>Степеней свободы k</t>
  </si>
  <si>
    <t>F</t>
  </si>
  <si>
    <t>Fkp</t>
  </si>
  <si>
    <t>t-статистика. Критерий Стьюдента</t>
  </si>
  <si>
    <t>Частные коэффициенты эластичности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</si>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</sst>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5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2FABD"/>
        <bgColor rgb="FF000000"/>
      </patternFill>
    </fill>
  </fills>
  <borders count="25">
    <border>
      <left/>
      <right/>
      <top/>
      <bottom/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zoomScaleNormal="100" workbookViewId="0">
      <selection activeCell="O21" sqref="O21"/>
    </sheetView>
  </sheetViews>
  <sheetFormatPr defaultRowHeight="14.4" x14ac:dyDescent="0.3"/>
  <cols>
    <col min="1" max="1" width="10.6640625" customWidth="1"/>
    <col min="2" max="2" width="10.33203125" customWidth="1"/>
  </cols>
  <sheetData>
    <row r="1" spans="1:35" ht="15" thickBot="1" x14ac:dyDescent="0.35">
      <c r="A1" s="33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5"/>
      <c r="AA1" s="35"/>
      <c r="AB1" s="35"/>
      <c r="AC1" s="35"/>
      <c r="AD1" s="32"/>
      <c r="AE1" s="32"/>
      <c r="AF1" s="32"/>
      <c r="AG1" s="32"/>
      <c r="AH1" s="32"/>
      <c r="AI1" s="32"/>
    </row>
    <row r="2" spans="1:35" ht="15" thickTop="1" x14ac:dyDescent="0.3">
      <c r="A2" s="5">
        <v>4.8172350000000002</v>
      </c>
      <c r="B2" s="5">
        <v>8.1970810000000007</v>
      </c>
      <c r="C2" s="5">
        <v>10.100070000000001</v>
      </c>
      <c r="D2" s="5">
        <v>12.57338</v>
      </c>
      <c r="E2" s="5">
        <v>8.5825010000000006</v>
      </c>
      <c r="F2" s="5">
        <v>15.05917</v>
      </c>
      <c r="G2" s="5">
        <v>7.8503910000000001</v>
      </c>
      <c r="H2" s="5">
        <v>1.6808069999999999</v>
      </c>
      <c r="I2" s="5">
        <v>0.425095</v>
      </c>
      <c r="J2" s="6">
        <v>18.820820000000001</v>
      </c>
      <c r="K2" s="11">
        <v>26.035060000000001</v>
      </c>
      <c r="N2" s="32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2"/>
      <c r="AE2" s="32"/>
      <c r="AF2" s="32"/>
      <c r="AG2" s="32"/>
      <c r="AH2" s="32"/>
      <c r="AI2" s="32"/>
    </row>
    <row r="3" spans="1:35" x14ac:dyDescent="0.3">
      <c r="A3" s="1">
        <v>17.599969999999999</v>
      </c>
      <c r="B3" s="1">
        <v>6.5583869999999997</v>
      </c>
      <c r="C3" s="1">
        <v>11.04421</v>
      </c>
      <c r="D3" s="1">
        <v>7.2370239999999999</v>
      </c>
      <c r="E3" s="1">
        <v>11.564579999999999</v>
      </c>
      <c r="F3" s="1">
        <v>14.12927</v>
      </c>
      <c r="G3" s="1">
        <v>14.576829999999999</v>
      </c>
      <c r="H3" s="1">
        <v>10.229699999999999</v>
      </c>
      <c r="I3" s="1">
        <v>7.6692359999999997</v>
      </c>
      <c r="J3" s="3">
        <v>50.595190000000002</v>
      </c>
      <c r="K3" s="10">
        <v>38.740630000000003</v>
      </c>
      <c r="N3" s="32"/>
      <c r="O3" s="35"/>
      <c r="P3" s="35"/>
      <c r="Q3" s="35"/>
      <c r="R3" s="35"/>
      <c r="S3" s="35"/>
      <c r="T3" s="35"/>
      <c r="U3" s="35"/>
      <c r="V3" s="35"/>
      <c r="W3" s="36"/>
      <c r="X3" s="36"/>
      <c r="Y3" s="36"/>
      <c r="Z3" s="36"/>
      <c r="AA3" s="36"/>
      <c r="AB3" s="36"/>
      <c r="AC3" s="36"/>
      <c r="AD3" s="37"/>
      <c r="AE3" s="37"/>
      <c r="AF3" s="37"/>
      <c r="AG3" s="37"/>
      <c r="AH3" s="37"/>
      <c r="AI3" s="37"/>
    </row>
    <row r="4" spans="1:35" x14ac:dyDescent="0.3">
      <c r="A4" s="1">
        <v>11.059329999999999</v>
      </c>
      <c r="B4" s="1">
        <v>5.9393000000000001E-2</v>
      </c>
      <c r="C4" s="1">
        <v>8.9452049999999996</v>
      </c>
      <c r="D4" s="1">
        <v>3.2443209999999998</v>
      </c>
      <c r="E4" s="1">
        <v>11.71049</v>
      </c>
      <c r="F4" s="1">
        <v>8.7666869999999992</v>
      </c>
      <c r="G4" s="1">
        <v>17.40232</v>
      </c>
      <c r="H4" s="1">
        <v>11.41315</v>
      </c>
      <c r="I4" s="1">
        <v>3.2904309999999999</v>
      </c>
      <c r="J4" s="3">
        <v>15.24682</v>
      </c>
      <c r="K4" s="10">
        <v>35.015830000000001</v>
      </c>
      <c r="N4" s="32"/>
      <c r="O4" s="35"/>
      <c r="P4" s="35"/>
      <c r="Q4" s="35"/>
      <c r="R4" s="35"/>
      <c r="S4" s="35"/>
      <c r="T4" s="35"/>
      <c r="U4" s="35"/>
      <c r="V4" s="35"/>
      <c r="W4" s="36"/>
      <c r="X4" s="36"/>
      <c r="Y4" s="36"/>
      <c r="Z4" s="36"/>
      <c r="AA4" s="36"/>
      <c r="AB4" s="36"/>
      <c r="AC4" s="36"/>
      <c r="AD4" s="37"/>
      <c r="AE4" s="37"/>
      <c r="AF4" s="37"/>
      <c r="AG4" s="37"/>
      <c r="AH4" s="37"/>
      <c r="AI4" s="37"/>
    </row>
    <row r="5" spans="1:35" x14ac:dyDescent="0.3">
      <c r="A5" s="1">
        <v>8.931146</v>
      </c>
      <c r="B5" s="1">
        <v>1.094757</v>
      </c>
      <c r="C5" s="1">
        <v>14.1243</v>
      </c>
      <c r="D5" s="1">
        <v>2.6105420000000001</v>
      </c>
      <c r="E5" s="1">
        <v>14.51436</v>
      </c>
      <c r="F5" s="1">
        <v>3.653715</v>
      </c>
      <c r="G5" s="1">
        <v>15.095140000000001</v>
      </c>
      <c r="H5" s="1">
        <v>11.060560000000001</v>
      </c>
      <c r="I5" s="1">
        <v>10.14292</v>
      </c>
      <c r="J5" s="3">
        <v>1.6520170000000001</v>
      </c>
      <c r="K5" s="10">
        <v>38.85595</v>
      </c>
      <c r="N5" s="32"/>
      <c r="O5" s="35"/>
      <c r="P5" s="35"/>
      <c r="Q5" s="35"/>
      <c r="R5" s="35"/>
      <c r="S5" s="35"/>
      <c r="T5" s="35"/>
      <c r="U5" s="35"/>
      <c r="V5" s="35"/>
      <c r="W5" s="36"/>
      <c r="X5" s="36"/>
      <c r="Y5" s="36"/>
      <c r="Z5" s="36"/>
      <c r="AA5" s="36"/>
      <c r="AB5" s="36"/>
      <c r="AC5" s="36"/>
      <c r="AD5" s="37"/>
      <c r="AE5" s="37"/>
      <c r="AF5" s="37"/>
      <c r="AG5" s="37"/>
      <c r="AH5" s="37"/>
      <c r="AI5" s="37"/>
    </row>
    <row r="6" spans="1:35" x14ac:dyDescent="0.3">
      <c r="A6" s="1">
        <v>14.459530000000001</v>
      </c>
      <c r="B6" s="1">
        <v>0.46219500000000002</v>
      </c>
      <c r="C6" s="1">
        <v>9.4859530000000003</v>
      </c>
      <c r="D6" s="1">
        <v>16.989439999999998</v>
      </c>
      <c r="E6" s="1">
        <v>18.667010000000001</v>
      </c>
      <c r="F6" s="1">
        <v>18.88852</v>
      </c>
      <c r="G6" s="1">
        <v>6.3538589999999999</v>
      </c>
      <c r="H6" s="1">
        <v>6.0254110000000001</v>
      </c>
      <c r="I6" s="1">
        <v>10.14128</v>
      </c>
      <c r="J6" s="3">
        <v>18.20478</v>
      </c>
      <c r="K6" s="10">
        <v>38.526209999999999</v>
      </c>
      <c r="N6" s="32"/>
      <c r="O6" s="35"/>
      <c r="P6" s="35"/>
      <c r="Q6" s="35"/>
      <c r="R6" s="35"/>
      <c r="S6" s="35"/>
      <c r="T6" s="35"/>
      <c r="U6" s="35"/>
      <c r="V6" s="35"/>
      <c r="W6" s="36"/>
      <c r="X6" s="36"/>
      <c r="Y6" s="36"/>
      <c r="Z6" s="36"/>
      <c r="AA6" s="36"/>
      <c r="AB6" s="36"/>
      <c r="AC6" s="36"/>
      <c r="AD6" s="37"/>
      <c r="AE6" s="37"/>
      <c r="AF6" s="37"/>
      <c r="AG6" s="37"/>
      <c r="AH6" s="37"/>
      <c r="AI6" s="37"/>
    </row>
    <row r="7" spans="1:35" x14ac:dyDescent="0.3">
      <c r="A7" s="1">
        <v>13.645569999999999</v>
      </c>
      <c r="B7" s="1">
        <v>11.205920000000001</v>
      </c>
      <c r="C7" s="1">
        <v>11.57774</v>
      </c>
      <c r="D7" s="1">
        <v>7.9919219999999997</v>
      </c>
      <c r="E7" s="1">
        <v>9.3637230000000002</v>
      </c>
      <c r="F7" s="1">
        <v>4.8208330000000004</v>
      </c>
      <c r="G7" s="1">
        <v>10.54426</v>
      </c>
      <c r="H7" s="1">
        <v>12.866949999999999</v>
      </c>
      <c r="I7" s="1">
        <v>11.138260000000001</v>
      </c>
      <c r="J7" s="3">
        <v>5.7115349999999996</v>
      </c>
      <c r="K7" s="10">
        <v>45.303570000000001</v>
      </c>
      <c r="N7" s="32"/>
      <c r="O7" s="35"/>
      <c r="P7" s="35"/>
      <c r="Q7" s="35"/>
      <c r="R7" s="35"/>
      <c r="S7" s="35"/>
      <c r="T7" s="35"/>
      <c r="U7" s="35"/>
      <c r="V7" s="35"/>
      <c r="W7" s="36"/>
      <c r="X7" s="36"/>
      <c r="Y7" s="36"/>
      <c r="Z7" s="36"/>
      <c r="AA7" s="36"/>
      <c r="AB7" s="36"/>
      <c r="AC7" s="36"/>
      <c r="AD7" s="37"/>
      <c r="AE7" s="37"/>
      <c r="AF7" s="37"/>
      <c r="AG7" s="37"/>
      <c r="AH7" s="37"/>
      <c r="AI7" s="37"/>
    </row>
    <row r="8" spans="1:35" x14ac:dyDescent="0.3">
      <c r="A8" s="1">
        <v>19.337569999999999</v>
      </c>
      <c r="B8" s="1">
        <v>4.3985880000000002</v>
      </c>
      <c r="C8" s="1">
        <v>2.1184780000000001</v>
      </c>
      <c r="D8" s="1">
        <v>4.580775</v>
      </c>
      <c r="E8" s="1">
        <v>11.9506</v>
      </c>
      <c r="F8" s="1">
        <v>15.795210000000001</v>
      </c>
      <c r="G8" s="1">
        <v>4.4029439999999997</v>
      </c>
      <c r="H8" s="1">
        <v>1.245026</v>
      </c>
      <c r="I8" s="1">
        <v>8.5353790000000007</v>
      </c>
      <c r="J8" s="3">
        <v>10.326420000000001</v>
      </c>
      <c r="K8" s="10">
        <v>9.1893069999999994</v>
      </c>
      <c r="N8" s="32"/>
      <c r="O8" s="35"/>
      <c r="P8" s="35"/>
      <c r="Q8" s="35"/>
      <c r="R8" s="35"/>
      <c r="S8" s="35"/>
      <c r="T8" s="35"/>
      <c r="U8" s="35"/>
      <c r="V8" s="35"/>
      <c r="W8" s="36"/>
      <c r="X8" s="36"/>
      <c r="Y8" s="36"/>
      <c r="Z8" s="36"/>
      <c r="AA8" s="36"/>
      <c r="AB8" s="36"/>
      <c r="AC8" s="36"/>
      <c r="AD8" s="37"/>
      <c r="AE8" s="37"/>
      <c r="AF8" s="37"/>
      <c r="AG8" s="37"/>
      <c r="AH8" s="37"/>
      <c r="AI8" s="37"/>
    </row>
    <row r="9" spans="1:35" x14ac:dyDescent="0.3">
      <c r="A9" s="1">
        <v>1.5614250000000001</v>
      </c>
      <c r="B9" s="1">
        <v>14.18553</v>
      </c>
      <c r="C9" s="1">
        <v>8.5143559999999994</v>
      </c>
      <c r="D9" s="1">
        <v>1.150439</v>
      </c>
      <c r="E9" s="1">
        <v>19.136949999999999</v>
      </c>
      <c r="F9" s="1">
        <v>2.1415639999999998</v>
      </c>
      <c r="G9" s="1">
        <v>17.600899999999999</v>
      </c>
      <c r="H9" s="1">
        <v>4.8309240000000004</v>
      </c>
      <c r="I9" s="1">
        <v>14.36468</v>
      </c>
      <c r="J9" s="3">
        <v>14.76525</v>
      </c>
      <c r="K9" s="10">
        <v>19.326640000000001</v>
      </c>
      <c r="N9" s="32"/>
      <c r="O9" s="35"/>
      <c r="P9" s="35"/>
      <c r="Q9" s="35"/>
      <c r="R9" s="35"/>
      <c r="S9" s="35"/>
      <c r="T9" s="35"/>
      <c r="U9" s="35"/>
      <c r="V9" s="35"/>
      <c r="W9" s="36"/>
      <c r="X9" s="36"/>
      <c r="Y9" s="36"/>
      <c r="Z9" s="36"/>
      <c r="AA9" s="36"/>
      <c r="AB9" s="36"/>
      <c r="AC9" s="36"/>
      <c r="AD9" s="37"/>
      <c r="AE9" s="37"/>
      <c r="AF9" s="37"/>
      <c r="AG9" s="37"/>
      <c r="AH9" s="37"/>
      <c r="AI9" s="37"/>
    </row>
    <row r="10" spans="1:35" x14ac:dyDescent="0.3">
      <c r="A10" s="1">
        <v>2.1964510000000002</v>
      </c>
      <c r="B10" s="1">
        <v>9.6026000000000007</v>
      </c>
      <c r="C10" s="1">
        <v>1.677327</v>
      </c>
      <c r="D10" s="1">
        <v>0.83158299999999996</v>
      </c>
      <c r="E10" s="1">
        <v>5.2042599999999997</v>
      </c>
      <c r="F10" s="1">
        <v>18.61196</v>
      </c>
      <c r="G10" s="1">
        <v>17.989249999999998</v>
      </c>
      <c r="H10" s="1">
        <v>1.372185</v>
      </c>
      <c r="I10" s="1">
        <v>2.6353569999999999</v>
      </c>
      <c r="J10" s="3">
        <v>18.99034</v>
      </c>
      <c r="K10" s="10">
        <v>5.253279</v>
      </c>
      <c r="N10" s="32"/>
      <c r="O10" s="35"/>
      <c r="P10" s="35"/>
      <c r="Q10" s="35"/>
      <c r="R10" s="35"/>
      <c r="S10" s="35"/>
      <c r="T10" s="35"/>
      <c r="U10" s="35"/>
      <c r="V10" s="35"/>
      <c r="W10" s="36"/>
      <c r="X10" s="36"/>
      <c r="Y10" s="36"/>
      <c r="Z10" s="36"/>
      <c r="AA10" s="36"/>
      <c r="AB10" s="36"/>
      <c r="AC10" s="36"/>
      <c r="AD10" s="37"/>
      <c r="AE10" s="37"/>
      <c r="AF10" s="37"/>
      <c r="AG10" s="37"/>
      <c r="AH10" s="37"/>
      <c r="AI10" s="37"/>
    </row>
    <row r="11" spans="1:35" x14ac:dyDescent="0.3">
      <c r="A11" s="1">
        <v>19.92841</v>
      </c>
      <c r="B11" s="1">
        <v>14.484439999999999</v>
      </c>
      <c r="C11" s="1">
        <v>10.935980000000001</v>
      </c>
      <c r="D11" s="1">
        <v>13.757110000000001</v>
      </c>
      <c r="E11" s="1">
        <v>6.5083760000000002</v>
      </c>
      <c r="F11" s="1">
        <v>12.390919999999999</v>
      </c>
      <c r="G11" s="1">
        <v>7.8812480000000003</v>
      </c>
      <c r="H11" s="1">
        <v>11.746930000000001</v>
      </c>
      <c r="I11" s="1">
        <v>11.427099999999999</v>
      </c>
      <c r="J11" s="3">
        <v>15.962109999999999</v>
      </c>
      <c r="K11" s="10">
        <v>48.18694</v>
      </c>
      <c r="N11" s="32"/>
      <c r="O11" s="35"/>
      <c r="P11" s="35"/>
      <c r="Q11" s="35"/>
      <c r="R11" s="35"/>
      <c r="S11" s="35"/>
      <c r="T11" s="35"/>
      <c r="U11" s="35"/>
      <c r="V11" s="35"/>
      <c r="W11" s="36"/>
      <c r="X11" s="36"/>
      <c r="Y11" s="36"/>
      <c r="Z11" s="36"/>
      <c r="AA11" s="36"/>
      <c r="AB11" s="36"/>
      <c r="AC11" s="36"/>
      <c r="AD11" s="37"/>
      <c r="AE11" s="37"/>
      <c r="AF11" s="37"/>
      <c r="AG11" s="37"/>
      <c r="AH11" s="37"/>
      <c r="AI11" s="37"/>
    </row>
    <row r="12" spans="1:35" x14ac:dyDescent="0.3">
      <c r="A12" s="1">
        <v>7.2529899999999996</v>
      </c>
      <c r="B12" s="1">
        <v>10.510350000000001</v>
      </c>
      <c r="C12" s="1">
        <v>2.6165210000000001</v>
      </c>
      <c r="D12" s="1">
        <v>10.4565</v>
      </c>
      <c r="E12" s="1">
        <v>19.766089999999998</v>
      </c>
      <c r="F12" s="1">
        <v>11.88364</v>
      </c>
      <c r="G12" s="1">
        <v>17.366810000000001</v>
      </c>
      <c r="H12" s="1">
        <v>7.0315339999999997</v>
      </c>
      <c r="I12" s="1">
        <v>13.478210000000001</v>
      </c>
      <c r="J12" s="3">
        <v>17.544</v>
      </c>
      <c r="K12" s="10">
        <v>27.136089999999999</v>
      </c>
      <c r="N12" s="32"/>
      <c r="O12" s="35"/>
      <c r="P12" s="35"/>
      <c r="Q12" s="35"/>
      <c r="R12" s="35"/>
      <c r="S12" s="35"/>
      <c r="T12" s="35"/>
      <c r="U12" s="35"/>
      <c r="V12" s="35"/>
      <c r="W12" s="36"/>
      <c r="X12" s="36"/>
      <c r="Y12" s="36"/>
      <c r="Z12" s="36"/>
      <c r="AA12" s="36"/>
      <c r="AB12" s="36"/>
      <c r="AC12" s="36"/>
      <c r="AD12" s="37"/>
      <c r="AE12" s="37"/>
      <c r="AF12" s="37"/>
      <c r="AG12" s="37"/>
      <c r="AH12" s="37"/>
      <c r="AI12" s="37"/>
    </row>
    <row r="13" spans="1:35" x14ac:dyDescent="0.3">
      <c r="A13" s="1">
        <v>13.100529999999999</v>
      </c>
      <c r="B13" s="1">
        <v>7.7952450000000004</v>
      </c>
      <c r="C13" s="1">
        <v>9.5618770000000008</v>
      </c>
      <c r="D13" s="1">
        <v>12.29588</v>
      </c>
      <c r="E13" s="1">
        <v>18.928570000000001</v>
      </c>
      <c r="F13" s="1">
        <v>8.489433</v>
      </c>
      <c r="G13" s="1">
        <v>11.468450000000001</v>
      </c>
      <c r="H13" s="1">
        <v>14.36871</v>
      </c>
      <c r="I13" s="1">
        <v>10.190300000000001</v>
      </c>
      <c r="J13" s="3">
        <v>1.2615590000000001</v>
      </c>
      <c r="K13" s="10">
        <v>50.595190000000002</v>
      </c>
      <c r="N13" s="32"/>
      <c r="O13" s="35"/>
      <c r="P13" s="35"/>
      <c r="Q13" s="35"/>
      <c r="R13" s="35"/>
      <c r="S13" s="35"/>
      <c r="T13" s="35"/>
      <c r="U13" s="35"/>
      <c r="V13" s="35"/>
      <c r="W13" s="36"/>
      <c r="X13" s="36"/>
      <c r="Y13" s="36"/>
      <c r="Z13" s="36"/>
      <c r="AA13" s="36"/>
      <c r="AB13" s="36"/>
      <c r="AC13" s="36"/>
      <c r="AD13" s="37"/>
      <c r="AE13" s="37"/>
      <c r="AF13" s="37"/>
      <c r="AG13" s="37"/>
      <c r="AH13" s="37"/>
      <c r="AI13" s="37"/>
    </row>
    <row r="14" spans="1:35" x14ac:dyDescent="0.3">
      <c r="A14" s="1">
        <v>12.11628</v>
      </c>
      <c r="B14" s="1">
        <v>10.09848</v>
      </c>
      <c r="C14" s="1">
        <v>10.899509999999999</v>
      </c>
      <c r="D14" s="1">
        <v>11.072699999999999</v>
      </c>
      <c r="E14" s="1">
        <v>6.8267160000000002</v>
      </c>
      <c r="F14" s="1">
        <v>15.858359999999999</v>
      </c>
      <c r="G14" s="1">
        <v>5.3859199999999996</v>
      </c>
      <c r="H14" s="1">
        <v>11.62496</v>
      </c>
      <c r="I14" s="1">
        <v>3.8958330000000001</v>
      </c>
      <c r="J14" s="3">
        <v>0.163052</v>
      </c>
      <c r="K14" s="10">
        <v>45.22213</v>
      </c>
      <c r="N14" s="32"/>
      <c r="O14" s="35"/>
      <c r="P14" s="35"/>
      <c r="Q14" s="35"/>
      <c r="R14" s="35"/>
      <c r="S14" s="35"/>
      <c r="T14" s="35"/>
      <c r="U14" s="35"/>
      <c r="V14" s="35"/>
      <c r="W14" s="36"/>
      <c r="X14" s="36"/>
      <c r="Y14" s="36"/>
      <c r="Z14" s="36"/>
      <c r="AA14" s="36"/>
      <c r="AB14" s="36"/>
      <c r="AC14" s="36"/>
      <c r="AD14" s="37"/>
      <c r="AE14" s="37"/>
      <c r="AF14" s="37"/>
      <c r="AG14" s="37"/>
      <c r="AH14" s="37"/>
      <c r="AI14" s="37"/>
    </row>
    <row r="15" spans="1:35" x14ac:dyDescent="0.3">
      <c r="A15" s="1">
        <v>3.4716360000000002</v>
      </c>
      <c r="B15" s="1">
        <v>10.499779999999999</v>
      </c>
      <c r="C15" s="1">
        <v>10.68784</v>
      </c>
      <c r="D15" s="1">
        <v>11.60324</v>
      </c>
      <c r="E15" s="1">
        <v>7.9021400000000002</v>
      </c>
      <c r="F15" s="1">
        <v>19.719259999999998</v>
      </c>
      <c r="G15" s="1">
        <v>8.1049779999999991</v>
      </c>
      <c r="H15" s="1">
        <v>8.4858320000000003</v>
      </c>
      <c r="I15" s="1">
        <v>12.81673</v>
      </c>
      <c r="J15" s="3">
        <v>9.4752539999999996</v>
      </c>
      <c r="K15" s="10">
        <v>39.262749999999997</v>
      </c>
      <c r="N15" s="32"/>
      <c r="O15" s="35"/>
      <c r="P15" s="35"/>
      <c r="Q15" s="35"/>
      <c r="R15" s="35"/>
      <c r="S15" s="35"/>
      <c r="T15" s="35"/>
      <c r="U15" s="35"/>
      <c r="V15" s="35"/>
      <c r="W15" s="36"/>
      <c r="X15" s="36"/>
      <c r="Y15" s="36"/>
      <c r="Z15" s="36"/>
      <c r="AA15" s="36"/>
      <c r="AB15" s="36"/>
      <c r="AC15" s="36"/>
      <c r="AD15" s="37"/>
      <c r="AE15" s="37"/>
      <c r="AF15" s="37"/>
      <c r="AG15" s="37"/>
      <c r="AH15" s="37"/>
      <c r="AI15" s="37"/>
    </row>
    <row r="16" spans="1:35" x14ac:dyDescent="0.3">
      <c r="A16" s="1">
        <v>14.920590000000001</v>
      </c>
      <c r="B16" s="1">
        <v>14.626150000000001</v>
      </c>
      <c r="C16" s="1">
        <v>3.0973540000000002</v>
      </c>
      <c r="D16" s="1">
        <v>7.594125</v>
      </c>
      <c r="E16" s="1">
        <v>3.8228949999999999</v>
      </c>
      <c r="F16" s="1">
        <v>10.106199999999999</v>
      </c>
      <c r="G16" s="1">
        <v>19.143280000000001</v>
      </c>
      <c r="H16" s="1">
        <v>1.9809190000000001</v>
      </c>
      <c r="I16" s="1">
        <v>14.944290000000001</v>
      </c>
      <c r="J16" s="3">
        <v>2.7839839999999998</v>
      </c>
      <c r="K16" s="10">
        <v>14.653320000000001</v>
      </c>
      <c r="N16" s="32"/>
      <c r="O16" s="35"/>
      <c r="P16" s="35"/>
      <c r="Q16" s="35"/>
      <c r="R16" s="35"/>
      <c r="S16" s="35"/>
      <c r="T16" s="35"/>
      <c r="U16" s="35"/>
      <c r="V16" s="35"/>
      <c r="W16" s="36"/>
      <c r="X16" s="36"/>
      <c r="Y16" s="36"/>
      <c r="Z16" s="36"/>
      <c r="AA16" s="36"/>
      <c r="AB16" s="36"/>
      <c r="AC16" s="36"/>
      <c r="AD16" s="37"/>
      <c r="AE16" s="37"/>
      <c r="AF16" s="37"/>
      <c r="AG16" s="37"/>
      <c r="AH16" s="37"/>
      <c r="AI16" s="37"/>
    </row>
    <row r="17" spans="1:35" x14ac:dyDescent="0.3">
      <c r="A17" s="1">
        <v>9.6627369999999999</v>
      </c>
      <c r="B17" s="1">
        <v>9.5699769999999997</v>
      </c>
      <c r="C17" s="1">
        <v>1.9677230000000001</v>
      </c>
      <c r="D17" s="1">
        <v>19.36384</v>
      </c>
      <c r="E17" s="1">
        <v>1.9804170000000001</v>
      </c>
      <c r="F17" s="1">
        <v>17.507840000000002</v>
      </c>
      <c r="G17" s="1">
        <v>3.762073</v>
      </c>
      <c r="H17" s="1">
        <v>11.80846</v>
      </c>
      <c r="I17" s="1">
        <v>10.29139</v>
      </c>
      <c r="J17" s="3">
        <v>17.36984</v>
      </c>
      <c r="K17" s="10">
        <v>44.948480000000004</v>
      </c>
      <c r="N17" s="32"/>
      <c r="O17" s="35"/>
      <c r="P17" s="35"/>
      <c r="Q17" s="35"/>
      <c r="R17" s="35"/>
      <c r="S17" s="35"/>
      <c r="T17" s="35"/>
      <c r="U17" s="35"/>
      <c r="V17" s="35"/>
      <c r="W17" s="36"/>
      <c r="X17" s="36"/>
      <c r="Y17" s="36"/>
      <c r="Z17" s="36"/>
      <c r="AA17" s="36"/>
      <c r="AB17" s="36"/>
      <c r="AC17" s="36"/>
      <c r="AD17" s="37"/>
      <c r="AE17" s="37"/>
      <c r="AF17" s="37"/>
      <c r="AG17" s="37"/>
      <c r="AH17" s="37"/>
      <c r="AI17" s="37"/>
    </row>
    <row r="18" spans="1:35" x14ac:dyDescent="0.3">
      <c r="A18" s="1">
        <v>8.9914070000000006</v>
      </c>
      <c r="B18" s="1">
        <v>4.9936230000000004</v>
      </c>
      <c r="C18" s="1">
        <v>13.43361</v>
      </c>
      <c r="D18" s="1">
        <v>3.54067</v>
      </c>
      <c r="E18" s="1">
        <v>0.35777500000000001</v>
      </c>
      <c r="F18" s="1">
        <v>15.45435</v>
      </c>
      <c r="G18" s="1">
        <v>16.891480000000001</v>
      </c>
      <c r="H18" s="1">
        <v>7.6412699999999996</v>
      </c>
      <c r="I18" s="1">
        <v>6.7707680000000003</v>
      </c>
      <c r="J18" s="3">
        <v>19.576650000000001</v>
      </c>
      <c r="K18" s="10">
        <v>32.256819999999998</v>
      </c>
      <c r="N18" s="32"/>
      <c r="O18" s="35"/>
      <c r="P18" s="35"/>
      <c r="Q18" s="35"/>
      <c r="R18" s="35"/>
      <c r="S18" s="35"/>
      <c r="T18" s="35"/>
      <c r="U18" s="35"/>
      <c r="V18" s="35"/>
      <c r="W18" s="36"/>
      <c r="X18" s="36"/>
      <c r="Y18" s="36"/>
      <c r="Z18" s="36"/>
      <c r="AA18" s="36"/>
      <c r="AB18" s="36"/>
      <c r="AC18" s="36"/>
      <c r="AD18" s="37"/>
      <c r="AE18" s="37"/>
      <c r="AF18" s="37"/>
      <c r="AG18" s="37"/>
      <c r="AH18" s="37"/>
      <c r="AI18" s="37"/>
    </row>
    <row r="19" spans="1:35" x14ac:dyDescent="0.3">
      <c r="A19" s="1">
        <v>19.808489999999999</v>
      </c>
      <c r="B19" s="1">
        <v>4.1580579999999996</v>
      </c>
      <c r="C19" s="1">
        <v>6.1500219999999999</v>
      </c>
      <c r="D19" s="1">
        <v>13.05467</v>
      </c>
      <c r="E19" s="1">
        <v>13.18909</v>
      </c>
      <c r="F19" s="1">
        <v>16.881989999999998</v>
      </c>
      <c r="G19" s="1">
        <v>11.730130000000001</v>
      </c>
      <c r="H19" s="1">
        <v>9.2881640000000001</v>
      </c>
      <c r="I19" s="1">
        <v>12.702579999999999</v>
      </c>
      <c r="J19" s="3">
        <v>12.4414</v>
      </c>
      <c r="K19" s="10">
        <v>37.781019999999998</v>
      </c>
      <c r="N19" s="32"/>
      <c r="O19" s="35"/>
      <c r="P19" s="35"/>
      <c r="Q19" s="35"/>
      <c r="R19" s="35"/>
      <c r="S19" s="35"/>
      <c r="T19" s="35"/>
      <c r="U19" s="35"/>
      <c r="V19" s="35"/>
      <c r="W19" s="36"/>
      <c r="X19" s="36"/>
      <c r="Y19" s="36"/>
      <c r="Z19" s="36"/>
      <c r="AA19" s="36"/>
      <c r="AB19" s="36"/>
      <c r="AC19" s="36"/>
      <c r="AD19" s="37"/>
      <c r="AE19" s="37"/>
      <c r="AF19" s="37"/>
      <c r="AG19" s="37"/>
      <c r="AH19" s="37"/>
      <c r="AI19" s="37"/>
    </row>
    <row r="20" spans="1:35" x14ac:dyDescent="0.3">
      <c r="A20" s="1">
        <v>9.0107540000000004</v>
      </c>
      <c r="B20" s="1">
        <v>2.0116869999999998</v>
      </c>
      <c r="C20" s="1">
        <v>7.8315729999999997</v>
      </c>
      <c r="D20" s="1">
        <v>0.47088999999999998</v>
      </c>
      <c r="E20" s="1">
        <v>3.4052310000000001</v>
      </c>
      <c r="F20" s="1">
        <v>14.91657</v>
      </c>
      <c r="G20" s="1">
        <v>16.42764</v>
      </c>
      <c r="H20" s="1">
        <v>6.4331810000000003</v>
      </c>
      <c r="I20" s="1">
        <v>9.6797760000000004</v>
      </c>
      <c r="J20" s="3">
        <v>13.24119</v>
      </c>
      <c r="K20" s="10">
        <v>21.16882</v>
      </c>
      <c r="N20" s="32"/>
      <c r="O20" s="35"/>
      <c r="P20" s="35"/>
      <c r="Q20" s="35"/>
      <c r="R20" s="35"/>
      <c r="S20" s="35"/>
      <c r="T20" s="35"/>
      <c r="U20" s="35"/>
      <c r="V20" s="35"/>
      <c r="W20" s="36"/>
      <c r="X20" s="36"/>
      <c r="Y20" s="36"/>
      <c r="Z20" s="36"/>
      <c r="AA20" s="36"/>
      <c r="AB20" s="36"/>
      <c r="AC20" s="36"/>
      <c r="AD20" s="37"/>
      <c r="AE20" s="37"/>
      <c r="AF20" s="37"/>
      <c r="AG20" s="37"/>
      <c r="AH20" s="37"/>
      <c r="AI20" s="37"/>
    </row>
    <row r="21" spans="1:35" x14ac:dyDescent="0.3">
      <c r="A21" s="1">
        <v>2.2576890000000001</v>
      </c>
      <c r="B21" s="1">
        <v>7.4240139999999997</v>
      </c>
      <c r="C21" s="1">
        <v>1.679532</v>
      </c>
      <c r="D21" s="1">
        <v>3.6839599999999999</v>
      </c>
      <c r="E21" s="1">
        <v>17.68844</v>
      </c>
      <c r="F21" s="1">
        <v>8.005236</v>
      </c>
      <c r="G21" s="1">
        <v>19.935379999999999</v>
      </c>
      <c r="H21" s="1">
        <v>10.13583</v>
      </c>
      <c r="I21" s="1">
        <v>2.4898570000000002</v>
      </c>
      <c r="J21" s="3">
        <v>12.024480000000001</v>
      </c>
      <c r="K21" s="10">
        <v>25.635149999999999</v>
      </c>
      <c r="N21" s="32"/>
      <c r="O21" s="35"/>
      <c r="P21" s="35"/>
      <c r="Q21" s="35"/>
      <c r="R21" s="35"/>
      <c r="S21" s="35"/>
      <c r="T21" s="35"/>
      <c r="U21" s="35"/>
      <c r="V21" s="35"/>
      <c r="W21" s="36"/>
      <c r="X21" s="36"/>
      <c r="Y21" s="36"/>
      <c r="Z21" s="36"/>
      <c r="AA21" s="36"/>
      <c r="AB21" s="36"/>
      <c r="AC21" s="36"/>
      <c r="AD21" s="37"/>
      <c r="AE21" s="37"/>
      <c r="AF21" s="37"/>
      <c r="AG21" s="37"/>
      <c r="AH21" s="37"/>
      <c r="AI21" s="37"/>
    </row>
    <row r="22" spans="1:35" x14ac:dyDescent="0.3">
      <c r="A22" s="1">
        <v>8.009233</v>
      </c>
      <c r="B22" s="1">
        <v>10.111890000000001</v>
      </c>
      <c r="C22" s="1">
        <v>14.168839999999999</v>
      </c>
      <c r="D22" s="1">
        <v>8.8996230000000001</v>
      </c>
      <c r="E22" s="1">
        <v>4.3775700000000004</v>
      </c>
      <c r="F22" s="1">
        <v>12.7643</v>
      </c>
      <c r="G22" s="1">
        <v>8.7093340000000001</v>
      </c>
      <c r="H22" s="1">
        <v>8.6770510000000005</v>
      </c>
      <c r="I22" s="1">
        <v>10.53838</v>
      </c>
      <c r="J22" s="3">
        <v>15.890930000000001</v>
      </c>
      <c r="K22" s="10">
        <v>40.42257</v>
      </c>
      <c r="N22" s="32"/>
      <c r="O22" s="35"/>
      <c r="P22" s="35"/>
      <c r="Q22" s="35"/>
      <c r="R22" s="35"/>
      <c r="S22" s="35"/>
      <c r="T22" s="35"/>
      <c r="U22" s="35"/>
      <c r="V22" s="35"/>
      <c r="W22" s="36"/>
      <c r="X22" s="36"/>
      <c r="Y22" s="36"/>
      <c r="Z22" s="36"/>
      <c r="AA22" s="36"/>
      <c r="AB22" s="36"/>
      <c r="AC22" s="36"/>
      <c r="AD22" s="37"/>
      <c r="AE22" s="37"/>
      <c r="AF22" s="37"/>
      <c r="AG22" s="37"/>
      <c r="AH22" s="37"/>
      <c r="AI22" s="37"/>
    </row>
    <row r="23" spans="1:35" x14ac:dyDescent="0.3">
      <c r="A23" s="1">
        <v>15.907679999999999</v>
      </c>
      <c r="B23" s="1">
        <v>4.4233279999999997</v>
      </c>
      <c r="C23" s="1">
        <v>8.3269380000000002</v>
      </c>
      <c r="D23" s="1">
        <v>3.424261</v>
      </c>
      <c r="E23" s="1">
        <v>7.043539</v>
      </c>
      <c r="F23" s="1">
        <v>13.96625</v>
      </c>
      <c r="G23" s="1">
        <v>18.3004</v>
      </c>
      <c r="H23" s="1">
        <v>1.747808</v>
      </c>
      <c r="I23" s="1">
        <v>7.5755000000000003E-2</v>
      </c>
      <c r="J23" s="3">
        <v>10.61783</v>
      </c>
      <c r="K23" s="10">
        <v>15.24682</v>
      </c>
      <c r="N23" s="32"/>
      <c r="O23" s="35"/>
      <c r="P23" s="35"/>
      <c r="Q23" s="35"/>
      <c r="R23" s="35"/>
      <c r="S23" s="35"/>
      <c r="T23" s="35"/>
      <c r="U23" s="35"/>
      <c r="V23" s="35"/>
      <c r="W23" s="36"/>
      <c r="X23" s="36"/>
      <c r="Y23" s="36"/>
      <c r="Z23" s="36"/>
      <c r="AA23" s="36"/>
      <c r="AB23" s="36"/>
      <c r="AC23" s="36"/>
      <c r="AD23" s="37"/>
      <c r="AE23" s="37"/>
      <c r="AF23" s="37"/>
      <c r="AG23" s="37"/>
      <c r="AH23" s="37"/>
      <c r="AI23" s="37"/>
    </row>
    <row r="24" spans="1:35" x14ac:dyDescent="0.3">
      <c r="A24" s="1">
        <v>8.3738360000000007</v>
      </c>
      <c r="B24" s="1">
        <v>13.355409999999999</v>
      </c>
      <c r="C24" s="1">
        <v>2.0927820000000001</v>
      </c>
      <c r="D24" s="1">
        <v>6.6594639999999998</v>
      </c>
      <c r="E24" s="1">
        <v>3.2776079999999999</v>
      </c>
      <c r="F24" s="1">
        <v>14.295360000000001</v>
      </c>
      <c r="G24" s="1">
        <v>9.1834679999999995</v>
      </c>
      <c r="H24" s="1">
        <v>9.9629930000000009</v>
      </c>
      <c r="I24" s="1">
        <v>4.4725539999999997</v>
      </c>
      <c r="J24" s="3">
        <v>9.5475139999999996</v>
      </c>
      <c r="K24" s="10">
        <v>28.678229999999999</v>
      </c>
      <c r="N24" s="32"/>
      <c r="O24" s="35"/>
      <c r="P24" s="35"/>
      <c r="Q24" s="35"/>
      <c r="R24" s="35"/>
      <c r="S24" s="35"/>
      <c r="T24" s="35"/>
      <c r="U24" s="35"/>
      <c r="V24" s="35"/>
      <c r="W24" s="36"/>
      <c r="X24" s="36"/>
      <c r="Y24" s="36"/>
      <c r="Z24" s="36"/>
      <c r="AA24" s="36"/>
      <c r="AB24" s="36"/>
      <c r="AC24" s="36"/>
      <c r="AD24" s="37"/>
      <c r="AE24" s="37"/>
      <c r="AF24" s="37"/>
      <c r="AG24" s="37"/>
      <c r="AH24" s="37"/>
      <c r="AI24" s="37"/>
    </row>
    <row r="25" spans="1:35" x14ac:dyDescent="0.3">
      <c r="A25" s="1">
        <v>7.4496469999999997</v>
      </c>
      <c r="B25" s="1">
        <v>3.1517759999999999</v>
      </c>
      <c r="C25" s="1">
        <v>10.089130000000001</v>
      </c>
      <c r="D25" s="1">
        <v>15.62593</v>
      </c>
      <c r="E25" s="1">
        <v>6.2448860000000002</v>
      </c>
      <c r="F25" s="1">
        <v>11.01618</v>
      </c>
      <c r="G25" s="1">
        <v>18.30556</v>
      </c>
      <c r="H25" s="1">
        <v>11.213010000000001</v>
      </c>
      <c r="I25" s="1">
        <v>12.502079999999999</v>
      </c>
      <c r="J25" s="3">
        <v>1.9300999999999999E-2</v>
      </c>
      <c r="K25" s="10">
        <v>48.141080000000002</v>
      </c>
      <c r="N25" s="32"/>
      <c r="O25" s="35"/>
      <c r="P25" s="35"/>
      <c r="Q25" s="35"/>
      <c r="R25" s="35"/>
      <c r="S25" s="35"/>
      <c r="T25" s="35"/>
      <c r="U25" s="35"/>
      <c r="V25" s="35"/>
      <c r="W25" s="36"/>
      <c r="X25" s="36"/>
      <c r="Y25" s="36"/>
      <c r="Z25" s="36"/>
      <c r="AA25" s="36"/>
      <c r="AB25" s="36"/>
      <c r="AC25" s="36"/>
      <c r="AD25" s="37"/>
      <c r="AE25" s="37"/>
      <c r="AF25" s="37"/>
      <c r="AG25" s="37"/>
      <c r="AH25" s="37"/>
      <c r="AI25" s="37"/>
    </row>
    <row r="26" spans="1:35" x14ac:dyDescent="0.3">
      <c r="A26" s="1">
        <v>7.5119619999999996</v>
      </c>
      <c r="B26" s="1">
        <v>1.978553</v>
      </c>
      <c r="C26" s="1">
        <v>11.2912</v>
      </c>
      <c r="D26" s="1">
        <v>5.6043120000000002</v>
      </c>
      <c r="E26" s="1">
        <v>12.369429999999999</v>
      </c>
      <c r="F26" s="1">
        <v>15.51253</v>
      </c>
      <c r="G26" s="1">
        <v>12.449059999999999</v>
      </c>
      <c r="H26" s="1">
        <v>11.62599</v>
      </c>
      <c r="I26" s="1">
        <v>12.976419999999999</v>
      </c>
      <c r="J26" s="3">
        <v>11.35938</v>
      </c>
      <c r="K26" s="10">
        <v>40.147480000000002</v>
      </c>
      <c r="N26" s="32"/>
      <c r="O26" s="35"/>
      <c r="P26" s="35"/>
      <c r="Q26" s="35"/>
      <c r="R26" s="35"/>
      <c r="S26" s="35"/>
      <c r="T26" s="35"/>
      <c r="U26" s="35"/>
      <c r="V26" s="35"/>
      <c r="W26" s="36"/>
      <c r="X26" s="36"/>
      <c r="Y26" s="36"/>
      <c r="Z26" s="36"/>
      <c r="AA26" s="36"/>
      <c r="AB26" s="36"/>
      <c r="AC26" s="36"/>
      <c r="AD26" s="37"/>
      <c r="AE26" s="37"/>
      <c r="AF26" s="37"/>
      <c r="AG26" s="37"/>
      <c r="AH26" s="37"/>
      <c r="AI26" s="37"/>
    </row>
    <row r="27" spans="1:35" ht="15" thickBot="1" x14ac:dyDescent="0.35">
      <c r="A27" s="8">
        <v>15.41507</v>
      </c>
      <c r="B27" s="8">
        <v>7.3565769999999997</v>
      </c>
      <c r="C27" s="8">
        <v>10.984260000000001</v>
      </c>
      <c r="D27" s="8">
        <v>0.64397300000000002</v>
      </c>
      <c r="E27" s="8">
        <v>7.7376820000000004</v>
      </c>
      <c r="F27" s="8">
        <v>4.609731</v>
      </c>
      <c r="G27" s="8">
        <v>16.913509999999999</v>
      </c>
      <c r="H27" s="8">
        <v>7.5200250000000004</v>
      </c>
      <c r="I27" s="8">
        <v>5.7670890000000004</v>
      </c>
      <c r="J27" s="9">
        <v>2.3875500000000001</v>
      </c>
      <c r="K27" s="12">
        <v>26.668279999999999</v>
      </c>
      <c r="N27" s="32"/>
      <c r="O27" s="35"/>
      <c r="P27" s="35"/>
      <c r="Q27" s="35"/>
      <c r="R27" s="35"/>
      <c r="S27" s="35"/>
      <c r="T27" s="35"/>
      <c r="U27" s="35"/>
      <c r="V27" s="35"/>
      <c r="W27" s="36"/>
      <c r="X27" s="36"/>
      <c r="Y27" s="36"/>
      <c r="Z27" s="36"/>
      <c r="AA27" s="36"/>
      <c r="AB27" s="36"/>
      <c r="AC27" s="36"/>
      <c r="AD27" s="37"/>
      <c r="AE27" s="37"/>
      <c r="AF27" s="37"/>
      <c r="AG27" s="37"/>
      <c r="AH27" s="37"/>
      <c r="AI27" s="37"/>
    </row>
    <row r="28" spans="1:35" ht="15" thickTop="1" x14ac:dyDescent="0.3">
      <c r="N28" s="32"/>
      <c r="O28" s="32"/>
      <c r="P28" s="32"/>
      <c r="Q28" s="32"/>
      <c r="R28" s="32"/>
      <c r="S28" s="32"/>
      <c r="T28" s="32"/>
      <c r="U28" s="32"/>
      <c r="V28" s="32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</row>
    <row r="29" spans="1:35" x14ac:dyDescent="0.3">
      <c r="N29" s="32"/>
      <c r="O29" s="32"/>
      <c r="P29" s="32"/>
      <c r="Q29" s="32"/>
      <c r="R29" s="32"/>
      <c r="S29" s="32"/>
      <c r="T29" s="32"/>
      <c r="U29" s="32"/>
      <c r="V29" s="32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</row>
    <row r="30" spans="1:35" x14ac:dyDescent="0.3"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x14ac:dyDescent="0.3"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x14ac:dyDescent="0.3"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23:35" x14ac:dyDescent="0.3"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"/>
  <sheetViews>
    <sheetView tabSelected="1" topLeftCell="A82" workbookViewId="0">
      <selection activeCell="L100" sqref="L100"/>
    </sheetView>
  </sheetViews>
  <sheetFormatPr defaultRowHeight="14.4" x14ac:dyDescent="0.3"/>
  <cols>
    <col min="1" max="1" width="27.77734375" customWidth="1"/>
  </cols>
  <sheetData>
    <row r="1" spans="1:17" ht="15.6" thickTop="1" thickBot="1" x14ac:dyDescent="0.35">
      <c r="A1" t="s">
        <v>0</v>
      </c>
      <c r="L1" t="s">
        <v>1</v>
      </c>
      <c r="N1" s="26" t="s">
        <v>2</v>
      </c>
      <c r="O1" s="27" t="s">
        <v>3</v>
      </c>
      <c r="P1" s="27" t="s">
        <v>4</v>
      </c>
      <c r="Q1" s="28" t="s">
        <v>5</v>
      </c>
    </row>
    <row r="2" spans="1:17" ht="15" thickTop="1" x14ac:dyDescent="0.3">
      <c r="A2" s="4">
        <v>1</v>
      </c>
      <c r="B2" s="5">
        <v>4.8172350000000002</v>
      </c>
      <c r="C2" s="5">
        <v>8.1970810000000007</v>
      </c>
      <c r="D2" s="5">
        <v>10.100070000000001</v>
      </c>
      <c r="E2" s="5">
        <v>12.57338</v>
      </c>
      <c r="F2" s="5">
        <v>8.5825010000000006</v>
      </c>
      <c r="G2" s="5">
        <v>15.05917</v>
      </c>
      <c r="H2" s="5">
        <v>7.8503910000000001</v>
      </c>
      <c r="I2" s="5">
        <v>1.6808069999999999</v>
      </c>
      <c r="J2" s="5">
        <v>0.425095</v>
      </c>
      <c r="K2" s="6">
        <v>18.820820000000001</v>
      </c>
      <c r="L2" s="11">
        <v>26.035060000000001</v>
      </c>
      <c r="N2" s="24">
        <f>MMULT(A2:K2,A53:A63)</f>
        <v>26.035063222603359</v>
      </c>
      <c r="O2">
        <f t="shared" ref="O2:O27" si="0">L2-N2</f>
        <v>-3.2226033575000201E-6</v>
      </c>
      <c r="P2">
        <f>(L2-AVERAGE(L2:L27))^2</f>
        <v>40.511308668046361</v>
      </c>
      <c r="Q2" s="25">
        <f t="shared" ref="Q2:Q27" si="1">ABS(O2)/L2</f>
        <v>1.2377937125937179E-7</v>
      </c>
    </row>
    <row r="3" spans="1:17" x14ac:dyDescent="0.3">
      <c r="A3" s="2">
        <v>1</v>
      </c>
      <c r="B3" s="1">
        <v>17.599969999999999</v>
      </c>
      <c r="C3" s="1">
        <v>6.5583869999999997</v>
      </c>
      <c r="D3" s="1">
        <v>11.04421</v>
      </c>
      <c r="E3" s="1">
        <v>7.2370239999999999</v>
      </c>
      <c r="F3" s="1">
        <v>11.564579999999999</v>
      </c>
      <c r="G3" s="1">
        <v>14.12927</v>
      </c>
      <c r="H3" s="1">
        <v>14.576829999999999</v>
      </c>
      <c r="I3" s="1">
        <v>10.229699999999999</v>
      </c>
      <c r="J3" s="1">
        <v>7.6692359999999997</v>
      </c>
      <c r="K3" s="3">
        <v>50.595190000000002</v>
      </c>
      <c r="L3" s="10">
        <v>38.740630000000003</v>
      </c>
      <c r="N3" s="24">
        <f>MMULT(A3:K3,A53:A63)</f>
        <v>38.740628996626413</v>
      </c>
      <c r="O3">
        <f t="shared" si="0"/>
        <v>1.0033735904357854E-6</v>
      </c>
      <c r="P3">
        <f>(L3-AVERAGE(L2:L27))^2</f>
        <v>40.204736946868088</v>
      </c>
      <c r="Q3" s="25">
        <f t="shared" si="1"/>
        <v>2.5899774743874463E-8</v>
      </c>
    </row>
    <row r="4" spans="1:17" x14ac:dyDescent="0.3">
      <c r="A4" s="2">
        <v>1</v>
      </c>
      <c r="B4" s="1">
        <v>11.059329999999999</v>
      </c>
      <c r="C4" s="1">
        <v>5.9393000000000001E-2</v>
      </c>
      <c r="D4" s="1">
        <v>8.9452049999999996</v>
      </c>
      <c r="E4" s="1">
        <v>3.2443209999999998</v>
      </c>
      <c r="F4" s="1">
        <v>11.71049</v>
      </c>
      <c r="G4" s="1">
        <v>8.7666869999999992</v>
      </c>
      <c r="H4" s="1">
        <v>17.40232</v>
      </c>
      <c r="I4" s="1">
        <v>11.41315</v>
      </c>
      <c r="J4" s="1">
        <v>3.2904309999999999</v>
      </c>
      <c r="K4" s="3">
        <v>15.24682</v>
      </c>
      <c r="L4" s="10">
        <v>35.015830000000001</v>
      </c>
      <c r="N4" s="24">
        <f>MMULT(A4:K4,A53:A63)</f>
        <v>35.015823189882809</v>
      </c>
      <c r="O4">
        <f t="shared" si="0"/>
        <v>6.8101171919465742E-6</v>
      </c>
      <c r="P4">
        <f>(L4-AVERAGE(L2:L27))^2</f>
        <v>6.8430402635449381</v>
      </c>
      <c r="Q4" s="25">
        <f t="shared" si="1"/>
        <v>1.9448681330548423E-7</v>
      </c>
    </row>
    <row r="5" spans="1:17" x14ac:dyDescent="0.3">
      <c r="A5" s="2">
        <v>1</v>
      </c>
      <c r="B5" s="1">
        <v>8.931146</v>
      </c>
      <c r="C5" s="1">
        <v>1.094757</v>
      </c>
      <c r="D5" s="1">
        <v>14.1243</v>
      </c>
      <c r="E5" s="1">
        <v>2.6105420000000001</v>
      </c>
      <c r="F5" s="1">
        <v>14.51436</v>
      </c>
      <c r="G5" s="1">
        <v>3.653715</v>
      </c>
      <c r="H5" s="1">
        <v>15.095140000000001</v>
      </c>
      <c r="I5" s="1">
        <v>11.060560000000001</v>
      </c>
      <c r="J5" s="1">
        <v>10.14292</v>
      </c>
      <c r="K5" s="3">
        <v>1.6520170000000001</v>
      </c>
      <c r="L5" s="10">
        <v>38.85595</v>
      </c>
      <c r="N5" s="24">
        <f>MMULT(A5:K5,A53:A63)</f>
        <v>38.855958684175874</v>
      </c>
      <c r="O5">
        <f t="shared" si="0"/>
        <v>-8.684175874407174E-6</v>
      </c>
      <c r="P5">
        <f>(L5-AVERAGE(L2:L27))^2</f>
        <v>41.680459434258815</v>
      </c>
      <c r="Q5" s="25">
        <f t="shared" si="1"/>
        <v>2.2349668131668827E-7</v>
      </c>
    </row>
    <row r="6" spans="1:17" x14ac:dyDescent="0.3">
      <c r="A6" s="2">
        <v>1</v>
      </c>
      <c r="B6" s="1">
        <v>14.459530000000001</v>
      </c>
      <c r="C6" s="1">
        <v>0.46219500000000002</v>
      </c>
      <c r="D6" s="1">
        <v>9.4859530000000003</v>
      </c>
      <c r="E6" s="1">
        <v>16.989439999999998</v>
      </c>
      <c r="F6" s="1">
        <v>18.667010000000001</v>
      </c>
      <c r="G6" s="1">
        <v>18.88852</v>
      </c>
      <c r="H6" s="1">
        <v>6.3538589999999999</v>
      </c>
      <c r="I6" s="1">
        <v>6.0254110000000001</v>
      </c>
      <c r="J6" s="1">
        <v>10.14128</v>
      </c>
      <c r="K6" s="3">
        <v>18.20478</v>
      </c>
      <c r="L6" s="10">
        <v>38.526209999999999</v>
      </c>
      <c r="N6" s="24">
        <f>MMULT(A6:K6,A53:A63)</f>
        <v>38.52621298616311</v>
      </c>
      <c r="O6">
        <f t="shared" si="0"/>
        <v>-2.9861631105632114E-6</v>
      </c>
      <c r="P6">
        <f>(L6-AVERAGE(L2:L27))^2</f>
        <v>37.531558287554184</v>
      </c>
      <c r="Q6" s="25">
        <f t="shared" si="1"/>
        <v>7.7509911059593233E-8</v>
      </c>
    </row>
    <row r="7" spans="1:17" x14ac:dyDescent="0.3">
      <c r="A7" s="2">
        <v>1</v>
      </c>
      <c r="B7" s="1">
        <v>13.645569999999999</v>
      </c>
      <c r="C7" s="1">
        <v>11.205920000000001</v>
      </c>
      <c r="D7" s="1">
        <v>11.57774</v>
      </c>
      <c r="E7" s="1">
        <v>7.9919219999999997</v>
      </c>
      <c r="F7" s="1">
        <v>9.3637230000000002</v>
      </c>
      <c r="G7" s="1">
        <v>4.8208330000000004</v>
      </c>
      <c r="H7" s="1">
        <v>10.54426</v>
      </c>
      <c r="I7" s="1">
        <v>12.866949999999999</v>
      </c>
      <c r="J7" s="1">
        <v>11.138260000000001</v>
      </c>
      <c r="K7" s="3">
        <v>5.7115349999999996</v>
      </c>
      <c r="L7" s="10">
        <v>45.303570000000001</v>
      </c>
      <c r="N7" s="24">
        <f>MMULT(A7:K7,A53:A63)</f>
        <v>45.30356185119107</v>
      </c>
      <c r="O7">
        <f t="shared" si="0"/>
        <v>8.1488089307413247E-6</v>
      </c>
      <c r="P7">
        <f>(L7-AVERAGE(L2:L27))^2</f>
        <v>166.50445529184967</v>
      </c>
      <c r="Q7" s="25">
        <f t="shared" si="1"/>
        <v>1.7987123157714337E-7</v>
      </c>
    </row>
    <row r="8" spans="1:17" x14ac:dyDescent="0.3">
      <c r="A8" s="2">
        <v>1</v>
      </c>
      <c r="B8" s="1">
        <v>19.337569999999999</v>
      </c>
      <c r="C8" s="1">
        <v>4.3985880000000002</v>
      </c>
      <c r="D8" s="1">
        <v>2.1184780000000001</v>
      </c>
      <c r="E8" s="1">
        <v>4.580775</v>
      </c>
      <c r="F8" s="1">
        <v>11.9506</v>
      </c>
      <c r="G8" s="1">
        <v>15.795210000000001</v>
      </c>
      <c r="H8" s="1">
        <v>4.4029439999999997</v>
      </c>
      <c r="I8" s="1">
        <v>1.245026</v>
      </c>
      <c r="J8" s="1">
        <v>8.5353790000000007</v>
      </c>
      <c r="K8" s="3">
        <v>10.326420000000001</v>
      </c>
      <c r="L8" s="10">
        <v>9.1893069999999994</v>
      </c>
      <c r="N8" s="24">
        <f>MMULT(A8:K8,A53:A63)</f>
        <v>9.189302470419408</v>
      </c>
      <c r="O8">
        <f t="shared" si="0"/>
        <v>4.5295805914946641E-6</v>
      </c>
      <c r="P8">
        <f>(L8-AVERAGE(L2:L27))^2</f>
        <v>538.73206662757502</v>
      </c>
      <c r="Q8" s="25">
        <f t="shared" si="1"/>
        <v>4.9291862721472517E-7</v>
      </c>
    </row>
    <row r="9" spans="1:17" x14ac:dyDescent="0.3">
      <c r="A9" s="2">
        <v>1</v>
      </c>
      <c r="B9" s="1">
        <v>1.5614250000000001</v>
      </c>
      <c r="C9" s="1">
        <v>14.18553</v>
      </c>
      <c r="D9" s="1">
        <v>8.5143559999999994</v>
      </c>
      <c r="E9" s="1">
        <v>1.150439</v>
      </c>
      <c r="F9" s="1">
        <v>19.136949999999999</v>
      </c>
      <c r="G9" s="1">
        <v>2.1415639999999998</v>
      </c>
      <c r="H9" s="1">
        <v>17.600899999999999</v>
      </c>
      <c r="I9" s="1">
        <v>4.8309240000000004</v>
      </c>
      <c r="J9" s="1">
        <v>14.36468</v>
      </c>
      <c r="K9" s="3">
        <v>14.76525</v>
      </c>
      <c r="L9" s="10">
        <v>19.326640000000001</v>
      </c>
      <c r="N9" s="24">
        <f>MMULT(A9:K9,A53:A63)</f>
        <v>19.326641046455386</v>
      </c>
      <c r="O9">
        <f t="shared" si="0"/>
        <v>-1.0464553845679347E-6</v>
      </c>
      <c r="P9">
        <f>(L9-AVERAGE(L2:L27))^2</f>
        <v>170.91037441399396</v>
      </c>
      <c r="Q9" s="25">
        <f t="shared" si="1"/>
        <v>5.414574828153961E-8</v>
      </c>
    </row>
    <row r="10" spans="1:17" x14ac:dyDescent="0.3">
      <c r="A10" s="2">
        <v>1</v>
      </c>
      <c r="B10" s="1">
        <v>2.1964510000000002</v>
      </c>
      <c r="C10" s="1">
        <v>9.6026000000000007</v>
      </c>
      <c r="D10" s="1">
        <v>1.677327</v>
      </c>
      <c r="E10" s="1">
        <v>0.83158299999999996</v>
      </c>
      <c r="F10" s="1">
        <v>5.2042599999999997</v>
      </c>
      <c r="G10" s="1">
        <v>18.61196</v>
      </c>
      <c r="H10" s="1">
        <v>17.989249999999998</v>
      </c>
      <c r="I10" s="1">
        <v>1.372185</v>
      </c>
      <c r="J10" s="1">
        <v>2.6353569999999999</v>
      </c>
      <c r="K10" s="3">
        <v>18.99034</v>
      </c>
      <c r="L10" s="10">
        <v>5.253279</v>
      </c>
      <c r="N10" s="24">
        <f>MMULT(A10:K10,A53:A63)</f>
        <v>5.2532796663087629</v>
      </c>
      <c r="O10">
        <f t="shared" si="0"/>
        <v>-6.6630876283113594E-7</v>
      </c>
      <c r="P10">
        <f>(L10-AVERAGE(L2:L27))^2</f>
        <v>736.93954541532764</v>
      </c>
      <c r="Q10" s="25">
        <f t="shared" si="1"/>
        <v>1.2683673622343986E-7</v>
      </c>
    </row>
    <row r="11" spans="1:17" x14ac:dyDescent="0.3">
      <c r="A11" s="2">
        <v>1</v>
      </c>
      <c r="B11" s="1">
        <v>19.92841</v>
      </c>
      <c r="C11" s="1">
        <v>14.484439999999999</v>
      </c>
      <c r="D11" s="1">
        <v>10.935980000000001</v>
      </c>
      <c r="E11" s="1">
        <v>13.757110000000001</v>
      </c>
      <c r="F11" s="1">
        <v>6.5083760000000002</v>
      </c>
      <c r="G11" s="1">
        <v>12.390919999999999</v>
      </c>
      <c r="H11" s="1">
        <v>7.8812480000000003</v>
      </c>
      <c r="I11" s="1">
        <v>11.746930000000001</v>
      </c>
      <c r="J11" s="1">
        <v>11.427099999999999</v>
      </c>
      <c r="K11" s="3">
        <v>15.962109999999999</v>
      </c>
      <c r="L11" s="10">
        <v>48.18694</v>
      </c>
      <c r="N11" s="24">
        <f>MMULT(A11:K11,A53:A63)</f>
        <v>48.186951948272039</v>
      </c>
      <c r="O11">
        <f t="shared" si="0"/>
        <v>-1.1948272039319363E-5</v>
      </c>
      <c r="P11">
        <f>(L11-AVERAGE(L2:L27))^2</f>
        <v>249.23033322231737</v>
      </c>
      <c r="Q11" s="25">
        <f t="shared" si="1"/>
        <v>2.4795664633029951E-7</v>
      </c>
    </row>
    <row r="12" spans="1:17" x14ac:dyDescent="0.3">
      <c r="A12" s="2">
        <v>1</v>
      </c>
      <c r="B12" s="1">
        <v>7.2529899999999996</v>
      </c>
      <c r="C12" s="1">
        <v>10.510350000000001</v>
      </c>
      <c r="D12" s="1">
        <v>2.6165210000000001</v>
      </c>
      <c r="E12" s="1">
        <v>10.4565</v>
      </c>
      <c r="F12" s="1">
        <v>19.766089999999998</v>
      </c>
      <c r="G12" s="1">
        <v>11.88364</v>
      </c>
      <c r="H12" s="1">
        <v>17.366810000000001</v>
      </c>
      <c r="I12" s="1">
        <v>7.0315339999999997</v>
      </c>
      <c r="J12" s="1">
        <v>13.478210000000001</v>
      </c>
      <c r="K12" s="3">
        <v>17.544</v>
      </c>
      <c r="L12" s="10">
        <v>27.136089999999999</v>
      </c>
      <c r="N12" s="24">
        <f>MMULT(A12:K12,A53:A63)</f>
        <v>27.136089644373062</v>
      </c>
      <c r="O12">
        <f t="shared" si="0"/>
        <v>3.5562693767587916E-7</v>
      </c>
      <c r="P12">
        <f>(L12-AVERAGE(L2:L27))^2</f>
        <v>27.707795323671011</v>
      </c>
      <c r="Q12" s="25">
        <f t="shared" si="1"/>
        <v>1.3105312433584912E-8</v>
      </c>
    </row>
    <row r="13" spans="1:17" x14ac:dyDescent="0.3">
      <c r="A13" s="2">
        <v>1</v>
      </c>
      <c r="B13" s="1">
        <v>13.100529999999999</v>
      </c>
      <c r="C13" s="1">
        <v>7.7952450000000004</v>
      </c>
      <c r="D13" s="1">
        <v>9.5618770000000008</v>
      </c>
      <c r="E13" s="1">
        <v>12.29588</v>
      </c>
      <c r="F13" s="1">
        <v>18.928570000000001</v>
      </c>
      <c r="G13" s="1">
        <v>8.489433</v>
      </c>
      <c r="H13" s="1">
        <v>11.468450000000001</v>
      </c>
      <c r="I13" s="1">
        <v>14.36871</v>
      </c>
      <c r="J13" s="1">
        <v>10.190300000000001</v>
      </c>
      <c r="K13" s="3">
        <v>1.2615590000000001</v>
      </c>
      <c r="L13" s="10">
        <v>50.595190000000002</v>
      </c>
      <c r="N13" s="24">
        <f>MMULT(A13:K13,A53:A63)</f>
        <v>50.595179579233545</v>
      </c>
      <c r="O13">
        <f t="shared" si="0"/>
        <v>1.0420766457741593E-5</v>
      </c>
      <c r="P13">
        <f>(L13-AVERAGE(L2:L27))^2</f>
        <v>331.06823387331747</v>
      </c>
      <c r="Q13" s="25">
        <f t="shared" si="1"/>
        <v>2.0596357989250741E-7</v>
      </c>
    </row>
    <row r="14" spans="1:17" x14ac:dyDescent="0.3">
      <c r="A14" s="2">
        <v>1</v>
      </c>
      <c r="B14" s="1">
        <v>12.11628</v>
      </c>
      <c r="C14" s="1">
        <v>10.09848</v>
      </c>
      <c r="D14" s="1">
        <v>10.899509999999999</v>
      </c>
      <c r="E14" s="1">
        <v>11.072699999999999</v>
      </c>
      <c r="F14" s="1">
        <v>6.8267160000000002</v>
      </c>
      <c r="G14" s="1">
        <v>15.858359999999999</v>
      </c>
      <c r="H14" s="1">
        <v>5.3859199999999996</v>
      </c>
      <c r="I14" s="1">
        <v>11.62496</v>
      </c>
      <c r="J14" s="1">
        <v>3.8958330000000001</v>
      </c>
      <c r="K14" s="3">
        <v>0.163052</v>
      </c>
      <c r="L14" s="10">
        <v>45.22213</v>
      </c>
      <c r="N14" s="24">
        <f>MMULT(A14:K14,A53:A63)</f>
        <v>45.222133144687149</v>
      </c>
      <c r="O14">
        <f t="shared" si="0"/>
        <v>-3.1446871489038131E-6</v>
      </c>
      <c r="P14">
        <f>(L14-AVERAGE(L2:L27))^2</f>
        <v>164.40933953694503</v>
      </c>
      <c r="Q14" s="25">
        <f t="shared" si="1"/>
        <v>6.9538678273310276E-8</v>
      </c>
    </row>
    <row r="15" spans="1:17" x14ac:dyDescent="0.3">
      <c r="A15" s="2">
        <v>1</v>
      </c>
      <c r="B15" s="1">
        <v>3.4716360000000002</v>
      </c>
      <c r="C15" s="1">
        <v>10.499779999999999</v>
      </c>
      <c r="D15" s="1">
        <v>10.68784</v>
      </c>
      <c r="E15" s="1">
        <v>11.60324</v>
      </c>
      <c r="F15" s="1">
        <v>7.9021400000000002</v>
      </c>
      <c r="G15" s="1">
        <v>19.719259999999998</v>
      </c>
      <c r="H15" s="1">
        <v>8.1049779999999991</v>
      </c>
      <c r="I15" s="1">
        <v>8.4858320000000003</v>
      </c>
      <c r="J15" s="1">
        <v>12.81673</v>
      </c>
      <c r="K15" s="3">
        <v>9.4752539999999996</v>
      </c>
      <c r="L15" s="10">
        <v>39.262749999999997</v>
      </c>
      <c r="N15" s="24">
        <f>MMULT(A15:K15,A53:A63)</f>
        <v>39.26274362009822</v>
      </c>
      <c r="O15">
        <f t="shared" si="0"/>
        <v>6.379901776654151E-6</v>
      </c>
      <c r="P15">
        <f>(L15-AVERAGE(L2:L27))^2</f>
        <v>47.098580256351084</v>
      </c>
      <c r="Q15" s="25">
        <f t="shared" si="1"/>
        <v>1.6249248401230559E-7</v>
      </c>
    </row>
    <row r="16" spans="1:17" x14ac:dyDescent="0.3">
      <c r="A16" s="2">
        <v>1</v>
      </c>
      <c r="B16" s="1">
        <v>14.920590000000001</v>
      </c>
      <c r="C16" s="1">
        <v>14.626150000000001</v>
      </c>
      <c r="D16" s="1">
        <v>3.0973540000000002</v>
      </c>
      <c r="E16" s="1">
        <v>7.594125</v>
      </c>
      <c r="F16" s="1">
        <v>3.8228949999999999</v>
      </c>
      <c r="G16" s="1">
        <v>10.106199999999999</v>
      </c>
      <c r="H16" s="1">
        <v>19.143280000000001</v>
      </c>
      <c r="I16" s="1">
        <v>1.9809190000000001</v>
      </c>
      <c r="J16" s="1">
        <v>14.944290000000001</v>
      </c>
      <c r="K16" s="3">
        <v>2.7839839999999998</v>
      </c>
      <c r="L16" s="10">
        <v>14.653320000000001</v>
      </c>
      <c r="N16" s="24">
        <f>MMULT(A16:K16,A53:A63)</f>
        <v>14.653320024317317</v>
      </c>
      <c r="O16">
        <f t="shared" si="0"/>
        <v>-2.431731616070465E-8</v>
      </c>
      <c r="P16">
        <f>(L16-AVERAGE(L2:L27))^2</f>
        <v>314.94143751638779</v>
      </c>
      <c r="Q16" s="25">
        <f t="shared" si="1"/>
        <v>1.659508982312858E-9</v>
      </c>
    </row>
    <row r="17" spans="1:17" x14ac:dyDescent="0.3">
      <c r="A17" s="2">
        <v>1</v>
      </c>
      <c r="B17" s="1">
        <v>9.6627369999999999</v>
      </c>
      <c r="C17" s="1">
        <v>9.5699769999999997</v>
      </c>
      <c r="D17" s="1">
        <v>1.9677230000000001</v>
      </c>
      <c r="E17" s="1">
        <v>19.36384</v>
      </c>
      <c r="F17" s="1">
        <v>1.9804170000000001</v>
      </c>
      <c r="G17" s="1">
        <v>17.507840000000002</v>
      </c>
      <c r="H17" s="1">
        <v>3.762073</v>
      </c>
      <c r="I17" s="1">
        <v>11.80846</v>
      </c>
      <c r="J17" s="1">
        <v>10.29139</v>
      </c>
      <c r="K17" s="3">
        <v>17.36984</v>
      </c>
      <c r="L17" s="10">
        <v>44.948480000000004</v>
      </c>
      <c r="N17" s="24">
        <f>MMULT(A17:K17,A53:A63)</f>
        <v>44.948480407189621</v>
      </c>
      <c r="O17">
        <f t="shared" si="0"/>
        <v>-4.0718961713537283E-7</v>
      </c>
      <c r="P17">
        <f>(L17-AVERAGE(L2:L27))^2</f>
        <v>157.46662255874512</v>
      </c>
      <c r="Q17" s="25">
        <f t="shared" si="1"/>
        <v>9.0590297410584925E-9</v>
      </c>
    </row>
    <row r="18" spans="1:17" x14ac:dyDescent="0.3">
      <c r="A18" s="2">
        <v>1</v>
      </c>
      <c r="B18" s="1">
        <v>8.9914070000000006</v>
      </c>
      <c r="C18" s="1">
        <v>4.9936230000000004</v>
      </c>
      <c r="D18" s="1">
        <v>13.43361</v>
      </c>
      <c r="E18" s="1">
        <v>3.54067</v>
      </c>
      <c r="F18" s="1">
        <v>0.35777500000000001</v>
      </c>
      <c r="G18" s="1">
        <v>15.45435</v>
      </c>
      <c r="H18" s="1">
        <v>16.891480000000001</v>
      </c>
      <c r="I18" s="1">
        <v>7.6412699999999996</v>
      </c>
      <c r="J18" s="1">
        <v>6.7707680000000003</v>
      </c>
      <c r="K18" s="3">
        <v>19.576650000000001</v>
      </c>
      <c r="L18" s="10">
        <v>32.256819999999998</v>
      </c>
      <c r="N18" s="24">
        <f>MMULT(A18:K18,A53:A63)</f>
        <v>32.25681720066104</v>
      </c>
      <c r="O18">
        <f t="shared" si="0"/>
        <v>2.7993389579705763E-6</v>
      </c>
      <c r="P18">
        <f>(L18-AVERAGE(L2:L27))^2</f>
        <v>2.047459400336608E-2</v>
      </c>
      <c r="Q18" s="25">
        <f t="shared" si="1"/>
        <v>8.6782855779663845E-8</v>
      </c>
    </row>
    <row r="19" spans="1:17" x14ac:dyDescent="0.3">
      <c r="A19" s="2">
        <v>1</v>
      </c>
      <c r="B19" s="1">
        <v>19.808489999999999</v>
      </c>
      <c r="C19" s="1">
        <v>4.1580579999999996</v>
      </c>
      <c r="D19" s="1">
        <v>6.1500219999999999</v>
      </c>
      <c r="E19" s="1">
        <v>13.05467</v>
      </c>
      <c r="F19" s="1">
        <v>13.18909</v>
      </c>
      <c r="G19" s="1">
        <v>16.881989999999998</v>
      </c>
      <c r="H19" s="1">
        <v>11.730130000000001</v>
      </c>
      <c r="I19" s="1">
        <v>9.2881640000000001</v>
      </c>
      <c r="J19" s="1">
        <v>12.702579999999999</v>
      </c>
      <c r="K19" s="3">
        <v>12.4414</v>
      </c>
      <c r="L19" s="10">
        <v>37.781019999999998</v>
      </c>
      <c r="N19" s="24">
        <f>MMULT(A19:K19,A53:A63)</f>
        <v>37.781020410530871</v>
      </c>
      <c r="O19">
        <f t="shared" si="0"/>
        <v>-4.1053087329601112E-7</v>
      </c>
      <c r="P19">
        <f>(L19-AVERAGE(L2:L27))^2</f>
        <v>28.956350627141862</v>
      </c>
      <c r="Q19" s="25">
        <f t="shared" si="1"/>
        <v>1.0866061141176473E-8</v>
      </c>
    </row>
    <row r="20" spans="1:17" x14ac:dyDescent="0.3">
      <c r="A20" s="2">
        <v>1</v>
      </c>
      <c r="B20" s="1">
        <v>9.0107540000000004</v>
      </c>
      <c r="C20" s="1">
        <v>2.0116869999999998</v>
      </c>
      <c r="D20" s="1">
        <v>7.8315729999999997</v>
      </c>
      <c r="E20" s="1">
        <v>0.47088999999999998</v>
      </c>
      <c r="F20" s="1">
        <v>3.4052310000000001</v>
      </c>
      <c r="G20" s="1">
        <v>14.91657</v>
      </c>
      <c r="H20" s="1">
        <v>16.42764</v>
      </c>
      <c r="I20" s="1">
        <v>6.4331810000000003</v>
      </c>
      <c r="J20" s="1">
        <v>9.6797760000000004</v>
      </c>
      <c r="K20" s="3">
        <v>13.24119</v>
      </c>
      <c r="L20" s="10">
        <v>21.16882</v>
      </c>
      <c r="N20" s="24">
        <f>MMULT(A20:K20,A53:A63)</f>
        <v>21.168820559425473</v>
      </c>
      <c r="O20">
        <f t="shared" si="0"/>
        <v>-5.5942547305676271E-7</v>
      </c>
      <c r="P20">
        <f>(L20-AVERAGE(L2:L27))^2</f>
        <v>126.13737049308017</v>
      </c>
      <c r="Q20" s="25">
        <f t="shared" si="1"/>
        <v>2.6426861443234091E-8</v>
      </c>
    </row>
    <row r="21" spans="1:17" x14ac:dyDescent="0.3">
      <c r="A21" s="2">
        <v>1</v>
      </c>
      <c r="B21" s="1">
        <v>2.2576890000000001</v>
      </c>
      <c r="C21" s="1">
        <v>7.4240139999999997</v>
      </c>
      <c r="D21" s="1">
        <v>1.679532</v>
      </c>
      <c r="E21" s="1">
        <v>3.6839599999999999</v>
      </c>
      <c r="F21" s="1">
        <v>17.68844</v>
      </c>
      <c r="G21" s="1">
        <v>8.005236</v>
      </c>
      <c r="H21" s="1">
        <v>19.935379999999999</v>
      </c>
      <c r="I21" s="1">
        <v>10.13583</v>
      </c>
      <c r="J21" s="1">
        <v>2.4898570000000002</v>
      </c>
      <c r="K21" s="3">
        <v>12.024480000000001</v>
      </c>
      <c r="L21" s="10">
        <v>25.635149999999999</v>
      </c>
      <c r="N21" s="24">
        <f>MMULT(A21:K21,A53:A63)</f>
        <v>25.635152711607429</v>
      </c>
      <c r="O21">
        <f t="shared" si="0"/>
        <v>-2.7116074292621306E-6</v>
      </c>
      <c r="P21">
        <f>(L21-AVERAGE(L2:L27))^2</f>
        <v>45.761970572474077</v>
      </c>
      <c r="Q21" s="25">
        <f t="shared" si="1"/>
        <v>1.0577692852439446E-7</v>
      </c>
    </row>
    <row r="22" spans="1:17" x14ac:dyDescent="0.3">
      <c r="A22" s="2">
        <v>1</v>
      </c>
      <c r="B22" s="1">
        <v>8.009233</v>
      </c>
      <c r="C22" s="1">
        <v>10.111890000000001</v>
      </c>
      <c r="D22" s="1">
        <v>14.168839999999999</v>
      </c>
      <c r="E22" s="1">
        <v>8.8996230000000001</v>
      </c>
      <c r="F22" s="1">
        <v>4.3775700000000004</v>
      </c>
      <c r="G22" s="1">
        <v>12.7643</v>
      </c>
      <c r="H22" s="1">
        <v>8.7093340000000001</v>
      </c>
      <c r="I22" s="1">
        <v>8.6770510000000005</v>
      </c>
      <c r="J22" s="1">
        <v>10.53838</v>
      </c>
      <c r="K22" s="3">
        <v>15.890930000000001</v>
      </c>
      <c r="L22" s="10">
        <v>40.42257</v>
      </c>
      <c r="N22" s="24">
        <f>MMULT(A22:K22,A53:A63)</f>
        <v>40.422562462533605</v>
      </c>
      <c r="O22">
        <f t="shared" si="0"/>
        <v>7.537466395035608E-6</v>
      </c>
      <c r="P22">
        <f>(L22-AVERAGE(L2:L27))^2</f>
        <v>64.363082115388067</v>
      </c>
      <c r="Q22" s="25">
        <f t="shared" si="1"/>
        <v>1.8646677821414146E-7</v>
      </c>
    </row>
    <row r="23" spans="1:17" x14ac:dyDescent="0.3">
      <c r="A23" s="2">
        <v>1</v>
      </c>
      <c r="B23" s="1">
        <v>15.907679999999999</v>
      </c>
      <c r="C23" s="1">
        <v>4.4233279999999997</v>
      </c>
      <c r="D23" s="1">
        <v>8.3269380000000002</v>
      </c>
      <c r="E23" s="1">
        <v>3.424261</v>
      </c>
      <c r="F23" s="1">
        <v>7.043539</v>
      </c>
      <c r="G23" s="1">
        <v>13.96625</v>
      </c>
      <c r="H23" s="1">
        <v>18.3004</v>
      </c>
      <c r="I23" s="1">
        <v>1.747808</v>
      </c>
      <c r="J23" s="1">
        <v>7.5755000000000003E-2</v>
      </c>
      <c r="K23" s="3">
        <v>10.61783</v>
      </c>
      <c r="L23" s="10">
        <v>15.24682</v>
      </c>
      <c r="N23" s="24">
        <f>MMULT(A23:K23,A53:A63)</f>
        <v>15.246817161811412</v>
      </c>
      <c r="O23">
        <f t="shared" si="0"/>
        <v>2.838188587261925E-6</v>
      </c>
      <c r="P23">
        <f>(L23-AVERAGE(L2:L27))^2</f>
        <v>294.22847807554166</v>
      </c>
      <c r="Q23" s="25">
        <f t="shared" si="1"/>
        <v>1.8614954379089705E-7</v>
      </c>
    </row>
    <row r="24" spans="1:17" x14ac:dyDescent="0.3">
      <c r="A24" s="2">
        <v>1</v>
      </c>
      <c r="B24" s="1">
        <v>8.3738360000000007</v>
      </c>
      <c r="C24" s="1">
        <v>13.355409999999999</v>
      </c>
      <c r="D24" s="1">
        <v>2.0927820000000001</v>
      </c>
      <c r="E24" s="1">
        <v>6.6594639999999998</v>
      </c>
      <c r="F24" s="1">
        <v>3.2776079999999999</v>
      </c>
      <c r="G24" s="1">
        <v>14.295360000000001</v>
      </c>
      <c r="H24" s="1">
        <v>9.1834679999999995</v>
      </c>
      <c r="I24" s="1">
        <v>9.9629930000000009</v>
      </c>
      <c r="J24" s="1">
        <v>4.4725539999999997</v>
      </c>
      <c r="K24" s="3">
        <v>9.5475139999999996</v>
      </c>
      <c r="L24" s="10">
        <v>28.678229999999999</v>
      </c>
      <c r="N24" s="24">
        <f>MMULT(A24:K24,A53:A63)</f>
        <v>28.678232870435906</v>
      </c>
      <c r="O24">
        <f t="shared" si="0"/>
        <v>-2.8704359067432961E-6</v>
      </c>
      <c r="P24">
        <f>(L24-AVERAGE(L2:L27))^2</f>
        <v>13.850898014437181</v>
      </c>
      <c r="Q24" s="25">
        <f t="shared" si="1"/>
        <v>1.0009111115795138E-7</v>
      </c>
    </row>
    <row r="25" spans="1:17" x14ac:dyDescent="0.3">
      <c r="A25" s="2">
        <v>1</v>
      </c>
      <c r="B25" s="1">
        <v>7.4496469999999997</v>
      </c>
      <c r="C25" s="1">
        <v>3.1517759999999999</v>
      </c>
      <c r="D25" s="1">
        <v>10.089130000000001</v>
      </c>
      <c r="E25" s="1">
        <v>15.62593</v>
      </c>
      <c r="F25" s="1">
        <v>6.2448860000000002</v>
      </c>
      <c r="G25" s="1">
        <v>11.01618</v>
      </c>
      <c r="H25" s="1">
        <v>18.30556</v>
      </c>
      <c r="I25" s="1">
        <v>11.213010000000001</v>
      </c>
      <c r="J25" s="1">
        <v>12.502079999999999</v>
      </c>
      <c r="K25" s="3">
        <v>1.9300999999999999E-2</v>
      </c>
      <c r="L25" s="10">
        <v>48.141080000000002</v>
      </c>
      <c r="N25" s="24">
        <f>MMULT(A25:K25,A53:A63)</f>
        <v>48.141080049067014</v>
      </c>
      <c r="O25">
        <f t="shared" si="0"/>
        <v>-4.9067011786974035E-8</v>
      </c>
      <c r="P25">
        <f>(L25-AVERAGE(L2:L27))^2</f>
        <v>247.78444992092975</v>
      </c>
      <c r="Q25" s="25">
        <f t="shared" si="1"/>
        <v>1.0192337144695141E-9</v>
      </c>
    </row>
    <row r="26" spans="1:17" x14ac:dyDescent="0.3">
      <c r="A26" s="2">
        <v>1</v>
      </c>
      <c r="B26" s="1">
        <v>7.5119619999999996</v>
      </c>
      <c r="C26" s="1">
        <v>1.978553</v>
      </c>
      <c r="D26" s="1">
        <v>11.2912</v>
      </c>
      <c r="E26" s="1">
        <v>5.6043120000000002</v>
      </c>
      <c r="F26" s="1">
        <v>12.369429999999999</v>
      </c>
      <c r="G26" s="1">
        <v>15.51253</v>
      </c>
      <c r="H26" s="1">
        <v>12.449059999999999</v>
      </c>
      <c r="I26" s="1">
        <v>11.62599</v>
      </c>
      <c r="J26" s="1">
        <v>12.976419999999999</v>
      </c>
      <c r="K26" s="3">
        <v>11.35938</v>
      </c>
      <c r="L26" s="10">
        <v>40.147480000000002</v>
      </c>
      <c r="N26" s="24">
        <f>MMULT(A26:K26,A53:A63)</f>
        <v>40.147488385176963</v>
      </c>
      <c r="O26">
        <f t="shared" si="0"/>
        <v>-8.3851769616671845E-6</v>
      </c>
      <c r="P26">
        <f>(L26-AVERAGE(L2:L27))^2</f>
        <v>60.02484924843732</v>
      </c>
      <c r="Q26" s="25">
        <f t="shared" si="1"/>
        <v>2.0885935958289746E-7</v>
      </c>
    </row>
    <row r="27" spans="1:17" ht="15" thickBot="1" x14ac:dyDescent="0.35">
      <c r="A27" s="7">
        <v>1</v>
      </c>
      <c r="B27" s="8">
        <v>15.41507</v>
      </c>
      <c r="C27" s="8">
        <v>7.3565769999999997</v>
      </c>
      <c r="D27" s="8">
        <v>10.984260000000001</v>
      </c>
      <c r="E27" s="8">
        <v>0.64397300000000002</v>
      </c>
      <c r="F27" s="8">
        <v>7.7376820000000004</v>
      </c>
      <c r="G27" s="8">
        <v>4.609731</v>
      </c>
      <c r="H27" s="8">
        <v>16.913509999999999</v>
      </c>
      <c r="I27" s="8">
        <v>7.5200250000000004</v>
      </c>
      <c r="J27" s="8">
        <v>5.7670890000000004</v>
      </c>
      <c r="K27" s="9">
        <v>2.3875500000000001</v>
      </c>
      <c r="L27" s="12">
        <v>26.668279999999999</v>
      </c>
      <c r="N27" s="24">
        <f>MMULT(A27:K27,A53:A63)</f>
        <v>26.668283706736183</v>
      </c>
      <c r="O27">
        <f t="shared" si="0"/>
        <v>-3.7067361837728185E-6</v>
      </c>
      <c r="P27">
        <f>(L27-AVERAGE(L2:L27))^2</f>
        <v>32.851576284375625</v>
      </c>
      <c r="Q27" s="25">
        <f t="shared" si="1"/>
        <v>1.3899419774251727E-7</v>
      </c>
    </row>
    <row r="28" spans="1:17" ht="15.6" thickTop="1" thickBot="1" x14ac:dyDescent="0.35">
      <c r="A28" t="s">
        <v>6</v>
      </c>
      <c r="N28" s="29"/>
      <c r="O28" s="30">
        <f>SUM(O2:O27)</f>
        <v>1.6965984173111792E-11</v>
      </c>
      <c r="P28" s="30">
        <f>SUM(P2:P27)</f>
        <v>3985.7593875825628</v>
      </c>
      <c r="Q28" s="31">
        <f>SUM(Q2:Q27)</f>
        <v>3.2601530657385823E-6</v>
      </c>
    </row>
    <row r="29" spans="1:17" ht="15" thickTop="1" x14ac:dyDescent="0.3">
      <c r="A29" s="15" cm="1">
        <f t="array" ref="A29:K39">MMULT(TRANSPOSE(A2:K27),A2:K27)</f>
        <v>26</v>
      </c>
      <c r="B29" s="16">
        <v>276.797168</v>
      </c>
      <c r="C29" s="16">
        <v>192.31378900000001</v>
      </c>
      <c r="D29" s="16">
        <v>213.402331</v>
      </c>
      <c r="E29" s="16">
        <v>204.96057400000001</v>
      </c>
      <c r="F29" s="16">
        <v>252.12092899999996</v>
      </c>
      <c r="G29" s="16">
        <v>325.24507900000009</v>
      </c>
      <c r="H29" s="16">
        <v>333.77461499999998</v>
      </c>
      <c r="I29" s="16">
        <v>212.01738</v>
      </c>
      <c r="J29" s="16">
        <v>223.36174999999997</v>
      </c>
      <c r="K29" s="17">
        <v>325.979196</v>
      </c>
      <c r="M29" t="s">
        <v>7</v>
      </c>
    </row>
    <row r="30" spans="1:17" x14ac:dyDescent="0.3">
      <c r="A30" s="13">
        <v>276.797168</v>
      </c>
      <c r="B30">
        <v>3704.1297035218563</v>
      </c>
      <c r="C30">
        <v>1966.844525628419</v>
      </c>
      <c r="D30">
        <v>2327.5132456955394</v>
      </c>
      <c r="E30">
        <v>2332.9320893776071</v>
      </c>
      <c r="F30">
        <v>2649.8429670903929</v>
      </c>
      <c r="G30">
        <v>3503.8883308485347</v>
      </c>
      <c r="H30">
        <v>3363.8282051197639</v>
      </c>
      <c r="I30">
        <v>2298.8422269672969</v>
      </c>
      <c r="J30">
        <v>2436.9170001478492</v>
      </c>
      <c r="K30" s="14">
        <v>3543.5934426626673</v>
      </c>
    </row>
    <row r="31" spans="1:17" x14ac:dyDescent="0.3">
      <c r="A31" s="13">
        <v>192.31378900000001</v>
      </c>
      <c r="B31">
        <v>1966.844525628419</v>
      </c>
      <c r="C31">
        <v>1918.284635763207</v>
      </c>
      <c r="D31">
        <v>1462.2876947298591</v>
      </c>
      <c r="E31">
        <v>1589.9038129314504</v>
      </c>
      <c r="F31">
        <v>1741.7662558807842</v>
      </c>
      <c r="G31">
        <v>2332.9713502913523</v>
      </c>
      <c r="H31">
        <v>2394.5539717279594</v>
      </c>
      <c r="I31">
        <v>1539.5064615312576</v>
      </c>
      <c r="J31">
        <v>1737.5176596337594</v>
      </c>
      <c r="K31" s="14">
        <v>2372.6357806896999</v>
      </c>
    </row>
    <row r="32" spans="1:17" x14ac:dyDescent="0.3">
      <c r="A32" s="13">
        <v>213.402331</v>
      </c>
      <c r="B32">
        <v>2327.5132456955394</v>
      </c>
      <c r="C32">
        <v>1462.2876947298591</v>
      </c>
      <c r="D32">
        <v>2178.5360233831029</v>
      </c>
      <c r="E32">
        <v>1683.3783617616464</v>
      </c>
      <c r="F32">
        <v>2042.6180651847417</v>
      </c>
      <c r="G32">
        <v>2558.9080008098222</v>
      </c>
      <c r="H32">
        <v>2701.4133667666738</v>
      </c>
      <c r="I32">
        <v>1884.0247920521115</v>
      </c>
      <c r="J32">
        <v>1879.6843081789261</v>
      </c>
      <c r="K32" s="14">
        <v>2656.8618694796064</v>
      </c>
    </row>
    <row r="33" spans="1:13" x14ac:dyDescent="0.3">
      <c r="A33" s="13">
        <v>204.96057400000001</v>
      </c>
      <c r="B33">
        <v>2332.9320893776071</v>
      </c>
      <c r="C33">
        <v>1589.9038129314504</v>
      </c>
      <c r="D33">
        <v>1683.3783617616464</v>
      </c>
      <c r="E33">
        <v>2350.9934762780445</v>
      </c>
      <c r="F33">
        <v>2001.1794888854279</v>
      </c>
      <c r="G33">
        <v>2828.8729252691014</v>
      </c>
      <c r="H33">
        <v>2212.7485559620336</v>
      </c>
      <c r="I33">
        <v>1844.8044030951537</v>
      </c>
      <c r="J33">
        <v>1944.3456871936087</v>
      </c>
      <c r="K33" s="14">
        <v>2568.5151407090693</v>
      </c>
    </row>
    <row r="34" spans="1:13" x14ac:dyDescent="0.3">
      <c r="A34" s="13">
        <v>252.12092899999996</v>
      </c>
      <c r="B34">
        <v>2649.8429670903929</v>
      </c>
      <c r="C34">
        <v>1741.7662558807842</v>
      </c>
      <c r="D34">
        <v>2042.6180651847417</v>
      </c>
      <c r="E34">
        <v>2001.1794888854279</v>
      </c>
      <c r="F34">
        <v>3276.3411278393673</v>
      </c>
      <c r="G34">
        <v>2904.3305081768412</v>
      </c>
      <c r="H34">
        <v>3317.9606820238337</v>
      </c>
      <c r="I34">
        <v>2120.5380398074294</v>
      </c>
      <c r="J34">
        <v>2292.861427570464</v>
      </c>
      <c r="K34" s="14">
        <v>3206.4763501191951</v>
      </c>
    </row>
    <row r="35" spans="1:13" x14ac:dyDescent="0.3">
      <c r="A35" s="13">
        <v>325.24507900000009</v>
      </c>
      <c r="B35">
        <v>3503.8883308485347</v>
      </c>
      <c r="C35">
        <v>2332.9713502913523</v>
      </c>
      <c r="D35">
        <v>2558.9080008098222</v>
      </c>
      <c r="E35">
        <v>2828.8729252691014</v>
      </c>
      <c r="F35">
        <v>2904.3305081768412</v>
      </c>
      <c r="G35">
        <v>4668.9503665663242</v>
      </c>
      <c r="H35">
        <v>3885.2448772870894</v>
      </c>
      <c r="I35">
        <v>2539.3771380502817</v>
      </c>
      <c r="J35">
        <v>2723.0681204611778</v>
      </c>
      <c r="K35" s="14">
        <v>4477.6235787207088</v>
      </c>
    </row>
    <row r="36" spans="1:13" x14ac:dyDescent="0.3">
      <c r="A36" s="13">
        <v>333.77461499999998</v>
      </c>
      <c r="B36">
        <v>3363.8282051197639</v>
      </c>
      <c r="C36">
        <v>2394.5539717279594</v>
      </c>
      <c r="D36">
        <v>2701.4133667666738</v>
      </c>
      <c r="E36">
        <v>2212.7485559620336</v>
      </c>
      <c r="F36">
        <v>3317.9606820238337</v>
      </c>
      <c r="G36">
        <v>3885.2448772870894</v>
      </c>
      <c r="H36">
        <v>4941.1603739707944</v>
      </c>
      <c r="I36">
        <v>2632.258580310724</v>
      </c>
      <c r="J36">
        <v>2830.0723442036824</v>
      </c>
      <c r="K36" s="14">
        <v>4176.0593886446532</v>
      </c>
    </row>
    <row r="37" spans="1:13" x14ac:dyDescent="0.3">
      <c r="A37" s="13">
        <v>212.01738</v>
      </c>
      <c r="B37">
        <v>2298.8422269672969</v>
      </c>
      <c r="C37">
        <v>1539.5064615312576</v>
      </c>
      <c r="D37">
        <v>1884.0247920521115</v>
      </c>
      <c r="E37">
        <v>1844.8044030951537</v>
      </c>
      <c r="F37">
        <v>2120.5380398074294</v>
      </c>
      <c r="G37">
        <v>2539.3771380502817</v>
      </c>
      <c r="H37">
        <v>2632.258580310724</v>
      </c>
      <c r="I37">
        <v>2116.9412664913839</v>
      </c>
      <c r="J37">
        <v>1925.3554704967171</v>
      </c>
      <c r="K37" s="14">
        <v>2530.8514262183662</v>
      </c>
    </row>
    <row r="38" spans="1:13" x14ac:dyDescent="0.3">
      <c r="A38" s="13">
        <v>223.36174999999997</v>
      </c>
      <c r="B38">
        <v>2436.9170001478492</v>
      </c>
      <c r="C38">
        <v>1737.5176596337594</v>
      </c>
      <c r="D38">
        <v>1879.6843081789261</v>
      </c>
      <c r="E38">
        <v>1944.3456871936087</v>
      </c>
      <c r="F38">
        <v>2292.861427570464</v>
      </c>
      <c r="G38">
        <v>2723.0681204611778</v>
      </c>
      <c r="H38">
        <v>2830.0723442036824</v>
      </c>
      <c r="I38">
        <v>1925.3554704967171</v>
      </c>
      <c r="J38">
        <v>2406.6374613923717</v>
      </c>
      <c r="K38" s="14">
        <v>2656.715307868692</v>
      </c>
    </row>
    <row r="39" spans="1:13" x14ac:dyDescent="0.3">
      <c r="A39" s="18">
        <v>325.979196</v>
      </c>
      <c r="B39" s="19">
        <v>3543.5934426626673</v>
      </c>
      <c r="C39" s="19">
        <v>2372.6357806896999</v>
      </c>
      <c r="D39" s="19">
        <v>2656.8618694796064</v>
      </c>
      <c r="E39" s="19">
        <v>2568.5151407090693</v>
      </c>
      <c r="F39" s="19">
        <v>3206.4763501191951</v>
      </c>
      <c r="G39" s="19">
        <v>4477.6235787207088</v>
      </c>
      <c r="H39" s="19">
        <v>4176.0593886446532</v>
      </c>
      <c r="I39" s="19">
        <v>2530.8514262183662</v>
      </c>
      <c r="J39" s="19">
        <v>2656.715307868692</v>
      </c>
      <c r="K39" s="20">
        <v>6611.1509366464679</v>
      </c>
    </row>
    <row r="40" spans="1:13" x14ac:dyDescent="0.3">
      <c r="A40" t="s">
        <v>8</v>
      </c>
    </row>
    <row r="41" spans="1:13" x14ac:dyDescent="0.3">
      <c r="A41" s="22" cm="1">
        <f t="array" ref="A41:A51">MMULT(TRANSPOSE(A2:K27),L2:L27)</f>
        <v>842.39764599999978</v>
      </c>
      <c r="M41" t="s">
        <v>9</v>
      </c>
    </row>
    <row r="42" spans="1:13" x14ac:dyDescent="0.3">
      <c r="A42" s="21">
        <v>9258.1296368219591</v>
      </c>
    </row>
    <row r="43" spans="1:13" x14ac:dyDescent="0.3">
      <c r="A43" s="21">
        <v>6131.2044231945847</v>
      </c>
    </row>
    <row r="44" spans="1:13" x14ac:dyDescent="0.3">
      <c r="A44" s="21">
        <v>7629.9637555760601</v>
      </c>
    </row>
    <row r="45" spans="1:13" x14ac:dyDescent="0.3">
      <c r="A45" s="21">
        <v>7723.9805669425814</v>
      </c>
    </row>
    <row r="46" spans="1:13" x14ac:dyDescent="0.3">
      <c r="A46" s="21">
        <v>8284.873448822269</v>
      </c>
    </row>
    <row r="47" spans="1:13" x14ac:dyDescent="0.3">
      <c r="A47" s="21">
        <v>10466.534936262588</v>
      </c>
    </row>
    <row r="48" spans="1:13" x14ac:dyDescent="0.3">
      <c r="A48" s="21">
        <v>10178.678849668788</v>
      </c>
    </row>
    <row r="49" spans="1:13" x14ac:dyDescent="0.3">
      <c r="A49" s="21">
        <v>7962.7115683241473</v>
      </c>
    </row>
    <row r="50" spans="1:13" x14ac:dyDescent="0.3">
      <c r="A50" s="21">
        <v>7674.7407454452259</v>
      </c>
    </row>
    <row r="51" spans="1:13" x14ac:dyDescent="0.3">
      <c r="A51" s="23">
        <v>10287.079305295349</v>
      </c>
    </row>
    <row r="52" spans="1:13" x14ac:dyDescent="0.3">
      <c r="A52" t="s">
        <v>10</v>
      </c>
    </row>
    <row r="53" spans="1:13" x14ac:dyDescent="0.3">
      <c r="A53" s="22" cm="1">
        <f t="array" ref="A53:A63">MMULT(MINVERSE(A29:K39),A41:A51)</f>
        <v>-1.1975932551422375E-5</v>
      </c>
      <c r="M53" t="s">
        <v>11</v>
      </c>
    </row>
    <row r="54" spans="1:13" x14ac:dyDescent="0.3">
      <c r="A54" s="21">
        <v>1.8231266052382011E-7</v>
      </c>
    </row>
    <row r="55" spans="1:13" x14ac:dyDescent="0.3">
      <c r="A55" s="21">
        <v>4.4772889795652304E-7</v>
      </c>
    </row>
    <row r="56" spans="1:13" x14ac:dyDescent="0.3">
      <c r="A56" s="21">
        <v>1.0000000736052348</v>
      </c>
    </row>
    <row r="57" spans="1:13" x14ac:dyDescent="0.3">
      <c r="A57" s="21">
        <v>1.0000001498799544</v>
      </c>
    </row>
    <row r="58" spans="1:13" x14ac:dyDescent="0.3">
      <c r="A58" s="21">
        <v>1.6600489427531784E-7</v>
      </c>
    </row>
    <row r="59" spans="1:13" x14ac:dyDescent="0.3">
      <c r="A59" s="21">
        <v>2.4675843413035636E-7</v>
      </c>
    </row>
    <row r="60" spans="1:13" x14ac:dyDescent="0.3">
      <c r="A60" s="21">
        <v>2.9400477075114395E-7</v>
      </c>
    </row>
    <row r="61" spans="1:13" x14ac:dyDescent="0.3">
      <c r="A61" s="21">
        <v>2.0000000308462362</v>
      </c>
    </row>
    <row r="62" spans="1:13" x14ac:dyDescent="0.3">
      <c r="A62" s="21">
        <v>-2.6461992486126462E-7</v>
      </c>
    </row>
    <row r="63" spans="1:13" x14ac:dyDescent="0.3">
      <c r="A63" s="23">
        <v>-1.7883479319635853E-7</v>
      </c>
    </row>
    <row r="64" spans="1:13" x14ac:dyDescent="0.3">
      <c r="A64" t="s">
        <v>12</v>
      </c>
    </row>
    <row r="65" spans="1:13" x14ac:dyDescent="0.3">
      <c r="A65" s="15" cm="1">
        <f t="array" ref="A65:K75">MINVERSE(A29:K39)</f>
        <v>5.4067398802862581</v>
      </c>
      <c r="B65" s="16">
        <v>-4.0362703369763407E-2</v>
      </c>
      <c r="C65" s="16">
        <v>-9.3567124014909409E-2</v>
      </c>
      <c r="D65" s="16">
        <v>-7.0258872508040957E-2</v>
      </c>
      <c r="E65" s="16">
        <v>1.2936502224694994E-2</v>
      </c>
      <c r="F65" s="16">
        <v>-5.990102259882945E-2</v>
      </c>
      <c r="G65" s="16">
        <v>-0.13967104032413349</v>
      </c>
      <c r="H65" s="16">
        <v>-9.8632911997768843E-2</v>
      </c>
      <c r="I65" s="16">
        <v>-5.4284955259669608E-2</v>
      </c>
      <c r="J65" s="16">
        <v>9.1116384138040119E-3</v>
      </c>
      <c r="K65" s="17">
        <v>1.490331982037865E-2</v>
      </c>
      <c r="M65" t="s">
        <v>13</v>
      </c>
    </row>
    <row r="66" spans="1:13" x14ac:dyDescent="0.3">
      <c r="A66" s="13">
        <v>-4.0362703369763456E-2</v>
      </c>
      <c r="B66">
        <v>1.6007560502767355E-3</v>
      </c>
      <c r="C66">
        <v>6.8811818777903596E-4</v>
      </c>
      <c r="D66">
        <v>1.8233756638093778E-4</v>
      </c>
      <c r="E66">
        <v>-2.8378698775807212E-4</v>
      </c>
      <c r="F66">
        <v>3.5883355173234365E-4</v>
      </c>
      <c r="G66">
        <v>7.2333321189931921E-4</v>
      </c>
      <c r="H66">
        <v>6.636833194583069E-4</v>
      </c>
      <c r="I66">
        <v>2.6144357506856366E-4</v>
      </c>
      <c r="J66">
        <v>-2.6327721645753134E-4</v>
      </c>
      <c r="K66" s="14">
        <v>-1.55256441655563E-4</v>
      </c>
    </row>
    <row r="67" spans="1:13" x14ac:dyDescent="0.3">
      <c r="A67" s="13">
        <v>-9.3567124014909561E-2</v>
      </c>
      <c r="B67">
        <v>6.8811818777903607E-4</v>
      </c>
      <c r="C67">
        <v>3.578838284129326E-3</v>
      </c>
      <c r="D67">
        <v>1.4892609579479396E-3</v>
      </c>
      <c r="E67">
        <v>-7.0308245263612525E-4</v>
      </c>
      <c r="F67">
        <v>1.2878089370738015E-3</v>
      </c>
      <c r="G67">
        <v>2.3781716570640482E-3</v>
      </c>
      <c r="H67">
        <v>1.1938022667283418E-3</v>
      </c>
      <c r="I67">
        <v>7.9245157115982094E-4</v>
      </c>
      <c r="J67">
        <v>-7.5704386770238065E-4</v>
      </c>
      <c r="K67" s="14">
        <v>-3.5353003790312119E-4</v>
      </c>
    </row>
    <row r="68" spans="1:13" x14ac:dyDescent="0.3">
      <c r="A68" s="13">
        <v>-7.0258872508040943E-2</v>
      </c>
      <c r="B68">
        <v>1.823375663809361E-4</v>
      </c>
      <c r="C68">
        <v>1.4892609579479367E-3</v>
      </c>
      <c r="D68">
        <v>3.5468495483462134E-3</v>
      </c>
      <c r="E68">
        <v>-8.4380068189180731E-6</v>
      </c>
      <c r="F68">
        <v>8.892480933155515E-4</v>
      </c>
      <c r="G68">
        <v>1.6599266567422896E-3</v>
      </c>
      <c r="H68">
        <v>9.2687220280182722E-4</v>
      </c>
      <c r="I68">
        <v>-6.3755803205830586E-4</v>
      </c>
      <c r="J68">
        <v>-4.8558525027623639E-4</v>
      </c>
      <c r="K68" s="14">
        <v>-2.9184269427540247E-4</v>
      </c>
    </row>
    <row r="69" spans="1:13" x14ac:dyDescent="0.3">
      <c r="A69" s="13">
        <v>1.2936502224694996E-2</v>
      </c>
      <c r="B69">
        <v>-2.8378698775807272E-4</v>
      </c>
      <c r="C69">
        <v>-7.0308245263612569E-4</v>
      </c>
      <c r="D69">
        <v>-8.4380068189209818E-6</v>
      </c>
      <c r="E69">
        <v>3.1388898578744487E-3</v>
      </c>
      <c r="F69">
        <v>-5.6008952227680887E-4</v>
      </c>
      <c r="G69">
        <v>-1.6816566781382115E-3</v>
      </c>
      <c r="H69">
        <v>9.4248218349345992E-4</v>
      </c>
      <c r="I69">
        <v>-1.3534132214949462E-3</v>
      </c>
      <c r="J69">
        <v>-7.1169419105091805E-4</v>
      </c>
      <c r="K69" s="14">
        <v>1.6983739536016311E-4</v>
      </c>
    </row>
    <row r="70" spans="1:13" x14ac:dyDescent="0.3">
      <c r="A70" s="13">
        <v>-5.9901022598829408E-2</v>
      </c>
      <c r="B70">
        <v>3.5883355173234273E-4</v>
      </c>
      <c r="C70">
        <v>1.2878089370737989E-3</v>
      </c>
      <c r="D70">
        <v>8.8924809331555096E-4</v>
      </c>
      <c r="E70">
        <v>-5.6008952227680898E-4</v>
      </c>
      <c r="F70">
        <v>2.0232220199638065E-3</v>
      </c>
      <c r="G70">
        <v>1.8545201822990592E-3</v>
      </c>
      <c r="H70">
        <v>5.2422314629118325E-4</v>
      </c>
      <c r="I70">
        <v>3.3480517775091981E-4</v>
      </c>
      <c r="J70">
        <v>-5.2617811806265707E-4</v>
      </c>
      <c r="K70" s="14">
        <v>-3.2588366194869861E-4</v>
      </c>
    </row>
    <row r="71" spans="1:13" x14ac:dyDescent="0.3">
      <c r="A71" s="13">
        <v>-0.13967104032413366</v>
      </c>
      <c r="B71">
        <v>7.2333321189931943E-4</v>
      </c>
      <c r="C71">
        <v>2.3781716570640482E-3</v>
      </c>
      <c r="D71">
        <v>1.6599266567422939E-3</v>
      </c>
      <c r="E71">
        <v>-1.6816566781382137E-3</v>
      </c>
      <c r="F71">
        <v>1.8545201822990627E-3</v>
      </c>
      <c r="G71">
        <v>5.4824237274307764E-3</v>
      </c>
      <c r="H71">
        <v>1.9137873133678084E-3</v>
      </c>
      <c r="I71">
        <v>1.7482816196536877E-3</v>
      </c>
      <c r="J71">
        <v>-1.7152140539032621E-4</v>
      </c>
      <c r="K71" s="14">
        <v>-7.8994832147753866E-4</v>
      </c>
    </row>
    <row r="72" spans="1:13" x14ac:dyDescent="0.3">
      <c r="A72" s="13">
        <v>-9.8632911997768774E-2</v>
      </c>
      <c r="B72">
        <v>6.6368331945830506E-4</v>
      </c>
      <c r="C72">
        <v>1.1938022667283377E-3</v>
      </c>
      <c r="D72">
        <v>9.2687220280182549E-4</v>
      </c>
      <c r="E72">
        <v>9.4248218349346046E-4</v>
      </c>
      <c r="F72">
        <v>5.2422314629118293E-4</v>
      </c>
      <c r="G72">
        <v>1.9137873133678043E-3</v>
      </c>
      <c r="H72">
        <v>3.3243089175515055E-3</v>
      </c>
      <c r="I72">
        <v>5.3416451984116182E-4</v>
      </c>
      <c r="J72">
        <v>-5.3702504371120772E-4</v>
      </c>
      <c r="K72" s="14">
        <v>-2.9845995629708248E-4</v>
      </c>
    </row>
    <row r="73" spans="1:13" x14ac:dyDescent="0.3">
      <c r="A73" s="13">
        <v>-5.4284955259669504E-2</v>
      </c>
      <c r="B73">
        <v>2.6144357506856323E-4</v>
      </c>
      <c r="C73">
        <v>7.9245157115981823E-4</v>
      </c>
      <c r="D73">
        <v>-6.37558032058305E-4</v>
      </c>
      <c r="E73">
        <v>-1.3534132214949462E-3</v>
      </c>
      <c r="F73">
        <v>3.3480517775091862E-4</v>
      </c>
      <c r="G73">
        <v>1.7482816196536818E-3</v>
      </c>
      <c r="H73">
        <v>5.3416451984115976E-4</v>
      </c>
      <c r="I73">
        <v>4.071086322552586E-3</v>
      </c>
      <c r="J73">
        <v>-2.8689784723722508E-4</v>
      </c>
      <c r="K73" s="14">
        <v>-9.290666904192819E-5</v>
      </c>
    </row>
    <row r="74" spans="1:13" x14ac:dyDescent="0.3">
      <c r="A74" s="13">
        <v>9.1116384138041351E-3</v>
      </c>
      <c r="B74">
        <v>-2.6327721645753188E-4</v>
      </c>
      <c r="C74">
        <v>-7.5704386770238173E-4</v>
      </c>
      <c r="D74">
        <v>-4.8558525027623818E-4</v>
      </c>
      <c r="E74">
        <v>-7.1169419105092066E-4</v>
      </c>
      <c r="F74">
        <v>-5.2617811806265858E-4</v>
      </c>
      <c r="G74">
        <v>-1.7152140539032656E-4</v>
      </c>
      <c r="H74">
        <v>-5.370250437112113E-4</v>
      </c>
      <c r="I74">
        <v>-2.8689784723722535E-4</v>
      </c>
      <c r="J74">
        <v>2.7096028435448782E-3</v>
      </c>
      <c r="K74" s="14">
        <v>1.6674092040073435E-4</v>
      </c>
    </row>
    <row r="75" spans="1:13" x14ac:dyDescent="0.3">
      <c r="A75" s="18">
        <v>1.4903319820378687E-2</v>
      </c>
      <c r="B75" s="19">
        <v>-1.5525644165556286E-4</v>
      </c>
      <c r="C75" s="19">
        <v>-3.5353003790312152E-4</v>
      </c>
      <c r="D75" s="19">
        <v>-2.9184269427540307E-4</v>
      </c>
      <c r="E75" s="19">
        <v>1.6983739536016387E-4</v>
      </c>
      <c r="F75" s="19">
        <v>-3.2588366194869937E-4</v>
      </c>
      <c r="G75" s="19">
        <v>-7.8994832147753942E-4</v>
      </c>
      <c r="H75" s="19">
        <v>-2.9845995629708313E-4</v>
      </c>
      <c r="I75" s="19">
        <v>-9.2906669041929653E-5</v>
      </c>
      <c r="J75" s="19">
        <v>1.6674092040073443E-4</v>
      </c>
      <c r="K75" s="20">
        <v>5.2797359484684175E-4</v>
      </c>
    </row>
    <row r="76" spans="1:13" x14ac:dyDescent="0.3">
      <c r="A76" t="s">
        <v>14</v>
      </c>
      <c r="B76" cm="1">
        <f t="array" ref="B76">MMULT(TRANSPOSE(O2:O27),O2:O27)</f>
        <v>7.0563179460975594E-10</v>
      </c>
      <c r="M76" t="s">
        <v>15</v>
      </c>
    </row>
    <row r="77" spans="1:13" x14ac:dyDescent="0.3">
      <c r="A77" t="s">
        <v>16</v>
      </c>
      <c r="B77">
        <f>B76/(26-10-1)</f>
        <v>4.7042119640650397E-11</v>
      </c>
    </row>
    <row r="78" spans="1:13" x14ac:dyDescent="0.3">
      <c r="A78" t="s">
        <v>17</v>
      </c>
      <c r="B78">
        <f>B77^0.5</f>
        <v>6.858725802993614E-6</v>
      </c>
    </row>
    <row r="79" spans="1:13" x14ac:dyDescent="0.3">
      <c r="A79" t="s">
        <v>18</v>
      </c>
    </row>
    <row r="80" spans="1:13" x14ac:dyDescent="0.3">
      <c r="A80">
        <f>A65*B77</f>
        <v>2.5434450431430194E-10</v>
      </c>
      <c r="B80">
        <f>B65*B77</f>
        <v>-1.8987471209404933E-12</v>
      </c>
      <c r="C80">
        <f>C65*B77</f>
        <v>-4.401595842340941E-12</v>
      </c>
      <c r="D80">
        <f>D65*B77</f>
        <v>-3.3051262863404656E-12</v>
      </c>
      <c r="E80">
        <f>E65*B77</f>
        <v>6.085604853856419E-13</v>
      </c>
      <c r="F80">
        <f>F65*B77</f>
        <v>-2.8178710716914381E-12</v>
      </c>
      <c r="G80">
        <f>G65*B77</f>
        <v>-6.5704217892619937E-12</v>
      </c>
      <c r="H80">
        <f>H65*B77</f>
        <v>-4.6399012467047838E-12</v>
      </c>
      <c r="I80">
        <f>I65*B77</f>
        <v>-2.5536793600127318E-12</v>
      </c>
      <c r="J80">
        <f>J65*B77</f>
        <v>4.2863078438451435E-13</v>
      </c>
      <c r="K80">
        <f>K65*B77</f>
        <v>7.0108375403312882E-13</v>
      </c>
    </row>
    <row r="81" spans="1:11" x14ac:dyDescent="0.3">
      <c r="A81">
        <f>A66*B77</f>
        <v>-1.8987471209404953E-12</v>
      </c>
      <c r="B81">
        <f>B66*B77</f>
        <v>7.5302957632613178E-14</v>
      </c>
      <c r="C81">
        <f>C66*B77</f>
        <v>3.2370538116408944E-14</v>
      </c>
      <c r="D81">
        <f>D66*B77</f>
        <v>8.5775456126771083E-15</v>
      </c>
      <c r="E81">
        <f>E66*B77</f>
        <v>-1.3349941430575019E-14</v>
      </c>
      <c r="F81">
        <f>F66*B77</f>
        <v>1.6880290871672422E-14</v>
      </c>
      <c r="G81">
        <f>G66*B77</f>
        <v>3.4027127494223699E-14</v>
      </c>
      <c r="H81">
        <f>H66*B77</f>
        <v>3.1221070117461674E-14</v>
      </c>
      <c r="I81">
        <f>I66*B77</f>
        <v>1.2298859937654736E-14</v>
      </c>
      <c r="J81">
        <f>J66*B77</f>
        <v>-1.23851183152526E-14</v>
      </c>
      <c r="K81">
        <f>K66*B77</f>
        <v>-7.3035921033426526E-15</v>
      </c>
    </row>
    <row r="82" spans="1:11" x14ac:dyDescent="0.3">
      <c r="A82">
        <f>A67*B77</f>
        <v>-4.4015958423409483E-12</v>
      </c>
      <c r="B82">
        <f>B67*B77</f>
        <v>3.237053811640895E-14</v>
      </c>
      <c r="C82">
        <f>C67*B77</f>
        <v>1.6835613873655173E-13</v>
      </c>
      <c r="D82">
        <f>D67*B77</f>
        <v>7.005799215993659E-14</v>
      </c>
      <c r="E82">
        <f>E67*B77</f>
        <v>-3.3074488854150522E-14</v>
      </c>
      <c r="F82">
        <f>F67*B77</f>
        <v>6.0581262092124583E-14</v>
      </c>
      <c r="G82">
        <f>G67*B77</f>
        <v>1.1187423561761076E-13</v>
      </c>
      <c r="H82">
        <f>H67*B77</f>
        <v>5.6158989058714289E-14</v>
      </c>
      <c r="I82">
        <f>I67*B77</f>
        <v>3.7278601619921678E-14</v>
      </c>
      <c r="J82">
        <f>J67*B77</f>
        <v>-3.5612948197676103E-14</v>
      </c>
      <c r="K82">
        <f>K67*B77</f>
        <v>-1.6630802339602296E-14</v>
      </c>
    </row>
    <row r="83" spans="1:11" x14ac:dyDescent="0.3">
      <c r="A83">
        <f>A68*B77</f>
        <v>-3.3051262863404652E-12</v>
      </c>
      <c r="B83">
        <f>B68*B77</f>
        <v>8.5775456126770294E-15</v>
      </c>
      <c r="C83">
        <f>C68*B77</f>
        <v>7.0057992159936464E-14</v>
      </c>
      <c r="D83">
        <f>D68*B77</f>
        <v>1.6685132080068941E-13</v>
      </c>
      <c r="E83">
        <f>E68*B77</f>
        <v>-3.9694172630416786E-16</v>
      </c>
      <c r="F83">
        <f>F68*B77</f>
        <v>4.1832115195970424E-14</v>
      </c>
      <c r="G83">
        <f>G68*B77</f>
        <v>7.8086468381175611E-14</v>
      </c>
      <c r="H83">
        <f>H68*B77</f>
        <v>4.3602033055796736E-14</v>
      </c>
      <c r="I83">
        <f>I68*B77</f>
        <v>-2.9992081221944448E-14</v>
      </c>
      <c r="J83">
        <f>J68*B77</f>
        <v>-2.284295943922988E-14</v>
      </c>
      <c r="K83">
        <f>K68*B77</f>
        <v>-1.3728898940353241E-14</v>
      </c>
    </row>
    <row r="84" spans="1:11" x14ac:dyDescent="0.3">
      <c r="A84">
        <f>A69*B77</f>
        <v>6.08560485385642E-13</v>
      </c>
      <c r="B84">
        <f>B69*B77</f>
        <v>-1.3349941430575047E-14</v>
      </c>
      <c r="C84">
        <f>C69*B77</f>
        <v>-3.3074488854150541E-14</v>
      </c>
      <c r="D84">
        <f>D69*B77</f>
        <v>-3.9694172630430467E-16</v>
      </c>
      <c r="E84">
        <f>E69*B77</f>
        <v>1.4766003223295395E-13</v>
      </c>
      <c r="F84">
        <f>F69*B77</f>
        <v>-2.6347798316420368E-14</v>
      </c>
      <c r="G84">
        <f>G69*B77</f>
        <v>-7.9108694647476469E-14</v>
      </c>
      <c r="H84">
        <f>H69*B77</f>
        <v>4.4336359635080761E-14</v>
      </c>
      <c r="I84">
        <f>I69*B77</f>
        <v>-6.3667426688803332E-14</v>
      </c>
      <c r="J84">
        <f>J69*B77</f>
        <v>-3.3479603282973187E-14</v>
      </c>
      <c r="K84">
        <f>K69*B77</f>
        <v>7.9895110719892364E-15</v>
      </c>
    </row>
    <row r="85" spans="1:11" x14ac:dyDescent="0.3">
      <c r="A85">
        <f>A70*B77</f>
        <v>-2.8178710716914361E-12</v>
      </c>
      <c r="B85">
        <f>B70*B77</f>
        <v>1.6880290871672381E-14</v>
      </c>
      <c r="C85">
        <f>C70*B77</f>
        <v>6.0581262092124469E-14</v>
      </c>
      <c r="D85">
        <f>D70*B77</f>
        <v>4.1832115195970399E-14</v>
      </c>
      <c r="E85">
        <f>E70*B77</f>
        <v>-2.6347798316420375E-14</v>
      </c>
      <c r="F85">
        <f>F70*B77</f>
        <v>9.5176652322735758E-14</v>
      </c>
      <c r="G85">
        <f>G70*B77</f>
        <v>8.7240560291713129E-14</v>
      </c>
      <c r="H85">
        <f>H70*B77</f>
        <v>2.4660567966228017E-14</v>
      </c>
      <c r="I85">
        <f>I70*B77</f>
        <v>1.5749945228067992E-14</v>
      </c>
      <c r="J85">
        <f>J70*B77</f>
        <v>-2.4752533982195785E-14</v>
      </c>
      <c r="K85">
        <f>K70*B77</f>
        <v>-1.533025821432395E-14</v>
      </c>
    </row>
    <row r="86" spans="1:11" x14ac:dyDescent="0.3">
      <c r="A86">
        <f>A71*B77</f>
        <v>-6.5704217892620017E-12</v>
      </c>
      <c r="B86">
        <f>B71*B77</f>
        <v>3.4027127494223712E-14</v>
      </c>
      <c r="C86">
        <f>C71*B77</f>
        <v>1.1187423561761076E-13</v>
      </c>
      <c r="D86">
        <f>D71*B77</f>
        <v>7.8086468381175813E-14</v>
      </c>
      <c r="E86">
        <f>E71*B77</f>
        <v>-7.910869464747657E-14</v>
      </c>
      <c r="F86">
        <f>F71*B77</f>
        <v>8.7240560291713293E-14</v>
      </c>
      <c r="G86">
        <f>G71*B77</f>
        <v>2.5790483290653909E-13</v>
      </c>
      <c r="H86">
        <f>H71*B77</f>
        <v>9.002861176220734E-14</v>
      </c>
      <c r="I86">
        <f>I71*B77</f>
        <v>8.2242873117298825E-14</v>
      </c>
      <c r="J86">
        <f>J71*B77</f>
        <v>-8.0687304733042232E-15</v>
      </c>
      <c r="K86">
        <f>K71*B77</f>
        <v>-3.7160843448877338E-14</v>
      </c>
    </row>
    <row r="87" spans="1:11" x14ac:dyDescent="0.3">
      <c r="A87">
        <f>A72*B77</f>
        <v>-4.6399012467047806E-12</v>
      </c>
      <c r="B87">
        <f>B72*B77</f>
        <v>3.1221070117461586E-14</v>
      </c>
      <c r="C87">
        <f>C72*B77</f>
        <v>5.61589890587141E-14</v>
      </c>
      <c r="D87">
        <f>D72*B77</f>
        <v>4.3602033055796654E-14</v>
      </c>
      <c r="E87">
        <f>E72*B77</f>
        <v>4.4336359635080786E-14</v>
      </c>
      <c r="F87">
        <f>F72*B77</f>
        <v>2.4660567966228004E-14</v>
      </c>
      <c r="G87">
        <f>G72*B77</f>
        <v>9.0028611762207138E-14</v>
      </c>
      <c r="H87">
        <f>H72*B77</f>
        <v>1.5638253782193894E-13</v>
      </c>
      <c r="I87">
        <f>I72*B77</f>
        <v>2.5128231250158508E-14</v>
      </c>
      <c r="J87">
        <f>J72*B77</f>
        <v>-2.5262796356288144E-14</v>
      </c>
      <c r="K87">
        <f>K72*B77</f>
        <v>-1.4040188972070643E-14</v>
      </c>
    </row>
    <row r="88" spans="1:11" x14ac:dyDescent="0.3">
      <c r="A88">
        <f>A73*B77</f>
        <v>-2.553679360012727E-12</v>
      </c>
      <c r="B88">
        <f>B73*B77</f>
        <v>1.2298859937654715E-14</v>
      </c>
      <c r="C88">
        <f>C73*B77</f>
        <v>3.7278601619921552E-14</v>
      </c>
      <c r="D88">
        <f>D73*B77</f>
        <v>-2.9992081221944404E-14</v>
      </c>
      <c r="E88">
        <f>E73*B77</f>
        <v>-6.3667426688803332E-14</v>
      </c>
      <c r="F88">
        <f>F73*B77</f>
        <v>1.5749945228067936E-14</v>
      </c>
      <c r="G88">
        <f>G73*B77</f>
        <v>8.224287311729856E-14</v>
      </c>
      <c r="H88">
        <f>H73*B77</f>
        <v>2.512823125015841E-14</v>
      </c>
      <c r="I88">
        <f>I73*B77</f>
        <v>1.9151252985293421E-13</v>
      </c>
      <c r="J88">
        <f>J73*B77</f>
        <v>-1.3496282854378583E-14</v>
      </c>
      <c r="K88">
        <f>K73*B77</f>
        <v>-4.3705266404846961E-15</v>
      </c>
    </row>
    <row r="89" spans="1:11" x14ac:dyDescent="0.3">
      <c r="A89">
        <f>A74*B77</f>
        <v>4.2863078438452016E-13</v>
      </c>
      <c r="B89">
        <f>B74*B77</f>
        <v>-1.2385118315252627E-14</v>
      </c>
      <c r="C89">
        <f>C74*B77</f>
        <v>-3.5612948197676153E-14</v>
      </c>
      <c r="D89">
        <f>D74*B77</f>
        <v>-2.2842959439229962E-14</v>
      </c>
      <c r="E89">
        <f>E74*B77</f>
        <v>-3.3479603282973313E-14</v>
      </c>
      <c r="F89">
        <f>F74*B77</f>
        <v>-2.4752533982195854E-14</v>
      </c>
      <c r="G89">
        <f>G74*B77</f>
        <v>-8.0687304733042405E-15</v>
      </c>
      <c r="H89">
        <f>H74*B77</f>
        <v>-2.5262796356288311E-14</v>
      </c>
      <c r="I89">
        <f>I74*B77</f>
        <v>-1.3496282854378596E-14</v>
      </c>
      <c r="J89">
        <f>J74*B77</f>
        <v>1.2746546114468468E-13</v>
      </c>
      <c r="K89">
        <f>K74*B77</f>
        <v>7.8438463264835102E-15</v>
      </c>
    </row>
    <row r="90" spans="1:11" x14ac:dyDescent="0.3">
      <c r="A90">
        <f>A75*B77</f>
        <v>7.0108375403313054E-13</v>
      </c>
      <c r="B90">
        <f>B75*B77</f>
        <v>-7.3035921033426463E-15</v>
      </c>
      <c r="C90">
        <f>C75*B77</f>
        <v>-1.6630802339602312E-14</v>
      </c>
      <c r="D90">
        <f>D75*B77</f>
        <v>-1.3728898940353267E-14</v>
      </c>
      <c r="E90">
        <f>E75*B77</f>
        <v>7.9895110719892711E-15</v>
      </c>
      <c r="F90">
        <f>F75*B77</f>
        <v>-1.5330258214323985E-14</v>
      </c>
      <c r="G90">
        <f>G75*B77</f>
        <v>-3.716084344887737E-14</v>
      </c>
      <c r="H90">
        <f>H75*B77</f>
        <v>-1.4040188972070673E-14</v>
      </c>
      <c r="I90">
        <f>I75*B77</f>
        <v>-4.3705266404847655E-15</v>
      </c>
      <c r="J90">
        <f>J75*B77</f>
        <v>7.8438463264835134E-15</v>
      </c>
      <c r="K90">
        <f>K75*B77</f>
        <v>2.4836997015889409E-14</v>
      </c>
    </row>
    <row r="91" spans="1:11" x14ac:dyDescent="0.3">
      <c r="A91" t="s">
        <v>19</v>
      </c>
      <c r="B91">
        <f>A80^0.5</f>
        <v>1.5948181849800369E-5</v>
      </c>
    </row>
    <row r="92" spans="1:11" x14ac:dyDescent="0.3">
      <c r="A92" t="s">
        <v>20</v>
      </c>
      <c r="B92">
        <f>B81^0.5</f>
        <v>2.744138437335354E-7</v>
      </c>
    </row>
    <row r="93" spans="1:11" x14ac:dyDescent="0.3">
      <c r="A93" t="s">
        <v>21</v>
      </c>
      <c r="B93">
        <f>C82^0.5</f>
        <v>4.1031224541384544E-7</v>
      </c>
    </row>
    <row r="94" spans="1:11" x14ac:dyDescent="0.3">
      <c r="A94" t="s">
        <v>22</v>
      </c>
      <c r="B94">
        <f>D83^0.5</f>
        <v>4.0847438206170213E-7</v>
      </c>
    </row>
    <row r="95" spans="1:11" x14ac:dyDescent="0.3">
      <c r="A95" t="s">
        <v>23</v>
      </c>
      <c r="B95">
        <f>E84^0.5</f>
        <v>3.8426557513385707E-7</v>
      </c>
    </row>
    <row r="96" spans="1:11" x14ac:dyDescent="0.3">
      <c r="A96" t="s">
        <v>24</v>
      </c>
      <c r="B96">
        <f>F85^0.5</f>
        <v>3.0850713496244418E-7</v>
      </c>
    </row>
    <row r="97" spans="1:2" x14ac:dyDescent="0.3">
      <c r="A97" t="s">
        <v>25</v>
      </c>
      <c r="B97">
        <f>G86^0.5</f>
        <v>5.07843315311464E-7</v>
      </c>
    </row>
    <row r="98" spans="1:2" x14ac:dyDescent="0.3">
      <c r="A98" t="s">
        <v>26</v>
      </c>
      <c r="B98">
        <f>H87^0.5</f>
        <v>3.9545232054185614E-7</v>
      </c>
    </row>
    <row r="99" spans="1:2" x14ac:dyDescent="0.3">
      <c r="A99" t="s">
        <v>27</v>
      </c>
      <c r="B99">
        <f>I88^0.5</f>
        <v>4.3762144583296444E-7</v>
      </c>
    </row>
    <row r="100" spans="1:2" x14ac:dyDescent="0.3">
      <c r="A100" t="s">
        <v>28</v>
      </c>
      <c r="B100">
        <f>J89^0.5</f>
        <v>3.5702305408010371E-7</v>
      </c>
    </row>
    <row r="101" spans="1:2" x14ac:dyDescent="0.3">
      <c r="A101" t="s">
        <v>29</v>
      </c>
      <c r="B101">
        <f>K90^0.5</f>
        <v>1.5759757934654139E-7</v>
      </c>
    </row>
    <row r="102" spans="1:2" x14ac:dyDescent="0.3">
      <c r="A102" t="s">
        <v>30</v>
      </c>
      <c r="B102">
        <f>1-B76/P28</f>
        <v>0.99999999999982292</v>
      </c>
    </row>
    <row r="103" spans="1:2" x14ac:dyDescent="0.3">
      <c r="A103" t="s">
        <v>31</v>
      </c>
      <c r="B103">
        <v>10</v>
      </c>
    </row>
    <row r="104" spans="1:2" x14ac:dyDescent="0.3">
      <c r="A104" t="s">
        <v>32</v>
      </c>
      <c r="B104">
        <f>26-B103-1</f>
        <v>15</v>
      </c>
    </row>
    <row r="105" spans="1:2" x14ac:dyDescent="0.3">
      <c r="A105" t="s">
        <v>33</v>
      </c>
      <c r="B105">
        <f>B102/(1-B102)*B104/B103</f>
        <v>8470720302262.7559</v>
      </c>
    </row>
    <row r="106" spans="1:2" x14ac:dyDescent="0.3">
      <c r="A106" t="s">
        <v>34</v>
      </c>
      <c r="B106">
        <f>FINV(0.05,B103,B104)</f>
        <v>2.5437185496928079</v>
      </c>
    </row>
    <row r="107" spans="1:2" x14ac:dyDescent="0.3">
      <c r="A107" t="s">
        <v>35</v>
      </c>
      <c r="B107">
        <f>TINV(0.05/2,B104)</f>
        <v>2.4898797034798905</v>
      </c>
    </row>
    <row r="108" spans="1:2" x14ac:dyDescent="0.3">
      <c r="A108" t="s">
        <v>36</v>
      </c>
    </row>
    <row r="109" spans="1:2" x14ac:dyDescent="0.3">
      <c r="A109" t="s">
        <v>37</v>
      </c>
      <c r="B109">
        <f>A54*AVERAGE(B2:B27)/AVERAGE(L2:L27)</f>
        <v>5.990475918725301E-8</v>
      </c>
    </row>
    <row r="110" spans="1:2" x14ac:dyDescent="0.3">
      <c r="A110" t="s">
        <v>38</v>
      </c>
      <c r="B110">
        <f>A55*AVERAGE(C2:C27)/AVERAGE(L2:L27)</f>
        <v>1.0221353445094186E-7</v>
      </c>
    </row>
    <row r="111" spans="1:2" x14ac:dyDescent="0.3">
      <c r="A111" t="s">
        <v>39</v>
      </c>
      <c r="B111">
        <f>A56*AVERAGE(D2:D27)/AVERAGE(L2:L27)</f>
        <v>0.25332733029447324</v>
      </c>
    </row>
    <row r="112" spans="1:2" x14ac:dyDescent="0.3">
      <c r="A112" t="s">
        <v>40</v>
      </c>
      <c r="B112">
        <f>A57*AVERAGE(E2:E27)/AVERAGE(L2:L27)</f>
        <v>0.24330624105219967</v>
      </c>
    </row>
    <row r="113" spans="1:2" x14ac:dyDescent="0.3">
      <c r="A113" t="s">
        <v>41</v>
      </c>
      <c r="B113">
        <f>A58*AVERAGE(F2:F27)/AVERAGE(L2:L27)</f>
        <v>4.968355308443005E-8</v>
      </c>
    </row>
    <row r="114" spans="1:2" x14ac:dyDescent="0.3">
      <c r="A114" t="s">
        <v>42</v>
      </c>
      <c r="B114">
        <f>A59*AVERAGE(G2:G27)/AVERAGE(L2:L27)</f>
        <v>9.52720687002538E-8</v>
      </c>
    </row>
    <row r="115" spans="1:2" x14ac:dyDescent="0.3">
      <c r="A115" t="s">
        <v>43</v>
      </c>
      <c r="B115">
        <f>A60*AVERAGE(H2:H27)/AVERAGE(L2:L27)</f>
        <v>1.164905073412638E-7</v>
      </c>
    </row>
    <row r="116" spans="1:2" x14ac:dyDescent="0.3">
      <c r="A116" t="s">
        <v>44</v>
      </c>
      <c r="B116">
        <f>A61*AVERAGE(I2:I27)/AVERAGE(L2:L27)</f>
        <v>0.50336651408441635</v>
      </c>
    </row>
    <row r="117" spans="1:2" x14ac:dyDescent="0.3">
      <c r="A117" t="s">
        <v>45</v>
      </c>
      <c r="B117">
        <f>A62*AVERAGE(J2:J27)/AVERAGE(L2:L27)</f>
        <v>-7.0163977525977776E-8</v>
      </c>
    </row>
    <row r="118" spans="1:2" x14ac:dyDescent="0.3">
      <c r="A118" t="s">
        <v>46</v>
      </c>
      <c r="B118">
        <f>A63*AVERAGE(K2:K27)/AVERAGE(L2:L27)</f>
        <v>-6.9202973654766403E-8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Расчет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Уравнение множественной регрессии в MS Excel</dc:subject>
  <dc:creator>Unknown Creator</dc:creator>
  <cp:keywords/>
  <dc:description>math.semestr.ru/regress/corel.php</dc:description>
  <cp:lastModifiedBy>Артем Шишов</cp:lastModifiedBy>
  <dcterms:created xsi:type="dcterms:W3CDTF">2025-09-18T19:52:08Z</dcterms:created>
  <dcterms:modified xsi:type="dcterms:W3CDTF">2025-09-23T16:56:54Z</dcterms:modified>
  <cp:category/>
</cp:coreProperties>
</file>