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Subbu\Personal development\Engineering\"/>
    </mc:Choice>
  </mc:AlternateContent>
  <xr:revisionPtr revIDLastSave="0" documentId="8_{B993D112-6E5A-4350-8954-5F10B6B3B3B5}" xr6:coauthVersionLast="47" xr6:coauthVersionMax="47" xr10:uidLastSave="{00000000-0000-0000-0000-000000000000}"/>
  <bookViews>
    <workbookView xWindow="-28920" yWindow="-120" windowWidth="29040" windowHeight="15720" activeTab="1" xr2:uid="{7630E9FC-E5D9-4197-9203-33B5D1815400}"/>
  </bookViews>
  <sheets>
    <sheet name="Sample 1" sheetId="1" r:id="rId1"/>
    <sheet name="Sample 2" sheetId="2" r:id="rId2"/>
  </sheets>
  <externalReferences>
    <externalReference r:id="rId3"/>
  </externalReferences>
  <calcPr calcId="191029" iterate="1" iterateCount="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 i="2" l="1"/>
  <c r="C78" i="2"/>
  <c r="C77" i="2"/>
  <c r="C76" i="2"/>
  <c r="C75" i="2"/>
  <c r="C74" i="2"/>
  <c r="C84" i="2" s="1"/>
  <c r="D73" i="2"/>
  <c r="D72" i="2"/>
  <c r="C40" i="2"/>
  <c r="C39" i="2"/>
  <c r="C38" i="2"/>
  <c r="C37" i="2"/>
  <c r="C36" i="2"/>
  <c r="C35" i="2"/>
  <c r="C45" i="2" s="1"/>
  <c r="D34" i="2"/>
  <c r="D33" i="2"/>
  <c r="D65" i="1"/>
  <c r="C65" i="1"/>
  <c r="D64" i="1"/>
  <c r="C64" i="1"/>
  <c r="D63" i="1"/>
  <c r="C63" i="1"/>
  <c r="D62" i="1"/>
  <c r="C62" i="1"/>
  <c r="D61" i="1"/>
  <c r="C61" i="1"/>
  <c r="D60" i="1"/>
  <c r="C60" i="1"/>
  <c r="D59" i="1"/>
  <c r="C59" i="1"/>
  <c r="D58" i="1"/>
  <c r="C58" i="1"/>
  <c r="D57" i="1"/>
  <c r="C57" i="1"/>
  <c r="D56" i="1"/>
  <c r="C56" i="1"/>
  <c r="C55" i="1"/>
  <c r="F45" i="1"/>
  <c r="E45" i="1"/>
  <c r="D45" i="1"/>
  <c r="F44" i="1"/>
  <c r="E44" i="1"/>
  <c r="D44" i="1"/>
  <c r="F43" i="1"/>
  <c r="E43" i="1"/>
  <c r="D43" i="1"/>
  <c r="F42" i="1"/>
  <c r="E42" i="1"/>
  <c r="D42" i="1"/>
  <c r="F41" i="1"/>
  <c r="E41" i="1"/>
  <c r="D41" i="1"/>
  <c r="F40" i="1"/>
  <c r="E40" i="1"/>
  <c r="D40" i="1"/>
  <c r="F39" i="1"/>
  <c r="E39" i="1"/>
  <c r="D39" i="1"/>
  <c r="F38" i="1"/>
  <c r="E38" i="1"/>
  <c r="D38" i="1"/>
  <c r="F37" i="1"/>
  <c r="E37" i="1"/>
  <c r="D37" i="1"/>
  <c r="F36" i="1"/>
  <c r="E36" i="1"/>
  <c r="D36" i="1"/>
  <c r="F35" i="1"/>
  <c r="E35" i="1"/>
  <c r="D35" i="1"/>
</calcChain>
</file>

<file path=xl/sharedStrings.xml><?xml version="1.0" encoding="utf-8"?>
<sst xmlns="http://schemas.openxmlformats.org/spreadsheetml/2006/main" count="129" uniqueCount="52">
  <si>
    <t>Answer</t>
  </si>
  <si>
    <t>Given</t>
  </si>
  <si>
    <t>Bolier discharge pressure [bar]</t>
  </si>
  <si>
    <t>Flow[m3/hr]</t>
  </si>
  <si>
    <t>Pump Discharge pressure [bar]</t>
  </si>
  <si>
    <t>Delta P [bar]</t>
  </si>
  <si>
    <t>Kvr [m3/h bar]</t>
  </si>
  <si>
    <t>Kvr/Kvs %</t>
  </si>
  <si>
    <t>Reference</t>
  </si>
  <si>
    <t xml:space="preserve">As Kvs of 8.06 is not available we move to next one that is 10 and plot the linear and equal percent graph for those </t>
  </si>
  <si>
    <t>Kvs</t>
  </si>
  <si>
    <t>Ө</t>
  </si>
  <si>
    <t>Kvr/Kvs % (LINEAR)</t>
  </si>
  <si>
    <t>Kvr/Kvs % (EQUAL PERCENT)</t>
  </si>
  <si>
    <t>EP has significantly higher lift to pass same flowrate example for 7m3/hr it has to lift 75%whereas the others 35% and 45%.
At low flowrates Ep offers good opening than linear and chances of damage is less to the plug. Here it is water so if linear valve is size perfectly then it is good otherise oversized EP valve is much better option in mos cases</t>
  </si>
  <si>
    <t>Turbulent Non vapourizing flow sizing</t>
  </si>
  <si>
    <t>Legend</t>
  </si>
  <si>
    <t>Parameter</t>
  </si>
  <si>
    <t>Value</t>
  </si>
  <si>
    <t>Units</t>
  </si>
  <si>
    <t>Input</t>
  </si>
  <si>
    <t>Flow rate (q)</t>
  </si>
  <si>
    <t>gpm</t>
  </si>
  <si>
    <t>Calculated</t>
  </si>
  <si>
    <r>
      <t>Pressure diff (</t>
    </r>
    <r>
      <rPr>
        <sz val="11"/>
        <color theme="1"/>
        <rFont val="Aptos Narrow"/>
        <family val="2"/>
      </rPr>
      <t>ΔP)</t>
    </r>
  </si>
  <si>
    <t>psi</t>
  </si>
  <si>
    <t>Others</t>
  </si>
  <si>
    <t>Specific gravity (Gf)</t>
  </si>
  <si>
    <t>Diameter of pipe (Din)</t>
  </si>
  <si>
    <t>inch</t>
  </si>
  <si>
    <t>Numerical constant (N1)</t>
  </si>
  <si>
    <t>Intial size of valve and its properties</t>
  </si>
  <si>
    <t>Valve Diameter (d)</t>
  </si>
  <si>
    <t>Numerical constant (N2)</t>
  </si>
  <si>
    <t>Calculate Resistance coefficient</t>
  </si>
  <si>
    <t>Valve flow coefficient (Cv rated)</t>
  </si>
  <si>
    <t>-</t>
  </si>
  <si>
    <t>Valve inlet diameter (d)</t>
  </si>
  <si>
    <t>Inlet fitting diameter (D1)</t>
  </si>
  <si>
    <t>Outlet fitting diameter (D2)</t>
  </si>
  <si>
    <t>Pipe geometry factor (Fp)</t>
  </si>
  <si>
    <t>Bernoulli inlet coeff. (KB1)</t>
  </si>
  <si>
    <t>Bernoulli outlet coeff. (KB2)</t>
  </si>
  <si>
    <t>Inlet resistance coeff.(K1)</t>
  </si>
  <si>
    <t>Outlet resistance coeff.(K2)</t>
  </si>
  <si>
    <t>∑K = K1 + K2 + KB1 - KB2</t>
  </si>
  <si>
    <t>Now calculate the required Cv</t>
  </si>
  <si>
    <t>Valve flow coefficient (Cv req)</t>
  </si>
  <si>
    <t>Now Cv (rated) &gt; Cv required so the 3inch valve size will fit this pipe to have a pressure drop of 25psi</t>
  </si>
  <si>
    <t>Cv(rated) is &lt; Cv required so 2inch is not suited so move to the size close to Cv req</t>
  </si>
  <si>
    <t xml:space="preserve"> A boiler system with two port CV which has a supply of water from pump discharge. Assume constant boiler pressure and 10t/h is produced in boiler and friction losses is constant</t>
  </si>
  <si>
    <t>Size a globe valve for a 8inch pipe which has propane flowing through it at 800gpm andd pressure drop across the valve is 25psi.
Assume the intial size of valve is 2inch and equal percentage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</si>
</sst>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 x14ac:knownFonts="1">
    <font>
      <sz val="11"/>
      <color theme="1"/>
      <name val="Aptos Narrow"/>
      <family val="2"/>
      <scheme val="minor"/>
    </font>
    <font>
      <sz val="22"/>
      <color rgb="FFFF0000"/>
      <name val="Aptos Narrow"/>
      <family val="2"/>
      <scheme val="minor"/>
    </font>
    <font>
      <sz val="22"/>
      <color theme="9" tint="-0.249977111117893"/>
      <name val="Aptos Narrow"/>
      <family val="2"/>
      <scheme val="minor"/>
    </font>
    <font>
      <sz val="11"/>
      <color theme="9" tint="-0.249977111117893"/>
      <name val="Aptos Narrow"/>
      <family val="2"/>
      <scheme val="minor"/>
    </font>
    <font>
      <sz val="14"/>
      <color theme="9" tint="-0.249977111117893"/>
      <name val="Aptos Narrow"/>
      <family val="2"/>
      <scheme val="minor"/>
    </font>
    <font>
      <sz val="11"/>
      <color theme="1"/>
      <name val="Aptos Narrow"/>
      <family val="2"/>
    </font>
    <font>
      <sz val="18"/>
      <color theme="9" tint="-0.249977111117893"/>
      <name val="Aptos Narrow"/>
      <family val="2"/>
      <scheme val="minor"/>
    </font>
    <font>
      <b/>
      <sz val="36"/>
      <color theme="8"/>
      <name val="Aptos Narrow"/>
      <family val="2"/>
      <scheme val="minor"/>
    </font>
    <font>
      <b/>
      <sz val="22"/>
      <color rgb="FFFF0000"/>
      <name val="Aptos Narrow"/>
      <family val="2"/>
      <scheme val="minor"/>
    </font>
    <font>
      <sz val="11"/>
      <color theme="1"/>
      <name val="Arial Narrow"/>
      <family val="2"/>
    </font>
    <font>
      <sz val="20"/>
      <color rgb="FF00B050"/>
      <name val="Aptos Narrow"/>
      <family val="2"/>
      <scheme val="minor"/>
    </font>
    <font>
      <sz val="20"/>
      <color theme="1"/>
      <name val="Aptos Narrow"/>
      <family val="2"/>
      <scheme val="minor"/>
    </font>
    <font>
      <b/>
      <sz val="22"/>
      <color rgb="FF00B050"/>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2" borderId="1" xfId="0" applyFill="1" applyBorder="1"/>
    <xf numFmtId="0" fontId="0" fillId="3" borderId="1" xfId="0" applyFill="1" applyBorder="1"/>
    <xf numFmtId="0" fontId="0" fillId="4" borderId="1" xfId="0" applyFill="1" applyBorder="1"/>
    <xf numFmtId="10" fontId="0" fillId="4" borderId="1" xfId="0" applyNumberFormat="1" applyFill="1" applyBorder="1"/>
    <xf numFmtId="0" fontId="5" fillId="2" borderId="1" xfId="0" applyFont="1" applyFill="1" applyBorder="1"/>
    <xf numFmtId="0" fontId="1" fillId="0" borderId="0" xfId="0" applyFont="1" applyAlignment="1">
      <alignment horizontal="left" vertical="top" wrapText="1"/>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0" applyFont="1" applyAlignment="1">
      <alignment horizontal="left" vertical="top" wrapText="1"/>
    </xf>
    <xf numFmtId="0" fontId="6" fillId="0" borderId="0" xfId="0" applyFont="1" applyAlignment="1">
      <alignment horizontal="left" vertical="top" wrapText="1"/>
    </xf>
    <xf numFmtId="0" fontId="7" fillId="5" borderId="0" xfId="0" applyFont="1" applyFill="1" applyAlignment="1">
      <alignment horizontal="left" vertical="top"/>
    </xf>
    <xf numFmtId="0" fontId="8" fillId="0" borderId="0" xfId="0" applyFont="1" applyAlignment="1">
      <alignment horizontal="left" vertical="top" wrapText="1"/>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3" borderId="0" xfId="0" applyFill="1"/>
    <xf numFmtId="0" fontId="0" fillId="6" borderId="0" xfId="0" applyFill="1"/>
    <xf numFmtId="0" fontId="0" fillId="2" borderId="0" xfId="0" applyFill="1"/>
    <xf numFmtId="0" fontId="0" fillId="6" borderId="1" xfId="0" applyFill="1" applyBorder="1"/>
    <xf numFmtId="0" fontId="0" fillId="2" borderId="1" xfId="0" applyFill="1" applyBorder="1" applyAlignment="1">
      <alignment horizontal="left" vertical="top"/>
    </xf>
    <xf numFmtId="0" fontId="9" fillId="2" borderId="1" xfId="0" applyFont="1" applyFill="1" applyBorder="1" applyAlignment="1">
      <alignment vertical="center"/>
    </xf>
    <xf numFmtId="0" fontId="9" fillId="3" borderId="1" xfId="0" applyFont="1" applyFill="1" applyBorder="1" applyAlignment="1">
      <alignment vertical="center"/>
    </xf>
    <xf numFmtId="0" fontId="9" fillId="2" borderId="1" xfId="0" quotePrefix="1" applyFont="1" applyFill="1" applyBorder="1" applyAlignment="1">
      <alignment vertical="center"/>
    </xf>
    <xf numFmtId="164" fontId="9" fillId="6" borderId="1" xfId="0" applyNumberFormat="1" applyFont="1" applyFill="1" applyBorder="1" applyAlignment="1">
      <alignment vertical="center"/>
    </xf>
    <xf numFmtId="0" fontId="9" fillId="2" borderId="1" xfId="0" applyFont="1" applyFill="1" applyBorder="1" applyAlignment="1">
      <alignment horizontal="right" vertical="center"/>
    </xf>
    <xf numFmtId="165" fontId="9" fillId="6" borderId="1" xfId="0" applyNumberFormat="1" applyFont="1" applyFill="1" applyBorder="1" applyAlignment="1">
      <alignment vertical="center"/>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Installation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scatterChart>
        <c:scatterStyle val="lineMarker"/>
        <c:varyColors val="0"/>
        <c:ser>
          <c:idx val="0"/>
          <c:order val="0"/>
          <c:tx>
            <c:v>Kvr/Kvspercent to flow rate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'[1]set 2'!$F$35:$F$45</c:f>
              <c:numCache>
                <c:formatCode>0.00%</c:formatCode>
                <c:ptCount val="11"/>
                <c:pt idx="0">
                  <c:v>0</c:v>
                </c:pt>
                <c:pt idx="1">
                  <c:v>5.2723651177643265E-2</c:v>
                </c:pt>
                <c:pt idx="2">
                  <c:v>0.10660822507262996</c:v>
                </c:pt>
                <c:pt idx="3">
                  <c:v>0.16279114233564596</c:v>
                </c:pt>
                <c:pt idx="4">
                  <c:v>0.22310934040908681</c:v>
                </c:pt>
                <c:pt idx="5">
                  <c:v>0.28993298427598574</c:v>
                </c:pt>
                <c:pt idx="6">
                  <c:v>0.35456210417116729</c:v>
                </c:pt>
                <c:pt idx="7">
                  <c:v>0.4571985027470315</c:v>
                </c:pt>
                <c:pt idx="8">
                  <c:v>0.57317827360545803</c:v>
                </c:pt>
                <c:pt idx="9">
                  <c:v>0.73484692283495323</c:v>
                </c:pt>
                <c:pt idx="10">
                  <c:v>1</c:v>
                </c:pt>
              </c:numCache>
            </c:numRef>
          </c:xVal>
          <c:yVal>
            <c:numRef>
              <c:f>'[1]set 2'!$B$35:$B$45</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yVal>
          <c:smooth val="0"/>
          <c:extLst>
            <c:ext xmlns:c16="http://schemas.microsoft.com/office/drawing/2014/chart" uri="{C3380CC4-5D6E-409C-BE32-E72D297353CC}">
              <c16:uniqueId val="{00000001-093B-46E8-9171-3BB164E9D8DB}"/>
            </c:ext>
          </c:extLst>
        </c:ser>
        <c:dLbls>
          <c:showLegendKey val="0"/>
          <c:showVal val="0"/>
          <c:showCatName val="0"/>
          <c:showSerName val="0"/>
          <c:showPercent val="0"/>
          <c:showBubbleSize val="0"/>
        </c:dLbls>
        <c:axId val="639425232"/>
        <c:axId val="639423792"/>
      </c:scatterChart>
      <c:valAx>
        <c:axId val="639425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Kvr/Kvs percent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39423792"/>
        <c:crosses val="autoZero"/>
        <c:crossBetween val="midCat"/>
      </c:valAx>
      <c:valAx>
        <c:axId val="63942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Flowrate [m3/hr]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394252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Curve comparisons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K"/>
        </a:p>
      </c:txPr>
    </c:title>
    <c:autoTitleDeleted val="0"/>
    <c:plotArea>
      <c:layout/>
      <c:scatterChart>
        <c:scatterStyle val="lineMarker"/>
        <c:varyColors val="0"/>
        <c:ser>
          <c:idx val="0"/>
          <c:order val="0"/>
          <c:tx>
            <c:v>Kvr/Kvspercent to flow rate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'[1]set 2'!$F$35:$F$45</c:f>
              <c:numCache>
                <c:formatCode>0.00%</c:formatCode>
                <c:ptCount val="11"/>
                <c:pt idx="0">
                  <c:v>0</c:v>
                </c:pt>
                <c:pt idx="1">
                  <c:v>5.2723651177643265E-2</c:v>
                </c:pt>
                <c:pt idx="2">
                  <c:v>0.10660822507262996</c:v>
                </c:pt>
                <c:pt idx="3">
                  <c:v>0.16279114233564596</c:v>
                </c:pt>
                <c:pt idx="4">
                  <c:v>0.22310934040908681</c:v>
                </c:pt>
                <c:pt idx="5">
                  <c:v>0.28993298427598574</c:v>
                </c:pt>
                <c:pt idx="6">
                  <c:v>0.35456210417116729</c:v>
                </c:pt>
                <c:pt idx="7">
                  <c:v>0.4571985027470315</c:v>
                </c:pt>
                <c:pt idx="8">
                  <c:v>0.57317827360545803</c:v>
                </c:pt>
                <c:pt idx="9">
                  <c:v>0.73484692283495323</c:v>
                </c:pt>
                <c:pt idx="10">
                  <c:v>1</c:v>
                </c:pt>
              </c:numCache>
            </c:numRef>
          </c:xVal>
          <c:yVal>
            <c:numRef>
              <c:f>'[1]set 2'!$B$35:$B$45</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yVal>
          <c:smooth val="0"/>
          <c:extLst>
            <c:ext xmlns:c16="http://schemas.microsoft.com/office/drawing/2014/chart" uri="{C3380CC4-5D6E-409C-BE32-E72D297353CC}">
              <c16:uniqueId val="{00000001-E87A-46C6-A5C1-6DC18D85D909}"/>
            </c:ext>
          </c:extLst>
        </c:ser>
        <c:ser>
          <c:idx val="1"/>
          <c:order val="1"/>
          <c:tx>
            <c:v>Linear</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0"/>
            <c:dispEq val="0"/>
          </c:trendline>
          <c:xVal>
            <c:numRef>
              <c:f>'[1]set 2'!$C$55:$C$65</c:f>
              <c:numCache>
                <c:formatCode>0.00%</c:formatCode>
                <c:ptCount val="11"/>
                <c:pt idx="0">
                  <c:v>0</c:v>
                </c:pt>
                <c:pt idx="1">
                  <c:v>4.2485928866208736E-2</c:v>
                </c:pt>
                <c:pt idx="2">
                  <c:v>8.5907355917511558E-2</c:v>
                </c:pt>
                <c:pt idx="3">
                  <c:v>0.13118084083398782</c:v>
                </c:pt>
                <c:pt idx="4">
                  <c:v>0.17978662999019793</c:v>
                </c:pt>
                <c:pt idx="5">
                  <c:v>0.23363465675799885</c:v>
                </c:pt>
                <c:pt idx="6">
                  <c:v>0.2857142857142857</c:v>
                </c:pt>
                <c:pt idx="7">
                  <c:v>0.36842105263157898</c:v>
                </c:pt>
                <c:pt idx="8">
                  <c:v>0.46188021535170065</c:v>
                </c:pt>
                <c:pt idx="9">
                  <c:v>0.59215652546379205</c:v>
                </c:pt>
                <c:pt idx="10">
                  <c:v>0.80582296402538045</c:v>
                </c:pt>
              </c:numCache>
            </c:numRef>
          </c:xVal>
          <c:yVal>
            <c:numRef>
              <c:f>'[1]set 2'!$B$55:$B$65</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yVal>
          <c:smooth val="0"/>
          <c:extLst>
            <c:ext xmlns:c16="http://schemas.microsoft.com/office/drawing/2014/chart" uri="{C3380CC4-5D6E-409C-BE32-E72D297353CC}">
              <c16:uniqueId val="{00000003-E87A-46C6-A5C1-6DC18D85D909}"/>
            </c:ext>
          </c:extLst>
        </c:ser>
        <c:ser>
          <c:idx val="2"/>
          <c:order val="2"/>
          <c:tx>
            <c:v>Ep</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0"/>
            <c:dispEq val="0"/>
          </c:trendline>
          <c:xVal>
            <c:numRef>
              <c:f>'[1]set 2'!$D$55:$D$65</c:f>
              <c:numCache>
                <c:formatCode>0.00%</c:formatCode>
                <c:ptCount val="11"/>
                <c:pt idx="0">
                  <c:v>0</c:v>
                </c:pt>
                <c:pt idx="1">
                  <c:v>0.19259617364444537</c:v>
                </c:pt>
                <c:pt idx="2">
                  <c:v>0.37257888904177083</c:v>
                </c:pt>
                <c:pt idx="3">
                  <c:v>0.48078565986294541</c:v>
                </c:pt>
                <c:pt idx="4">
                  <c:v>0.56135622981167754</c:v>
                </c:pt>
                <c:pt idx="5">
                  <c:v>0.62832614286636546</c:v>
                </c:pt>
                <c:pt idx="6">
                  <c:v>0.67976595056903022</c:v>
                </c:pt>
                <c:pt idx="7">
                  <c:v>0.74475384507565179</c:v>
                </c:pt>
                <c:pt idx="8">
                  <c:v>0.80254469501420411</c:v>
                </c:pt>
                <c:pt idx="9">
                  <c:v>0.86605797634686177</c:v>
                </c:pt>
                <c:pt idx="10">
                  <c:v>0.94481341037278987</c:v>
                </c:pt>
              </c:numCache>
            </c:numRef>
          </c:xVal>
          <c:yVal>
            <c:numRef>
              <c:f>'[1]set 2'!$B$55:$B$65</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yVal>
          <c:smooth val="0"/>
          <c:extLst>
            <c:ext xmlns:c16="http://schemas.microsoft.com/office/drawing/2014/chart" uri="{C3380CC4-5D6E-409C-BE32-E72D297353CC}">
              <c16:uniqueId val="{00000005-E87A-46C6-A5C1-6DC18D85D909}"/>
            </c:ext>
          </c:extLst>
        </c:ser>
        <c:dLbls>
          <c:showLegendKey val="0"/>
          <c:showVal val="0"/>
          <c:showCatName val="0"/>
          <c:showSerName val="0"/>
          <c:showPercent val="0"/>
          <c:showBubbleSize val="0"/>
        </c:dLbls>
        <c:axId val="639425232"/>
        <c:axId val="639423792"/>
      </c:scatterChart>
      <c:valAx>
        <c:axId val="639425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Kvr/Kvs percent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39423792"/>
        <c:crosses val="autoZero"/>
        <c:crossBetween val="midCat"/>
      </c:valAx>
      <c:valAx>
        <c:axId val="63942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Flowrate [m3/hr]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crossAx val="639425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605517</xdr:colOff>
      <xdr:row>7</xdr:row>
      <xdr:rowOff>1361</xdr:rowOff>
    </xdr:from>
    <xdr:to>
      <xdr:col>6</xdr:col>
      <xdr:colOff>386738</xdr:colOff>
      <xdr:row>23</xdr:row>
      <xdr:rowOff>158896</xdr:rowOff>
    </xdr:to>
    <xdr:pic>
      <xdr:nvPicPr>
        <xdr:cNvPr id="2" name="Picture 1">
          <a:extLst>
            <a:ext uri="{FF2B5EF4-FFF2-40B4-BE49-F238E27FC236}">
              <a16:creationId xmlns:a16="http://schemas.microsoft.com/office/drawing/2014/main" id="{E6AA9F0F-99D6-4851-AB2C-CBD88BC76B69}"/>
            </a:ext>
          </a:extLst>
        </xdr:cNvPr>
        <xdr:cNvPicPr>
          <a:picLocks noChangeAspect="1"/>
        </xdr:cNvPicPr>
      </xdr:nvPicPr>
      <xdr:blipFill>
        <a:blip xmlns:r="http://schemas.openxmlformats.org/officeDocument/2006/relationships" r:embed="rId1"/>
        <a:stretch>
          <a:fillRect/>
        </a:stretch>
      </xdr:blipFill>
      <xdr:spPr>
        <a:xfrm>
          <a:off x="1215117" y="1334861"/>
          <a:ext cx="7515521" cy="3205535"/>
        </a:xfrm>
        <a:prstGeom prst="rect">
          <a:avLst/>
        </a:prstGeom>
      </xdr:spPr>
    </xdr:pic>
    <xdr:clientData/>
  </xdr:twoCellAnchor>
  <xdr:twoCellAnchor>
    <xdr:from>
      <xdr:col>10</xdr:col>
      <xdr:colOff>262617</xdr:colOff>
      <xdr:row>31</xdr:row>
      <xdr:rowOff>185737</xdr:rowOff>
    </xdr:from>
    <xdr:to>
      <xdr:col>17</xdr:col>
      <xdr:colOff>570139</xdr:colOff>
      <xdr:row>46</xdr:row>
      <xdr:rowOff>71437</xdr:rowOff>
    </xdr:to>
    <xdr:graphicFrame macro="">
      <xdr:nvGraphicFramePr>
        <xdr:cNvPr id="3" name="Chart 2">
          <a:extLst>
            <a:ext uri="{FF2B5EF4-FFF2-40B4-BE49-F238E27FC236}">
              <a16:creationId xmlns:a16="http://schemas.microsoft.com/office/drawing/2014/main" id="{B86EAF25-2D84-4295-B213-8CB196359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24</xdr:col>
      <xdr:colOff>389682</xdr:colOff>
      <xdr:row>22</xdr:row>
      <xdr:rowOff>157523</xdr:rowOff>
    </xdr:from>
    <xdr:ext cx="2671763" cy="34958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4D7F746-1A22-4836-8202-D47D61C80DB9}"/>
                </a:ext>
              </a:extLst>
            </xdr:cNvPr>
            <xdr:cNvSpPr txBox="1"/>
          </xdr:nvSpPr>
          <xdr:spPr>
            <a:xfrm>
              <a:off x="19782582" y="4348523"/>
              <a:ext cx="2671763" cy="349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600" b="0" i="0">
                  <a:latin typeface="+mn-lt"/>
                </a:rPr>
                <a:t>L</a:t>
              </a:r>
              <a14:m>
                <m:oMath xmlns:m="http://schemas.openxmlformats.org/officeDocument/2006/math">
                  <m:r>
                    <a:rPr lang="en-IN" sz="1600" b="0" i="1">
                      <a:latin typeface="Cambria Math" panose="02040503050406030204" pitchFamily="18" charset="0"/>
                    </a:rPr>
                    <m:t>𝐼𝑁𝐸𝐴𝑅</m:t>
                  </m:r>
                  <m:r>
                    <a:rPr lang="en-IN" sz="1600" b="0" i="1">
                      <a:latin typeface="Cambria Math" panose="02040503050406030204" pitchFamily="18" charset="0"/>
                    </a:rPr>
                    <m:t> %=</m:t>
                  </m:r>
                  <m:f>
                    <m:fPr>
                      <m:ctrlPr>
                        <a:rPr lang="en-IN" sz="1600" b="0" i="1">
                          <a:latin typeface="Cambria Math" panose="02040503050406030204" pitchFamily="18" charset="0"/>
                        </a:rPr>
                      </m:ctrlPr>
                    </m:fPr>
                    <m:num>
                      <m:r>
                        <a:rPr lang="en-IN" sz="1600" b="0" i="1">
                          <a:latin typeface="Cambria Math" panose="02040503050406030204" pitchFamily="18" charset="0"/>
                        </a:rPr>
                        <m:t>𝐾𝑣𝑟</m:t>
                      </m:r>
                    </m:num>
                    <m:den>
                      <m:r>
                        <a:rPr lang="en-IN" sz="1600" b="0" i="1">
                          <a:latin typeface="Cambria Math" panose="02040503050406030204" pitchFamily="18" charset="0"/>
                        </a:rPr>
                        <m:t>𝐾𝑣𝑠</m:t>
                      </m:r>
                    </m:den>
                  </m:f>
                </m:oMath>
              </a14:m>
              <a:r>
                <a:rPr lang="en-IN" sz="1600"/>
                <a:t>*100</a:t>
              </a:r>
              <a:endParaRPr lang="en-DK" sz="1600"/>
            </a:p>
          </xdr:txBody>
        </xdr:sp>
      </mc:Choice>
      <mc:Fallback xmlns="">
        <xdr:sp macro="" textlink="">
          <xdr:nvSpPr>
            <xdr:cNvPr id="4" name="TextBox 3">
              <a:extLst>
                <a:ext uri="{FF2B5EF4-FFF2-40B4-BE49-F238E27FC236}">
                  <a16:creationId xmlns:a16="http://schemas.microsoft.com/office/drawing/2014/main" id="{C4D7F746-1A22-4836-8202-D47D61C80DB9}"/>
                </a:ext>
              </a:extLst>
            </xdr:cNvPr>
            <xdr:cNvSpPr txBox="1"/>
          </xdr:nvSpPr>
          <xdr:spPr>
            <a:xfrm>
              <a:off x="19782582" y="4348523"/>
              <a:ext cx="2671763" cy="349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IN" sz="1600" b="0" i="0">
                  <a:latin typeface="+mn-lt"/>
                </a:rPr>
                <a:t>L</a:t>
              </a:r>
              <a:r>
                <a:rPr lang="en-IN" sz="1600" b="0" i="0">
                  <a:latin typeface="Cambria Math" panose="02040503050406030204" pitchFamily="18" charset="0"/>
                </a:rPr>
                <a:t>𝐼𝑁𝐸𝐴𝑅 %=𝐾𝑣𝑟/𝐾𝑣𝑠</a:t>
              </a:r>
              <a:r>
                <a:rPr lang="en-IN" sz="1600"/>
                <a:t>*100</a:t>
              </a:r>
              <a:endParaRPr lang="en-DK" sz="1600"/>
            </a:p>
          </xdr:txBody>
        </xdr:sp>
      </mc:Fallback>
    </mc:AlternateContent>
    <xdr:clientData/>
  </xdr:oneCellAnchor>
  <xdr:oneCellAnchor>
    <xdr:from>
      <xdr:col>19</xdr:col>
      <xdr:colOff>10246</xdr:colOff>
      <xdr:row>22</xdr:row>
      <xdr:rowOff>99893</xdr:rowOff>
    </xdr:from>
    <xdr:ext cx="1183273" cy="57227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94E8168-F991-4DE9-8659-DB66399E7CCE}"/>
                </a:ext>
              </a:extLst>
            </xdr:cNvPr>
            <xdr:cNvSpPr txBox="1"/>
          </xdr:nvSpPr>
          <xdr:spPr>
            <a:xfrm>
              <a:off x="16355146" y="4290893"/>
              <a:ext cx="1183273" cy="572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IN" sz="1800" b="0" i="1">
                        <a:latin typeface="Cambria Math" panose="02040503050406030204" pitchFamily="18" charset="0"/>
                      </a:rPr>
                      <m:t>𝐾𝑣𝑟</m:t>
                    </m:r>
                    <m:r>
                      <a:rPr lang="en-IN" sz="1800" b="0" i="1">
                        <a:latin typeface="Cambria Math" panose="02040503050406030204" pitchFamily="18" charset="0"/>
                      </a:rPr>
                      <m:t>=</m:t>
                    </m:r>
                    <m:f>
                      <m:fPr>
                        <m:ctrlPr>
                          <a:rPr lang="en-IN" sz="1800" b="0" i="1">
                            <a:latin typeface="Cambria Math" panose="02040503050406030204" pitchFamily="18" charset="0"/>
                          </a:rPr>
                        </m:ctrlPr>
                      </m:fPr>
                      <m:num>
                        <m:r>
                          <a:rPr lang="en-IN" sz="1800" b="0" i="1">
                            <a:latin typeface="Cambria Math" panose="02040503050406030204" pitchFamily="18" charset="0"/>
                          </a:rPr>
                          <m:t>𝑄</m:t>
                        </m:r>
                      </m:num>
                      <m:den>
                        <m:rad>
                          <m:radPr>
                            <m:degHide m:val="on"/>
                            <m:ctrlPr>
                              <a:rPr lang="en-IN" sz="1800" b="0" i="1">
                                <a:latin typeface="Cambria Math" panose="02040503050406030204" pitchFamily="18" charset="0"/>
                              </a:rPr>
                            </m:ctrlPr>
                          </m:radPr>
                          <m:deg/>
                          <m:e>
                            <m:r>
                              <a:rPr lang="en-IN" sz="1800" b="0" i="1">
                                <a:latin typeface="Cambria Math" panose="02040503050406030204" pitchFamily="18" charset="0"/>
                                <a:ea typeface="Cambria Math" panose="02040503050406030204" pitchFamily="18" charset="0"/>
                              </a:rPr>
                              <m:t>∆</m:t>
                            </m:r>
                            <m:r>
                              <a:rPr lang="en-IN" sz="1800" b="0" i="1">
                                <a:latin typeface="Cambria Math" panose="02040503050406030204" pitchFamily="18" charset="0"/>
                                <a:ea typeface="Cambria Math" panose="02040503050406030204" pitchFamily="18" charset="0"/>
                              </a:rPr>
                              <m:t>𝑃</m:t>
                            </m:r>
                          </m:e>
                        </m:rad>
                      </m:den>
                    </m:f>
                  </m:oMath>
                </m:oMathPara>
              </a14:m>
              <a:endParaRPr lang="en-DK" sz="1800"/>
            </a:p>
          </xdr:txBody>
        </xdr:sp>
      </mc:Choice>
      <mc:Fallback xmlns="">
        <xdr:sp macro="" textlink="">
          <xdr:nvSpPr>
            <xdr:cNvPr id="5" name="TextBox 4">
              <a:extLst>
                <a:ext uri="{FF2B5EF4-FFF2-40B4-BE49-F238E27FC236}">
                  <a16:creationId xmlns:a16="http://schemas.microsoft.com/office/drawing/2014/main" id="{E94E8168-F991-4DE9-8659-DB66399E7CCE}"/>
                </a:ext>
              </a:extLst>
            </xdr:cNvPr>
            <xdr:cNvSpPr txBox="1"/>
          </xdr:nvSpPr>
          <xdr:spPr>
            <a:xfrm>
              <a:off x="16355146" y="4290893"/>
              <a:ext cx="1183273" cy="572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800" b="0" i="0">
                  <a:latin typeface="Cambria Math" panose="02040503050406030204" pitchFamily="18" charset="0"/>
                </a:rPr>
                <a:t>𝐾𝑣𝑟=𝑄/√</a:t>
              </a:r>
              <a:r>
                <a:rPr lang="en-IN" sz="1800" b="0" i="0">
                  <a:latin typeface="Cambria Math" panose="02040503050406030204" pitchFamily="18" charset="0"/>
                  <a:ea typeface="Cambria Math" panose="02040503050406030204" pitchFamily="18" charset="0"/>
                </a:rPr>
                <a:t>∆𝑃</a:t>
              </a:r>
              <a:endParaRPr lang="en-DK" sz="1800"/>
            </a:p>
          </xdr:txBody>
        </xdr:sp>
      </mc:Fallback>
    </mc:AlternateContent>
    <xdr:clientData/>
  </xdr:oneCellAnchor>
  <xdr:oneCellAnchor>
    <xdr:from>
      <xdr:col>9</xdr:col>
      <xdr:colOff>271462</xdr:colOff>
      <xdr:row>56</xdr:row>
      <xdr:rowOff>23812</xdr:rowOff>
    </xdr:from>
    <xdr:ext cx="65" cy="172227"/>
    <xdr:sp macro="" textlink="">
      <xdr:nvSpPr>
        <xdr:cNvPr id="6" name="TextBox 5">
          <a:extLst>
            <a:ext uri="{FF2B5EF4-FFF2-40B4-BE49-F238E27FC236}">
              <a16:creationId xmlns:a16="http://schemas.microsoft.com/office/drawing/2014/main" id="{8679691F-FD48-4C8A-90B9-EE95949E4CA0}"/>
            </a:ext>
          </a:extLst>
        </xdr:cNvPr>
        <xdr:cNvSpPr txBox="1"/>
      </xdr:nvSpPr>
      <xdr:spPr>
        <a:xfrm>
          <a:off x="10520362" y="1069181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DK" sz="1100"/>
        </a:p>
      </xdr:txBody>
    </xdr:sp>
    <xdr:clientData/>
  </xdr:oneCellAnchor>
  <xdr:oneCellAnchor>
    <xdr:from>
      <xdr:col>24</xdr:col>
      <xdr:colOff>246969</xdr:colOff>
      <xdr:row>27</xdr:row>
      <xdr:rowOff>127226</xdr:rowOff>
    </xdr:from>
    <xdr:ext cx="3017557" cy="164333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650F94A-EB19-42FB-B204-7F698A6040CA}"/>
                </a:ext>
              </a:extLst>
            </xdr:cNvPr>
            <xdr:cNvSpPr txBox="1"/>
          </xdr:nvSpPr>
          <xdr:spPr>
            <a:xfrm>
              <a:off x="19639869" y="5270726"/>
              <a:ext cx="3017557" cy="1643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2000" b="0">
                  <a:solidFill>
                    <a:schemeClr val="tx1"/>
                  </a:solidFill>
                  <a:effectLst/>
                  <a:ea typeface="+mn-ea"/>
                  <a:cs typeface="+mn-cs"/>
                </a:rPr>
                <a:t>Q</a:t>
              </a:r>
              <a14:m>
                <m:oMath xmlns:m="http://schemas.openxmlformats.org/officeDocument/2006/math">
                  <m:r>
                    <a:rPr lang="en-IN" sz="2000" b="0" i="1">
                      <a:solidFill>
                        <a:schemeClr val="tx1"/>
                      </a:solidFill>
                      <a:effectLst/>
                      <a:latin typeface="Cambria Math" panose="02040503050406030204" pitchFamily="18" charset="0"/>
                      <a:ea typeface="+mn-ea"/>
                      <a:cs typeface="+mn-cs"/>
                    </a:rPr>
                    <m:t>= </m:t>
                  </m:r>
                  <m:f>
                    <m:fPr>
                      <m:ctrlPr>
                        <a:rPr lang="en-IN" sz="2000" b="0" i="1">
                          <a:solidFill>
                            <a:schemeClr val="tx1"/>
                          </a:solidFill>
                          <a:effectLst/>
                          <a:latin typeface="Cambria Math" panose="02040503050406030204" pitchFamily="18" charset="0"/>
                          <a:ea typeface="+mn-ea"/>
                          <a:cs typeface="+mn-cs"/>
                        </a:rPr>
                      </m:ctrlPr>
                    </m:fPr>
                    <m:num>
                      <m:sSup>
                        <m:sSupPr>
                          <m:ctrlPr>
                            <a:rPr lang="en-IN" sz="2000" b="0" i="1">
                              <a:solidFill>
                                <a:schemeClr val="tx1"/>
                              </a:solidFill>
                              <a:effectLst/>
                              <a:latin typeface="Cambria Math" panose="02040503050406030204" pitchFamily="18" charset="0"/>
                              <a:ea typeface="+mn-ea"/>
                              <a:cs typeface="+mn-cs"/>
                            </a:rPr>
                          </m:ctrlPr>
                        </m:sSupPr>
                        <m:e>
                          <m:r>
                            <a:rPr lang="en-IN" sz="2000" b="0" i="1">
                              <a:solidFill>
                                <a:schemeClr val="tx1"/>
                              </a:solidFill>
                              <a:effectLst/>
                              <a:latin typeface="Cambria Math" panose="02040503050406030204" pitchFamily="18" charset="0"/>
                              <a:ea typeface="+mn-ea"/>
                              <a:cs typeface="+mn-cs"/>
                            </a:rPr>
                            <m:t>𝑒</m:t>
                          </m:r>
                        </m:e>
                        <m:sup>
                          <m:r>
                            <a:rPr lang="en-IN" sz="2000" b="0" i="1">
                              <a:solidFill>
                                <a:schemeClr val="tx1"/>
                              </a:solidFill>
                              <a:effectLst/>
                              <a:latin typeface="Cambria Math" panose="02040503050406030204" pitchFamily="18" charset="0"/>
                              <a:ea typeface="+mn-ea"/>
                              <a:cs typeface="+mn-cs"/>
                            </a:rPr>
                            <m:t>(</m:t>
                          </m:r>
                          <m:r>
                            <a:rPr lang="en-IN" sz="2000" b="0" i="1">
                              <a:solidFill>
                                <a:schemeClr val="tx1"/>
                              </a:solidFill>
                              <a:effectLst/>
                              <a:latin typeface="Cambria Math" panose="02040503050406030204" pitchFamily="18" charset="0"/>
                              <a:ea typeface="+mn-ea"/>
                              <a:cs typeface="+mn-cs"/>
                            </a:rPr>
                            <m:t>𝐻</m:t>
                          </m:r>
                          <m:r>
                            <a:rPr lang="en-IN" sz="2000" b="0" i="1">
                              <a:solidFill>
                                <a:schemeClr val="tx1"/>
                              </a:solidFill>
                              <a:effectLst/>
                              <a:latin typeface="Cambria Math" panose="02040503050406030204" pitchFamily="18" charset="0"/>
                              <a:ea typeface="+mn-ea"/>
                              <a:cs typeface="+mn-cs"/>
                            </a:rPr>
                            <m:t>∗</m:t>
                          </m:r>
                          <m:func>
                            <m:funcPr>
                              <m:ctrlPr>
                                <a:rPr lang="en-IN" sz="2000" b="0" i="1">
                                  <a:solidFill>
                                    <a:schemeClr val="tx1"/>
                                  </a:solidFill>
                                  <a:effectLst/>
                                  <a:latin typeface="Cambria Math" panose="02040503050406030204" pitchFamily="18" charset="0"/>
                                  <a:ea typeface="+mn-ea"/>
                                  <a:cs typeface="+mn-cs"/>
                                </a:rPr>
                              </m:ctrlPr>
                            </m:funcPr>
                            <m:fName>
                              <m:r>
                                <m:rPr>
                                  <m:sty m:val="p"/>
                                </m:rPr>
                                <a:rPr lang="en-IN" sz="2000" b="0" i="0">
                                  <a:solidFill>
                                    <a:schemeClr val="tx1"/>
                                  </a:solidFill>
                                  <a:effectLst/>
                                  <a:latin typeface="Cambria Math" panose="02040503050406030204" pitchFamily="18" charset="0"/>
                                  <a:ea typeface="+mn-ea"/>
                                  <a:cs typeface="+mn-cs"/>
                                </a:rPr>
                                <m:t>ln</m:t>
                              </m:r>
                            </m:fName>
                            <m:e>
                              <m:d>
                                <m:dPr>
                                  <m:ctrlPr>
                                    <a:rPr lang="en-IN" sz="2000" b="0" i="1">
                                      <a:solidFill>
                                        <a:schemeClr val="tx1"/>
                                      </a:solidFill>
                                      <a:effectLst/>
                                      <a:latin typeface="Cambria Math" panose="02040503050406030204" pitchFamily="18" charset="0"/>
                                      <a:ea typeface="+mn-ea"/>
                                      <a:cs typeface="+mn-cs"/>
                                    </a:rPr>
                                  </m:ctrlPr>
                                </m:dPr>
                                <m:e>
                                  <m:r>
                                    <a:rPr lang="en-IN" sz="2000" b="0" i="1">
                                      <a:solidFill>
                                        <a:schemeClr val="tx1"/>
                                      </a:solidFill>
                                      <a:effectLst/>
                                      <a:latin typeface="Cambria Math" panose="02040503050406030204" pitchFamily="18" charset="0"/>
                                      <a:ea typeface="+mn-ea"/>
                                      <a:cs typeface="+mn-cs"/>
                                    </a:rPr>
                                    <m:t>𝜃</m:t>
                                  </m:r>
                                </m:e>
                              </m:d>
                            </m:e>
                          </m:func>
                          <m:r>
                            <a:rPr lang="en-IN" sz="2000" b="0" i="1">
                              <a:solidFill>
                                <a:schemeClr val="tx1"/>
                              </a:solidFill>
                              <a:effectLst/>
                              <a:latin typeface="Cambria Math" panose="02040503050406030204" pitchFamily="18" charset="0"/>
                              <a:ea typeface="+mn-ea"/>
                              <a:cs typeface="+mn-cs"/>
                            </a:rPr>
                            <m:t>)</m:t>
                          </m:r>
                        </m:sup>
                      </m:sSup>
                    </m:num>
                    <m:den>
                      <m:r>
                        <a:rPr lang="en-IN" sz="2000" b="0" i="1">
                          <a:solidFill>
                            <a:schemeClr val="tx1"/>
                          </a:solidFill>
                          <a:effectLst/>
                          <a:latin typeface="Cambria Math" panose="02040503050406030204" pitchFamily="18" charset="0"/>
                          <a:ea typeface="+mn-ea"/>
                          <a:cs typeface="+mn-cs"/>
                        </a:rPr>
                        <m:t>𝜃</m:t>
                      </m:r>
                    </m:den>
                  </m:f>
                  <m:r>
                    <m:rPr>
                      <m:nor/>
                    </m:rPr>
                    <a:rPr lang="en-IN" sz="2000">
                      <a:solidFill>
                        <a:schemeClr val="tx1"/>
                      </a:solidFill>
                      <a:effectLst/>
                      <a:latin typeface="+mn-lt"/>
                      <a:ea typeface="+mn-ea"/>
                      <a:cs typeface="+mn-cs"/>
                    </a:rPr>
                    <m:t>∗</m:t>
                  </m:r>
                  <m:r>
                    <m:rPr>
                      <m:nor/>
                    </m:rPr>
                    <a:rPr lang="en-IN" sz="2000" b="0" i="0">
                      <a:solidFill>
                        <a:schemeClr val="tx1"/>
                      </a:solidFill>
                      <a:effectLst/>
                      <a:latin typeface="+mn-lt"/>
                      <a:ea typeface="+mn-ea"/>
                      <a:cs typeface="+mn-cs"/>
                    </a:rPr>
                    <m:t>Q</m:t>
                  </m:r>
                  <m:r>
                    <m:rPr>
                      <m:nor/>
                    </m:rPr>
                    <a:rPr lang="en-IN" sz="2000">
                      <a:solidFill>
                        <a:schemeClr val="tx1"/>
                      </a:solidFill>
                      <a:effectLst/>
                      <a:latin typeface="+mn-lt"/>
                      <a:ea typeface="+mn-ea"/>
                      <a:cs typeface="+mn-cs"/>
                    </a:rPr>
                    <m:t>max</m:t>
                  </m:r>
                </m:oMath>
              </a14:m>
              <a:br>
                <a:rPr lang="en-IN" sz="2000">
                  <a:solidFill>
                    <a:schemeClr val="tx1"/>
                  </a:solidFill>
                  <a:effectLst/>
                  <a:ea typeface="+mn-ea"/>
                  <a:cs typeface="+mn-cs"/>
                </a:rPr>
              </a:br>
              <a:br>
                <a:rPr lang="en-IN" sz="2000" b="0">
                  <a:solidFill>
                    <a:schemeClr val="tx1"/>
                  </a:solidFill>
                  <a:effectLst/>
                  <a:ea typeface="+mn-ea"/>
                  <a:cs typeface="+mn-cs"/>
                </a:rPr>
              </a:br>
              <a14:m>
                <m:oMathPara xmlns:m="http://schemas.openxmlformats.org/officeDocument/2006/math">
                  <m:oMathParaPr>
                    <m:jc m:val="centerGroup"/>
                  </m:oMathParaPr>
                  <m:oMath xmlns:m="http://schemas.openxmlformats.org/officeDocument/2006/math">
                    <m:r>
                      <a:rPr lang="en-IN" sz="2000" b="0" i="1">
                        <a:solidFill>
                          <a:schemeClr val="tx1"/>
                        </a:solidFill>
                        <a:effectLst/>
                        <a:latin typeface="Cambria Math" panose="02040503050406030204" pitchFamily="18" charset="0"/>
                        <a:ea typeface="+mn-ea"/>
                        <a:cs typeface="+mn-cs"/>
                      </a:rPr>
                      <m:t>%</m:t>
                    </m:r>
                    <m:r>
                      <a:rPr lang="en-IN" sz="2000" b="0" i="1">
                        <a:solidFill>
                          <a:schemeClr val="tx1"/>
                        </a:solidFill>
                        <a:effectLst/>
                        <a:latin typeface="Cambria Math" panose="02040503050406030204" pitchFamily="18" charset="0"/>
                        <a:ea typeface="+mn-ea"/>
                        <a:cs typeface="+mn-cs"/>
                      </a:rPr>
                      <m:t>𝐻</m:t>
                    </m:r>
                    <m:r>
                      <a:rPr lang="en-IN" sz="2000" b="0" i="1">
                        <a:solidFill>
                          <a:schemeClr val="tx1"/>
                        </a:solidFill>
                        <a:effectLst/>
                        <a:latin typeface="Cambria Math" panose="02040503050406030204" pitchFamily="18" charset="0"/>
                        <a:ea typeface="+mn-ea"/>
                        <a:cs typeface="+mn-cs"/>
                      </a:rPr>
                      <m:t>(</m:t>
                    </m:r>
                    <m:r>
                      <a:rPr lang="en-IN" sz="2000" b="0" i="1">
                        <a:solidFill>
                          <a:schemeClr val="tx1"/>
                        </a:solidFill>
                        <a:effectLst/>
                        <a:latin typeface="Cambria Math" panose="02040503050406030204" pitchFamily="18" charset="0"/>
                        <a:ea typeface="+mn-ea"/>
                        <a:cs typeface="+mn-cs"/>
                      </a:rPr>
                      <m:t>𝐸𝑃</m:t>
                    </m:r>
                    <m:r>
                      <a:rPr lang="en-IN" sz="2000" b="0" i="1">
                        <a:solidFill>
                          <a:schemeClr val="tx1"/>
                        </a:solidFill>
                        <a:effectLst/>
                        <a:latin typeface="Cambria Math" panose="02040503050406030204" pitchFamily="18" charset="0"/>
                        <a:ea typeface="+mn-ea"/>
                        <a:cs typeface="+mn-cs"/>
                      </a:rPr>
                      <m:t>)=100∗</m:t>
                    </m:r>
                    <m:f>
                      <m:fPr>
                        <m:ctrlPr>
                          <a:rPr lang="en-IN" sz="2000" b="0" i="1">
                            <a:solidFill>
                              <a:schemeClr val="tx1"/>
                            </a:solidFill>
                            <a:effectLst/>
                            <a:latin typeface="Cambria Math" panose="02040503050406030204" pitchFamily="18" charset="0"/>
                            <a:ea typeface="+mn-ea"/>
                            <a:cs typeface="+mn-cs"/>
                          </a:rPr>
                        </m:ctrlPr>
                      </m:fPr>
                      <m:num>
                        <m:r>
                          <a:rPr lang="en-IN" sz="2000" b="0" i="1">
                            <a:solidFill>
                              <a:schemeClr val="tx1"/>
                            </a:solidFill>
                            <a:effectLst/>
                            <a:latin typeface="Cambria Math" panose="02040503050406030204" pitchFamily="18" charset="0"/>
                            <a:ea typeface="+mn-ea"/>
                            <a:cs typeface="+mn-cs"/>
                          </a:rPr>
                          <m:t>𝑙𝑛</m:t>
                        </m:r>
                        <m:f>
                          <m:fPr>
                            <m:ctrlPr>
                              <a:rPr lang="en-IN" sz="2000" b="0" i="1">
                                <a:solidFill>
                                  <a:schemeClr val="tx1"/>
                                </a:solidFill>
                                <a:effectLst/>
                                <a:latin typeface="Cambria Math" panose="02040503050406030204" pitchFamily="18" charset="0"/>
                                <a:ea typeface="+mn-ea"/>
                                <a:cs typeface="+mn-cs"/>
                              </a:rPr>
                            </m:ctrlPr>
                          </m:fPr>
                          <m:num>
                            <m:r>
                              <a:rPr lang="en-IN" sz="2000" b="0" i="1">
                                <a:solidFill>
                                  <a:schemeClr val="tx1"/>
                                </a:solidFill>
                                <a:effectLst/>
                                <a:latin typeface="Cambria Math" panose="02040503050406030204" pitchFamily="18" charset="0"/>
                                <a:ea typeface="Cambria Math" panose="02040503050406030204" pitchFamily="18" charset="0"/>
                                <a:cs typeface="+mn-cs"/>
                              </a:rPr>
                              <m:t>𝜃</m:t>
                            </m:r>
                            <m:r>
                              <a:rPr lang="en-IN" sz="2000" b="0" i="1">
                                <a:solidFill>
                                  <a:schemeClr val="tx1"/>
                                </a:solidFill>
                                <a:effectLst/>
                                <a:latin typeface="Cambria Math" panose="02040503050406030204" pitchFamily="18" charset="0"/>
                                <a:ea typeface="Cambria Math" panose="02040503050406030204" pitchFamily="18" charset="0"/>
                                <a:cs typeface="+mn-cs"/>
                              </a:rPr>
                              <m:t>∗</m:t>
                            </m:r>
                            <m:r>
                              <a:rPr lang="en-IN" sz="2000" b="0" i="1">
                                <a:solidFill>
                                  <a:schemeClr val="tx1"/>
                                </a:solidFill>
                                <a:effectLst/>
                                <a:latin typeface="Cambria Math" panose="02040503050406030204" pitchFamily="18" charset="0"/>
                                <a:ea typeface="Cambria Math" panose="02040503050406030204" pitchFamily="18" charset="0"/>
                                <a:cs typeface="+mn-cs"/>
                              </a:rPr>
                              <m:t>𝑄</m:t>
                            </m:r>
                          </m:num>
                          <m:den>
                            <m:r>
                              <a:rPr lang="en-IN" sz="2000" b="0" i="1">
                                <a:solidFill>
                                  <a:schemeClr val="tx1"/>
                                </a:solidFill>
                                <a:effectLst/>
                                <a:latin typeface="Cambria Math" panose="02040503050406030204" pitchFamily="18" charset="0"/>
                                <a:ea typeface="+mn-ea"/>
                                <a:cs typeface="+mn-cs"/>
                              </a:rPr>
                              <m:t>𝑄𝑚𝑎𝑥</m:t>
                            </m:r>
                          </m:den>
                        </m:f>
                      </m:num>
                      <m:den>
                        <m:r>
                          <a:rPr lang="en-IN" sz="2000" b="0" i="1">
                            <a:solidFill>
                              <a:schemeClr val="tx1"/>
                            </a:solidFill>
                            <a:effectLst/>
                            <a:latin typeface="Cambria Math" panose="02040503050406030204" pitchFamily="18" charset="0"/>
                            <a:ea typeface="+mn-ea"/>
                            <a:cs typeface="+mn-cs"/>
                          </a:rPr>
                          <m:t>𝑙𝑛</m:t>
                        </m:r>
                        <m:r>
                          <a:rPr lang="en-IN" sz="2000" b="0" i="1">
                            <a:solidFill>
                              <a:schemeClr val="tx1"/>
                            </a:solidFill>
                            <a:effectLst/>
                            <a:latin typeface="Cambria Math" panose="02040503050406030204" pitchFamily="18" charset="0"/>
                            <a:ea typeface="Cambria Math" panose="02040503050406030204" pitchFamily="18" charset="0"/>
                            <a:cs typeface="+mn-cs"/>
                          </a:rPr>
                          <m:t>𝜃</m:t>
                        </m:r>
                      </m:den>
                    </m:f>
                  </m:oMath>
                </m:oMathPara>
              </a14:m>
              <a:endParaRPr lang="en-IN" sz="2000" b="0">
                <a:solidFill>
                  <a:schemeClr val="tx1"/>
                </a:solidFill>
                <a:effectLst/>
                <a:ea typeface="+mn-ea"/>
                <a:cs typeface="+mn-cs"/>
              </a:endParaRPr>
            </a:p>
          </xdr:txBody>
        </xdr:sp>
      </mc:Choice>
      <mc:Fallback xmlns="">
        <xdr:sp macro="" textlink="">
          <xdr:nvSpPr>
            <xdr:cNvPr id="7" name="TextBox 6">
              <a:extLst>
                <a:ext uri="{FF2B5EF4-FFF2-40B4-BE49-F238E27FC236}">
                  <a16:creationId xmlns:a16="http://schemas.microsoft.com/office/drawing/2014/main" id="{3650F94A-EB19-42FB-B204-7F698A6040CA}"/>
                </a:ext>
              </a:extLst>
            </xdr:cNvPr>
            <xdr:cNvSpPr txBox="1"/>
          </xdr:nvSpPr>
          <xdr:spPr>
            <a:xfrm>
              <a:off x="19639869" y="5270726"/>
              <a:ext cx="3017557" cy="1643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2000" b="0">
                  <a:solidFill>
                    <a:schemeClr val="tx1"/>
                  </a:solidFill>
                  <a:effectLst/>
                  <a:ea typeface="+mn-ea"/>
                  <a:cs typeface="+mn-cs"/>
                </a:rPr>
                <a:t>Q</a:t>
              </a:r>
              <a:r>
                <a:rPr lang="en-IN" sz="2000" b="0" i="0">
                  <a:solidFill>
                    <a:schemeClr val="tx1"/>
                  </a:solidFill>
                  <a:effectLst/>
                  <a:latin typeface="Cambria Math" panose="02040503050406030204" pitchFamily="18" charset="0"/>
                  <a:ea typeface="+mn-ea"/>
                  <a:cs typeface="+mn-cs"/>
                </a:rPr>
                <a:t>=  𝑒^((𝐻∗ln⁡(𝜃)))/𝜃</a:t>
              </a:r>
              <a:r>
                <a:rPr lang="en-IN" sz="2000" b="0" i="0">
                  <a:solidFill>
                    <a:schemeClr val="tx1"/>
                  </a:solidFill>
                  <a:effectLst/>
                  <a:latin typeface="+mn-lt"/>
                  <a:ea typeface="+mn-ea"/>
                  <a:cs typeface="+mn-cs"/>
                </a:rPr>
                <a:t> </a:t>
              </a:r>
              <a:r>
                <a:rPr lang="en-IN" sz="2000" b="0" i="0">
                  <a:solidFill>
                    <a:schemeClr val="tx1"/>
                  </a:solidFill>
                  <a:effectLst/>
                  <a:latin typeface="Cambria Math" panose="02040503050406030204" pitchFamily="18" charset="0"/>
                  <a:ea typeface="+mn-ea"/>
                  <a:cs typeface="+mn-cs"/>
                </a:rPr>
                <a:t>"</a:t>
              </a:r>
              <a:r>
                <a:rPr lang="en-IN" sz="2000" i="0">
                  <a:solidFill>
                    <a:schemeClr val="tx1"/>
                  </a:solidFill>
                  <a:effectLst/>
                  <a:latin typeface="Cambria Math" panose="02040503050406030204" pitchFamily="18" charset="0"/>
                  <a:ea typeface="+mn-ea"/>
                  <a:cs typeface="+mn-cs"/>
                </a:rPr>
                <a:t>∗</a:t>
              </a:r>
              <a:r>
                <a:rPr lang="en-IN" sz="2000" b="0" i="0">
                  <a:solidFill>
                    <a:schemeClr val="tx1"/>
                  </a:solidFill>
                  <a:effectLst/>
                  <a:latin typeface="Cambria Math" panose="02040503050406030204" pitchFamily="18" charset="0"/>
                  <a:ea typeface="+mn-ea"/>
                  <a:cs typeface="+mn-cs"/>
                </a:rPr>
                <a:t>Q</a:t>
              </a:r>
              <a:r>
                <a:rPr lang="en-IN" sz="2000" i="0">
                  <a:solidFill>
                    <a:schemeClr val="tx1"/>
                  </a:solidFill>
                  <a:effectLst/>
                  <a:latin typeface="Cambria Math" panose="02040503050406030204" pitchFamily="18" charset="0"/>
                  <a:ea typeface="+mn-ea"/>
                  <a:cs typeface="+mn-cs"/>
                </a:rPr>
                <a:t>max</a:t>
              </a:r>
              <a:r>
                <a:rPr lang="en-DK" sz="2000" i="0">
                  <a:solidFill>
                    <a:schemeClr val="tx1"/>
                  </a:solidFill>
                  <a:effectLst/>
                  <a:latin typeface="+mn-lt"/>
                  <a:ea typeface="+mn-ea"/>
                  <a:cs typeface="+mn-cs"/>
                </a:rPr>
                <a:t>"</a:t>
              </a:r>
              <a:br>
                <a:rPr lang="en-IN" sz="2000">
                  <a:solidFill>
                    <a:schemeClr val="tx1"/>
                  </a:solidFill>
                  <a:effectLst/>
                  <a:ea typeface="+mn-ea"/>
                  <a:cs typeface="+mn-cs"/>
                </a:rPr>
              </a:br>
              <a:br>
                <a:rPr lang="en-IN" sz="2000" b="0">
                  <a:solidFill>
                    <a:schemeClr val="tx1"/>
                  </a:solidFill>
                  <a:effectLst/>
                  <a:ea typeface="+mn-ea"/>
                  <a:cs typeface="+mn-cs"/>
                </a:rPr>
              </a:br>
              <a:r>
                <a:rPr lang="en-IN" sz="2000" b="0" i="0">
                  <a:solidFill>
                    <a:schemeClr val="tx1"/>
                  </a:solidFill>
                  <a:effectLst/>
                  <a:latin typeface="Cambria Math" panose="02040503050406030204" pitchFamily="18" charset="0"/>
                  <a:ea typeface="+mn-ea"/>
                  <a:cs typeface="+mn-cs"/>
                </a:rPr>
                <a:t>%𝐻(𝐸𝑃)=100∗(𝑙𝑛</a:t>
              </a:r>
              <a:r>
                <a:rPr lang="en-IN" sz="2000" b="0" i="0">
                  <a:solidFill>
                    <a:schemeClr val="tx1"/>
                  </a:solidFill>
                  <a:effectLst/>
                  <a:latin typeface="Cambria Math" panose="02040503050406030204" pitchFamily="18" charset="0"/>
                  <a:ea typeface="Cambria Math" panose="02040503050406030204" pitchFamily="18" charset="0"/>
                  <a:cs typeface="+mn-cs"/>
                </a:rPr>
                <a:t> </a:t>
              </a:r>
              <a:r>
                <a:rPr lang="en-IN" sz="2000" b="0" i="0">
                  <a:solidFill>
                    <a:schemeClr val="tx1"/>
                  </a:solidFill>
                  <a:effectLst/>
                  <a:latin typeface="Cambria Math" panose="02040503050406030204" pitchFamily="18" charset="0"/>
                  <a:ea typeface="+mn-ea"/>
                  <a:cs typeface="+mn-cs"/>
                </a:rPr>
                <a:t>(</a:t>
              </a:r>
              <a:r>
                <a:rPr lang="en-IN" sz="2000" b="0" i="0">
                  <a:solidFill>
                    <a:schemeClr val="tx1"/>
                  </a:solidFill>
                  <a:effectLst/>
                  <a:latin typeface="Cambria Math" panose="02040503050406030204" pitchFamily="18" charset="0"/>
                  <a:ea typeface="Cambria Math" panose="02040503050406030204" pitchFamily="18" charset="0"/>
                  <a:cs typeface="+mn-cs"/>
                </a:rPr>
                <a:t>𝜃∗𝑄</a:t>
              </a:r>
              <a:r>
                <a:rPr lang="en-IN" sz="2000" b="0" i="0">
                  <a:solidFill>
                    <a:schemeClr val="tx1"/>
                  </a:solidFill>
                  <a:effectLst/>
                  <a:latin typeface="Cambria Math" panose="02040503050406030204" pitchFamily="18" charset="0"/>
                  <a:ea typeface="+mn-ea"/>
                  <a:cs typeface="+mn-cs"/>
                </a:rPr>
                <a:t>)/𝑄𝑚𝑎𝑥)/𝑙𝑛</a:t>
              </a:r>
              <a:r>
                <a:rPr lang="en-IN" sz="2000" b="0" i="0">
                  <a:solidFill>
                    <a:schemeClr val="tx1"/>
                  </a:solidFill>
                  <a:effectLst/>
                  <a:latin typeface="Cambria Math" panose="02040503050406030204" pitchFamily="18" charset="0"/>
                  <a:ea typeface="Cambria Math" panose="02040503050406030204" pitchFamily="18" charset="0"/>
                  <a:cs typeface="+mn-cs"/>
                </a:rPr>
                <a:t>𝜃</a:t>
              </a:r>
              <a:endParaRPr lang="en-IN" sz="2000" b="0">
                <a:solidFill>
                  <a:schemeClr val="tx1"/>
                </a:solidFill>
                <a:effectLst/>
                <a:ea typeface="+mn-ea"/>
                <a:cs typeface="+mn-cs"/>
              </a:endParaRPr>
            </a:p>
          </xdr:txBody>
        </xdr:sp>
      </mc:Fallback>
    </mc:AlternateContent>
    <xdr:clientData/>
  </xdr:oneCellAnchor>
  <xdr:twoCellAnchor>
    <xdr:from>
      <xdr:col>8</xdr:col>
      <xdr:colOff>78441</xdr:colOff>
      <xdr:row>49</xdr:row>
      <xdr:rowOff>0</xdr:rowOff>
    </xdr:from>
    <xdr:to>
      <xdr:col>19</xdr:col>
      <xdr:colOff>437029</xdr:colOff>
      <xdr:row>69</xdr:row>
      <xdr:rowOff>67235</xdr:rowOff>
    </xdr:to>
    <xdr:graphicFrame macro="">
      <xdr:nvGraphicFramePr>
        <xdr:cNvPr id="8" name="Chart 7">
          <a:extLst>
            <a:ext uri="{FF2B5EF4-FFF2-40B4-BE49-F238E27FC236}">
              <a16:creationId xmlns:a16="http://schemas.microsoft.com/office/drawing/2014/main" id="{70900C44-5D8C-4879-A93C-40F1B0FD4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600076</xdr:colOff>
      <xdr:row>37</xdr:row>
      <xdr:rowOff>60447</xdr:rowOff>
    </xdr:from>
    <xdr:to>
      <xdr:col>28</xdr:col>
      <xdr:colOff>333375</xdr:colOff>
      <xdr:row>54</xdr:row>
      <xdr:rowOff>139240</xdr:rowOff>
    </xdr:to>
    <xdr:pic>
      <xdr:nvPicPr>
        <xdr:cNvPr id="2" name="Picture 1">
          <a:extLst>
            <a:ext uri="{FF2B5EF4-FFF2-40B4-BE49-F238E27FC236}">
              <a16:creationId xmlns:a16="http://schemas.microsoft.com/office/drawing/2014/main" id="{8D8768DE-DE65-4EA7-B78B-57126FC14B59}"/>
            </a:ext>
          </a:extLst>
        </xdr:cNvPr>
        <xdr:cNvPicPr>
          <a:picLocks noChangeAspect="1"/>
        </xdr:cNvPicPr>
      </xdr:nvPicPr>
      <xdr:blipFill>
        <a:blip xmlns:r="http://schemas.openxmlformats.org/officeDocument/2006/relationships" r:embed="rId1"/>
        <a:stretch>
          <a:fillRect/>
        </a:stretch>
      </xdr:blipFill>
      <xdr:spPr>
        <a:xfrm>
          <a:off x="11649076" y="7242297"/>
          <a:ext cx="7048499" cy="3317293"/>
        </a:xfrm>
        <a:prstGeom prst="rect">
          <a:avLst/>
        </a:prstGeom>
      </xdr:spPr>
    </xdr:pic>
    <xdr:clientData/>
  </xdr:twoCellAnchor>
  <xdr:twoCellAnchor editAs="oneCell">
    <xdr:from>
      <xdr:col>17</xdr:col>
      <xdr:colOff>0</xdr:colOff>
      <xdr:row>17</xdr:row>
      <xdr:rowOff>0</xdr:rowOff>
    </xdr:from>
    <xdr:to>
      <xdr:col>26</xdr:col>
      <xdr:colOff>419924</xdr:colOff>
      <xdr:row>23</xdr:row>
      <xdr:rowOff>19212</xdr:rowOff>
    </xdr:to>
    <xdr:pic>
      <xdr:nvPicPr>
        <xdr:cNvPr id="3" name="Picture 2">
          <a:extLst>
            <a:ext uri="{FF2B5EF4-FFF2-40B4-BE49-F238E27FC236}">
              <a16:creationId xmlns:a16="http://schemas.microsoft.com/office/drawing/2014/main" id="{D51BCAB1-B7BB-4DFC-8BF3-FCE67DEBE6EF}"/>
            </a:ext>
          </a:extLst>
        </xdr:cNvPr>
        <xdr:cNvPicPr>
          <a:picLocks noChangeAspect="1"/>
        </xdr:cNvPicPr>
      </xdr:nvPicPr>
      <xdr:blipFill>
        <a:blip xmlns:r="http://schemas.openxmlformats.org/officeDocument/2006/relationships" r:embed="rId2"/>
        <a:stretch>
          <a:fillRect/>
        </a:stretch>
      </xdr:blipFill>
      <xdr:spPr>
        <a:xfrm>
          <a:off x="11658600" y="3238500"/>
          <a:ext cx="5906324" cy="1162212"/>
        </a:xfrm>
        <a:prstGeom prst="rect">
          <a:avLst/>
        </a:prstGeom>
      </xdr:spPr>
    </xdr:pic>
    <xdr:clientData/>
  </xdr:twoCellAnchor>
  <xdr:twoCellAnchor editAs="oneCell">
    <xdr:from>
      <xdr:col>17</xdr:col>
      <xdr:colOff>85725</xdr:colOff>
      <xdr:row>26</xdr:row>
      <xdr:rowOff>19050</xdr:rowOff>
    </xdr:from>
    <xdr:to>
      <xdr:col>25</xdr:col>
      <xdr:colOff>400776</xdr:colOff>
      <xdr:row>29</xdr:row>
      <xdr:rowOff>152498</xdr:rowOff>
    </xdr:to>
    <xdr:pic>
      <xdr:nvPicPr>
        <xdr:cNvPr id="4" name="Picture 3">
          <a:extLst>
            <a:ext uri="{FF2B5EF4-FFF2-40B4-BE49-F238E27FC236}">
              <a16:creationId xmlns:a16="http://schemas.microsoft.com/office/drawing/2014/main" id="{CF38C934-6F6A-43AC-B7DB-D619FBC0D341}"/>
            </a:ext>
          </a:extLst>
        </xdr:cNvPr>
        <xdr:cNvPicPr>
          <a:picLocks noChangeAspect="1"/>
        </xdr:cNvPicPr>
      </xdr:nvPicPr>
      <xdr:blipFill>
        <a:blip xmlns:r="http://schemas.openxmlformats.org/officeDocument/2006/relationships" r:embed="rId3"/>
        <a:stretch>
          <a:fillRect/>
        </a:stretch>
      </xdr:blipFill>
      <xdr:spPr>
        <a:xfrm>
          <a:off x="11744325" y="4972050"/>
          <a:ext cx="5191850" cy="704948"/>
        </a:xfrm>
        <a:prstGeom prst="rect">
          <a:avLst/>
        </a:prstGeom>
      </xdr:spPr>
    </xdr:pic>
    <xdr:clientData/>
  </xdr:twoCellAnchor>
  <xdr:twoCellAnchor editAs="oneCell">
    <xdr:from>
      <xdr:col>18</xdr:col>
      <xdr:colOff>200025</xdr:colOff>
      <xdr:row>59</xdr:row>
      <xdr:rowOff>114300</xdr:rowOff>
    </xdr:from>
    <xdr:to>
      <xdr:col>22</xdr:col>
      <xdr:colOff>28889</xdr:colOff>
      <xdr:row>64</xdr:row>
      <xdr:rowOff>84122</xdr:rowOff>
    </xdr:to>
    <xdr:pic>
      <xdr:nvPicPr>
        <xdr:cNvPr id="5" name="Picture 4">
          <a:extLst>
            <a:ext uri="{FF2B5EF4-FFF2-40B4-BE49-F238E27FC236}">
              <a16:creationId xmlns:a16="http://schemas.microsoft.com/office/drawing/2014/main" id="{5AE48A98-D8FA-4EF3-B108-5EE34425ED0A}"/>
            </a:ext>
          </a:extLst>
        </xdr:cNvPr>
        <xdr:cNvPicPr>
          <a:picLocks noChangeAspect="1"/>
        </xdr:cNvPicPr>
      </xdr:nvPicPr>
      <xdr:blipFill>
        <a:blip xmlns:r="http://schemas.openxmlformats.org/officeDocument/2006/relationships" r:embed="rId4"/>
        <a:stretch>
          <a:fillRect/>
        </a:stretch>
      </xdr:blipFill>
      <xdr:spPr>
        <a:xfrm>
          <a:off x="12468225" y="11563350"/>
          <a:ext cx="2267265" cy="922322"/>
        </a:xfrm>
        <a:prstGeom prst="rect">
          <a:avLst/>
        </a:prstGeom>
      </xdr:spPr>
    </xdr:pic>
    <xdr:clientData/>
  </xdr:twoCellAnchor>
  <xdr:twoCellAnchor editAs="oneCell">
    <xdr:from>
      <xdr:col>19</xdr:col>
      <xdr:colOff>104775</xdr:colOff>
      <xdr:row>65</xdr:row>
      <xdr:rowOff>0</xdr:rowOff>
    </xdr:from>
    <xdr:to>
      <xdr:col>21</xdr:col>
      <xdr:colOff>247842</xdr:colOff>
      <xdr:row>68</xdr:row>
      <xdr:rowOff>44248</xdr:rowOff>
    </xdr:to>
    <xdr:pic>
      <xdr:nvPicPr>
        <xdr:cNvPr id="6" name="Picture 5">
          <a:extLst>
            <a:ext uri="{FF2B5EF4-FFF2-40B4-BE49-F238E27FC236}">
              <a16:creationId xmlns:a16="http://schemas.microsoft.com/office/drawing/2014/main" id="{C64DCB27-95C2-48C4-AB9B-65EF09747E18}"/>
            </a:ext>
          </a:extLst>
        </xdr:cNvPr>
        <xdr:cNvPicPr>
          <a:picLocks noChangeAspect="1"/>
        </xdr:cNvPicPr>
      </xdr:nvPicPr>
      <xdr:blipFill>
        <a:blip xmlns:r="http://schemas.openxmlformats.org/officeDocument/2006/relationships" r:embed="rId5"/>
        <a:stretch>
          <a:fillRect/>
        </a:stretch>
      </xdr:blipFill>
      <xdr:spPr>
        <a:xfrm>
          <a:off x="12982575" y="12592050"/>
          <a:ext cx="1362266" cy="615748"/>
        </a:xfrm>
        <a:prstGeom prst="rect">
          <a:avLst/>
        </a:prstGeom>
      </xdr:spPr>
    </xdr:pic>
    <xdr:clientData/>
  </xdr:twoCellAnchor>
  <xdr:twoCellAnchor editAs="oneCell">
    <xdr:from>
      <xdr:col>18</xdr:col>
      <xdr:colOff>123825</xdr:colOff>
      <xdr:row>69</xdr:row>
      <xdr:rowOff>28575</xdr:rowOff>
    </xdr:from>
    <xdr:to>
      <xdr:col>28</xdr:col>
      <xdr:colOff>419991</xdr:colOff>
      <xdr:row>74</xdr:row>
      <xdr:rowOff>9655</xdr:rowOff>
    </xdr:to>
    <xdr:pic>
      <xdr:nvPicPr>
        <xdr:cNvPr id="7" name="Picture 6">
          <a:extLst>
            <a:ext uri="{FF2B5EF4-FFF2-40B4-BE49-F238E27FC236}">
              <a16:creationId xmlns:a16="http://schemas.microsoft.com/office/drawing/2014/main" id="{E94CA362-2797-48DD-A757-E919A94C5E24}"/>
            </a:ext>
          </a:extLst>
        </xdr:cNvPr>
        <xdr:cNvPicPr>
          <a:picLocks noChangeAspect="1"/>
        </xdr:cNvPicPr>
      </xdr:nvPicPr>
      <xdr:blipFill>
        <a:blip xmlns:r="http://schemas.openxmlformats.org/officeDocument/2006/relationships" r:embed="rId6"/>
        <a:stretch>
          <a:fillRect/>
        </a:stretch>
      </xdr:blipFill>
      <xdr:spPr>
        <a:xfrm>
          <a:off x="12392025" y="13382625"/>
          <a:ext cx="6392166" cy="933580"/>
        </a:xfrm>
        <a:prstGeom prst="rect">
          <a:avLst/>
        </a:prstGeom>
      </xdr:spPr>
    </xdr:pic>
    <xdr:clientData/>
  </xdr:twoCellAnchor>
  <xdr:twoCellAnchor editAs="oneCell">
    <xdr:from>
      <xdr:col>18</xdr:col>
      <xdr:colOff>266700</xdr:colOff>
      <xdr:row>76</xdr:row>
      <xdr:rowOff>57150</xdr:rowOff>
    </xdr:from>
    <xdr:to>
      <xdr:col>22</xdr:col>
      <xdr:colOff>38406</xdr:colOff>
      <xdr:row>81</xdr:row>
      <xdr:rowOff>32167</xdr:rowOff>
    </xdr:to>
    <xdr:pic>
      <xdr:nvPicPr>
        <xdr:cNvPr id="8" name="Picture 7">
          <a:extLst>
            <a:ext uri="{FF2B5EF4-FFF2-40B4-BE49-F238E27FC236}">
              <a16:creationId xmlns:a16="http://schemas.microsoft.com/office/drawing/2014/main" id="{769EA49F-2E1F-4D0B-BC5C-613570289B41}"/>
            </a:ext>
          </a:extLst>
        </xdr:cNvPr>
        <xdr:cNvPicPr>
          <a:picLocks noChangeAspect="1"/>
        </xdr:cNvPicPr>
      </xdr:nvPicPr>
      <xdr:blipFill>
        <a:blip xmlns:r="http://schemas.openxmlformats.org/officeDocument/2006/relationships" r:embed="rId7"/>
        <a:stretch>
          <a:fillRect/>
        </a:stretch>
      </xdr:blipFill>
      <xdr:spPr>
        <a:xfrm>
          <a:off x="12534900" y="14878050"/>
          <a:ext cx="2210107" cy="927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Subbu\Personal%20development\Engineering\valve%20sizing%20examples.xlsx" TargetMode="External"/><Relationship Id="rId1" Type="http://schemas.openxmlformats.org/officeDocument/2006/relationships/externalLinkPath" Target="valve%20sizing%20examp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 1"/>
      <sheetName val="set 2"/>
      <sheetName val="set 3"/>
      <sheetName val="set 4"/>
    </sheetNames>
    <sheetDataSet>
      <sheetData sheetId="0"/>
      <sheetData sheetId="1">
        <row r="35">
          <cell r="B35">
            <v>0</v>
          </cell>
          <cell r="F35">
            <v>0</v>
          </cell>
        </row>
        <row r="36">
          <cell r="B36">
            <v>1</v>
          </cell>
          <cell r="F36">
            <v>5.2723651177643265E-2</v>
          </cell>
        </row>
        <row r="37">
          <cell r="B37">
            <v>2</v>
          </cell>
          <cell r="F37">
            <v>0.10660822507262996</v>
          </cell>
        </row>
        <row r="38">
          <cell r="B38">
            <v>3</v>
          </cell>
          <cell r="F38">
            <v>0.16279114233564596</v>
          </cell>
        </row>
        <row r="39">
          <cell r="B39">
            <v>4</v>
          </cell>
          <cell r="F39">
            <v>0.22310934040908681</v>
          </cell>
        </row>
        <row r="40">
          <cell r="B40">
            <v>5</v>
          </cell>
          <cell r="F40">
            <v>0.28993298427598574</v>
          </cell>
        </row>
        <row r="41">
          <cell r="B41">
            <v>6</v>
          </cell>
          <cell r="F41">
            <v>0.35456210417116729</v>
          </cell>
        </row>
        <row r="42">
          <cell r="B42">
            <v>7</v>
          </cell>
          <cell r="F42">
            <v>0.4571985027470315</v>
          </cell>
        </row>
        <row r="43">
          <cell r="B43">
            <v>8</v>
          </cell>
          <cell r="F43">
            <v>0.57317827360545803</v>
          </cell>
        </row>
        <row r="44">
          <cell r="B44">
            <v>9</v>
          </cell>
          <cell r="F44">
            <v>0.73484692283495323</v>
          </cell>
        </row>
        <row r="45">
          <cell r="B45">
            <v>10</v>
          </cell>
          <cell r="F45">
            <v>1</v>
          </cell>
        </row>
        <row r="55">
          <cell r="B55">
            <v>0</v>
          </cell>
          <cell r="C55">
            <v>0</v>
          </cell>
          <cell r="D55">
            <v>0</v>
          </cell>
        </row>
        <row r="56">
          <cell r="B56">
            <v>1</v>
          </cell>
          <cell r="C56">
            <v>4.2485928866208736E-2</v>
          </cell>
          <cell r="D56">
            <v>0.19259617364444537</v>
          </cell>
        </row>
        <row r="57">
          <cell r="B57">
            <v>2</v>
          </cell>
          <cell r="C57">
            <v>8.5907355917511558E-2</v>
          </cell>
          <cell r="D57">
            <v>0.37257888904177083</v>
          </cell>
        </row>
        <row r="58">
          <cell r="B58">
            <v>3</v>
          </cell>
          <cell r="C58">
            <v>0.13118084083398782</v>
          </cell>
          <cell r="D58">
            <v>0.48078565986294541</v>
          </cell>
        </row>
        <row r="59">
          <cell r="B59">
            <v>4</v>
          </cell>
          <cell r="C59">
            <v>0.17978662999019793</v>
          </cell>
          <cell r="D59">
            <v>0.56135622981167754</v>
          </cell>
        </row>
        <row r="60">
          <cell r="B60">
            <v>5</v>
          </cell>
          <cell r="C60">
            <v>0.23363465675799885</v>
          </cell>
          <cell r="D60">
            <v>0.62832614286636546</v>
          </cell>
        </row>
        <row r="61">
          <cell r="B61">
            <v>6</v>
          </cell>
          <cell r="C61">
            <v>0.2857142857142857</v>
          </cell>
          <cell r="D61">
            <v>0.67976595056903022</v>
          </cell>
        </row>
        <row r="62">
          <cell r="B62">
            <v>7</v>
          </cell>
          <cell r="C62">
            <v>0.36842105263157898</v>
          </cell>
          <cell r="D62">
            <v>0.74475384507565179</v>
          </cell>
        </row>
        <row r="63">
          <cell r="B63">
            <v>8</v>
          </cell>
          <cell r="C63">
            <v>0.46188021535170065</v>
          </cell>
          <cell r="D63">
            <v>0.80254469501420411</v>
          </cell>
        </row>
        <row r="64">
          <cell r="B64">
            <v>9</v>
          </cell>
          <cell r="C64">
            <v>0.59215652546379205</v>
          </cell>
          <cell r="D64">
            <v>0.86605797634686177</v>
          </cell>
        </row>
        <row r="65">
          <cell r="B65">
            <v>10</v>
          </cell>
          <cell r="C65">
            <v>0.80582296402538045</v>
          </cell>
          <cell r="D65">
            <v>0.94481341037278987</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A60C-0B95-40F1-A026-94529D2A9B83}">
  <dimension ref="B2:X78"/>
  <sheetViews>
    <sheetView topLeftCell="A7" zoomScale="55" zoomScaleNormal="55" workbookViewId="0">
      <selection activeCell="W50" sqref="W50"/>
    </sheetView>
  </sheetViews>
  <sheetFormatPr defaultRowHeight="15" x14ac:dyDescent="0.25"/>
  <cols>
    <col min="2" max="2" width="30.28515625" bestFit="1" customWidth="1"/>
    <col min="3" max="3" width="30.7109375" bestFit="1" customWidth="1"/>
    <col min="4" max="4" width="29.7109375" bestFit="1" customWidth="1"/>
    <col min="5" max="5" width="14.85546875" bestFit="1" customWidth="1"/>
    <col min="6" max="6" width="10.7109375" bestFit="1" customWidth="1"/>
    <col min="7" max="7" width="11.42578125" bestFit="1" customWidth="1"/>
  </cols>
  <sheetData>
    <row r="2" spans="2:24" ht="15" customHeight="1" x14ac:dyDescent="0.25">
      <c r="B2" s="9" t="s">
        <v>50</v>
      </c>
      <c r="C2" s="9"/>
      <c r="D2" s="9"/>
      <c r="E2" s="9"/>
      <c r="F2" s="9"/>
      <c r="G2" s="9"/>
      <c r="H2" s="9"/>
      <c r="I2" s="9"/>
      <c r="J2" s="9"/>
      <c r="K2" s="9"/>
      <c r="L2" s="9"/>
      <c r="M2" s="9"/>
      <c r="N2" s="9"/>
      <c r="O2" s="9"/>
      <c r="P2" s="9"/>
      <c r="Q2" s="9"/>
      <c r="R2" s="9"/>
      <c r="S2" s="9"/>
      <c r="T2" s="9"/>
      <c r="U2" s="9"/>
      <c r="V2" s="9"/>
      <c r="W2" s="9"/>
      <c r="X2" s="9"/>
    </row>
    <row r="3" spans="2:24" ht="15" customHeight="1" x14ac:dyDescent="0.25">
      <c r="B3" s="9"/>
      <c r="C3" s="9"/>
      <c r="D3" s="9"/>
      <c r="E3" s="9"/>
      <c r="F3" s="9"/>
      <c r="G3" s="9"/>
      <c r="H3" s="9"/>
      <c r="I3" s="9"/>
      <c r="J3" s="9"/>
      <c r="K3" s="9"/>
      <c r="L3" s="9"/>
      <c r="M3" s="9"/>
      <c r="N3" s="9"/>
      <c r="O3" s="9"/>
      <c r="P3" s="9"/>
      <c r="Q3" s="9"/>
      <c r="R3" s="9"/>
      <c r="S3" s="9"/>
      <c r="T3" s="9"/>
      <c r="U3" s="9"/>
      <c r="V3" s="9"/>
      <c r="W3" s="9"/>
      <c r="X3" s="9"/>
    </row>
    <row r="4" spans="2:24" ht="15" customHeight="1" x14ac:dyDescent="0.25">
      <c r="B4" s="9"/>
      <c r="C4" s="9"/>
      <c r="D4" s="9"/>
      <c r="E4" s="9"/>
      <c r="F4" s="9"/>
      <c r="G4" s="9"/>
      <c r="H4" s="9"/>
      <c r="I4" s="9"/>
      <c r="J4" s="9"/>
      <c r="K4" s="9"/>
      <c r="L4" s="9"/>
      <c r="M4" s="9"/>
      <c r="N4" s="9"/>
      <c r="O4" s="9"/>
      <c r="P4" s="9"/>
      <c r="Q4" s="9"/>
      <c r="R4" s="9"/>
      <c r="S4" s="9"/>
      <c r="T4" s="9"/>
      <c r="U4" s="9"/>
      <c r="V4" s="9"/>
      <c r="W4" s="9"/>
      <c r="X4" s="9"/>
    </row>
    <row r="5" spans="2:24" ht="15" customHeight="1" x14ac:dyDescent="0.25">
      <c r="B5" s="9"/>
      <c r="C5" s="9"/>
      <c r="D5" s="9"/>
      <c r="E5" s="9"/>
      <c r="F5" s="9"/>
      <c r="G5" s="9"/>
      <c r="H5" s="9"/>
      <c r="I5" s="9"/>
      <c r="J5" s="9"/>
      <c r="K5" s="9"/>
      <c r="L5" s="9"/>
      <c r="M5" s="9"/>
      <c r="N5" s="9"/>
      <c r="O5" s="9"/>
      <c r="P5" s="9"/>
      <c r="Q5" s="9"/>
      <c r="R5" s="9"/>
      <c r="S5" s="9"/>
      <c r="T5" s="9"/>
      <c r="U5" s="9"/>
      <c r="V5" s="9"/>
      <c r="W5" s="9"/>
      <c r="X5" s="9"/>
    </row>
    <row r="6" spans="2:24" ht="15" customHeight="1" x14ac:dyDescent="0.25">
      <c r="B6" s="9"/>
      <c r="C6" s="9"/>
      <c r="D6" s="9"/>
      <c r="E6" s="9"/>
      <c r="F6" s="9"/>
      <c r="G6" s="9"/>
      <c r="H6" s="9"/>
      <c r="I6" s="9"/>
      <c r="J6" s="9"/>
      <c r="K6" s="9"/>
      <c r="L6" s="9"/>
      <c r="M6" s="9"/>
      <c r="N6" s="9"/>
      <c r="O6" s="9"/>
      <c r="P6" s="9"/>
      <c r="Q6" s="9"/>
      <c r="R6" s="9"/>
      <c r="S6" s="9"/>
      <c r="T6" s="9"/>
      <c r="U6" s="9"/>
      <c r="V6" s="9"/>
      <c r="W6" s="9"/>
      <c r="X6" s="9"/>
    </row>
    <row r="24" spans="2:24" x14ac:dyDescent="0.25">
      <c r="R24">
        <v>1</v>
      </c>
      <c r="X24">
        <v>2</v>
      </c>
    </row>
    <row r="27" spans="2:24" x14ac:dyDescent="0.25">
      <c r="B27" s="10" t="s">
        <v>0</v>
      </c>
      <c r="C27" s="11"/>
      <c r="D27" s="11"/>
      <c r="E27" s="11"/>
      <c r="F27" s="11"/>
    </row>
    <row r="28" spans="2:24" x14ac:dyDescent="0.25">
      <c r="B28" s="11"/>
      <c r="C28" s="11"/>
      <c r="D28" s="11"/>
      <c r="E28" s="11"/>
      <c r="F28" s="11"/>
    </row>
    <row r="29" spans="2:24" x14ac:dyDescent="0.25">
      <c r="B29" s="11"/>
      <c r="C29" s="11"/>
      <c r="D29" s="11"/>
      <c r="E29" s="11"/>
      <c r="F29" s="11"/>
    </row>
    <row r="31" spans="2:24" x14ac:dyDescent="0.25">
      <c r="B31" s="12" t="s">
        <v>1</v>
      </c>
      <c r="C31" s="12"/>
      <c r="D31" s="12"/>
    </row>
    <row r="32" spans="2:24" x14ac:dyDescent="0.25">
      <c r="B32" s="2" t="s">
        <v>2</v>
      </c>
      <c r="C32" s="3">
        <v>10</v>
      </c>
      <c r="D32" s="1"/>
    </row>
    <row r="33" spans="2:7" x14ac:dyDescent="0.25">
      <c r="B33" s="1"/>
      <c r="C33" s="1"/>
      <c r="D33" s="1"/>
    </row>
    <row r="34" spans="2:7" x14ac:dyDescent="0.25">
      <c r="B34" s="4" t="s">
        <v>3</v>
      </c>
      <c r="C34" s="4" t="s">
        <v>4</v>
      </c>
      <c r="D34" s="4" t="s">
        <v>5</v>
      </c>
      <c r="E34" s="4" t="s">
        <v>6</v>
      </c>
      <c r="F34" s="4" t="s">
        <v>7</v>
      </c>
      <c r="G34" s="4" t="s">
        <v>8</v>
      </c>
    </row>
    <row r="35" spans="2:7" x14ac:dyDescent="0.25">
      <c r="B35" s="5">
        <v>0</v>
      </c>
      <c r="C35" s="5">
        <v>15.58</v>
      </c>
      <c r="D35" s="6">
        <f>C35-$C$32</f>
        <v>5.58</v>
      </c>
      <c r="E35" s="6">
        <f>B35/(SQRT(D35))</f>
        <v>0</v>
      </c>
      <c r="F35" s="7">
        <f>(E35/$E$45)</f>
        <v>0</v>
      </c>
      <c r="G35" s="4">
        <v>1</v>
      </c>
    </row>
    <row r="36" spans="2:7" x14ac:dyDescent="0.25">
      <c r="B36" s="5">
        <v>1</v>
      </c>
      <c r="C36" s="5">
        <v>15.54</v>
      </c>
      <c r="D36" s="6">
        <f t="shared" ref="D36:D45" si="0">C36-$C$32</f>
        <v>5.5399999999999991</v>
      </c>
      <c r="E36" s="6">
        <f>B36/(SQRT(D36))</f>
        <v>0.42485928866208739</v>
      </c>
      <c r="F36" s="7">
        <f t="shared" ref="F36:F45" si="1">(E36/$E$45)</f>
        <v>5.2723651177643265E-2</v>
      </c>
      <c r="G36" s="4">
        <v>1</v>
      </c>
    </row>
    <row r="37" spans="2:7" x14ac:dyDescent="0.25">
      <c r="B37" s="5">
        <v>2</v>
      </c>
      <c r="C37" s="5">
        <v>15.42</v>
      </c>
      <c r="D37" s="6">
        <f t="shared" si="0"/>
        <v>5.42</v>
      </c>
      <c r="E37" s="6">
        <f t="shared" ref="E37:E45" si="2">B37/(SQRT(D37))</f>
        <v>0.85907355917511552</v>
      </c>
      <c r="F37" s="7">
        <f t="shared" si="1"/>
        <v>0.10660822507262996</v>
      </c>
      <c r="G37" s="4">
        <v>1</v>
      </c>
    </row>
    <row r="38" spans="2:7" x14ac:dyDescent="0.25">
      <c r="B38" s="5">
        <v>3</v>
      </c>
      <c r="C38" s="5">
        <v>15.23</v>
      </c>
      <c r="D38" s="6">
        <f t="shared" si="0"/>
        <v>5.23</v>
      </c>
      <c r="E38" s="6">
        <f t="shared" si="2"/>
        <v>1.3118084083398782</v>
      </c>
      <c r="F38" s="7">
        <f t="shared" si="1"/>
        <v>0.16279114233564596</v>
      </c>
      <c r="G38" s="4">
        <v>1</v>
      </c>
    </row>
    <row r="39" spans="2:7" x14ac:dyDescent="0.25">
      <c r="B39" s="5">
        <v>4</v>
      </c>
      <c r="C39" s="5">
        <v>14.95</v>
      </c>
      <c r="D39" s="6">
        <f t="shared" si="0"/>
        <v>4.9499999999999993</v>
      </c>
      <c r="E39" s="6">
        <f t="shared" si="2"/>
        <v>1.7978662999019792</v>
      </c>
      <c r="F39" s="7">
        <f t="shared" si="1"/>
        <v>0.22310934040908681</v>
      </c>
      <c r="G39" s="4">
        <v>1</v>
      </c>
    </row>
    <row r="40" spans="2:7" x14ac:dyDescent="0.25">
      <c r="B40" s="5">
        <v>5</v>
      </c>
      <c r="C40" s="5">
        <v>14.58</v>
      </c>
      <c r="D40" s="6">
        <f t="shared" si="0"/>
        <v>4.58</v>
      </c>
      <c r="E40" s="6">
        <f t="shared" si="2"/>
        <v>2.3363465675799886</v>
      </c>
      <c r="F40" s="7">
        <f t="shared" si="1"/>
        <v>0.28993298427598574</v>
      </c>
      <c r="G40" s="4">
        <v>1</v>
      </c>
    </row>
    <row r="41" spans="2:7" x14ac:dyDescent="0.25">
      <c r="B41" s="5">
        <v>6</v>
      </c>
      <c r="C41" s="5">
        <v>14.41</v>
      </c>
      <c r="D41" s="6">
        <f t="shared" si="0"/>
        <v>4.41</v>
      </c>
      <c r="E41" s="6">
        <f t="shared" si="2"/>
        <v>2.8571428571428572</v>
      </c>
      <c r="F41" s="7">
        <f t="shared" si="1"/>
        <v>0.35456210417116729</v>
      </c>
      <c r="G41" s="4">
        <v>1</v>
      </c>
    </row>
    <row r="42" spans="2:7" x14ac:dyDescent="0.25">
      <c r="B42" s="5">
        <v>7</v>
      </c>
      <c r="C42" s="5">
        <v>13.61</v>
      </c>
      <c r="D42" s="6">
        <f t="shared" si="0"/>
        <v>3.6099999999999994</v>
      </c>
      <c r="E42" s="6">
        <f t="shared" si="2"/>
        <v>3.6842105263157898</v>
      </c>
      <c r="F42" s="7">
        <f t="shared" si="1"/>
        <v>0.4571985027470315</v>
      </c>
      <c r="G42" s="4">
        <v>1</v>
      </c>
    </row>
    <row r="43" spans="2:7" x14ac:dyDescent="0.25">
      <c r="B43" s="5">
        <v>8</v>
      </c>
      <c r="C43" s="5">
        <v>13</v>
      </c>
      <c r="D43" s="6">
        <f t="shared" si="0"/>
        <v>3</v>
      </c>
      <c r="E43" s="6">
        <f t="shared" si="2"/>
        <v>4.6188021535170067</v>
      </c>
      <c r="F43" s="7">
        <f t="shared" si="1"/>
        <v>0.57317827360545803</v>
      </c>
      <c r="G43" s="4">
        <v>1</v>
      </c>
    </row>
    <row r="44" spans="2:7" x14ac:dyDescent="0.25">
      <c r="B44" s="5">
        <v>9</v>
      </c>
      <c r="C44" s="5">
        <v>12.31</v>
      </c>
      <c r="D44" s="6">
        <f t="shared" si="0"/>
        <v>2.3100000000000005</v>
      </c>
      <c r="E44" s="6">
        <f t="shared" si="2"/>
        <v>5.9215652546379207</v>
      </c>
      <c r="F44" s="7">
        <f t="shared" si="1"/>
        <v>0.73484692283495323</v>
      </c>
      <c r="G44" s="4">
        <v>1</v>
      </c>
    </row>
    <row r="45" spans="2:7" x14ac:dyDescent="0.25">
      <c r="B45" s="5">
        <v>10</v>
      </c>
      <c r="C45" s="5">
        <v>11.54</v>
      </c>
      <c r="D45" s="6">
        <f t="shared" si="0"/>
        <v>1.5399999999999991</v>
      </c>
      <c r="E45" s="6">
        <f t="shared" si="2"/>
        <v>8.0582296402538045</v>
      </c>
      <c r="F45" s="7">
        <f t="shared" si="1"/>
        <v>1</v>
      </c>
      <c r="G45" s="4">
        <v>1</v>
      </c>
    </row>
    <row r="48" spans="2:7" ht="15" customHeight="1" x14ac:dyDescent="0.25">
      <c r="B48" s="13" t="s">
        <v>9</v>
      </c>
      <c r="C48" s="13"/>
      <c r="D48" s="13"/>
      <c r="E48" s="13"/>
      <c r="F48" s="13"/>
    </row>
    <row r="49" spans="2:6" ht="15" customHeight="1" x14ac:dyDescent="0.25">
      <c r="B49" s="13"/>
      <c r="C49" s="13"/>
      <c r="D49" s="13"/>
      <c r="E49" s="13"/>
      <c r="F49" s="13"/>
    </row>
    <row r="50" spans="2:6" x14ac:dyDescent="0.25">
      <c r="B50" s="13"/>
      <c r="C50" s="13"/>
      <c r="D50" s="13"/>
      <c r="E50" s="13"/>
      <c r="F50" s="13"/>
    </row>
    <row r="51" spans="2:6" x14ac:dyDescent="0.25">
      <c r="B51" s="13"/>
      <c r="C51" s="13"/>
      <c r="D51" s="13"/>
      <c r="E51" s="13"/>
      <c r="F51" s="13"/>
    </row>
    <row r="52" spans="2:6" x14ac:dyDescent="0.25">
      <c r="B52" s="4" t="s">
        <v>10</v>
      </c>
      <c r="C52" s="5">
        <v>10</v>
      </c>
    </row>
    <row r="53" spans="2:6" x14ac:dyDescent="0.25">
      <c r="B53" s="8" t="s">
        <v>11</v>
      </c>
      <c r="C53" s="5">
        <v>50</v>
      </c>
    </row>
    <row r="54" spans="2:6" x14ac:dyDescent="0.25">
      <c r="B54" s="4" t="s">
        <v>3</v>
      </c>
      <c r="C54" s="4" t="s">
        <v>12</v>
      </c>
      <c r="D54" s="4" t="s">
        <v>13</v>
      </c>
      <c r="E54" s="4" t="s">
        <v>8</v>
      </c>
    </row>
    <row r="55" spans="2:6" x14ac:dyDescent="0.25">
      <c r="B55" s="5">
        <v>0</v>
      </c>
      <c r="C55" s="7">
        <f>E35/$C$52</f>
        <v>0</v>
      </c>
      <c r="D55" s="7">
        <v>0</v>
      </c>
      <c r="E55" s="4">
        <v>2</v>
      </c>
    </row>
    <row r="56" spans="2:6" x14ac:dyDescent="0.25">
      <c r="B56" s="5">
        <v>1</v>
      </c>
      <c r="C56" s="7">
        <f t="shared" ref="C56:C65" si="3">E36/$C$52</f>
        <v>4.2485928866208736E-2</v>
      </c>
      <c r="D56" s="7">
        <f>(LN($C$53*E36/$C$52))/LN($C$53)</f>
        <v>0.19259617364444537</v>
      </c>
      <c r="E56" s="4">
        <v>2</v>
      </c>
    </row>
    <row r="57" spans="2:6" x14ac:dyDescent="0.25">
      <c r="B57" s="5">
        <v>2</v>
      </c>
      <c r="C57" s="7">
        <f t="shared" si="3"/>
        <v>8.5907355917511558E-2</v>
      </c>
      <c r="D57" s="7">
        <f t="shared" ref="D57:D65" si="4">(LN($C$53*E37/$C$52))/LN($C$53)</f>
        <v>0.37257888904177083</v>
      </c>
      <c r="E57" s="4">
        <v>2</v>
      </c>
    </row>
    <row r="58" spans="2:6" x14ac:dyDescent="0.25">
      <c r="B58" s="5">
        <v>3</v>
      </c>
      <c r="C58" s="7">
        <f t="shared" si="3"/>
        <v>0.13118084083398782</v>
      </c>
      <c r="D58" s="7">
        <f t="shared" si="4"/>
        <v>0.48078565986294541</v>
      </c>
      <c r="E58" s="4">
        <v>2</v>
      </c>
    </row>
    <row r="59" spans="2:6" x14ac:dyDescent="0.25">
      <c r="B59" s="5">
        <v>4</v>
      </c>
      <c r="C59" s="7">
        <f t="shared" si="3"/>
        <v>0.17978662999019793</v>
      </c>
      <c r="D59" s="7">
        <f t="shared" si="4"/>
        <v>0.56135622981167754</v>
      </c>
      <c r="E59" s="4">
        <v>2</v>
      </c>
    </row>
    <row r="60" spans="2:6" x14ac:dyDescent="0.25">
      <c r="B60" s="5">
        <v>5</v>
      </c>
      <c r="C60" s="7">
        <f t="shared" si="3"/>
        <v>0.23363465675799885</v>
      </c>
      <c r="D60" s="7">
        <f t="shared" si="4"/>
        <v>0.62832614286636546</v>
      </c>
      <c r="E60" s="4">
        <v>2</v>
      </c>
    </row>
    <row r="61" spans="2:6" x14ac:dyDescent="0.25">
      <c r="B61" s="5">
        <v>6</v>
      </c>
      <c r="C61" s="7">
        <f t="shared" si="3"/>
        <v>0.2857142857142857</v>
      </c>
      <c r="D61" s="7">
        <f t="shared" si="4"/>
        <v>0.67976595056903022</v>
      </c>
      <c r="E61" s="4">
        <v>2</v>
      </c>
    </row>
    <row r="62" spans="2:6" x14ac:dyDescent="0.25">
      <c r="B62" s="5">
        <v>7</v>
      </c>
      <c r="C62" s="7">
        <f t="shared" si="3"/>
        <v>0.36842105263157898</v>
      </c>
      <c r="D62" s="7">
        <f t="shared" si="4"/>
        <v>0.74475384507565179</v>
      </c>
      <c r="E62" s="4">
        <v>2</v>
      </c>
    </row>
    <row r="63" spans="2:6" x14ac:dyDescent="0.25">
      <c r="B63" s="5">
        <v>8</v>
      </c>
      <c r="C63" s="7">
        <f t="shared" si="3"/>
        <v>0.46188021535170065</v>
      </c>
      <c r="D63" s="7">
        <f t="shared" si="4"/>
        <v>0.80254469501420411</v>
      </c>
      <c r="E63" s="4">
        <v>2</v>
      </c>
    </row>
    <row r="64" spans="2:6" x14ac:dyDescent="0.25">
      <c r="B64" s="5">
        <v>9</v>
      </c>
      <c r="C64" s="7">
        <f t="shared" si="3"/>
        <v>0.59215652546379205</v>
      </c>
      <c r="D64" s="7">
        <f t="shared" si="4"/>
        <v>0.86605797634686177</v>
      </c>
      <c r="E64" s="4">
        <v>2</v>
      </c>
    </row>
    <row r="65" spans="2:6" x14ac:dyDescent="0.25">
      <c r="B65" s="5">
        <v>10</v>
      </c>
      <c r="C65" s="7">
        <f t="shared" si="3"/>
        <v>0.80582296402538045</v>
      </c>
      <c r="D65" s="7">
        <f t="shared" si="4"/>
        <v>0.94481341037278987</v>
      </c>
      <c r="E65" s="4">
        <v>2</v>
      </c>
    </row>
    <row r="68" spans="2:6" ht="15" customHeight="1" x14ac:dyDescent="0.25">
      <c r="B68" s="14" t="s">
        <v>14</v>
      </c>
      <c r="C68" s="14"/>
      <c r="D68" s="14"/>
      <c r="E68" s="14"/>
      <c r="F68" s="14"/>
    </row>
    <row r="69" spans="2:6" ht="15" customHeight="1" x14ac:dyDescent="0.25">
      <c r="B69" s="14"/>
      <c r="C69" s="14"/>
      <c r="D69" s="14"/>
      <c r="E69" s="14"/>
      <c r="F69" s="14"/>
    </row>
    <row r="70" spans="2:6" ht="15" customHeight="1" x14ac:dyDescent="0.25">
      <c r="B70" s="14"/>
      <c r="C70" s="14"/>
      <c r="D70" s="14"/>
      <c r="E70" s="14"/>
      <c r="F70" s="14"/>
    </row>
    <row r="71" spans="2:6" x14ac:dyDescent="0.25">
      <c r="B71" s="14"/>
      <c r="C71" s="14"/>
      <c r="D71" s="14"/>
      <c r="E71" s="14"/>
      <c r="F71" s="14"/>
    </row>
    <row r="72" spans="2:6" x14ac:dyDescent="0.25">
      <c r="B72" s="14"/>
      <c r="C72" s="14"/>
      <c r="D72" s="14"/>
      <c r="E72" s="14"/>
      <c r="F72" s="14"/>
    </row>
    <row r="73" spans="2:6" x14ac:dyDescent="0.25">
      <c r="B73" s="14"/>
      <c r="C73" s="14"/>
      <c r="D73" s="14"/>
      <c r="E73" s="14"/>
      <c r="F73" s="14"/>
    </row>
    <row r="74" spans="2:6" x14ac:dyDescent="0.25">
      <c r="B74" s="14"/>
      <c r="C74" s="14"/>
      <c r="D74" s="14"/>
      <c r="E74" s="14"/>
      <c r="F74" s="14"/>
    </row>
    <row r="75" spans="2:6" x14ac:dyDescent="0.25">
      <c r="B75" s="14"/>
      <c r="C75" s="14"/>
      <c r="D75" s="14"/>
      <c r="E75" s="14"/>
      <c r="F75" s="14"/>
    </row>
    <row r="76" spans="2:6" x14ac:dyDescent="0.25">
      <c r="B76" s="14"/>
      <c r="C76" s="14"/>
      <c r="D76" s="14"/>
      <c r="E76" s="14"/>
      <c r="F76" s="14"/>
    </row>
    <row r="77" spans="2:6" x14ac:dyDescent="0.25">
      <c r="B77" s="14"/>
      <c r="C77" s="14"/>
      <c r="D77" s="14"/>
      <c r="E77" s="14"/>
      <c r="F77" s="14"/>
    </row>
    <row r="78" spans="2:6" x14ac:dyDescent="0.25">
      <c r="B78" s="14"/>
      <c r="C78" s="14"/>
      <c r="D78" s="14"/>
      <c r="E78" s="14"/>
      <c r="F78" s="14"/>
    </row>
  </sheetData>
  <mergeCells count="5">
    <mergeCell ref="B2:X6"/>
    <mergeCell ref="B27:F29"/>
    <mergeCell ref="B31:D31"/>
    <mergeCell ref="B48:F51"/>
    <mergeCell ref="B68:F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7C40-D5D3-4B87-8985-78CFD5A40F8B}">
  <dimension ref="B2:R91"/>
  <sheetViews>
    <sheetView tabSelected="1" zoomScale="70" zoomScaleNormal="70" workbookViewId="0">
      <selection activeCell="X3" sqref="X3"/>
    </sheetView>
  </sheetViews>
  <sheetFormatPr defaultRowHeight="15" x14ac:dyDescent="0.25"/>
  <cols>
    <col min="2" max="2" width="31.140625" bestFit="1" customWidth="1"/>
    <col min="3" max="5" width="16.28515625" customWidth="1"/>
  </cols>
  <sheetData>
    <row r="2" spans="2:18" x14ac:dyDescent="0.25">
      <c r="B2" s="15" t="s">
        <v>15</v>
      </c>
      <c r="C2" s="15"/>
      <c r="D2" s="15"/>
      <c r="E2" s="15"/>
      <c r="F2" s="15"/>
      <c r="G2" s="15"/>
      <c r="H2" s="15"/>
      <c r="I2" s="15"/>
      <c r="J2" s="15"/>
      <c r="K2" s="15"/>
      <c r="L2" s="15"/>
      <c r="M2" s="15"/>
    </row>
    <row r="3" spans="2:18" x14ac:dyDescent="0.25">
      <c r="B3" s="15"/>
      <c r="C3" s="15"/>
      <c r="D3" s="15"/>
      <c r="E3" s="15"/>
      <c r="F3" s="15"/>
      <c r="G3" s="15"/>
      <c r="H3" s="15"/>
      <c r="I3" s="15"/>
      <c r="J3" s="15"/>
      <c r="K3" s="15"/>
      <c r="L3" s="15"/>
      <c r="M3" s="15"/>
    </row>
    <row r="4" spans="2:18" x14ac:dyDescent="0.25">
      <c r="B4" s="15"/>
      <c r="C4" s="15"/>
      <c r="D4" s="15"/>
      <c r="E4" s="15"/>
      <c r="F4" s="15"/>
      <c r="G4" s="15"/>
      <c r="H4" s="15"/>
      <c r="I4" s="15"/>
      <c r="J4" s="15"/>
      <c r="K4" s="15"/>
      <c r="L4" s="15"/>
      <c r="M4" s="15"/>
    </row>
    <row r="5" spans="2:18" x14ac:dyDescent="0.25">
      <c r="B5" s="15"/>
      <c r="C5" s="15"/>
      <c r="D5" s="15"/>
      <c r="E5" s="15"/>
      <c r="F5" s="15"/>
      <c r="G5" s="15"/>
      <c r="H5" s="15"/>
      <c r="I5" s="15"/>
      <c r="J5" s="15"/>
      <c r="K5" s="15"/>
      <c r="L5" s="15"/>
      <c r="M5" s="15"/>
    </row>
    <row r="8" spans="2:18" x14ac:dyDescent="0.25">
      <c r="B8" s="16" t="s">
        <v>51</v>
      </c>
      <c r="C8" s="16"/>
      <c r="D8" s="16"/>
      <c r="E8" s="16"/>
      <c r="F8" s="16"/>
      <c r="G8" s="16"/>
      <c r="H8" s="16"/>
      <c r="I8" s="16"/>
      <c r="J8" s="16"/>
      <c r="K8" s="16"/>
      <c r="L8" s="16"/>
      <c r="M8" s="16"/>
      <c r="N8" s="16"/>
      <c r="O8" s="16"/>
      <c r="P8" s="16"/>
      <c r="Q8" s="16"/>
      <c r="R8" s="16"/>
    </row>
    <row r="9" spans="2:18" x14ac:dyDescent="0.25">
      <c r="B9" s="16"/>
      <c r="C9" s="16"/>
      <c r="D9" s="16"/>
      <c r="E9" s="16"/>
      <c r="F9" s="16"/>
      <c r="G9" s="16"/>
      <c r="H9" s="16"/>
      <c r="I9" s="16"/>
      <c r="J9" s="16"/>
      <c r="K9" s="16"/>
      <c r="L9" s="16"/>
      <c r="M9" s="16"/>
      <c r="N9" s="16"/>
      <c r="O9" s="16"/>
      <c r="P9" s="16"/>
      <c r="Q9" s="16"/>
      <c r="R9" s="16"/>
    </row>
    <row r="10" spans="2:18" x14ac:dyDescent="0.25">
      <c r="B10" s="16"/>
      <c r="C10" s="16"/>
      <c r="D10" s="16"/>
      <c r="E10" s="16"/>
      <c r="F10" s="16"/>
      <c r="G10" s="16"/>
      <c r="H10" s="16"/>
      <c r="I10" s="16"/>
      <c r="J10" s="16"/>
      <c r="K10" s="16"/>
      <c r="L10" s="16"/>
      <c r="M10" s="16"/>
      <c r="N10" s="16"/>
      <c r="O10" s="16"/>
      <c r="P10" s="16"/>
      <c r="Q10" s="16"/>
      <c r="R10" s="16"/>
    </row>
    <row r="11" spans="2:18" x14ac:dyDescent="0.25">
      <c r="B11" s="16"/>
      <c r="C11" s="16"/>
      <c r="D11" s="16"/>
      <c r="E11" s="16"/>
      <c r="F11" s="16"/>
      <c r="G11" s="16"/>
      <c r="H11" s="16"/>
      <c r="I11" s="16"/>
      <c r="J11" s="16"/>
      <c r="K11" s="16"/>
      <c r="L11" s="16"/>
      <c r="M11" s="16"/>
      <c r="N11" s="16"/>
      <c r="O11" s="16"/>
      <c r="P11" s="16"/>
      <c r="Q11" s="16"/>
      <c r="R11" s="16"/>
    </row>
    <row r="12" spans="2:18" x14ac:dyDescent="0.25">
      <c r="B12" s="16"/>
      <c r="C12" s="16"/>
      <c r="D12" s="16"/>
      <c r="E12" s="16"/>
      <c r="F12" s="16"/>
      <c r="G12" s="16"/>
      <c r="H12" s="16"/>
      <c r="I12" s="16"/>
      <c r="J12" s="16"/>
      <c r="K12" s="16"/>
      <c r="L12" s="16"/>
      <c r="M12" s="16"/>
      <c r="N12" s="16"/>
      <c r="O12" s="16"/>
      <c r="P12" s="16"/>
      <c r="Q12" s="16"/>
      <c r="R12" s="16"/>
    </row>
    <row r="13" spans="2:18" x14ac:dyDescent="0.25">
      <c r="B13" s="16"/>
      <c r="C13" s="16"/>
      <c r="D13" s="16"/>
      <c r="E13" s="16"/>
      <c r="F13" s="16"/>
      <c r="G13" s="16"/>
      <c r="H13" s="16"/>
      <c r="I13" s="16"/>
      <c r="J13" s="16"/>
      <c r="K13" s="16"/>
      <c r="L13" s="16"/>
      <c r="M13" s="16"/>
      <c r="N13" s="16"/>
      <c r="O13" s="16"/>
      <c r="P13" s="16"/>
      <c r="Q13" s="16"/>
      <c r="R13" s="16"/>
    </row>
    <row r="15" spans="2:18" x14ac:dyDescent="0.25">
      <c r="Q15" t="s">
        <v>8</v>
      </c>
    </row>
    <row r="16" spans="2:18" x14ac:dyDescent="0.25">
      <c r="B16" s="17" t="s">
        <v>1</v>
      </c>
      <c r="C16" s="18"/>
      <c r="D16" s="18"/>
      <c r="E16" s="19"/>
      <c r="J16" t="s">
        <v>16</v>
      </c>
    </row>
    <row r="17" spans="2:16" x14ac:dyDescent="0.25">
      <c r="B17" s="4" t="s">
        <v>17</v>
      </c>
      <c r="C17" s="4" t="s">
        <v>18</v>
      </c>
      <c r="D17" s="4" t="s">
        <v>19</v>
      </c>
      <c r="E17" s="4" t="s">
        <v>8</v>
      </c>
      <c r="J17" s="20" t="s">
        <v>20</v>
      </c>
    </row>
    <row r="18" spans="2:16" x14ac:dyDescent="0.25">
      <c r="B18" s="4" t="s">
        <v>21</v>
      </c>
      <c r="C18" s="5">
        <v>800</v>
      </c>
      <c r="D18" s="4" t="s">
        <v>22</v>
      </c>
      <c r="E18" s="4"/>
      <c r="J18" s="21" t="s">
        <v>23</v>
      </c>
      <c r="P18">
        <v>1</v>
      </c>
    </row>
    <row r="19" spans="2:16" x14ac:dyDescent="0.25">
      <c r="B19" s="4" t="s">
        <v>24</v>
      </c>
      <c r="C19" s="5">
        <v>25</v>
      </c>
      <c r="D19" s="4" t="s">
        <v>25</v>
      </c>
      <c r="E19" s="4"/>
      <c r="J19" s="22" t="s">
        <v>26</v>
      </c>
    </row>
    <row r="20" spans="2:16" x14ac:dyDescent="0.25">
      <c r="B20" s="4" t="s">
        <v>27</v>
      </c>
      <c r="C20" s="5">
        <v>0.5</v>
      </c>
      <c r="D20" s="4"/>
      <c r="E20" s="4"/>
    </row>
    <row r="21" spans="2:16" x14ac:dyDescent="0.25">
      <c r="B21" s="4" t="s">
        <v>28</v>
      </c>
      <c r="C21" s="5">
        <v>8</v>
      </c>
      <c r="D21" s="4" t="s">
        <v>29</v>
      </c>
      <c r="E21" s="4"/>
    </row>
    <row r="22" spans="2:16" x14ac:dyDescent="0.25">
      <c r="B22" s="4" t="s">
        <v>30</v>
      </c>
      <c r="C22" s="23">
        <v>1</v>
      </c>
      <c r="D22" s="4"/>
      <c r="E22" s="4">
        <v>1</v>
      </c>
    </row>
    <row r="24" spans="2:16" x14ac:dyDescent="0.25">
      <c r="B24" s="24" t="s">
        <v>31</v>
      </c>
      <c r="C24" s="24"/>
      <c r="D24" s="24"/>
      <c r="E24" s="24"/>
    </row>
    <row r="25" spans="2:16" x14ac:dyDescent="0.25">
      <c r="B25" s="4" t="s">
        <v>17</v>
      </c>
      <c r="C25" s="4" t="s">
        <v>18</v>
      </c>
      <c r="D25" s="4" t="s">
        <v>19</v>
      </c>
      <c r="E25" s="4" t="s">
        <v>8</v>
      </c>
    </row>
    <row r="26" spans="2:16" x14ac:dyDescent="0.25">
      <c r="B26" s="4" t="s">
        <v>32</v>
      </c>
      <c r="C26" s="5">
        <v>2</v>
      </c>
      <c r="D26" s="4" t="s">
        <v>29</v>
      </c>
      <c r="E26" s="4"/>
    </row>
    <row r="27" spans="2:16" x14ac:dyDescent="0.25">
      <c r="B27" s="4" t="s">
        <v>33</v>
      </c>
      <c r="C27" s="23">
        <v>890</v>
      </c>
      <c r="D27" s="4"/>
      <c r="E27" s="4">
        <v>1</v>
      </c>
    </row>
    <row r="29" spans="2:16" x14ac:dyDescent="0.25">
      <c r="B29" s="24" t="s">
        <v>34</v>
      </c>
      <c r="C29" s="24"/>
      <c r="D29" s="24"/>
      <c r="E29" s="24"/>
    </row>
    <row r="30" spans="2:16" x14ac:dyDescent="0.25">
      <c r="B30" s="4" t="s">
        <v>17</v>
      </c>
      <c r="C30" s="4" t="s">
        <v>18</v>
      </c>
      <c r="D30" s="4" t="s">
        <v>19</v>
      </c>
      <c r="E30" s="4" t="s">
        <v>8</v>
      </c>
    </row>
    <row r="31" spans="2:16" ht="16.5" x14ac:dyDescent="0.25">
      <c r="B31" s="25" t="s">
        <v>35</v>
      </c>
      <c r="C31" s="26">
        <v>59.7</v>
      </c>
      <c r="D31" s="27" t="s">
        <v>36</v>
      </c>
      <c r="E31" s="4">
        <v>2</v>
      </c>
    </row>
    <row r="32" spans="2:16" ht="16.5" x14ac:dyDescent="0.25">
      <c r="B32" s="25" t="s">
        <v>37</v>
      </c>
      <c r="C32" s="26">
        <v>2</v>
      </c>
      <c r="D32" s="25" t="s">
        <v>29</v>
      </c>
      <c r="E32" s="4"/>
    </row>
    <row r="33" spans="2:17" ht="16.5" x14ac:dyDescent="0.25">
      <c r="B33" s="25" t="s">
        <v>38</v>
      </c>
      <c r="C33" s="26">
        <v>8</v>
      </c>
      <c r="D33" s="25" t="str">
        <f>D32</f>
        <v>inch</v>
      </c>
      <c r="E33" s="4"/>
    </row>
    <row r="34" spans="2:17" ht="16.5" x14ac:dyDescent="0.25">
      <c r="B34" s="25" t="s">
        <v>39</v>
      </c>
      <c r="C34" s="26">
        <v>8</v>
      </c>
      <c r="D34" s="25" t="str">
        <f>D32</f>
        <v>inch</v>
      </c>
      <c r="E34" s="4"/>
    </row>
    <row r="35" spans="2:17" ht="16.5" x14ac:dyDescent="0.25">
      <c r="B35" s="25" t="s">
        <v>40</v>
      </c>
      <c r="C35" s="28">
        <f>(((((0.5*((1-((C32*C32)/(C33*C33)))^2))+(1*((1-((C32*C32)/(C34*C34)))^2))+(1-((C32/C33)^4))-(1-((C32/C34)^4)))*C31*C31)/(C27*(C32^4)))+1)^(-0.5)</f>
        <v>0.86712023754531498</v>
      </c>
      <c r="D35" s="27" t="s">
        <v>36</v>
      </c>
      <c r="E35" s="4">
        <v>3</v>
      </c>
    </row>
    <row r="36" spans="2:17" ht="16.5" x14ac:dyDescent="0.25">
      <c r="B36" s="25" t="s">
        <v>41</v>
      </c>
      <c r="C36" s="28">
        <f>1-((C32/C33)^4)</f>
        <v>0.99609375</v>
      </c>
      <c r="D36" s="27" t="s">
        <v>36</v>
      </c>
      <c r="E36" s="4">
        <v>3</v>
      </c>
    </row>
    <row r="37" spans="2:17" ht="16.5" x14ac:dyDescent="0.25">
      <c r="B37" s="25" t="s">
        <v>42</v>
      </c>
      <c r="C37" s="28">
        <f>1-((C32/C34)^4)</f>
        <v>0.99609375</v>
      </c>
      <c r="D37" s="27" t="s">
        <v>36</v>
      </c>
      <c r="E37" s="4">
        <v>3</v>
      </c>
    </row>
    <row r="38" spans="2:17" ht="16.5" x14ac:dyDescent="0.25">
      <c r="B38" s="25" t="s">
        <v>43</v>
      </c>
      <c r="C38" s="28">
        <f>0.5*((1-((C32*C32)/(C33*C33)))^2)</f>
        <v>0.439453125</v>
      </c>
      <c r="D38" s="27" t="s">
        <v>36</v>
      </c>
      <c r="E38" s="4">
        <v>3</v>
      </c>
      <c r="Q38">
        <v>2</v>
      </c>
    </row>
    <row r="39" spans="2:17" ht="16.5" x14ac:dyDescent="0.25">
      <c r="B39" s="25" t="s">
        <v>44</v>
      </c>
      <c r="C39" s="28">
        <f>1*((1-((C32*C32)/(C34*C34)))^2)</f>
        <v>0.87890625</v>
      </c>
      <c r="D39" s="27" t="s">
        <v>36</v>
      </c>
      <c r="E39" s="4">
        <v>3</v>
      </c>
    </row>
    <row r="40" spans="2:17" ht="16.5" x14ac:dyDescent="0.25">
      <c r="B40" s="29" t="s">
        <v>45</v>
      </c>
      <c r="C40" s="30">
        <f>((0.5*((1-((C32*C32)/(C33*C33)))^2))+(1*((1-((C32*C32)/(C34*C34)))^2))+(1-((C32/C33)^4))-(1-((C32/C34)^4)))</f>
        <v>1.318359375</v>
      </c>
      <c r="D40" s="27" t="s">
        <v>36</v>
      </c>
      <c r="E40" s="4">
        <v>3</v>
      </c>
    </row>
    <row r="43" spans="2:17" x14ac:dyDescent="0.25">
      <c r="B43" s="24" t="s">
        <v>46</v>
      </c>
      <c r="C43" s="24"/>
      <c r="D43" s="24"/>
      <c r="E43" s="24"/>
    </row>
    <row r="44" spans="2:17" x14ac:dyDescent="0.25">
      <c r="B44" s="4" t="s">
        <v>17</v>
      </c>
      <c r="C44" s="4" t="s">
        <v>18</v>
      </c>
      <c r="D44" s="4" t="s">
        <v>19</v>
      </c>
      <c r="E44" s="4" t="s">
        <v>8</v>
      </c>
    </row>
    <row r="45" spans="2:17" ht="16.5" x14ac:dyDescent="0.25">
      <c r="B45" s="25" t="s">
        <v>47</v>
      </c>
      <c r="C45" s="30">
        <f>(C18/(C22*C35))*SQRT(C20/C19)</f>
        <v>130.47450640769429</v>
      </c>
      <c r="D45" s="27" t="s">
        <v>36</v>
      </c>
      <c r="E45" s="4">
        <v>4</v>
      </c>
    </row>
    <row r="48" spans="2:17" x14ac:dyDescent="0.25">
      <c r="B48" s="31" t="s">
        <v>49</v>
      </c>
      <c r="C48" s="32"/>
      <c r="D48" s="32"/>
      <c r="E48" s="32"/>
      <c r="F48" s="32"/>
      <c r="G48" s="32"/>
      <c r="H48" s="32"/>
      <c r="I48" s="32"/>
      <c r="J48" s="32"/>
    </row>
    <row r="49" spans="2:18" x14ac:dyDescent="0.25">
      <c r="B49" s="32"/>
      <c r="C49" s="32"/>
      <c r="D49" s="32"/>
      <c r="E49" s="32"/>
      <c r="F49" s="32"/>
      <c r="G49" s="32"/>
      <c r="H49" s="32"/>
      <c r="I49" s="32"/>
      <c r="J49" s="32"/>
    </row>
    <row r="50" spans="2:18" x14ac:dyDescent="0.25">
      <c r="B50" s="32"/>
      <c r="C50" s="32"/>
      <c r="D50" s="32"/>
      <c r="E50" s="32"/>
      <c r="F50" s="32"/>
      <c r="G50" s="32"/>
      <c r="H50" s="32"/>
      <c r="I50" s="32"/>
      <c r="J50" s="32"/>
    </row>
    <row r="51" spans="2:18" x14ac:dyDescent="0.25">
      <c r="B51" s="32"/>
      <c r="C51" s="32"/>
      <c r="D51" s="32"/>
      <c r="E51" s="32"/>
      <c r="F51" s="32"/>
      <c r="G51" s="32"/>
      <c r="H51" s="32"/>
      <c r="I51" s="32"/>
      <c r="J51" s="32"/>
    </row>
    <row r="52" spans="2:18" x14ac:dyDescent="0.25">
      <c r="B52" s="32"/>
      <c r="C52" s="32"/>
      <c r="D52" s="32"/>
      <c r="E52" s="32"/>
      <c r="F52" s="32"/>
      <c r="G52" s="32"/>
      <c r="H52" s="32"/>
      <c r="I52" s="32"/>
      <c r="J52" s="32"/>
    </row>
    <row r="53" spans="2:18" x14ac:dyDescent="0.25">
      <c r="B53" s="32"/>
      <c r="C53" s="32"/>
      <c r="D53" s="32"/>
      <c r="E53" s="32"/>
      <c r="F53" s="32"/>
      <c r="G53" s="32"/>
      <c r="H53" s="32"/>
      <c r="I53" s="32"/>
      <c r="J53" s="32"/>
    </row>
    <row r="55" spans="2:18" x14ac:dyDescent="0.25">
      <c r="B55" s="17" t="s">
        <v>1</v>
      </c>
      <c r="C55" s="18"/>
      <c r="D55" s="18"/>
      <c r="E55" s="19"/>
    </row>
    <row r="56" spans="2:18" x14ac:dyDescent="0.25">
      <c r="B56" s="4" t="s">
        <v>17</v>
      </c>
      <c r="C56" s="4" t="s">
        <v>18</v>
      </c>
      <c r="D56" s="4" t="s">
        <v>19</v>
      </c>
      <c r="E56" s="4" t="s">
        <v>8</v>
      </c>
    </row>
    <row r="57" spans="2:18" x14ac:dyDescent="0.25">
      <c r="B57" s="4" t="s">
        <v>21</v>
      </c>
      <c r="C57" s="5">
        <v>800</v>
      </c>
      <c r="D57" s="4" t="s">
        <v>22</v>
      </c>
      <c r="E57" s="4"/>
    </row>
    <row r="58" spans="2:18" x14ac:dyDescent="0.25">
      <c r="B58" s="4" t="s">
        <v>24</v>
      </c>
      <c r="C58" s="5">
        <v>25</v>
      </c>
      <c r="D58" s="4" t="s">
        <v>25</v>
      </c>
      <c r="E58" s="4"/>
    </row>
    <row r="59" spans="2:18" x14ac:dyDescent="0.25">
      <c r="B59" s="4" t="s">
        <v>27</v>
      </c>
      <c r="C59" s="5">
        <v>0.5</v>
      </c>
      <c r="D59" s="4"/>
      <c r="E59" s="4"/>
    </row>
    <row r="60" spans="2:18" x14ac:dyDescent="0.25">
      <c r="B60" s="4" t="s">
        <v>28</v>
      </c>
      <c r="C60" s="5">
        <v>8</v>
      </c>
      <c r="D60" s="4" t="s">
        <v>29</v>
      </c>
      <c r="E60" s="4"/>
      <c r="R60">
        <v>3</v>
      </c>
    </row>
    <row r="61" spans="2:18" x14ac:dyDescent="0.25">
      <c r="B61" s="4" t="s">
        <v>30</v>
      </c>
      <c r="C61" s="23">
        <v>1</v>
      </c>
      <c r="D61" s="4"/>
      <c r="E61" s="4"/>
    </row>
    <row r="63" spans="2:18" x14ac:dyDescent="0.25">
      <c r="B63" s="24" t="s">
        <v>31</v>
      </c>
      <c r="C63" s="24"/>
      <c r="D63" s="24"/>
      <c r="E63" s="24"/>
    </row>
    <row r="64" spans="2:18" x14ac:dyDescent="0.25">
      <c r="B64" s="4" t="s">
        <v>17</v>
      </c>
      <c r="C64" s="4" t="s">
        <v>18</v>
      </c>
      <c r="D64" s="4" t="s">
        <v>19</v>
      </c>
      <c r="E64" s="4" t="s">
        <v>8</v>
      </c>
    </row>
    <row r="65" spans="2:18" x14ac:dyDescent="0.25">
      <c r="B65" s="4" t="s">
        <v>32</v>
      </c>
      <c r="C65" s="5">
        <v>3</v>
      </c>
      <c r="D65" s="4" t="s">
        <v>29</v>
      </c>
      <c r="E65" s="4"/>
    </row>
    <row r="66" spans="2:18" x14ac:dyDescent="0.25">
      <c r="B66" s="4" t="s">
        <v>33</v>
      </c>
      <c r="C66" s="23">
        <v>890</v>
      </c>
      <c r="D66" s="4"/>
      <c r="E66" s="4"/>
    </row>
    <row r="68" spans="2:18" x14ac:dyDescent="0.25">
      <c r="B68" s="24" t="s">
        <v>34</v>
      </c>
      <c r="C68" s="24"/>
      <c r="D68" s="24"/>
      <c r="E68" s="24"/>
    </row>
    <row r="69" spans="2:18" x14ac:dyDescent="0.25">
      <c r="B69" s="4" t="s">
        <v>17</v>
      </c>
      <c r="C69" s="4" t="s">
        <v>18</v>
      </c>
      <c r="D69" s="4" t="s">
        <v>19</v>
      </c>
      <c r="E69" s="4" t="s">
        <v>8</v>
      </c>
    </row>
    <row r="70" spans="2:18" ht="16.5" x14ac:dyDescent="0.25">
      <c r="B70" s="25" t="s">
        <v>35</v>
      </c>
      <c r="C70" s="26">
        <v>136</v>
      </c>
      <c r="D70" s="27" t="s">
        <v>36</v>
      </c>
      <c r="E70" s="4">
        <v>2</v>
      </c>
    </row>
    <row r="71" spans="2:18" ht="16.5" x14ac:dyDescent="0.25">
      <c r="B71" s="25" t="s">
        <v>37</v>
      </c>
      <c r="C71" s="26">
        <v>3</v>
      </c>
      <c r="D71" s="25" t="s">
        <v>29</v>
      </c>
      <c r="E71" s="4"/>
    </row>
    <row r="72" spans="2:18" ht="16.5" x14ac:dyDescent="0.25">
      <c r="B72" s="25" t="s">
        <v>38</v>
      </c>
      <c r="C72" s="26">
        <v>8</v>
      </c>
      <c r="D72" s="25" t="str">
        <f>D71</f>
        <v>inch</v>
      </c>
      <c r="E72" s="4"/>
    </row>
    <row r="73" spans="2:18" ht="16.5" x14ac:dyDescent="0.25">
      <c r="B73" s="25" t="s">
        <v>39</v>
      </c>
      <c r="C73" s="26">
        <v>8</v>
      </c>
      <c r="D73" s="25" t="str">
        <f>D71</f>
        <v>inch</v>
      </c>
      <c r="E73" s="4"/>
    </row>
    <row r="74" spans="2:18" ht="16.5" x14ac:dyDescent="0.25">
      <c r="B74" s="25" t="s">
        <v>40</v>
      </c>
      <c r="C74" s="28">
        <f>(((((0.5*((1-((C71*C71)/(C72*C72)))^2))+(1*((1-((C71*C71)/(C73*C73)))^2))+(1-((C71/C72)^4))-(1-((C71/C73)^4)))*C70*C70)/(C66*(C71^4)))+1)^(-0.5)</f>
        <v>0.88242895303273672</v>
      </c>
      <c r="D74" s="27" t="s">
        <v>36</v>
      </c>
      <c r="E74" s="4">
        <v>3</v>
      </c>
    </row>
    <row r="75" spans="2:18" ht="16.5" x14ac:dyDescent="0.25">
      <c r="B75" s="25" t="s">
        <v>41</v>
      </c>
      <c r="C75" s="28">
        <f>1-((C71/C72)^4)</f>
        <v>0.980224609375</v>
      </c>
      <c r="D75" s="27" t="s">
        <v>36</v>
      </c>
      <c r="E75" s="4">
        <v>3</v>
      </c>
    </row>
    <row r="76" spans="2:18" ht="16.5" x14ac:dyDescent="0.25">
      <c r="B76" s="25" t="s">
        <v>42</v>
      </c>
      <c r="C76" s="28">
        <f>1-((C71/C73)^4)</f>
        <v>0.980224609375</v>
      </c>
      <c r="D76" s="27" t="s">
        <v>36</v>
      </c>
      <c r="E76" s="4">
        <v>3</v>
      </c>
    </row>
    <row r="77" spans="2:18" ht="16.5" x14ac:dyDescent="0.25">
      <c r="B77" s="25" t="s">
        <v>43</v>
      </c>
      <c r="C77" s="28">
        <f>0.5*((1-((C71*C71)/(C72*C72)))^2)</f>
        <v>0.3692626953125</v>
      </c>
      <c r="D77" s="27" t="s">
        <v>36</v>
      </c>
      <c r="E77" s="4">
        <v>3</v>
      </c>
      <c r="R77">
        <v>4</v>
      </c>
    </row>
    <row r="78" spans="2:18" ht="16.5" x14ac:dyDescent="0.25">
      <c r="B78" s="25" t="s">
        <v>44</v>
      </c>
      <c r="C78" s="28">
        <f>1*((1-((C71*C71)/(C73*C73)))^2)</f>
        <v>0.738525390625</v>
      </c>
      <c r="D78" s="27" t="s">
        <v>36</v>
      </c>
      <c r="E78" s="4">
        <v>3</v>
      </c>
    </row>
    <row r="79" spans="2:18" ht="16.5" x14ac:dyDescent="0.25">
      <c r="B79" s="29" t="s">
        <v>45</v>
      </c>
      <c r="C79" s="30">
        <f>((0.5*((1-((C71*C71)/(C72*C72)))^2))+(1*((1-((C71*C71)/(C73*C73)))^2))+(1-((C71/C72)^4))-(1-((C71/C73)^4)))</f>
        <v>1.1077880859375</v>
      </c>
      <c r="D79" s="27" t="s">
        <v>36</v>
      </c>
      <c r="E79" s="4">
        <v>3</v>
      </c>
    </row>
    <row r="82" spans="2:10" x14ac:dyDescent="0.25">
      <c r="B82" s="24" t="s">
        <v>46</v>
      </c>
      <c r="C82" s="24"/>
      <c r="D82" s="24"/>
      <c r="E82" s="24"/>
    </row>
    <row r="83" spans="2:10" x14ac:dyDescent="0.25">
      <c r="B83" s="4" t="s">
        <v>17</v>
      </c>
      <c r="C83" s="4" t="s">
        <v>18</v>
      </c>
      <c r="D83" s="4" t="s">
        <v>19</v>
      </c>
      <c r="E83" s="4" t="s">
        <v>8</v>
      </c>
    </row>
    <row r="84" spans="2:10" ht="16.5" x14ac:dyDescent="0.25">
      <c r="B84" s="25" t="s">
        <v>47</v>
      </c>
      <c r="C84" s="30">
        <f>(C57/(C61*C74))*SQRT(C59/C58)</f>
        <v>128.21098469289504</v>
      </c>
      <c r="D84" s="27" t="s">
        <v>36</v>
      </c>
      <c r="E84" s="4">
        <v>4</v>
      </c>
    </row>
    <row r="87" spans="2:10" x14ac:dyDescent="0.25">
      <c r="B87" s="33" t="s">
        <v>48</v>
      </c>
      <c r="C87" s="33"/>
      <c r="D87" s="33"/>
      <c r="E87" s="33"/>
      <c r="F87" s="33"/>
      <c r="G87" s="33"/>
      <c r="H87" s="33"/>
      <c r="I87" s="33"/>
      <c r="J87" s="33"/>
    </row>
    <row r="88" spans="2:10" x14ac:dyDescent="0.25">
      <c r="B88" s="33"/>
      <c r="C88" s="33"/>
      <c r="D88" s="33"/>
      <c r="E88" s="33"/>
      <c r="F88" s="33"/>
      <c r="G88" s="33"/>
      <c r="H88" s="33"/>
      <c r="I88" s="33"/>
      <c r="J88" s="33"/>
    </row>
    <row r="89" spans="2:10" x14ac:dyDescent="0.25">
      <c r="B89" s="33"/>
      <c r="C89" s="33"/>
      <c r="D89" s="33"/>
      <c r="E89" s="33"/>
      <c r="F89" s="33"/>
      <c r="G89" s="33"/>
      <c r="H89" s="33"/>
      <c r="I89" s="33"/>
      <c r="J89" s="33"/>
    </row>
    <row r="90" spans="2:10" x14ac:dyDescent="0.25">
      <c r="B90" s="33"/>
      <c r="C90" s="33"/>
      <c r="D90" s="33"/>
      <c r="E90" s="33"/>
      <c r="F90" s="33"/>
      <c r="G90" s="33"/>
      <c r="H90" s="33"/>
      <c r="I90" s="33"/>
      <c r="J90" s="33"/>
    </row>
    <row r="91" spans="2:10" x14ac:dyDescent="0.25">
      <c r="B91" s="33"/>
      <c r="C91" s="33"/>
      <c r="D91" s="33"/>
      <c r="E91" s="33"/>
      <c r="F91" s="33"/>
      <c r="G91" s="33"/>
      <c r="H91" s="33"/>
      <c r="I91" s="33"/>
      <c r="J91" s="33"/>
    </row>
  </sheetData>
  <mergeCells count="12">
    <mergeCell ref="B48:J53"/>
    <mergeCell ref="B55:E55"/>
    <mergeCell ref="B63:E63"/>
    <mergeCell ref="B68:E68"/>
    <mergeCell ref="B82:E82"/>
    <mergeCell ref="B87:J91"/>
    <mergeCell ref="B2:M5"/>
    <mergeCell ref="B8:R13"/>
    <mergeCell ref="B16:E16"/>
    <mergeCell ref="B24:E24"/>
    <mergeCell ref="B29:E29"/>
    <mergeCell ref="B43:E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1</vt:lpstr>
      <vt:lpstr>Sample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2026-01-31T11:30:21Z</dcterms:created>
  <dcterms:modified xsi:type="dcterms:W3CDTF">2026-01-31T11:43:16Z</dcterms:modified>
</cp:coreProperties>
</file>