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Yokogawa AI and ML\"/>
    </mc:Choice>
  </mc:AlternateContent>
  <xr:revisionPtr revIDLastSave="0" documentId="13_ncr:1_{4D3A988B-6E33-4918-85AA-9D74911DA219}" xr6:coauthVersionLast="47" xr6:coauthVersionMax="47" xr10:uidLastSave="{00000000-0000-0000-0000-000000000000}"/>
  <bookViews>
    <workbookView xWindow="40" yWindow="0" windowWidth="11480" windowHeight="10170" activeTab="1" xr2:uid="{5ACDDA95-5963-4C49-8D42-FC32E119DBA4}"/>
  </bookViews>
  <sheets>
    <sheet name="Correlation and Regression" sheetId="1" r:id="rId1"/>
    <sheet name="Multiple Reg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G14" i="1" l="1"/>
  <c r="G15" i="1"/>
  <c r="G16" i="1"/>
  <c r="G13" i="1"/>
  <c r="C19" i="1"/>
  <c r="C18" i="1"/>
  <c r="C17" i="1"/>
  <c r="C16" i="1"/>
  <c r="C15" i="1"/>
  <c r="C14" i="1"/>
  <c r="C13" i="1"/>
  <c r="C12" i="1"/>
  <c r="C10" i="1"/>
  <c r="D10" i="1"/>
  <c r="E10" i="1"/>
  <c r="F10" i="1"/>
  <c r="G10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G3" i="1"/>
  <c r="F3" i="1"/>
  <c r="E3" i="1"/>
</calcChain>
</file>

<file path=xl/sharedStrings.xml><?xml version="1.0" encoding="utf-8"?>
<sst xmlns="http://schemas.openxmlformats.org/spreadsheetml/2006/main" count="80" uniqueCount="44">
  <si>
    <t>Row#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</si>
  <si>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</si>
  <si>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</si>
  <si>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</si>
  <si>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</si>
  <si>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</si>
  <si>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</si>
  <si>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</si>
  <si>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</si>
  <si>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</si>
  <si>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x*y</t>
  </si>
  <si>
    <t>x^2</t>
  </si>
  <si>
    <t>y^2</t>
  </si>
  <si>
    <t>n =</t>
  </si>
  <si>
    <t>r =</t>
  </si>
  <si>
    <t>a =</t>
  </si>
  <si>
    <t>(intercept)</t>
  </si>
  <si>
    <t>(slope)</t>
  </si>
  <si>
    <t>b =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</si>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</sst>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0" borderId="0" xfId="0" applyFill="1" applyBorder="1" applyAlignment="1"/>
    <xf numFmtId="0" fontId="0" fillId="0" borderId="21" xfId="0" applyFill="1" applyBorder="1" applyAlignment="1"/>
    <xf numFmtId="0" fontId="2" fillId="0" borderId="2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MySeries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330927384077"/>
                  <c:y val="-0.51508967629046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9-41F8-896F-4FA023F89D9A}"/>
            </c:ext>
          </c:extLst>
        </c:ser>
        <c:ser>
          <c:idx val="1"/>
          <c:order val="1"/>
          <c:tx>
            <c:v>DataPoint-1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Regression'!$F$13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Regression'!$G$13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9-41F8-896F-4FA023F89D9A}"/>
            </c:ext>
          </c:extLst>
        </c:ser>
        <c:ser>
          <c:idx val="2"/>
          <c:order val="2"/>
          <c:tx>
            <c:v>DataPoint-2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Regression'!$F$14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'Correlation and Regression'!$G$14</c:f>
              <c:numCache>
                <c:formatCode>General</c:formatCode>
                <c:ptCount val="1"/>
                <c:pt idx="0">
                  <c:v>55.407960199004975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9-41F8-896F-4FA023F89D9A}"/>
            </c:ext>
          </c:extLst>
        </c:ser>
        <c:ser>
          <c:idx val="3"/>
          <c:order val="3"/>
          <c:tx>
            <c:v>DataPoint-3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Regression'!$F$15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and Regression'!$G$15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9-41F8-896F-4FA023F89D9A}"/>
            </c:ext>
          </c:extLst>
        </c:ser>
        <c:ser>
          <c:idx val="4"/>
          <c:order val="4"/>
          <c:tx>
            <c:v>DataPoint-4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9-41F8-896F-4FA023F8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26575"/>
        <c:axId val="2009548687"/>
      </c:scatterChart>
      <c:valAx>
        <c:axId val="168422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48687"/>
        <c:crosses val="autoZero"/>
        <c:crossBetween val="midCat"/>
      </c:valAx>
      <c:valAx>
        <c:axId val="20095486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Independent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2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460374</xdr:colOff>
      <xdr:row>1</xdr:row>
      <xdr:rowOff>6350</xdr:rowOff>
    </xdr:from>
    <xdr:to>
      <xdr:col>16</xdr:col>
      <xdr:colOff>406399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4D3A0-2E08-AF51-2600-A5A894F0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FC87-0F82-4B1F-96BF-BA30BAFD9842}">
  <dimension ref="A1:H29"/>
  <sheetViews>
    <sheetView workbookViewId="0">
      <selection activeCell="F19" sqref="F19"/>
    </sheetView>
  </sheetViews>
  <sheetFormatPr defaultRowHeight="14.5" x14ac:dyDescent="0.35"/>
  <cols>
    <col min="1" max="1" width="9.54296875" bestFit="1" customWidth="1"/>
  </cols>
  <sheetData>
    <row r="1" spans="1:7" ht="15" thickBot="1" x14ac:dyDescent="0.4"/>
    <row r="2" spans="1:7" ht="15" thickBot="1" x14ac:dyDescent="0.4">
      <c r="B2" s="16" t="s">
        <v>0</v>
      </c>
      <c r="C2" s="12" t="s">
        <v>8</v>
      </c>
      <c r="D2" s="10" t="s">
        <v>9</v>
      </c>
      <c r="E2" s="10" t="s">
        <v>10</v>
      </c>
      <c r="F2" s="10" t="s">
        <v>11</v>
      </c>
      <c r="G2" s="11" t="s">
        <v>12</v>
      </c>
    </row>
    <row r="3" spans="1:7" x14ac:dyDescent="0.35">
      <c r="B3" s="17" t="s">
        <v>1</v>
      </c>
      <c r="C3" s="13">
        <v>6</v>
      </c>
      <c r="D3" s="2">
        <v>82</v>
      </c>
      <c r="E3" s="2">
        <f>C3*D3</f>
        <v>492</v>
      </c>
      <c r="F3" s="2">
        <f>C3^2</f>
        <v>36</v>
      </c>
      <c r="G3" s="9">
        <f>D3^2</f>
        <v>6724</v>
      </c>
    </row>
    <row r="4" spans="1:7" x14ac:dyDescent="0.35">
      <c r="B4" s="18" t="s">
        <v>2</v>
      </c>
      <c r="C4" s="14">
        <v>2</v>
      </c>
      <c r="D4" s="1">
        <v>86</v>
      </c>
      <c r="E4" s="1">
        <f t="shared" ref="E4:E9" si="0">C4*D4</f>
        <v>172</v>
      </c>
      <c r="F4" s="1">
        <f t="shared" ref="F4:F9" si="1">C4^2</f>
        <v>4</v>
      </c>
      <c r="G4" s="3">
        <f t="shared" ref="G4:G9" si="2">D4^2</f>
        <v>7396</v>
      </c>
    </row>
    <row r="5" spans="1:7" x14ac:dyDescent="0.35">
      <c r="B5" s="18" t="s">
        <v>3</v>
      </c>
      <c r="C5" s="14">
        <v>15</v>
      </c>
      <c r="D5" s="1">
        <v>43</v>
      </c>
      <c r="E5" s="1">
        <f t="shared" si="0"/>
        <v>645</v>
      </c>
      <c r="F5" s="1">
        <f t="shared" si="1"/>
        <v>225</v>
      </c>
      <c r="G5" s="3">
        <f t="shared" si="2"/>
        <v>1849</v>
      </c>
    </row>
    <row r="6" spans="1:7" x14ac:dyDescent="0.35">
      <c r="B6" s="18" t="s">
        <v>4</v>
      </c>
      <c r="C6" s="14">
        <v>9</v>
      </c>
      <c r="D6" s="1">
        <v>74</v>
      </c>
      <c r="E6" s="1">
        <f t="shared" si="0"/>
        <v>666</v>
      </c>
      <c r="F6" s="1">
        <f t="shared" si="1"/>
        <v>81</v>
      </c>
      <c r="G6" s="3">
        <f t="shared" si="2"/>
        <v>5476</v>
      </c>
    </row>
    <row r="7" spans="1:7" x14ac:dyDescent="0.35">
      <c r="B7" s="18" t="s">
        <v>5</v>
      </c>
      <c r="C7" s="14">
        <v>12</v>
      </c>
      <c r="D7" s="1">
        <v>58</v>
      </c>
      <c r="E7" s="1">
        <f t="shared" si="0"/>
        <v>696</v>
      </c>
      <c r="F7" s="1">
        <f t="shared" si="1"/>
        <v>144</v>
      </c>
      <c r="G7" s="3">
        <f t="shared" si="2"/>
        <v>3364</v>
      </c>
    </row>
    <row r="8" spans="1:7" x14ac:dyDescent="0.35">
      <c r="B8" s="18" t="s">
        <v>6</v>
      </c>
      <c r="C8" s="14">
        <v>5</v>
      </c>
      <c r="D8" s="1">
        <v>90</v>
      </c>
      <c r="E8" s="1">
        <f t="shared" si="0"/>
        <v>450</v>
      </c>
      <c r="F8" s="1">
        <f t="shared" si="1"/>
        <v>25</v>
      </c>
      <c r="G8" s="3">
        <f t="shared" si="2"/>
        <v>8100</v>
      </c>
    </row>
    <row r="9" spans="1:7" ht="15" thickBot="1" x14ac:dyDescent="0.4">
      <c r="B9" s="19" t="s">
        <v>7</v>
      </c>
      <c r="C9" s="15">
        <v>8</v>
      </c>
      <c r="D9" s="4">
        <v>78</v>
      </c>
      <c r="E9" s="4">
        <f t="shared" si="0"/>
        <v>624</v>
      </c>
      <c r="F9" s="4">
        <f t="shared" si="1"/>
        <v>64</v>
      </c>
      <c r="G9" s="5">
        <f t="shared" si="2"/>
        <v>6084</v>
      </c>
    </row>
    <row r="10" spans="1:7" ht="15" thickBot="1" x14ac:dyDescent="0.4">
      <c r="C10" s="6">
        <f t="shared" ref="C10:G10" si="3">SUM(C3:C9)</f>
        <v>57</v>
      </c>
      <c r="D10" s="7">
        <f t="shared" si="3"/>
        <v>511</v>
      </c>
      <c r="E10" s="7">
        <f t="shared" si="3"/>
        <v>3745</v>
      </c>
      <c r="F10" s="7">
        <f t="shared" si="3"/>
        <v>579</v>
      </c>
      <c r="G10" s="8">
        <f t="shared" si="3"/>
        <v>38993</v>
      </c>
    </row>
    <row r="11" spans="1:7" ht="15" thickBot="1" x14ac:dyDescent="0.4"/>
    <row r="12" spans="1:7" ht="15" thickBot="1" x14ac:dyDescent="0.4">
      <c r="B12" t="s">
        <v>13</v>
      </c>
      <c r="C12">
        <f>COUNTA(B3:B9)</f>
        <v>7</v>
      </c>
      <c r="E12" s="16" t="s">
        <v>0</v>
      </c>
      <c r="F12" s="12" t="s">
        <v>8</v>
      </c>
      <c r="G12" s="11" t="s">
        <v>9</v>
      </c>
    </row>
    <row r="13" spans="1:7" x14ac:dyDescent="0.35">
      <c r="B13" t="s">
        <v>14</v>
      </c>
      <c r="C13">
        <f>(C12*E10-C10*D10)/SQRT((C12*F10-C10^2)*(C12*G10-D10^2))</f>
        <v>-0.94421517068791783</v>
      </c>
      <c r="E13" s="17">
        <v>1</v>
      </c>
      <c r="F13" s="13">
        <v>10</v>
      </c>
      <c r="G13" s="9">
        <f>$C$16+$C$17*F13</f>
        <v>66.273631840796014</v>
      </c>
    </row>
    <row r="14" spans="1:7" x14ac:dyDescent="0.35">
      <c r="B14" t="s">
        <v>14</v>
      </c>
      <c r="C14">
        <f>CORREL(C3:C9,D3:D9)</f>
        <v>-0.94421517068791805</v>
      </c>
      <c r="E14" s="18">
        <v>2</v>
      </c>
      <c r="F14" s="14">
        <v>13</v>
      </c>
      <c r="G14" s="3">
        <f t="shared" ref="G14:G16" si="4">$C$16+$C$17*F14</f>
        <v>55.407960199004975</v>
      </c>
    </row>
    <row r="15" spans="1:7" x14ac:dyDescent="0.35">
      <c r="B15" t="s">
        <v>14</v>
      </c>
      <c r="C15">
        <f>CORREL(D3:D9,C3:C9)</f>
        <v>-0.94421517068791805</v>
      </c>
      <c r="E15" s="18">
        <v>3</v>
      </c>
      <c r="F15" s="14">
        <v>7</v>
      </c>
      <c r="G15" s="3">
        <f t="shared" si="4"/>
        <v>77.139303482587067</v>
      </c>
    </row>
    <row r="16" spans="1:7" ht="15" thickBot="1" x14ac:dyDescent="0.4">
      <c r="A16" t="s">
        <v>16</v>
      </c>
      <c r="B16" t="s">
        <v>15</v>
      </c>
      <c r="C16">
        <f>(D10*F10-C10*E10)/(C12*F10-C10^2)</f>
        <v>102.49253731343283</v>
      </c>
      <c r="E16" s="19">
        <v>4</v>
      </c>
      <c r="F16" s="15">
        <v>11</v>
      </c>
      <c r="G16" s="5">
        <f t="shared" si="4"/>
        <v>62.651741293532339</v>
      </c>
    </row>
    <row r="17" spans="1:8" x14ac:dyDescent="0.35">
      <c r="A17" t="s">
        <v>17</v>
      </c>
      <c r="B17" t="s">
        <v>18</v>
      </c>
      <c r="C17">
        <f>(C12*E10-C10*D10)/(C12*F10-C10^2)</f>
        <v>-3.6218905472636815</v>
      </c>
    </row>
    <row r="18" spans="1:8" x14ac:dyDescent="0.35">
      <c r="A18" t="s">
        <v>16</v>
      </c>
      <c r="B18" t="s">
        <v>15</v>
      </c>
      <c r="C18">
        <f>INTERCEPT(D3:D9,C3:C9)</f>
        <v>102.49253731343283</v>
      </c>
    </row>
    <row r="19" spans="1:8" x14ac:dyDescent="0.35">
      <c r="A19" t="s">
        <v>17</v>
      </c>
      <c r="B19" t="s">
        <v>18</v>
      </c>
      <c r="C19">
        <f>SLOPE(D3:D9,C3:C9)</f>
        <v>-3.621890547263682</v>
      </c>
    </row>
    <row r="21" spans="1:8" ht="15" thickBot="1" x14ac:dyDescent="0.4"/>
    <row r="22" spans="1:8" ht="15" thickBot="1" x14ac:dyDescent="0.4">
      <c r="B22" s="16" t="s">
        <v>0</v>
      </c>
      <c r="C22" s="12" t="s">
        <v>8</v>
      </c>
      <c r="D22" s="11" t="s">
        <v>9</v>
      </c>
      <c r="F22" s="25"/>
      <c r="G22" s="25" t="s">
        <v>8</v>
      </c>
      <c r="H22" s="25" t="s">
        <v>9</v>
      </c>
    </row>
    <row r="23" spans="1:8" x14ac:dyDescent="0.35">
      <c r="B23" s="17" t="s">
        <v>1</v>
      </c>
      <c r="C23" s="13">
        <v>6</v>
      </c>
      <c r="D23" s="9">
        <v>82</v>
      </c>
      <c r="F23" s="23" t="s">
        <v>8</v>
      </c>
      <c r="G23" s="23">
        <v>1</v>
      </c>
      <c r="H23" s="23"/>
    </row>
    <row r="24" spans="1:8" ht="15" thickBot="1" x14ac:dyDescent="0.4">
      <c r="B24" s="18" t="s">
        <v>2</v>
      </c>
      <c r="C24" s="14">
        <v>2</v>
      </c>
      <c r="D24" s="3">
        <v>86</v>
      </c>
      <c r="F24" s="24" t="s">
        <v>9</v>
      </c>
      <c r="G24" s="24">
        <v>-0.94421517068791805</v>
      </c>
      <c r="H24" s="24">
        <v>1</v>
      </c>
    </row>
    <row r="25" spans="1:8" ht="15" thickBot="1" x14ac:dyDescent="0.4">
      <c r="B25" s="18" t="s">
        <v>3</v>
      </c>
      <c r="C25" s="14">
        <v>15</v>
      </c>
      <c r="D25" s="3">
        <v>43</v>
      </c>
    </row>
    <row r="26" spans="1:8" x14ac:dyDescent="0.35">
      <c r="B26" s="18" t="s">
        <v>4</v>
      </c>
      <c r="C26" s="14">
        <v>9</v>
      </c>
      <c r="D26" s="3">
        <v>74</v>
      </c>
      <c r="F26" s="25"/>
      <c r="G26" s="25" t="s">
        <v>8</v>
      </c>
      <c r="H26" s="25" t="s">
        <v>9</v>
      </c>
    </row>
    <row r="27" spans="1:8" x14ac:dyDescent="0.35">
      <c r="B27" s="18" t="s">
        <v>5</v>
      </c>
      <c r="C27" s="14">
        <v>12</v>
      </c>
      <c r="D27" s="3">
        <v>58</v>
      </c>
      <c r="F27" s="23" t="s">
        <v>8</v>
      </c>
      <c r="G27" s="23">
        <v>1</v>
      </c>
      <c r="H27" s="23"/>
    </row>
    <row r="28" spans="1:8" ht="15" thickBot="1" x14ac:dyDescent="0.4">
      <c r="B28" s="18" t="s">
        <v>6</v>
      </c>
      <c r="C28" s="14">
        <v>5</v>
      </c>
      <c r="D28" s="3">
        <v>90</v>
      </c>
      <c r="F28" s="24" t="s">
        <v>9</v>
      </c>
      <c r="G28" s="24">
        <v>-0.94421517068791805</v>
      </c>
      <c r="H28" s="24">
        <v>1</v>
      </c>
    </row>
    <row r="29" spans="1:8" ht="15" thickBot="1" x14ac:dyDescent="0.4">
      <c r="B29" s="19" t="s">
        <v>7</v>
      </c>
      <c r="C29" s="15">
        <v>8</v>
      </c>
      <c r="D29" s="5">
        <v>78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978D-286C-445F-9389-74849A8BBAF5}">
  <dimension ref="B1:O20"/>
  <sheetViews>
    <sheetView tabSelected="1" workbookViewId="0">
      <selection activeCell="D14" sqref="D14"/>
    </sheetView>
  </sheetViews>
  <sheetFormatPr defaultRowHeight="14.5" x14ac:dyDescent="0.35"/>
  <cols>
    <col min="7" max="7" width="17.26953125" bestFit="1" customWidth="1"/>
    <col min="8" max="8" width="12.453125" bestFit="1" customWidth="1"/>
    <col min="12" max="12" width="12.453125" bestFit="1" customWidth="1"/>
  </cols>
  <sheetData>
    <row r="1" spans="2:12" ht="15" thickBot="1" x14ac:dyDescent="0.4"/>
    <row r="2" spans="2:12" ht="15" thickBot="1" x14ac:dyDescent="0.4">
      <c r="B2" s="27" t="s">
        <v>0</v>
      </c>
      <c r="C2" s="28" t="s">
        <v>19</v>
      </c>
      <c r="D2" s="28" t="s">
        <v>20</v>
      </c>
      <c r="E2" s="29" t="s">
        <v>9</v>
      </c>
      <c r="G2" t="s">
        <v>21</v>
      </c>
    </row>
    <row r="3" spans="2:12" ht="15" thickBot="1" x14ac:dyDescent="0.4">
      <c r="B3" s="22">
        <v>1</v>
      </c>
      <c r="C3" s="2">
        <v>3.2</v>
      </c>
      <c r="D3" s="2">
        <v>22</v>
      </c>
      <c r="E3" s="9">
        <v>550</v>
      </c>
    </row>
    <row r="4" spans="2:12" x14ac:dyDescent="0.35">
      <c r="B4" s="20">
        <v>2</v>
      </c>
      <c r="C4" s="1">
        <v>2.7</v>
      </c>
      <c r="D4" s="1">
        <v>27</v>
      </c>
      <c r="E4" s="3">
        <v>570</v>
      </c>
      <c r="G4" s="26" t="s">
        <v>22</v>
      </c>
      <c r="H4" s="26"/>
    </row>
    <row r="5" spans="2:12" x14ac:dyDescent="0.35">
      <c r="B5" s="20">
        <v>3</v>
      </c>
      <c r="C5" s="1">
        <v>2.5</v>
      </c>
      <c r="D5" s="1">
        <v>24</v>
      </c>
      <c r="E5" s="3">
        <v>525</v>
      </c>
      <c r="G5" s="23" t="s">
        <v>23</v>
      </c>
      <c r="H5" s="23">
        <v>0.98928820282730667</v>
      </c>
    </row>
    <row r="6" spans="2:12" x14ac:dyDescent="0.35">
      <c r="B6" s="20">
        <v>4</v>
      </c>
      <c r="C6" s="1">
        <v>3.4</v>
      </c>
      <c r="D6" s="1">
        <v>28</v>
      </c>
      <c r="E6" s="3">
        <v>670</v>
      </c>
      <c r="G6" s="23" t="s">
        <v>24</v>
      </c>
      <c r="H6" s="23">
        <v>0.97869114825328229</v>
      </c>
    </row>
    <row r="7" spans="2:12" ht="15" thickBot="1" x14ac:dyDescent="0.4">
      <c r="B7" s="21">
        <v>5</v>
      </c>
      <c r="C7" s="4">
        <v>2.2000000000000002</v>
      </c>
      <c r="D7" s="4">
        <v>23</v>
      </c>
      <c r="E7" s="5">
        <v>490</v>
      </c>
      <c r="G7" s="23" t="s">
        <v>25</v>
      </c>
      <c r="H7" s="23">
        <v>0.95738229650656459</v>
      </c>
    </row>
    <row r="8" spans="2:12" ht="15" thickBot="1" x14ac:dyDescent="0.4">
      <c r="G8" s="23" t="s">
        <v>26</v>
      </c>
      <c r="H8" s="23">
        <v>14.009087214635695</v>
      </c>
    </row>
    <row r="9" spans="2:12" ht="15" thickBot="1" x14ac:dyDescent="0.4">
      <c r="C9" s="27" t="s">
        <v>19</v>
      </c>
      <c r="D9" s="28" t="s">
        <v>20</v>
      </c>
      <c r="E9" s="29" t="s">
        <v>9</v>
      </c>
      <c r="G9" s="24" t="s">
        <v>27</v>
      </c>
      <c r="H9" s="24">
        <v>5</v>
      </c>
    </row>
    <row r="10" spans="2:12" x14ac:dyDescent="0.35">
      <c r="C10" s="22">
        <v>3</v>
      </c>
      <c r="D10" s="2">
        <v>25</v>
      </c>
      <c r="E10" s="9">
        <f>$H$18+$H$19*C10+$H$20*D10</f>
        <v>581.43462523174719</v>
      </c>
    </row>
    <row r="11" spans="2:12" ht="15" thickBot="1" x14ac:dyDescent="0.4">
      <c r="C11" s="21">
        <v>3.3</v>
      </c>
      <c r="D11" s="4">
        <v>26</v>
      </c>
      <c r="E11" s="5">
        <f>$H$18+$H$19*C11+$H$20*D11</f>
        <v>622.25964509578898</v>
      </c>
      <c r="G11" t="s">
        <v>28</v>
      </c>
    </row>
    <row r="12" spans="2:12" x14ac:dyDescent="0.35">
      <c r="G12" s="25"/>
      <c r="H12" s="25" t="s">
        <v>33</v>
      </c>
      <c r="I12" s="25" t="s">
        <v>34</v>
      </c>
      <c r="J12" s="25" t="s">
        <v>35</v>
      </c>
      <c r="K12" s="25" t="s">
        <v>6</v>
      </c>
      <c r="L12" s="25" t="s">
        <v>36</v>
      </c>
    </row>
    <row r="13" spans="2:12" x14ac:dyDescent="0.35">
      <c r="G13" s="23" t="s">
        <v>29</v>
      </c>
      <c r="H13" s="23">
        <v>2</v>
      </c>
      <c r="I13" s="23">
        <v>18027.49095082546</v>
      </c>
      <c r="J13" s="23">
        <v>9013.7454754127302</v>
      </c>
      <c r="K13" s="23">
        <v>45.928854350588743</v>
      </c>
      <c r="L13" s="23">
        <v>2.1308851746717622E-2</v>
      </c>
    </row>
    <row r="14" spans="2:12" x14ac:dyDescent="0.35">
      <c r="G14" s="23" t="s">
        <v>30</v>
      </c>
      <c r="H14" s="23">
        <v>2</v>
      </c>
      <c r="I14" s="23">
        <v>392.50904917453863</v>
      </c>
      <c r="J14" s="23">
        <v>196.25452458726932</v>
      </c>
      <c r="K14" s="23"/>
      <c r="L14" s="23"/>
    </row>
    <row r="15" spans="2:12" ht="15" thickBot="1" x14ac:dyDescent="0.4">
      <c r="G15" s="24" t="s">
        <v>31</v>
      </c>
      <c r="H15" s="24">
        <v>4</v>
      </c>
      <c r="I15" s="24">
        <v>18420</v>
      </c>
      <c r="J15" s="24"/>
      <c r="K15" s="24"/>
      <c r="L15" s="24"/>
    </row>
    <row r="16" spans="2:12" ht="15" thickBot="1" x14ac:dyDescent="0.4"/>
    <row r="17" spans="7:15" x14ac:dyDescent="0.35">
      <c r="G17" s="25"/>
      <c r="H17" s="25" t="s">
        <v>37</v>
      </c>
      <c r="I17" s="25" t="s">
        <v>26</v>
      </c>
      <c r="J17" s="25" t="s">
        <v>38</v>
      </c>
      <c r="K17" s="25" t="s">
        <v>39</v>
      </c>
      <c r="L17" s="25" t="s">
        <v>40</v>
      </c>
      <c r="M17" s="25" t="s">
        <v>41</v>
      </c>
      <c r="N17" s="25" t="s">
        <v>42</v>
      </c>
      <c r="O17" s="25" t="s">
        <v>43</v>
      </c>
    </row>
    <row r="18" spans="7:15" x14ac:dyDescent="0.35">
      <c r="G18" s="23" t="s">
        <v>32</v>
      </c>
      <c r="H18" s="23">
        <v>-44.81018804626126</v>
      </c>
      <c r="I18" s="23">
        <v>69.246866630890381</v>
      </c>
      <c r="J18" s="23">
        <v>-0.64710780756499753</v>
      </c>
      <c r="K18" s="23">
        <v>0.58391574508017841</v>
      </c>
      <c r="L18" s="23">
        <v>-342.75540778225883</v>
      </c>
      <c r="M18" s="23">
        <v>253.13503168973631</v>
      </c>
      <c r="N18" s="23">
        <v>-342.75540778225883</v>
      </c>
      <c r="O18" s="23">
        <v>253.13503168973631</v>
      </c>
    </row>
    <row r="19" spans="7:15" x14ac:dyDescent="0.35">
      <c r="G19" s="23" t="s">
        <v>19</v>
      </c>
      <c r="H19" s="23">
        <v>87.640151849563026</v>
      </c>
      <c r="I19" s="23">
        <v>15.237186664924886</v>
      </c>
      <c r="J19" s="23">
        <v>5.7517279125618073</v>
      </c>
      <c r="K19" s="23">
        <v>2.8922600815111749E-2</v>
      </c>
      <c r="L19" s="23">
        <v>22.079829052021836</v>
      </c>
      <c r="M19" s="23">
        <v>153.20047464710422</v>
      </c>
      <c r="N19" s="23">
        <v>22.079829052021836</v>
      </c>
      <c r="O19" s="23">
        <v>153.20047464710422</v>
      </c>
    </row>
    <row r="20" spans="7:15" ht="15" thickBot="1" x14ac:dyDescent="0.4">
      <c r="G20" s="24" t="s">
        <v>20</v>
      </c>
      <c r="H20" s="24">
        <v>14.532974309172776</v>
      </c>
      <c r="I20" s="24">
        <v>2.9137375361504319</v>
      </c>
      <c r="J20" s="24">
        <v>4.9877431061870565</v>
      </c>
      <c r="K20" s="24">
        <v>3.7924876930238542E-2</v>
      </c>
      <c r="L20" s="24">
        <v>1.9961735454816427</v>
      </c>
      <c r="M20" s="24">
        <v>27.069775072863909</v>
      </c>
      <c r="N20" s="24">
        <v>1.9961735454816427</v>
      </c>
      <c r="O20" s="24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and Regression</vt:lpstr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2023-01-09T07:03:18Z</dcterms:created>
  <dcterms:modified xsi:type="dcterms:W3CDTF">2023-01-09T07:44:30Z</dcterms:modified>
</cp:coreProperties>
</file>