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P2857830\OneDrive - Charter Communications\Documents\Personal\MBA\Courses\InfoMgmt\"/>
    </mc:Choice>
  </mc:AlternateContent>
  <xr:revisionPtr revIDLastSave="0" documentId="13_ncr:1_{3A914180-A9B9-4EF3-A2E8-CE7DBC9A8C3E}" xr6:coauthVersionLast="47" xr6:coauthVersionMax="47" xr10:uidLastSave="{00000000-0000-0000-0000-000000000000}"/>
  <bookViews>
    <workbookView xWindow="-108" yWindow="-108" windowWidth="23256" windowHeight="12576" firstSheet="1" activeTab="5" xr2:uid="{EC2F5318-6516-45CF-8249-0A3B961D8913}"/>
  </bookViews>
  <sheets>
    <sheet name="MIS213" sheetId="4" state="hidden" r:id="rId1"/>
    <sheet name="Scenario Summary" sheetId="8" r:id="rId2"/>
    <sheet name="Scenario Summary 2" sheetId="9" r:id="rId3"/>
    <sheet name="Calculations" sheetId="1" r:id="rId4"/>
    <sheet name="MobilePlans" sheetId="2" r:id="rId5"/>
    <sheet name="Answers" sheetId="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 i="9" l="1"/>
  <c r="A9" i="9"/>
  <c r="A10" i="9"/>
  <c r="A7" i="9"/>
  <c r="A5" i="9"/>
  <c r="G11" i="1"/>
  <c r="F11" i="1"/>
  <c r="E11" i="1"/>
  <c r="D11" i="1"/>
  <c r="C11" i="1"/>
  <c r="B11" i="1"/>
  <c r="A10" i="8"/>
  <c r="A9" i="8"/>
  <c r="A8" i="8"/>
  <c r="A7" i="8"/>
  <c r="A5" i="8"/>
  <c r="C32" i="1"/>
  <c r="D32" i="1"/>
  <c r="E32" i="1"/>
  <c r="F32" i="1"/>
  <c r="G32" i="1"/>
  <c r="B32" i="1"/>
  <c r="B19" i="1"/>
  <c r="C19" i="1" s="1"/>
  <c r="B18" i="1"/>
  <c r="C18" i="1" s="1"/>
  <c r="B17" i="1"/>
  <c r="C17" i="1" s="1"/>
  <c r="C35" i="1" l="1"/>
  <c r="D35" i="1"/>
  <c r="E35" i="1"/>
  <c r="F35" i="1"/>
  <c r="G35" i="1"/>
  <c r="B35" i="1"/>
  <c r="B24" i="1"/>
  <c r="B25" i="1" s="1"/>
  <c r="C24" i="1"/>
  <c r="C25" i="1" s="1"/>
  <c r="D24" i="1"/>
  <c r="D25" i="1" s="1"/>
  <c r="E24" i="1"/>
  <c r="E25" i="1" s="1"/>
  <c r="F24" i="1"/>
  <c r="F25" i="1" s="1"/>
  <c r="G24" i="1"/>
  <c r="G25" i="1" s="1"/>
  <c r="G36" i="1" l="1"/>
  <c r="G27" i="1"/>
  <c r="F27" i="1"/>
  <c r="F36" i="1"/>
  <c r="E27" i="1"/>
  <c r="E36" i="1"/>
  <c r="D27" i="1"/>
  <c r="D36" i="1"/>
  <c r="C27" i="1"/>
  <c r="C36" i="1"/>
  <c r="B27" i="1"/>
  <c r="B36" i="1"/>
  <c r="B41" i="1"/>
  <c r="B42" i="1" l="1"/>
  <c r="B31" i="1"/>
  <c r="B29" i="1"/>
  <c r="B30" i="1"/>
  <c r="C31" i="1"/>
  <c r="C29" i="1"/>
  <c r="C30" i="1"/>
  <c r="G30" i="1"/>
  <c r="G31" i="1"/>
  <c r="G29" i="1"/>
  <c r="D31" i="1"/>
  <c r="D29" i="1"/>
  <c r="D30" i="1"/>
  <c r="E30" i="1"/>
  <c r="E29" i="1"/>
  <c r="E31" i="1"/>
  <c r="F30" i="1"/>
  <c r="F31" i="1"/>
  <c r="F29" i="1"/>
  <c r="G33" i="1" l="1"/>
  <c r="G37" i="1" s="1"/>
  <c r="G38" i="1" s="1"/>
  <c r="F33" i="1"/>
  <c r="F37" i="1" s="1"/>
  <c r="F38" i="1" s="1"/>
  <c r="D33" i="1"/>
  <c r="D37" i="1" s="1"/>
  <c r="D38" i="1" s="1"/>
  <c r="C33" i="1"/>
  <c r="C37" i="1" s="1"/>
  <c r="C38" i="1" s="1"/>
  <c r="B33" i="1"/>
  <c r="B37" i="1" s="1"/>
  <c r="E33" i="1"/>
  <c r="E37" i="1" s="1"/>
  <c r="E38" i="1" s="1"/>
  <c r="B43" i="1" l="1"/>
  <c r="B44" i="1" s="1"/>
  <c r="B38" i="1"/>
</calcChain>
</file>

<file path=xl/sharedStrings.xml><?xml version="1.0" encoding="utf-8"?>
<sst xmlns="http://schemas.openxmlformats.org/spreadsheetml/2006/main" count="118" uniqueCount="80">
  <si>
    <t>Plan</t>
  </si>
  <si>
    <t>Abbreviation</t>
  </si>
  <si>
    <t>Monthly</t>
  </si>
  <si>
    <t>Fixed Costs</t>
  </si>
  <si>
    <t>AT&amp;T Unlimited</t>
  </si>
  <si>
    <t>Verizon Unlimited</t>
  </si>
  <si>
    <t>Description</t>
  </si>
  <si>
    <t>VU</t>
  </si>
  <si>
    <t>AU</t>
  </si>
  <si>
    <t>AT&amp;T Per Gig</t>
  </si>
  <si>
    <t>AG</t>
  </si>
  <si>
    <t>Included</t>
  </si>
  <si>
    <t>Verizon Per Gig</t>
  </si>
  <si>
    <t>VG</t>
  </si>
  <si>
    <t>TU</t>
  </si>
  <si>
    <t>GB (per line)*</t>
  </si>
  <si>
    <t>$ Per GB</t>
  </si>
  <si>
    <t>Above Free</t>
  </si>
  <si>
    <t>* download quantity where provider may slow download speeds</t>
  </si>
  <si>
    <t>** prices do not reflect current pricing / offers</t>
  </si>
  <si>
    <t>TMobile Unlimited</t>
  </si>
  <si>
    <t>1. Constants</t>
  </si>
  <si>
    <t>Federal Universal Surcharge Percentage</t>
  </si>
  <si>
    <t>Federal Excise Tax Percentage</t>
  </si>
  <si>
    <t>State Franchise Tax Recovery Fee Percentage</t>
  </si>
  <si>
    <t>911 Service Fee</t>
  </si>
  <si>
    <t>2. Usage Data</t>
  </si>
  <si>
    <t>Jan</t>
  </si>
  <si>
    <t>Feb</t>
  </si>
  <si>
    <t>Mar</t>
  </si>
  <si>
    <t>Apr</t>
  </si>
  <si>
    <t>May</t>
  </si>
  <si>
    <t>Jun</t>
  </si>
  <si>
    <t>3. User Input</t>
  </si>
  <si>
    <t>4. Plan Details</t>
  </si>
  <si>
    <t>Plan Base Monthly Cost</t>
  </si>
  <si>
    <t>5. Calculations</t>
  </si>
  <si>
    <t>Total Overage Costs</t>
  </si>
  <si>
    <t>Federal Universal Surcharge</t>
  </si>
  <si>
    <t>Federal Excise Tax</t>
  </si>
  <si>
    <t>State Franchise Tax Recovery Fee</t>
  </si>
  <si>
    <t>Total Taxes &amp; Fees</t>
  </si>
  <si>
    <t>Monthly Overage Cost</t>
  </si>
  <si>
    <t>Monthly Taxes &amp; Fees</t>
  </si>
  <si>
    <t>Total Monthly Cost</t>
  </si>
  <si>
    <t>6. Summary</t>
  </si>
  <si>
    <t>Total Monthly Base Costs</t>
  </si>
  <si>
    <t>Total of All Costs</t>
  </si>
  <si>
    <t>Which mobile phone plan should you choose?</t>
  </si>
  <si>
    <t>Plan Code (AG, AU, TU, VG, VU)</t>
  </si>
  <si>
    <t>Number of GigaBytes Over</t>
  </si>
  <si>
    <t>Total Taxable Items</t>
  </si>
  <si>
    <t xml:space="preserve"> (* When you change this code, your calculations should change)</t>
  </si>
  <si>
    <t>911 Service Fee (per phone)</t>
  </si>
  <si>
    <t>Number of Mobile Phones Desired</t>
  </si>
  <si>
    <t>Gigabytes Used (Total all phones)</t>
  </si>
  <si>
    <t>Plan Base Fixed Cost (Per Phone)</t>
  </si>
  <si>
    <t>Number of Base GigaBytes (Per Phone)</t>
  </si>
  <si>
    <t>Mobile Providers and Plans (per phone)</t>
  </si>
  <si>
    <t>Per Phone</t>
  </si>
  <si>
    <t>All Phones</t>
  </si>
  <si>
    <t>Cost Per Gigabyte Over Base</t>
  </si>
  <si>
    <t>Question 1:</t>
  </si>
  <si>
    <t>Based on the previous usage of the on-call mobile phones, which plan best suits the needs of LCH? Why?</t>
  </si>
  <si>
    <t>Question 2:</t>
  </si>
  <si>
    <t>Which plans would be the worst selections for LCH? Why?</t>
  </si>
  <si>
    <t>Question 3:</t>
  </si>
  <si>
    <t>If data usage increased by 10%, which option would be best? Why?</t>
  </si>
  <si>
    <r>
      <t>The value of the Scenario Manager feature is highlighted by this 3</t>
    </r>
    <r>
      <rPr>
        <vertAlign val="superscript"/>
        <sz val="10"/>
        <color theme="1"/>
        <rFont val="Arial"/>
        <family val="2"/>
      </rPr>
      <t>rd</t>
    </r>
    <r>
      <rPr>
        <sz val="10"/>
        <color theme="1"/>
        <rFont val="Arial"/>
        <family val="2"/>
      </rPr>
      <t xml:space="preserve"> question. With all the calculations already set up, all you need to do, is to go back and increase the numbers in cells B11 to G11 by 10%, then rerun the scenario manager and generate a new Scenario Summary report.</t>
    </r>
  </si>
  <si>
    <t>For each question, please justify your recommendation. Expected length for each answer is  3 to 5 full sentences.</t>
  </si>
  <si>
    <t>ss7460</t>
  </si>
  <si>
    <t>AT&amp;T PerGig</t>
  </si>
  <si>
    <t>Created by Subramanian, Subbu on 6/21/2023</t>
  </si>
  <si>
    <t>Created by Subramanian,Subbu on 6/21/2023</t>
  </si>
  <si>
    <t xml:space="preserve">Created by Subramanian,Subbu on 6/21/2023
</t>
  </si>
  <si>
    <t>Verizon PerGig</t>
  </si>
  <si>
    <t>Scenario Summary</t>
  </si>
  <si>
    <t>Changing Cells:</t>
  </si>
  <si>
    <t>Result Cells: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</si>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</sst>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quot;$&quot;#,##0.00"/>
  </numFmts>
  <fonts count="19" x14ac:knownFonts="1">
    <font>
      <sz val="11"/>
      <color theme="1"/>
      <name val="Calibri"/>
      <family val="2"/>
      <scheme val="minor"/>
    </font>
    <font>
      <sz val="11"/>
      <color theme="1"/>
      <name val="Calibri"/>
      <family val="2"/>
      <scheme val="minor"/>
    </font>
    <font>
      <sz val="11"/>
      <color rgb="FF006100"/>
      <name val="Calibri"/>
      <family val="2"/>
      <scheme val="minor"/>
    </font>
    <font>
      <b/>
      <sz val="11"/>
      <color theme="1"/>
      <name val="Calibri"/>
      <family val="2"/>
      <scheme val="minor"/>
    </font>
    <font>
      <sz val="16"/>
      <color theme="1"/>
      <name val="Calibri"/>
      <family val="2"/>
      <scheme val="minor"/>
    </font>
    <font>
      <b/>
      <sz val="20"/>
      <color theme="1"/>
      <name val="Calibri"/>
      <family val="2"/>
      <scheme val="minor"/>
    </font>
    <font>
      <u/>
      <sz val="11"/>
      <color theme="1"/>
      <name val="Calibri"/>
      <family val="2"/>
      <scheme val="minor"/>
    </font>
    <font>
      <i/>
      <sz val="11"/>
      <color theme="1"/>
      <name val="Calibri"/>
      <family val="2"/>
      <scheme val="minor"/>
    </font>
    <font>
      <b/>
      <sz val="11"/>
      <name val="Calibri"/>
      <family val="2"/>
      <scheme val="minor"/>
    </font>
    <font>
      <b/>
      <i/>
      <sz val="11"/>
      <color theme="1"/>
      <name val="Calibri"/>
      <family val="2"/>
      <scheme val="minor"/>
    </font>
    <font>
      <sz val="10"/>
      <color theme="1"/>
      <name val="Arial"/>
      <family val="2"/>
    </font>
    <font>
      <b/>
      <sz val="10"/>
      <color theme="1"/>
      <name val="Arial"/>
      <family val="2"/>
    </font>
    <font>
      <vertAlign val="superscript"/>
      <sz val="10"/>
      <color theme="1"/>
      <name val="Arial"/>
      <family val="2"/>
    </font>
    <font>
      <b/>
      <sz val="12"/>
      <color indexed="9"/>
      <name val="Calibri"/>
      <family val="2"/>
      <scheme val="minor"/>
    </font>
    <font>
      <b/>
      <sz val="11"/>
      <color indexed="8"/>
      <name val="Calibri"/>
      <family val="2"/>
      <scheme val="minor"/>
    </font>
    <font>
      <b/>
      <sz val="11"/>
      <color indexed="18"/>
      <name val="Calibri"/>
      <family val="2"/>
      <scheme val="minor"/>
    </font>
    <font>
      <sz val="10"/>
      <color indexed="9"/>
      <name val="Calibri"/>
      <family val="2"/>
      <scheme val="minor"/>
    </font>
    <font>
      <sz val="8"/>
      <color theme="1"/>
      <name val="Calibri"/>
      <family val="2"/>
      <scheme val="minor"/>
    </font>
    <font>
      <b/>
      <sz val="10"/>
      <color indexed="9"/>
      <name val="Calibri"/>
      <family val="2"/>
      <scheme val="minor"/>
    </font>
  </fonts>
  <fills count="8">
    <fill>
      <patternFill patternType="none"/>
    </fill>
    <fill>
      <patternFill patternType="gray125"/>
    </fill>
    <fill>
      <patternFill patternType="solid">
        <fgColor rgb="FFC6EFCE"/>
      </patternFill>
    </fill>
    <fill>
      <patternFill patternType="solid">
        <fgColor rgb="FFFFFF00"/>
        <bgColor indexed="64"/>
      </patternFill>
    </fill>
    <fill>
      <patternFill patternType="solid">
        <fgColor theme="0" tint="-0.14999847407452621"/>
        <bgColor indexed="64"/>
      </patternFill>
    </fill>
    <fill>
      <patternFill patternType="solid">
        <fgColor indexed="20"/>
        <bgColor indexed="24"/>
      </patternFill>
    </fill>
    <fill>
      <patternFill patternType="solid">
        <fgColor indexed="22"/>
        <bgColor indexed="24"/>
      </patternFill>
    </fill>
    <fill>
      <patternFill patternType="solid">
        <fgColor indexed="22"/>
        <bgColor indexed="7"/>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diagonal/>
    </border>
    <border>
      <left/>
      <right/>
      <top/>
      <bottom style="medium">
        <color indexed="64"/>
      </bottom>
      <diagonal/>
    </border>
    <border>
      <left/>
      <right/>
      <top style="thin">
        <color indexed="64"/>
      </top>
      <bottom style="thin">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2" borderId="0" applyNumberFormat="0" applyBorder="0" applyAlignment="0" applyProtection="0"/>
  </cellStyleXfs>
  <cellXfs count="49">
    <xf numFmtId="0" fontId="0" fillId="0" borderId="0" xfId="0"/>
    <xf numFmtId="0" fontId="4" fillId="0" borderId="0" xfId="0" applyFont="1"/>
    <xf numFmtId="0" fontId="3" fillId="0" borderId="0" xfId="0" applyFont="1"/>
    <xf numFmtId="0" fontId="3" fillId="3" borderId="1" xfId="0" applyFont="1" applyFill="1" applyBorder="1"/>
    <xf numFmtId="0" fontId="3" fillId="3" borderId="2" xfId="0" applyFont="1" applyFill="1" applyBorder="1"/>
    <xf numFmtId="0" fontId="3" fillId="3" borderId="3" xfId="0" applyFont="1" applyFill="1" applyBorder="1"/>
    <xf numFmtId="0" fontId="3" fillId="3" borderId="4" xfId="0" applyFont="1" applyFill="1" applyBorder="1"/>
    <xf numFmtId="0" fontId="3" fillId="3" borderId="5" xfId="0" applyFont="1" applyFill="1" applyBorder="1"/>
    <xf numFmtId="0" fontId="3" fillId="3" borderId="6" xfId="0" applyFont="1" applyFill="1" applyBorder="1"/>
    <xf numFmtId="0" fontId="5" fillId="0" borderId="0" xfId="0" applyFont="1"/>
    <xf numFmtId="0" fontId="0" fillId="0" borderId="0" xfId="0" applyAlignment="1">
      <alignment horizontal="left" indent="1"/>
    </xf>
    <xf numFmtId="164" fontId="0" fillId="0" borderId="0" xfId="1" applyNumberFormat="1" applyFont="1"/>
    <xf numFmtId="164" fontId="0" fillId="0" borderId="0" xfId="2" applyNumberFormat="1" applyFont="1"/>
    <xf numFmtId="9" fontId="0" fillId="0" borderId="0" xfId="0" applyNumberFormat="1"/>
    <xf numFmtId="165" fontId="0" fillId="0" borderId="0" xfId="2" applyNumberFormat="1" applyFont="1"/>
    <xf numFmtId="9" fontId="0" fillId="0" borderId="0" xfId="2" applyFont="1" applyFill="1"/>
    <xf numFmtId="0" fontId="3" fillId="4" borderId="0" xfId="0" applyFont="1" applyFill="1" applyAlignment="1">
      <alignment horizontal="center"/>
    </xf>
    <xf numFmtId="0" fontId="6" fillId="0" borderId="0" xfId="0" applyFont="1"/>
    <xf numFmtId="0" fontId="3" fillId="3" borderId="0" xfId="0" applyFont="1" applyFill="1" applyAlignment="1">
      <alignment horizontal="center"/>
    </xf>
    <xf numFmtId="0" fontId="0" fillId="0" borderId="0" xfId="0" applyAlignment="1">
      <alignment horizontal="center"/>
    </xf>
    <xf numFmtId="0" fontId="7" fillId="0" borderId="0" xfId="0" applyFont="1" applyAlignment="1">
      <alignment horizontal="left" indent="1"/>
    </xf>
    <xf numFmtId="165" fontId="0" fillId="0" borderId="0" xfId="0" applyNumberFormat="1"/>
    <xf numFmtId="165" fontId="1" fillId="0" borderId="0" xfId="1" applyNumberFormat="1" applyFont="1" applyFill="1"/>
    <xf numFmtId="0" fontId="3" fillId="0" borderId="0" xfId="0" applyFont="1" applyAlignment="1">
      <alignment horizontal="left"/>
    </xf>
    <xf numFmtId="165" fontId="3" fillId="0" borderId="0" xfId="0" applyNumberFormat="1" applyFont="1"/>
    <xf numFmtId="165" fontId="8" fillId="2" borderId="0" xfId="3" applyNumberFormat="1" applyFont="1"/>
    <xf numFmtId="0" fontId="0" fillId="0" borderId="0" xfId="0" applyAlignment="1">
      <alignment horizontal="left"/>
    </xf>
    <xf numFmtId="0" fontId="3" fillId="0" borderId="0" xfId="0" applyFont="1" applyAlignment="1">
      <alignment horizontal="center" vertical="center"/>
    </xf>
    <xf numFmtId="0" fontId="9" fillId="0" borderId="0" xfId="0" applyFont="1" applyAlignment="1">
      <alignment horizontal="left" indent="1"/>
    </xf>
    <xf numFmtId="0" fontId="11" fillId="0" borderId="0" xfId="0" applyFont="1" applyAlignment="1">
      <alignment vertical="center"/>
    </xf>
    <xf numFmtId="0" fontId="10" fillId="0" borderId="0" xfId="0" applyFont="1" applyAlignment="1">
      <alignment vertical="center"/>
    </xf>
    <xf numFmtId="0" fontId="11" fillId="0" borderId="0" xfId="0" applyFont="1" applyAlignment="1">
      <alignment vertical="top"/>
    </xf>
    <xf numFmtId="0" fontId="0" fillId="0" borderId="0" xfId="0" quotePrefix="1"/>
    <xf numFmtId="3" fontId="0" fillId="0" borderId="0" xfId="0" applyNumberFormat="1"/>
    <xf numFmtId="0" fontId="13" fillId="5" borderId="5" xfId="0" applyFont="1" applyFill="1" applyBorder="1" applyAlignment="1">
      <alignment horizontal="left"/>
    </xf>
    <xf numFmtId="0" fontId="13" fillId="5" borderId="7" xfId="0" applyFont="1" applyFill="1" applyBorder="1" applyAlignment="1">
      <alignment horizontal="left"/>
    </xf>
    <xf numFmtId="0" fontId="0" fillId="0" borderId="9" xfId="0" applyFill="1" applyBorder="1" applyAlignment="1"/>
    <xf numFmtId="0" fontId="14" fillId="6" borderId="0" xfId="0" applyFont="1" applyFill="1" applyBorder="1" applyAlignment="1">
      <alignment horizontal="left"/>
    </xf>
    <xf numFmtId="0" fontId="15" fillId="6" borderId="9" xfId="0" applyFont="1" applyFill="1" applyBorder="1" applyAlignment="1">
      <alignment horizontal="left"/>
    </xf>
    <xf numFmtId="0" fontId="16" fillId="5" borderId="7" xfId="0" applyFont="1" applyFill="1" applyBorder="1" applyAlignment="1">
      <alignment horizontal="right"/>
    </xf>
    <xf numFmtId="0" fontId="17" fillId="0" borderId="0" xfId="0" applyFont="1" applyFill="1" applyBorder="1" applyAlignment="1">
      <alignment vertical="top" wrapText="1"/>
    </xf>
    <xf numFmtId="0" fontId="18" fillId="5" borderId="5" xfId="0" applyFont="1" applyFill="1" applyBorder="1" applyAlignment="1">
      <alignment horizontal="center"/>
    </xf>
    <xf numFmtId="0" fontId="3" fillId="7" borderId="0" xfId="0" applyFont="1" applyFill="1" applyBorder="1" applyAlignment="1">
      <alignment horizontal="center"/>
    </xf>
    <xf numFmtId="0" fontId="16" fillId="5" borderId="5" xfId="0" applyFont="1" applyFill="1" applyBorder="1" applyAlignment="1">
      <alignment horizontal="center"/>
    </xf>
    <xf numFmtId="0" fontId="17" fillId="0" borderId="0" xfId="0" applyFont="1" applyFill="1" applyBorder="1" applyAlignment="1">
      <alignment horizontal="center" vertical="top" wrapText="1"/>
    </xf>
    <xf numFmtId="0" fontId="0" fillId="0" borderId="9" xfId="0" applyFill="1" applyBorder="1" applyAlignment="1">
      <alignment horizontal="center"/>
    </xf>
    <xf numFmtId="0" fontId="0" fillId="7" borderId="0" xfId="0" applyFill="1" applyBorder="1" applyAlignment="1">
      <alignment horizontal="center"/>
    </xf>
    <xf numFmtId="165" fontId="0" fillId="0" borderId="0" xfId="0" applyNumberFormat="1" applyFill="1" applyBorder="1" applyAlignment="1">
      <alignment horizontal="center"/>
    </xf>
    <xf numFmtId="165" fontId="0" fillId="0" borderId="8" xfId="0" applyNumberFormat="1" applyFill="1" applyBorder="1" applyAlignment="1">
      <alignment horizontal="center"/>
    </xf>
  </cellXfs>
  <cellStyles count="4">
    <cellStyle name="Currency" xfId="1" builtinId="4"/>
    <cellStyle name="Good" xfId="3" builtinId="26"/>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161925</xdr:colOff>
      <xdr:row>3</xdr:row>
      <xdr:rowOff>85725</xdr:rowOff>
    </xdr:from>
    <xdr:to>
      <xdr:col>10</xdr:col>
      <xdr:colOff>590550</xdr:colOff>
      <xdr:row>11</xdr:row>
      <xdr:rowOff>19050</xdr:rowOff>
    </xdr:to>
    <xdr:sp macro="" textlink="">
      <xdr:nvSpPr>
        <xdr:cNvPr id="2" name="TextBox 1">
          <a:extLst>
            <a:ext uri="{FF2B5EF4-FFF2-40B4-BE49-F238E27FC236}">
              <a16:creationId xmlns:a16="http://schemas.microsoft.com/office/drawing/2014/main" id="{4A0A0E17-4D41-4EDA-AF1D-CEEAE6184F5B}"/>
            </a:ext>
          </a:extLst>
        </xdr:cNvPr>
        <xdr:cNvSpPr txBox="1"/>
      </xdr:nvSpPr>
      <xdr:spPr>
        <a:xfrm>
          <a:off x="161925" y="657225"/>
          <a:ext cx="7200900" cy="1457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AT&amp;T Unlimited would be the best plan. It has the lowest monthly cost for a similar previous usage. Importantly the data is unlimited so even if there is an increase in data usage in the future the total monthly cost would not change. This will help LCU not to worry about changes in the additional Data usage and will give them peace of mind. It will help them from an accounting perspective as well, as it is easier to forecast the budget with a fixed monthly charge. </a:t>
          </a:r>
          <a:endParaRPr lang="en-US" sz="1100"/>
        </a:p>
      </xdr:txBody>
    </xdr:sp>
    <xdr:clientData/>
  </xdr:twoCellAnchor>
  <xdr:twoCellAnchor>
    <xdr:from>
      <xdr:col>0</xdr:col>
      <xdr:colOff>104774</xdr:colOff>
      <xdr:row>13</xdr:row>
      <xdr:rowOff>104775</xdr:rowOff>
    </xdr:from>
    <xdr:to>
      <xdr:col>10</xdr:col>
      <xdr:colOff>581024</xdr:colOff>
      <xdr:row>21</xdr:row>
      <xdr:rowOff>38100</xdr:rowOff>
    </xdr:to>
    <xdr:sp macro="" textlink="">
      <xdr:nvSpPr>
        <xdr:cNvPr id="3" name="TextBox 2">
          <a:extLst>
            <a:ext uri="{FF2B5EF4-FFF2-40B4-BE49-F238E27FC236}">
              <a16:creationId xmlns:a16="http://schemas.microsoft.com/office/drawing/2014/main" id="{F03FCBAF-90F3-4046-A3DE-E67F4EDA8C5C}"/>
            </a:ext>
          </a:extLst>
        </xdr:cNvPr>
        <xdr:cNvSpPr txBox="1"/>
      </xdr:nvSpPr>
      <xdr:spPr>
        <a:xfrm>
          <a:off x="104774" y="2581275"/>
          <a:ext cx="7248525" cy="1457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Verizon Per Gig and AT&amp;T Per Gig are the worst selections as they cost a lot more when compared with the other plans. Moreover, they would cost even more if there were an increase in Data usage as there is an average cost per every additional Gig of data. With these plans the total monthly charge can be known only after the bill is generated and the total monthly charge is unpredictable as well month on month. This will make budgeting difficult as well as the data usage will be varying time and now. </a:t>
          </a:r>
          <a:endParaRPr lang="en-US" sz="1100"/>
        </a:p>
      </xdr:txBody>
    </xdr:sp>
    <xdr:clientData/>
  </xdr:twoCellAnchor>
  <xdr:twoCellAnchor>
    <xdr:from>
      <xdr:col>0</xdr:col>
      <xdr:colOff>76200</xdr:colOff>
      <xdr:row>24</xdr:row>
      <xdr:rowOff>76200</xdr:rowOff>
    </xdr:from>
    <xdr:to>
      <xdr:col>10</xdr:col>
      <xdr:colOff>561975</xdr:colOff>
      <xdr:row>32</xdr:row>
      <xdr:rowOff>9525</xdr:rowOff>
    </xdr:to>
    <xdr:sp macro="" textlink="">
      <xdr:nvSpPr>
        <xdr:cNvPr id="4" name="TextBox 3">
          <a:extLst>
            <a:ext uri="{FF2B5EF4-FFF2-40B4-BE49-F238E27FC236}">
              <a16:creationId xmlns:a16="http://schemas.microsoft.com/office/drawing/2014/main" id="{955005B4-F1A3-47F5-8F98-C6B78903367E}"/>
            </a:ext>
          </a:extLst>
        </xdr:cNvPr>
        <xdr:cNvSpPr txBox="1"/>
      </xdr:nvSpPr>
      <xdr:spPr>
        <a:xfrm>
          <a:off x="76200" y="4648200"/>
          <a:ext cx="7258050" cy="1457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AT&amp;T Unlimited would be the best plan as it has the lowest monthly cost for a similar previous usage. As the data is unlimited, the increase in data will not impact the total monthly cost even if there is an increase in the data usage. So, with the lowest monthly fixed cost among all the provided plans and unlimited data usage, AT&amp;T Unlimited would be the best plan for LCU.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DF482-DA5D-4B8A-9B4B-3EE70B9ACA88}">
  <dimension ref="AA213"/>
  <sheetViews>
    <sheetView workbookViewId="0"/>
  </sheetViews>
  <sheetFormatPr defaultRowHeight="15" x14ac:dyDescent="0.25"/>
  <sheetData>
    <row r="213" spans="27:27" x14ac:dyDescent="0.25">
      <c r="AA213" s="32" t="s">
        <v>70</v>
      </c>
    </row>
  </sheetData>
  <sheetProtection algorithmName="SHA-512" hashValue="piW9UKu2aIpmYqGL7qgf8Xwk0TmoMG50gPeqdWEU4b1Kqufbu6G0Pl/sSSW5Qwx42ZYzEN9VanPTmyS1OVI8GQ==" saltValue="iXNZHYMLtQ974KaZKHjq6w=="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2088A-8E63-4F19-8678-27B2D638EBD5}">
  <sheetPr>
    <outlinePr summaryBelow="0"/>
  </sheetPr>
  <dimension ref="A1:F17"/>
  <sheetViews>
    <sheetView showGridLines="0" workbookViewId="0">
      <selection activeCell="I14" sqref="I14"/>
    </sheetView>
  </sheetViews>
  <sheetFormatPr defaultRowHeight="15" outlineLevelRow="1" outlineLevelCol="1" x14ac:dyDescent="0.25"/>
  <cols>
    <col min="1" max="1" width="31.140625" customWidth="1"/>
    <col min="2" max="6" width="16" bestFit="1" customWidth="1" outlineLevel="1"/>
  </cols>
  <sheetData>
    <row r="1" spans="1:6" ht="15.75" x14ac:dyDescent="0.25">
      <c r="A1" s="35" t="s">
        <v>76</v>
      </c>
      <c r="B1" s="39"/>
      <c r="C1" s="39"/>
      <c r="D1" s="39"/>
      <c r="E1" s="39"/>
      <c r="F1" s="39"/>
    </row>
    <row r="2" spans="1:6" ht="15.75" collapsed="1" x14ac:dyDescent="0.25">
      <c r="A2" s="34"/>
      <c r="B2" s="41" t="s">
        <v>71</v>
      </c>
      <c r="C2" s="41" t="s">
        <v>4</v>
      </c>
      <c r="D2" s="41" t="s">
        <v>20</v>
      </c>
      <c r="E2" s="41" t="s">
        <v>75</v>
      </c>
      <c r="F2" s="41" t="s">
        <v>5</v>
      </c>
    </row>
    <row r="3" spans="1:6" ht="45" hidden="1" outlineLevel="1" x14ac:dyDescent="0.25">
      <c r="A3" s="37"/>
      <c r="B3" s="40" t="s">
        <v>72</v>
      </c>
      <c r="C3" s="40" t="s">
        <v>73</v>
      </c>
      <c r="D3" s="40" t="s">
        <v>74</v>
      </c>
      <c r="E3" s="40" t="s">
        <v>73</v>
      </c>
      <c r="F3" s="40" t="s">
        <v>73</v>
      </c>
    </row>
    <row r="4" spans="1:6" x14ac:dyDescent="0.25">
      <c r="A4" s="38" t="s">
        <v>77</v>
      </c>
      <c r="B4" s="36"/>
      <c r="C4" s="36"/>
      <c r="D4" s="36"/>
      <c r="E4" s="36"/>
      <c r="F4" s="36"/>
    </row>
    <row r="5" spans="1:6" outlineLevel="1" x14ac:dyDescent="0.25">
      <c r="A5" s="37" t="str">
        <f>Calculations!A14</f>
        <v>Plan Code (AG, AU, TU, VG, VU)</v>
      </c>
      <c r="B5" s="42" t="s">
        <v>10</v>
      </c>
      <c r="C5" s="42" t="s">
        <v>8</v>
      </c>
      <c r="D5" s="42" t="s">
        <v>14</v>
      </c>
      <c r="E5" s="42" t="s">
        <v>13</v>
      </c>
      <c r="F5" s="42" t="s">
        <v>7</v>
      </c>
    </row>
    <row r="6" spans="1:6" x14ac:dyDescent="0.25">
      <c r="A6" s="38" t="s">
        <v>78</v>
      </c>
      <c r="B6" s="36"/>
      <c r="C6" s="36"/>
      <c r="D6" s="36"/>
      <c r="E6" s="36"/>
      <c r="F6" s="36"/>
    </row>
    <row r="7" spans="1:6" outlineLevel="1" x14ac:dyDescent="0.25">
      <c r="A7" s="37" t="str">
        <f>Calculations!A41</f>
        <v>Total Monthly Base Costs</v>
      </c>
      <c r="B7" s="47">
        <v>600</v>
      </c>
      <c r="C7" s="47">
        <v>1050</v>
      </c>
      <c r="D7" s="47">
        <v>1200</v>
      </c>
      <c r="E7" s="47">
        <v>300</v>
      </c>
      <c r="F7" s="47">
        <v>1200</v>
      </c>
    </row>
    <row r="8" spans="1:6" outlineLevel="1" x14ac:dyDescent="0.25">
      <c r="A8" s="37" t="str">
        <f>Calculations!A42</f>
        <v>Total Overage Costs</v>
      </c>
      <c r="B8" s="47">
        <v>630</v>
      </c>
      <c r="C8" s="47">
        <v>0</v>
      </c>
      <c r="D8" s="47">
        <v>0</v>
      </c>
      <c r="E8" s="47">
        <v>1470</v>
      </c>
      <c r="F8" s="47">
        <v>0</v>
      </c>
    </row>
    <row r="9" spans="1:6" outlineLevel="1" x14ac:dyDescent="0.25">
      <c r="A9" s="37" t="str">
        <f>Calculations!A43</f>
        <v>Total Taxes &amp; Fees</v>
      </c>
      <c r="B9" s="47">
        <v>123.4371</v>
      </c>
      <c r="C9" s="47">
        <v>111.9585</v>
      </c>
      <c r="D9" s="47">
        <v>121.524</v>
      </c>
      <c r="E9" s="47">
        <v>157.87289999999999</v>
      </c>
      <c r="F9" s="47">
        <v>121.524</v>
      </c>
    </row>
    <row r="10" spans="1:6" ht="15.75" outlineLevel="1" thickBot="1" x14ac:dyDescent="0.3">
      <c r="A10" s="37" t="str">
        <f>Calculations!A44</f>
        <v>Total of All Costs</v>
      </c>
      <c r="B10" s="48">
        <v>1353.4371000000001</v>
      </c>
      <c r="C10" s="48">
        <v>1161.9585</v>
      </c>
      <c r="D10" s="48">
        <v>1321.5239999999999</v>
      </c>
      <c r="E10" s="48">
        <v>1927.8729000000001</v>
      </c>
      <c r="F10" s="48">
        <v>1321.5239999999999</v>
      </c>
    </row>
    <row r="17" spans="2:2" x14ac:dyDescent="0.25">
      <c r="B17" t="s">
        <v>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FBD6E-60AE-4AC8-A84D-F2C4B05C35AE}">
  <sheetPr>
    <outlinePr summaryBelow="0"/>
  </sheetPr>
  <dimension ref="A1:F10"/>
  <sheetViews>
    <sheetView showGridLines="0" workbookViewId="0">
      <selection activeCell="D23" sqref="D23"/>
    </sheetView>
  </sheetViews>
  <sheetFormatPr defaultRowHeight="15" outlineLevelRow="1" outlineLevelCol="1" x14ac:dyDescent="0.25"/>
  <cols>
    <col min="1" max="1" width="31.7109375" customWidth="1"/>
    <col min="2" max="6" width="15.7109375" bestFit="1" customWidth="1" outlineLevel="1"/>
  </cols>
  <sheetData>
    <row r="1" spans="1:6" ht="15.75" x14ac:dyDescent="0.25">
      <c r="A1" s="35" t="s">
        <v>76</v>
      </c>
      <c r="B1" s="39"/>
      <c r="C1" s="39"/>
      <c r="D1" s="39"/>
      <c r="E1" s="39"/>
      <c r="F1" s="39"/>
    </row>
    <row r="2" spans="1:6" ht="15.75" collapsed="1" x14ac:dyDescent="0.25">
      <c r="A2" s="34"/>
      <c r="B2" s="43" t="s">
        <v>71</v>
      </c>
      <c r="C2" s="43" t="s">
        <v>4</v>
      </c>
      <c r="D2" s="43" t="s">
        <v>20</v>
      </c>
      <c r="E2" s="43" t="s">
        <v>75</v>
      </c>
      <c r="F2" s="43" t="s">
        <v>5</v>
      </c>
    </row>
    <row r="3" spans="1:6" ht="45" hidden="1" outlineLevel="1" x14ac:dyDescent="0.25">
      <c r="A3" s="37"/>
      <c r="B3" s="44" t="s">
        <v>72</v>
      </c>
      <c r="C3" s="44" t="s">
        <v>73</v>
      </c>
      <c r="D3" s="44" t="s">
        <v>74</v>
      </c>
      <c r="E3" s="44" t="s">
        <v>73</v>
      </c>
      <c r="F3" s="44" t="s">
        <v>73</v>
      </c>
    </row>
    <row r="4" spans="1:6" x14ac:dyDescent="0.25">
      <c r="A4" s="38" t="s">
        <v>77</v>
      </c>
      <c r="B4" s="45"/>
      <c r="C4" s="45"/>
      <c r="D4" s="45"/>
      <c r="E4" s="45"/>
      <c r="F4" s="45"/>
    </row>
    <row r="5" spans="1:6" outlineLevel="1" x14ac:dyDescent="0.25">
      <c r="A5" s="37" t="str">
        <f>Calculations!A14</f>
        <v>Plan Code (AG, AU, TU, VG, VU)</v>
      </c>
      <c r="B5" s="46" t="s">
        <v>10</v>
      </c>
      <c r="C5" s="46" t="s">
        <v>8</v>
      </c>
      <c r="D5" s="46" t="s">
        <v>14</v>
      </c>
      <c r="E5" s="46" t="s">
        <v>13</v>
      </c>
      <c r="F5" s="46" t="s">
        <v>7</v>
      </c>
    </row>
    <row r="6" spans="1:6" x14ac:dyDescent="0.25">
      <c r="A6" s="38" t="s">
        <v>78</v>
      </c>
      <c r="B6" s="45"/>
      <c r="C6" s="45"/>
      <c r="D6" s="45"/>
      <c r="E6" s="45"/>
      <c r="F6" s="45"/>
    </row>
    <row r="7" spans="1:6" outlineLevel="1" x14ac:dyDescent="0.25">
      <c r="A7" s="37" t="str">
        <f>Calculations!A41</f>
        <v>Total Monthly Base Costs</v>
      </c>
      <c r="B7" s="47">
        <v>600</v>
      </c>
      <c r="C7" s="47">
        <v>1050</v>
      </c>
      <c r="D7" s="47">
        <v>1200</v>
      </c>
      <c r="E7" s="47">
        <v>300</v>
      </c>
      <c r="F7" s="47">
        <v>1200</v>
      </c>
    </row>
    <row r="8" spans="1:6" outlineLevel="1" x14ac:dyDescent="0.25">
      <c r="A8" s="37" t="str">
        <f>Calculations!A42</f>
        <v>Total Overage Costs</v>
      </c>
      <c r="B8" s="47">
        <v>805.5</v>
      </c>
      <c r="C8" s="47">
        <v>0</v>
      </c>
      <c r="D8" s="47">
        <v>0</v>
      </c>
      <c r="E8" s="47">
        <v>1647</v>
      </c>
      <c r="F8" s="47">
        <v>0</v>
      </c>
    </row>
    <row r="9" spans="1:6" outlineLevel="1" x14ac:dyDescent="0.25">
      <c r="A9" s="37" t="str">
        <f>Calculations!A43</f>
        <v>Total Taxes &amp; Fees</v>
      </c>
      <c r="B9" s="47">
        <v>134.62873500000001</v>
      </c>
      <c r="C9" s="47">
        <v>111.9585</v>
      </c>
      <c r="D9" s="47">
        <v>121.524</v>
      </c>
      <c r="E9" s="47">
        <v>169.16019</v>
      </c>
      <c r="F9" s="47">
        <v>121.524</v>
      </c>
    </row>
    <row r="10" spans="1:6" ht="15.75" outlineLevel="1" thickBot="1" x14ac:dyDescent="0.3">
      <c r="A10" s="37" t="str">
        <f>Calculations!A44</f>
        <v>Total of All Costs</v>
      </c>
      <c r="B10" s="48">
        <v>1540.128735</v>
      </c>
      <c r="C10" s="48">
        <v>1161.9585</v>
      </c>
      <c r="D10" s="48">
        <v>1321.5239999999999</v>
      </c>
      <c r="E10" s="48">
        <v>2116.1601900000001</v>
      </c>
      <c r="F10" s="48">
        <v>1321.5239999999999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60ABA-66D8-41BB-BC1F-3E8D716F8FCC}">
  <dimension ref="A1:J44"/>
  <sheetViews>
    <sheetView topLeftCell="A11" workbookViewId="0">
      <selection activeCell="K31" sqref="K31"/>
    </sheetView>
  </sheetViews>
  <sheetFormatPr defaultRowHeight="15" x14ac:dyDescent="0.25"/>
  <cols>
    <col min="1" max="1" width="42.140625" customWidth="1"/>
    <col min="2" max="2" width="13" customWidth="1"/>
  </cols>
  <sheetData>
    <row r="1" spans="1:10" ht="26.25" x14ac:dyDescent="0.4">
      <c r="A1" s="9" t="s">
        <v>48</v>
      </c>
      <c r="B1" s="9"/>
      <c r="C1" s="9"/>
      <c r="D1" s="9"/>
      <c r="E1" s="9"/>
      <c r="F1" s="9"/>
      <c r="G1" s="9"/>
      <c r="H1" s="9"/>
    </row>
    <row r="3" spans="1:10" x14ac:dyDescent="0.25">
      <c r="A3" s="2" t="s">
        <v>21</v>
      </c>
    </row>
    <row r="4" spans="1:10" x14ac:dyDescent="0.25">
      <c r="A4" s="10" t="s">
        <v>54</v>
      </c>
      <c r="B4" s="2">
        <v>5</v>
      </c>
      <c r="C4" s="2"/>
      <c r="D4" s="2"/>
    </row>
    <row r="5" spans="1:10" x14ac:dyDescent="0.25">
      <c r="A5" s="10" t="s">
        <v>22</v>
      </c>
      <c r="B5" s="11">
        <v>2.478E-2</v>
      </c>
    </row>
    <row r="6" spans="1:10" x14ac:dyDescent="0.25">
      <c r="A6" s="10" t="s">
        <v>23</v>
      </c>
      <c r="B6" s="12">
        <v>0.03</v>
      </c>
    </row>
    <row r="7" spans="1:10" x14ac:dyDescent="0.25">
      <c r="A7" s="10" t="s">
        <v>24</v>
      </c>
      <c r="B7" s="12">
        <v>8.9899999999999997E-3</v>
      </c>
      <c r="C7" s="13"/>
      <c r="J7" s="2"/>
    </row>
    <row r="8" spans="1:10" x14ac:dyDescent="0.25">
      <c r="A8" s="10" t="s">
        <v>53</v>
      </c>
      <c r="B8" s="14">
        <v>1.5</v>
      </c>
      <c r="C8" s="15"/>
      <c r="J8" s="2"/>
    </row>
    <row r="9" spans="1:10" x14ac:dyDescent="0.25">
      <c r="A9" s="10"/>
      <c r="J9" s="2"/>
    </row>
    <row r="10" spans="1:10" x14ac:dyDescent="0.25">
      <c r="A10" s="2" t="s">
        <v>26</v>
      </c>
      <c r="B10" s="16" t="s">
        <v>27</v>
      </c>
      <c r="C10" s="16" t="s">
        <v>28</v>
      </c>
      <c r="D10" s="16" t="s">
        <v>29</v>
      </c>
      <c r="E10" s="16" t="s">
        <v>30</v>
      </c>
      <c r="F10" s="16" t="s">
        <v>31</v>
      </c>
      <c r="G10" s="16" t="s">
        <v>32</v>
      </c>
      <c r="H10" s="17"/>
      <c r="J10" s="2"/>
    </row>
    <row r="11" spans="1:10" x14ac:dyDescent="0.25">
      <c r="A11" s="10" t="s">
        <v>55</v>
      </c>
      <c r="B11">
        <f>(18*0.1)+18</f>
        <v>19.8</v>
      </c>
      <c r="C11">
        <f>(32*0.1)+32</f>
        <v>35.200000000000003</v>
      </c>
      <c r="D11">
        <f>(38*0.1)+38</f>
        <v>41.8</v>
      </c>
      <c r="E11">
        <f>(22*0.1)+22</f>
        <v>24.2</v>
      </c>
      <c r="F11">
        <f>(20*0.1)+20</f>
        <v>22</v>
      </c>
      <c r="G11">
        <f>(47*0.1)+47</f>
        <v>51.7</v>
      </c>
    </row>
    <row r="12" spans="1:10" x14ac:dyDescent="0.25">
      <c r="A12" s="10"/>
    </row>
    <row r="13" spans="1:10" x14ac:dyDescent="0.25">
      <c r="A13" s="2" t="s">
        <v>33</v>
      </c>
      <c r="B13" s="17"/>
      <c r="C13" s="17"/>
      <c r="D13" s="17"/>
      <c r="E13" s="17"/>
      <c r="F13" s="17"/>
      <c r="G13" s="17"/>
      <c r="H13" s="17"/>
    </row>
    <row r="14" spans="1:10" x14ac:dyDescent="0.25">
      <c r="A14" s="10" t="s">
        <v>49</v>
      </c>
      <c r="B14" s="18" t="s">
        <v>10</v>
      </c>
      <c r="C14" s="26" t="s">
        <v>52</v>
      </c>
      <c r="D14" s="19"/>
      <c r="E14" s="17"/>
      <c r="F14" s="17"/>
      <c r="G14" s="17"/>
      <c r="H14" s="17"/>
    </row>
    <row r="15" spans="1:10" x14ac:dyDescent="0.25">
      <c r="A15" s="10"/>
    </row>
    <row r="16" spans="1:10" x14ac:dyDescent="0.25">
      <c r="A16" s="2" t="s">
        <v>34</v>
      </c>
      <c r="B16" s="2" t="s">
        <v>59</v>
      </c>
      <c r="C16" s="2" t="s">
        <v>60</v>
      </c>
      <c r="D16" s="2"/>
    </row>
    <row r="17" spans="1:8" x14ac:dyDescent="0.25">
      <c r="A17" s="20" t="s">
        <v>56</v>
      </c>
      <c r="B17" s="21">
        <f>VLOOKUP($B$14,MobilePlans!$A$6:$D$10,2)</f>
        <v>20</v>
      </c>
      <c r="C17" s="21">
        <f>B17*B4</f>
        <v>100</v>
      </c>
      <c r="D17" s="21"/>
    </row>
    <row r="18" spans="1:8" x14ac:dyDescent="0.25">
      <c r="A18" s="10" t="s">
        <v>57</v>
      </c>
      <c r="B18" s="33">
        <f>VLOOKUP($B$14,MobilePlans!$A$6:$D$10,3)</f>
        <v>5</v>
      </c>
      <c r="C18" s="33">
        <f>B18*B4</f>
        <v>25</v>
      </c>
      <c r="D18" s="21"/>
    </row>
    <row r="19" spans="1:8" x14ac:dyDescent="0.25">
      <c r="A19" s="10" t="s">
        <v>61</v>
      </c>
      <c r="B19" s="21">
        <f>VLOOKUP($B$14,MobilePlans!$A$6:$D$10,4)</f>
        <v>15</v>
      </c>
      <c r="C19" s="21">
        <f>B19</f>
        <v>15</v>
      </c>
      <c r="D19" s="21"/>
    </row>
    <row r="20" spans="1:8" x14ac:dyDescent="0.25">
      <c r="A20" s="10"/>
      <c r="B20" s="21"/>
      <c r="C20" s="21"/>
      <c r="D20" s="21"/>
    </row>
    <row r="21" spans="1:8" x14ac:dyDescent="0.25">
      <c r="A21" s="10"/>
      <c r="B21" s="21"/>
      <c r="C21" s="21"/>
      <c r="D21" s="21"/>
    </row>
    <row r="22" spans="1:8" x14ac:dyDescent="0.25">
      <c r="A22" s="10"/>
      <c r="B22" s="19"/>
      <c r="C22" s="19"/>
      <c r="D22" s="19"/>
      <c r="E22" s="17"/>
      <c r="F22" s="17"/>
      <c r="G22" s="17"/>
      <c r="H22" s="17"/>
    </row>
    <row r="23" spans="1:8" x14ac:dyDescent="0.25">
      <c r="A23" s="2" t="s">
        <v>36</v>
      </c>
      <c r="B23" s="16" t="s">
        <v>27</v>
      </c>
      <c r="C23" s="16" t="s">
        <v>28</v>
      </c>
      <c r="D23" s="16" t="s">
        <v>29</v>
      </c>
      <c r="E23" s="16" t="s">
        <v>30</v>
      </c>
      <c r="F23" s="16" t="s">
        <v>31</v>
      </c>
      <c r="G23" s="16" t="s">
        <v>32</v>
      </c>
    </row>
    <row r="24" spans="1:8" x14ac:dyDescent="0.25">
      <c r="A24" s="10" t="s">
        <v>50</v>
      </c>
      <c r="B24">
        <f>IF(B11&gt;$C$18,B11-$C$18,0)</f>
        <v>0</v>
      </c>
      <c r="C24">
        <f t="shared" ref="C24:G24" si="0">IF(C11&gt;$C$18,C11-$C$18,0)</f>
        <v>10.200000000000003</v>
      </c>
      <c r="D24">
        <f t="shared" si="0"/>
        <v>16.799999999999997</v>
      </c>
      <c r="E24">
        <f t="shared" si="0"/>
        <v>0</v>
      </c>
      <c r="F24">
        <f t="shared" si="0"/>
        <v>0</v>
      </c>
      <c r="G24">
        <f t="shared" si="0"/>
        <v>26.700000000000003</v>
      </c>
    </row>
    <row r="25" spans="1:8" x14ac:dyDescent="0.25">
      <c r="A25" s="20" t="s">
        <v>37</v>
      </c>
      <c r="B25" s="21">
        <f>$C$19*B24</f>
        <v>0</v>
      </c>
      <c r="C25" s="21">
        <f t="shared" ref="C25:G25" si="1">$C$19*C24</f>
        <v>153.00000000000006</v>
      </c>
      <c r="D25" s="21">
        <f t="shared" si="1"/>
        <v>251.99999999999994</v>
      </c>
      <c r="E25" s="21">
        <f t="shared" si="1"/>
        <v>0</v>
      </c>
      <c r="F25" s="21">
        <f t="shared" si="1"/>
        <v>0</v>
      </c>
      <c r="G25" s="21">
        <f t="shared" si="1"/>
        <v>400.50000000000006</v>
      </c>
    </row>
    <row r="27" spans="1:8" x14ac:dyDescent="0.25">
      <c r="A27" s="10" t="s">
        <v>51</v>
      </c>
      <c r="B27" s="21">
        <f>B25+$C$17</f>
        <v>100</v>
      </c>
      <c r="C27" s="21">
        <f t="shared" ref="C27:G27" si="2">C25+$C$17</f>
        <v>253.00000000000006</v>
      </c>
      <c r="D27" s="21">
        <f t="shared" si="2"/>
        <v>351.99999999999994</v>
      </c>
      <c r="E27" s="21">
        <f t="shared" si="2"/>
        <v>100</v>
      </c>
      <c r="F27" s="21">
        <f t="shared" si="2"/>
        <v>100</v>
      </c>
      <c r="G27" s="21">
        <f t="shared" si="2"/>
        <v>500.50000000000006</v>
      </c>
    </row>
    <row r="28" spans="1:8" x14ac:dyDescent="0.25">
      <c r="A28" s="10"/>
      <c r="B28" s="21"/>
      <c r="C28" s="21"/>
      <c r="D28" s="21"/>
      <c r="E28" s="21"/>
      <c r="F28" s="21"/>
      <c r="G28" s="21"/>
    </row>
    <row r="29" spans="1:8" x14ac:dyDescent="0.25">
      <c r="A29" s="10" t="s">
        <v>38</v>
      </c>
      <c r="B29" s="21">
        <f>$B$5*B27</f>
        <v>2.4780000000000002</v>
      </c>
      <c r="C29" s="21">
        <f t="shared" ref="C29:G29" si="3">$B$5*C27</f>
        <v>6.2693400000000015</v>
      </c>
      <c r="D29" s="21">
        <f t="shared" si="3"/>
        <v>8.7225599999999979</v>
      </c>
      <c r="E29" s="21">
        <f t="shared" si="3"/>
        <v>2.4780000000000002</v>
      </c>
      <c r="F29" s="21">
        <f t="shared" si="3"/>
        <v>2.4780000000000002</v>
      </c>
      <c r="G29" s="21">
        <f t="shared" si="3"/>
        <v>12.402390000000002</v>
      </c>
    </row>
    <row r="30" spans="1:8" x14ac:dyDescent="0.25">
      <c r="A30" s="10" t="s">
        <v>39</v>
      </c>
      <c r="B30" s="21">
        <f>$B$6*B27</f>
        <v>3</v>
      </c>
      <c r="C30" s="21">
        <f t="shared" ref="C30:G30" si="4">$B$6*C27</f>
        <v>7.5900000000000016</v>
      </c>
      <c r="D30" s="21">
        <f t="shared" si="4"/>
        <v>10.559999999999999</v>
      </c>
      <c r="E30" s="21">
        <f t="shared" si="4"/>
        <v>3</v>
      </c>
      <c r="F30" s="21">
        <f t="shared" si="4"/>
        <v>3</v>
      </c>
      <c r="G30" s="21">
        <f t="shared" si="4"/>
        <v>15.015000000000001</v>
      </c>
    </row>
    <row r="31" spans="1:8" x14ac:dyDescent="0.25">
      <c r="A31" s="10" t="s">
        <v>40</v>
      </c>
      <c r="B31" s="21">
        <f>$B$7*B27</f>
        <v>0.89900000000000002</v>
      </c>
      <c r="C31" s="21">
        <f t="shared" ref="C31:G31" si="5">$B$7*C27</f>
        <v>2.2744700000000004</v>
      </c>
      <c r="D31" s="21">
        <f t="shared" si="5"/>
        <v>3.1644799999999993</v>
      </c>
      <c r="E31" s="21">
        <f t="shared" si="5"/>
        <v>0.89900000000000002</v>
      </c>
      <c r="F31" s="21">
        <f t="shared" si="5"/>
        <v>0.89900000000000002</v>
      </c>
      <c r="G31" s="21">
        <f t="shared" si="5"/>
        <v>4.4994950000000005</v>
      </c>
    </row>
    <row r="32" spans="1:8" x14ac:dyDescent="0.25">
      <c r="A32" s="10" t="s">
        <v>25</v>
      </c>
      <c r="B32" s="22">
        <f>$B$4*$B$8</f>
        <v>7.5</v>
      </c>
      <c r="C32" s="22">
        <f t="shared" ref="C32:G32" si="6">$B$4*$B$8</f>
        <v>7.5</v>
      </c>
      <c r="D32" s="22">
        <f t="shared" si="6"/>
        <v>7.5</v>
      </c>
      <c r="E32" s="22">
        <f t="shared" si="6"/>
        <v>7.5</v>
      </c>
      <c r="F32" s="22">
        <f t="shared" si="6"/>
        <v>7.5</v>
      </c>
      <c r="G32" s="22">
        <f t="shared" si="6"/>
        <v>7.5</v>
      </c>
    </row>
    <row r="33" spans="1:7" x14ac:dyDescent="0.25">
      <c r="A33" s="28" t="s">
        <v>41</v>
      </c>
      <c r="B33" s="21">
        <f>SUM(B29:B32)</f>
        <v>13.876999999999999</v>
      </c>
      <c r="C33" s="21">
        <f t="shared" ref="C33:G33" si="7">SUM(C29:C32)</f>
        <v>23.633810000000004</v>
      </c>
      <c r="D33" s="21">
        <f t="shared" si="7"/>
        <v>29.947039999999994</v>
      </c>
      <c r="E33" s="21">
        <f t="shared" si="7"/>
        <v>13.876999999999999</v>
      </c>
      <c r="F33" s="21">
        <f t="shared" si="7"/>
        <v>13.876999999999999</v>
      </c>
      <c r="G33" s="21">
        <f t="shared" si="7"/>
        <v>39.416885000000008</v>
      </c>
    </row>
    <row r="35" spans="1:7" x14ac:dyDescent="0.25">
      <c r="A35" s="10" t="s">
        <v>35</v>
      </c>
      <c r="B35" s="21">
        <f>$C$17</f>
        <v>100</v>
      </c>
      <c r="C35" s="21">
        <f t="shared" ref="C35:G35" si="8">$C$17</f>
        <v>100</v>
      </c>
      <c r="D35" s="21">
        <f t="shared" si="8"/>
        <v>100</v>
      </c>
      <c r="E35" s="21">
        <f t="shared" si="8"/>
        <v>100</v>
      </c>
      <c r="F35" s="21">
        <f t="shared" si="8"/>
        <v>100</v>
      </c>
      <c r="G35" s="21">
        <f t="shared" si="8"/>
        <v>100</v>
      </c>
    </row>
    <row r="36" spans="1:7" x14ac:dyDescent="0.25">
      <c r="A36" s="10" t="s">
        <v>42</v>
      </c>
      <c r="B36" s="21">
        <f>B25</f>
        <v>0</v>
      </c>
      <c r="C36" s="21">
        <f t="shared" ref="C36:G36" si="9">C25</f>
        <v>153.00000000000006</v>
      </c>
      <c r="D36" s="21">
        <f t="shared" si="9"/>
        <v>251.99999999999994</v>
      </c>
      <c r="E36" s="21">
        <f t="shared" si="9"/>
        <v>0</v>
      </c>
      <c r="F36" s="21">
        <f t="shared" si="9"/>
        <v>0</v>
      </c>
      <c r="G36" s="21">
        <f t="shared" si="9"/>
        <v>400.50000000000006</v>
      </c>
    </row>
    <row r="37" spans="1:7" x14ac:dyDescent="0.25">
      <c r="A37" s="10" t="s">
        <v>43</v>
      </c>
      <c r="B37" s="21">
        <f>B33</f>
        <v>13.876999999999999</v>
      </c>
      <c r="C37" s="21">
        <f t="shared" ref="C37:G37" si="10">C33</f>
        <v>23.633810000000004</v>
      </c>
      <c r="D37" s="21">
        <f t="shared" si="10"/>
        <v>29.947039999999994</v>
      </c>
      <c r="E37" s="21">
        <f t="shared" si="10"/>
        <v>13.876999999999999</v>
      </c>
      <c r="F37" s="21">
        <f t="shared" si="10"/>
        <v>13.876999999999999</v>
      </c>
      <c r="G37" s="21">
        <f t="shared" si="10"/>
        <v>39.416885000000008</v>
      </c>
    </row>
    <row r="38" spans="1:7" x14ac:dyDescent="0.25">
      <c r="A38" s="28" t="s">
        <v>44</v>
      </c>
      <c r="B38" s="21">
        <f>SUM(B35:B37)</f>
        <v>113.877</v>
      </c>
      <c r="C38" s="21">
        <f t="shared" ref="C38:G38" si="11">SUM(C35:C37)</f>
        <v>276.63381000000004</v>
      </c>
      <c r="D38" s="21">
        <f t="shared" si="11"/>
        <v>381.94703999999996</v>
      </c>
      <c r="E38" s="21">
        <f t="shared" si="11"/>
        <v>113.877</v>
      </c>
      <c r="F38" s="21">
        <f t="shared" si="11"/>
        <v>113.877</v>
      </c>
      <c r="G38" s="21">
        <f t="shared" si="11"/>
        <v>539.91688500000009</v>
      </c>
    </row>
    <row r="39" spans="1:7" x14ac:dyDescent="0.25">
      <c r="G39" s="21"/>
    </row>
    <row r="40" spans="1:7" x14ac:dyDescent="0.25">
      <c r="A40" s="23" t="s">
        <v>45</v>
      </c>
      <c r="C40" s="2"/>
      <c r="D40" s="24"/>
    </row>
    <row r="41" spans="1:7" x14ac:dyDescent="0.25">
      <c r="A41" s="10" t="s">
        <v>46</v>
      </c>
      <c r="B41" s="25">
        <f>SUM(B35:G35)</f>
        <v>600</v>
      </c>
    </row>
    <row r="42" spans="1:7" x14ac:dyDescent="0.25">
      <c r="A42" s="10" t="s">
        <v>37</v>
      </c>
      <c r="B42" s="25">
        <f>SUM(B36:G36)</f>
        <v>805.5</v>
      </c>
    </row>
    <row r="43" spans="1:7" x14ac:dyDescent="0.25">
      <c r="A43" s="10" t="s">
        <v>41</v>
      </c>
      <c r="B43" s="25">
        <f>SUM(B37:G37)</f>
        <v>134.62873500000001</v>
      </c>
    </row>
    <row r="44" spans="1:7" x14ac:dyDescent="0.25">
      <c r="A44" s="28" t="s">
        <v>47</v>
      </c>
      <c r="B44" s="25">
        <f>SUM(B41:B43)</f>
        <v>1540.128735</v>
      </c>
    </row>
  </sheetData>
  <scenarios current="0" show="0" sqref="B41:B44">
    <scenario name="AT&amp;T PerGig" locked="1" count="1" user="Charter" comment="Created by Subramanian, Subbu on 6/21/2023">
      <inputCells r="B14" val="AG"/>
    </scenario>
    <scenario name="AT&amp;T Unlimited" locked="1" count="1" user="Charter" comment="Created by Subramanian,Subbu on 6/21/2023">
      <inputCells r="B14" val="AU"/>
    </scenario>
    <scenario name="TMobile Unlimited" locked="1" count="1" user="Charter" comment="Created by Subramanian,Subbu on 6/21/2023_x000a_">
      <inputCells r="B14" val="TU"/>
    </scenario>
    <scenario name="Verizon PerGig" locked="1" count="1" user="Charter" comment="Created by Subramanian,Subbu on 6/21/2023">
      <inputCells r="B14" val="VG"/>
    </scenario>
    <scenario name="Verizon Unlimited" locked="1" count="1" user="Charter" comment="Created by Subramanian,Subbu on 6/21/2023">
      <inputCells r="B14" val="VU"/>
    </scenario>
  </scenario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EEF62-4D66-45B7-8621-8EAA6CDF7813}">
  <dimension ref="A1:I13"/>
  <sheetViews>
    <sheetView workbookViewId="0">
      <selection activeCell="B6" sqref="B6"/>
    </sheetView>
  </sheetViews>
  <sheetFormatPr defaultRowHeight="15" x14ac:dyDescent="0.25"/>
  <cols>
    <col min="1" max="2" width="11.85546875" customWidth="1"/>
    <col min="3" max="3" width="10.85546875" customWidth="1"/>
    <col min="4" max="4" width="12.28515625" customWidth="1"/>
    <col min="5" max="5" width="3.85546875" customWidth="1"/>
    <col min="6" max="6" width="24.7109375" customWidth="1"/>
    <col min="7" max="7" width="13.42578125" customWidth="1"/>
    <col min="8" max="8" width="11.28515625" customWidth="1"/>
  </cols>
  <sheetData>
    <row r="1" spans="1:9" ht="21" x14ac:dyDescent="0.35">
      <c r="A1" s="1" t="s">
        <v>58</v>
      </c>
      <c r="B1" s="1"/>
    </row>
    <row r="3" spans="1:9" x14ac:dyDescent="0.25">
      <c r="A3" s="4" t="s">
        <v>0</v>
      </c>
      <c r="B3" s="4" t="s">
        <v>2</v>
      </c>
      <c r="C3" s="4" t="s">
        <v>11</v>
      </c>
      <c r="D3" s="5" t="s">
        <v>16</v>
      </c>
      <c r="E3" s="4"/>
      <c r="F3" s="3" t="s">
        <v>0</v>
      </c>
      <c r="G3" s="2"/>
      <c r="H3" s="2"/>
      <c r="I3" s="2"/>
    </row>
    <row r="4" spans="1:9" x14ac:dyDescent="0.25">
      <c r="A4" s="7" t="s">
        <v>1</v>
      </c>
      <c r="B4" s="7" t="s">
        <v>3</v>
      </c>
      <c r="C4" s="7" t="s">
        <v>15</v>
      </c>
      <c r="D4" s="8" t="s">
        <v>17</v>
      </c>
      <c r="E4" s="7"/>
      <c r="F4" s="6" t="s">
        <v>6</v>
      </c>
      <c r="G4" s="2"/>
      <c r="H4" s="2"/>
      <c r="I4" s="2"/>
    </row>
    <row r="6" spans="1:9" x14ac:dyDescent="0.25">
      <c r="A6" s="27" t="s">
        <v>10</v>
      </c>
      <c r="B6">
        <v>20</v>
      </c>
      <c r="C6">
        <v>5</v>
      </c>
      <c r="D6">
        <v>15</v>
      </c>
      <c r="F6" t="s">
        <v>9</v>
      </c>
    </row>
    <row r="7" spans="1:9" x14ac:dyDescent="0.25">
      <c r="A7" s="27" t="s">
        <v>8</v>
      </c>
      <c r="B7">
        <v>35</v>
      </c>
      <c r="C7">
        <v>50</v>
      </c>
      <c r="D7">
        <v>0</v>
      </c>
      <c r="F7" t="s">
        <v>4</v>
      </c>
    </row>
    <row r="8" spans="1:9" x14ac:dyDescent="0.25">
      <c r="A8" s="27" t="s">
        <v>14</v>
      </c>
      <c r="B8">
        <v>40</v>
      </c>
      <c r="C8">
        <v>50</v>
      </c>
      <c r="D8">
        <v>0</v>
      </c>
      <c r="F8" t="s">
        <v>20</v>
      </c>
    </row>
    <row r="9" spans="1:9" x14ac:dyDescent="0.25">
      <c r="A9" s="27" t="s">
        <v>13</v>
      </c>
      <c r="B9">
        <v>10</v>
      </c>
      <c r="C9">
        <v>1</v>
      </c>
      <c r="D9">
        <v>10</v>
      </c>
      <c r="F9" t="s">
        <v>12</v>
      </c>
    </row>
    <row r="10" spans="1:9" x14ac:dyDescent="0.25">
      <c r="A10" s="27" t="s">
        <v>7</v>
      </c>
      <c r="B10">
        <v>40</v>
      </c>
      <c r="C10">
        <v>50</v>
      </c>
      <c r="D10">
        <v>0</v>
      </c>
      <c r="F10" t="s">
        <v>5</v>
      </c>
    </row>
    <row r="12" spans="1:9" x14ac:dyDescent="0.25">
      <c r="A12" t="s">
        <v>18</v>
      </c>
    </row>
    <row r="13" spans="1:9" x14ac:dyDescent="0.25">
      <c r="A13" t="s">
        <v>19</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5DC1C-ED92-4F87-BFAE-7E2D7739FDF9}">
  <dimension ref="A1:B24"/>
  <sheetViews>
    <sheetView tabSelected="1" workbookViewId="0">
      <selection activeCell="L19" sqref="L19"/>
    </sheetView>
  </sheetViews>
  <sheetFormatPr defaultRowHeight="15" x14ac:dyDescent="0.25"/>
  <cols>
    <col min="1" max="1" width="19.28515625" customWidth="1"/>
  </cols>
  <sheetData>
    <row r="1" spans="1:2" x14ac:dyDescent="0.25">
      <c r="A1" t="s">
        <v>69</v>
      </c>
    </row>
    <row r="3" spans="1:2" x14ac:dyDescent="0.25">
      <c r="A3" s="31" t="s">
        <v>62</v>
      </c>
      <c r="B3" s="30" t="s">
        <v>63</v>
      </c>
    </row>
    <row r="4" spans="1:2" x14ac:dyDescent="0.25">
      <c r="A4" s="31"/>
      <c r="B4" s="30"/>
    </row>
    <row r="5" spans="1:2" x14ac:dyDescent="0.25">
      <c r="A5" s="31"/>
      <c r="B5" s="30"/>
    </row>
    <row r="6" spans="1:2" x14ac:dyDescent="0.25">
      <c r="A6" s="31"/>
      <c r="B6" s="30"/>
    </row>
    <row r="7" spans="1:2" x14ac:dyDescent="0.25">
      <c r="A7" s="31"/>
      <c r="B7" s="30"/>
    </row>
    <row r="8" spans="1:2" x14ac:dyDescent="0.25">
      <c r="A8" s="31"/>
      <c r="B8" s="30"/>
    </row>
    <row r="9" spans="1:2" x14ac:dyDescent="0.25">
      <c r="A9" s="31"/>
      <c r="B9" s="30"/>
    </row>
    <row r="10" spans="1:2" x14ac:dyDescent="0.25">
      <c r="A10" s="31"/>
      <c r="B10" s="30"/>
    </row>
    <row r="11" spans="1:2" x14ac:dyDescent="0.25">
      <c r="A11" s="31"/>
      <c r="B11" s="30"/>
    </row>
    <row r="12" spans="1:2" x14ac:dyDescent="0.25">
      <c r="A12" s="31"/>
      <c r="B12" s="30"/>
    </row>
    <row r="13" spans="1:2" x14ac:dyDescent="0.25">
      <c r="A13" s="29" t="s">
        <v>64</v>
      </c>
      <c r="B13" s="30" t="s">
        <v>65</v>
      </c>
    </row>
    <row r="14" spans="1:2" x14ac:dyDescent="0.25">
      <c r="A14" s="29"/>
      <c r="B14" s="30"/>
    </row>
    <row r="15" spans="1:2" x14ac:dyDescent="0.25">
      <c r="A15" s="29"/>
      <c r="B15" s="30"/>
    </row>
    <row r="16" spans="1:2" x14ac:dyDescent="0.25">
      <c r="A16" s="29"/>
      <c r="B16" s="30"/>
    </row>
    <row r="17" spans="1:2" x14ac:dyDescent="0.25">
      <c r="A17" s="29"/>
      <c r="B17" s="30"/>
    </row>
    <row r="18" spans="1:2" x14ac:dyDescent="0.25">
      <c r="A18" s="29"/>
      <c r="B18" s="30"/>
    </row>
    <row r="19" spans="1:2" x14ac:dyDescent="0.25">
      <c r="A19" s="29"/>
      <c r="B19" s="30"/>
    </row>
    <row r="20" spans="1:2" x14ac:dyDescent="0.25">
      <c r="A20" s="29"/>
      <c r="B20" s="30"/>
    </row>
    <row r="21" spans="1:2" x14ac:dyDescent="0.25">
      <c r="A21" s="29"/>
      <c r="B21" s="30"/>
    </row>
    <row r="22" spans="1:2" x14ac:dyDescent="0.25">
      <c r="A22" s="29"/>
      <c r="B22" s="30"/>
    </row>
    <row r="23" spans="1:2" x14ac:dyDescent="0.25">
      <c r="A23" s="29" t="s">
        <v>66</v>
      </c>
      <c r="B23" s="30" t="s">
        <v>67</v>
      </c>
    </row>
    <row r="24" spans="1:2" x14ac:dyDescent="0.25">
      <c r="A24" s="30"/>
      <c r="B24" s="30" t="s">
        <v>68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MIS213</vt:lpstr>
      <vt:lpstr>Scenario Summary</vt:lpstr>
      <vt:lpstr>Scenario Summary 2</vt:lpstr>
      <vt:lpstr>Calculations</vt:lpstr>
      <vt:lpstr>MobilePlans</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Janicki, Thomas N.</dc:creator>
  <cp:lastModifiedBy>Charter</cp:lastModifiedBy>
  <dcterms:created xsi:type="dcterms:W3CDTF">2020-12-24T13:53:40Z</dcterms:created>
  <dcterms:modified xsi:type="dcterms:W3CDTF">2023-06-22T14:54:00Z</dcterms:modified>
</cp:coreProperties>
</file>