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NDIA\Desktop\JAVA\"/>
    </mc:Choice>
  </mc:AlternateContent>
  <bookViews>
    <workbookView xWindow="0" yWindow="0" windowWidth="20490" windowHeight="7020" tabRatio="937"/>
  </bookViews>
  <sheets>
    <sheet name="1 - Financial Statements" sheetId="1" r:id="rId1"/>
  </sheets>
  <definedNames>
    <definedName name="_xlnm.Print_Area" localSheetId="0">'1 - Financial Statements'!$A$5:$G$83</definedName>
    <definedName name="Print_Area_Tab1">'1 - Financial Statements'!$A$5:$G$83</definedName>
    <definedName name="Print_Area_Tab2">#REF!</definedName>
  </definedNames>
  <calcPr calcId="162913"/>
</workbook>
</file>

<file path=xl/calcChain.xml><?xml version="1.0" encoding="utf-8"?>
<calcChain xmlns="http://schemas.openxmlformats.org/spreadsheetml/2006/main">
  <c r="G82" i="1" l="1"/>
  <c r="G78" i="1"/>
  <c r="K12" i="1"/>
  <c r="K30" i="1"/>
  <c r="K15" i="1"/>
  <c r="R15" i="1" s="1"/>
  <c r="G57" i="1" l="1"/>
  <c r="G69" i="1"/>
  <c r="G76" i="1"/>
  <c r="G46" i="1"/>
  <c r="K11" i="1" s="1"/>
  <c r="G32" i="1"/>
  <c r="G33" i="1" s="1"/>
  <c r="G36" i="1"/>
  <c r="G20" i="1"/>
  <c r="G15" i="1"/>
  <c r="K8" i="1" l="1"/>
  <c r="K9" i="1"/>
  <c r="G38" i="1"/>
  <c r="G59" i="1"/>
  <c r="G21" i="1"/>
  <c r="G64" i="1" l="1"/>
  <c r="K20" i="1" s="1"/>
  <c r="K16" i="1"/>
  <c r="R16" i="1" s="1"/>
  <c r="K18" i="1"/>
  <c r="K17" i="1"/>
  <c r="G23" i="1"/>
  <c r="K13" i="1" s="1"/>
  <c r="G71" i="1"/>
  <c r="K24" i="1" l="1"/>
  <c r="K26" i="1"/>
  <c r="K25" i="1"/>
  <c r="K23" i="1" l="1"/>
  <c r="K27" i="1"/>
  <c r="K29" i="1" s="1"/>
  <c r="K22" i="1"/>
  <c r="K21" i="1"/>
</calcChain>
</file>

<file path=xl/sharedStrings.xml><?xml version="1.0" encoding="utf-8"?>
<sst xmlns="http://schemas.openxmlformats.org/spreadsheetml/2006/main" count="114" uniqueCount="112">
  <si>
    <t>Introduction to Financial Analysis</t>
  </si>
  <si>
    <t>Financial Statements</t>
  </si>
  <si>
    <t>Balance Sheet</t>
  </si>
  <si>
    <t>Assets</t>
  </si>
  <si>
    <t>Liabilities</t>
  </si>
  <si>
    <t>Equity</t>
  </si>
  <si>
    <t>Current Assets</t>
  </si>
  <si>
    <t>Long-Term Assets</t>
  </si>
  <si>
    <t>Current Liabilities</t>
  </si>
  <si>
    <t>Long-Term Liabilities</t>
  </si>
  <si>
    <t>Paid in Capital in excess of par value</t>
  </si>
  <si>
    <t>Retained Earnings</t>
  </si>
  <si>
    <t>Cash</t>
  </si>
  <si>
    <t>Marketable Securities</t>
  </si>
  <si>
    <t>Inventories</t>
  </si>
  <si>
    <t>Total Current Assets</t>
  </si>
  <si>
    <t>Year ending</t>
  </si>
  <si>
    <t>Property &amp; Equipment at cost</t>
  </si>
  <si>
    <t>Less Accumulated Depreciation</t>
  </si>
  <si>
    <t>Net Property &amp; Equipment</t>
  </si>
  <si>
    <t>Total Long-Term Assets</t>
  </si>
  <si>
    <t>TOTAL ASSETS</t>
  </si>
  <si>
    <t>Notes Payable @ 10%</t>
  </si>
  <si>
    <t>Taxes Payable</t>
  </si>
  <si>
    <t>Other Current Liabilities</t>
  </si>
  <si>
    <t>Current Portion of Longterm Debt</t>
  </si>
  <si>
    <t>Total Current Liabilities</t>
  </si>
  <si>
    <t>Mortgage Bonds @ 9.58%</t>
  </si>
  <si>
    <t>TOTAL LIABILITIES</t>
  </si>
  <si>
    <t>Total Long-Term Liabilities</t>
  </si>
  <si>
    <t>Income Statement</t>
  </si>
  <si>
    <t>Gross Sales Revenues</t>
  </si>
  <si>
    <t>Net Sales Revenues</t>
  </si>
  <si>
    <t>Allowance for Sales Returned</t>
  </si>
  <si>
    <t>TOTAL SALES</t>
  </si>
  <si>
    <t>Cost of Goods Sold</t>
  </si>
  <si>
    <t>Gross Profits</t>
  </si>
  <si>
    <t>Operating Expenses:</t>
  </si>
  <si>
    <t>Selling &amp; Marketing</t>
  </si>
  <si>
    <t>General Administrative</t>
  </si>
  <si>
    <t>Total Operating Expenses</t>
  </si>
  <si>
    <t>Interest Expenses:</t>
  </si>
  <si>
    <t>Interest on Loans</t>
  </si>
  <si>
    <t>Interest on Mortgage Bonds</t>
  </si>
  <si>
    <t>Total Interest Expenses</t>
  </si>
  <si>
    <t>Earnings Before Taxes</t>
  </si>
  <si>
    <t>Federal &amp; State Taxes @ 40%</t>
  </si>
  <si>
    <t>Revenues</t>
  </si>
  <si>
    <t>Expenses</t>
  </si>
  <si>
    <t>NET INCOME / PAT</t>
  </si>
  <si>
    <t>Liquidity</t>
  </si>
  <si>
    <t>Market Value</t>
  </si>
  <si>
    <t>Formula</t>
  </si>
  <si>
    <t>Debt – Equity Ratio</t>
  </si>
  <si>
    <t>Interest coverage ratio or Times interest earned</t>
  </si>
  <si>
    <t>Debt Ratio</t>
  </si>
  <si>
    <t>Current Ratio</t>
  </si>
  <si>
    <t>Quick ratio or Acid Test Ratio</t>
  </si>
  <si>
    <t>Current Assets / Current Liabilities</t>
  </si>
  <si>
    <t>Total Liabilities / Total Assets</t>
  </si>
  <si>
    <t>Inventory turnover</t>
  </si>
  <si>
    <t>Debtor’s turnover</t>
  </si>
  <si>
    <t>Total Assets turnover</t>
  </si>
  <si>
    <t>COGS or Sales / Inventory</t>
  </si>
  <si>
    <t>Sales / Total Assets</t>
  </si>
  <si>
    <t>Sales / Fixed Assets</t>
  </si>
  <si>
    <t>Fixed Assets turnover</t>
  </si>
  <si>
    <t>Profitability</t>
  </si>
  <si>
    <t>Gross Profit margin</t>
  </si>
  <si>
    <t>Return on assets (ROA)</t>
  </si>
  <si>
    <t>Return on Equity (ROE)</t>
  </si>
  <si>
    <t>Return on capital employed (ROCE)</t>
  </si>
  <si>
    <t>Earning Power</t>
  </si>
  <si>
    <t>Earnings per share (EPS)</t>
  </si>
  <si>
    <t>Gross Profit / Sales</t>
  </si>
  <si>
    <t>Net Profit / Sales</t>
  </si>
  <si>
    <t>PAT / Total Assets</t>
  </si>
  <si>
    <t>PAT / Shareholders funds</t>
  </si>
  <si>
    <t>EBIT (1-T) / Total Assets</t>
  </si>
  <si>
    <t>EBIT / Total Assets</t>
  </si>
  <si>
    <t>EBIT / Sales</t>
  </si>
  <si>
    <t xml:space="preserve">Equity earnings / number of equity shares outstanding  </t>
  </si>
  <si>
    <t>PE ratio or Price to earnings</t>
  </si>
  <si>
    <t>Market price per share / earnings per share</t>
  </si>
  <si>
    <t>Market price per share / book value per share</t>
  </si>
  <si>
    <t>($ in millions)</t>
  </si>
  <si>
    <t>No. of shares outstanding in millions</t>
  </si>
  <si>
    <t>Current share price or Market Price</t>
  </si>
  <si>
    <t>Common Stock @ $3 per share</t>
  </si>
  <si>
    <t>Additional Information:</t>
  </si>
  <si>
    <t>Ratios</t>
  </si>
  <si>
    <t>Total CL after removing debt part</t>
  </si>
  <si>
    <t>Accounts Payable or Creditors</t>
  </si>
  <si>
    <t>(Current Assets – Inventories) / Current Liabilities</t>
  </si>
  <si>
    <t>Total Debt / Shareholders Funds or Total Equity</t>
  </si>
  <si>
    <t xml:space="preserve">Leverage or Solvency </t>
  </si>
  <si>
    <t>TOTAL EQUITY / Shareholders funds</t>
  </si>
  <si>
    <t>Total Assets = Total Liabilities + Shareholders funds</t>
  </si>
  <si>
    <t>EBIT or Operating profit / Interest expense</t>
  </si>
  <si>
    <t>Operating Income or EBIT</t>
  </si>
  <si>
    <t>Turnover or Efficiency Ratios</t>
  </si>
  <si>
    <t>No. of days in inventory</t>
  </si>
  <si>
    <t>365/Inventory turnover ratio</t>
  </si>
  <si>
    <t>days</t>
  </si>
  <si>
    <t>Credit Sales or Sales / Debtors</t>
  </si>
  <si>
    <t>Accounts Receivable or Debtors</t>
  </si>
  <si>
    <t>Average Collection Period</t>
  </si>
  <si>
    <t>365/Debtors turnover ratio</t>
  </si>
  <si>
    <t>Operating margin or EBIT margin</t>
  </si>
  <si>
    <t>Net Profit or PAT margin</t>
  </si>
  <si>
    <t>Equity earnings = PAT - preference dividends (If available)</t>
  </si>
  <si>
    <t>Market to book or Price to book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</si>
</sst>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3" fontId="1" fillId="0" borderId="0" xfId="0" applyNumberFormat="1" applyFont="1"/>
    <xf numFmtId="42" fontId="0" fillId="0" borderId="0" xfId="0" applyNumberFormat="1"/>
    <xf numFmtId="42" fontId="1" fillId="0" borderId="2" xfId="0" applyNumberFormat="1" applyFont="1" applyBorder="1"/>
    <xf numFmtId="3" fontId="1" fillId="0" borderId="1" xfId="0" applyNumberFormat="1" applyFont="1" applyBorder="1"/>
    <xf numFmtId="0" fontId="7" fillId="0" borderId="0" xfId="0" applyFont="1"/>
    <xf numFmtId="41" fontId="0" fillId="0" borderId="0" xfId="0" applyNumberFormat="1"/>
    <xf numFmtId="3" fontId="1" fillId="0" borderId="2" xfId="0" applyNumberFormat="1" applyFont="1" applyBorder="1"/>
    <xf numFmtId="0" fontId="5" fillId="0" borderId="0" xfId="0" applyFont="1"/>
    <xf numFmtId="0" fontId="4" fillId="0" borderId="1" xfId="0" applyFont="1" applyBorder="1"/>
    <xf numFmtId="0" fontId="9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8" fillId="0" borderId="0" xfId="0" applyFont="1"/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  <xf numFmtId="42" fontId="1" fillId="0" borderId="2" xfId="0" applyNumberFormat="1" applyFont="1" applyFill="1" applyBorder="1"/>
    <xf numFmtId="0" fontId="8" fillId="0" borderId="0" xfId="0" applyFont="1" applyBorder="1"/>
    <xf numFmtId="3" fontId="0" fillId="0" borderId="0" xfId="0" applyNumberFormat="1" applyBorder="1"/>
    <xf numFmtId="42" fontId="1" fillId="0" borderId="0" xfId="0" applyNumberFormat="1" applyFont="1" applyFill="1" applyBorder="1"/>
    <xf numFmtId="0" fontId="0" fillId="0" borderId="0" xfId="0" applyBorder="1"/>
    <xf numFmtId="3" fontId="1" fillId="0" borderId="0" xfId="0" applyNumberFormat="1" applyFont="1" applyBorder="1"/>
    <xf numFmtId="42" fontId="1" fillId="0" borderId="0" xfId="0" applyNumberFormat="1" applyFont="1" applyBorder="1"/>
    <xf numFmtId="0" fontId="9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3" fontId="1" fillId="3" borderId="0" xfId="0" applyNumberFormat="1" applyFont="1" applyFill="1"/>
    <xf numFmtId="0" fontId="0" fillId="3" borderId="0" xfId="0" applyFill="1"/>
    <xf numFmtId="0" fontId="10" fillId="0" borderId="0" xfId="0" applyFont="1"/>
    <xf numFmtId="0" fontId="1" fillId="0" borderId="0" xfId="0" applyFont="1" applyFill="1"/>
    <xf numFmtId="0" fontId="0" fillId="0" borderId="0" xfId="0" applyFill="1"/>
    <xf numFmtId="3" fontId="1" fillId="0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3" fontId="1" fillId="3" borderId="1" xfId="0" applyNumberFormat="1" applyFont="1" applyFill="1" applyBorder="1"/>
    <xf numFmtId="44" fontId="0" fillId="0" borderId="0" xfId="0" applyNumberFormat="1"/>
    <xf numFmtId="1" fontId="1" fillId="0" borderId="0" xfId="0" applyNumberFormat="1" applyFont="1"/>
    <xf numFmtId="0" fontId="1" fillId="0" borderId="0" xfId="0" applyFont="1" applyAlignment="1">
      <alignment wrapText="1"/>
    </xf>
    <xf numFmtId="44" fontId="1" fillId="0" borderId="0" xfId="0" applyNumberFormat="1" applyFont="1" applyAlignment="1"/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6"/>
  <sheetViews>
    <sheetView showGridLines="0" tabSelected="1" zoomScale="70" zoomScaleNormal="70" workbookViewId="0">
      <selection activeCell="I4" sqref="I4"/>
    </sheetView>
  </sheetViews>
  <sheetFormatPr defaultRowHeight="12.75" x14ac:dyDescent="0.2"/>
  <cols>
    <col min="1" max="1" width="4.42578125" customWidth="1"/>
    <col min="2" max="2" width="5.5703125" customWidth="1"/>
    <col min="3" max="3" width="6.42578125" customWidth="1"/>
    <col min="4" max="4" width="7.85546875" customWidth="1"/>
    <col min="5" max="5" width="21.140625" bestFit="1" customWidth="1"/>
    <col min="7" max="7" width="12.140625" customWidth="1"/>
    <col min="8" max="8" width="1.85546875" customWidth="1"/>
    <col min="9" max="9" width="50.5703125" customWidth="1"/>
    <col min="10" max="10" width="48" bestFit="1" customWidth="1"/>
  </cols>
  <sheetData>
    <row r="1" spans="1:19" ht="18" x14ac:dyDescent="0.25">
      <c r="C1" s="2" t="s">
        <v>0</v>
      </c>
    </row>
    <row r="2" spans="1:19" ht="18" x14ac:dyDescent="0.25">
      <c r="C2" s="2" t="s">
        <v>1</v>
      </c>
    </row>
    <row r="3" spans="1:19" ht="5.0999999999999996" customHeight="1" x14ac:dyDescent="0.2">
      <c r="A3" s="3"/>
      <c r="B3" s="3"/>
      <c r="C3" s="3"/>
      <c r="D3" s="3"/>
      <c r="E3" s="3"/>
      <c r="F3" s="3"/>
      <c r="G3" s="3"/>
      <c r="H3" s="3"/>
    </row>
    <row r="4" spans="1:19" x14ac:dyDescent="0.2">
      <c r="A4" s="15"/>
      <c r="B4" s="15"/>
      <c r="C4" s="15"/>
      <c r="D4" s="15"/>
      <c r="E4" s="15"/>
      <c r="F4" s="15"/>
      <c r="G4" s="15"/>
      <c r="H4" s="15"/>
    </row>
    <row r="5" spans="1:19" ht="15.75" x14ac:dyDescent="0.25">
      <c r="E5" s="4" t="s">
        <v>2</v>
      </c>
    </row>
    <row r="6" spans="1:19" ht="15.75" x14ac:dyDescent="0.25">
      <c r="D6" s="4"/>
    </row>
    <row r="7" spans="1:19" x14ac:dyDescent="0.2">
      <c r="G7" s="6" t="s">
        <v>16</v>
      </c>
      <c r="H7" s="6"/>
      <c r="I7" s="32" t="s">
        <v>50</v>
      </c>
      <c r="J7" s="21" t="s">
        <v>52</v>
      </c>
      <c r="K7" s="41" t="s">
        <v>90</v>
      </c>
    </row>
    <row r="8" spans="1:19" x14ac:dyDescent="0.2">
      <c r="G8" s="5">
        <v>43100</v>
      </c>
      <c r="H8" s="5"/>
      <c r="I8" s="20" t="s">
        <v>56</v>
      </c>
      <c r="J8" s="20" t="s">
        <v>58</v>
      </c>
      <c r="K8" s="44">
        <f>+G15/G33</f>
        <v>3.3408773214404581</v>
      </c>
    </row>
    <row r="9" spans="1:19" ht="15.75" x14ac:dyDescent="0.25">
      <c r="A9" s="19" t="s">
        <v>3</v>
      </c>
      <c r="B9" s="8"/>
      <c r="C9" s="8"/>
      <c r="D9" s="8"/>
      <c r="E9" s="8"/>
      <c r="F9" s="8"/>
      <c r="G9" s="43" t="s">
        <v>85</v>
      </c>
      <c r="H9" s="26"/>
      <c r="I9" s="20" t="s">
        <v>57</v>
      </c>
      <c r="J9" s="20" t="s">
        <v>93</v>
      </c>
      <c r="K9" s="44">
        <f>+(G15-G14)/G33</f>
        <v>1.5083538574186248</v>
      </c>
    </row>
    <row r="10" spans="1:19" x14ac:dyDescent="0.2">
      <c r="B10" t="s">
        <v>6</v>
      </c>
      <c r="I10" s="32" t="s">
        <v>95</v>
      </c>
      <c r="K10" s="42"/>
    </row>
    <row r="11" spans="1:19" x14ac:dyDescent="0.2">
      <c r="C11" t="s">
        <v>12</v>
      </c>
      <c r="G11" s="12">
        <v>2540</v>
      </c>
      <c r="H11" s="12"/>
      <c r="I11" s="20" t="s">
        <v>53</v>
      </c>
      <c r="J11" s="22" t="s">
        <v>94</v>
      </c>
      <c r="K11" s="44">
        <f>+(G35+G31+G28)/G46</f>
        <v>0.94567462973201033</v>
      </c>
    </row>
    <row r="12" spans="1:19" x14ac:dyDescent="0.2">
      <c r="C12" t="s">
        <v>13</v>
      </c>
      <c r="G12" s="9">
        <v>1800</v>
      </c>
      <c r="H12" s="9"/>
      <c r="I12" s="20" t="s">
        <v>54</v>
      </c>
      <c r="J12" s="1" t="s">
        <v>98</v>
      </c>
      <c r="K12" s="44">
        <f>+G71/G76</f>
        <v>3.6455696202531644</v>
      </c>
    </row>
    <row r="13" spans="1:19" x14ac:dyDescent="0.2">
      <c r="C13" s="1" t="s">
        <v>105</v>
      </c>
      <c r="G13" s="9">
        <v>18320</v>
      </c>
      <c r="H13" s="9"/>
      <c r="I13" s="20" t="s">
        <v>55</v>
      </c>
      <c r="J13" s="1" t="s">
        <v>59</v>
      </c>
      <c r="K13" s="44">
        <f>+G38/G23</f>
        <v>0.58032726828672609</v>
      </c>
    </row>
    <row r="14" spans="1:19" x14ac:dyDescent="0.2">
      <c r="C14" s="1" t="s">
        <v>14</v>
      </c>
      <c r="G14" s="10">
        <v>27530</v>
      </c>
      <c r="H14" s="27"/>
      <c r="I14" s="32" t="s">
        <v>100</v>
      </c>
      <c r="K14" s="42"/>
    </row>
    <row r="15" spans="1:19" x14ac:dyDescent="0.2">
      <c r="D15" s="34" t="s">
        <v>15</v>
      </c>
      <c r="E15" s="34"/>
      <c r="F15" s="34"/>
      <c r="G15" s="35">
        <f>SUM(G11:G14)</f>
        <v>50190</v>
      </c>
      <c r="H15" s="11"/>
      <c r="I15" s="20" t="s">
        <v>60</v>
      </c>
      <c r="J15" s="1" t="s">
        <v>63</v>
      </c>
      <c r="K15" s="44">
        <f>+G62/G14</f>
        <v>3.0984380675626588</v>
      </c>
      <c r="L15" s="1" t="s">
        <v>101</v>
      </c>
      <c r="O15" s="1" t="s">
        <v>102</v>
      </c>
      <c r="R15" s="47">
        <f>365/K15</f>
        <v>117.80128956623682</v>
      </c>
      <c r="S15" s="1" t="s">
        <v>103</v>
      </c>
    </row>
    <row r="16" spans="1:19" x14ac:dyDescent="0.2">
      <c r="G16" s="9"/>
      <c r="H16" s="9"/>
      <c r="I16" s="20" t="s">
        <v>61</v>
      </c>
      <c r="J16" s="1" t="s">
        <v>104</v>
      </c>
      <c r="K16" s="44">
        <f>+G59/G13</f>
        <v>6.1550218340611353</v>
      </c>
      <c r="L16" s="1" t="s">
        <v>106</v>
      </c>
      <c r="O16" s="1" t="s">
        <v>107</v>
      </c>
      <c r="R16" s="47">
        <f>365/K16</f>
        <v>59.301170627882229</v>
      </c>
      <c r="S16" s="1" t="s">
        <v>103</v>
      </c>
    </row>
    <row r="17" spans="1:13" x14ac:dyDescent="0.2">
      <c r="B17" t="s">
        <v>7</v>
      </c>
      <c r="G17" s="9"/>
      <c r="H17" s="9"/>
      <c r="I17" s="20" t="s">
        <v>62</v>
      </c>
      <c r="J17" s="48" t="s">
        <v>64</v>
      </c>
      <c r="K17" s="49">
        <f>+G59/G23</f>
        <v>1.3769691048968129</v>
      </c>
    </row>
    <row r="18" spans="1:13" x14ac:dyDescent="0.2">
      <c r="C18" t="s">
        <v>17</v>
      </c>
      <c r="G18" s="9">
        <v>43100</v>
      </c>
      <c r="H18" s="9"/>
      <c r="I18" s="20" t="s">
        <v>66</v>
      </c>
      <c r="J18" s="1" t="s">
        <v>65</v>
      </c>
      <c r="K18" s="49">
        <f>+G59/G21</f>
        <v>3.5570977917981073</v>
      </c>
      <c r="L18" s="22"/>
    </row>
    <row r="19" spans="1:13" x14ac:dyDescent="0.2">
      <c r="C19" t="s">
        <v>18</v>
      </c>
      <c r="G19" s="9">
        <v>11400</v>
      </c>
      <c r="H19" s="9"/>
      <c r="I19" s="32" t="s">
        <v>67</v>
      </c>
      <c r="K19" s="42"/>
    </row>
    <row r="20" spans="1:13" x14ac:dyDescent="0.2">
      <c r="C20" t="s">
        <v>19</v>
      </c>
      <c r="G20" s="10">
        <f>G18-G19</f>
        <v>31700</v>
      </c>
      <c r="H20" s="27"/>
      <c r="I20" s="48" t="s">
        <v>68</v>
      </c>
      <c r="J20" s="1" t="s">
        <v>74</v>
      </c>
      <c r="K20" s="50">
        <f>+G64/G59</f>
        <v>0.24352607307555871</v>
      </c>
    </row>
    <row r="21" spans="1:13" x14ac:dyDescent="0.2">
      <c r="D21" s="1" t="s">
        <v>20</v>
      </c>
      <c r="E21" s="1"/>
      <c r="F21" s="1"/>
      <c r="G21" s="11">
        <f>G20</f>
        <v>31700</v>
      </c>
      <c r="H21" s="11"/>
      <c r="I21" s="20" t="s">
        <v>109</v>
      </c>
      <c r="J21" s="1" t="s">
        <v>75</v>
      </c>
      <c r="K21" s="50">
        <f>+G82/G59</f>
        <v>4.4483859524654133E-2</v>
      </c>
    </row>
    <row r="22" spans="1:13" x14ac:dyDescent="0.2">
      <c r="G22" s="9"/>
      <c r="H22" s="9"/>
      <c r="I22" s="20" t="s">
        <v>69</v>
      </c>
      <c r="J22" s="1" t="s">
        <v>76</v>
      </c>
      <c r="K22" s="50">
        <f>+G82/G23</f>
        <v>6.1252900232018563E-2</v>
      </c>
    </row>
    <row r="23" spans="1:13" ht="13.5" thickBot="1" x14ac:dyDescent="0.25">
      <c r="D23" s="1" t="s">
        <v>21</v>
      </c>
      <c r="E23" s="1"/>
      <c r="F23" s="1"/>
      <c r="G23" s="25">
        <f>G15+G21</f>
        <v>81890</v>
      </c>
      <c r="H23" s="28"/>
      <c r="I23" s="20" t="s">
        <v>70</v>
      </c>
      <c r="J23" s="48" t="s">
        <v>77</v>
      </c>
      <c r="K23" s="50">
        <f>+G82/G46</f>
        <v>0.14595396746879274</v>
      </c>
    </row>
    <row r="24" spans="1:13" ht="13.5" thickTop="1" x14ac:dyDescent="0.2">
      <c r="I24" s="20" t="s">
        <v>71</v>
      </c>
      <c r="J24" s="1" t="s">
        <v>78</v>
      </c>
      <c r="K24" s="50">
        <f>+(G71*(1-0.4))/G23</f>
        <v>8.4405910367566242E-2</v>
      </c>
    </row>
    <row r="25" spans="1:13" ht="15.75" x14ac:dyDescent="0.25">
      <c r="A25" s="19" t="s">
        <v>4</v>
      </c>
      <c r="B25" s="8"/>
      <c r="C25" s="8"/>
      <c r="D25" s="8"/>
      <c r="E25" s="8"/>
      <c r="F25" s="8"/>
      <c r="G25" s="8"/>
      <c r="H25" s="29"/>
      <c r="I25" s="20" t="s">
        <v>72</v>
      </c>
      <c r="J25" s="1" t="s">
        <v>79</v>
      </c>
      <c r="K25" s="50">
        <f>+G71/G23</f>
        <v>0.14067651727927707</v>
      </c>
    </row>
    <row r="26" spans="1:13" x14ac:dyDescent="0.2">
      <c r="B26" t="s">
        <v>8</v>
      </c>
      <c r="I26" s="20" t="s">
        <v>108</v>
      </c>
      <c r="J26" s="1" t="s">
        <v>80</v>
      </c>
      <c r="K26" s="50">
        <f>+G71/G59</f>
        <v>0.10216388790351189</v>
      </c>
    </row>
    <row r="27" spans="1:13" x14ac:dyDescent="0.2">
      <c r="C27" s="22" t="s">
        <v>92</v>
      </c>
      <c r="G27" s="12">
        <v>9721</v>
      </c>
      <c r="H27" s="12"/>
      <c r="I27" s="20" t="s">
        <v>73</v>
      </c>
      <c r="J27" s="1" t="s">
        <v>81</v>
      </c>
      <c r="K27" s="49">
        <f>+G82/F85</f>
        <v>10.032</v>
      </c>
      <c r="M27" s="1" t="s">
        <v>110</v>
      </c>
    </row>
    <row r="28" spans="1:13" x14ac:dyDescent="0.2">
      <c r="C28" s="37" t="s">
        <v>22</v>
      </c>
      <c r="D28" s="37"/>
      <c r="E28" s="37"/>
      <c r="G28" s="35">
        <v>8500</v>
      </c>
      <c r="H28" s="9"/>
      <c r="I28" s="33" t="s">
        <v>51</v>
      </c>
      <c r="K28" s="42"/>
    </row>
    <row r="29" spans="1:13" x14ac:dyDescent="0.2">
      <c r="C29" t="s">
        <v>23</v>
      </c>
      <c r="G29" s="9">
        <v>3200</v>
      </c>
      <c r="H29" s="9"/>
      <c r="I29" s="20" t="s">
        <v>82</v>
      </c>
      <c r="J29" s="1" t="s">
        <v>83</v>
      </c>
      <c r="K29" s="44">
        <f>+F86/K27</f>
        <v>14.952153110047847</v>
      </c>
    </row>
    <row r="30" spans="1:13" x14ac:dyDescent="0.2">
      <c r="C30" t="s">
        <v>24</v>
      </c>
      <c r="G30" s="9">
        <v>2102</v>
      </c>
      <c r="H30" s="9"/>
      <c r="I30" s="20" t="s">
        <v>111</v>
      </c>
      <c r="J30" s="1" t="s">
        <v>84</v>
      </c>
      <c r="K30" s="44">
        <f>150/3</f>
        <v>50</v>
      </c>
    </row>
    <row r="31" spans="1:13" x14ac:dyDescent="0.2">
      <c r="C31" s="37" t="s">
        <v>25</v>
      </c>
      <c r="D31" s="37"/>
      <c r="E31" s="37"/>
      <c r="G31" s="45">
        <v>2000</v>
      </c>
      <c r="H31" s="27"/>
    </row>
    <row r="32" spans="1:13" x14ac:dyDescent="0.2">
      <c r="D32" s="38" t="s">
        <v>26</v>
      </c>
      <c r="E32" s="39"/>
      <c r="F32" s="39"/>
      <c r="G32" s="40">
        <f>SUM(G27:G31)</f>
        <v>25523</v>
      </c>
      <c r="H32" s="11"/>
    </row>
    <row r="33" spans="1:9" x14ac:dyDescent="0.2">
      <c r="D33" s="34" t="s">
        <v>91</v>
      </c>
      <c r="E33" s="36"/>
      <c r="F33" s="36"/>
      <c r="G33" s="35">
        <f>+G32-G31-G28</f>
        <v>15023</v>
      </c>
      <c r="H33" s="9"/>
    </row>
    <row r="34" spans="1:9" x14ac:dyDescent="0.2">
      <c r="B34" t="s">
        <v>9</v>
      </c>
      <c r="G34" s="9"/>
      <c r="H34" s="9"/>
      <c r="I34" s="1"/>
    </row>
    <row r="35" spans="1:9" x14ac:dyDescent="0.2">
      <c r="C35" s="34" t="s">
        <v>27</v>
      </c>
      <c r="D35" s="34"/>
      <c r="E35" s="34"/>
      <c r="F35" s="34"/>
      <c r="G35" s="35">
        <v>22000</v>
      </c>
      <c r="H35" s="9"/>
      <c r="I35" s="11"/>
    </row>
    <row r="36" spans="1:9" x14ac:dyDescent="0.2">
      <c r="D36" s="1" t="s">
        <v>29</v>
      </c>
      <c r="G36" s="14">
        <f>G35</f>
        <v>22000</v>
      </c>
      <c r="H36" s="30"/>
    </row>
    <row r="37" spans="1:9" x14ac:dyDescent="0.2">
      <c r="G37" s="9"/>
      <c r="H37" s="9"/>
      <c r="I37" s="46"/>
    </row>
    <row r="38" spans="1:9" ht="13.5" thickBot="1" x14ac:dyDescent="0.25">
      <c r="D38" s="1" t="s">
        <v>28</v>
      </c>
      <c r="E38" s="1"/>
      <c r="F38" s="1"/>
      <c r="G38" s="13">
        <f>G32+G36</f>
        <v>47523</v>
      </c>
      <c r="H38" s="31"/>
    </row>
    <row r="39" spans="1:9" ht="13.5" thickTop="1" x14ac:dyDescent="0.2">
      <c r="G39" s="9"/>
      <c r="H39" s="9"/>
    </row>
    <row r="40" spans="1:9" ht="15.75" x14ac:dyDescent="0.25">
      <c r="A40" s="19" t="s">
        <v>5</v>
      </c>
      <c r="B40" s="8"/>
      <c r="C40" s="8"/>
      <c r="D40" s="8"/>
      <c r="E40" s="8"/>
      <c r="F40" s="8"/>
      <c r="G40" s="10"/>
      <c r="H40" s="27"/>
    </row>
    <row r="41" spans="1:9" x14ac:dyDescent="0.2">
      <c r="G41" s="9"/>
      <c r="H41" s="9"/>
    </row>
    <row r="42" spans="1:9" x14ac:dyDescent="0.2">
      <c r="B42" s="22" t="s">
        <v>88</v>
      </c>
      <c r="G42" s="12">
        <v>13000</v>
      </c>
      <c r="H42" s="12"/>
    </row>
    <row r="43" spans="1:9" x14ac:dyDescent="0.2">
      <c r="B43" t="s">
        <v>10</v>
      </c>
      <c r="G43" s="9">
        <v>10000</v>
      </c>
      <c r="H43" s="9"/>
    </row>
    <row r="44" spans="1:9" x14ac:dyDescent="0.2">
      <c r="B44" t="s">
        <v>11</v>
      </c>
      <c r="G44" s="10">
        <v>11367</v>
      </c>
      <c r="H44" s="27"/>
    </row>
    <row r="45" spans="1:9" x14ac:dyDescent="0.2">
      <c r="G45" s="9"/>
      <c r="H45" s="9"/>
    </row>
    <row r="46" spans="1:9" ht="13.5" thickBot="1" x14ac:dyDescent="0.25">
      <c r="D46" s="1" t="s">
        <v>96</v>
      </c>
      <c r="E46" s="1"/>
      <c r="F46" s="1"/>
      <c r="G46" s="13">
        <f>SUM(G42:G44)</f>
        <v>34367</v>
      </c>
      <c r="H46" s="31"/>
      <c r="I46" s="1" t="s">
        <v>97</v>
      </c>
    </row>
    <row r="47" spans="1:9" ht="13.5" thickTop="1" x14ac:dyDescent="0.2"/>
    <row r="50" spans="1:8" ht="15.75" x14ac:dyDescent="0.25">
      <c r="E50" s="4" t="s">
        <v>30</v>
      </c>
    </row>
    <row r="51" spans="1:8" x14ac:dyDescent="0.2">
      <c r="G51" s="6" t="s">
        <v>16</v>
      </c>
      <c r="H51" s="6"/>
    </row>
    <row r="52" spans="1:8" x14ac:dyDescent="0.2">
      <c r="G52" s="5">
        <v>43100</v>
      </c>
      <c r="H52" s="5"/>
    </row>
    <row r="53" spans="1:8" ht="15" x14ac:dyDescent="0.2">
      <c r="A53" s="7" t="s">
        <v>47</v>
      </c>
      <c r="B53" s="8"/>
      <c r="C53" s="8"/>
      <c r="D53" s="8"/>
      <c r="E53" s="8"/>
      <c r="F53" s="8"/>
      <c r="G53" s="8"/>
      <c r="H53" s="29"/>
    </row>
    <row r="54" spans="1:8" x14ac:dyDescent="0.2">
      <c r="G54" s="9"/>
      <c r="H54" s="9"/>
    </row>
    <row r="55" spans="1:8" x14ac:dyDescent="0.2">
      <c r="B55" t="s">
        <v>31</v>
      </c>
      <c r="G55" s="12">
        <v>116900</v>
      </c>
      <c r="H55" s="12"/>
    </row>
    <row r="56" spans="1:8" x14ac:dyDescent="0.2">
      <c r="B56" t="s">
        <v>33</v>
      </c>
      <c r="G56" s="16">
        <v>4140</v>
      </c>
      <c r="H56" s="16"/>
    </row>
    <row r="57" spans="1:8" x14ac:dyDescent="0.2">
      <c r="B57" t="s">
        <v>32</v>
      </c>
      <c r="G57" s="9">
        <f>G55-G56</f>
        <v>112760</v>
      </c>
      <c r="H57" s="9"/>
    </row>
    <row r="58" spans="1:8" x14ac:dyDescent="0.2">
      <c r="G58" s="9"/>
      <c r="H58" s="9"/>
    </row>
    <row r="59" spans="1:8" x14ac:dyDescent="0.2">
      <c r="D59" s="1" t="s">
        <v>34</v>
      </c>
      <c r="E59" s="1"/>
      <c r="F59" s="1"/>
      <c r="G59" s="11">
        <f>G57</f>
        <v>112760</v>
      </c>
      <c r="H59" s="11"/>
    </row>
    <row r="60" spans="1:8" x14ac:dyDescent="0.2">
      <c r="D60" s="1"/>
      <c r="E60" s="1"/>
      <c r="F60" s="1"/>
      <c r="G60" s="11"/>
      <c r="H60" s="11"/>
    </row>
    <row r="61" spans="1:8" ht="15" x14ac:dyDescent="0.2">
      <c r="A61" s="18" t="s">
        <v>48</v>
      </c>
      <c r="G61" s="9"/>
      <c r="H61" s="9"/>
    </row>
    <row r="62" spans="1:8" x14ac:dyDescent="0.2">
      <c r="B62" t="s">
        <v>35</v>
      </c>
      <c r="G62" s="9">
        <v>85300</v>
      </c>
      <c r="H62" s="9"/>
    </row>
    <row r="63" spans="1:8" x14ac:dyDescent="0.2">
      <c r="G63" s="9"/>
      <c r="H63" s="9"/>
    </row>
    <row r="64" spans="1:8" x14ac:dyDescent="0.2">
      <c r="D64" s="1" t="s">
        <v>36</v>
      </c>
      <c r="E64" s="1"/>
      <c r="F64" s="1"/>
      <c r="G64" s="11">
        <f>G59-G62</f>
        <v>27460</v>
      </c>
      <c r="H64" s="11"/>
    </row>
    <row r="65" spans="2:9" x14ac:dyDescent="0.2">
      <c r="G65" s="9"/>
      <c r="H65" s="9"/>
    </row>
    <row r="66" spans="2:9" x14ac:dyDescent="0.2">
      <c r="B66" t="s">
        <v>37</v>
      </c>
      <c r="G66" s="9"/>
      <c r="H66" s="9"/>
    </row>
    <row r="67" spans="2:9" x14ac:dyDescent="0.2">
      <c r="C67" t="s">
        <v>38</v>
      </c>
      <c r="G67" s="9">
        <v>6540</v>
      </c>
      <c r="H67" s="9"/>
    </row>
    <row r="68" spans="2:9" x14ac:dyDescent="0.2">
      <c r="C68" t="s">
        <v>39</v>
      </c>
      <c r="G68" s="9">
        <v>9400</v>
      </c>
      <c r="H68" s="9"/>
    </row>
    <row r="69" spans="2:9" x14ac:dyDescent="0.2">
      <c r="D69" t="s">
        <v>40</v>
      </c>
      <c r="G69" s="9">
        <f>SUM(G67:G68)</f>
        <v>15940</v>
      </c>
      <c r="H69" s="9"/>
    </row>
    <row r="70" spans="2:9" x14ac:dyDescent="0.2">
      <c r="G70" s="9"/>
      <c r="H70" s="9"/>
    </row>
    <row r="71" spans="2:9" x14ac:dyDescent="0.2">
      <c r="D71" s="34" t="s">
        <v>99</v>
      </c>
      <c r="E71" s="34"/>
      <c r="F71" s="34"/>
      <c r="G71" s="35">
        <f>G64-G69</f>
        <v>11520</v>
      </c>
      <c r="H71" s="11"/>
      <c r="I71" s="22"/>
    </row>
    <row r="72" spans="2:9" x14ac:dyDescent="0.2">
      <c r="G72" s="9"/>
      <c r="H72" s="9"/>
    </row>
    <row r="73" spans="2:9" x14ac:dyDescent="0.2">
      <c r="B73" t="s">
        <v>41</v>
      </c>
      <c r="G73" s="9"/>
      <c r="H73" s="9"/>
    </row>
    <row r="74" spans="2:9" x14ac:dyDescent="0.2">
      <c r="C74" t="s">
        <v>42</v>
      </c>
      <c r="G74" s="9">
        <v>850</v>
      </c>
      <c r="H74" s="9"/>
    </row>
    <row r="75" spans="2:9" x14ac:dyDescent="0.2">
      <c r="C75" t="s">
        <v>43</v>
      </c>
      <c r="G75" s="9">
        <v>2310</v>
      </c>
      <c r="H75" s="9"/>
    </row>
    <row r="76" spans="2:9" x14ac:dyDescent="0.2">
      <c r="D76" s="34" t="s">
        <v>44</v>
      </c>
      <c r="E76" s="36"/>
      <c r="F76" s="36"/>
      <c r="G76" s="35">
        <f>SUM(G74:G75)</f>
        <v>3160</v>
      </c>
      <c r="H76" s="11"/>
    </row>
    <row r="77" spans="2:9" x14ac:dyDescent="0.2">
      <c r="G77" s="9"/>
      <c r="H77" s="9"/>
    </row>
    <row r="78" spans="2:9" x14ac:dyDescent="0.2">
      <c r="D78" s="1" t="s">
        <v>45</v>
      </c>
      <c r="G78" s="9">
        <f>G71-G76</f>
        <v>8360</v>
      </c>
      <c r="H78" s="9"/>
    </row>
    <row r="79" spans="2:9" x14ac:dyDescent="0.2">
      <c r="G79" s="9"/>
      <c r="H79" s="9"/>
    </row>
    <row r="80" spans="2:9" x14ac:dyDescent="0.2">
      <c r="B80" t="s">
        <v>46</v>
      </c>
      <c r="G80" s="9">
        <v>3344</v>
      </c>
      <c r="H80" s="9"/>
    </row>
    <row r="82" spans="1:8" ht="13.5" thickBot="1" x14ac:dyDescent="0.25">
      <c r="D82" s="1" t="s">
        <v>49</v>
      </c>
      <c r="E82" s="1"/>
      <c r="F82" s="1"/>
      <c r="G82" s="17">
        <f>G78-G80</f>
        <v>5016</v>
      </c>
      <c r="H82" s="30"/>
    </row>
    <row r="83" spans="1:8" ht="13.5" thickTop="1" x14ac:dyDescent="0.2"/>
    <row r="84" spans="1:8" x14ac:dyDescent="0.2">
      <c r="A84" s="1" t="s">
        <v>89</v>
      </c>
    </row>
    <row r="85" spans="1:8" x14ac:dyDescent="0.2">
      <c r="B85" s="22" t="s">
        <v>86</v>
      </c>
      <c r="F85" s="23">
        <v>500</v>
      </c>
    </row>
    <row r="86" spans="1:8" x14ac:dyDescent="0.2">
      <c r="B86" s="22" t="s">
        <v>87</v>
      </c>
      <c r="F86" s="24">
        <v>150</v>
      </c>
    </row>
  </sheetData>
  <phoneticPr fontId="3" type="noConversion"/>
  <pageMargins left="0.75" right="0.75" top="1" bottom="1" header="0.5" footer="0.5"/>
  <pageSetup orientation="portrait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1 - Financial Statements</vt:lpstr>
      <vt:lpstr>'1 - Financial Statements'!Print_Area</vt:lpstr>
      <vt:lpstr>Print_Area_Tab1</vt:lpstr>
    </vt:vector>
  </TitlesOfParts>
  <Company>Customs and Border Protection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Case Study Example</dc:title>
  <dc:subject>Financial Analysis</dc:subject>
  <dc:creator>Matt H. Evans</dc:creator>
  <dc:description>Complete Example to supplement the course: Introduction to Financial Analysis</dc:description>
  <cp:lastModifiedBy>INDIA</cp:lastModifiedBy>
  <cp:lastPrinted>2019-03-17T17:38:22Z</cp:lastPrinted>
  <dcterms:created xsi:type="dcterms:W3CDTF">2008-09-26T16:57:19Z</dcterms:created>
  <dcterms:modified xsi:type="dcterms:W3CDTF">2019-03-17T17:39:51Z</dcterms:modified>
</cp:coreProperties>
</file>