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psu\OneDrive\Desktop\"/>
    </mc:Choice>
  </mc:AlternateContent>
  <xr:revisionPtr revIDLastSave="0" documentId="13_ncr:1_{274C62F3-240E-4FD4-ACED-123E069162E7}" xr6:coauthVersionLast="41" xr6:coauthVersionMax="47" xr10:uidLastSave="{00000000-0000-0000-0000-000000000000}"/>
  <bookViews>
    <workbookView xWindow="-110" yWindow="-110" windowWidth="19420" windowHeight="11020" tabRatio="955" firstSheet="6" activeTab="15" xr2:uid="{804A284F-30AB-4AA4-80D9-3863464D9C5B}"/>
  </bookViews>
  <sheets>
    <sheet name="Introduction" sheetId="13" r:id="rId1"/>
    <sheet name="Day-1" sheetId="1" r:id="rId2"/>
    <sheet name="Transpose" sheetId="2" r:id="rId3"/>
    <sheet name="Paste Link" sheetId="3" r:id="rId4"/>
    <sheet name="Skip Blank" sheetId="4" r:id="rId5"/>
    <sheet name="Paste Special Operations" sheetId="5" r:id="rId6"/>
    <sheet name="IFS Functions" sheetId="7" r:id="rId7"/>
    <sheet name="Math &amp; Trigo" sheetId="6" r:id="rId8"/>
    <sheet name="Referencing" sheetId="8" r:id="rId9"/>
    <sheet name="Mixed Referencing" sheetId="9" r:id="rId10"/>
    <sheet name="Naming Range" sheetId="10" r:id="rId11"/>
    <sheet name="Date &amp; Time" sheetId="11" r:id="rId12"/>
    <sheet name="Fill Series" sheetId="16" r:id="rId13"/>
    <sheet name="Flash Fill" sheetId="15" r:id="rId14"/>
    <sheet name="Information" sheetId="12" r:id="rId15"/>
    <sheet name="Text To Dolumn" sheetId="14" r:id="rId16"/>
  </sheets>
  <definedNames>
    <definedName name="new">'Naming Range'!$B$2:$B$14</definedName>
    <definedName name="salary">'Naming Range'!$B$2:$B$14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5" l="1"/>
  <c r="D15" i="15"/>
  <c r="D19" i="11"/>
  <c r="E31" i="11"/>
  <c r="E30" i="11"/>
  <c r="N8" i="11"/>
  <c r="N7" i="11"/>
  <c r="N4" i="11" s="1"/>
  <c r="E19" i="11"/>
  <c r="N3" i="11" l="1"/>
  <c r="B22" i="11" l="1"/>
  <c r="B11" i="11"/>
  <c r="B21" i="11"/>
  <c r="B20" i="11"/>
  <c r="B19" i="11"/>
  <c r="B18" i="11"/>
  <c r="B17" i="11"/>
  <c r="B16" i="11"/>
  <c r="D18" i="11"/>
  <c r="D17" i="11"/>
  <c r="D14" i="11"/>
  <c r="E14" i="11" s="1"/>
  <c r="F7" i="10"/>
  <c r="F6" i="10"/>
  <c r="G5" i="10"/>
  <c r="F5" i="10"/>
  <c r="F4" i="10"/>
  <c r="E13" i="11"/>
  <c r="C18" i="11"/>
  <c r="C20" i="11"/>
  <c r="F13" i="11"/>
  <c r="C19" i="11"/>
  <c r="C22" i="11"/>
  <c r="E16" i="11" l="1"/>
  <c r="F14" i="11"/>
  <c r="E11" i="11"/>
  <c r="F10" i="11"/>
  <c r="E10" i="11"/>
  <c r="G7" i="11"/>
  <c r="F7" i="11"/>
  <c r="E7" i="11"/>
  <c r="H2" i="11"/>
  <c r="B7" i="11"/>
  <c r="G2" i="11"/>
  <c r="F2" i="11"/>
  <c r="E2" i="11"/>
  <c r="B6" i="11"/>
  <c r="C5" i="11"/>
  <c r="C4" i="11"/>
  <c r="H3" i="10"/>
  <c r="F3" i="10"/>
  <c r="B11" i="9"/>
  <c r="C11" i="9"/>
  <c r="D11" i="9"/>
  <c r="E11" i="9"/>
  <c r="F11" i="9"/>
  <c r="G11" i="9"/>
  <c r="H11" i="9"/>
  <c r="I11" i="9"/>
  <c r="J11" i="9"/>
  <c r="C2" i="9"/>
  <c r="D2" i="9"/>
  <c r="E2" i="9"/>
  <c r="F2" i="9"/>
  <c r="G2" i="9"/>
  <c r="H2" i="9"/>
  <c r="I2" i="9"/>
  <c r="J2" i="9"/>
  <c r="C3" i="9"/>
  <c r="D3" i="9"/>
  <c r="E3" i="9"/>
  <c r="F3" i="9"/>
  <c r="G3" i="9"/>
  <c r="H3" i="9"/>
  <c r="I3" i="9"/>
  <c r="J3" i="9"/>
  <c r="C4" i="9"/>
  <c r="D4" i="9"/>
  <c r="E4" i="9"/>
  <c r="F4" i="9"/>
  <c r="G4" i="9"/>
  <c r="I4" i="9"/>
  <c r="J4" i="9"/>
  <c r="C5" i="9"/>
  <c r="D5" i="9"/>
  <c r="E5" i="9"/>
  <c r="F5" i="9"/>
  <c r="G5" i="9"/>
  <c r="H5" i="9"/>
  <c r="I5" i="9"/>
  <c r="J5" i="9"/>
  <c r="C6" i="9"/>
  <c r="D6" i="9"/>
  <c r="E6" i="9"/>
  <c r="F6" i="9"/>
  <c r="G6" i="9"/>
  <c r="H6" i="9"/>
  <c r="I6" i="9"/>
  <c r="J6" i="9"/>
  <c r="C7" i="9"/>
  <c r="D7" i="9"/>
  <c r="E7" i="9"/>
  <c r="F7" i="9"/>
  <c r="G7" i="9"/>
  <c r="H7" i="9"/>
  <c r="I7" i="9"/>
  <c r="J7" i="9"/>
  <c r="C8" i="9"/>
  <c r="D8" i="9"/>
  <c r="E8" i="9"/>
  <c r="F8" i="9"/>
  <c r="G8" i="9"/>
  <c r="H8" i="9"/>
  <c r="I8" i="9"/>
  <c r="J8" i="9"/>
  <c r="C9" i="9"/>
  <c r="D9" i="9"/>
  <c r="E9" i="9"/>
  <c r="F9" i="9"/>
  <c r="G9" i="9"/>
  <c r="H9" i="9"/>
  <c r="I9" i="9"/>
  <c r="J9" i="9"/>
  <c r="C10" i="9"/>
  <c r="D10" i="9"/>
  <c r="E10" i="9"/>
  <c r="F10" i="9"/>
  <c r="G10" i="9"/>
  <c r="H10" i="9"/>
  <c r="I10" i="9"/>
  <c r="J10" i="9"/>
  <c r="B3" i="9"/>
  <c r="B4" i="9"/>
  <c r="B5" i="9"/>
  <c r="B6" i="9"/>
  <c r="B7" i="9"/>
  <c r="B8" i="9"/>
  <c r="B9" i="9"/>
  <c r="B10" i="9"/>
  <c r="B2" i="9"/>
  <c r="L7" i="8"/>
  <c r="M7" i="8"/>
  <c r="N7" i="8"/>
  <c r="O7" i="8"/>
  <c r="P7" i="8"/>
  <c r="K7" i="8"/>
  <c r="H6" i="8"/>
  <c r="H7" i="8"/>
  <c r="H8" i="8"/>
  <c r="H9" i="8"/>
  <c r="H10" i="8"/>
  <c r="H5" i="8"/>
  <c r="D6" i="8"/>
  <c r="D7" i="8"/>
  <c r="D8" i="8"/>
  <c r="D9" i="8"/>
  <c r="D10" i="8"/>
  <c r="D11" i="8"/>
  <c r="D5" i="8"/>
  <c r="Y3" i="6"/>
  <c r="Y4" i="6"/>
  <c r="Y5" i="6"/>
  <c r="Y6" i="6"/>
  <c r="Y7" i="6"/>
  <c r="Y8" i="6"/>
  <c r="Y9" i="6"/>
  <c r="Y2" i="6"/>
  <c r="V3" i="6"/>
  <c r="V4" i="6"/>
  <c r="V5" i="6"/>
  <c r="V6" i="6"/>
  <c r="V7" i="6"/>
  <c r="V8" i="6"/>
  <c r="V9" i="6"/>
  <c r="V2" i="6"/>
  <c r="R3" i="6"/>
  <c r="R4" i="6"/>
  <c r="R5" i="6"/>
  <c r="R6" i="6"/>
  <c r="R7" i="6"/>
  <c r="R8" i="6"/>
  <c r="R9" i="6"/>
  <c r="R2" i="6"/>
  <c r="S3" i="6"/>
  <c r="S4" i="6"/>
  <c r="S5" i="6"/>
  <c r="S6" i="6"/>
  <c r="S7" i="6"/>
  <c r="S8" i="6"/>
  <c r="S9" i="6"/>
  <c r="S2" i="6"/>
  <c r="O3" i="6"/>
  <c r="O4" i="6"/>
  <c r="O5" i="6"/>
  <c r="O6" i="6"/>
  <c r="O7" i="6"/>
  <c r="O8" i="6"/>
  <c r="O9" i="6"/>
  <c r="O2" i="6"/>
  <c r="L11" i="6"/>
  <c r="L10" i="6"/>
  <c r="L3" i="6"/>
  <c r="L4" i="6"/>
  <c r="L5" i="6"/>
  <c r="L6" i="6"/>
  <c r="L7" i="6"/>
  <c r="L8" i="6"/>
  <c r="L9" i="6"/>
  <c r="L2" i="6"/>
  <c r="J3" i="6"/>
  <c r="J4" i="6"/>
  <c r="J5" i="6"/>
  <c r="J6" i="6"/>
  <c r="J7" i="6"/>
  <c r="J8" i="6"/>
  <c r="J9" i="6"/>
  <c r="J2" i="6"/>
  <c r="I3" i="6"/>
  <c r="I4" i="6"/>
  <c r="I5" i="6"/>
  <c r="I6" i="6"/>
  <c r="I7" i="6"/>
  <c r="I8" i="6"/>
  <c r="I9" i="6"/>
  <c r="I2" i="6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4" i="6"/>
  <c r="C5" i="6"/>
  <c r="C6" i="6"/>
  <c r="C7" i="6"/>
  <c r="C8" i="6"/>
  <c r="C9" i="6"/>
  <c r="C10" i="6"/>
  <c r="C3" i="6"/>
  <c r="C2" i="6"/>
  <c r="B3" i="6"/>
  <c r="B4" i="6"/>
  <c r="B5" i="6"/>
  <c r="B6" i="6"/>
  <c r="B7" i="6"/>
  <c r="B8" i="6"/>
  <c r="B9" i="6"/>
  <c r="B10" i="6"/>
  <c r="B2" i="6"/>
  <c r="T3" i="1"/>
  <c r="T4" i="1"/>
  <c r="T5" i="1"/>
  <c r="T6" i="1"/>
  <c r="T7" i="1"/>
  <c r="T8" i="1"/>
  <c r="T9" i="1"/>
  <c r="T10" i="1"/>
  <c r="T11" i="1"/>
  <c r="T2" i="1"/>
  <c r="S3" i="1"/>
  <c r="S2" i="1"/>
  <c r="R3" i="1"/>
  <c r="R4" i="1"/>
  <c r="R5" i="1"/>
  <c r="R6" i="1"/>
  <c r="R7" i="1"/>
  <c r="R8" i="1"/>
  <c r="R9" i="1"/>
  <c r="R10" i="1"/>
  <c r="R11" i="1"/>
  <c r="R2" i="1"/>
  <c r="Q11" i="1"/>
  <c r="Q8" i="1"/>
  <c r="Q6" i="1"/>
  <c r="Q5" i="1"/>
  <c r="Q4" i="1"/>
  <c r="Q7" i="1"/>
  <c r="Q9" i="1"/>
  <c r="Q10" i="1"/>
  <c r="Q3" i="1"/>
  <c r="Q2" i="1"/>
  <c r="P4" i="1"/>
  <c r="P5" i="1"/>
  <c r="P6" i="1"/>
  <c r="P7" i="1"/>
  <c r="P8" i="1"/>
  <c r="P9" i="1"/>
  <c r="P10" i="1"/>
  <c r="P11" i="1"/>
  <c r="P3" i="1"/>
  <c r="P2" i="1"/>
  <c r="J24" i="7"/>
  <c r="V4" i="1"/>
  <c r="V5" i="1"/>
  <c r="V6" i="1"/>
  <c r="V7" i="1"/>
  <c r="V8" i="1"/>
  <c r="V9" i="1"/>
  <c r="V10" i="1"/>
  <c r="V11" i="1"/>
  <c r="V3" i="1"/>
  <c r="V2" i="1"/>
  <c r="F23" i="7"/>
  <c r="O4" i="1"/>
  <c r="O5" i="1"/>
  <c r="O6" i="1"/>
  <c r="O7" i="1"/>
  <c r="O8" i="1"/>
  <c r="O9" i="1"/>
  <c r="O10" i="1"/>
  <c r="O11" i="1"/>
  <c r="O3" i="1"/>
  <c r="O2" i="1"/>
  <c r="L2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K2" i="1"/>
  <c r="H3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10" i="1"/>
  <c r="F11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  <c r="J25" i="7"/>
  <c r="M20" i="7"/>
  <c r="K18" i="7"/>
  <c r="K20" i="7"/>
  <c r="J17" i="7"/>
  <c r="J16" i="7"/>
  <c r="J23" i="7"/>
  <c r="K19" i="7"/>
  <c r="L21" i="7"/>
  <c r="L18" i="7"/>
  <c r="J22" i="7"/>
  <c r="J21" i="7"/>
  <c r="J19" i="7"/>
  <c r="J18" i="7"/>
  <c r="J12" i="7"/>
  <c r="J11" i="7"/>
  <c r="J10" i="7"/>
  <c r="J15" i="7"/>
  <c r="J14" i="7"/>
  <c r="J13" i="7"/>
  <c r="J9" i="7"/>
  <c r="J8" i="7"/>
  <c r="J7" i="7"/>
  <c r="J6" i="7"/>
  <c r="J5" i="7"/>
  <c r="J4" i="7"/>
  <c r="J3" i="7"/>
  <c r="H2" i="3"/>
  <c r="H3" i="3"/>
  <c r="H5" i="3"/>
  <c r="H6" i="3"/>
  <c r="H7" i="3"/>
  <c r="H8" i="3"/>
  <c r="H9" i="3"/>
  <c r="H10" i="3"/>
  <c r="H11" i="3"/>
  <c r="H1" i="3"/>
  <c r="G1" i="3"/>
  <c r="G2" i="3"/>
  <c r="G3" i="3"/>
  <c r="G4" i="3"/>
  <c r="G5" i="3"/>
  <c r="G6" i="3"/>
  <c r="G7" i="3"/>
  <c r="G8" i="3"/>
  <c r="G9" i="3"/>
  <c r="G10" i="3"/>
  <c r="G11" i="3"/>
  <c r="H2" i="7"/>
  <c r="A6" i="12"/>
  <c r="K24" i="7"/>
  <c r="W10" i="6"/>
  <c r="U10" i="6"/>
  <c r="Q10" i="6"/>
  <c r="X10" i="6"/>
  <c r="V10" i="6"/>
  <c r="O10" i="6"/>
  <c r="Y10" i="6"/>
  <c r="D13" i="8"/>
  <c r="S10" i="6"/>
  <c r="T10" i="6"/>
  <c r="P10" i="6"/>
  <c r="R10" i="6"/>
</calcChain>
</file>

<file path=xl/sharedStrings.xml><?xml version="1.0" encoding="utf-8"?>
<sst xmlns="http://schemas.openxmlformats.org/spreadsheetml/2006/main" count="840" uniqueCount="420">
  <si>
    <t>Employee Name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</si>
  <si>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</si>
  <si>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</si>
  <si>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</si>
  <si>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</si>
  <si>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</si>
  <si>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</si>
  <si>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</si>
  <si>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</si>
  <si>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</si>
  <si>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</si>
  <si>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Anjali THakur</t>
  </si>
  <si>
    <t>Priya AgarwaL</t>
  </si>
  <si>
    <t>Sanjay GuptA</t>
  </si>
  <si>
    <t>Arjun JAiN</t>
  </si>
  <si>
    <t>Upper</t>
  </si>
  <si>
    <t>Lower</t>
  </si>
  <si>
    <t>Proper</t>
  </si>
  <si>
    <t>Len</t>
  </si>
  <si>
    <t>Left</t>
  </si>
  <si>
    <t>Right</t>
  </si>
  <si>
    <t>MID</t>
  </si>
  <si>
    <t>JP</t>
  </si>
  <si>
    <t>Kumar</t>
  </si>
  <si>
    <t>Anjali</t>
  </si>
  <si>
    <t>THakur</t>
  </si>
  <si>
    <t>Priya</t>
  </si>
  <si>
    <t>AgarwaL</t>
  </si>
  <si>
    <t>R</t>
  </si>
  <si>
    <t>Vasu</t>
  </si>
  <si>
    <t>Sanjay</t>
  </si>
  <si>
    <t>GuptA</t>
  </si>
  <si>
    <t>Jharna</t>
  </si>
  <si>
    <t>Biswal</t>
  </si>
  <si>
    <t>Prakash</t>
  </si>
  <si>
    <t>Dutta</t>
  </si>
  <si>
    <t>Manisha</t>
  </si>
  <si>
    <t>Guha</t>
  </si>
  <si>
    <t>Arjun</t>
  </si>
  <si>
    <t>JAiN</t>
  </si>
  <si>
    <t>Kapoor</t>
  </si>
  <si>
    <t>First Name</t>
  </si>
  <si>
    <t>Last Name</t>
  </si>
  <si>
    <t>Full Name</t>
  </si>
  <si>
    <t>Jp Kumar</t>
  </si>
  <si>
    <t>Exact</t>
  </si>
  <si>
    <t>(Operator)</t>
  </si>
  <si>
    <t>Find</t>
  </si>
  <si>
    <t>Search</t>
  </si>
  <si>
    <t>Replace</t>
  </si>
  <si>
    <t>Substitute</t>
  </si>
  <si>
    <t>Q-1</t>
  </si>
  <si>
    <t>Transpose A Column data in Horizontal Format</t>
  </si>
  <si>
    <t>Q-2</t>
  </si>
  <si>
    <t>Transpose 16 Row  data in Vertical Format</t>
  </si>
  <si>
    <t>Region</t>
  </si>
  <si>
    <t>North</t>
  </si>
  <si>
    <t>East</t>
  </si>
  <si>
    <t>South</t>
  </si>
  <si>
    <t>West</t>
  </si>
  <si>
    <t>Central</t>
  </si>
  <si>
    <t>Nort-East</t>
  </si>
  <si>
    <t>South_west</t>
  </si>
  <si>
    <t>Qtr-1</t>
  </si>
  <si>
    <t>Qtr-2</t>
  </si>
  <si>
    <t>Sales Data</t>
  </si>
  <si>
    <t>Data</t>
  </si>
  <si>
    <t>Add</t>
  </si>
  <si>
    <t>Substract</t>
  </si>
  <si>
    <t>Multiply</t>
  </si>
  <si>
    <t>Divide</t>
  </si>
  <si>
    <t>Value</t>
  </si>
  <si>
    <t>INT</t>
  </si>
  <si>
    <t>Round</t>
  </si>
  <si>
    <t>Roundup</t>
  </si>
  <si>
    <t>Rounddown</t>
  </si>
  <si>
    <t>Power</t>
  </si>
  <si>
    <t>Power Function</t>
  </si>
  <si>
    <t>Anjali        THakur</t>
  </si>
  <si>
    <t>Priya                 AgarwaL</t>
  </si>
  <si>
    <t>R             Vasu</t>
  </si>
  <si>
    <t>Sanjay                  GuptA</t>
  </si>
  <si>
    <t>Jharna                    Biswal</t>
  </si>
  <si>
    <t>Prakash                    Dutta</t>
  </si>
  <si>
    <t>Manisha                   Guha</t>
  </si>
  <si>
    <t>Arjun             JAiN</t>
  </si>
  <si>
    <t>Arjun                        Kapoor</t>
  </si>
  <si>
    <t>JP                           Kumar</t>
  </si>
  <si>
    <t>Trim</t>
  </si>
  <si>
    <t>Roman</t>
  </si>
  <si>
    <t>IV</t>
  </si>
  <si>
    <t>VI</t>
  </si>
  <si>
    <t>II</t>
  </si>
  <si>
    <t>VIII</t>
  </si>
  <si>
    <t>V</t>
  </si>
  <si>
    <t>IX</t>
  </si>
  <si>
    <t>VII</t>
  </si>
  <si>
    <t>REPT</t>
  </si>
  <si>
    <t>*</t>
  </si>
  <si>
    <t>SQRT</t>
  </si>
  <si>
    <t>Emp Code</t>
  </si>
  <si>
    <t>Address</t>
  </si>
  <si>
    <t>City</t>
  </si>
  <si>
    <t>Department</t>
  </si>
  <si>
    <t>Basic</t>
  </si>
  <si>
    <t>Andheri (W)</t>
  </si>
  <si>
    <t>Mumbai</t>
  </si>
  <si>
    <t>W</t>
  </si>
  <si>
    <t>Training</t>
  </si>
  <si>
    <t>Govindpuri</t>
  </si>
  <si>
    <t>Delhi</t>
  </si>
  <si>
    <t>N</t>
  </si>
  <si>
    <t>Accounts</t>
  </si>
  <si>
    <t>Sector 9</t>
  </si>
  <si>
    <t>Noida</t>
  </si>
  <si>
    <t>Marketing</t>
  </si>
  <si>
    <t>Egmore</t>
  </si>
  <si>
    <t>Chennai</t>
  </si>
  <si>
    <t>S</t>
  </si>
  <si>
    <t>R&amp;D</t>
  </si>
  <si>
    <t>Link Road</t>
  </si>
  <si>
    <t>Cuttack</t>
  </si>
  <si>
    <t>E</t>
  </si>
  <si>
    <t>Elgin Road</t>
  </si>
  <si>
    <t>Kolkata</t>
  </si>
  <si>
    <t>Alipore</t>
  </si>
  <si>
    <t>MG Road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</si>
  <si>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</si>
  <si>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</si>
  <si>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</si>
  <si>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</si>
  <si>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</si>
  <si>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</si>
  <si>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</si>
  <si>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</si>
  <si>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</si>
  <si>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</si>
  <si>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</si>
  <si>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</si>
  <si>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</si>
  <si>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</si>
  <si>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</si>
  <si>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</si>
  <si>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</si>
  <si>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</si>
  <si>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</si>
  <si>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</si>
  <si>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</si>
  <si>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</si>
  <si>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SUMIFS</t>
  </si>
  <si>
    <t>COUNTIFS</t>
  </si>
  <si>
    <t>AverageIFs</t>
  </si>
  <si>
    <t>Q-1 Total Salary of Training Department Employees form W Region</t>
  </si>
  <si>
    <t>Q-2 Average Salary of Training Department Employees form W Region</t>
  </si>
  <si>
    <t>Q-3 Total Number of Employees from  Training Department and form W Region</t>
  </si>
  <si>
    <t>Tax Rate</t>
  </si>
  <si>
    <t>Relative Demo</t>
  </si>
  <si>
    <t>Absolute Referencing Demo</t>
  </si>
  <si>
    <t>Product Name</t>
  </si>
  <si>
    <t>Quantity</t>
  </si>
  <si>
    <t>Rate</t>
  </si>
  <si>
    <t>Amount</t>
  </si>
  <si>
    <t>Emp Name</t>
  </si>
  <si>
    <t>Salary</t>
  </si>
  <si>
    <t>Pepsi</t>
  </si>
  <si>
    <t>Ram</t>
  </si>
  <si>
    <t>coke</t>
  </si>
  <si>
    <t>Shyam</t>
  </si>
  <si>
    <t>Slice</t>
  </si>
  <si>
    <t>Hari</t>
  </si>
  <si>
    <t>Miranda</t>
  </si>
  <si>
    <t>Manish</t>
  </si>
  <si>
    <t>Team</t>
  </si>
  <si>
    <t>Asha</t>
  </si>
  <si>
    <t>7-Up</t>
  </si>
  <si>
    <t>Ansu</t>
  </si>
  <si>
    <t>frooty</t>
  </si>
  <si>
    <t>ABS</t>
  </si>
  <si>
    <t>Sum</t>
  </si>
  <si>
    <t>Average</t>
  </si>
  <si>
    <t>Max</t>
  </si>
  <si>
    <t>Min</t>
  </si>
  <si>
    <t>Count</t>
  </si>
  <si>
    <t>CTRL+;</t>
  </si>
  <si>
    <t>CTRL+SHIFT+:</t>
  </si>
  <si>
    <t>TODAY</t>
  </si>
  <si>
    <t>NOW</t>
  </si>
  <si>
    <t>NOW-TODAY</t>
  </si>
  <si>
    <t>TIME</t>
  </si>
  <si>
    <t>DATE</t>
  </si>
  <si>
    <t>HOUR</t>
  </si>
  <si>
    <t>MINUTES</t>
  </si>
  <si>
    <t>SECOND</t>
  </si>
  <si>
    <t>DATA</t>
  </si>
  <si>
    <t>ISTEXT</t>
  </si>
  <si>
    <t>ISNUMBER</t>
  </si>
  <si>
    <t>ISEVEN</t>
  </si>
  <si>
    <t>ISODD</t>
  </si>
  <si>
    <t>ISNONTEXT</t>
  </si>
  <si>
    <t>ISFORMULA</t>
  </si>
  <si>
    <t>India</t>
  </si>
  <si>
    <t>Excel</t>
  </si>
  <si>
    <t>ISLOGICAL</t>
  </si>
  <si>
    <t>Weekday</t>
  </si>
  <si>
    <t>Excel is World Most Famous Spreadsheet Application</t>
  </si>
  <si>
    <t xml:space="preserve">It is Integral Part of MS-Office </t>
  </si>
  <si>
    <t>Any Software that contain data in rows &amp; Column is known As Spreadsheet</t>
  </si>
  <si>
    <t>Horizontal lines are known as Rows</t>
  </si>
  <si>
    <t>Vertical Lines are Known as Columns</t>
  </si>
  <si>
    <t>Intersection of Row &amp; Column is Known as Cell.</t>
  </si>
  <si>
    <t>Alphabets are Columns</t>
  </si>
  <si>
    <t>Number are denoted as Rows</t>
  </si>
  <si>
    <t>Total Numbers of Rows 10,48,576</t>
  </si>
  <si>
    <t>Total Number of Columns 16,384</t>
  </si>
  <si>
    <t>1 is First Row</t>
  </si>
  <si>
    <t>A is First Column</t>
  </si>
  <si>
    <t>A1 is First Cell</t>
  </si>
  <si>
    <t>XFD1048576 is Last Cell.</t>
  </si>
  <si>
    <t>CTRL+DOWN Arrow Key To go Last Row</t>
  </si>
  <si>
    <t>CTRL+RIGHT Arrow key to go Last Column</t>
  </si>
  <si>
    <t>CTRL+LEFT Arrow Key for First Column</t>
  </si>
  <si>
    <t>CTRL+UP Arrow Key To go First  Row</t>
  </si>
  <si>
    <t>SHIFT + F11 Key Used to Insert New Worksheet</t>
  </si>
  <si>
    <t>CTRL+PGDn is Used To Next Sheet</t>
  </si>
  <si>
    <t>CTRL+UP is Used To Previous Sheet</t>
  </si>
  <si>
    <t>CLRT+HOME For First  Cell</t>
  </si>
  <si>
    <t>CTRL+A To Select All Data</t>
  </si>
  <si>
    <t xml:space="preserve">ALT+PGDN </t>
  </si>
  <si>
    <t>F11 To Insert Instant Chart</t>
  </si>
  <si>
    <t>ALT+F1 To Insert Chart in Data Sheet</t>
  </si>
  <si>
    <t>.XLSX</t>
  </si>
  <si>
    <t>.XLSM</t>
  </si>
  <si>
    <t>.XLS</t>
  </si>
  <si>
    <t>.XLSB</t>
  </si>
  <si>
    <t>=TODAY()</t>
  </si>
  <si>
    <t>=NOW()</t>
  </si>
  <si>
    <t>CLRT+;</t>
  </si>
  <si>
    <t>KA-05-KP-8562</t>
  </si>
  <si>
    <t>TN-10-RD-9878</t>
  </si>
  <si>
    <t>AP-10-NA-2378</t>
  </si>
  <si>
    <t>TS-04-BA-9567</t>
  </si>
  <si>
    <t>KL-07-ST-8923</t>
  </si>
  <si>
    <t>WB-11-CG-5679</t>
  </si>
  <si>
    <t>UP-09-ST-7453</t>
  </si>
  <si>
    <t>MH-05-AP-9845</t>
  </si>
  <si>
    <t>OR-06-KN-4598</t>
  </si>
  <si>
    <t>DL-03-EG-8345</t>
  </si>
  <si>
    <t>GA-05-AP-3456</t>
  </si>
  <si>
    <t>Anjali ,Thakur</t>
  </si>
  <si>
    <t>Jharna ,Biswal</t>
  </si>
  <si>
    <t>Prakash#Dutta</t>
  </si>
  <si>
    <t>Manisha;Guha</t>
  </si>
  <si>
    <t>Arjun,JAiN</t>
  </si>
  <si>
    <t>Arjun#Kapoor</t>
  </si>
  <si>
    <t>R#Vasu,Muthanna</t>
  </si>
  <si>
    <t>"Priya AgarwaL"</t>
  </si>
  <si>
    <t>"Ajay Kumar"</t>
  </si>
  <si>
    <t>Sanjay;Gupta</t>
  </si>
  <si>
    <t>Example-1</t>
  </si>
  <si>
    <t>Example-2</t>
  </si>
  <si>
    <t>Example-3</t>
  </si>
  <si>
    <t>Example-4</t>
  </si>
  <si>
    <t>Linear</t>
  </si>
  <si>
    <t>Growth</t>
  </si>
  <si>
    <t>Date</t>
  </si>
  <si>
    <t>Month</t>
  </si>
  <si>
    <t>Year</t>
  </si>
  <si>
    <t>Custom List</t>
  </si>
  <si>
    <t>Linear(Step value)</t>
  </si>
  <si>
    <t>Growth(With Step Value</t>
  </si>
  <si>
    <t>Sanjay Roy</t>
  </si>
  <si>
    <t>Priya Sharma</t>
  </si>
  <si>
    <t>Arjun Reddy</t>
  </si>
  <si>
    <t>jhjsk</t>
  </si>
  <si>
    <t>^</t>
  </si>
  <si>
    <t>Arabic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</si>
  <si>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</si>
  <si>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</si>
  <si>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</si>
  <si>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</si>
  <si>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</si>
  <si>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</si>
  <si>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</si>
  <si>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</si>
  <si>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</si>
  <si>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</si>
  <si>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LARGE</t>
  </si>
  <si>
    <t>SMALL</t>
  </si>
  <si>
    <t>RANK</t>
  </si>
  <si>
    <t>jhjsk123</t>
  </si>
  <si>
    <t xml:space="preserve">
</t>
  </si>
  <si>
    <t>AVERAGEIFS</t>
  </si>
  <si>
    <t>MINIFS</t>
  </si>
  <si>
    <t>MAXIFS</t>
  </si>
  <si>
    <t>tax</t>
  </si>
  <si>
    <t>Name manager</t>
  </si>
  <si>
    <t>day</t>
  </si>
  <si>
    <t>month</t>
  </si>
  <si>
    <t>year</t>
  </si>
  <si>
    <t>date</t>
  </si>
  <si>
    <t>start date</t>
  </si>
  <si>
    <t>current</t>
  </si>
  <si>
    <t>last date</t>
  </si>
  <si>
    <t>holiday</t>
  </si>
  <si>
    <t>No of days</t>
  </si>
  <si>
    <t>sl</t>
  </si>
  <si>
    <t>Sunday</t>
  </si>
  <si>
    <t>Monday</t>
  </si>
  <si>
    <t>Tuesday</t>
  </si>
  <si>
    <t>Wednesday</t>
  </si>
  <si>
    <t>Thursday</t>
  </si>
  <si>
    <t>Friday</t>
  </si>
  <si>
    <t>SBI</t>
  </si>
  <si>
    <t>HDFC</t>
  </si>
  <si>
    <t>IDFC</t>
  </si>
  <si>
    <t>SBM</t>
  </si>
  <si>
    <t>BOB</t>
  </si>
  <si>
    <t>FEDRAL</t>
  </si>
  <si>
    <t>KOTAK</t>
  </si>
  <si>
    <t>JAN</t>
  </si>
  <si>
    <t>FEB</t>
  </si>
  <si>
    <t>MAR</t>
  </si>
  <si>
    <t>APR</t>
  </si>
  <si>
    <t>MAY</t>
  </si>
  <si>
    <t>JUN</t>
  </si>
  <si>
    <t>JUL</t>
  </si>
  <si>
    <t>AUG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</si>
  <si>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</si>
  <si>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</si>
  <si>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</si>
  <si>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</si>
  <si>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</si>
  <si>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</si>
  <si>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</si>
  <si>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</si>
  <si>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</si>
  <si>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</si>
  <si>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KUMAR JP</t>
  </si>
  <si>
    <t>THAKUR Anjali</t>
  </si>
  <si>
    <t>AGARWAL Priya</t>
  </si>
  <si>
    <t>VASU R</t>
  </si>
  <si>
    <t>GUPTA Sanjay</t>
  </si>
  <si>
    <t>BISWAL Jharna</t>
  </si>
  <si>
    <t>DUTTA Prakash</t>
  </si>
  <si>
    <t>GUHA Manisha</t>
  </si>
  <si>
    <t>JAIN Arjun</t>
  </si>
  <si>
    <t>KAPOOR Arjun</t>
  </si>
  <si>
    <t>J K</t>
  </si>
  <si>
    <t>A TH</t>
  </si>
  <si>
    <t>P AgarwaL</t>
  </si>
  <si>
    <t>R V</t>
  </si>
  <si>
    <t>S GuptA</t>
  </si>
  <si>
    <t>J B</t>
  </si>
  <si>
    <t>P D</t>
  </si>
  <si>
    <t>M G</t>
  </si>
  <si>
    <t>A JAiN</t>
  </si>
  <si>
    <t>A K</t>
  </si>
  <si>
    <t>JP excelr kumar</t>
  </si>
  <si>
    <t>Anjali excelr thakur</t>
  </si>
  <si>
    <t>Priya excelr agarwal</t>
  </si>
  <si>
    <t>R excelr vasu</t>
  </si>
  <si>
    <t>Sanjay excelr gupta</t>
  </si>
  <si>
    <t>Jharna excelr biswal</t>
  </si>
  <si>
    <t>Prakash excelr dutta</t>
  </si>
  <si>
    <t>Manisha excelr guha</t>
  </si>
  <si>
    <t>Arjun excelr jain</t>
  </si>
  <si>
    <t>Arjun excelr kapoor</t>
  </si>
  <si>
    <t>jp_kumar@gmail.com</t>
  </si>
  <si>
    <t>anjali_thakur@gmail.com</t>
  </si>
  <si>
    <t>priya_agarwal@gmail.com</t>
  </si>
  <si>
    <t>r_vasu@gmail.com</t>
  </si>
  <si>
    <t>sanjay_gupta@gmail.com</t>
  </si>
  <si>
    <t>jharna_biswal@gmail.com</t>
  </si>
  <si>
    <t>prakash_dutta@gmail.com</t>
  </si>
  <si>
    <t>manisha_guha@gmail.com</t>
  </si>
  <si>
    <t>arjun_jain@gmail.com</t>
  </si>
  <si>
    <t>arjun_kapoor@gmail.com</t>
  </si>
  <si>
    <t>jp.kumar@excelr.com</t>
  </si>
  <si>
    <t xml:space="preserve">first name </t>
  </si>
  <si>
    <t>last name</t>
  </si>
  <si>
    <t>jp</t>
  </si>
  <si>
    <t>anjali</t>
  </si>
  <si>
    <t>priya</t>
  </si>
  <si>
    <t>r</t>
  </si>
  <si>
    <t>sanjay</t>
  </si>
  <si>
    <t>jharna</t>
  </si>
  <si>
    <t>prakash</t>
  </si>
  <si>
    <t>manisha</t>
  </si>
  <si>
    <t>kumar</t>
  </si>
  <si>
    <t>thakur</t>
  </si>
  <si>
    <t>agarwal</t>
  </si>
  <si>
    <t>vasu</t>
  </si>
  <si>
    <t>gupta</t>
  </si>
  <si>
    <t>biswal</t>
  </si>
  <si>
    <t>dutta</t>
  </si>
  <si>
    <t>guha</t>
  </si>
  <si>
    <t>arjun</t>
  </si>
  <si>
    <t>jain</t>
  </si>
  <si>
    <t>kapoor</t>
  </si>
  <si>
    <t>Unique ID</t>
  </si>
  <si>
    <t>JPMWT$1</t>
  </si>
  <si>
    <t>PriyaMNT$3</t>
  </si>
  <si>
    <t>ATDNA$2</t>
  </si>
  <si>
    <t>ATDNA$5</t>
  </si>
  <si>
    <t>JharnaMET$6</t>
  </si>
  <si>
    <t>PrakashMET$7</t>
  </si>
  <si>
    <t>ATDEA$8</t>
  </si>
  <si>
    <t>ArjunMWT$9</t>
  </si>
  <si>
    <t>ATDSA$10</t>
  </si>
  <si>
    <t>ShahidMST$12</t>
  </si>
  <si>
    <t>ATDSA$13</t>
  </si>
  <si>
    <t>AshwiniMST$14</t>
  </si>
  <si>
    <t>PrateekMNT$15</t>
  </si>
  <si>
    <t>ATDSA$16</t>
  </si>
  <si>
    <t>ATDWA$17</t>
  </si>
  <si>
    <t>ATDWA$18</t>
  </si>
  <si>
    <t>ATDWA$19</t>
  </si>
  <si>
    <t>ATDNA$20</t>
  </si>
  <si>
    <t>ATDSA$4</t>
  </si>
  <si>
    <t>ATDSA$11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</si>
</sst>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20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9" fontId="0" fillId="2" borderId="0" xfId="0" applyNumberFormat="1" applyFill="1"/>
    <xf numFmtId="1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anisha_guha@gmail.com" TargetMode="External"/><Relationship Id="rId3" Type="http://schemas.openxmlformats.org/officeDocument/2006/relationships/hyperlink" Target="mailto:priya_agarwal@gmail.com" TargetMode="External"/><Relationship Id="rId7" Type="http://schemas.openxmlformats.org/officeDocument/2006/relationships/hyperlink" Target="mailto:prakash_dutta@gmail.com" TargetMode="External"/><Relationship Id="rId2" Type="http://schemas.openxmlformats.org/officeDocument/2006/relationships/hyperlink" Target="mailto:anjali_thakur@gmail.com" TargetMode="External"/><Relationship Id="rId1" Type="http://schemas.openxmlformats.org/officeDocument/2006/relationships/hyperlink" Target="mailto:jp_kumar@gmail.com" TargetMode="External"/><Relationship Id="rId6" Type="http://schemas.openxmlformats.org/officeDocument/2006/relationships/hyperlink" Target="mailto:jharna_biswal@gmail.com" TargetMode="External"/><Relationship Id="rId11" Type="http://schemas.openxmlformats.org/officeDocument/2006/relationships/hyperlink" Target="mailto:jp.kumar@excelr.com" TargetMode="External"/><Relationship Id="rId5" Type="http://schemas.openxmlformats.org/officeDocument/2006/relationships/hyperlink" Target="mailto:sanjay_gupta@gmail.com" TargetMode="External"/><Relationship Id="rId10" Type="http://schemas.openxmlformats.org/officeDocument/2006/relationships/hyperlink" Target="mailto:arjun_kapoor@gmail.com" TargetMode="External"/><Relationship Id="rId4" Type="http://schemas.openxmlformats.org/officeDocument/2006/relationships/hyperlink" Target="mailto:r_vasu@gmail.com" TargetMode="External"/><Relationship Id="rId9" Type="http://schemas.openxmlformats.org/officeDocument/2006/relationships/hyperlink" Target="mailto:arjun_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69F-5CF7-47B5-AADD-43CBA0FAD2A7}">
  <sheetPr codeName="Sheet1"/>
  <dimension ref="A1:C38"/>
  <sheetViews>
    <sheetView zoomScale="170" zoomScaleNormal="170" workbookViewId="0">
      <selection activeCell="H4" sqref="H4"/>
    </sheetView>
  </sheetViews>
  <sheetFormatPr defaultRowHeight="14.5" x14ac:dyDescent="0.35"/>
  <cols>
    <col min="1" max="1" width="5.453125" customWidth="1"/>
    <col min="2" max="2" width="62.90625" bestFit="1" customWidth="1"/>
  </cols>
  <sheetData>
    <row r="1" spans="1:2" x14ac:dyDescent="0.35">
      <c r="A1">
        <v>1</v>
      </c>
      <c r="B1" t="s">
        <v>204</v>
      </c>
    </row>
    <row r="2" spans="1:2" x14ac:dyDescent="0.35">
      <c r="A2">
        <v>2</v>
      </c>
      <c r="B2" t="s">
        <v>206</v>
      </c>
    </row>
    <row r="3" spans="1:2" x14ac:dyDescent="0.35">
      <c r="A3">
        <v>3</v>
      </c>
      <c r="B3" t="s">
        <v>205</v>
      </c>
    </row>
    <row r="4" spans="1:2" x14ac:dyDescent="0.35">
      <c r="A4">
        <v>4</v>
      </c>
      <c r="B4" t="s">
        <v>207</v>
      </c>
    </row>
    <row r="5" spans="1:2" x14ac:dyDescent="0.35">
      <c r="A5">
        <v>5</v>
      </c>
      <c r="B5" t="s">
        <v>208</v>
      </c>
    </row>
    <row r="6" spans="1:2" x14ac:dyDescent="0.35">
      <c r="A6">
        <v>6</v>
      </c>
      <c r="B6" t="s">
        <v>209</v>
      </c>
    </row>
    <row r="7" spans="1:2" x14ac:dyDescent="0.35">
      <c r="A7">
        <v>7</v>
      </c>
      <c r="B7" t="s">
        <v>210</v>
      </c>
    </row>
    <row r="8" spans="1:2" x14ac:dyDescent="0.35">
      <c r="A8">
        <v>8</v>
      </c>
      <c r="B8" t="s">
        <v>211</v>
      </c>
    </row>
    <row r="9" spans="1:2" x14ac:dyDescent="0.35">
      <c r="A9">
        <v>9</v>
      </c>
      <c r="B9" t="s">
        <v>212</v>
      </c>
    </row>
    <row r="10" spans="1:2" x14ac:dyDescent="0.35">
      <c r="A10">
        <v>10</v>
      </c>
      <c r="B10" t="s">
        <v>213</v>
      </c>
    </row>
    <row r="11" spans="1:2" x14ac:dyDescent="0.35">
      <c r="A11">
        <v>11</v>
      </c>
      <c r="B11" t="s">
        <v>214</v>
      </c>
    </row>
    <row r="12" spans="1:2" x14ac:dyDescent="0.35">
      <c r="A12">
        <v>12</v>
      </c>
      <c r="B12" t="s">
        <v>215</v>
      </c>
    </row>
    <row r="13" spans="1:2" x14ac:dyDescent="0.35">
      <c r="A13">
        <v>13</v>
      </c>
      <c r="B13" t="s">
        <v>216</v>
      </c>
    </row>
    <row r="14" spans="1:2" x14ac:dyDescent="0.35">
      <c r="A14">
        <v>14</v>
      </c>
      <c r="B14" t="s">
        <v>217</v>
      </c>
    </row>
    <row r="15" spans="1:2" x14ac:dyDescent="0.35">
      <c r="A15">
        <v>15</v>
      </c>
      <c r="B15" t="s">
        <v>218</v>
      </c>
    </row>
    <row r="16" spans="1:2" x14ac:dyDescent="0.35">
      <c r="A16">
        <v>16</v>
      </c>
      <c r="B16" t="s">
        <v>219</v>
      </c>
    </row>
    <row r="17" spans="1:3" x14ac:dyDescent="0.35">
      <c r="A17">
        <v>17</v>
      </c>
      <c r="B17" t="s">
        <v>220</v>
      </c>
    </row>
    <row r="18" spans="1:3" x14ac:dyDescent="0.35">
      <c r="A18">
        <v>18</v>
      </c>
      <c r="B18" t="s">
        <v>221</v>
      </c>
    </row>
    <row r="19" spans="1:3" x14ac:dyDescent="0.35">
      <c r="A19">
        <v>19</v>
      </c>
      <c r="B19" t="s">
        <v>222</v>
      </c>
    </row>
    <row r="20" spans="1:3" x14ac:dyDescent="0.35">
      <c r="A20">
        <v>20</v>
      </c>
      <c r="B20" t="s">
        <v>223</v>
      </c>
    </row>
    <row r="21" spans="1:3" x14ac:dyDescent="0.35">
      <c r="A21">
        <v>21</v>
      </c>
      <c r="B21" t="s">
        <v>224</v>
      </c>
    </row>
    <row r="22" spans="1:3" x14ac:dyDescent="0.35">
      <c r="A22">
        <v>22</v>
      </c>
      <c r="B22" t="s">
        <v>225</v>
      </c>
    </row>
    <row r="23" spans="1:3" x14ac:dyDescent="0.35">
      <c r="A23">
        <v>23</v>
      </c>
      <c r="B23" t="s">
        <v>226</v>
      </c>
    </row>
    <row r="24" spans="1:3" x14ac:dyDescent="0.35">
      <c r="A24">
        <v>24</v>
      </c>
      <c r="B24" t="s">
        <v>227</v>
      </c>
    </row>
    <row r="25" spans="1:3" x14ac:dyDescent="0.35">
      <c r="A25">
        <v>25</v>
      </c>
      <c r="B25" t="s">
        <v>228</v>
      </c>
    </row>
    <row r="26" spans="1:3" x14ac:dyDescent="0.35">
      <c r="A26">
        <v>26</v>
      </c>
      <c r="B26" t="s">
        <v>229</v>
      </c>
    </row>
    <row r="27" spans="1:3" x14ac:dyDescent="0.35">
      <c r="A27">
        <v>27</v>
      </c>
      <c r="B27" t="s">
        <v>230</v>
      </c>
      <c r="C27" t="s">
        <v>232</v>
      </c>
    </row>
    <row r="28" spans="1:3" x14ac:dyDescent="0.35">
      <c r="A28">
        <v>28</v>
      </c>
      <c r="B28" t="s">
        <v>231</v>
      </c>
    </row>
    <row r="29" spans="1:3" x14ac:dyDescent="0.35">
      <c r="A29">
        <v>29</v>
      </c>
      <c r="B29" t="s">
        <v>233</v>
      </c>
    </row>
    <row r="31" spans="1:3" x14ac:dyDescent="0.35">
      <c r="B31" s="7" t="s">
        <v>234</v>
      </c>
    </row>
    <row r="32" spans="1:3" x14ac:dyDescent="0.35">
      <c r="B32" s="7" t="s">
        <v>235</v>
      </c>
    </row>
    <row r="33" spans="2:3" x14ac:dyDescent="0.35">
      <c r="B33" t="s">
        <v>236</v>
      </c>
      <c r="C33" t="s">
        <v>189</v>
      </c>
    </row>
    <row r="34" spans="2:3" x14ac:dyDescent="0.35">
      <c r="B34" t="s">
        <v>184</v>
      </c>
      <c r="C34" t="s">
        <v>188</v>
      </c>
    </row>
    <row r="37" spans="2:3" x14ac:dyDescent="0.35">
      <c r="B37" s="4">
        <v>44714</v>
      </c>
    </row>
    <row r="38" spans="2:3" x14ac:dyDescent="0.35">
      <c r="B38" s="8">
        <v>0.74861111111111101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907-C06F-4312-84E7-20602E6C7C3B}">
  <sheetPr codeName="Sheet2"/>
  <dimension ref="A1:V11"/>
  <sheetViews>
    <sheetView topLeftCell="N1" zoomScale="116" zoomScaleNormal="190" workbookViewId="0">
      <selection activeCell="Q25" sqref="Q25"/>
    </sheetView>
  </sheetViews>
  <sheetFormatPr defaultColWidth="18.453125" defaultRowHeight="14.5" x14ac:dyDescent="0.35"/>
  <cols>
    <col min="2" max="2" width="15.90625" customWidth="1"/>
    <col min="3" max="3" width="17.08984375" customWidth="1"/>
    <col min="14" max="14" width="18.453125" customWidth="1"/>
    <col min="21" max="21" width="22.54296875" bestFit="1" customWidth="1"/>
  </cols>
  <sheetData>
    <row r="1" spans="1:22" x14ac:dyDescent="0.35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41</v>
      </c>
      <c r="J1" s="1" t="s">
        <v>42</v>
      </c>
      <c r="K1" s="1" t="s">
        <v>43</v>
      </c>
      <c r="L1" s="1"/>
      <c r="M1" s="1" t="s">
        <v>0</v>
      </c>
      <c r="N1" s="1" t="s">
        <v>0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0</v>
      </c>
      <c r="V1" s="1" t="s">
        <v>88</v>
      </c>
    </row>
    <row r="2" spans="1:22" x14ac:dyDescent="0.35">
      <c r="A2" t="s">
        <v>1</v>
      </c>
      <c r="B2" t="str">
        <f>UPPER(A2)</f>
        <v>JP KUMAR</v>
      </c>
      <c r="C2" t="str">
        <f>LOWER(A2)</f>
        <v>jp kumar</v>
      </c>
      <c r="D2" t="str">
        <f>PROPER(A2)</f>
        <v>Jp Kumar</v>
      </c>
      <c r="E2">
        <f>LEN(A2)</f>
        <v>8</v>
      </c>
      <c r="F2" t="str">
        <f>LEFT(A2,3)</f>
        <v xml:space="preserve">JP </v>
      </c>
      <c r="G2" t="str">
        <f>RIGHT(A2,4)</f>
        <v>umar</v>
      </c>
      <c r="H2" t="str">
        <f>MID(A2,5,3)</f>
        <v>uma</v>
      </c>
      <c r="I2" t="s">
        <v>22</v>
      </c>
      <c r="J2" t="s">
        <v>23</v>
      </c>
      <c r="K2" t="str">
        <f>I2&amp;" "&amp;J2</f>
        <v>JP Kumar</v>
      </c>
      <c r="L2" t="str">
        <f>CONCATENATE(I2," ",J2)</f>
        <v>JP Kumar</v>
      </c>
      <c r="M2" t="s">
        <v>1</v>
      </c>
      <c r="N2" t="s">
        <v>44</v>
      </c>
      <c r="O2" t="b">
        <f>EXACT(M2,N2)</f>
        <v>0</v>
      </c>
      <c r="P2" t="b">
        <f>M2=N2</f>
        <v>1</v>
      </c>
      <c r="Q2">
        <f>FIND("a",M2)</f>
        <v>7</v>
      </c>
      <c r="R2">
        <f>SEARCH("a",N2)</f>
        <v>7</v>
      </c>
      <c r="S2" t="str">
        <f>REPLACE(N2,1,2,"KP")</f>
        <v>KP Kumar</v>
      </c>
      <c r="T2" t="str">
        <f>SUBSTITUTE(N2,"a","oo")</f>
        <v>Jp Kumoor</v>
      </c>
      <c r="U2" t="s">
        <v>87</v>
      </c>
      <c r="V2" t="str">
        <f>TRIM(U2)</f>
        <v>JP Kumar</v>
      </c>
    </row>
    <row r="3" spans="1:22" x14ac:dyDescent="0.35">
      <c r="A3" t="s">
        <v>11</v>
      </c>
      <c r="B3" t="str">
        <f t="shared" ref="B3:B11" si="0">UPPER(A3)</f>
        <v>ANJALI THAKUR</v>
      </c>
      <c r="C3" t="str">
        <f t="shared" ref="C3:C11" si="1">LOWER(A3)</f>
        <v>anjali thakur</v>
      </c>
      <c r="D3" t="str">
        <f t="shared" ref="D3:D11" si="2">PROPER(A3)</f>
        <v>Anjali Thakur</v>
      </c>
      <c r="E3">
        <f t="shared" ref="E3:E11" si="3">LEN(A3)</f>
        <v>13</v>
      </c>
      <c r="F3" t="str">
        <f t="shared" ref="F3:F11" si="4">LEFT(A3,3)</f>
        <v>Anj</v>
      </c>
      <c r="G3" t="str">
        <f t="shared" ref="G3:G11" si="5">RIGHT(A3,4)</f>
        <v>akur</v>
      </c>
      <c r="H3" t="str">
        <f t="shared" ref="H3:H11" si="6">MID(A3,5,3)</f>
        <v xml:space="preserve">li </v>
      </c>
      <c r="I3" t="s">
        <v>24</v>
      </c>
      <c r="J3" t="s">
        <v>25</v>
      </c>
      <c r="K3" t="str">
        <f t="shared" ref="K3:K11" si="7">I3&amp;" "&amp;J3</f>
        <v>Anjali THakur</v>
      </c>
      <c r="L3" t="str">
        <f t="shared" ref="L3:L11" si="8">CONCATENATE(I3," ",J3)</f>
        <v>Anjali THakur</v>
      </c>
      <c r="M3" t="s">
        <v>11</v>
      </c>
      <c r="N3" t="s">
        <v>2</v>
      </c>
      <c r="O3" t="b">
        <f>EXACT(M3,N3)</f>
        <v>0</v>
      </c>
      <c r="P3" t="b">
        <f>M3=N3</f>
        <v>1</v>
      </c>
      <c r="Q3">
        <f>FIND("i",M3)</f>
        <v>6</v>
      </c>
      <c r="R3">
        <f t="shared" ref="R3:R11" si="9">SEARCH("a",N3)</f>
        <v>1</v>
      </c>
      <c r="S3" t="str">
        <f>REPLACE(N3,8,13,"SWA")</f>
        <v>Anjali SWA</v>
      </c>
      <c r="T3" t="str">
        <f>SUBSTITUTE(N3,"a","oo",2)</f>
        <v>Anjali Thookur</v>
      </c>
      <c r="U3" t="s">
        <v>78</v>
      </c>
      <c r="V3" t="str">
        <f>TRIM(U3)</f>
        <v>Anjali THakur</v>
      </c>
    </row>
    <row r="4" spans="1:22" x14ac:dyDescent="0.35">
      <c r="A4" t="s">
        <v>12</v>
      </c>
      <c r="B4" t="str">
        <f t="shared" si="0"/>
        <v>PRIYA AGARWAL</v>
      </c>
      <c r="C4" t="str">
        <f t="shared" si="1"/>
        <v>priya agarwal</v>
      </c>
      <c r="D4" t="str">
        <f t="shared" si="2"/>
        <v>Priya Agarwal</v>
      </c>
      <c r="E4">
        <f t="shared" si="3"/>
        <v>13</v>
      </c>
      <c r="F4" t="str">
        <f t="shared" si="4"/>
        <v>Pri</v>
      </c>
      <c r="G4" t="str">
        <f t="shared" si="5"/>
        <v>rwaL</v>
      </c>
      <c r="I4" t="s">
        <v>26</v>
      </c>
      <c r="J4" t="s">
        <v>27</v>
      </c>
      <c r="K4" t="str">
        <f t="shared" si="7"/>
        <v>Priya AgarwaL</v>
      </c>
      <c r="L4" t="str">
        <f t="shared" si="8"/>
        <v>Priya AgarwaL</v>
      </c>
      <c r="M4" t="s">
        <v>12</v>
      </c>
      <c r="N4" t="s">
        <v>3</v>
      </c>
      <c r="O4" t="b">
        <f t="shared" ref="O4:O11" si="10">EXACT(M4,N4)</f>
        <v>0</v>
      </c>
      <c r="P4" t="b">
        <f t="shared" ref="P4:P11" si="11">M4=N4</f>
        <v>1</v>
      </c>
      <c r="Q4">
        <f t="shared" ref="Q4:Q10" si="12">FIND("i",M4)</f>
        <v>3</v>
      </c>
      <c r="R4">
        <f t="shared" si="9"/>
        <v>5</v>
      </c>
      <c r="T4" t="str">
        <f t="shared" ref="T4:T11" si="13">SUBSTITUTE(N4,"a","oo")</f>
        <v>Priyoo Agoorwool</v>
      </c>
      <c r="U4" t="s">
        <v>79</v>
      </c>
      <c r="V4" t="str">
        <f t="shared" ref="V4:V11" si="14">TRIM(U4)</f>
        <v>Priya AgarwaL</v>
      </c>
    </row>
    <row r="5" spans="1:22" x14ac:dyDescent="0.35">
      <c r="A5" t="s">
        <v>4</v>
      </c>
      <c r="B5" t="str">
        <f t="shared" si="0"/>
        <v>R VASU</v>
      </c>
      <c r="C5" t="str">
        <f t="shared" si="1"/>
        <v>r vasu</v>
      </c>
      <c r="D5" t="str">
        <f t="shared" si="2"/>
        <v>R Vasu</v>
      </c>
      <c r="E5">
        <f t="shared" si="3"/>
        <v>6</v>
      </c>
      <c r="F5" t="str">
        <f t="shared" si="4"/>
        <v>R V</v>
      </c>
      <c r="G5" t="str">
        <f t="shared" si="5"/>
        <v>Vasu</v>
      </c>
      <c r="H5" t="str">
        <f t="shared" si="6"/>
        <v>su</v>
      </c>
      <c r="I5" t="s">
        <v>28</v>
      </c>
      <c r="J5" t="s">
        <v>29</v>
      </c>
      <c r="K5" t="str">
        <f t="shared" si="7"/>
        <v>R Vasu</v>
      </c>
      <c r="L5" t="str">
        <f t="shared" si="8"/>
        <v>R Vasu</v>
      </c>
      <c r="M5" t="s">
        <v>4</v>
      </c>
      <c r="N5" t="s">
        <v>4</v>
      </c>
      <c r="O5" t="b">
        <f t="shared" si="10"/>
        <v>1</v>
      </c>
      <c r="P5" t="b">
        <f t="shared" si="11"/>
        <v>1</v>
      </c>
      <c r="Q5">
        <f>FIND("u",M5)</f>
        <v>6</v>
      </c>
      <c r="R5">
        <f t="shared" si="9"/>
        <v>4</v>
      </c>
      <c r="T5" t="str">
        <f t="shared" si="13"/>
        <v>R Voosu</v>
      </c>
      <c r="U5" t="s">
        <v>80</v>
      </c>
      <c r="V5" t="str">
        <f t="shared" si="14"/>
        <v>R Vasu</v>
      </c>
    </row>
    <row r="6" spans="1:22" x14ac:dyDescent="0.35">
      <c r="A6" t="s">
        <v>13</v>
      </c>
      <c r="B6" t="str">
        <f t="shared" si="0"/>
        <v>SANJAY GUPTA</v>
      </c>
      <c r="C6" t="str">
        <f t="shared" si="1"/>
        <v>sanjay gupta</v>
      </c>
      <c r="D6" t="str">
        <f t="shared" si="2"/>
        <v>Sanjay Gupta</v>
      </c>
      <c r="E6">
        <f t="shared" si="3"/>
        <v>12</v>
      </c>
      <c r="F6" t="str">
        <f t="shared" si="4"/>
        <v>San</v>
      </c>
      <c r="G6" t="str">
        <f t="shared" si="5"/>
        <v>uptA</v>
      </c>
      <c r="H6" t="str">
        <f t="shared" si="6"/>
        <v xml:space="preserve">ay </v>
      </c>
      <c r="I6" t="s">
        <v>30</v>
      </c>
      <c r="J6" t="s">
        <v>31</v>
      </c>
      <c r="K6" t="str">
        <f t="shared" si="7"/>
        <v>Sanjay GuptA</v>
      </c>
      <c r="L6" t="str">
        <f t="shared" si="8"/>
        <v>Sanjay GuptA</v>
      </c>
      <c r="M6" t="s">
        <v>270</v>
      </c>
      <c r="N6" t="s">
        <v>5</v>
      </c>
      <c r="O6" t="b">
        <f t="shared" si="10"/>
        <v>0</v>
      </c>
      <c r="P6" t="b">
        <f t="shared" si="11"/>
        <v>0</v>
      </c>
      <c r="Q6">
        <f>FIND("y",M6)</f>
        <v>6</v>
      </c>
      <c r="R6">
        <f t="shared" si="9"/>
        <v>2</v>
      </c>
      <c r="T6" t="str">
        <f t="shared" si="13"/>
        <v>Soonjooy Guptoo</v>
      </c>
      <c r="U6" t="s">
        <v>81</v>
      </c>
      <c r="V6" t="str">
        <f t="shared" si="14"/>
        <v>Sanjay GuptA</v>
      </c>
    </row>
    <row r="7" spans="1:22" x14ac:dyDescent="0.35">
      <c r="A7" t="s">
        <v>6</v>
      </c>
      <c r="B7" t="str">
        <f t="shared" si="0"/>
        <v>JHARNA BISWAL</v>
      </c>
      <c r="C7" t="str">
        <f t="shared" si="1"/>
        <v>jharna biswal</v>
      </c>
      <c r="D7" t="str">
        <f t="shared" si="2"/>
        <v>Jharna Biswal</v>
      </c>
      <c r="E7">
        <f t="shared" si="3"/>
        <v>13</v>
      </c>
      <c r="F7" t="str">
        <f t="shared" si="4"/>
        <v>Jha</v>
      </c>
      <c r="G7" t="str">
        <f t="shared" si="5"/>
        <v>swal</v>
      </c>
      <c r="H7" t="str">
        <f t="shared" si="6"/>
        <v xml:space="preserve">na </v>
      </c>
      <c r="I7" t="s">
        <v>32</v>
      </c>
      <c r="J7" t="s">
        <v>33</v>
      </c>
      <c r="K7" t="str">
        <f t="shared" si="7"/>
        <v>Jharna Biswal</v>
      </c>
      <c r="L7" t="str">
        <f t="shared" si="8"/>
        <v>Jharna Biswal</v>
      </c>
      <c r="M7" t="s">
        <v>6</v>
      </c>
      <c r="N7" t="s">
        <v>6</v>
      </c>
      <c r="O7" t="b">
        <f t="shared" si="10"/>
        <v>1</v>
      </c>
      <c r="P7" t="b">
        <f t="shared" si="11"/>
        <v>1</v>
      </c>
      <c r="Q7">
        <f t="shared" si="12"/>
        <v>9</v>
      </c>
      <c r="R7">
        <f t="shared" si="9"/>
        <v>3</v>
      </c>
      <c r="T7" t="str">
        <f t="shared" si="13"/>
        <v>Jhoornoo Biswool</v>
      </c>
      <c r="U7" t="s">
        <v>82</v>
      </c>
      <c r="V7" t="str">
        <f t="shared" si="14"/>
        <v>Jharna Biswal</v>
      </c>
    </row>
    <row r="8" spans="1:22" x14ac:dyDescent="0.35">
      <c r="A8" t="s">
        <v>7</v>
      </c>
      <c r="B8" t="str">
        <f t="shared" si="0"/>
        <v>PRAKASH DUTTA</v>
      </c>
      <c r="C8" t="str">
        <f t="shared" si="1"/>
        <v>prakash dutta</v>
      </c>
      <c r="D8" t="str">
        <f t="shared" si="2"/>
        <v>Prakash Dutta</v>
      </c>
      <c r="E8">
        <f t="shared" si="3"/>
        <v>13</v>
      </c>
      <c r="F8" t="str">
        <f t="shared" si="4"/>
        <v>Pra</v>
      </c>
      <c r="G8" t="str">
        <f t="shared" si="5"/>
        <v>utta</v>
      </c>
      <c r="H8" t="str">
        <f t="shared" si="6"/>
        <v>ash</v>
      </c>
      <c r="I8" t="s">
        <v>34</v>
      </c>
      <c r="J8" t="s">
        <v>35</v>
      </c>
      <c r="K8" t="str">
        <f t="shared" si="7"/>
        <v>Prakash Dutta</v>
      </c>
      <c r="L8" t="str">
        <f t="shared" si="8"/>
        <v>Prakash Dutta</v>
      </c>
      <c r="M8" t="s">
        <v>7</v>
      </c>
      <c r="N8" t="s">
        <v>7</v>
      </c>
      <c r="O8" t="b">
        <f t="shared" si="10"/>
        <v>1</v>
      </c>
      <c r="P8" t="b">
        <f t="shared" si="11"/>
        <v>1</v>
      </c>
      <c r="Q8">
        <f>FIND("r",M8)</f>
        <v>2</v>
      </c>
      <c r="R8">
        <f t="shared" si="9"/>
        <v>3</v>
      </c>
      <c r="T8" t="str">
        <f t="shared" si="13"/>
        <v>Prookoosh Duttoo</v>
      </c>
      <c r="U8" t="s">
        <v>83</v>
      </c>
      <c r="V8" t="str">
        <f t="shared" si="14"/>
        <v>Prakash Dutta</v>
      </c>
    </row>
    <row r="9" spans="1:22" x14ac:dyDescent="0.35">
      <c r="A9" t="s">
        <v>8</v>
      </c>
      <c r="B9" t="str">
        <f t="shared" si="0"/>
        <v>MANISHA GUHA</v>
      </c>
      <c r="C9" t="str">
        <f t="shared" si="1"/>
        <v>manisha guha</v>
      </c>
      <c r="D9" t="str">
        <f t="shared" si="2"/>
        <v>Manisha Guha</v>
      </c>
      <c r="E9">
        <f t="shared" si="3"/>
        <v>12</v>
      </c>
      <c r="F9" t="str">
        <f t="shared" si="4"/>
        <v>Man</v>
      </c>
      <c r="G9" t="str">
        <f t="shared" si="5"/>
        <v>Guha</v>
      </c>
      <c r="H9" t="str">
        <f t="shared" si="6"/>
        <v>sha</v>
      </c>
      <c r="I9" t="s">
        <v>36</v>
      </c>
      <c r="J9" t="s">
        <v>37</v>
      </c>
      <c r="K9" t="str">
        <f t="shared" si="7"/>
        <v>Manisha Guha</v>
      </c>
      <c r="L9" t="str">
        <f t="shared" si="8"/>
        <v>Manisha Guha</v>
      </c>
      <c r="M9" t="s">
        <v>8</v>
      </c>
      <c r="N9" t="s">
        <v>8</v>
      </c>
      <c r="O9" t="b">
        <f t="shared" si="10"/>
        <v>1</v>
      </c>
      <c r="P9" t="b">
        <f t="shared" si="11"/>
        <v>1</v>
      </c>
      <c r="Q9">
        <f t="shared" si="12"/>
        <v>4</v>
      </c>
      <c r="R9">
        <f t="shared" si="9"/>
        <v>2</v>
      </c>
      <c r="T9" t="str">
        <f t="shared" si="13"/>
        <v>Moonishoo Guhoo</v>
      </c>
      <c r="U9" t="s">
        <v>84</v>
      </c>
      <c r="V9" t="str">
        <f t="shared" si="14"/>
        <v>Manisha Guha</v>
      </c>
    </row>
    <row r="10" spans="1:22" x14ac:dyDescent="0.35">
      <c r="A10" t="s">
        <v>14</v>
      </c>
      <c r="B10" t="str">
        <f t="shared" si="0"/>
        <v>ARJUN JAIN</v>
      </c>
      <c r="C10" t="str">
        <f t="shared" si="1"/>
        <v>arjun jain</v>
      </c>
      <c r="D10" t="str">
        <f t="shared" si="2"/>
        <v>Arjun Jain</v>
      </c>
      <c r="E10">
        <f t="shared" si="3"/>
        <v>10</v>
      </c>
      <c r="F10" t="str">
        <f>LEFT(A10,3)</f>
        <v>Arj</v>
      </c>
      <c r="G10" t="str">
        <f t="shared" si="5"/>
        <v>JAiN</v>
      </c>
      <c r="H10" t="str">
        <f t="shared" si="6"/>
        <v>n J</v>
      </c>
      <c r="I10" t="s">
        <v>38</v>
      </c>
      <c r="J10" t="s">
        <v>39</v>
      </c>
      <c r="K10" t="str">
        <f t="shared" si="7"/>
        <v>Arjun JAiN</v>
      </c>
      <c r="L10" t="str">
        <f t="shared" si="8"/>
        <v>Arjun JAiN</v>
      </c>
      <c r="M10" t="s">
        <v>14</v>
      </c>
      <c r="N10" t="s">
        <v>9</v>
      </c>
      <c r="O10" t="b">
        <f t="shared" si="10"/>
        <v>0</v>
      </c>
      <c r="P10" t="b">
        <f t="shared" si="11"/>
        <v>1</v>
      </c>
      <c r="Q10">
        <f t="shared" si="12"/>
        <v>9</v>
      </c>
      <c r="R10">
        <f t="shared" si="9"/>
        <v>1</v>
      </c>
      <c r="T10" t="str">
        <f t="shared" si="13"/>
        <v>Arjun Jooin</v>
      </c>
      <c r="U10" t="s">
        <v>85</v>
      </c>
      <c r="V10" t="str">
        <f t="shared" si="14"/>
        <v>Arjun JAiN</v>
      </c>
    </row>
    <row r="11" spans="1:22" x14ac:dyDescent="0.35">
      <c r="A11" t="s">
        <v>10</v>
      </c>
      <c r="B11" t="str">
        <f t="shared" si="0"/>
        <v>ARJUN KAPOOR</v>
      </c>
      <c r="C11" t="str">
        <f t="shared" si="1"/>
        <v>arjun kapoor</v>
      </c>
      <c r="D11" t="str">
        <f t="shared" si="2"/>
        <v>Arjun Kapoor</v>
      </c>
      <c r="E11">
        <f t="shared" si="3"/>
        <v>12</v>
      </c>
      <c r="F11" t="str">
        <f t="shared" si="4"/>
        <v>Arj</v>
      </c>
      <c r="G11" t="str">
        <f t="shared" si="5"/>
        <v>poor</v>
      </c>
      <c r="H11" t="str">
        <f t="shared" si="6"/>
        <v>n K</v>
      </c>
      <c r="I11" t="s">
        <v>38</v>
      </c>
      <c r="J11" t="s">
        <v>40</v>
      </c>
      <c r="K11" t="str">
        <f t="shared" si="7"/>
        <v>Arjun Kapoor</v>
      </c>
      <c r="L11" t="str">
        <f t="shared" si="8"/>
        <v>Arjun Kapoor</v>
      </c>
      <c r="M11" t="s">
        <v>10</v>
      </c>
      <c r="N11" t="s">
        <v>10</v>
      </c>
      <c r="O11" t="b">
        <f t="shared" si="10"/>
        <v>1</v>
      </c>
      <c r="P11" t="b">
        <f t="shared" si="11"/>
        <v>1</v>
      </c>
      <c r="Q11">
        <f>FIND("o",M11)</f>
        <v>10</v>
      </c>
      <c r="R11">
        <f t="shared" si="9"/>
        <v>1</v>
      </c>
      <c r="T11" t="str">
        <f t="shared" si="13"/>
        <v>Arjun Koopoor</v>
      </c>
      <c r="U11" t="s">
        <v>86</v>
      </c>
      <c r="V11" t="str">
        <f t="shared" si="14"/>
        <v>Arjun Kapoor</v>
      </c>
    </row>
  </sheetData>
  <dataValidations count="1">
    <dataValidation type="custom" allowBlank="1" showInputMessage="1" showErrorMessage="1" sqref="A1:A11 I1:I11 M1:M11 U1:U11" xr:uid="{D16A34D6-7D5F-4275-A3B1-EFE8C37F9B1B}">
      <formula1>ISTEXT(A1)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8368-3C7D-46E1-92B9-499A93241FF7}">
  <sheetPr codeName="Sheet3"/>
  <dimension ref="A1:M44"/>
  <sheetViews>
    <sheetView topLeftCell="A25" zoomScale="200" zoomScaleNormal="200" workbookViewId="0">
      <selection activeCell="H4" sqref="H4"/>
    </sheetView>
  </sheetViews>
  <sheetFormatPr defaultRowHeight="14.5" x14ac:dyDescent="0.35"/>
  <cols>
    <col min="1" max="1" width="14.90625" bestFit="1" customWidth="1"/>
    <col min="2" max="2" width="8.36328125" bestFit="1" customWidth="1"/>
    <col min="3" max="3" width="13.36328125" customWidth="1"/>
    <col min="4" max="4" width="12.453125" bestFit="1" customWidth="1"/>
  </cols>
  <sheetData>
    <row r="1" spans="1:13" x14ac:dyDescent="0.35">
      <c r="A1" s="1" t="s">
        <v>0</v>
      </c>
      <c r="C1" s="1" t="s">
        <v>0</v>
      </c>
      <c r="D1" t="s">
        <v>1</v>
      </c>
      <c r="E1" t="s">
        <v>11</v>
      </c>
      <c r="F1" t="s">
        <v>12</v>
      </c>
      <c r="G1" t="s">
        <v>4</v>
      </c>
      <c r="H1" t="s">
        <v>13</v>
      </c>
      <c r="I1" t="s">
        <v>6</v>
      </c>
      <c r="J1" t="s">
        <v>7</v>
      </c>
      <c r="K1" t="s">
        <v>8</v>
      </c>
      <c r="L1" t="s">
        <v>14</v>
      </c>
      <c r="M1" t="s">
        <v>10</v>
      </c>
    </row>
    <row r="2" spans="1:13" x14ac:dyDescent="0.35">
      <c r="A2" t="s">
        <v>1</v>
      </c>
      <c r="C2" s="1" t="s">
        <v>0</v>
      </c>
      <c r="D2" t="s">
        <v>1</v>
      </c>
      <c r="E2" t="s">
        <v>11</v>
      </c>
      <c r="F2" t="s">
        <v>12</v>
      </c>
      <c r="G2" t="s">
        <v>4</v>
      </c>
      <c r="H2" t="s">
        <v>13</v>
      </c>
      <c r="I2" t="s">
        <v>6</v>
      </c>
      <c r="J2" t="s">
        <v>7</v>
      </c>
      <c r="K2" t="s">
        <v>8</v>
      </c>
      <c r="L2" t="s">
        <v>14</v>
      </c>
      <c r="M2" t="s">
        <v>10</v>
      </c>
    </row>
    <row r="3" spans="1:13" x14ac:dyDescent="0.35">
      <c r="A3" t="s">
        <v>11</v>
      </c>
    </row>
    <row r="4" spans="1:13" x14ac:dyDescent="0.35">
      <c r="A4" t="s">
        <v>12</v>
      </c>
    </row>
    <row r="5" spans="1:13" x14ac:dyDescent="0.35">
      <c r="A5" t="s">
        <v>4</v>
      </c>
    </row>
    <row r="6" spans="1:13" x14ac:dyDescent="0.35">
      <c r="A6" t="s">
        <v>13</v>
      </c>
    </row>
    <row r="7" spans="1:13" x14ac:dyDescent="0.35">
      <c r="A7" t="s">
        <v>6</v>
      </c>
    </row>
    <row r="8" spans="1:13" x14ac:dyDescent="0.35">
      <c r="A8" t="s">
        <v>7</v>
      </c>
    </row>
    <row r="9" spans="1:13" x14ac:dyDescent="0.35">
      <c r="A9" t="s">
        <v>8</v>
      </c>
    </row>
    <row r="10" spans="1:13" x14ac:dyDescent="0.35">
      <c r="A10" t="s">
        <v>14</v>
      </c>
    </row>
    <row r="11" spans="1:13" x14ac:dyDescent="0.35">
      <c r="A11" t="s">
        <v>10</v>
      </c>
    </row>
    <row r="13" spans="1:13" x14ac:dyDescent="0.35">
      <c r="E13" t="s">
        <v>51</v>
      </c>
      <c r="F13" t="s">
        <v>52</v>
      </c>
    </row>
    <row r="14" spans="1:13" x14ac:dyDescent="0.35">
      <c r="E14" t="s">
        <v>53</v>
      </c>
      <c r="F14" t="s">
        <v>54</v>
      </c>
    </row>
    <row r="16" spans="1:13" x14ac:dyDescent="0.35">
      <c r="A16" t="s">
        <v>0</v>
      </c>
      <c r="B16" t="s">
        <v>1</v>
      </c>
      <c r="C16" t="s">
        <v>11</v>
      </c>
      <c r="D16" t="s">
        <v>12</v>
      </c>
      <c r="E16" t="s">
        <v>4</v>
      </c>
      <c r="F16" t="s">
        <v>13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4</v>
      </c>
    </row>
    <row r="22" spans="1:1" x14ac:dyDescent="0.35">
      <c r="A22" t="s">
        <v>13</v>
      </c>
    </row>
    <row r="23" spans="1:1" x14ac:dyDescent="0.35">
      <c r="A23" t="s">
        <v>6</v>
      </c>
    </row>
    <row r="24" spans="1:1" x14ac:dyDescent="0.35">
      <c r="A24" t="s">
        <v>7</v>
      </c>
    </row>
    <row r="25" spans="1:1" x14ac:dyDescent="0.35">
      <c r="A25" t="s">
        <v>8</v>
      </c>
    </row>
    <row r="26" spans="1:1" x14ac:dyDescent="0.35">
      <c r="A26" t="s">
        <v>14</v>
      </c>
    </row>
    <row r="27" spans="1:1" x14ac:dyDescent="0.35">
      <c r="A27" t="s">
        <v>10</v>
      </c>
    </row>
    <row r="34" spans="2:2" x14ac:dyDescent="0.35">
      <c r="B34" t="s">
        <v>0</v>
      </c>
    </row>
    <row r="35" spans="2:2" x14ac:dyDescent="0.35">
      <c r="B35" t="s">
        <v>1</v>
      </c>
    </row>
    <row r="36" spans="2:2" x14ac:dyDescent="0.35">
      <c r="B36" t="s">
        <v>11</v>
      </c>
    </row>
    <row r="37" spans="2:2" x14ac:dyDescent="0.35">
      <c r="B37" t="s">
        <v>12</v>
      </c>
    </row>
    <row r="38" spans="2:2" x14ac:dyDescent="0.35">
      <c r="B38" t="s">
        <v>4</v>
      </c>
    </row>
    <row r="39" spans="2:2" x14ac:dyDescent="0.35">
      <c r="B39" t="s">
        <v>13</v>
      </c>
    </row>
    <row r="40" spans="2:2" x14ac:dyDescent="0.35">
      <c r="B40" t="s">
        <v>6</v>
      </c>
    </row>
    <row r="41" spans="2:2" x14ac:dyDescent="0.35">
      <c r="B41" t="s">
        <v>7</v>
      </c>
    </row>
    <row r="42" spans="2:2" x14ac:dyDescent="0.35">
      <c r="B42" t="s">
        <v>8</v>
      </c>
    </row>
    <row r="43" spans="2:2" x14ac:dyDescent="0.35">
      <c r="B43" t="s">
        <v>14</v>
      </c>
    </row>
    <row r="44" spans="2:2" x14ac:dyDescent="0.35">
      <c r="B44" t="s">
        <v>10</v>
      </c>
    </row>
  </sheetData>
  <dataValidations count="1">
    <dataValidation type="custom" allowBlank="1" showInputMessage="1" showErrorMessage="1" sqref="A1:A11 C1:M2" xr:uid="{C95029C3-8471-4B41-9053-F0FE44BDC0D0}">
      <formula1>ISTEXT(A1)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262-9FEF-46EA-837D-1EE911D82688}">
  <sheetPr codeName="Sheet4"/>
  <dimension ref="A1:H11"/>
  <sheetViews>
    <sheetView topLeftCell="A2" zoomScale="170" zoomScaleNormal="170" workbookViewId="0">
      <selection activeCell="G3" sqref="G3"/>
    </sheetView>
  </sheetViews>
  <sheetFormatPr defaultRowHeight="14.5" x14ac:dyDescent="0.35"/>
  <cols>
    <col min="1" max="1" width="14.90625" bestFit="1" customWidth="1"/>
    <col min="5" max="5" width="15.54296875" customWidth="1"/>
    <col min="7" max="7" width="14" customWidth="1"/>
    <col min="8" max="8" width="14.453125" bestFit="1" customWidth="1"/>
  </cols>
  <sheetData>
    <row r="1" spans="1:8" x14ac:dyDescent="0.35">
      <c r="A1" s="1" t="s">
        <v>0</v>
      </c>
      <c r="E1" s="1" t="s">
        <v>0</v>
      </c>
      <c r="G1" t="str">
        <f t="shared" ref="G1:G11" si="0">A1</f>
        <v>Employee Name</v>
      </c>
      <c r="H1" t="str">
        <f>A1</f>
        <v>Employee Name</v>
      </c>
    </row>
    <row r="2" spans="1:8" x14ac:dyDescent="0.35">
      <c r="A2" t="s">
        <v>289</v>
      </c>
      <c r="E2" t="s">
        <v>273</v>
      </c>
      <c r="G2" t="str">
        <f t="shared" si="0"/>
        <v>jhjsk123</v>
      </c>
      <c r="H2" t="str">
        <f t="shared" ref="H2:H11" si="1">A2</f>
        <v>jhjsk123</v>
      </c>
    </row>
    <row r="3" spans="1:8" x14ac:dyDescent="0.35">
      <c r="A3" t="s">
        <v>11</v>
      </c>
      <c r="E3" t="s">
        <v>11</v>
      </c>
      <c r="G3" t="str">
        <f t="shared" si="0"/>
        <v>Anjali THakur</v>
      </c>
      <c r="H3" t="str">
        <f t="shared" si="1"/>
        <v>Anjali THakur</v>
      </c>
    </row>
    <row r="4" spans="1:8" x14ac:dyDescent="0.35">
      <c r="A4" t="s">
        <v>271</v>
      </c>
      <c r="E4" t="s">
        <v>271</v>
      </c>
      <c r="G4" t="str">
        <f t="shared" si="0"/>
        <v>Priya Sharma</v>
      </c>
    </row>
    <row r="5" spans="1:8" x14ac:dyDescent="0.35">
      <c r="A5" t="s">
        <v>4</v>
      </c>
      <c r="E5" t="s">
        <v>4</v>
      </c>
      <c r="G5" t="str">
        <f t="shared" si="0"/>
        <v>R Vasu</v>
      </c>
      <c r="H5" t="str">
        <f t="shared" si="1"/>
        <v>R Vasu</v>
      </c>
    </row>
    <row r="6" spans="1:8" x14ac:dyDescent="0.35">
      <c r="A6" t="s">
        <v>13</v>
      </c>
      <c r="E6" t="s">
        <v>13</v>
      </c>
      <c r="G6" t="str">
        <f t="shared" si="0"/>
        <v>Sanjay GuptA</v>
      </c>
      <c r="H6" t="str">
        <f t="shared" si="1"/>
        <v>Sanjay GuptA</v>
      </c>
    </row>
    <row r="7" spans="1:8" x14ac:dyDescent="0.35">
      <c r="A7" t="s">
        <v>6</v>
      </c>
      <c r="E7" t="s">
        <v>6</v>
      </c>
      <c r="G7" t="str">
        <f t="shared" si="0"/>
        <v>Jharna Biswal</v>
      </c>
      <c r="H7" t="str">
        <f t="shared" si="1"/>
        <v>Jharna Biswal</v>
      </c>
    </row>
    <row r="8" spans="1:8" x14ac:dyDescent="0.35">
      <c r="A8" t="s">
        <v>7</v>
      </c>
      <c r="E8" t="s">
        <v>7</v>
      </c>
      <c r="G8" t="str">
        <f t="shared" si="0"/>
        <v>Prakash Dutta</v>
      </c>
      <c r="H8" t="str">
        <f t="shared" si="1"/>
        <v>Prakash Dutta</v>
      </c>
    </row>
    <row r="9" spans="1:8" x14ac:dyDescent="0.35">
      <c r="A9" t="s">
        <v>8</v>
      </c>
      <c r="E9" t="s">
        <v>8</v>
      </c>
      <c r="G9" t="str">
        <f t="shared" si="0"/>
        <v>Manisha Guha</v>
      </c>
      <c r="H9" t="str">
        <f t="shared" si="1"/>
        <v>Manisha Guha</v>
      </c>
    </row>
    <row r="10" spans="1:8" x14ac:dyDescent="0.35">
      <c r="A10" t="s">
        <v>272</v>
      </c>
      <c r="E10" t="s">
        <v>272</v>
      </c>
      <c r="G10" t="str">
        <f t="shared" si="0"/>
        <v>Arjun Reddy</v>
      </c>
      <c r="H10" t="str">
        <f t="shared" si="1"/>
        <v>Arjun Reddy</v>
      </c>
    </row>
    <row r="11" spans="1:8" x14ac:dyDescent="0.35">
      <c r="A11" t="s">
        <v>10</v>
      </c>
      <c r="E11" t="s">
        <v>10</v>
      </c>
      <c r="G11" t="str">
        <f t="shared" si="0"/>
        <v>Arjun Kapoor</v>
      </c>
      <c r="H11" t="str">
        <f t="shared" si="1"/>
        <v>Arjun Kapoor</v>
      </c>
    </row>
  </sheetData>
  <dataValidations count="1">
    <dataValidation type="custom" allowBlank="1" showInputMessage="1" showErrorMessage="1" sqref="A1:A11 E1:E11" xr:uid="{79866225-5C9C-426B-8775-BE9B691F3B1D}">
      <formula1>ISTEXT(A1)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98-408C-438D-B882-C956F45EED7D}">
  <sheetPr codeName="Sheet5"/>
  <dimension ref="A1:H9"/>
  <sheetViews>
    <sheetView zoomScale="190" zoomScaleNormal="190" workbookViewId="0">
      <selection activeCell="E10" sqref="E10"/>
    </sheetView>
  </sheetViews>
  <sheetFormatPr defaultRowHeight="14.5" x14ac:dyDescent="0.35"/>
  <cols>
    <col min="1" max="1" width="10.54296875" bestFit="1" customWidth="1"/>
    <col min="2" max="2" width="9.36328125" bestFit="1" customWidth="1"/>
    <col min="7" max="7" width="10.54296875" bestFit="1" customWidth="1"/>
  </cols>
  <sheetData>
    <row r="1" spans="1:8" x14ac:dyDescent="0.35">
      <c r="A1" s="14" t="s">
        <v>63</v>
      </c>
      <c r="B1" s="14"/>
      <c r="G1" s="14" t="s">
        <v>64</v>
      </c>
      <c r="H1" s="14"/>
    </row>
    <row r="2" spans="1:8" x14ac:dyDescent="0.35">
      <c r="A2" t="s">
        <v>55</v>
      </c>
      <c r="B2" t="s">
        <v>65</v>
      </c>
      <c r="G2" t="s">
        <v>55</v>
      </c>
      <c r="H2" t="s">
        <v>65</v>
      </c>
    </row>
    <row r="3" spans="1:8" x14ac:dyDescent="0.35">
      <c r="A3" t="s">
        <v>56</v>
      </c>
      <c r="B3">
        <v>54</v>
      </c>
      <c r="G3" t="s">
        <v>56</v>
      </c>
      <c r="H3">
        <v>54</v>
      </c>
    </row>
    <row r="4" spans="1:8" x14ac:dyDescent="0.35">
      <c r="A4" t="s">
        <v>57</v>
      </c>
      <c r="B4">
        <v>65</v>
      </c>
      <c r="G4" t="s">
        <v>57</v>
      </c>
    </row>
    <row r="5" spans="1:8" x14ac:dyDescent="0.35">
      <c r="A5" t="s">
        <v>58</v>
      </c>
      <c r="G5" t="s">
        <v>58</v>
      </c>
      <c r="H5">
        <v>78</v>
      </c>
    </row>
    <row r="6" spans="1:8" x14ac:dyDescent="0.35">
      <c r="A6" t="s">
        <v>59</v>
      </c>
      <c r="B6">
        <v>66</v>
      </c>
      <c r="G6" t="s">
        <v>59</v>
      </c>
      <c r="H6">
        <v>66</v>
      </c>
    </row>
    <row r="7" spans="1:8" x14ac:dyDescent="0.35">
      <c r="A7" t="s">
        <v>60</v>
      </c>
      <c r="B7">
        <v>76</v>
      </c>
      <c r="G7" t="s">
        <v>60</v>
      </c>
      <c r="H7">
        <v>76</v>
      </c>
    </row>
    <row r="8" spans="1:8" x14ac:dyDescent="0.35">
      <c r="A8" t="s">
        <v>61</v>
      </c>
      <c r="G8" t="s">
        <v>61</v>
      </c>
      <c r="H8">
        <v>56</v>
      </c>
    </row>
    <row r="9" spans="1:8" x14ac:dyDescent="0.35">
      <c r="A9" t="s">
        <v>62</v>
      </c>
      <c r="B9">
        <v>54</v>
      </c>
      <c r="G9" t="s">
        <v>62</v>
      </c>
      <c r="H9">
        <v>54</v>
      </c>
    </row>
  </sheetData>
  <mergeCells count="2">
    <mergeCell ref="A1:B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5EE-99EA-4F49-9970-799191533C09}">
  <sheetPr codeName="Sheet6"/>
  <dimension ref="A1:J10"/>
  <sheetViews>
    <sheetView zoomScale="190" zoomScaleNormal="190" workbookViewId="0">
      <selection activeCell="H4" sqref="H4"/>
    </sheetView>
  </sheetViews>
  <sheetFormatPr defaultRowHeight="14.5" x14ac:dyDescent="0.35"/>
  <sheetData>
    <row r="1" spans="1:10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H1" t="s">
        <v>71</v>
      </c>
      <c r="I1">
        <v>10</v>
      </c>
      <c r="J1">
        <v>-1</v>
      </c>
    </row>
    <row r="2" spans="1:10" x14ac:dyDescent="0.35">
      <c r="A2">
        <v>54</v>
      </c>
      <c r="B2">
        <v>64</v>
      </c>
      <c r="C2">
        <v>55</v>
      </c>
      <c r="D2">
        <v>540</v>
      </c>
      <c r="E2">
        <v>5.4</v>
      </c>
      <c r="F2">
        <v>-6.4</v>
      </c>
    </row>
    <row r="3" spans="1:10" x14ac:dyDescent="0.35">
      <c r="A3">
        <v>16</v>
      </c>
      <c r="B3">
        <v>26</v>
      </c>
      <c r="C3">
        <v>17</v>
      </c>
      <c r="D3">
        <v>160</v>
      </c>
      <c r="E3">
        <v>1.6</v>
      </c>
      <c r="F3">
        <v>-2.6</v>
      </c>
    </row>
    <row r="4" spans="1:10" x14ac:dyDescent="0.35">
      <c r="A4">
        <v>55</v>
      </c>
      <c r="B4">
        <v>65</v>
      </c>
      <c r="C4">
        <v>56</v>
      </c>
      <c r="D4">
        <v>550</v>
      </c>
      <c r="E4">
        <v>5.5</v>
      </c>
      <c r="F4">
        <v>-6.5</v>
      </c>
    </row>
    <row r="5" spans="1:10" x14ac:dyDescent="0.35">
      <c r="A5">
        <v>28</v>
      </c>
      <c r="B5">
        <v>38</v>
      </c>
      <c r="C5">
        <v>29</v>
      </c>
      <c r="D5">
        <v>280</v>
      </c>
      <c r="E5">
        <v>2.8</v>
      </c>
      <c r="F5">
        <v>-3.8</v>
      </c>
    </row>
    <row r="6" spans="1:10" x14ac:dyDescent="0.35">
      <c r="A6">
        <v>34</v>
      </c>
      <c r="B6">
        <v>44</v>
      </c>
      <c r="C6">
        <v>35</v>
      </c>
      <c r="D6">
        <v>340</v>
      </c>
      <c r="E6">
        <v>3.4</v>
      </c>
      <c r="F6">
        <v>-4.4000000000000004</v>
      </c>
    </row>
    <row r="7" spans="1:10" x14ac:dyDescent="0.35">
      <c r="A7">
        <v>55</v>
      </c>
      <c r="B7">
        <v>65</v>
      </c>
      <c r="C7">
        <v>56</v>
      </c>
      <c r="D7">
        <v>550</v>
      </c>
      <c r="E7">
        <v>5.5</v>
      </c>
      <c r="F7">
        <v>-6.5</v>
      </c>
    </row>
    <row r="8" spans="1:10" x14ac:dyDescent="0.35">
      <c r="A8">
        <v>63</v>
      </c>
      <c r="B8">
        <v>73</v>
      </c>
      <c r="C8">
        <v>64</v>
      </c>
      <c r="D8">
        <v>630</v>
      </c>
      <c r="E8">
        <v>6.3</v>
      </c>
      <c r="F8">
        <v>-7.3</v>
      </c>
    </row>
    <row r="9" spans="1:10" x14ac:dyDescent="0.35">
      <c r="A9">
        <v>28</v>
      </c>
      <c r="B9">
        <v>38</v>
      </c>
      <c r="C9">
        <v>29</v>
      </c>
      <c r="D9">
        <v>280</v>
      </c>
      <c r="E9">
        <v>2.8</v>
      </c>
      <c r="F9">
        <v>-3.8</v>
      </c>
    </row>
    <row r="10" spans="1:10" x14ac:dyDescent="0.35">
      <c r="A10">
        <v>52</v>
      </c>
      <c r="B10">
        <v>62</v>
      </c>
      <c r="C10">
        <v>53</v>
      </c>
      <c r="D10">
        <v>520</v>
      </c>
      <c r="E10">
        <v>5.2</v>
      </c>
      <c r="F10">
        <v>-6.2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B8A-933F-4454-B6E1-803F16D7713B}">
  <sheetPr codeName="Sheet8"/>
  <dimension ref="A1:M25"/>
  <sheetViews>
    <sheetView zoomScale="120" zoomScaleNormal="120" workbookViewId="0">
      <selection activeCell="J11" sqref="J11"/>
    </sheetView>
  </sheetViews>
  <sheetFormatPr defaultRowHeight="14.5" x14ac:dyDescent="0.35"/>
  <cols>
    <col min="1" max="1" width="9.54296875" bestFit="1" customWidth="1"/>
    <col min="2" max="2" width="14.90625" bestFit="1" customWidth="1"/>
    <col min="3" max="3" width="15.90625" customWidth="1"/>
    <col min="4" max="4" width="9.81640625" bestFit="1" customWidth="1"/>
    <col min="5" max="5" width="6.81640625" bestFit="1" customWidth="1"/>
    <col min="6" max="6" width="11.08984375" bestFit="1" customWidth="1"/>
    <col min="7" max="7" width="10.81640625" bestFit="1" customWidth="1"/>
    <col min="8" max="8" width="11" customWidth="1"/>
    <col min="9" max="9" width="12.1796875" bestFit="1" customWidth="1"/>
    <col min="10" max="10" width="17.1796875" customWidth="1"/>
    <col min="11" max="11" width="31.36328125" customWidth="1"/>
    <col min="12" max="12" width="69.1796875" bestFit="1" customWidth="1"/>
  </cols>
  <sheetData>
    <row r="1" spans="1:12" x14ac:dyDescent="0.35">
      <c r="A1" s="1" t="s">
        <v>100</v>
      </c>
      <c r="B1" s="1" t="s">
        <v>0</v>
      </c>
      <c r="C1" s="1" t="s">
        <v>101</v>
      </c>
      <c r="D1" s="1" t="s">
        <v>102</v>
      </c>
      <c r="E1" s="1" t="s">
        <v>55</v>
      </c>
      <c r="F1" s="1" t="s">
        <v>103</v>
      </c>
      <c r="G1" s="2" t="s">
        <v>104</v>
      </c>
      <c r="H1" s="1" t="s">
        <v>288</v>
      </c>
      <c r="K1">
        <v>10000</v>
      </c>
    </row>
    <row r="2" spans="1:12" x14ac:dyDescent="0.35">
      <c r="A2">
        <v>1</v>
      </c>
      <c r="B2" t="s">
        <v>1</v>
      </c>
      <c r="C2" t="s">
        <v>105</v>
      </c>
      <c r="D2" t="s">
        <v>106</v>
      </c>
      <c r="E2" t="s">
        <v>107</v>
      </c>
      <c r="F2" t="s">
        <v>108</v>
      </c>
      <c r="G2" s="3">
        <v>10000</v>
      </c>
      <c r="H2">
        <f>RANK(G2,G2:G21)</f>
        <v>8</v>
      </c>
    </row>
    <row r="3" spans="1:12" x14ac:dyDescent="0.35">
      <c r="A3">
        <v>2</v>
      </c>
      <c r="B3" t="s">
        <v>2</v>
      </c>
      <c r="C3" t="s">
        <v>109</v>
      </c>
      <c r="D3" t="s">
        <v>110</v>
      </c>
      <c r="E3" t="s">
        <v>111</v>
      </c>
      <c r="F3" t="s">
        <v>112</v>
      </c>
      <c r="G3" s="3">
        <v>12000</v>
      </c>
      <c r="I3" t="s">
        <v>276</v>
      </c>
      <c r="J3" s="3">
        <f>SUM(G2:G21)</f>
        <v>184600</v>
      </c>
      <c r="K3" s="3"/>
    </row>
    <row r="4" spans="1:12" x14ac:dyDescent="0.35">
      <c r="A4">
        <v>3</v>
      </c>
      <c r="B4" t="s">
        <v>3</v>
      </c>
      <c r="C4" t="s">
        <v>113</v>
      </c>
      <c r="E4" t="s">
        <v>111</v>
      </c>
      <c r="F4" t="s">
        <v>115</v>
      </c>
      <c r="G4" s="3">
        <v>11250</v>
      </c>
      <c r="I4" t="s">
        <v>277</v>
      </c>
      <c r="J4" s="3">
        <f>AVERAGE(G2:G21)</f>
        <v>9230</v>
      </c>
      <c r="K4" s="3"/>
    </row>
    <row r="5" spans="1:12" x14ac:dyDescent="0.35">
      <c r="A5">
        <v>4</v>
      </c>
      <c r="B5" t="s">
        <v>4</v>
      </c>
      <c r="C5" t="s">
        <v>116</v>
      </c>
      <c r="D5" t="s">
        <v>117</v>
      </c>
      <c r="E5" t="s">
        <v>118</v>
      </c>
      <c r="F5" t="s">
        <v>119</v>
      </c>
      <c r="G5" s="3">
        <v>12000</v>
      </c>
      <c r="I5" t="s">
        <v>278</v>
      </c>
      <c r="J5" s="3">
        <f>MAX(G2:G21)</f>
        <v>16250</v>
      </c>
      <c r="K5" s="3"/>
    </row>
    <row r="6" spans="1:12" x14ac:dyDescent="0.35">
      <c r="A6">
        <v>5</v>
      </c>
      <c r="B6" t="s">
        <v>5</v>
      </c>
      <c r="D6" t="s">
        <v>110</v>
      </c>
      <c r="E6" t="s">
        <v>111</v>
      </c>
      <c r="F6" t="s">
        <v>108</v>
      </c>
      <c r="G6" s="3">
        <v>16250</v>
      </c>
      <c r="I6" t="s">
        <v>279</v>
      </c>
      <c r="J6" s="3">
        <f>MIN(G2:G21)</f>
        <v>4500</v>
      </c>
      <c r="K6" s="3"/>
    </row>
    <row r="7" spans="1:12" x14ac:dyDescent="0.35">
      <c r="A7">
        <v>6</v>
      </c>
      <c r="B7" t="s">
        <v>6</v>
      </c>
      <c r="C7" t="s">
        <v>120</v>
      </c>
      <c r="D7" t="s">
        <v>121</v>
      </c>
      <c r="E7" t="s">
        <v>122</v>
      </c>
      <c r="F7" t="s">
        <v>112</v>
      </c>
      <c r="G7" s="3">
        <v>6400</v>
      </c>
      <c r="I7" t="s">
        <v>280</v>
      </c>
      <c r="J7">
        <f>COUNT(G2:G21)</f>
        <v>20</v>
      </c>
    </row>
    <row r="8" spans="1:12" x14ac:dyDescent="0.35">
      <c r="A8">
        <v>7</v>
      </c>
      <c r="B8" t="s">
        <v>7</v>
      </c>
      <c r="C8" t="s">
        <v>123</v>
      </c>
      <c r="D8" t="s">
        <v>124</v>
      </c>
      <c r="E8" t="s">
        <v>122</v>
      </c>
      <c r="F8" t="s">
        <v>115</v>
      </c>
      <c r="G8" s="3">
        <v>4500</v>
      </c>
      <c r="I8" t="s">
        <v>281</v>
      </c>
      <c r="J8">
        <f>COUNTA(B2:B21)</f>
        <v>20</v>
      </c>
      <c r="L8" t="s">
        <v>152</v>
      </c>
    </row>
    <row r="9" spans="1:12" x14ac:dyDescent="0.35">
      <c r="A9">
        <v>8</v>
      </c>
      <c r="B9" t="s">
        <v>8</v>
      </c>
      <c r="C9" t="s">
        <v>125</v>
      </c>
      <c r="D9" t="s">
        <v>124</v>
      </c>
      <c r="E9" t="s">
        <v>122</v>
      </c>
      <c r="F9" t="s">
        <v>119</v>
      </c>
      <c r="G9" s="3">
        <v>6275</v>
      </c>
      <c r="I9" t="s">
        <v>282</v>
      </c>
      <c r="J9">
        <f>COUNTBLANK(C2:C21)</f>
        <v>3</v>
      </c>
      <c r="L9" t="s">
        <v>153</v>
      </c>
    </row>
    <row r="10" spans="1:12" x14ac:dyDescent="0.35">
      <c r="A10">
        <v>9</v>
      </c>
      <c r="B10" t="s">
        <v>9</v>
      </c>
      <c r="C10" t="s">
        <v>126</v>
      </c>
      <c r="D10" t="s">
        <v>106</v>
      </c>
      <c r="E10" t="s">
        <v>107</v>
      </c>
      <c r="F10" t="s">
        <v>108</v>
      </c>
      <c r="G10" s="3">
        <v>6250</v>
      </c>
      <c r="I10" t="s">
        <v>283</v>
      </c>
      <c r="J10">
        <f>COUNTIF(G2:G21,"&lt;5000")</f>
        <v>2</v>
      </c>
      <c r="L10" t="s">
        <v>154</v>
      </c>
    </row>
    <row r="11" spans="1:12" x14ac:dyDescent="0.35">
      <c r="A11">
        <v>10</v>
      </c>
      <c r="B11" t="s">
        <v>10</v>
      </c>
      <c r="D11" t="s">
        <v>127</v>
      </c>
      <c r="E11" t="s">
        <v>118</v>
      </c>
      <c r="F11" t="s">
        <v>112</v>
      </c>
      <c r="G11" s="3">
        <v>8750</v>
      </c>
      <c r="I11" t="s">
        <v>283</v>
      </c>
      <c r="J11">
        <f>COUNTIF(G3:G22,"&lt;10000")</f>
        <v>10</v>
      </c>
    </row>
    <row r="12" spans="1:12" x14ac:dyDescent="0.35">
      <c r="A12">
        <v>11</v>
      </c>
      <c r="B12" t="s">
        <v>128</v>
      </c>
      <c r="C12" t="s">
        <v>129</v>
      </c>
      <c r="D12" t="s">
        <v>127</v>
      </c>
      <c r="E12" t="s">
        <v>118</v>
      </c>
      <c r="F12" t="s">
        <v>115</v>
      </c>
      <c r="G12" s="3">
        <v>11250</v>
      </c>
      <c r="I12" t="s">
        <v>283</v>
      </c>
      <c r="J12">
        <f>COUNTIF(G4:G23,"=10000")</f>
        <v>2</v>
      </c>
    </row>
    <row r="13" spans="1:12" x14ac:dyDescent="0.35">
      <c r="A13">
        <v>12</v>
      </c>
      <c r="B13" t="s">
        <v>130</v>
      </c>
      <c r="C13" t="s">
        <v>131</v>
      </c>
      <c r="D13" t="s">
        <v>132</v>
      </c>
      <c r="E13" t="s">
        <v>118</v>
      </c>
      <c r="F13" t="s">
        <v>119</v>
      </c>
      <c r="G13" s="3">
        <v>10000</v>
      </c>
      <c r="I13" t="s">
        <v>284</v>
      </c>
      <c r="J13">
        <f>SUMIF(G2:G21,"&gt;10000")</f>
        <v>90250</v>
      </c>
    </row>
    <row r="14" spans="1:12" x14ac:dyDescent="0.35">
      <c r="A14">
        <v>13</v>
      </c>
      <c r="B14" t="s">
        <v>133</v>
      </c>
      <c r="C14" t="s">
        <v>109</v>
      </c>
      <c r="D14" t="s">
        <v>134</v>
      </c>
      <c r="E14" t="s">
        <v>118</v>
      </c>
      <c r="F14" t="s">
        <v>108</v>
      </c>
      <c r="G14" s="3">
        <v>16250</v>
      </c>
      <c r="I14" t="s">
        <v>285</v>
      </c>
      <c r="J14">
        <f>AVERAGEIF(G2:G21,"&gt;5000")</f>
        <v>9755.5555555555547</v>
      </c>
    </row>
    <row r="15" spans="1:12" x14ac:dyDescent="0.35">
      <c r="A15">
        <v>14</v>
      </c>
      <c r="B15" t="s">
        <v>135</v>
      </c>
      <c r="C15" t="s">
        <v>113</v>
      </c>
      <c r="D15" t="s">
        <v>132</v>
      </c>
      <c r="E15" t="s">
        <v>118</v>
      </c>
      <c r="F15" t="s">
        <v>112</v>
      </c>
      <c r="G15" s="3">
        <v>6400</v>
      </c>
      <c r="I15" t="s">
        <v>283</v>
      </c>
      <c r="J15">
        <f>COUNTIF(G2:G21,"&lt;10000")</f>
        <v>10</v>
      </c>
      <c r="L15" t="s">
        <v>149</v>
      </c>
    </row>
    <row r="16" spans="1:12" x14ac:dyDescent="0.35">
      <c r="A16">
        <v>15</v>
      </c>
      <c r="B16" t="s">
        <v>136</v>
      </c>
      <c r="C16" t="s">
        <v>137</v>
      </c>
      <c r="D16" t="s">
        <v>110</v>
      </c>
      <c r="E16" t="s">
        <v>111</v>
      </c>
      <c r="F16" t="s">
        <v>115</v>
      </c>
      <c r="G16" s="3">
        <v>4500</v>
      </c>
      <c r="I16" t="s">
        <v>286</v>
      </c>
      <c r="J16">
        <f>LARGE(G2:G21,3)</f>
        <v>12000</v>
      </c>
      <c r="L16" t="s">
        <v>150</v>
      </c>
    </row>
    <row r="17" spans="1:13" x14ac:dyDescent="0.35">
      <c r="A17">
        <v>16</v>
      </c>
      <c r="B17" t="s">
        <v>138</v>
      </c>
      <c r="D17" t="s">
        <v>132</v>
      </c>
      <c r="E17" t="s">
        <v>118</v>
      </c>
      <c r="F17" t="s">
        <v>119</v>
      </c>
      <c r="G17" s="3">
        <v>6275</v>
      </c>
      <c r="I17" t="s">
        <v>287</v>
      </c>
      <c r="J17">
        <f>SMALL(G2:G21,1)</f>
        <v>4500</v>
      </c>
      <c r="L17" t="s">
        <v>151</v>
      </c>
    </row>
    <row r="18" spans="1:13" x14ac:dyDescent="0.35">
      <c r="A18">
        <v>17</v>
      </c>
      <c r="B18" t="s">
        <v>139</v>
      </c>
      <c r="C18" t="s">
        <v>140</v>
      </c>
      <c r="D18" t="s">
        <v>106</v>
      </c>
      <c r="E18" t="s">
        <v>107</v>
      </c>
      <c r="F18" t="s">
        <v>141</v>
      </c>
      <c r="G18" s="3">
        <v>6250</v>
      </c>
      <c r="I18" t="s">
        <v>149</v>
      </c>
      <c r="J18">
        <f>SUMIFS(G2:G21,F2:F21,"TRAINING")</f>
        <v>58750</v>
      </c>
      <c r="K18">
        <f>SUMIFS(G2:G21,F2:F21,F2,D2:D21,D2)</f>
        <v>16250</v>
      </c>
      <c r="L18">
        <f>SUMIFS(G2:G21,F2:F21,F2,E2:E21,E11)</f>
        <v>16250</v>
      </c>
    </row>
    <row r="19" spans="1:13" x14ac:dyDescent="0.35">
      <c r="A19">
        <v>18</v>
      </c>
      <c r="B19" t="s">
        <v>142</v>
      </c>
      <c r="C19" t="s">
        <v>143</v>
      </c>
      <c r="D19" t="s">
        <v>106</v>
      </c>
      <c r="E19" t="s">
        <v>107</v>
      </c>
      <c r="F19" t="s">
        <v>119</v>
      </c>
      <c r="G19" s="3">
        <v>8750</v>
      </c>
      <c r="I19" t="s">
        <v>291</v>
      </c>
      <c r="J19">
        <f>AVERAGEIFS(G2:G21,F2:F21,"MARKETING",E2:E21,"N")</f>
        <v>7875</v>
      </c>
      <c r="K19">
        <f>AVERAGEIFS(G2:G21,F2:F21,F8,E2:E21,E21)</f>
        <v>7875</v>
      </c>
    </row>
    <row r="20" spans="1:13" x14ac:dyDescent="0.35">
      <c r="A20">
        <v>19</v>
      </c>
      <c r="B20" t="s">
        <v>144</v>
      </c>
      <c r="C20" t="s">
        <v>145</v>
      </c>
      <c r="D20" t="s">
        <v>146</v>
      </c>
      <c r="E20" t="s">
        <v>107</v>
      </c>
      <c r="F20" t="s">
        <v>141</v>
      </c>
      <c r="G20" s="3">
        <v>11250</v>
      </c>
      <c r="I20" t="s">
        <v>150</v>
      </c>
      <c r="K20">
        <f>COUNTIFS(F2:F21,F2,E2:E21,E2)</f>
        <v>2</v>
      </c>
      <c r="M20">
        <f>COUNTIFS(F2:F21,F20,D2:D21,D20)</f>
        <v>1</v>
      </c>
    </row>
    <row r="21" spans="1:13" x14ac:dyDescent="0.35">
      <c r="A21">
        <v>20</v>
      </c>
      <c r="B21" t="s">
        <v>147</v>
      </c>
      <c r="C21" t="s">
        <v>148</v>
      </c>
      <c r="D21" t="s">
        <v>114</v>
      </c>
      <c r="E21" t="s">
        <v>111</v>
      </c>
      <c r="F21" t="s">
        <v>108</v>
      </c>
      <c r="G21" s="3">
        <v>10000</v>
      </c>
      <c r="I21" t="s">
        <v>292</v>
      </c>
      <c r="J21">
        <f>_xlfn.MINIFS(G2:G21,F2:F21,"TRAINING",E2:E21,"W")</f>
        <v>6250</v>
      </c>
      <c r="L21">
        <f>_xlfn.MINIFS(G2:G21,F2:F21,F2,E2:E21,E2)</f>
        <v>6250</v>
      </c>
    </row>
    <row r="22" spans="1:13" ht="29" x14ac:dyDescent="0.35">
      <c r="G22" s="10" t="s">
        <v>290</v>
      </c>
      <c r="I22" t="s">
        <v>293</v>
      </c>
      <c r="J22">
        <f>_xlfn.MAXIFS(G2:G21,F2:F21,"ACCOUNTS",E2:E21,"N")</f>
        <v>12000</v>
      </c>
    </row>
    <row r="23" spans="1:13" x14ac:dyDescent="0.35">
      <c r="F23">
        <f>COUNTIFS(F2:F21,F15)</f>
        <v>4</v>
      </c>
      <c r="I23" t="s">
        <v>288</v>
      </c>
      <c r="J23">
        <f>RANK(12000,G2:G21)</f>
        <v>3</v>
      </c>
    </row>
    <row r="24" spans="1:13" x14ac:dyDescent="0.35">
      <c r="I24" t="s">
        <v>149</v>
      </c>
      <c r="J24">
        <f>SUMIFS(G2:G21,G2:G21,"&gt;8000",G2:G21,"&lt;12000")</f>
        <v>81250</v>
      </c>
      <c r="K24" t="str">
        <f ca="1">_xlfn.FORMULATEXT(J24)</f>
        <v>=SUMIFS(G2:G21,G2:G21,"&gt;8000",G2:G21,"&lt;12000")</v>
      </c>
    </row>
    <row r="25" spans="1:13" x14ac:dyDescent="0.35">
      <c r="I25" t="s">
        <v>149</v>
      </c>
      <c r="J25">
        <f>COUNTIFS(G2:G21,"&gt;8000",G2:G21,"&lt;12000")</f>
        <v>8</v>
      </c>
    </row>
  </sheetData>
  <dataValidations count="3">
    <dataValidation type="custom" operator="greaterThanOrEqual" allowBlank="1" showInputMessage="1" showErrorMessage="1" sqref="G2:G21" xr:uid="{5536C0C2-2435-420F-96C7-E3A0CA654505}">
      <formula1>ISNUMBER(G2)</formula1>
    </dataValidation>
    <dataValidation type="custom" operator="greaterThanOrEqual" allowBlank="1" showInputMessage="1" showErrorMessage="1" sqref="G1" xr:uid="{95329FBA-CE69-40A7-914D-85AD5F5FCB2D}">
      <formula1>ISNUMBER(G2)</formula1>
    </dataValidation>
    <dataValidation type="custom" allowBlank="1" showInputMessage="1" showErrorMessage="1" sqref="B1:B21" xr:uid="{3E1DA0DF-09F8-4CC1-BC8B-6E897BC8B175}">
      <formula1>ISTEXT(B1)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4E8-5ED5-4908-B896-9965F809130A}">
  <sheetPr codeName="Sheet7"/>
  <dimension ref="A1:Y11"/>
  <sheetViews>
    <sheetView zoomScale="136" zoomScaleNormal="190" workbookViewId="0">
      <selection activeCell="H4" sqref="H4"/>
    </sheetView>
  </sheetViews>
  <sheetFormatPr defaultRowHeight="14.5" x14ac:dyDescent="0.35"/>
  <cols>
    <col min="5" max="5" width="10.81640625" bestFit="1" customWidth="1"/>
    <col min="9" max="9" width="13.81640625" bestFit="1" customWidth="1"/>
    <col min="12" max="12" width="12.54296875" customWidth="1"/>
    <col min="15" max="15" width="12.36328125" customWidth="1"/>
    <col min="18" max="18" width="14.1796875" customWidth="1"/>
    <col min="19" max="19" width="13.1796875" customWidth="1"/>
    <col min="22" max="22" width="11.54296875" customWidth="1"/>
  </cols>
  <sheetData>
    <row r="1" spans="1:25" x14ac:dyDescent="0.35">
      <c r="A1" t="s">
        <v>66</v>
      </c>
      <c r="B1" t="s">
        <v>72</v>
      </c>
      <c r="C1" t="s">
        <v>73</v>
      </c>
      <c r="D1" t="s">
        <v>74</v>
      </c>
      <c r="E1" t="s">
        <v>75</v>
      </c>
      <c r="G1" t="s">
        <v>66</v>
      </c>
      <c r="H1" t="s">
        <v>76</v>
      </c>
      <c r="I1" t="s">
        <v>77</v>
      </c>
      <c r="J1" t="s">
        <v>274</v>
      </c>
      <c r="K1" t="s">
        <v>66</v>
      </c>
      <c r="L1" t="s">
        <v>89</v>
      </c>
      <c r="N1" t="s">
        <v>66</v>
      </c>
      <c r="O1" t="s">
        <v>275</v>
      </c>
      <c r="Q1" t="s">
        <v>66</v>
      </c>
      <c r="R1" t="s">
        <v>97</v>
      </c>
      <c r="S1" t="s">
        <v>98</v>
      </c>
      <c r="U1" t="s">
        <v>66</v>
      </c>
      <c r="V1" t="s">
        <v>99</v>
      </c>
      <c r="X1" t="s">
        <v>66</v>
      </c>
      <c r="Y1" t="s">
        <v>177</v>
      </c>
    </row>
    <row r="2" spans="1:25" x14ac:dyDescent="0.35">
      <c r="A2">
        <v>5.46</v>
      </c>
      <c r="B2">
        <f>INT(A2)</f>
        <v>5</v>
      </c>
      <c r="C2">
        <f>ROUND(A2,0)</f>
        <v>5</v>
      </c>
      <c r="D2">
        <f>ROUNDUP(A2,0)</f>
        <v>6</v>
      </c>
      <c r="E2">
        <f>ROUNDDOWN(A2,0)</f>
        <v>5</v>
      </c>
      <c r="G2">
        <v>4</v>
      </c>
      <c r="H2">
        <v>2</v>
      </c>
      <c r="I2">
        <f>POWER(G2,H2)</f>
        <v>16</v>
      </c>
      <c r="J2">
        <f>G2^H2</f>
        <v>16</v>
      </c>
      <c r="K2">
        <v>4</v>
      </c>
      <c r="L2" t="str">
        <f>ROMAN(K2)</f>
        <v>IV</v>
      </c>
      <c r="N2" t="s">
        <v>90</v>
      </c>
      <c r="O2">
        <f>_xlfn.ARABIC(N2)</f>
        <v>4</v>
      </c>
      <c r="Q2">
        <v>4</v>
      </c>
      <c r="R2" t="str">
        <f>REPT("$",Q2)</f>
        <v>$$$$</v>
      </c>
      <c r="S2" t="str">
        <f>REPT("*",Q2)</f>
        <v>****</v>
      </c>
      <c r="U2">
        <v>25</v>
      </c>
      <c r="V2">
        <f>SQRT(U2)</f>
        <v>5</v>
      </c>
      <c r="X2">
        <v>-25</v>
      </c>
      <c r="Y2">
        <f>ABS(X2)</f>
        <v>25</v>
      </c>
    </row>
    <row r="3" spans="1:25" x14ac:dyDescent="0.35">
      <c r="A3">
        <v>1.6</v>
      </c>
      <c r="B3">
        <f t="shared" ref="B3:B10" si="0">INT(A3)</f>
        <v>1</v>
      </c>
      <c r="C3">
        <f>ROUND(A3,0)</f>
        <v>2</v>
      </c>
      <c r="D3">
        <f t="shared" ref="D3:D10" si="1">ROUNDUP(A3,0)</f>
        <v>2</v>
      </c>
      <c r="E3">
        <f t="shared" ref="E3:E10" si="2">ROUNDDOWN(A3,0)</f>
        <v>1</v>
      </c>
      <c r="G3">
        <v>6</v>
      </c>
      <c r="H3">
        <v>3</v>
      </c>
      <c r="I3">
        <f t="shared" ref="I3:I9" si="3">POWER(G3,H3)</f>
        <v>216</v>
      </c>
      <c r="J3">
        <f t="shared" ref="J3:J9" si="4">G3^H3</f>
        <v>216</v>
      </c>
      <c r="K3">
        <v>6</v>
      </c>
      <c r="L3" t="str">
        <f t="shared" ref="L3:L11" si="5">ROMAN(K3)</f>
        <v>VI</v>
      </c>
      <c r="N3" t="s">
        <v>91</v>
      </c>
      <c r="O3">
        <f t="shared" ref="O3:O9" si="6">_xlfn.ARABIC(N3)</f>
        <v>6</v>
      </c>
      <c r="Q3">
        <v>6</v>
      </c>
      <c r="R3" t="str">
        <f t="shared" ref="R3:R9" si="7">REPT("$",Q3)</f>
        <v>$$$$$$</v>
      </c>
      <c r="S3" t="str">
        <f t="shared" ref="S3:S9" si="8">REPT("*",Q3)</f>
        <v>******</v>
      </c>
      <c r="U3">
        <v>4</v>
      </c>
      <c r="V3">
        <f t="shared" ref="V3:V9" si="9">SQRT(U3)</f>
        <v>2</v>
      </c>
      <c r="X3">
        <v>-4</v>
      </c>
      <c r="Y3">
        <f t="shared" ref="Y3:Y9" si="10">ABS(X3)</f>
        <v>4</v>
      </c>
    </row>
    <row r="4" spans="1:25" x14ac:dyDescent="0.35">
      <c r="A4">
        <v>5.5</v>
      </c>
      <c r="B4">
        <f t="shared" si="0"/>
        <v>5</v>
      </c>
      <c r="C4">
        <f t="shared" ref="C4:C10" si="11">ROUND(A4,0)</f>
        <v>6</v>
      </c>
      <c r="D4">
        <f t="shared" si="1"/>
        <v>6</v>
      </c>
      <c r="E4">
        <f t="shared" si="2"/>
        <v>5</v>
      </c>
      <c r="G4">
        <v>2</v>
      </c>
      <c r="I4">
        <f t="shared" si="3"/>
        <v>1</v>
      </c>
      <c r="J4">
        <f t="shared" si="4"/>
        <v>1</v>
      </c>
      <c r="K4">
        <v>2</v>
      </c>
      <c r="L4" t="str">
        <f t="shared" si="5"/>
        <v>II</v>
      </c>
      <c r="N4" t="s">
        <v>92</v>
      </c>
      <c r="O4">
        <f t="shared" si="6"/>
        <v>2</v>
      </c>
      <c r="Q4">
        <v>2</v>
      </c>
      <c r="R4" t="str">
        <f t="shared" si="7"/>
        <v>$$</v>
      </c>
      <c r="S4" t="str">
        <f t="shared" si="8"/>
        <v>**</v>
      </c>
      <c r="U4">
        <v>16</v>
      </c>
      <c r="V4">
        <f t="shared" si="9"/>
        <v>4</v>
      </c>
      <c r="X4">
        <v>-16</v>
      </c>
      <c r="Y4">
        <f t="shared" si="10"/>
        <v>16</v>
      </c>
    </row>
    <row r="5" spans="1:25" x14ac:dyDescent="0.35">
      <c r="A5">
        <v>2.8</v>
      </c>
      <c r="B5">
        <f t="shared" si="0"/>
        <v>2</v>
      </c>
      <c r="C5">
        <f t="shared" si="11"/>
        <v>3</v>
      </c>
      <c r="D5">
        <f t="shared" si="1"/>
        <v>3</v>
      </c>
      <c r="E5">
        <f t="shared" si="2"/>
        <v>2</v>
      </c>
      <c r="G5">
        <v>8</v>
      </c>
      <c r="H5">
        <v>2</v>
      </c>
      <c r="I5">
        <f t="shared" si="3"/>
        <v>64</v>
      </c>
      <c r="J5">
        <f t="shared" si="4"/>
        <v>64</v>
      </c>
      <c r="K5">
        <v>8</v>
      </c>
      <c r="L5" t="str">
        <f t="shared" si="5"/>
        <v>VIII</v>
      </c>
      <c r="N5" t="s">
        <v>93</v>
      </c>
      <c r="O5">
        <f t="shared" si="6"/>
        <v>8</v>
      </c>
      <c r="Q5">
        <v>8</v>
      </c>
      <c r="R5" t="str">
        <f t="shared" si="7"/>
        <v>$$$$$$$$</v>
      </c>
      <c r="S5" t="str">
        <f t="shared" si="8"/>
        <v>********</v>
      </c>
      <c r="U5">
        <v>125</v>
      </c>
      <c r="V5">
        <f t="shared" si="9"/>
        <v>11.180339887498949</v>
      </c>
      <c r="X5">
        <v>-125</v>
      </c>
      <c r="Y5">
        <f t="shared" si="10"/>
        <v>125</v>
      </c>
    </row>
    <row r="6" spans="1:25" x14ac:dyDescent="0.35">
      <c r="A6">
        <v>3.4</v>
      </c>
      <c r="B6">
        <f t="shared" si="0"/>
        <v>3</v>
      </c>
      <c r="C6">
        <f t="shared" si="11"/>
        <v>3</v>
      </c>
      <c r="D6">
        <f t="shared" si="1"/>
        <v>4</v>
      </c>
      <c r="E6">
        <f t="shared" si="2"/>
        <v>3</v>
      </c>
      <c r="G6">
        <v>5</v>
      </c>
      <c r="H6">
        <v>2</v>
      </c>
      <c r="I6">
        <f t="shared" si="3"/>
        <v>25</v>
      </c>
      <c r="J6">
        <f t="shared" si="4"/>
        <v>25</v>
      </c>
      <c r="K6">
        <v>5</v>
      </c>
      <c r="L6" t="str">
        <f t="shared" si="5"/>
        <v>V</v>
      </c>
      <c r="N6" t="s">
        <v>94</v>
      </c>
      <c r="O6">
        <f t="shared" si="6"/>
        <v>5</v>
      </c>
      <c r="Q6">
        <v>5</v>
      </c>
      <c r="R6" t="str">
        <f t="shared" si="7"/>
        <v>$$$$$</v>
      </c>
      <c r="S6" t="str">
        <f t="shared" si="8"/>
        <v>*****</v>
      </c>
      <c r="U6">
        <v>625</v>
      </c>
      <c r="V6">
        <f t="shared" si="9"/>
        <v>25</v>
      </c>
      <c r="X6">
        <v>-625</v>
      </c>
      <c r="Y6">
        <f t="shared" si="10"/>
        <v>625</v>
      </c>
    </row>
    <row r="7" spans="1:25" x14ac:dyDescent="0.35">
      <c r="A7">
        <v>5.5</v>
      </c>
      <c r="B7">
        <f t="shared" si="0"/>
        <v>5</v>
      </c>
      <c r="C7">
        <f t="shared" si="11"/>
        <v>6</v>
      </c>
      <c r="D7">
        <f t="shared" si="1"/>
        <v>6</v>
      </c>
      <c r="E7">
        <f t="shared" si="2"/>
        <v>5</v>
      </c>
      <c r="G7">
        <v>9</v>
      </c>
      <c r="H7">
        <v>3</v>
      </c>
      <c r="I7">
        <f t="shared" si="3"/>
        <v>729</v>
      </c>
      <c r="J7">
        <f t="shared" si="4"/>
        <v>729</v>
      </c>
      <c r="K7">
        <v>9</v>
      </c>
      <c r="L7" t="str">
        <f t="shared" si="5"/>
        <v>IX</v>
      </c>
      <c r="N7" t="s">
        <v>95</v>
      </c>
      <c r="O7">
        <f t="shared" si="6"/>
        <v>9</v>
      </c>
      <c r="Q7">
        <v>9</v>
      </c>
      <c r="R7" t="str">
        <f t="shared" si="7"/>
        <v>$$$$$$$$$</v>
      </c>
      <c r="S7" t="str">
        <f t="shared" si="8"/>
        <v>*********</v>
      </c>
      <c r="U7">
        <v>81</v>
      </c>
      <c r="V7">
        <f t="shared" si="9"/>
        <v>9</v>
      </c>
      <c r="X7">
        <v>-81</v>
      </c>
      <c r="Y7">
        <f t="shared" si="10"/>
        <v>81</v>
      </c>
    </row>
    <row r="8" spans="1:25" x14ac:dyDescent="0.35">
      <c r="A8">
        <v>6.3</v>
      </c>
      <c r="B8">
        <f t="shared" si="0"/>
        <v>6</v>
      </c>
      <c r="C8">
        <f t="shared" si="11"/>
        <v>6</v>
      </c>
      <c r="D8">
        <f t="shared" si="1"/>
        <v>7</v>
      </c>
      <c r="E8">
        <f t="shared" si="2"/>
        <v>6</v>
      </c>
      <c r="G8">
        <v>2</v>
      </c>
      <c r="H8">
        <v>3</v>
      </c>
      <c r="I8">
        <f t="shared" si="3"/>
        <v>8</v>
      </c>
      <c r="J8">
        <f t="shared" si="4"/>
        <v>8</v>
      </c>
      <c r="K8">
        <v>2</v>
      </c>
      <c r="L8" t="str">
        <f t="shared" si="5"/>
        <v>II</v>
      </c>
      <c r="N8" t="s">
        <v>92</v>
      </c>
      <c r="O8">
        <f t="shared" si="6"/>
        <v>2</v>
      </c>
      <c r="Q8">
        <v>2</v>
      </c>
      <c r="R8" t="str">
        <f t="shared" si="7"/>
        <v>$$</v>
      </c>
      <c r="S8" t="str">
        <f t="shared" si="8"/>
        <v>**</v>
      </c>
      <c r="U8">
        <v>36</v>
      </c>
      <c r="V8">
        <f t="shared" si="9"/>
        <v>6</v>
      </c>
      <c r="X8">
        <v>-36</v>
      </c>
      <c r="Y8">
        <f t="shared" si="10"/>
        <v>36</v>
      </c>
    </row>
    <row r="9" spans="1:25" x14ac:dyDescent="0.35">
      <c r="A9">
        <v>2.8</v>
      </c>
      <c r="B9">
        <f t="shared" si="0"/>
        <v>2</v>
      </c>
      <c r="C9">
        <f t="shared" si="11"/>
        <v>3</v>
      </c>
      <c r="D9">
        <f t="shared" si="1"/>
        <v>3</v>
      </c>
      <c r="E9">
        <f t="shared" si="2"/>
        <v>2</v>
      </c>
      <c r="G9">
        <v>7</v>
      </c>
      <c r="H9">
        <v>2</v>
      </c>
      <c r="I9">
        <f t="shared" si="3"/>
        <v>49</v>
      </c>
      <c r="J9">
        <f t="shared" si="4"/>
        <v>49</v>
      </c>
      <c r="K9">
        <v>7</v>
      </c>
      <c r="L9" t="str">
        <f t="shared" si="5"/>
        <v>VII</v>
      </c>
      <c r="N9" t="s">
        <v>96</v>
      </c>
      <c r="O9">
        <f t="shared" si="6"/>
        <v>7</v>
      </c>
      <c r="Q9">
        <v>7</v>
      </c>
      <c r="R9" t="str">
        <f t="shared" si="7"/>
        <v>$$$$$$$</v>
      </c>
      <c r="S9" t="str">
        <f t="shared" si="8"/>
        <v>*******</v>
      </c>
      <c r="U9">
        <v>49</v>
      </c>
      <c r="V9">
        <f t="shared" si="9"/>
        <v>7</v>
      </c>
      <c r="X9">
        <v>-49</v>
      </c>
      <c r="Y9">
        <f t="shared" si="10"/>
        <v>49</v>
      </c>
    </row>
    <row r="10" spans="1:25" x14ac:dyDescent="0.35">
      <c r="A10">
        <v>5.2</v>
      </c>
      <c r="B10">
        <f t="shared" si="0"/>
        <v>5</v>
      </c>
      <c r="C10">
        <f t="shared" si="11"/>
        <v>5</v>
      </c>
      <c r="D10">
        <f t="shared" si="1"/>
        <v>6</v>
      </c>
      <c r="E10">
        <f t="shared" si="2"/>
        <v>5</v>
      </c>
      <c r="K10">
        <v>3999</v>
      </c>
      <c r="L10" t="str">
        <f t="shared" si="5"/>
        <v>MMMCMXCIX</v>
      </c>
      <c r="O10" t="str">
        <f t="shared" ref="O10:R10" ca="1" si="12">_xlfn.FORMULATEXT(O2)</f>
        <v>=ARABIC(N2)</v>
      </c>
      <c r="P10" t="e">
        <f t="shared" ca="1" si="12"/>
        <v>#N/A</v>
      </c>
      <c r="Q10" t="e">
        <f t="shared" ca="1" si="12"/>
        <v>#N/A</v>
      </c>
      <c r="R10" t="str">
        <f t="shared" ca="1" si="12"/>
        <v>=REPT("$",Q2)</v>
      </c>
      <c r="S10" t="str">
        <f ca="1">_xlfn.FORMULATEXT(S2)</f>
        <v>=REPT("*",Q2)</v>
      </c>
      <c r="T10" t="e">
        <f t="shared" ref="T10:Y10" ca="1" si="13">_xlfn.FORMULATEXT(T2)</f>
        <v>#N/A</v>
      </c>
      <c r="U10" t="e">
        <f t="shared" ca="1" si="13"/>
        <v>#N/A</v>
      </c>
      <c r="V10" t="str">
        <f t="shared" ca="1" si="13"/>
        <v>=SQRT(U2)</v>
      </c>
      <c r="W10" t="e">
        <f t="shared" ca="1" si="13"/>
        <v>#N/A</v>
      </c>
      <c r="X10" t="e">
        <f t="shared" ca="1" si="13"/>
        <v>#N/A</v>
      </c>
      <c r="Y10" t="str">
        <f t="shared" ca="1" si="13"/>
        <v>=ABS(X2)</v>
      </c>
    </row>
    <row r="11" spans="1:25" x14ac:dyDescent="0.35">
      <c r="K11">
        <v>4000</v>
      </c>
      <c r="L11" t="e">
        <f t="shared" si="5"/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03CB-9C90-48F7-903C-0D50835FB35D}">
  <sheetPr codeName="Sheet9"/>
  <dimension ref="A1:P13"/>
  <sheetViews>
    <sheetView zoomScale="130" zoomScaleNormal="130" workbookViewId="0">
      <selection activeCell="H7" sqref="H7"/>
    </sheetView>
  </sheetViews>
  <sheetFormatPr defaultRowHeight="14.5" x14ac:dyDescent="0.35"/>
  <cols>
    <col min="1" max="1" width="13.81640625" bestFit="1" customWidth="1"/>
    <col min="2" max="2" width="8.81640625" bestFit="1" customWidth="1"/>
    <col min="4" max="4" width="12.453125" customWidth="1"/>
    <col min="5" max="5" width="9.81640625" bestFit="1" customWidth="1"/>
    <col min="6" max="6" width="10.54296875" bestFit="1" customWidth="1"/>
    <col min="7" max="7" width="13.81640625" bestFit="1" customWidth="1"/>
    <col min="9" max="9" width="1.453125" customWidth="1"/>
  </cols>
  <sheetData>
    <row r="1" spans="1:16" x14ac:dyDescent="0.35">
      <c r="J1" t="s">
        <v>155</v>
      </c>
    </row>
    <row r="2" spans="1:16" x14ac:dyDescent="0.35">
      <c r="J2" s="11">
        <v>0.1</v>
      </c>
    </row>
    <row r="3" spans="1:16" x14ac:dyDescent="0.35">
      <c r="B3" s="14" t="s">
        <v>156</v>
      </c>
      <c r="C3" s="14"/>
      <c r="D3" s="14"/>
      <c r="F3" s="14" t="s">
        <v>157</v>
      </c>
      <c r="G3" s="14"/>
      <c r="H3" s="14"/>
      <c r="I3" s="14"/>
    </row>
    <row r="4" spans="1:16" x14ac:dyDescent="0.35">
      <c r="A4" t="s">
        <v>158</v>
      </c>
      <c r="B4" t="s">
        <v>159</v>
      </c>
      <c r="C4" t="s">
        <v>160</v>
      </c>
      <c r="D4" t="s">
        <v>161</v>
      </c>
      <c r="F4" t="s">
        <v>162</v>
      </c>
      <c r="G4" t="s">
        <v>163</v>
      </c>
    </row>
    <row r="5" spans="1:16" x14ac:dyDescent="0.35">
      <c r="A5" t="s">
        <v>164</v>
      </c>
      <c r="B5">
        <v>23</v>
      </c>
      <c r="C5">
        <v>6.7</v>
      </c>
      <c r="D5">
        <f>B5*C5</f>
        <v>154.1</v>
      </c>
      <c r="F5" t="s">
        <v>165</v>
      </c>
      <c r="G5">
        <v>8900</v>
      </c>
      <c r="H5">
        <f>G5*J$2</f>
        <v>890</v>
      </c>
      <c r="J5" t="s">
        <v>162</v>
      </c>
      <c r="K5" t="s">
        <v>165</v>
      </c>
      <c r="L5" t="s">
        <v>167</v>
      </c>
      <c r="M5" t="s">
        <v>169</v>
      </c>
      <c r="N5" t="s">
        <v>171</v>
      </c>
      <c r="O5" t="s">
        <v>173</v>
      </c>
      <c r="P5" t="s">
        <v>175</v>
      </c>
    </row>
    <row r="6" spans="1:16" x14ac:dyDescent="0.35">
      <c r="A6" t="s">
        <v>166</v>
      </c>
      <c r="B6">
        <v>443</v>
      </c>
      <c r="C6">
        <v>4.5</v>
      </c>
      <c r="D6">
        <f t="shared" ref="D6:D11" si="0">B6*C6</f>
        <v>1993.5</v>
      </c>
      <c r="E6" s="4"/>
      <c r="F6" t="s">
        <v>167</v>
      </c>
      <c r="G6">
        <v>45000</v>
      </c>
      <c r="H6">
        <f t="shared" ref="H6:H10" si="1">G6*J$2</f>
        <v>4500</v>
      </c>
      <c r="J6" t="s">
        <v>163</v>
      </c>
      <c r="K6">
        <v>8900</v>
      </c>
      <c r="L6">
        <v>45000</v>
      </c>
      <c r="M6">
        <v>34005</v>
      </c>
      <c r="N6">
        <v>23900</v>
      </c>
      <c r="O6">
        <v>32000</v>
      </c>
      <c r="P6">
        <v>12000</v>
      </c>
    </row>
    <row r="7" spans="1:16" x14ac:dyDescent="0.35">
      <c r="A7" t="s">
        <v>168</v>
      </c>
      <c r="B7">
        <v>454</v>
      </c>
      <c r="C7">
        <v>6.7</v>
      </c>
      <c r="D7">
        <f t="shared" si="0"/>
        <v>3041.8</v>
      </c>
      <c r="F7" t="s">
        <v>169</v>
      </c>
      <c r="G7">
        <v>34005</v>
      </c>
      <c r="H7">
        <f t="shared" si="1"/>
        <v>3400.5</v>
      </c>
      <c r="J7" t="s">
        <v>294</v>
      </c>
      <c r="K7">
        <f t="shared" ref="K7:P7" si="2">K6*$J2</f>
        <v>890</v>
      </c>
      <c r="L7">
        <f t="shared" si="2"/>
        <v>4500</v>
      </c>
      <c r="M7">
        <f t="shared" si="2"/>
        <v>3400.5</v>
      </c>
      <c r="N7">
        <f t="shared" si="2"/>
        <v>2390</v>
      </c>
      <c r="O7">
        <f t="shared" si="2"/>
        <v>3200</v>
      </c>
      <c r="P7">
        <f t="shared" si="2"/>
        <v>1200</v>
      </c>
    </row>
    <row r="8" spans="1:16" x14ac:dyDescent="0.35">
      <c r="A8" t="s">
        <v>170</v>
      </c>
      <c r="B8">
        <v>65</v>
      </c>
      <c r="C8">
        <v>8.1999999999999993</v>
      </c>
      <c r="D8">
        <f t="shared" si="0"/>
        <v>533</v>
      </c>
      <c r="F8" t="s">
        <v>171</v>
      </c>
      <c r="G8">
        <v>23900</v>
      </c>
      <c r="H8">
        <f t="shared" si="1"/>
        <v>2390</v>
      </c>
    </row>
    <row r="9" spans="1:16" x14ac:dyDescent="0.35">
      <c r="A9" t="s">
        <v>172</v>
      </c>
      <c r="B9">
        <v>34</v>
      </c>
      <c r="C9">
        <v>5.5</v>
      </c>
      <c r="D9">
        <f t="shared" si="0"/>
        <v>187</v>
      </c>
      <c r="E9" s="4"/>
      <c r="F9" t="s">
        <v>173</v>
      </c>
      <c r="G9">
        <v>32000</v>
      </c>
      <c r="H9">
        <f t="shared" si="1"/>
        <v>3200</v>
      </c>
    </row>
    <row r="10" spans="1:16" x14ac:dyDescent="0.35">
      <c r="A10" t="s">
        <v>174</v>
      </c>
      <c r="B10">
        <v>45</v>
      </c>
      <c r="C10">
        <v>3.8</v>
      </c>
      <c r="D10">
        <f t="shared" si="0"/>
        <v>171</v>
      </c>
      <c r="F10" t="s">
        <v>175</v>
      </c>
      <c r="G10">
        <v>12000</v>
      </c>
      <c r="H10">
        <f t="shared" si="1"/>
        <v>1200</v>
      </c>
    </row>
    <row r="11" spans="1:16" x14ac:dyDescent="0.35">
      <c r="A11" t="s">
        <v>176</v>
      </c>
      <c r="B11">
        <v>32</v>
      </c>
      <c r="C11">
        <v>7.4</v>
      </c>
      <c r="D11">
        <f t="shared" si="0"/>
        <v>236.8</v>
      </c>
    </row>
    <row r="13" spans="1:16" x14ac:dyDescent="0.35">
      <c r="D13" t="str">
        <f ca="1">_xlfn.FORMULATEXT(D5)</f>
        <v>=B5*C5</v>
      </c>
    </row>
  </sheetData>
  <mergeCells count="2">
    <mergeCell ref="B3:D3"/>
    <mergeCell ref="F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B49-4E0A-4B05-8FA5-188D814BEFF8}">
  <sheetPr codeName="Sheet10"/>
  <dimension ref="A1:J11"/>
  <sheetViews>
    <sheetView zoomScale="180" zoomScaleNormal="180" workbookViewId="0">
      <selection activeCell="A2" sqref="A2"/>
    </sheetView>
  </sheetViews>
  <sheetFormatPr defaultRowHeight="14.5" x14ac:dyDescent="0.35"/>
  <sheetData>
    <row r="1" spans="1:1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5">
      <c r="A2">
        <v>2</v>
      </c>
      <c r="B2">
        <f>$A2*B$1</f>
        <v>4</v>
      </c>
      <c r="C2">
        <f t="shared" ref="C2:J2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</row>
    <row r="3" spans="1:10" x14ac:dyDescent="0.35">
      <c r="A3">
        <v>3</v>
      </c>
      <c r="B3">
        <f t="shared" ref="B3:J11" si="1">$A3*B$1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</row>
    <row r="4" spans="1:10" x14ac:dyDescent="0.35">
      <c r="A4">
        <v>4</v>
      </c>
      <c r="B4">
        <f t="shared" si="1"/>
        <v>8</v>
      </c>
      <c r="C4">
        <f t="shared" si="1"/>
        <v>12</v>
      </c>
      <c r="D4">
        <f t="shared" si="1"/>
        <v>16</v>
      </c>
      <c r="E4">
        <f t="shared" si="1"/>
        <v>20</v>
      </c>
      <c r="F4">
        <f t="shared" si="1"/>
        <v>24</v>
      </c>
      <c r="G4">
        <f t="shared" si="1"/>
        <v>28</v>
      </c>
      <c r="I4">
        <f t="shared" si="1"/>
        <v>36</v>
      </c>
      <c r="J4">
        <f t="shared" si="1"/>
        <v>40</v>
      </c>
    </row>
    <row r="5" spans="1:10" x14ac:dyDescent="0.35">
      <c r="A5">
        <v>5</v>
      </c>
      <c r="B5">
        <f t="shared" si="1"/>
        <v>10</v>
      </c>
      <c r="C5">
        <f t="shared" si="1"/>
        <v>15</v>
      </c>
      <c r="D5">
        <f t="shared" si="1"/>
        <v>20</v>
      </c>
      <c r="E5">
        <f t="shared" si="1"/>
        <v>25</v>
      </c>
      <c r="F5">
        <f t="shared" si="1"/>
        <v>30</v>
      </c>
      <c r="G5">
        <f t="shared" si="1"/>
        <v>35</v>
      </c>
      <c r="H5">
        <f t="shared" si="1"/>
        <v>40</v>
      </c>
      <c r="I5">
        <f t="shared" si="1"/>
        <v>45</v>
      </c>
      <c r="J5">
        <f t="shared" si="1"/>
        <v>50</v>
      </c>
    </row>
    <row r="6" spans="1:10" x14ac:dyDescent="0.35">
      <c r="A6">
        <v>6</v>
      </c>
      <c r="B6">
        <f t="shared" si="1"/>
        <v>12</v>
      </c>
      <c r="C6">
        <f t="shared" si="1"/>
        <v>18</v>
      </c>
      <c r="D6">
        <f t="shared" si="1"/>
        <v>24</v>
      </c>
      <c r="E6">
        <f t="shared" si="1"/>
        <v>30</v>
      </c>
      <c r="F6">
        <f t="shared" si="1"/>
        <v>36</v>
      </c>
      <c r="G6">
        <f t="shared" si="1"/>
        <v>42</v>
      </c>
      <c r="H6">
        <f t="shared" si="1"/>
        <v>48</v>
      </c>
      <c r="I6">
        <f t="shared" si="1"/>
        <v>54</v>
      </c>
      <c r="J6">
        <f t="shared" si="1"/>
        <v>60</v>
      </c>
    </row>
    <row r="7" spans="1:10" x14ac:dyDescent="0.35">
      <c r="A7">
        <v>7</v>
      </c>
      <c r="B7">
        <f t="shared" si="1"/>
        <v>14</v>
      </c>
      <c r="C7">
        <f t="shared" si="1"/>
        <v>21</v>
      </c>
      <c r="D7">
        <f t="shared" si="1"/>
        <v>28</v>
      </c>
      <c r="E7">
        <f t="shared" si="1"/>
        <v>35</v>
      </c>
      <c r="F7">
        <f t="shared" si="1"/>
        <v>42</v>
      </c>
      <c r="G7">
        <f t="shared" si="1"/>
        <v>49</v>
      </c>
      <c r="H7">
        <f t="shared" si="1"/>
        <v>56</v>
      </c>
      <c r="I7">
        <f t="shared" si="1"/>
        <v>63</v>
      </c>
      <c r="J7">
        <f t="shared" si="1"/>
        <v>70</v>
      </c>
    </row>
    <row r="8" spans="1:10" x14ac:dyDescent="0.35">
      <c r="A8">
        <v>8</v>
      </c>
      <c r="B8">
        <f t="shared" si="1"/>
        <v>16</v>
      </c>
      <c r="C8">
        <f t="shared" si="1"/>
        <v>24</v>
      </c>
      <c r="D8">
        <f t="shared" si="1"/>
        <v>32</v>
      </c>
      <c r="E8">
        <f t="shared" si="1"/>
        <v>40</v>
      </c>
      <c r="F8">
        <f t="shared" si="1"/>
        <v>48</v>
      </c>
      <c r="G8">
        <f t="shared" si="1"/>
        <v>56</v>
      </c>
      <c r="H8">
        <f t="shared" si="1"/>
        <v>64</v>
      </c>
      <c r="I8">
        <f t="shared" si="1"/>
        <v>72</v>
      </c>
      <c r="J8">
        <f t="shared" si="1"/>
        <v>80</v>
      </c>
    </row>
    <row r="9" spans="1:10" x14ac:dyDescent="0.35">
      <c r="A9">
        <v>9</v>
      </c>
      <c r="B9">
        <f t="shared" si="1"/>
        <v>18</v>
      </c>
      <c r="C9">
        <f t="shared" si="1"/>
        <v>27</v>
      </c>
      <c r="D9">
        <f t="shared" si="1"/>
        <v>36</v>
      </c>
      <c r="E9">
        <f t="shared" si="1"/>
        <v>45</v>
      </c>
      <c r="F9">
        <f t="shared" si="1"/>
        <v>54</v>
      </c>
      <c r="G9">
        <f t="shared" si="1"/>
        <v>63</v>
      </c>
      <c r="H9">
        <f t="shared" si="1"/>
        <v>72</v>
      </c>
      <c r="I9">
        <f t="shared" si="1"/>
        <v>81</v>
      </c>
      <c r="J9">
        <f t="shared" si="1"/>
        <v>90</v>
      </c>
    </row>
    <row r="10" spans="1:10" x14ac:dyDescent="0.35">
      <c r="A10">
        <v>10</v>
      </c>
      <c r="B10">
        <f t="shared" si="1"/>
        <v>20</v>
      </c>
      <c r="C10">
        <f t="shared" si="1"/>
        <v>30</v>
      </c>
      <c r="D10">
        <f t="shared" si="1"/>
        <v>40</v>
      </c>
      <c r="E10">
        <f t="shared" si="1"/>
        <v>50</v>
      </c>
      <c r="F10">
        <f t="shared" si="1"/>
        <v>60</v>
      </c>
      <c r="G10">
        <f t="shared" si="1"/>
        <v>70</v>
      </c>
      <c r="H10">
        <f t="shared" si="1"/>
        <v>80</v>
      </c>
      <c r="I10">
        <f t="shared" si="1"/>
        <v>90</v>
      </c>
      <c r="J10">
        <f t="shared" si="1"/>
        <v>100</v>
      </c>
    </row>
    <row r="11" spans="1:10" x14ac:dyDescent="0.35">
      <c r="A11">
        <v>11</v>
      </c>
      <c r="B11">
        <f t="shared" si="1"/>
        <v>22</v>
      </c>
      <c r="C11">
        <f t="shared" si="1"/>
        <v>33</v>
      </c>
      <c r="D11">
        <f t="shared" si="1"/>
        <v>44</v>
      </c>
      <c r="E11">
        <f t="shared" si="1"/>
        <v>55</v>
      </c>
      <c r="F11">
        <f t="shared" si="1"/>
        <v>66</v>
      </c>
      <c r="G11">
        <f t="shared" si="1"/>
        <v>77</v>
      </c>
      <c r="H11">
        <f t="shared" si="1"/>
        <v>88</v>
      </c>
      <c r="I11">
        <f t="shared" si="1"/>
        <v>99</v>
      </c>
      <c r="J11">
        <f t="shared" si="1"/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42C5-F580-424C-94EB-DB4798F8F215}">
  <sheetPr codeName="Sheet11"/>
  <dimension ref="A1:H14"/>
  <sheetViews>
    <sheetView zoomScale="170" zoomScaleNormal="170" workbookViewId="0">
      <selection activeCell="F8" sqref="F8"/>
    </sheetView>
  </sheetViews>
  <sheetFormatPr defaultRowHeight="14.5" x14ac:dyDescent="0.35"/>
  <cols>
    <col min="1" max="1" width="14.90625" bestFit="1" customWidth="1"/>
    <col min="2" max="2" width="10.6328125" bestFit="1" customWidth="1"/>
    <col min="8" max="8" width="14.1796875" customWidth="1"/>
  </cols>
  <sheetData>
    <row r="1" spans="1:8" x14ac:dyDescent="0.35">
      <c r="A1" s="1" t="s">
        <v>0</v>
      </c>
      <c r="B1" t="s">
        <v>104</v>
      </c>
    </row>
    <row r="2" spans="1:8" x14ac:dyDescent="0.35">
      <c r="A2" t="s">
        <v>2</v>
      </c>
      <c r="B2">
        <v>10000</v>
      </c>
      <c r="H2" t="s">
        <v>295</v>
      </c>
    </row>
    <row r="3" spans="1:8" x14ac:dyDescent="0.35">
      <c r="A3" t="s">
        <v>142</v>
      </c>
      <c r="B3">
        <v>12000</v>
      </c>
      <c r="E3" t="s">
        <v>178</v>
      </c>
      <c r="F3">
        <f>SUM(B2:B14)</f>
        <v>131175</v>
      </c>
      <c r="H3">
        <f>SUM(salary)</f>
        <v>131175</v>
      </c>
    </row>
    <row r="4" spans="1:8" x14ac:dyDescent="0.35">
      <c r="A4" t="s">
        <v>133</v>
      </c>
      <c r="B4">
        <v>11250</v>
      </c>
      <c r="E4" t="s">
        <v>179</v>
      </c>
      <c r="F4">
        <f>AVERAGE(new)</f>
        <v>10090.384615384615</v>
      </c>
    </row>
    <row r="5" spans="1:8" x14ac:dyDescent="0.35">
      <c r="A5" t="s">
        <v>9</v>
      </c>
      <c r="B5">
        <v>12000</v>
      </c>
      <c r="E5" t="s">
        <v>180</v>
      </c>
      <c r="F5">
        <f>MAX(salary)</f>
        <v>16250</v>
      </c>
      <c r="G5">
        <f>MAX(new)</f>
        <v>16250</v>
      </c>
    </row>
    <row r="6" spans="1:8" x14ac:dyDescent="0.35">
      <c r="A6" t="s">
        <v>10</v>
      </c>
      <c r="B6">
        <v>16250</v>
      </c>
      <c r="E6" t="s">
        <v>181</v>
      </c>
      <c r="F6">
        <f>MIN(salary)</f>
        <v>4500</v>
      </c>
    </row>
    <row r="7" spans="1:8" x14ac:dyDescent="0.35">
      <c r="A7" t="s">
        <v>135</v>
      </c>
      <c r="B7">
        <v>6400</v>
      </c>
      <c r="E7" t="s">
        <v>182</v>
      </c>
      <c r="F7">
        <f>COUNT(salary)</f>
        <v>13</v>
      </c>
    </row>
    <row r="8" spans="1:8" x14ac:dyDescent="0.35">
      <c r="A8" t="s">
        <v>6</v>
      </c>
      <c r="B8">
        <v>4500</v>
      </c>
    </row>
    <row r="9" spans="1:8" x14ac:dyDescent="0.35">
      <c r="A9" t="s">
        <v>1</v>
      </c>
      <c r="B9">
        <v>6275</v>
      </c>
    </row>
    <row r="10" spans="1:8" x14ac:dyDescent="0.35">
      <c r="A10" t="s">
        <v>147</v>
      </c>
      <c r="B10">
        <v>6250</v>
      </c>
    </row>
    <row r="11" spans="1:8" x14ac:dyDescent="0.35">
      <c r="A11" t="s">
        <v>8</v>
      </c>
      <c r="B11">
        <v>8750</v>
      </c>
    </row>
    <row r="12" spans="1:8" x14ac:dyDescent="0.35">
      <c r="A12" t="s">
        <v>7</v>
      </c>
      <c r="B12">
        <v>11250</v>
      </c>
    </row>
    <row r="13" spans="1:8" x14ac:dyDescent="0.35">
      <c r="A13" t="s">
        <v>136</v>
      </c>
      <c r="B13">
        <v>10000</v>
      </c>
    </row>
    <row r="14" spans="1:8" x14ac:dyDescent="0.35">
      <c r="A14" t="s">
        <v>3</v>
      </c>
      <c r="B14">
        <v>16250</v>
      </c>
    </row>
  </sheetData>
  <sortState ref="A2:A19">
    <sortCondition ref="A1:A19"/>
  </sortState>
  <dataValidations count="2">
    <dataValidation type="custom" allowBlank="1" showInputMessage="1" showErrorMessage="1" sqref="A1:A19" xr:uid="{194FE7B6-A485-47CC-AC51-4CFE8541F87A}">
      <formula1>ISTEXT(A1)</formula1>
    </dataValidation>
    <dataValidation type="custom" operator="greaterThanOrEqual" allowBlank="1" showInputMessage="1" showErrorMessage="1" sqref="B2:B14" xr:uid="{3968AF47-DB10-4369-86BE-9121C0406822}">
      <formula1>ISNUMBER(B2)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17-D8B3-476C-80D6-0F216A09C9A3}">
  <sheetPr codeName="Sheet12"/>
  <dimension ref="A1:N35"/>
  <sheetViews>
    <sheetView topLeftCell="A9" zoomScale="190" zoomScaleNormal="190" workbookViewId="0">
      <selection activeCell="E20" sqref="E20"/>
    </sheetView>
  </sheetViews>
  <sheetFormatPr defaultRowHeight="14.5" x14ac:dyDescent="0.35"/>
  <cols>
    <col min="1" max="1" width="11.81640625" bestFit="1" customWidth="1"/>
    <col min="2" max="2" width="21.08984375" customWidth="1"/>
    <col min="3" max="3" width="22.08984375" customWidth="1"/>
    <col min="4" max="4" width="15.81640625" customWidth="1"/>
    <col min="5" max="5" width="14.6328125" customWidth="1"/>
    <col min="6" max="6" width="18.90625" customWidth="1"/>
    <col min="7" max="7" width="11.54296875" bestFit="1" customWidth="1"/>
    <col min="8" max="8" width="10.453125" bestFit="1" customWidth="1"/>
    <col min="13" max="13" width="10.54296875" bestFit="1" customWidth="1"/>
  </cols>
  <sheetData>
    <row r="1" spans="1:14" x14ac:dyDescent="0.35">
      <c r="C1" t="s">
        <v>188</v>
      </c>
      <c r="E1" t="s">
        <v>190</v>
      </c>
      <c r="F1" t="s">
        <v>191</v>
      </c>
      <c r="G1" t="s">
        <v>192</v>
      </c>
      <c r="H1" t="s">
        <v>188</v>
      </c>
      <c r="L1" t="s">
        <v>300</v>
      </c>
      <c r="M1" s="4">
        <v>44927</v>
      </c>
    </row>
    <row r="2" spans="1:14" x14ac:dyDescent="0.35">
      <c r="A2" t="s">
        <v>189</v>
      </c>
      <c r="B2" t="s">
        <v>183</v>
      </c>
      <c r="C2" s="6">
        <v>45191</v>
      </c>
      <c r="D2" s="6"/>
      <c r="E2">
        <f>HOUR(C3)</f>
        <v>8</v>
      </c>
      <c r="F2">
        <f>MINUTE(D3)</f>
        <v>47</v>
      </c>
      <c r="G2">
        <f>SECOND(D3)</f>
        <v>0</v>
      </c>
      <c r="H2" s="12">
        <f>TIME(E2,F2,G2)</f>
        <v>0.3659722222222222</v>
      </c>
      <c r="L2" t="s">
        <v>302</v>
      </c>
      <c r="M2" s="4">
        <v>45291</v>
      </c>
    </row>
    <row r="3" spans="1:14" x14ac:dyDescent="0.35">
      <c r="A3" t="s">
        <v>188</v>
      </c>
      <c r="B3" t="s">
        <v>184</v>
      </c>
      <c r="C3" s="6">
        <v>0.36249999999999999</v>
      </c>
      <c r="D3" s="6">
        <v>0.3659722222222222</v>
      </c>
      <c r="N3">
        <f>M2-M1</f>
        <v>364</v>
      </c>
    </row>
    <row r="4" spans="1:14" x14ac:dyDescent="0.35">
      <c r="A4" t="s">
        <v>185</v>
      </c>
      <c r="C4" s="4">
        <f ca="1">TODAY()</f>
        <v>45198</v>
      </c>
      <c r="D4" s="4"/>
      <c r="N4">
        <f>N7</f>
        <v>260</v>
      </c>
    </row>
    <row r="5" spans="1:14" x14ac:dyDescent="0.35">
      <c r="A5" t="s">
        <v>186</v>
      </c>
      <c r="C5" s="5">
        <f ca="1">NOW()</f>
        <v>45198.62194409722</v>
      </c>
      <c r="D5" s="5"/>
    </row>
    <row r="6" spans="1:14" x14ac:dyDescent="0.35">
      <c r="A6" t="s">
        <v>187</v>
      </c>
      <c r="B6" s="6">
        <f ca="1">NOW()-TODAY()</f>
        <v>0.62194409721996635</v>
      </c>
      <c r="C6" t="s">
        <v>190</v>
      </c>
      <c r="D6" t="s">
        <v>299</v>
      </c>
      <c r="E6" t="s">
        <v>296</v>
      </c>
      <c r="F6" t="s">
        <v>297</v>
      </c>
      <c r="G6" t="s">
        <v>298</v>
      </c>
    </row>
    <row r="7" spans="1:14" x14ac:dyDescent="0.35">
      <c r="B7" s="6">
        <f ca="1">NOW()-TODAY()</f>
        <v>0.62194409721996635</v>
      </c>
      <c r="D7" s="4">
        <v>45191</v>
      </c>
      <c r="E7">
        <f>DAY(D7)</f>
        <v>22</v>
      </c>
      <c r="F7">
        <f>MONTH(D7)</f>
        <v>9</v>
      </c>
      <c r="G7">
        <f>YEAR(D7)</f>
        <v>2023</v>
      </c>
      <c r="N7" s="13">
        <f>NETWORKDAYS(M1,M2,11)</f>
        <v>260</v>
      </c>
    </row>
    <row r="8" spans="1:14" x14ac:dyDescent="0.35">
      <c r="G8" s="6"/>
      <c r="N8">
        <f>NETWORKDAYS.INTL(M1,M2,)</f>
        <v>260</v>
      </c>
    </row>
    <row r="10" spans="1:14" x14ac:dyDescent="0.35">
      <c r="D10" s="4">
        <v>35468</v>
      </c>
      <c r="E10" t="str">
        <f>TEXT(D10,"dddd")</f>
        <v>Friday</v>
      </c>
      <c r="F10" t="str">
        <f>TEXT(D10,"mmmm")</f>
        <v>February</v>
      </c>
    </row>
    <row r="11" spans="1:14" x14ac:dyDescent="0.35">
      <c r="B11" s="5">
        <f ca="1">NOW()</f>
        <v>45198.62194409722</v>
      </c>
      <c r="C11" s="4"/>
      <c r="D11" s="4"/>
      <c r="E11" t="str">
        <f>TEXT(D10,"dddd mmmm")</f>
        <v>Friday February</v>
      </c>
    </row>
    <row r="13" spans="1:14" x14ac:dyDescent="0.35">
      <c r="E13" t="str">
        <f ca="1">_xlfn.FORMULATEXT(E14)</f>
        <v>=WEEKDAY(D14)</v>
      </c>
      <c r="F13" t="str">
        <f ca="1">_xlfn.FORMULATEXT(F14)</f>
        <v>=WEEKDAY(D14,2)</v>
      </c>
    </row>
    <row r="14" spans="1:14" x14ac:dyDescent="0.35">
      <c r="A14" t="s">
        <v>300</v>
      </c>
      <c r="B14" s="4">
        <v>17394</v>
      </c>
      <c r="D14" s="4">
        <f ca="1">TODAY()</f>
        <v>45198</v>
      </c>
      <c r="E14">
        <f ca="1">WEEKDAY(D14)</f>
        <v>6</v>
      </c>
      <c r="F14">
        <f ca="1">WEEKDAY(D14,2)</f>
        <v>5</v>
      </c>
    </row>
    <row r="15" spans="1:14" x14ac:dyDescent="0.35">
      <c r="A15" t="s">
        <v>301</v>
      </c>
      <c r="B15" s="4">
        <v>45194</v>
      </c>
    </row>
    <row r="16" spans="1:14" x14ac:dyDescent="0.35">
      <c r="B16">
        <f>_xlfn.DAYS(B15,B14)</f>
        <v>27800</v>
      </c>
      <c r="D16" s="4">
        <v>45285</v>
      </c>
      <c r="E16">
        <f ca="1">WEEKNUM(D14)</f>
        <v>39</v>
      </c>
    </row>
    <row r="17" spans="2:5" x14ac:dyDescent="0.35">
      <c r="B17">
        <f>DATEDIF(B14,B15,"d")</f>
        <v>27800</v>
      </c>
      <c r="D17">
        <f>WEEKDAY(D16)</f>
        <v>2</v>
      </c>
    </row>
    <row r="18" spans="2:5" x14ac:dyDescent="0.35">
      <c r="B18">
        <f>DATEDIF(B14,B15,"m")</f>
        <v>913</v>
      </c>
      <c r="C18" t="str">
        <f ca="1">_xlfn.FORMULATEXT(B18)</f>
        <v>=DATEDIF(B14,B15,"m")</v>
      </c>
      <c r="D18" t="str">
        <f>TEXT(D16,"dddd")</f>
        <v>Monday</v>
      </c>
    </row>
    <row r="19" spans="2:5" x14ac:dyDescent="0.35">
      <c r="B19">
        <f>DATEDIF(B14,B15,"y")</f>
        <v>76</v>
      </c>
      <c r="C19" t="str">
        <f ca="1">_xlfn.FORMULATEXT(B19)</f>
        <v>=DATEDIF(B14,B15,"y")</v>
      </c>
      <c r="D19">
        <f>INT(YEARFRAC(B14,B15))</f>
        <v>76</v>
      </c>
      <c r="E19" t="str">
        <f ca="1">_xlfn.FORMULATEXT(D19)</f>
        <v>=INT(YEARFRAC(B14,B15))</v>
      </c>
    </row>
    <row r="20" spans="2:5" x14ac:dyDescent="0.35">
      <c r="B20">
        <f>DATEDIF(B14,B15,"md")</f>
        <v>10</v>
      </c>
      <c r="C20" t="str">
        <f t="shared" ref="C20" ca="1" si="0">_xlfn.FORMULATEXT(B20)</f>
        <v>=DATEDIF(B14,B15,"md")</v>
      </c>
    </row>
    <row r="21" spans="2:5" x14ac:dyDescent="0.35">
      <c r="B21">
        <f>DATEDIF(B14,B15,"yd")</f>
        <v>41</v>
      </c>
    </row>
    <row r="22" spans="2:5" x14ac:dyDescent="0.35">
      <c r="B22" t="str">
        <f>CONCATENATE(DATEDIF(B14,B15,"y"),"years",DATEDIF(B14,B15,"ym"),"months",DATEDIF(B14,B15,"md"),"days")</f>
        <v>76years1months10days</v>
      </c>
      <c r="C22" t="str">
        <f ca="1">_xlfn.FORMULATEXT(B22)</f>
        <v>=CONCATENATE(DATEDIF(B14,B15,"y"),"years",DATEDIF(B14,B15,"ym"),"months",DATEDIF(B14,B15,"md"),"days")</v>
      </c>
    </row>
    <row r="26" spans="2:5" x14ac:dyDescent="0.35">
      <c r="B26" t="s">
        <v>303</v>
      </c>
    </row>
    <row r="27" spans="2:5" x14ac:dyDescent="0.35">
      <c r="B27" s="4">
        <v>44927</v>
      </c>
      <c r="D27" t="s">
        <v>300</v>
      </c>
      <c r="E27" s="4">
        <v>44927</v>
      </c>
    </row>
    <row r="28" spans="2:5" x14ac:dyDescent="0.35">
      <c r="B28" s="4">
        <v>44928</v>
      </c>
      <c r="D28" t="s">
        <v>304</v>
      </c>
      <c r="E28">
        <v>305</v>
      </c>
    </row>
    <row r="29" spans="2:5" x14ac:dyDescent="0.35">
      <c r="B29" s="4">
        <v>44929</v>
      </c>
    </row>
    <row r="30" spans="2:5" x14ac:dyDescent="0.35">
      <c r="B30" s="4">
        <v>44930</v>
      </c>
      <c r="E30" s="4">
        <f>WORKDAY(E27,E28,B27:B35)</f>
        <v>45362</v>
      </c>
    </row>
    <row r="31" spans="2:5" x14ac:dyDescent="0.35">
      <c r="B31" s="4">
        <v>44931</v>
      </c>
      <c r="E31" s="4">
        <f>WORKDAY.INTL(E27,E28,11,B27:B35)</f>
        <v>45290</v>
      </c>
    </row>
    <row r="32" spans="2:5" x14ac:dyDescent="0.35">
      <c r="B32" s="4">
        <v>44932</v>
      </c>
    </row>
    <row r="33" spans="2:2" x14ac:dyDescent="0.35">
      <c r="B33" s="4">
        <v>44933</v>
      </c>
    </row>
    <row r="34" spans="2:2" x14ac:dyDescent="0.35">
      <c r="B34" s="4">
        <v>44934</v>
      </c>
    </row>
    <row r="35" spans="2:2" x14ac:dyDescent="0.35">
      <c r="B35" s="4">
        <v>44935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783-F349-4D8D-9FAF-8BC1D13FF235}">
  <sheetPr codeName="Sheet13"/>
  <dimension ref="A1:AA1001"/>
  <sheetViews>
    <sheetView topLeftCell="O2" zoomScale="150" zoomScaleNormal="150" workbookViewId="0">
      <selection activeCell="Y8" sqref="Y8"/>
    </sheetView>
  </sheetViews>
  <sheetFormatPr defaultRowHeight="14.5" x14ac:dyDescent="0.35"/>
  <cols>
    <col min="2" max="2" width="12.81640625" customWidth="1"/>
    <col min="3" max="3" width="20.08984375" customWidth="1"/>
    <col min="5" max="5" width="21.54296875" bestFit="1" customWidth="1"/>
    <col min="6" max="6" width="14.36328125" customWidth="1"/>
    <col min="7" max="7" width="11.453125" customWidth="1"/>
    <col min="8" max="8" width="11.81640625" customWidth="1"/>
    <col min="9" max="9" width="11.6328125" customWidth="1"/>
    <col min="11" max="11" width="10.54296875" bestFit="1" customWidth="1"/>
    <col min="14" max="14" width="11" customWidth="1"/>
  </cols>
  <sheetData>
    <row r="1" spans="1:27" x14ac:dyDescent="0.35">
      <c r="A1" t="s">
        <v>305</v>
      </c>
      <c r="B1" t="s">
        <v>262</v>
      </c>
      <c r="C1" t="s">
        <v>268</v>
      </c>
      <c r="D1" t="s">
        <v>263</v>
      </c>
      <c r="E1" t="s">
        <v>269</v>
      </c>
      <c r="F1" t="s">
        <v>264</v>
      </c>
      <c r="G1" t="s">
        <v>265</v>
      </c>
      <c r="H1" t="s">
        <v>266</v>
      </c>
      <c r="I1" t="s">
        <v>203</v>
      </c>
      <c r="K1" t="s">
        <v>267</v>
      </c>
    </row>
    <row r="2" spans="1:27" x14ac:dyDescent="0.35">
      <c r="A2">
        <v>1</v>
      </c>
      <c r="B2">
        <v>1</v>
      </c>
      <c r="C2">
        <v>1</v>
      </c>
      <c r="D2">
        <v>3</v>
      </c>
      <c r="E2">
        <v>5</v>
      </c>
      <c r="F2" s="4">
        <v>44927</v>
      </c>
      <c r="G2" s="4">
        <v>44928</v>
      </c>
      <c r="H2" s="4">
        <v>44929</v>
      </c>
      <c r="I2" s="4">
        <v>45182</v>
      </c>
    </row>
    <row r="3" spans="1:27" x14ac:dyDescent="0.35">
      <c r="A3">
        <v>2</v>
      </c>
      <c r="B3">
        <v>1</v>
      </c>
      <c r="C3">
        <v>5</v>
      </c>
      <c r="D3">
        <v>6</v>
      </c>
      <c r="E3">
        <v>20</v>
      </c>
      <c r="F3" s="4">
        <v>44928</v>
      </c>
      <c r="G3" s="4">
        <v>44959</v>
      </c>
      <c r="H3" s="4">
        <v>45294</v>
      </c>
      <c r="I3" s="4">
        <v>45183</v>
      </c>
      <c r="N3" t="s">
        <v>311</v>
      </c>
    </row>
    <row r="4" spans="1:27" x14ac:dyDescent="0.35">
      <c r="A4">
        <v>3</v>
      </c>
      <c r="B4">
        <v>1</v>
      </c>
      <c r="C4">
        <v>9</v>
      </c>
      <c r="D4">
        <v>12</v>
      </c>
      <c r="E4">
        <v>80</v>
      </c>
      <c r="F4" s="4">
        <v>44929</v>
      </c>
      <c r="G4" s="4">
        <v>44987</v>
      </c>
      <c r="H4" s="4">
        <v>45660</v>
      </c>
      <c r="I4" s="4">
        <v>45184</v>
      </c>
      <c r="R4" t="s">
        <v>312</v>
      </c>
    </row>
    <row r="5" spans="1:27" x14ac:dyDescent="0.35">
      <c r="A5">
        <v>4</v>
      </c>
      <c r="B5">
        <v>2</v>
      </c>
      <c r="C5">
        <v>13</v>
      </c>
      <c r="D5">
        <v>24</v>
      </c>
      <c r="E5">
        <v>320</v>
      </c>
      <c r="F5" s="4">
        <v>44930</v>
      </c>
      <c r="G5" s="4">
        <v>45018</v>
      </c>
      <c r="H5" s="4">
        <v>46025</v>
      </c>
      <c r="I5" s="4">
        <v>45187</v>
      </c>
      <c r="R5" t="s">
        <v>312</v>
      </c>
    </row>
    <row r="6" spans="1:27" x14ac:dyDescent="0.35">
      <c r="A6">
        <v>5</v>
      </c>
      <c r="B6">
        <v>3</v>
      </c>
      <c r="C6">
        <v>17</v>
      </c>
      <c r="D6">
        <v>48</v>
      </c>
      <c r="E6">
        <v>1280</v>
      </c>
      <c r="F6" s="4">
        <v>44931</v>
      </c>
      <c r="G6" s="4">
        <v>45048</v>
      </c>
      <c r="H6" s="4">
        <v>46390</v>
      </c>
      <c r="I6" s="4">
        <v>45188</v>
      </c>
      <c r="R6" t="s">
        <v>312</v>
      </c>
      <c r="V6" t="s">
        <v>312</v>
      </c>
      <c r="Z6" t="s">
        <v>312</v>
      </c>
      <c r="AA6" t="s">
        <v>319</v>
      </c>
    </row>
    <row r="7" spans="1:27" x14ac:dyDescent="0.35">
      <c r="A7">
        <v>6</v>
      </c>
      <c r="B7">
        <v>4</v>
      </c>
      <c r="C7">
        <v>21</v>
      </c>
      <c r="D7">
        <v>96</v>
      </c>
      <c r="E7">
        <v>5120</v>
      </c>
      <c r="F7" s="4">
        <v>44932</v>
      </c>
      <c r="G7" s="4">
        <v>45079</v>
      </c>
      <c r="H7" s="4">
        <v>46755</v>
      </c>
      <c r="I7" s="4">
        <v>45189</v>
      </c>
      <c r="R7" t="s">
        <v>312</v>
      </c>
      <c r="V7" t="s">
        <v>313</v>
      </c>
      <c r="W7" t="s">
        <v>315</v>
      </c>
      <c r="Z7" t="s">
        <v>313</v>
      </c>
      <c r="AA7" t="s">
        <v>320</v>
      </c>
    </row>
    <row r="8" spans="1:27" x14ac:dyDescent="0.35">
      <c r="A8">
        <v>7</v>
      </c>
      <c r="B8">
        <v>5</v>
      </c>
      <c r="C8">
        <v>25</v>
      </c>
      <c r="D8">
        <v>192</v>
      </c>
      <c r="E8">
        <v>20480</v>
      </c>
      <c r="F8" s="4">
        <v>44933</v>
      </c>
      <c r="G8" s="4">
        <v>45109</v>
      </c>
      <c r="H8" s="4">
        <v>47121</v>
      </c>
      <c r="I8" s="4">
        <v>45190</v>
      </c>
      <c r="N8" t="s">
        <v>311</v>
      </c>
      <c r="R8" t="s">
        <v>312</v>
      </c>
      <c r="V8" t="s">
        <v>314</v>
      </c>
      <c r="W8" t="s">
        <v>316</v>
      </c>
      <c r="Z8" t="s">
        <v>314</v>
      </c>
      <c r="AA8" t="s">
        <v>321</v>
      </c>
    </row>
    <row r="9" spans="1:27" x14ac:dyDescent="0.35">
      <c r="A9">
        <v>8</v>
      </c>
      <c r="B9">
        <v>6</v>
      </c>
      <c r="C9">
        <v>29</v>
      </c>
      <c r="D9">
        <v>384</v>
      </c>
      <c r="E9">
        <v>81920</v>
      </c>
      <c r="F9" s="4">
        <v>44934</v>
      </c>
      <c r="G9" s="4">
        <v>45140</v>
      </c>
      <c r="H9" s="4">
        <v>47486</v>
      </c>
      <c r="I9" s="4">
        <v>45191</v>
      </c>
      <c r="R9" t="s">
        <v>312</v>
      </c>
      <c r="V9" t="s">
        <v>315</v>
      </c>
      <c r="W9" t="s">
        <v>317</v>
      </c>
      <c r="Z9" t="s">
        <v>315</v>
      </c>
      <c r="AA9" t="s">
        <v>322</v>
      </c>
    </row>
    <row r="10" spans="1:27" x14ac:dyDescent="0.35">
      <c r="A10">
        <v>9</v>
      </c>
      <c r="B10">
        <v>7</v>
      </c>
      <c r="C10">
        <v>33</v>
      </c>
      <c r="D10">
        <v>768</v>
      </c>
      <c r="E10">
        <v>327680</v>
      </c>
      <c r="F10" s="4">
        <v>44935</v>
      </c>
      <c r="G10" s="4">
        <v>45171</v>
      </c>
      <c r="H10" s="4">
        <v>47851</v>
      </c>
      <c r="I10" s="4">
        <v>45194</v>
      </c>
      <c r="K10" t="s">
        <v>306</v>
      </c>
      <c r="L10" t="s">
        <v>307</v>
      </c>
      <c r="M10" t="s">
        <v>308</v>
      </c>
      <c r="N10" t="s">
        <v>309</v>
      </c>
      <c r="O10" t="s">
        <v>310</v>
      </c>
      <c r="P10" t="s">
        <v>311</v>
      </c>
      <c r="R10" t="s">
        <v>312</v>
      </c>
      <c r="V10" t="s">
        <v>316</v>
      </c>
      <c r="Z10" t="s">
        <v>316</v>
      </c>
      <c r="AA10" t="s">
        <v>323</v>
      </c>
    </row>
    <row r="11" spans="1:27" x14ac:dyDescent="0.35">
      <c r="A11">
        <v>10</v>
      </c>
      <c r="C11">
        <v>37</v>
      </c>
      <c r="D11">
        <v>1536</v>
      </c>
      <c r="E11">
        <v>1310720</v>
      </c>
      <c r="F11" s="4">
        <v>44936</v>
      </c>
      <c r="G11" s="4">
        <v>45201</v>
      </c>
      <c r="H11" s="4">
        <v>48216</v>
      </c>
      <c r="I11" s="4">
        <v>45195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R11" t="s">
        <v>312</v>
      </c>
      <c r="V11" t="s">
        <v>317</v>
      </c>
      <c r="Z11" t="s">
        <v>317</v>
      </c>
      <c r="AA11" t="s">
        <v>324</v>
      </c>
    </row>
    <row r="12" spans="1:27" x14ac:dyDescent="0.35">
      <c r="A12">
        <v>11</v>
      </c>
      <c r="C12">
        <v>41</v>
      </c>
      <c r="D12">
        <v>3072</v>
      </c>
      <c r="E12">
        <v>5242880</v>
      </c>
      <c r="F12" s="4">
        <v>44937</v>
      </c>
      <c r="G12" s="4">
        <v>45232</v>
      </c>
      <c r="H12" s="4">
        <v>48582</v>
      </c>
      <c r="I12" s="4">
        <v>45196</v>
      </c>
      <c r="K12" t="s">
        <v>306</v>
      </c>
      <c r="L12" t="s">
        <v>307</v>
      </c>
      <c r="M12" t="s">
        <v>308</v>
      </c>
      <c r="N12" t="s">
        <v>309</v>
      </c>
      <c r="O12" t="s">
        <v>310</v>
      </c>
      <c r="P12" t="s">
        <v>311</v>
      </c>
      <c r="R12" t="s">
        <v>312</v>
      </c>
      <c r="V12" t="s">
        <v>318</v>
      </c>
      <c r="Z12" t="s">
        <v>318</v>
      </c>
      <c r="AA12" t="s">
        <v>325</v>
      </c>
    </row>
    <row r="13" spans="1:27" x14ac:dyDescent="0.35">
      <c r="A13">
        <v>12</v>
      </c>
      <c r="C13">
        <v>45</v>
      </c>
      <c r="D13">
        <v>6144</v>
      </c>
      <c r="E13">
        <v>20971520</v>
      </c>
      <c r="F13" s="4">
        <v>44938</v>
      </c>
      <c r="G13" s="4">
        <v>45262</v>
      </c>
      <c r="H13" s="4">
        <v>48947</v>
      </c>
      <c r="I13" s="4">
        <v>45197</v>
      </c>
      <c r="K13" t="s">
        <v>306</v>
      </c>
      <c r="L13" t="s">
        <v>307</v>
      </c>
      <c r="M13" t="s">
        <v>308</v>
      </c>
      <c r="N13" t="s">
        <v>309</v>
      </c>
      <c r="O13" t="s">
        <v>310</v>
      </c>
      <c r="P13" t="s">
        <v>311</v>
      </c>
      <c r="Z13" t="s">
        <v>312</v>
      </c>
      <c r="AA13" t="s">
        <v>326</v>
      </c>
    </row>
    <row r="14" spans="1:27" x14ac:dyDescent="0.35">
      <c r="A14">
        <v>13</v>
      </c>
      <c r="C14">
        <v>49</v>
      </c>
      <c r="D14">
        <v>12288</v>
      </c>
      <c r="E14">
        <v>83886080</v>
      </c>
      <c r="F14" s="4">
        <v>44939</v>
      </c>
      <c r="G14" s="4">
        <v>45293</v>
      </c>
      <c r="H14" s="4">
        <v>49312</v>
      </c>
      <c r="I14" s="4">
        <v>45198</v>
      </c>
      <c r="K14" t="s">
        <v>306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</row>
    <row r="15" spans="1:27" x14ac:dyDescent="0.35">
      <c r="A15">
        <v>14</v>
      </c>
      <c r="C15">
        <v>53</v>
      </c>
      <c r="H15" s="4">
        <v>49677</v>
      </c>
      <c r="I15" s="4">
        <v>45201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</row>
    <row r="16" spans="1:27" x14ac:dyDescent="0.35">
      <c r="A16">
        <v>15</v>
      </c>
      <c r="C16">
        <v>57</v>
      </c>
      <c r="H16" s="4">
        <v>50043</v>
      </c>
      <c r="I16" s="4">
        <v>45202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</row>
    <row r="17" spans="1:16" x14ac:dyDescent="0.35">
      <c r="A17">
        <v>16</v>
      </c>
      <c r="C17">
        <v>61</v>
      </c>
      <c r="H17" s="4">
        <v>50408</v>
      </c>
      <c r="I17" s="4">
        <v>45203</v>
      </c>
      <c r="K17" t="s">
        <v>306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</row>
    <row r="18" spans="1:16" x14ac:dyDescent="0.35">
      <c r="A18">
        <v>17</v>
      </c>
      <c r="C18">
        <v>65</v>
      </c>
      <c r="H18" s="4">
        <v>50773</v>
      </c>
      <c r="I18" s="4">
        <v>45204</v>
      </c>
      <c r="K18" t="s">
        <v>306</v>
      </c>
      <c r="L18" t="s">
        <v>307</v>
      </c>
      <c r="M18" t="s">
        <v>308</v>
      </c>
      <c r="N18" t="s">
        <v>309</v>
      </c>
      <c r="O18" t="s">
        <v>310</v>
      </c>
      <c r="P18" t="s">
        <v>311</v>
      </c>
    </row>
    <row r="19" spans="1:16" x14ac:dyDescent="0.35">
      <c r="A19">
        <v>18</v>
      </c>
      <c r="C19">
        <v>69</v>
      </c>
      <c r="I19" s="4"/>
    </row>
    <row r="20" spans="1:16" x14ac:dyDescent="0.35">
      <c r="A20">
        <v>19</v>
      </c>
      <c r="C20">
        <v>73</v>
      </c>
      <c r="I20" s="4"/>
    </row>
    <row r="21" spans="1:16" x14ac:dyDescent="0.35">
      <c r="A21">
        <v>20</v>
      </c>
      <c r="C21">
        <v>77</v>
      </c>
      <c r="I21" s="4"/>
    </row>
    <row r="22" spans="1:16" x14ac:dyDescent="0.35">
      <c r="A22">
        <v>21</v>
      </c>
      <c r="C22">
        <v>81</v>
      </c>
      <c r="I22" s="4"/>
    </row>
    <row r="23" spans="1:16" x14ac:dyDescent="0.35">
      <c r="A23">
        <v>22</v>
      </c>
      <c r="C23">
        <v>85</v>
      </c>
      <c r="I23" s="4"/>
    </row>
    <row r="24" spans="1:16" x14ac:dyDescent="0.35">
      <c r="A24">
        <v>23</v>
      </c>
      <c r="C24">
        <v>89</v>
      </c>
      <c r="I24" s="4"/>
    </row>
    <row r="25" spans="1:16" x14ac:dyDescent="0.35">
      <c r="A25">
        <v>24</v>
      </c>
      <c r="C25">
        <v>93</v>
      </c>
      <c r="I25" s="4"/>
    </row>
    <row r="26" spans="1:16" x14ac:dyDescent="0.35">
      <c r="A26">
        <v>25</v>
      </c>
      <c r="C26">
        <v>97</v>
      </c>
    </row>
    <row r="27" spans="1:16" x14ac:dyDescent="0.35">
      <c r="A27">
        <v>26</v>
      </c>
    </row>
    <row r="28" spans="1:16" x14ac:dyDescent="0.35">
      <c r="A28">
        <v>27</v>
      </c>
      <c r="C28">
        <v>10</v>
      </c>
    </row>
    <row r="29" spans="1:16" x14ac:dyDescent="0.35">
      <c r="A29">
        <v>28</v>
      </c>
      <c r="C29">
        <v>15</v>
      </c>
    </row>
    <row r="30" spans="1:16" x14ac:dyDescent="0.35">
      <c r="A30">
        <v>29</v>
      </c>
      <c r="C30">
        <v>20</v>
      </c>
    </row>
    <row r="31" spans="1:16" x14ac:dyDescent="0.35">
      <c r="A31">
        <v>30</v>
      </c>
      <c r="C31">
        <v>25</v>
      </c>
    </row>
    <row r="32" spans="1:16" x14ac:dyDescent="0.35">
      <c r="A32">
        <v>31</v>
      </c>
      <c r="C32">
        <v>30</v>
      </c>
    </row>
    <row r="33" spans="1:3" x14ac:dyDescent="0.35">
      <c r="A33">
        <v>32</v>
      </c>
      <c r="C33">
        <v>35</v>
      </c>
    </row>
    <row r="34" spans="1:3" x14ac:dyDescent="0.35">
      <c r="A34">
        <v>33</v>
      </c>
      <c r="C34">
        <v>40</v>
      </c>
    </row>
    <row r="35" spans="1:3" x14ac:dyDescent="0.35">
      <c r="A35">
        <v>34</v>
      </c>
      <c r="C35">
        <v>45</v>
      </c>
    </row>
    <row r="36" spans="1:3" x14ac:dyDescent="0.35">
      <c r="A36">
        <v>35</v>
      </c>
      <c r="C36">
        <v>50</v>
      </c>
    </row>
    <row r="37" spans="1:3" x14ac:dyDescent="0.35">
      <c r="A37">
        <v>36</v>
      </c>
      <c r="C37">
        <v>55</v>
      </c>
    </row>
    <row r="38" spans="1:3" x14ac:dyDescent="0.35">
      <c r="A38">
        <v>37</v>
      </c>
      <c r="C38">
        <v>60</v>
      </c>
    </row>
    <row r="39" spans="1:3" x14ac:dyDescent="0.35">
      <c r="A39">
        <v>38</v>
      </c>
      <c r="C39">
        <v>65</v>
      </c>
    </row>
    <row r="40" spans="1:3" x14ac:dyDescent="0.35">
      <c r="A40">
        <v>39</v>
      </c>
      <c r="C40">
        <v>70</v>
      </c>
    </row>
    <row r="41" spans="1:3" x14ac:dyDescent="0.35">
      <c r="A41">
        <v>40</v>
      </c>
      <c r="C41">
        <v>75</v>
      </c>
    </row>
    <row r="42" spans="1:3" x14ac:dyDescent="0.35">
      <c r="A42">
        <v>41</v>
      </c>
      <c r="C42">
        <v>80</v>
      </c>
    </row>
    <row r="43" spans="1:3" x14ac:dyDescent="0.35">
      <c r="A43">
        <v>42</v>
      </c>
      <c r="C43">
        <v>85</v>
      </c>
    </row>
    <row r="44" spans="1:3" x14ac:dyDescent="0.35">
      <c r="A44">
        <v>43</v>
      </c>
      <c r="C44">
        <v>90</v>
      </c>
    </row>
    <row r="45" spans="1:3" x14ac:dyDescent="0.35">
      <c r="A45">
        <v>44</v>
      </c>
      <c r="C45">
        <v>95</v>
      </c>
    </row>
    <row r="46" spans="1:3" x14ac:dyDescent="0.35">
      <c r="A46">
        <v>45</v>
      </c>
      <c r="C46">
        <v>100</v>
      </c>
    </row>
    <row r="47" spans="1:3" x14ac:dyDescent="0.35">
      <c r="A47">
        <v>46</v>
      </c>
    </row>
    <row r="48" spans="1:3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1" x14ac:dyDescent="0.35">
      <c r="A641">
        <v>640</v>
      </c>
    </row>
    <row r="642" spans="1:1" x14ac:dyDescent="0.35">
      <c r="A642">
        <v>641</v>
      </c>
    </row>
    <row r="643" spans="1:1" x14ac:dyDescent="0.35">
      <c r="A643">
        <v>642</v>
      </c>
    </row>
    <row r="644" spans="1:1" x14ac:dyDescent="0.35">
      <c r="A644">
        <v>643</v>
      </c>
    </row>
    <row r="645" spans="1:1" x14ac:dyDescent="0.35">
      <c r="A645">
        <v>644</v>
      </c>
    </row>
    <row r="646" spans="1:1" x14ac:dyDescent="0.35">
      <c r="A646">
        <v>645</v>
      </c>
    </row>
    <row r="647" spans="1:1" x14ac:dyDescent="0.35">
      <c r="A647">
        <v>646</v>
      </c>
    </row>
    <row r="648" spans="1:1" x14ac:dyDescent="0.35">
      <c r="A648">
        <v>647</v>
      </c>
    </row>
    <row r="649" spans="1:1" x14ac:dyDescent="0.35">
      <c r="A649">
        <v>648</v>
      </c>
    </row>
    <row r="650" spans="1:1" x14ac:dyDescent="0.35">
      <c r="A650">
        <v>649</v>
      </c>
    </row>
    <row r="651" spans="1:1" x14ac:dyDescent="0.35">
      <c r="A651">
        <v>650</v>
      </c>
    </row>
    <row r="652" spans="1:1" x14ac:dyDescent="0.35">
      <c r="A652">
        <v>651</v>
      </c>
    </row>
    <row r="653" spans="1:1" x14ac:dyDescent="0.35">
      <c r="A653">
        <v>652</v>
      </c>
    </row>
    <row r="654" spans="1:1" x14ac:dyDescent="0.35">
      <c r="A654">
        <v>653</v>
      </c>
    </row>
    <row r="655" spans="1:1" x14ac:dyDescent="0.35">
      <c r="A655">
        <v>654</v>
      </c>
    </row>
    <row r="656" spans="1:1" x14ac:dyDescent="0.35">
      <c r="A656">
        <v>655</v>
      </c>
    </row>
    <row r="657" spans="1:1" x14ac:dyDescent="0.35">
      <c r="A657">
        <v>656</v>
      </c>
    </row>
    <row r="658" spans="1:1" x14ac:dyDescent="0.35">
      <c r="A658">
        <v>657</v>
      </c>
    </row>
    <row r="659" spans="1:1" x14ac:dyDescent="0.35">
      <c r="A659">
        <v>658</v>
      </c>
    </row>
    <row r="660" spans="1:1" x14ac:dyDescent="0.35">
      <c r="A660">
        <v>659</v>
      </c>
    </row>
    <row r="661" spans="1:1" x14ac:dyDescent="0.35">
      <c r="A661">
        <v>660</v>
      </c>
    </row>
    <row r="662" spans="1:1" x14ac:dyDescent="0.35">
      <c r="A662">
        <v>661</v>
      </c>
    </row>
    <row r="663" spans="1:1" x14ac:dyDescent="0.35">
      <c r="A663">
        <v>662</v>
      </c>
    </row>
    <row r="664" spans="1:1" x14ac:dyDescent="0.35">
      <c r="A664">
        <v>663</v>
      </c>
    </row>
    <row r="665" spans="1:1" x14ac:dyDescent="0.35">
      <c r="A665">
        <v>664</v>
      </c>
    </row>
    <row r="666" spans="1:1" x14ac:dyDescent="0.35">
      <c r="A666">
        <v>665</v>
      </c>
    </row>
    <row r="667" spans="1:1" x14ac:dyDescent="0.35">
      <c r="A667">
        <v>666</v>
      </c>
    </row>
    <row r="668" spans="1:1" x14ac:dyDescent="0.35">
      <c r="A668">
        <v>667</v>
      </c>
    </row>
    <row r="669" spans="1:1" x14ac:dyDescent="0.35">
      <c r="A669">
        <v>668</v>
      </c>
    </row>
    <row r="670" spans="1:1" x14ac:dyDescent="0.35">
      <c r="A670">
        <v>669</v>
      </c>
    </row>
    <row r="671" spans="1:1" x14ac:dyDescent="0.35">
      <c r="A671">
        <v>670</v>
      </c>
    </row>
    <row r="672" spans="1:1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37C-21F3-433B-9E62-B4CF94F48534}">
  <sheetPr codeName="Sheet16"/>
  <dimension ref="A1:J49"/>
  <sheetViews>
    <sheetView topLeftCell="B23" zoomScale="170" zoomScaleNormal="170" workbookViewId="0">
      <selection activeCell="G34" sqref="G34"/>
    </sheetView>
  </sheetViews>
  <sheetFormatPr defaultRowHeight="14.5" x14ac:dyDescent="0.35"/>
  <cols>
    <col min="1" max="1" width="9.90625" bestFit="1" customWidth="1"/>
    <col min="2" max="2" width="14.54296875" customWidth="1"/>
    <col min="3" max="3" width="14.36328125" customWidth="1"/>
    <col min="4" max="4" width="20.6328125" bestFit="1" customWidth="1"/>
    <col min="5" max="5" width="22.90625" bestFit="1" customWidth="1"/>
    <col min="6" max="6" width="26.81640625" customWidth="1"/>
  </cols>
  <sheetData>
    <row r="1" spans="1:10" x14ac:dyDescent="0.35">
      <c r="A1" s="1" t="s">
        <v>41</v>
      </c>
      <c r="B1" s="1" t="s">
        <v>42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10" x14ac:dyDescent="0.35">
      <c r="A2" t="s">
        <v>22</v>
      </c>
      <c r="B2" t="s">
        <v>23</v>
      </c>
      <c r="C2" t="s">
        <v>327</v>
      </c>
      <c r="D2" t="s">
        <v>337</v>
      </c>
      <c r="E2" t="s">
        <v>347</v>
      </c>
      <c r="F2" t="s">
        <v>357</v>
      </c>
      <c r="G2" s="9" t="s">
        <v>367</v>
      </c>
      <c r="J2" s="9" t="s">
        <v>377</v>
      </c>
    </row>
    <row r="3" spans="1:10" x14ac:dyDescent="0.35">
      <c r="A3" t="s">
        <v>24</v>
      </c>
      <c r="B3" t="s">
        <v>25</v>
      </c>
      <c r="C3" t="s">
        <v>328</v>
      </c>
      <c r="D3" t="s">
        <v>338</v>
      </c>
      <c r="E3" t="s">
        <v>348</v>
      </c>
      <c r="F3" t="s">
        <v>358</v>
      </c>
      <c r="G3" s="9" t="s">
        <v>368</v>
      </c>
      <c r="J3" s="9"/>
    </row>
    <row r="4" spans="1:10" x14ac:dyDescent="0.35">
      <c r="A4" t="s">
        <v>26</v>
      </c>
      <c r="B4" t="s">
        <v>27</v>
      </c>
      <c r="C4" t="s">
        <v>329</v>
      </c>
      <c r="D4" t="s">
        <v>339</v>
      </c>
      <c r="E4" t="s">
        <v>349</v>
      </c>
      <c r="F4" t="s">
        <v>359</v>
      </c>
      <c r="G4" s="9" t="s">
        <v>369</v>
      </c>
    </row>
    <row r="5" spans="1:10" x14ac:dyDescent="0.35">
      <c r="A5" t="s">
        <v>28</v>
      </c>
      <c r="B5" t="s">
        <v>29</v>
      </c>
      <c r="C5" t="s">
        <v>330</v>
      </c>
      <c r="D5" t="s">
        <v>340</v>
      </c>
      <c r="E5" t="s">
        <v>350</v>
      </c>
      <c r="F5" t="s">
        <v>360</v>
      </c>
      <c r="G5" s="9" t="s">
        <v>370</v>
      </c>
    </row>
    <row r="6" spans="1:10" x14ac:dyDescent="0.35">
      <c r="A6" t="s">
        <v>30</v>
      </c>
      <c r="B6" t="s">
        <v>31</v>
      </c>
      <c r="C6" t="s">
        <v>331</v>
      </c>
      <c r="D6" t="s">
        <v>341</v>
      </c>
      <c r="E6" t="s">
        <v>351</v>
      </c>
      <c r="F6" t="s">
        <v>361</v>
      </c>
      <c r="G6" s="9" t="s">
        <v>371</v>
      </c>
    </row>
    <row r="7" spans="1:10" x14ac:dyDescent="0.35">
      <c r="A7" t="s">
        <v>32</v>
      </c>
      <c r="B7" t="s">
        <v>33</v>
      </c>
      <c r="C7" t="s">
        <v>332</v>
      </c>
      <c r="D7" t="s">
        <v>342</v>
      </c>
      <c r="E7" t="s">
        <v>352</v>
      </c>
      <c r="F7" t="s">
        <v>362</v>
      </c>
      <c r="G7" s="9" t="s">
        <v>372</v>
      </c>
    </row>
    <row r="8" spans="1:10" x14ac:dyDescent="0.35">
      <c r="A8" t="s">
        <v>34</v>
      </c>
      <c r="B8" t="s">
        <v>35</v>
      </c>
      <c r="C8" t="s">
        <v>333</v>
      </c>
      <c r="D8" t="s">
        <v>343</v>
      </c>
      <c r="E8" t="s">
        <v>353</v>
      </c>
      <c r="F8" t="s">
        <v>363</v>
      </c>
      <c r="G8" s="9" t="s">
        <v>373</v>
      </c>
    </row>
    <row r="9" spans="1:10" x14ac:dyDescent="0.35">
      <c r="A9" t="s">
        <v>36</v>
      </c>
      <c r="B9" t="s">
        <v>37</v>
      </c>
      <c r="C9" t="s">
        <v>334</v>
      </c>
      <c r="D9" t="s">
        <v>344</v>
      </c>
      <c r="E9" t="s">
        <v>354</v>
      </c>
      <c r="F9" t="s">
        <v>364</v>
      </c>
      <c r="G9" s="9" t="s">
        <v>374</v>
      </c>
    </row>
    <row r="10" spans="1:10" x14ac:dyDescent="0.35">
      <c r="A10" t="s">
        <v>38</v>
      </c>
      <c r="B10" t="s">
        <v>39</v>
      </c>
      <c r="C10" t="s">
        <v>335</v>
      </c>
      <c r="D10" t="s">
        <v>345</v>
      </c>
      <c r="E10" t="s">
        <v>355</v>
      </c>
      <c r="F10" t="s">
        <v>365</v>
      </c>
      <c r="G10" s="9" t="s">
        <v>375</v>
      </c>
    </row>
    <row r="11" spans="1:10" x14ac:dyDescent="0.35">
      <c r="A11" t="s">
        <v>38</v>
      </c>
      <c r="B11" t="s">
        <v>40</v>
      </c>
      <c r="C11" t="s">
        <v>336</v>
      </c>
      <c r="D11" t="s">
        <v>346</v>
      </c>
      <c r="E11" t="s">
        <v>356</v>
      </c>
      <c r="F11" t="s">
        <v>366</v>
      </c>
      <c r="G11" s="9" t="s">
        <v>376</v>
      </c>
    </row>
    <row r="15" spans="1:10" x14ac:dyDescent="0.35">
      <c r="D15" t="str">
        <f>CONCATENATE(A2,B2)</f>
        <v>JPKumar</v>
      </c>
    </row>
    <row r="16" spans="1:10" x14ac:dyDescent="0.35">
      <c r="D16" t="str">
        <f>CONCATENATE(A2," ",B2)</f>
        <v>JP Kumar</v>
      </c>
    </row>
    <row r="17" spans="1:7" x14ac:dyDescent="0.35">
      <c r="E17" t="s">
        <v>378</v>
      </c>
      <c r="F17" t="s">
        <v>379</v>
      </c>
    </row>
    <row r="18" spans="1:7" x14ac:dyDescent="0.35">
      <c r="D18" t="s">
        <v>327</v>
      </c>
      <c r="E18" t="s">
        <v>380</v>
      </c>
      <c r="F18" t="s">
        <v>388</v>
      </c>
    </row>
    <row r="19" spans="1:7" x14ac:dyDescent="0.35">
      <c r="D19" t="s">
        <v>328</v>
      </c>
      <c r="E19" t="s">
        <v>381</v>
      </c>
      <c r="F19" t="s">
        <v>389</v>
      </c>
    </row>
    <row r="20" spans="1:7" x14ac:dyDescent="0.35">
      <c r="D20" t="s">
        <v>329</v>
      </c>
      <c r="E20" t="s">
        <v>382</v>
      </c>
      <c r="F20" t="s">
        <v>390</v>
      </c>
    </row>
    <row r="21" spans="1:7" x14ac:dyDescent="0.35">
      <c r="D21" t="s">
        <v>330</v>
      </c>
      <c r="E21" t="s">
        <v>383</v>
      </c>
      <c r="F21" t="s">
        <v>391</v>
      </c>
    </row>
    <row r="22" spans="1:7" x14ac:dyDescent="0.35">
      <c r="D22" t="s">
        <v>331</v>
      </c>
      <c r="E22" t="s">
        <v>384</v>
      </c>
      <c r="F22" t="s">
        <v>392</v>
      </c>
    </row>
    <row r="23" spans="1:7" x14ac:dyDescent="0.35">
      <c r="D23" t="s">
        <v>332</v>
      </c>
      <c r="E23" t="s">
        <v>385</v>
      </c>
      <c r="F23" t="s">
        <v>393</v>
      </c>
    </row>
    <row r="24" spans="1:7" x14ac:dyDescent="0.35">
      <c r="D24" t="s">
        <v>333</v>
      </c>
      <c r="E24" t="s">
        <v>386</v>
      </c>
      <c r="F24" t="s">
        <v>394</v>
      </c>
    </row>
    <row r="25" spans="1:7" x14ac:dyDescent="0.35">
      <c r="D25" t="s">
        <v>334</v>
      </c>
      <c r="E25" t="s">
        <v>387</v>
      </c>
      <c r="F25" t="s">
        <v>395</v>
      </c>
    </row>
    <row r="26" spans="1:7" x14ac:dyDescent="0.35">
      <c r="D26" t="s">
        <v>335</v>
      </c>
      <c r="E26" t="s">
        <v>396</v>
      </c>
      <c r="F26" t="s">
        <v>397</v>
      </c>
    </row>
    <row r="27" spans="1:7" x14ac:dyDescent="0.35">
      <c r="D27" t="s">
        <v>336</v>
      </c>
      <c r="E27" t="s">
        <v>396</v>
      </c>
      <c r="F27" t="s">
        <v>398</v>
      </c>
    </row>
    <row r="29" spans="1:7" x14ac:dyDescent="0.35">
      <c r="A29" s="1" t="s">
        <v>100</v>
      </c>
      <c r="B29" s="1" t="s">
        <v>0</v>
      </c>
      <c r="C29" s="1" t="s">
        <v>101</v>
      </c>
      <c r="D29" s="1" t="s">
        <v>102</v>
      </c>
      <c r="E29" s="1" t="s">
        <v>55</v>
      </c>
      <c r="F29" s="1" t="s">
        <v>103</v>
      </c>
      <c r="G29" s="1" t="s">
        <v>399</v>
      </c>
    </row>
    <row r="30" spans="1:7" x14ac:dyDescent="0.35">
      <c r="A30">
        <v>1</v>
      </c>
      <c r="B30" t="s">
        <v>1</v>
      </c>
      <c r="C30" t="s">
        <v>105</v>
      </c>
      <c r="D30" t="s">
        <v>106</v>
      </c>
      <c r="E30" t="s">
        <v>107</v>
      </c>
      <c r="F30" t="s">
        <v>108</v>
      </c>
      <c r="G30" t="s">
        <v>400</v>
      </c>
    </row>
    <row r="31" spans="1:7" x14ac:dyDescent="0.35">
      <c r="A31">
        <v>2</v>
      </c>
      <c r="B31" t="s">
        <v>2</v>
      </c>
      <c r="C31" t="s">
        <v>109</v>
      </c>
      <c r="D31" t="s">
        <v>110</v>
      </c>
      <c r="E31" t="s">
        <v>111</v>
      </c>
      <c r="F31" t="s">
        <v>112</v>
      </c>
      <c r="G31" t="s">
        <v>402</v>
      </c>
    </row>
    <row r="32" spans="1:7" x14ac:dyDescent="0.35">
      <c r="A32">
        <v>3</v>
      </c>
      <c r="B32" t="s">
        <v>3</v>
      </c>
      <c r="C32" t="s">
        <v>113</v>
      </c>
      <c r="E32" t="s">
        <v>111</v>
      </c>
      <c r="F32" t="s">
        <v>115</v>
      </c>
      <c r="G32" t="s">
        <v>401</v>
      </c>
    </row>
    <row r="33" spans="1:7" x14ac:dyDescent="0.35">
      <c r="A33">
        <v>4</v>
      </c>
      <c r="B33" t="s">
        <v>4</v>
      </c>
      <c r="C33" t="s">
        <v>116</v>
      </c>
      <c r="D33" t="s">
        <v>117</v>
      </c>
      <c r="E33" t="s">
        <v>118</v>
      </c>
      <c r="F33" t="s">
        <v>119</v>
      </c>
      <c r="G33" t="s">
        <v>418</v>
      </c>
    </row>
    <row r="34" spans="1:7" x14ac:dyDescent="0.35">
      <c r="A34">
        <v>5</v>
      </c>
      <c r="B34" t="s">
        <v>5</v>
      </c>
      <c r="D34" t="s">
        <v>110</v>
      </c>
      <c r="E34" t="s">
        <v>111</v>
      </c>
      <c r="F34" t="s">
        <v>108</v>
      </c>
      <c r="G34" t="s">
        <v>403</v>
      </c>
    </row>
    <row r="35" spans="1:7" x14ac:dyDescent="0.35">
      <c r="A35">
        <v>6</v>
      </c>
      <c r="B35" t="s">
        <v>6</v>
      </c>
      <c r="C35" t="s">
        <v>120</v>
      </c>
      <c r="D35" t="s">
        <v>121</v>
      </c>
      <c r="E35" t="s">
        <v>122</v>
      </c>
      <c r="F35" t="s">
        <v>112</v>
      </c>
      <c r="G35" t="s">
        <v>404</v>
      </c>
    </row>
    <row r="36" spans="1:7" x14ac:dyDescent="0.35">
      <c r="A36">
        <v>7</v>
      </c>
      <c r="B36" t="s">
        <v>7</v>
      </c>
      <c r="C36" t="s">
        <v>123</v>
      </c>
      <c r="D36" t="s">
        <v>124</v>
      </c>
      <c r="E36" t="s">
        <v>122</v>
      </c>
      <c r="F36" t="s">
        <v>115</v>
      </c>
      <c r="G36" t="s">
        <v>405</v>
      </c>
    </row>
    <row r="37" spans="1:7" x14ac:dyDescent="0.35">
      <c r="A37">
        <v>8</v>
      </c>
      <c r="B37" t="s">
        <v>8</v>
      </c>
      <c r="C37" t="s">
        <v>125</v>
      </c>
      <c r="D37" t="s">
        <v>124</v>
      </c>
      <c r="E37" t="s">
        <v>122</v>
      </c>
      <c r="F37" t="s">
        <v>119</v>
      </c>
      <c r="G37" t="s">
        <v>406</v>
      </c>
    </row>
    <row r="38" spans="1:7" x14ac:dyDescent="0.35">
      <c r="A38">
        <v>9</v>
      </c>
      <c r="B38" t="s">
        <v>9</v>
      </c>
      <c r="C38" t="s">
        <v>126</v>
      </c>
      <c r="D38" t="s">
        <v>106</v>
      </c>
      <c r="E38" t="s">
        <v>107</v>
      </c>
      <c r="F38" t="s">
        <v>108</v>
      </c>
      <c r="G38" t="s">
        <v>407</v>
      </c>
    </row>
    <row r="39" spans="1:7" x14ac:dyDescent="0.35">
      <c r="A39">
        <v>10</v>
      </c>
      <c r="B39" t="s">
        <v>10</v>
      </c>
      <c r="D39" t="s">
        <v>127</v>
      </c>
      <c r="E39" t="s">
        <v>118</v>
      </c>
      <c r="F39" t="s">
        <v>112</v>
      </c>
      <c r="G39" t="s">
        <v>408</v>
      </c>
    </row>
    <row r="40" spans="1:7" x14ac:dyDescent="0.35">
      <c r="A40">
        <v>11</v>
      </c>
      <c r="B40" t="s">
        <v>128</v>
      </c>
      <c r="C40" t="s">
        <v>129</v>
      </c>
      <c r="D40" t="s">
        <v>127</v>
      </c>
      <c r="E40" t="s">
        <v>118</v>
      </c>
      <c r="F40" t="s">
        <v>115</v>
      </c>
      <c r="G40" t="s">
        <v>419</v>
      </c>
    </row>
    <row r="41" spans="1:7" x14ac:dyDescent="0.35">
      <c r="A41">
        <v>12</v>
      </c>
      <c r="B41" t="s">
        <v>130</v>
      </c>
      <c r="C41" t="s">
        <v>131</v>
      </c>
      <c r="D41" t="s">
        <v>132</v>
      </c>
      <c r="E41" t="s">
        <v>118</v>
      </c>
      <c r="F41" t="s">
        <v>119</v>
      </c>
      <c r="G41" t="s">
        <v>409</v>
      </c>
    </row>
    <row r="42" spans="1:7" x14ac:dyDescent="0.35">
      <c r="A42">
        <v>13</v>
      </c>
      <c r="B42" t="s">
        <v>133</v>
      </c>
      <c r="C42" t="s">
        <v>109</v>
      </c>
      <c r="D42" t="s">
        <v>134</v>
      </c>
      <c r="E42" t="s">
        <v>118</v>
      </c>
      <c r="F42" t="s">
        <v>108</v>
      </c>
      <c r="G42" t="s">
        <v>410</v>
      </c>
    </row>
    <row r="43" spans="1:7" x14ac:dyDescent="0.35">
      <c r="A43">
        <v>14</v>
      </c>
      <c r="B43" t="s">
        <v>135</v>
      </c>
      <c r="C43" t="s">
        <v>113</v>
      </c>
      <c r="D43" t="s">
        <v>132</v>
      </c>
      <c r="E43" t="s">
        <v>118</v>
      </c>
      <c r="F43" t="s">
        <v>112</v>
      </c>
      <c r="G43" t="s">
        <v>411</v>
      </c>
    </row>
    <row r="44" spans="1:7" x14ac:dyDescent="0.35">
      <c r="A44">
        <v>15</v>
      </c>
      <c r="B44" t="s">
        <v>136</v>
      </c>
      <c r="C44" t="s">
        <v>137</v>
      </c>
      <c r="D44" t="s">
        <v>110</v>
      </c>
      <c r="E44" t="s">
        <v>111</v>
      </c>
      <c r="F44" t="s">
        <v>115</v>
      </c>
      <c r="G44" t="s">
        <v>412</v>
      </c>
    </row>
    <row r="45" spans="1:7" x14ac:dyDescent="0.35">
      <c r="A45">
        <v>16</v>
      </c>
      <c r="B45" t="s">
        <v>138</v>
      </c>
      <c r="D45" t="s">
        <v>132</v>
      </c>
      <c r="E45" t="s">
        <v>118</v>
      </c>
      <c r="F45" t="s">
        <v>119</v>
      </c>
      <c r="G45" t="s">
        <v>413</v>
      </c>
    </row>
    <row r="46" spans="1:7" x14ac:dyDescent="0.35">
      <c r="A46">
        <v>17</v>
      </c>
      <c r="B46" t="s">
        <v>139</v>
      </c>
      <c r="C46" t="s">
        <v>140</v>
      </c>
      <c r="D46" t="s">
        <v>106</v>
      </c>
      <c r="E46" t="s">
        <v>107</v>
      </c>
      <c r="F46" t="s">
        <v>141</v>
      </c>
      <c r="G46" t="s">
        <v>414</v>
      </c>
    </row>
    <row r="47" spans="1:7" x14ac:dyDescent="0.35">
      <c r="A47">
        <v>18</v>
      </c>
      <c r="B47" t="s">
        <v>142</v>
      </c>
      <c r="C47" t="s">
        <v>143</v>
      </c>
      <c r="D47" t="s">
        <v>106</v>
      </c>
      <c r="E47" t="s">
        <v>107</v>
      </c>
      <c r="F47" t="s">
        <v>119</v>
      </c>
      <c r="G47" t="s">
        <v>415</v>
      </c>
    </row>
    <row r="48" spans="1:7" x14ac:dyDescent="0.35">
      <c r="A48">
        <v>19</v>
      </c>
      <c r="B48" t="s">
        <v>144</v>
      </c>
      <c r="C48" t="s">
        <v>145</v>
      </c>
      <c r="D48" t="s">
        <v>146</v>
      </c>
      <c r="E48" t="s">
        <v>107</v>
      </c>
      <c r="F48" t="s">
        <v>141</v>
      </c>
      <c r="G48" t="s">
        <v>416</v>
      </c>
    </row>
    <row r="49" spans="1:7" x14ac:dyDescent="0.35">
      <c r="A49">
        <v>20</v>
      </c>
      <c r="B49" t="s">
        <v>147</v>
      </c>
      <c r="C49" t="s">
        <v>148</v>
      </c>
      <c r="D49" t="s">
        <v>114</v>
      </c>
      <c r="E49" t="s">
        <v>111</v>
      </c>
      <c r="F49" t="s">
        <v>108</v>
      </c>
      <c r="G49" t="s">
        <v>417</v>
      </c>
    </row>
  </sheetData>
  <dataValidations count="1">
    <dataValidation type="custom" allowBlank="1" showInputMessage="1" showErrorMessage="1" sqref="A1:A11 B29:B49" xr:uid="{95110F7C-F8EF-4062-9505-95C07F69A516}">
      <formula1>ISTEXT(A1)</formula1>
    </dataValidation>
  </dataValidations>
  <hyperlinks>
    <hyperlink ref="G2" r:id="rId1" xr:uid="{A7523343-B3C7-4A6F-BB3B-035FD5188FE4}"/>
    <hyperlink ref="G3" r:id="rId2" xr:uid="{D441CEEE-B61E-4239-95A8-79DD7BBEF9D6}"/>
    <hyperlink ref="G4" r:id="rId3" xr:uid="{991B30B3-B94A-4093-A2CB-0C96091AD314}"/>
    <hyperlink ref="G5" r:id="rId4" xr:uid="{644AF7CD-185A-4844-B57F-EFFE1C968209}"/>
    <hyperlink ref="G6" r:id="rId5" xr:uid="{A76BFE99-124C-41C1-A0D2-48A827E60174}"/>
    <hyperlink ref="G7" r:id="rId6" xr:uid="{74BAD37E-8DCC-4F1D-9FC5-02A510485DFD}"/>
    <hyperlink ref="G8" r:id="rId7" xr:uid="{99A4720E-AABC-4AB7-AA80-51E73149051E}"/>
    <hyperlink ref="G9" r:id="rId8" xr:uid="{596639B8-E804-4611-9231-F662CA4B01BD}"/>
    <hyperlink ref="G10" r:id="rId9" xr:uid="{7C246C91-7ECD-4390-98EE-4A42B5F1B305}"/>
    <hyperlink ref="G11" r:id="rId10" xr:uid="{2D180B94-294A-4DAF-988F-E546C2C6BDE2}"/>
    <hyperlink ref="J2" r:id="rId11" xr:uid="{832EDF66-5B3E-4F17-AE10-463AFB413BA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658-1321-4651-B9AA-5EF92A283701}">
  <sheetPr codeName="Sheet14"/>
  <dimension ref="A1:H14"/>
  <sheetViews>
    <sheetView zoomScale="170" zoomScaleNormal="170" workbookViewId="0">
      <selection activeCell="H4" sqref="H4"/>
    </sheetView>
  </sheetViews>
  <sheetFormatPr defaultRowHeight="14.5" x14ac:dyDescent="0.35"/>
  <cols>
    <col min="1" max="1" width="10.36328125" bestFit="1" customWidth="1"/>
    <col min="3" max="3" width="10.453125" bestFit="1" customWidth="1"/>
    <col min="4" max="4" width="10" bestFit="1" customWidth="1"/>
    <col min="7" max="7" width="12.90625" customWidth="1"/>
    <col min="8" max="8" width="11.08984375" customWidth="1"/>
  </cols>
  <sheetData>
    <row r="1" spans="1:8" x14ac:dyDescent="0.35">
      <c r="A1" t="s">
        <v>193</v>
      </c>
      <c r="B1" t="s">
        <v>194</v>
      </c>
      <c r="C1" t="s">
        <v>198</v>
      </c>
      <c r="D1" t="s">
        <v>195</v>
      </c>
      <c r="E1" t="s">
        <v>196</v>
      </c>
      <c r="F1" t="s">
        <v>197</v>
      </c>
      <c r="G1" t="s">
        <v>199</v>
      </c>
      <c r="H1" t="s">
        <v>202</v>
      </c>
    </row>
    <row r="2" spans="1:8" x14ac:dyDescent="0.35">
      <c r="A2">
        <v>34</v>
      </c>
    </row>
    <row r="3" spans="1:8" x14ac:dyDescent="0.35">
      <c r="A3">
        <v>54</v>
      </c>
    </row>
    <row r="4" spans="1:8" x14ac:dyDescent="0.35">
      <c r="A4">
        <v>33</v>
      </c>
    </row>
    <row r="5" spans="1:8" x14ac:dyDescent="0.35">
      <c r="A5">
        <v>55</v>
      </c>
    </row>
    <row r="6" spans="1:8" x14ac:dyDescent="0.35">
      <c r="A6" s="4">
        <f ca="1">TODAY()</f>
        <v>45198</v>
      </c>
    </row>
    <row r="7" spans="1:8" x14ac:dyDescent="0.35">
      <c r="A7" t="s">
        <v>200</v>
      </c>
    </row>
    <row r="8" spans="1:8" x14ac:dyDescent="0.35">
      <c r="A8">
        <v>23</v>
      </c>
    </row>
    <row r="9" spans="1:8" x14ac:dyDescent="0.35">
      <c r="A9" t="s">
        <v>201</v>
      </c>
    </row>
    <row r="10" spans="1:8" x14ac:dyDescent="0.35">
      <c r="A10" t="b">
        <v>1</v>
      </c>
    </row>
    <row r="11" spans="1:8" x14ac:dyDescent="0.35">
      <c r="A11">
        <v>89</v>
      </c>
    </row>
    <row r="12" spans="1:8" x14ac:dyDescent="0.35">
      <c r="A12">
        <v>23</v>
      </c>
    </row>
    <row r="13" spans="1:8" x14ac:dyDescent="0.35">
      <c r="A13" t="b">
        <v>0</v>
      </c>
    </row>
    <row r="14" spans="1:8" x14ac:dyDescent="0.35">
      <c r="A14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F5E-B802-4707-BE70-A8315AA524C2}">
  <sheetPr codeName="Sheet15"/>
  <dimension ref="A1:F12"/>
  <sheetViews>
    <sheetView tabSelected="1" zoomScale="99" zoomScaleNormal="99" workbookViewId="0">
      <selection activeCell="H4" sqref="H4"/>
    </sheetView>
  </sheetViews>
  <sheetFormatPr defaultRowHeight="14.5" x14ac:dyDescent="0.35"/>
  <cols>
    <col min="1" max="1" width="17.54296875" customWidth="1"/>
    <col min="5" max="5" width="13.36328125" bestFit="1" customWidth="1"/>
    <col min="6" max="6" width="16.08984375" bestFit="1" customWidth="1"/>
  </cols>
  <sheetData>
    <row r="1" spans="1:6" x14ac:dyDescent="0.35">
      <c r="A1" s="1" t="s">
        <v>193</v>
      </c>
      <c r="F1" s="1" t="s">
        <v>0</v>
      </c>
    </row>
    <row r="2" spans="1:6" x14ac:dyDescent="0.35">
      <c r="A2" t="s">
        <v>237</v>
      </c>
      <c r="F2" t="s">
        <v>1</v>
      </c>
    </row>
    <row r="3" spans="1:6" x14ac:dyDescent="0.35">
      <c r="A3" t="s">
        <v>244</v>
      </c>
      <c r="F3" t="s">
        <v>248</v>
      </c>
    </row>
    <row r="4" spans="1:6" x14ac:dyDescent="0.35">
      <c r="A4" t="s">
        <v>238</v>
      </c>
      <c r="F4" t="s">
        <v>255</v>
      </c>
    </row>
    <row r="5" spans="1:6" x14ac:dyDescent="0.35">
      <c r="A5" t="s">
        <v>239</v>
      </c>
      <c r="F5" t="s">
        <v>254</v>
      </c>
    </row>
    <row r="6" spans="1:6" x14ac:dyDescent="0.35">
      <c r="A6" t="s">
        <v>240</v>
      </c>
      <c r="F6" s="7" t="s">
        <v>257</v>
      </c>
    </row>
    <row r="7" spans="1:6" x14ac:dyDescent="0.35">
      <c r="A7" t="s">
        <v>241</v>
      </c>
      <c r="F7" t="s">
        <v>249</v>
      </c>
    </row>
    <row r="8" spans="1:6" x14ac:dyDescent="0.35">
      <c r="A8" t="s">
        <v>242</v>
      </c>
      <c r="F8" t="s">
        <v>250</v>
      </c>
    </row>
    <row r="9" spans="1:6" x14ac:dyDescent="0.35">
      <c r="A9" t="s">
        <v>243</v>
      </c>
      <c r="F9" t="s">
        <v>251</v>
      </c>
    </row>
    <row r="10" spans="1:6" x14ac:dyDescent="0.35">
      <c r="A10" t="s">
        <v>245</v>
      </c>
      <c r="F10" t="s">
        <v>252</v>
      </c>
    </row>
    <row r="11" spans="1:6" x14ac:dyDescent="0.35">
      <c r="A11" t="s">
        <v>246</v>
      </c>
      <c r="F11" t="s">
        <v>253</v>
      </c>
    </row>
    <row r="12" spans="1:6" x14ac:dyDescent="0.35">
      <c r="A12" t="s">
        <v>247</v>
      </c>
      <c r="F12" t="s">
        <v>256</v>
      </c>
    </row>
  </sheetData>
  <dataValidations count="1">
    <dataValidation type="custom" allowBlank="1" showInputMessage="1" showErrorMessage="1" sqref="F1:F11" xr:uid="{D71F1389-38CE-4CA7-8BAA-6AC68ED1F1DC}">
      <formula1>ISTEXT(F1)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Introduction</vt:lpstr>
      <vt:lpstr>Day-1</vt:lpstr>
      <vt:lpstr>Transpose</vt:lpstr>
      <vt:lpstr>Paste Link</vt:lpstr>
      <vt:lpstr>Skip Blank</vt:lpstr>
      <vt:lpstr>Paste Special Operations</vt:lpstr>
      <vt:lpstr>IFS Functions</vt:lpstr>
      <vt:lpstr>Math &amp; Trigo</vt:lpstr>
      <vt:lpstr>Referencing</vt:lpstr>
      <vt:lpstr>Mixed Referencing</vt:lpstr>
      <vt:lpstr>Naming Range</vt:lpstr>
      <vt:lpstr>Date &amp; Time</vt:lpstr>
      <vt:lpstr>Fill Series</vt:lpstr>
      <vt:lpstr>Flash Fill</vt:lpstr>
      <vt:lpstr>Information</vt:lpstr>
      <vt:lpstr>Text To Dolumn</vt:lpstr>
      <vt:lpstr>new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Subhankar Mahato</cp:lastModifiedBy>
  <dcterms:created xsi:type="dcterms:W3CDTF">2022-05-04T15:22:08Z</dcterms:created>
  <dcterms:modified xsi:type="dcterms:W3CDTF">2023-09-29T09:26:04Z</dcterms:modified>
</cp:coreProperties>
</file>