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no\Desktop\G. Pulex Publish Material\"/>
    </mc:Choice>
  </mc:AlternateContent>
  <xr:revisionPtr revIDLastSave="0" documentId="13_ncr:1_{B72A34BE-6532-4F9A-96AF-D674D443EEDF}" xr6:coauthVersionLast="47" xr6:coauthVersionMax="47" xr10:uidLastSave="{00000000-0000-0000-0000-000000000000}"/>
  <bookViews>
    <workbookView xWindow="28680" yWindow="-120" windowWidth="38640" windowHeight="21240" xr2:uid="{43FF682D-A962-4DC5-8E01-71327B78A670}"/>
  </bookViews>
  <sheets>
    <sheet name="Sheet1" sheetId="1" r:id="rId1"/>
  </sheets>
  <definedNames>
    <definedName name="_xlchart.v1.0" hidden="1">Sheet1!$B$1</definedName>
    <definedName name="_xlchart.v1.1" hidden="1">Sheet1!$B$2:$B$11</definedName>
    <definedName name="_xlchart.v1.10" hidden="1">Sheet1!$N$27</definedName>
    <definedName name="_xlchart.v1.11" hidden="1">Sheet1!$N$28:$N$37</definedName>
    <definedName name="_xlchart.v1.12" hidden="1">Sheet1!$O$27</definedName>
    <definedName name="_xlchart.v1.13" hidden="1">Sheet1!$O$28:$O$37</definedName>
    <definedName name="_xlchart.v1.14" hidden="1">Sheet1!$P$27</definedName>
    <definedName name="_xlchart.v1.15" hidden="1">Sheet1!$P$28:$P$37</definedName>
    <definedName name="_xlchart.v1.2" hidden="1">Sheet1!$C$1</definedName>
    <definedName name="_xlchart.v1.3" hidden="1">Sheet1!$C$2:$C$11</definedName>
    <definedName name="_xlchart.v1.4" hidden="1">Sheet1!#REF!</definedName>
    <definedName name="_xlchart.v1.5" hidden="1">Sheet1!$B$48:$B$55</definedName>
    <definedName name="_xlchart.v1.6" hidden="1">Sheet1!#REF!</definedName>
    <definedName name="_xlchart.v1.7" hidden="1">Sheet1!$C$48:$C$55</definedName>
    <definedName name="_xlchart.v1.8" hidden="1">Sheet1!$M$27</definedName>
    <definedName name="_xlchart.v1.9" hidden="1">Sheet1!$M$28:$M$37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P28" i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28" i="1"/>
  <c r="M29" i="1"/>
  <c r="M30" i="1"/>
  <c r="M31" i="1"/>
  <c r="M32" i="1"/>
  <c r="M33" i="1"/>
  <c r="M34" i="1"/>
  <c r="M35" i="1"/>
  <c r="M36" i="1"/>
  <c r="M37" i="1"/>
  <c r="M28" i="1"/>
  <c r="M39" i="1" s="1"/>
  <c r="M40" i="1" s="1"/>
  <c r="D17" i="1"/>
  <c r="C54" i="1"/>
  <c r="B54" i="1"/>
  <c r="C40" i="1"/>
  <c r="B40" i="1"/>
  <c r="F45" i="1"/>
  <c r="G45" i="1" s="1"/>
  <c r="H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44" i="1"/>
  <c r="G44" i="1" s="1"/>
  <c r="H44" i="1" s="1"/>
  <c r="F31" i="1"/>
  <c r="G31" i="1" s="1"/>
  <c r="H31" i="1" s="1"/>
  <c r="F32" i="1"/>
  <c r="G32" i="1" s="1"/>
  <c r="F33" i="1"/>
  <c r="G33" i="1" s="1"/>
  <c r="H33" i="1" s="1"/>
  <c r="F34" i="1"/>
  <c r="F35" i="1"/>
  <c r="F36" i="1"/>
  <c r="F37" i="1"/>
  <c r="F38" i="1"/>
  <c r="O36" i="1" s="1"/>
  <c r="F39" i="1"/>
  <c r="O37" i="1" s="1"/>
  <c r="F30" i="1"/>
  <c r="G30" i="1" s="1"/>
  <c r="H30" i="1" s="1"/>
  <c r="E30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44" i="1"/>
  <c r="E44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B18" i="1"/>
  <c r="C13" i="1"/>
  <c r="C14" i="1" s="1"/>
  <c r="B13" i="1"/>
  <c r="B14" i="1" s="1"/>
  <c r="B12" i="1"/>
  <c r="P39" i="1" l="1"/>
  <c r="P40" i="1" s="1"/>
  <c r="N39" i="1"/>
  <c r="N40" i="1" s="1"/>
  <c r="G39" i="1"/>
  <c r="H39" i="1" s="1"/>
  <c r="M42" i="1"/>
  <c r="M38" i="1"/>
  <c r="P38" i="1"/>
  <c r="N38" i="1"/>
  <c r="H53" i="1"/>
  <c r="H52" i="1"/>
  <c r="H51" i="1"/>
  <c r="H50" i="1"/>
  <c r="H49" i="1"/>
  <c r="H32" i="1"/>
  <c r="H48" i="1"/>
  <c r="H47" i="1"/>
  <c r="O28" i="1"/>
  <c r="H46" i="1"/>
  <c r="G38" i="1"/>
  <c r="O35" i="1"/>
  <c r="O34" i="1"/>
  <c r="O33" i="1"/>
  <c r="O32" i="1"/>
  <c r="D40" i="1"/>
  <c r="O31" i="1"/>
  <c r="G37" i="1"/>
  <c r="G36" i="1"/>
  <c r="G35" i="1"/>
  <c r="F40" i="1"/>
  <c r="G34" i="1"/>
  <c r="F54" i="1"/>
  <c r="G54" i="1" s="1"/>
  <c r="D54" i="1"/>
  <c r="O30" i="1"/>
  <c r="O29" i="1"/>
  <c r="O39" i="1" l="1"/>
  <c r="O40" i="1" s="1"/>
  <c r="O38" i="1"/>
  <c r="H54" i="1"/>
  <c r="G40" i="1"/>
  <c r="H34" i="1"/>
  <c r="H37" i="1"/>
  <c r="H36" i="1"/>
  <c r="H38" i="1"/>
  <c r="H35" i="1"/>
  <c r="H40" i="1" l="1"/>
</calcChain>
</file>

<file path=xl/sharedStrings.xml><?xml version="1.0" encoding="utf-8"?>
<sst xmlns="http://schemas.openxmlformats.org/spreadsheetml/2006/main" count="35" uniqueCount="22">
  <si>
    <t>Dark</t>
  </si>
  <si>
    <t>Light</t>
  </si>
  <si>
    <t>Average</t>
  </si>
  <si>
    <t>STDEV</t>
  </si>
  <si>
    <t>SEM</t>
  </si>
  <si>
    <t>df</t>
  </si>
  <si>
    <t>unpaired t-test</t>
  </si>
  <si>
    <t>t</t>
  </si>
  <si>
    <t xml:space="preserve">Standard Error of Difference </t>
  </si>
  <si>
    <t>Shallow</t>
  </si>
  <si>
    <t>Deep</t>
  </si>
  <si>
    <t>Difference</t>
  </si>
  <si>
    <t xml:space="preserve">Shallow </t>
  </si>
  <si>
    <t>%Increase from shallow to deep</t>
  </si>
  <si>
    <t>Percentage in Shallow</t>
  </si>
  <si>
    <t>Percentage in Deep</t>
  </si>
  <si>
    <t>xcel t.test</t>
  </si>
  <si>
    <t>Mean</t>
  </si>
  <si>
    <t>Day Shallow</t>
  </si>
  <si>
    <t>Night Shallow</t>
  </si>
  <si>
    <t>Day Deep</t>
  </si>
  <si>
    <t>Night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</si>
</sst>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by percentage of 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G. pulex </a:t>
            </a:r>
            <a:r>
              <a:rPr lang="en-US" i="0">
                <a:latin typeface="Times New Roman" panose="02020603050405020304" pitchFamily="18" charset="0"/>
                <a:cs typeface="Times New Roman" panose="02020603050405020304" pitchFamily="18" charset="0"/>
              </a:rPr>
              <a:t>in day time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4538516992433809"/>
          <c:y val="2.1271274065571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47465090437937"/>
          <c:y val="0.21035904614682971"/>
          <c:w val="0.83996981627296585"/>
          <c:h val="0.61438371140777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Percentage in Shallow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Sheet1!$F$30:$F$39</c:f>
              <c:numCache>
                <c:formatCode>General</c:formatCode>
                <c:ptCount val="10"/>
                <c:pt idx="0">
                  <c:v>0.375</c:v>
                </c:pt>
                <c:pt idx="1">
                  <c:v>0</c:v>
                </c:pt>
                <c:pt idx="2">
                  <c:v>0.38095238095238093</c:v>
                </c:pt>
                <c:pt idx="3">
                  <c:v>0.41176470588235292</c:v>
                </c:pt>
                <c:pt idx="4">
                  <c:v>0.44736842105263158</c:v>
                </c:pt>
                <c:pt idx="5">
                  <c:v>0.3783783783783784</c:v>
                </c:pt>
                <c:pt idx="6">
                  <c:v>0.26666666666666666</c:v>
                </c:pt>
                <c:pt idx="7">
                  <c:v>0.3611111111111111</c:v>
                </c:pt>
                <c:pt idx="8">
                  <c:v>0.3</c:v>
                </c:pt>
                <c:pt idx="9">
                  <c:v>0.48648648648648651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4960-AAD0-4DF035049C82}"/>
            </c:ext>
          </c:extLst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Percentage in Deep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Sheet1!$G$30:$G$39</c:f>
              <c:numCache>
                <c:formatCode>General</c:formatCode>
                <c:ptCount val="10"/>
                <c:pt idx="0">
                  <c:v>0.625</c:v>
                </c:pt>
                <c:pt idx="1">
                  <c:v>1</c:v>
                </c:pt>
                <c:pt idx="2">
                  <c:v>0.61904761904761907</c:v>
                </c:pt>
                <c:pt idx="3">
                  <c:v>0.58823529411764708</c:v>
                </c:pt>
                <c:pt idx="4">
                  <c:v>0.55263157894736836</c:v>
                </c:pt>
                <c:pt idx="5">
                  <c:v>0.6216216216216216</c:v>
                </c:pt>
                <c:pt idx="6">
                  <c:v>0.73333333333333339</c:v>
                </c:pt>
                <c:pt idx="7">
                  <c:v>0.63888888888888884</c:v>
                </c:pt>
                <c:pt idx="8">
                  <c:v>0.7</c:v>
                </c:pt>
                <c:pt idx="9">
                  <c:v>0.51351351351351349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4960-AAD0-4DF03504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156096"/>
        <c:axId val="1188159008"/>
      </c:barChart>
      <c:catAx>
        <c:axId val="11881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Pool #</a:t>
                </a:r>
              </a:p>
            </c:rich>
          </c:tx>
          <c:layout>
            <c:manualLayout>
              <c:xMode val="edge"/>
              <c:yMode val="edge"/>
              <c:x val="0.51036502114499505"/>
              <c:y val="0.898489988457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8159008"/>
        <c:crosses val="autoZero"/>
        <c:auto val="1"/>
        <c:lblAlgn val="ctr"/>
        <c:lblOffset val="100"/>
        <c:noMultiLvlLbl val="0"/>
      </c:catAx>
      <c:valAx>
        <c:axId val="118815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Sample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815609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4954058386909"/>
          <c:y val="0.11454110808432709"/>
          <c:w val="0.49209186158629148"/>
          <c:h val="5.8828029107743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by percentage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of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G. pulex </a:t>
            </a:r>
            <a:r>
              <a:rPr lang="en-US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in night time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2873347748483"/>
          <c:y val="0.24861341115638755"/>
          <c:w val="0.83599761721368671"/>
          <c:h val="0.56217685033866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Percentage in Shallow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Sheet1!$F$44:$F$53</c:f>
              <c:numCache>
                <c:formatCode>General</c:formatCode>
                <c:ptCount val="10"/>
                <c:pt idx="0">
                  <c:v>0.21276595744680851</c:v>
                </c:pt>
                <c:pt idx="1">
                  <c:v>0.26</c:v>
                </c:pt>
                <c:pt idx="2">
                  <c:v>9.5238095238095233E-2</c:v>
                </c:pt>
                <c:pt idx="3">
                  <c:v>0.5</c:v>
                </c:pt>
                <c:pt idx="4">
                  <c:v>0.22727272727272727</c:v>
                </c:pt>
                <c:pt idx="5">
                  <c:v>8.5106382978723402E-2</c:v>
                </c:pt>
                <c:pt idx="6">
                  <c:v>0.17391304347826086</c:v>
                </c:pt>
                <c:pt idx="7">
                  <c:v>0.23076923076923078</c:v>
                </c:pt>
                <c:pt idx="8">
                  <c:v>0.17647058823529413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1-42A9-8086-743A37AD2251}"/>
            </c:ext>
          </c:extLst>
        </c:ser>
        <c:ser>
          <c:idx val="1"/>
          <c:order val="1"/>
          <c:tx>
            <c:strRef>
              <c:f>Sheet1!$G$43</c:f>
              <c:strCache>
                <c:ptCount val="1"/>
                <c:pt idx="0">
                  <c:v>Percentage in Deep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Sheet1!$G$44:$G$53</c:f>
              <c:numCache>
                <c:formatCode>General</c:formatCode>
                <c:ptCount val="10"/>
                <c:pt idx="0">
                  <c:v>0.78723404255319152</c:v>
                </c:pt>
                <c:pt idx="1">
                  <c:v>0.74</c:v>
                </c:pt>
                <c:pt idx="2">
                  <c:v>0.90476190476190477</c:v>
                </c:pt>
                <c:pt idx="3">
                  <c:v>0.5</c:v>
                </c:pt>
                <c:pt idx="4">
                  <c:v>0.77272727272727271</c:v>
                </c:pt>
                <c:pt idx="5">
                  <c:v>0.91489361702127658</c:v>
                </c:pt>
                <c:pt idx="6">
                  <c:v>0.82608695652173914</c:v>
                </c:pt>
                <c:pt idx="7">
                  <c:v>0.76923076923076916</c:v>
                </c:pt>
                <c:pt idx="8">
                  <c:v>0.82352941176470584</c:v>
                </c:pt>
                <c:pt idx="9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1-42A9-8086-743A37AD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853392"/>
        <c:axId val="1382849648"/>
      </c:barChart>
      <c:catAx>
        <c:axId val="13828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Pool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2849648"/>
        <c:crosses val="autoZero"/>
        <c:auto val="1"/>
        <c:lblAlgn val="ctr"/>
        <c:lblOffset val="100"/>
        <c:noMultiLvlLbl val="0"/>
      </c:catAx>
      <c:valAx>
        <c:axId val="13828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285339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3070210461365"/>
          <c:y val="0.14339605259840882"/>
          <c:w val="0.49779762140070366"/>
          <c:h val="6.6115911545589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baseline="0">
                <a:effectLst/>
              </a:rPr>
              <a:t>Displacement of </a:t>
            </a:r>
            <a:r>
              <a:rPr lang="en-US" sz="1200" b="0" i="1" baseline="0">
                <a:effectLst/>
              </a:rPr>
              <a:t>G. pulex </a:t>
            </a:r>
            <a:r>
              <a:rPr lang="en-US" sz="1200" b="0" i="0" baseline="0">
                <a:effectLst/>
              </a:rPr>
              <a:t>in light and dark conditions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950132658584626"/>
          <c:y val="3.8984212621737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343428465154"/>
          <c:y val="0.14187102816380187"/>
          <c:w val="0.80836782640155269"/>
          <c:h val="0.73336906990480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Dark</c:v>
                </c:pt>
                <c:pt idx="1">
                  <c:v>Light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F8F-48AF-85E2-4D42238A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7640960"/>
        <c:axId val="1877641376"/>
      </c:barChar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119.56</c:v>
                </c:pt>
                <c:pt idx="1">
                  <c:v>56.52</c:v>
                </c:pt>
                <c:pt idx="2">
                  <c:v>367.38</c:v>
                </c:pt>
                <c:pt idx="3">
                  <c:v>10.5</c:v>
                </c:pt>
                <c:pt idx="4">
                  <c:v>0</c:v>
                </c:pt>
                <c:pt idx="5">
                  <c:v>7</c:v>
                </c:pt>
                <c:pt idx="6">
                  <c:v>82.78</c:v>
                </c:pt>
                <c:pt idx="7">
                  <c:v>55.44</c:v>
                </c:pt>
                <c:pt idx="8">
                  <c:v>34.6</c:v>
                </c:pt>
                <c:pt idx="9">
                  <c:v>19.420000000000002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F-48AF-85E2-4D42238A315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7B5-478C-A2C8-BB35DB609B68}"/>
              </c:ext>
            </c:extLst>
          </c:dPt>
          <c:xVal>
            <c:numRef>
              <c:f>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565.28</c:v>
                </c:pt>
                <c:pt idx="1">
                  <c:v>85.39</c:v>
                </c:pt>
                <c:pt idx="2">
                  <c:v>452.11</c:v>
                </c:pt>
                <c:pt idx="3">
                  <c:v>172.66</c:v>
                </c:pt>
                <c:pt idx="4">
                  <c:v>69.33</c:v>
                </c:pt>
                <c:pt idx="5">
                  <c:v>11</c:v>
                </c:pt>
                <c:pt idx="6">
                  <c:v>349.71</c:v>
                </c:pt>
                <c:pt idx="7">
                  <c:v>518.78</c:v>
                </c:pt>
                <c:pt idx="8">
                  <c:v>128.47</c:v>
                </c:pt>
                <c:pt idx="9">
                  <c:v>75.91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F-48AF-85E2-4D42238A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0960"/>
        <c:axId val="1877641376"/>
      </c:scatterChart>
      <c:catAx>
        <c:axId val="187764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58791383797568"/>
              <c:y val="0.91720033297354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7641376"/>
        <c:crosses val="autoZero"/>
        <c:auto val="1"/>
        <c:lblAlgn val="ctr"/>
        <c:lblOffset val="100"/>
        <c:noMultiLvlLbl val="0"/>
      </c:catAx>
      <c:valAx>
        <c:axId val="18776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Displacement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7640960"/>
        <c:crosses val="autoZero"/>
        <c:crossBetween val="between"/>
      </c:valAx>
      <c:spPr>
        <a:solidFill>
          <a:schemeClr val="bg1">
            <a:lumMod val="85000"/>
          </a:schemeClr>
        </a:solidFill>
        <a:ln w="3175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Displacement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G. pulex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 light and dark conditions</a:t>
            </a:r>
          </a:p>
        </cx:rich>
      </cx:tx>
    </cx:title>
    <cx:plotArea>
      <cx:plotAreaRegion>
        <cx:plotSurface>
          <cx:spPr>
            <a:solidFill>
              <a:schemeClr val="bg1">
                <a:lumMod val="85000"/>
              </a:schemeClr>
            </a:solidFill>
          </cx:spPr>
        </cx:plotSurface>
        <cx:series layoutId="boxWhisker" uniqueId="{105E16B1-72B8-48AB-84B4-5EA827FC643F}">
          <cx:tx>
            <cx:txData>
              <cx:f>_xlchart.v1.0</cx:f>
              <cx:v>Dark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F966F-670A-4A3A-A1EB-3618416FA2E4}">
          <cx:tx>
            <cx:txData>
              <cx:f>_xlchart.v1.2</cx:f>
              <cx:v>Light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Treatment Type</a:t>
              </a:r>
            </a:p>
          </cx:txPr>
        </cx:title>
        <cx:tickLabels/>
      </cx:axis>
      <cx:axis id="1">
        <cx:valScaling/>
        <cx:title>
          <cx:tx>
            <cx:txData>
              <cx:v>Displacement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Displacement (cm)</a:t>
              </a:r>
            </a:p>
          </cx:txPr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G. pulex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individuals found in shallow water at day/night time</a:t>
            </a:r>
          </a:p>
        </cx:rich>
      </cx:tx>
    </cx:title>
    <cx:plotArea>
      <cx:plotAreaRegion>
        <cx:plotSurface>
          <cx:spPr>
            <a:solidFill>
              <a:schemeClr val="bg1">
                <a:lumMod val="85000"/>
              </a:schemeClr>
            </a:solidFill>
            <a:ln>
              <a:noFill/>
            </a:ln>
            <a:effectLst>
              <a:softEdge rad="0"/>
            </a:effectLst>
          </cx:spPr>
        </cx:plotSurface>
        <cx:series layoutId="boxWhisker" uniqueId="{66D452F6-31E4-4BEC-942F-7DDC5662134B}">
          <cx:tx>
            <cx:txData>
              <cx:f>_xlchart.v1.8</cx:f>
              <cx:v>Day Shallow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281671-72D7-4312-8BC9-43E2750FD8C0}">
          <cx:tx>
            <cx:txData>
              <cx:f>_xlchart.v1.10</cx:f>
              <cx:v>Night Shallow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Treatment Group</a:t>
              </a:r>
            </a:p>
          </cx:txPr>
        </cx:title>
        <cx:tickLabels/>
      </cx:axis>
      <cx:axis id="1">
        <cx:valScaling max="1"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Percentage</a:t>
              </a:r>
            </a:p>
          </cx:txPr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numFmt formatCode="0.0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G. pulex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individuals found in deep water at day/night time</a:t>
            </a:r>
          </a:p>
        </cx:rich>
      </cx:tx>
    </cx:title>
    <cx:plotArea>
      <cx:plotAreaRegion>
        <cx:plotSurface>
          <cx:spPr>
            <a:solidFill>
              <a:schemeClr val="bg1">
                <a:lumMod val="85000"/>
              </a:schemeClr>
            </a:solidFill>
          </cx:spPr>
        </cx:plotSurface>
        <cx:series layoutId="boxWhisker" uniqueId="{97F9CC71-6720-4DBA-B0A4-1F96A303037A}">
          <cx:tx>
            <cx:txData>
              <cx:f>_xlchart.v1.12</cx:f>
              <cx:v>Day Deep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B20AAF-A40F-4816-8E14-4F90974D839D}">
          <cx:tx>
            <cx:txData>
              <cx:f>_xlchart.v1.14</cx:f>
              <cx:v>Night Deep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Treatment Group</a:t>
              </a:r>
            </a:p>
          </cx:txPr>
        </cx:title>
        <cx:tickLabels/>
      </cx:axis>
      <cx:axis id="1">
        <cx:valScaling max="1"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Percentage</a:t>
              </a:r>
            </a:p>
          </cx:txPr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numFmt formatCode="0.0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272999</xdr:colOff>
      <xdr:row>0</xdr:row>
      <xdr:rowOff>112630</xdr:rowOff>
    </xdr:from>
    <xdr:to>
      <xdr:col>14</xdr:col>
      <xdr:colOff>174948</xdr:colOff>
      <xdr:row>18</xdr:row>
      <xdr:rowOff>124447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D72420-C74F-4864-BAA4-4643E5C06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6928" y="112630"/>
              <a:ext cx="4800520" cy="3335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444473</xdr:colOff>
      <xdr:row>60</xdr:row>
      <xdr:rowOff>132230</xdr:rowOff>
    </xdr:from>
    <xdr:to>
      <xdr:col>11</xdr:col>
      <xdr:colOff>151788</xdr:colOff>
      <xdr:row>79</xdr:row>
      <xdr:rowOff>144995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C164F-78B5-384A-C4D0-9ACAFBF80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554201</xdr:colOff>
      <xdr:row>61</xdr:row>
      <xdr:rowOff>27707</xdr:rowOff>
    </xdr:from>
    <xdr:to>
      <xdr:col>20</xdr:col>
      <xdr:colOff>302491</xdr:colOff>
      <xdr:row>79</xdr:row>
      <xdr:rowOff>47335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B65D3-3E2C-0634-4625-27243BA5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492562</xdr:colOff>
      <xdr:row>61</xdr:row>
      <xdr:rowOff>25442</xdr:rowOff>
    </xdr:from>
    <xdr:to>
      <xdr:col>28</xdr:col>
      <xdr:colOff>314481</xdr:colOff>
      <xdr:row>78</xdr:row>
      <xdr:rowOff>117009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0A79B90-CA9C-23DB-84F4-3E55CFFC6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4562" y="11061107"/>
              <a:ext cx="4700624" cy="3171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515810</xdr:colOff>
      <xdr:row>61</xdr:row>
      <xdr:rowOff>32598</xdr:rowOff>
    </xdr:from>
    <xdr:to>
      <xdr:col>36</xdr:col>
      <xdr:colOff>246869</xdr:colOff>
      <xdr:row>78</xdr:row>
      <xdr:rowOff>115521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63EF6FA-BC25-AD4B-CB94-17E3E6023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80800" y="11070168"/>
              <a:ext cx="4615479" cy="3161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360916</xdr:colOff>
      <xdr:row>0</xdr:row>
      <xdr:rowOff>134966</xdr:rowOff>
    </xdr:from>
    <xdr:to>
      <xdr:col>22</xdr:col>
      <xdr:colOff>422529</xdr:colOff>
      <xdr:row>18</xdr:row>
      <xdr:rowOff>144240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BEF88B-79F0-7CE5-0E9C-7C2A6D1AB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5526-35E4-48F4-AAB4-6594BC54B046}">
  <dimension ref="A1:P54"/>
  <sheetViews>
    <sheetView tabSelected="1" topLeftCell="A34" zoomScale="98" zoomScaleNormal="100" workbookViewId="0">
      <selection activeCell="Z25" sqref="Z25"/>
    </sheetView>
  </sheetViews>
  <sheetFormatPr defaultRowHeight="14.4" x14ac:dyDescent="0.3"/>
  <sheetData>
    <row r="1" spans="1:5" x14ac:dyDescent="0.3">
      <c r="B1" t="s">
        <v>0</v>
      </c>
      <c r="C1" t="s">
        <v>1</v>
      </c>
    </row>
    <row r="2" spans="1:5" x14ac:dyDescent="0.3">
      <c r="B2">
        <v>119.56</v>
      </c>
      <c r="C2">
        <v>565.28</v>
      </c>
      <c r="D2">
        <v>1</v>
      </c>
      <c r="E2">
        <v>2</v>
      </c>
    </row>
    <row r="3" spans="1:5" x14ac:dyDescent="0.3">
      <c r="B3">
        <v>56.52</v>
      </c>
      <c r="C3">
        <v>85.39</v>
      </c>
      <c r="D3">
        <v>1</v>
      </c>
      <c r="E3">
        <v>2</v>
      </c>
    </row>
    <row r="4" spans="1:5" x14ac:dyDescent="0.3">
      <c r="B4">
        <v>367.38</v>
      </c>
      <c r="C4">
        <v>452.11</v>
      </c>
      <c r="D4">
        <v>1</v>
      </c>
      <c r="E4">
        <v>2</v>
      </c>
    </row>
    <row r="5" spans="1:5" x14ac:dyDescent="0.3">
      <c r="B5">
        <v>10.5</v>
      </c>
      <c r="C5">
        <v>172.66</v>
      </c>
      <c r="D5">
        <v>1</v>
      </c>
      <c r="E5">
        <v>2</v>
      </c>
    </row>
    <row r="6" spans="1:5" x14ac:dyDescent="0.3">
      <c r="B6">
        <v>0</v>
      </c>
      <c r="C6">
        <v>69.33</v>
      </c>
      <c r="D6">
        <v>1</v>
      </c>
      <c r="E6">
        <v>2</v>
      </c>
    </row>
    <row r="7" spans="1:5" x14ac:dyDescent="0.3">
      <c r="B7">
        <v>7</v>
      </c>
      <c r="C7">
        <v>11</v>
      </c>
      <c r="D7">
        <v>1</v>
      </c>
      <c r="E7">
        <v>2</v>
      </c>
    </row>
    <row r="8" spans="1:5" x14ac:dyDescent="0.3">
      <c r="B8">
        <v>82.78</v>
      </c>
      <c r="C8">
        <v>349.71</v>
      </c>
      <c r="D8">
        <v>1</v>
      </c>
      <c r="E8">
        <v>2</v>
      </c>
    </row>
    <row r="9" spans="1:5" x14ac:dyDescent="0.3">
      <c r="B9">
        <v>55.44</v>
      </c>
      <c r="C9">
        <v>518.78</v>
      </c>
      <c r="D9">
        <v>1</v>
      </c>
      <c r="E9">
        <v>2</v>
      </c>
    </row>
    <row r="10" spans="1:5" x14ac:dyDescent="0.3">
      <c r="B10">
        <v>34.6</v>
      </c>
      <c r="C10">
        <v>128.47</v>
      </c>
      <c r="D10">
        <v>1</v>
      </c>
      <c r="E10">
        <v>2</v>
      </c>
    </row>
    <row r="11" spans="1:5" x14ac:dyDescent="0.3">
      <c r="B11">
        <v>19.420000000000002</v>
      </c>
      <c r="C11">
        <v>75.91</v>
      </c>
      <c r="D11">
        <v>1</v>
      </c>
      <c r="E11">
        <v>2</v>
      </c>
    </row>
    <row r="12" spans="1:5" x14ac:dyDescent="0.3">
      <c r="A12" t="s">
        <v>2</v>
      </c>
      <c r="B12">
        <f>AVERAGE(B2:B11)</f>
        <v>75.320000000000007</v>
      </c>
      <c r="C12">
        <f>AVERAGE(C2:C11)</f>
        <v>242.86399999999998</v>
      </c>
    </row>
    <row r="13" spans="1:5" x14ac:dyDescent="0.3">
      <c r="A13" t="s">
        <v>3</v>
      </c>
      <c r="B13">
        <f>_xlfn.STDEV.S(B2:B11)</f>
        <v>109.23258203383172</v>
      </c>
      <c r="C13">
        <f>_xlfn.STDEV.S(C2:C11)</f>
        <v>208.12467514555897</v>
      </c>
    </row>
    <row r="14" spans="1:5" x14ac:dyDescent="0.3">
      <c r="A14" t="s">
        <v>4</v>
      </c>
      <c r="B14">
        <f>B13/SQRT(10)</f>
        <v>34.542375392809589</v>
      </c>
      <c r="C14">
        <f>C13/SQRT(10)</f>
        <v>65.814801074260217</v>
      </c>
    </row>
    <row r="15" spans="1:5" x14ac:dyDescent="0.3">
      <c r="A15" t="s">
        <v>5</v>
      </c>
      <c r="B15">
        <v>18</v>
      </c>
    </row>
    <row r="16" spans="1:5" x14ac:dyDescent="0.3">
      <c r="A16" t="s">
        <v>7</v>
      </c>
      <c r="B16">
        <v>2.9394</v>
      </c>
    </row>
    <row r="17" spans="1:16" x14ac:dyDescent="0.3">
      <c r="A17" t="s">
        <v>6</v>
      </c>
      <c r="B17">
        <v>8.8000000000000005E-3</v>
      </c>
      <c r="C17" t="s">
        <v>16</v>
      </c>
      <c r="D17">
        <f>_xlfn.T.TEST(B2:B11,C2:C11,2,3)</f>
        <v>4.1241848495950861E-2</v>
      </c>
    </row>
    <row r="18" spans="1:16" x14ac:dyDescent="0.3">
      <c r="A18" t="s">
        <v>8</v>
      </c>
      <c r="B18">
        <f>70.608</f>
        <v>70.608000000000004</v>
      </c>
    </row>
    <row r="27" spans="1:16" x14ac:dyDescent="0.3">
      <c r="M27" t="s">
        <v>18</v>
      </c>
      <c r="N27" t="s">
        <v>19</v>
      </c>
      <c r="O27" t="s">
        <v>20</v>
      </c>
      <c r="P27" t="s">
        <v>21</v>
      </c>
    </row>
    <row r="28" spans="1:16" x14ac:dyDescent="0.3">
      <c r="M28">
        <f>B30/(C30+B30)</f>
        <v>0.375</v>
      </c>
      <c r="N28">
        <f>B44/(C44+B44)</f>
        <v>0.21276595744680851</v>
      </c>
      <c r="O28">
        <f>1-F30</f>
        <v>0.625</v>
      </c>
      <c r="P28">
        <f>1-N28</f>
        <v>0.78723404255319152</v>
      </c>
    </row>
    <row r="29" spans="1:16" x14ac:dyDescent="0.3">
      <c r="A29" t="s">
        <v>1</v>
      </c>
      <c r="B29" t="s">
        <v>9</v>
      </c>
      <c r="C29" t="s">
        <v>10</v>
      </c>
      <c r="D29" t="s">
        <v>11</v>
      </c>
      <c r="E29" t="s">
        <v>13</v>
      </c>
      <c r="F29" t="s">
        <v>14</v>
      </c>
      <c r="G29" t="s">
        <v>15</v>
      </c>
      <c r="H29" t="s">
        <v>11</v>
      </c>
      <c r="M29">
        <f>B31/(C31+B31)</f>
        <v>0</v>
      </c>
      <c r="N29">
        <f>B45/(C45+B45)</f>
        <v>0.26</v>
      </c>
      <c r="O29">
        <f>1-F31</f>
        <v>1</v>
      </c>
      <c r="P29">
        <f t="shared" ref="P29:P37" si="0">1-N29</f>
        <v>0.74</v>
      </c>
    </row>
    <row r="30" spans="1:16" x14ac:dyDescent="0.3">
      <c r="B30">
        <v>6</v>
      </c>
      <c r="C30">
        <v>10</v>
      </c>
      <c r="D30">
        <v>4</v>
      </c>
      <c r="E30">
        <f>D30/B30</f>
        <v>0.66666666666666663</v>
      </c>
      <c r="F30">
        <f>B30/(C30+B30)</f>
        <v>0.375</v>
      </c>
      <c r="G30">
        <f>1-F30</f>
        <v>0.625</v>
      </c>
      <c r="H30">
        <f>ABS(G30-F30)</f>
        <v>0.25</v>
      </c>
      <c r="M30">
        <f>B32/(C32+B32)</f>
        <v>0.38095238095238093</v>
      </c>
      <c r="N30">
        <f>B46/(C46+B46)</f>
        <v>9.5238095238095233E-2</v>
      </c>
      <c r="O30">
        <f>1-F32</f>
        <v>0.61904761904761907</v>
      </c>
      <c r="P30">
        <f t="shared" si="0"/>
        <v>0.90476190476190477</v>
      </c>
    </row>
    <row r="31" spans="1:16" x14ac:dyDescent="0.3">
      <c r="B31">
        <v>0</v>
      </c>
      <c r="C31">
        <v>6</v>
      </c>
      <c r="D31">
        <f>ABS(B31-C31)</f>
        <v>6</v>
      </c>
      <c r="E31" t="e">
        <f t="shared" ref="E31:E39" si="1">D31/B31</f>
        <v>#DIV/0!</v>
      </c>
      <c r="F31">
        <f t="shared" ref="F31:F39" si="2">B31/(C31+B31)</f>
        <v>0</v>
      </c>
      <c r="G31">
        <f t="shared" ref="G31:G39" si="3">1-F31</f>
        <v>1</v>
      </c>
      <c r="H31">
        <f t="shared" ref="H31:H39" si="4">ABS(G31-F31)</f>
        <v>1</v>
      </c>
      <c r="M31">
        <f>B33/(C33+B33)</f>
        <v>0.41176470588235292</v>
      </c>
      <c r="N31">
        <f>B47/(C47+B47)</f>
        <v>0.5</v>
      </c>
      <c r="O31">
        <f>1-F33</f>
        <v>0.58823529411764708</v>
      </c>
      <c r="P31">
        <f t="shared" si="0"/>
        <v>0.5</v>
      </c>
    </row>
    <row r="32" spans="1:16" x14ac:dyDescent="0.3">
      <c r="B32">
        <v>8</v>
      </c>
      <c r="C32">
        <v>13</v>
      </c>
      <c r="D32">
        <f t="shared" ref="D32:D39" si="5">ABS(B32-C32)</f>
        <v>5</v>
      </c>
      <c r="E32">
        <f t="shared" si="1"/>
        <v>0.625</v>
      </c>
      <c r="F32">
        <f t="shared" si="2"/>
        <v>0.38095238095238093</v>
      </c>
      <c r="G32">
        <f t="shared" si="3"/>
        <v>0.61904761904761907</v>
      </c>
      <c r="H32">
        <f t="shared" si="4"/>
        <v>0.23809523809523814</v>
      </c>
      <c r="M32">
        <f>B34/(C34+B34)</f>
        <v>0.44736842105263158</v>
      </c>
      <c r="N32">
        <f>B48/(C48+B48)</f>
        <v>0.22727272727272727</v>
      </c>
      <c r="O32">
        <f>1-F34</f>
        <v>0.55263157894736836</v>
      </c>
      <c r="P32">
        <f t="shared" si="0"/>
        <v>0.77272727272727271</v>
      </c>
    </row>
    <row r="33" spans="1:16" x14ac:dyDescent="0.3">
      <c r="B33">
        <v>14</v>
      </c>
      <c r="C33">
        <v>20</v>
      </c>
      <c r="D33">
        <f t="shared" si="5"/>
        <v>6</v>
      </c>
      <c r="E33">
        <f t="shared" si="1"/>
        <v>0.42857142857142855</v>
      </c>
      <c r="F33">
        <f t="shared" si="2"/>
        <v>0.41176470588235292</v>
      </c>
      <c r="G33">
        <f t="shared" si="3"/>
        <v>0.58823529411764708</v>
      </c>
      <c r="H33">
        <f t="shared" si="4"/>
        <v>0.17647058823529416</v>
      </c>
      <c r="M33">
        <f>B35/(C35+B35)</f>
        <v>0.3783783783783784</v>
      </c>
      <c r="N33">
        <f>B49/(C49+B49)</f>
        <v>8.5106382978723402E-2</v>
      </c>
      <c r="O33">
        <f>1-F35</f>
        <v>0.6216216216216216</v>
      </c>
      <c r="P33">
        <f t="shared" si="0"/>
        <v>0.91489361702127658</v>
      </c>
    </row>
    <row r="34" spans="1:16" x14ac:dyDescent="0.3">
      <c r="B34">
        <v>17</v>
      </c>
      <c r="C34">
        <v>21</v>
      </c>
      <c r="D34">
        <f t="shared" si="5"/>
        <v>4</v>
      </c>
      <c r="E34">
        <f t="shared" si="1"/>
        <v>0.23529411764705882</v>
      </c>
      <c r="F34">
        <f t="shared" si="2"/>
        <v>0.44736842105263158</v>
      </c>
      <c r="G34">
        <f t="shared" si="3"/>
        <v>0.55263157894736836</v>
      </c>
      <c r="H34">
        <f t="shared" si="4"/>
        <v>0.10526315789473678</v>
      </c>
      <c r="M34">
        <f>B36/(C36+B36)</f>
        <v>0.26666666666666666</v>
      </c>
      <c r="N34">
        <f>B50/(C50+B50)</f>
        <v>0.17391304347826086</v>
      </c>
      <c r="O34">
        <f>1-F36</f>
        <v>0.73333333333333339</v>
      </c>
      <c r="P34">
        <f t="shared" si="0"/>
        <v>0.82608695652173914</v>
      </c>
    </row>
    <row r="35" spans="1:16" x14ac:dyDescent="0.3">
      <c r="B35">
        <v>14</v>
      </c>
      <c r="C35">
        <v>23</v>
      </c>
      <c r="D35">
        <f t="shared" si="5"/>
        <v>9</v>
      </c>
      <c r="E35">
        <f t="shared" si="1"/>
        <v>0.6428571428571429</v>
      </c>
      <c r="F35">
        <f t="shared" si="2"/>
        <v>0.3783783783783784</v>
      </c>
      <c r="G35">
        <f t="shared" si="3"/>
        <v>0.6216216216216216</v>
      </c>
      <c r="H35">
        <f t="shared" si="4"/>
        <v>0.2432432432432432</v>
      </c>
      <c r="M35">
        <f>B37/(C37+B37)</f>
        <v>0.3611111111111111</v>
      </c>
      <c r="N35">
        <f>B51/(C51+B51)</f>
        <v>0.23076923076923078</v>
      </c>
      <c r="O35">
        <f>1-F37</f>
        <v>0.63888888888888884</v>
      </c>
      <c r="P35">
        <f t="shared" si="0"/>
        <v>0.76923076923076916</v>
      </c>
    </row>
    <row r="36" spans="1:16" x14ac:dyDescent="0.3">
      <c r="B36">
        <v>12</v>
      </c>
      <c r="C36">
        <v>33</v>
      </c>
      <c r="D36">
        <f t="shared" si="5"/>
        <v>21</v>
      </c>
      <c r="E36">
        <f t="shared" si="1"/>
        <v>1.75</v>
      </c>
      <c r="F36">
        <f t="shared" si="2"/>
        <v>0.26666666666666666</v>
      </c>
      <c r="G36">
        <f t="shared" si="3"/>
        <v>0.73333333333333339</v>
      </c>
      <c r="H36">
        <f t="shared" si="4"/>
        <v>0.46666666666666673</v>
      </c>
      <c r="M36">
        <f>B38/(C38+B38)</f>
        <v>0.3</v>
      </c>
      <c r="N36">
        <f>B52/(C52+B52)</f>
        <v>0.17647058823529413</v>
      </c>
      <c r="O36">
        <f>1-F38</f>
        <v>0.7</v>
      </c>
      <c r="P36">
        <f t="shared" si="0"/>
        <v>0.82352941176470584</v>
      </c>
    </row>
    <row r="37" spans="1:16" x14ac:dyDescent="0.3">
      <c r="B37">
        <v>26</v>
      </c>
      <c r="C37">
        <v>46</v>
      </c>
      <c r="D37">
        <f t="shared" si="5"/>
        <v>20</v>
      </c>
      <c r="E37">
        <f t="shared" si="1"/>
        <v>0.76923076923076927</v>
      </c>
      <c r="F37">
        <f t="shared" si="2"/>
        <v>0.3611111111111111</v>
      </c>
      <c r="G37">
        <f t="shared" si="3"/>
        <v>0.63888888888888884</v>
      </c>
      <c r="H37">
        <f t="shared" si="4"/>
        <v>0.27777777777777773</v>
      </c>
      <c r="M37">
        <f>B39/(C39+B39)</f>
        <v>0.48648648648648651</v>
      </c>
      <c r="N37">
        <f>B53/(C53+B53)</f>
        <v>4.1666666666666664E-2</v>
      </c>
      <c r="O37">
        <f>1-F39</f>
        <v>0.51351351351351349</v>
      </c>
      <c r="P37">
        <f t="shared" si="0"/>
        <v>0.95833333333333337</v>
      </c>
    </row>
    <row r="38" spans="1:16" x14ac:dyDescent="0.3">
      <c r="B38">
        <v>9</v>
      </c>
      <c r="C38">
        <v>21</v>
      </c>
      <c r="D38">
        <f t="shared" si="5"/>
        <v>12</v>
      </c>
      <c r="E38">
        <f t="shared" si="1"/>
        <v>1.3333333333333333</v>
      </c>
      <c r="F38">
        <f t="shared" si="2"/>
        <v>0.3</v>
      </c>
      <c r="G38">
        <f t="shared" si="3"/>
        <v>0.7</v>
      </c>
      <c r="H38">
        <f t="shared" si="4"/>
        <v>0.39999999999999997</v>
      </c>
      <c r="L38" t="s">
        <v>17</v>
      </c>
      <c r="M38">
        <f>AVERAGE(M28:M37)</f>
        <v>0.34077281505300078</v>
      </c>
      <c r="N38">
        <f t="shared" ref="N38:P38" si="6">AVERAGE(N28:N37)</f>
        <v>0.20032026920858068</v>
      </c>
      <c r="O38">
        <f t="shared" si="6"/>
        <v>0.65922718494699917</v>
      </c>
      <c r="P38">
        <f t="shared" si="6"/>
        <v>0.7996797307914193</v>
      </c>
    </row>
    <row r="39" spans="1:16" x14ac:dyDescent="0.3">
      <c r="B39">
        <v>18</v>
      </c>
      <c r="C39">
        <v>19</v>
      </c>
      <c r="D39">
        <f t="shared" si="5"/>
        <v>1</v>
      </c>
      <c r="E39">
        <f t="shared" si="1"/>
        <v>5.5555555555555552E-2</v>
      </c>
      <c r="F39">
        <f t="shared" si="2"/>
        <v>0.48648648648648651</v>
      </c>
      <c r="G39">
        <f t="shared" si="3"/>
        <v>0.51351351351351349</v>
      </c>
      <c r="H39">
        <f t="shared" si="4"/>
        <v>2.7027027027026973E-2</v>
      </c>
      <c r="L39" t="s">
        <v>3</v>
      </c>
      <c r="M39">
        <f>_xlfn.STDEV.S(M28:M37)</f>
        <v>0.13561748632112991</v>
      </c>
      <c r="N39">
        <f t="shared" ref="N39:P39" si="7">_xlfn.STDEV.S(N28:N37)</f>
        <v>0.12733669194762356</v>
      </c>
      <c r="O39">
        <f t="shared" si="7"/>
        <v>0.13561748632113016</v>
      </c>
      <c r="P39">
        <f t="shared" si="7"/>
        <v>0.12733669194762351</v>
      </c>
    </row>
    <row r="40" spans="1:16" x14ac:dyDescent="0.3">
      <c r="A40" t="s">
        <v>2</v>
      </c>
      <c r="B40">
        <f>AVERAGE(B30:B39)</f>
        <v>12.4</v>
      </c>
      <c r="C40">
        <f>AVERAGE(C30:C39)</f>
        <v>21.2</v>
      </c>
      <c r="D40">
        <f>AVERAGE(D30:D39)</f>
        <v>8.8000000000000007</v>
      </c>
      <c r="F40">
        <f>AVERAGE(F30:F39)</f>
        <v>0.34077281505300078</v>
      </c>
      <c r="G40">
        <f>AVERAGE(G30:G39)</f>
        <v>0.65922718494699917</v>
      </c>
      <c r="H40">
        <f>AVERAGE(H30:H39)</f>
        <v>0.31845436989399839</v>
      </c>
      <c r="L40" t="s">
        <v>4</v>
      </c>
      <c r="M40">
        <f>M39/SQRT(10)</f>
        <v>4.2886014732149987E-2</v>
      </c>
      <c r="N40">
        <f t="shared" ref="N40:P40" si="8">N39/SQRT(10)</f>
        <v>4.026739762657127E-2</v>
      </c>
      <c r="O40">
        <f t="shared" si="8"/>
        <v>4.2886014732150063E-2</v>
      </c>
      <c r="P40">
        <f t="shared" si="8"/>
        <v>4.0267397626571257E-2</v>
      </c>
    </row>
    <row r="42" spans="1:16" x14ac:dyDescent="0.3">
      <c r="L42" t="s">
        <v>6</v>
      </c>
      <c r="M42">
        <f>_xlfn.T.TEST(M28:M37,N28:N37,2,2)</f>
        <v>2.8137162766930152E-2</v>
      </c>
    </row>
    <row r="43" spans="1:16" x14ac:dyDescent="0.3">
      <c r="A43" t="s">
        <v>0</v>
      </c>
      <c r="B43" t="s">
        <v>12</v>
      </c>
      <c r="C43" t="s">
        <v>10</v>
      </c>
      <c r="D43" t="s">
        <v>11</v>
      </c>
      <c r="E43" t="s">
        <v>13</v>
      </c>
      <c r="F43" t="s">
        <v>14</v>
      </c>
      <c r="G43" t="s">
        <v>15</v>
      </c>
    </row>
    <row r="44" spans="1:16" x14ac:dyDescent="0.3">
      <c r="B44">
        <v>10</v>
      </c>
      <c r="C44">
        <v>37</v>
      </c>
      <c r="D44">
        <f>ABS(B44-C44)</f>
        <v>27</v>
      </c>
      <c r="E44">
        <f>D44/B44</f>
        <v>2.7</v>
      </c>
      <c r="F44">
        <f>B44/(C44+B44)</f>
        <v>0.21276595744680851</v>
      </c>
      <c r="G44">
        <f>1-F44</f>
        <v>0.78723404255319152</v>
      </c>
      <c r="H44">
        <f>ABS(G44-F44)</f>
        <v>0.57446808510638303</v>
      </c>
    </row>
    <row r="45" spans="1:16" x14ac:dyDescent="0.3">
      <c r="B45">
        <v>13</v>
      </c>
      <c r="C45">
        <v>37</v>
      </c>
      <c r="D45">
        <f t="shared" ref="D45:D53" si="9">ABS(B45-C45)</f>
        <v>24</v>
      </c>
      <c r="E45">
        <f t="shared" ref="E45:E53" si="10">D45/B45</f>
        <v>1.8461538461538463</v>
      </c>
      <c r="F45">
        <f t="shared" ref="F45:F53" si="11">B45/(C45+B45)</f>
        <v>0.26</v>
      </c>
      <c r="G45">
        <f t="shared" ref="G45:G54" si="12">1-F45</f>
        <v>0.74</v>
      </c>
      <c r="H45">
        <f t="shared" ref="H45:H53" si="13">ABS(G45-F45)</f>
        <v>0.48</v>
      </c>
    </row>
    <row r="46" spans="1:16" x14ac:dyDescent="0.3">
      <c r="B46">
        <v>2</v>
      </c>
      <c r="C46">
        <v>19</v>
      </c>
      <c r="D46">
        <f t="shared" si="9"/>
        <v>17</v>
      </c>
      <c r="E46">
        <f t="shared" si="10"/>
        <v>8.5</v>
      </c>
      <c r="F46">
        <f t="shared" si="11"/>
        <v>9.5238095238095233E-2</v>
      </c>
      <c r="G46">
        <f t="shared" si="12"/>
        <v>0.90476190476190477</v>
      </c>
      <c r="H46">
        <f t="shared" si="13"/>
        <v>0.80952380952380953</v>
      </c>
    </row>
    <row r="47" spans="1:16" x14ac:dyDescent="0.3">
      <c r="B47">
        <v>6</v>
      </c>
      <c r="C47">
        <v>6</v>
      </c>
      <c r="D47">
        <f t="shared" si="9"/>
        <v>0</v>
      </c>
      <c r="E47">
        <f t="shared" si="10"/>
        <v>0</v>
      </c>
      <c r="F47">
        <f t="shared" si="11"/>
        <v>0.5</v>
      </c>
      <c r="G47">
        <f t="shared" si="12"/>
        <v>0.5</v>
      </c>
      <c r="H47">
        <f t="shared" si="13"/>
        <v>0</v>
      </c>
    </row>
    <row r="48" spans="1:16" x14ac:dyDescent="0.3">
      <c r="B48">
        <v>5</v>
      </c>
      <c r="C48">
        <v>17</v>
      </c>
      <c r="D48">
        <f t="shared" si="9"/>
        <v>12</v>
      </c>
      <c r="E48">
        <f t="shared" si="10"/>
        <v>2.4</v>
      </c>
      <c r="F48">
        <f t="shared" si="11"/>
        <v>0.22727272727272727</v>
      </c>
      <c r="G48">
        <f t="shared" si="12"/>
        <v>0.77272727272727271</v>
      </c>
      <c r="H48">
        <f t="shared" si="13"/>
        <v>0.54545454545454541</v>
      </c>
    </row>
    <row r="49" spans="1:8" x14ac:dyDescent="0.3">
      <c r="B49">
        <v>4</v>
      </c>
      <c r="C49">
        <v>43</v>
      </c>
      <c r="D49">
        <f t="shared" si="9"/>
        <v>39</v>
      </c>
      <c r="E49">
        <f t="shared" si="10"/>
        <v>9.75</v>
      </c>
      <c r="F49">
        <f t="shared" si="11"/>
        <v>8.5106382978723402E-2</v>
      </c>
      <c r="G49">
        <f t="shared" si="12"/>
        <v>0.91489361702127658</v>
      </c>
      <c r="H49">
        <f t="shared" si="13"/>
        <v>0.82978723404255317</v>
      </c>
    </row>
    <row r="50" spans="1:8" x14ac:dyDescent="0.3">
      <c r="B50">
        <v>4</v>
      </c>
      <c r="C50">
        <v>19</v>
      </c>
      <c r="D50">
        <f t="shared" si="9"/>
        <v>15</v>
      </c>
      <c r="E50">
        <f t="shared" si="10"/>
        <v>3.75</v>
      </c>
      <c r="F50">
        <f t="shared" si="11"/>
        <v>0.17391304347826086</v>
      </c>
      <c r="G50">
        <f t="shared" si="12"/>
        <v>0.82608695652173914</v>
      </c>
      <c r="H50">
        <f t="shared" si="13"/>
        <v>0.65217391304347827</v>
      </c>
    </row>
    <row r="51" spans="1:8" x14ac:dyDescent="0.3">
      <c r="B51">
        <v>3</v>
      </c>
      <c r="C51">
        <v>10</v>
      </c>
      <c r="D51">
        <f t="shared" si="9"/>
        <v>7</v>
      </c>
      <c r="E51">
        <f t="shared" si="10"/>
        <v>2.3333333333333335</v>
      </c>
      <c r="F51">
        <f t="shared" si="11"/>
        <v>0.23076923076923078</v>
      </c>
      <c r="G51">
        <f t="shared" si="12"/>
        <v>0.76923076923076916</v>
      </c>
      <c r="H51">
        <f t="shared" si="13"/>
        <v>0.53846153846153832</v>
      </c>
    </row>
    <row r="52" spans="1:8" x14ac:dyDescent="0.3">
      <c r="B52">
        <v>3</v>
      </c>
      <c r="C52">
        <v>14</v>
      </c>
      <c r="D52">
        <f t="shared" si="9"/>
        <v>11</v>
      </c>
      <c r="E52">
        <f t="shared" si="10"/>
        <v>3.6666666666666665</v>
      </c>
      <c r="F52">
        <f t="shared" si="11"/>
        <v>0.17647058823529413</v>
      </c>
      <c r="G52">
        <f t="shared" si="12"/>
        <v>0.82352941176470584</v>
      </c>
      <c r="H52">
        <f t="shared" si="13"/>
        <v>0.64705882352941169</v>
      </c>
    </row>
    <row r="53" spans="1:8" x14ac:dyDescent="0.3">
      <c r="B53">
        <v>1</v>
      </c>
      <c r="C53">
        <v>23</v>
      </c>
      <c r="D53">
        <f t="shared" si="9"/>
        <v>22</v>
      </c>
      <c r="E53">
        <f t="shared" si="10"/>
        <v>22</v>
      </c>
      <c r="F53">
        <f t="shared" si="11"/>
        <v>4.1666666666666664E-2</v>
      </c>
      <c r="G53">
        <f t="shared" si="12"/>
        <v>0.95833333333333337</v>
      </c>
      <c r="H53">
        <f t="shared" si="13"/>
        <v>0.91666666666666674</v>
      </c>
    </row>
    <row r="54" spans="1:8" x14ac:dyDescent="0.3">
      <c r="A54" t="s">
        <v>2</v>
      </c>
      <c r="B54">
        <f>AVERAGE(B44:B53)</f>
        <v>5.0999999999999996</v>
      </c>
      <c r="C54">
        <f>AVERAGE(C44:C53)</f>
        <v>22.5</v>
      </c>
      <c r="D54">
        <f>AVERAGE(D44:D53)</f>
        <v>17.399999999999999</v>
      </c>
      <c r="F54">
        <f>AVERAGE(F44:F53)</f>
        <v>0.20032026920858068</v>
      </c>
      <c r="G54">
        <f t="shared" si="12"/>
        <v>0.7996797307914193</v>
      </c>
      <c r="H54">
        <f>AVERAGE(H44:H53)</f>
        <v>0.59935946158283859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liuno</dc:creator>
  <cp:lastModifiedBy>Nolan Liu</cp:lastModifiedBy>
  <dcterms:created xsi:type="dcterms:W3CDTF">2022-06-01T23:03:52Z</dcterms:created>
  <dcterms:modified xsi:type="dcterms:W3CDTF">2024-10-06T20:49:20Z</dcterms:modified>
</cp:coreProperties>
</file>