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yonjg\Documents\GovHack\Our datasets\"/>
    </mc:Choice>
  </mc:AlternateContent>
  <bookViews>
    <workbookView xWindow="1170" yWindow="0" windowWidth="27630" windowHeight="13290"/>
  </bookViews>
  <sheets>
    <sheet name="TotalOffence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5" i="1" l="1"/>
  <c r="Z4" i="1"/>
  <c r="Z3" i="1"/>
  <c r="Z2" i="1"/>
  <c r="H3" i="1" l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H4" i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H5" i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X12" i="1" s="1"/>
  <c r="H2" i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H51" i="1"/>
  <c r="F51" i="1" s="1"/>
  <c r="K51" i="1" s="1"/>
  <c r="H52" i="1"/>
  <c r="F52" i="1" s="1"/>
  <c r="K52" i="1" s="1"/>
  <c r="H50" i="1"/>
  <c r="F50" i="1" s="1"/>
  <c r="K50" i="1" s="1"/>
  <c r="H12" i="1"/>
  <c r="D10" i="1"/>
  <c r="E10" i="1"/>
  <c r="F10" i="1"/>
  <c r="G10" i="1"/>
  <c r="D11" i="1"/>
  <c r="E11" i="1"/>
  <c r="F11" i="1"/>
  <c r="G11" i="1"/>
  <c r="D12" i="1"/>
  <c r="E12" i="1"/>
  <c r="F12" i="1"/>
  <c r="G12" i="1"/>
  <c r="E9" i="1"/>
  <c r="F9" i="1"/>
  <c r="G9" i="1"/>
  <c r="D9" i="1"/>
  <c r="K12" i="1" l="1"/>
  <c r="R12" i="1"/>
  <c r="J12" i="1"/>
  <c r="W12" i="1"/>
  <c r="O12" i="1"/>
  <c r="S12" i="1"/>
  <c r="V12" i="1"/>
  <c r="N12" i="1"/>
  <c r="H11" i="1"/>
  <c r="H10" i="1"/>
  <c r="U12" i="1"/>
  <c r="Q12" i="1"/>
  <c r="M12" i="1"/>
  <c r="I12" i="1"/>
  <c r="T12" i="1"/>
  <c r="P12" i="1"/>
  <c r="L12" i="1"/>
  <c r="H9" i="1"/>
  <c r="I11" i="1" l="1"/>
  <c r="I10" i="1"/>
  <c r="I9" i="1"/>
  <c r="J11" i="1" l="1"/>
  <c r="J10" i="1"/>
  <c r="J9" i="1"/>
  <c r="K11" i="1" l="1"/>
  <c r="K10" i="1"/>
  <c r="K9" i="1"/>
  <c r="L11" i="1" l="1"/>
  <c r="L10" i="1"/>
  <c r="L9" i="1"/>
  <c r="M11" i="1" l="1"/>
  <c r="M10" i="1"/>
  <c r="M9" i="1"/>
  <c r="N11" i="1" l="1"/>
  <c r="N10" i="1"/>
  <c r="N9" i="1"/>
  <c r="O11" i="1" l="1"/>
  <c r="O10" i="1"/>
  <c r="O9" i="1"/>
  <c r="P11" i="1" l="1"/>
  <c r="P10" i="1"/>
  <c r="P9" i="1"/>
  <c r="Q11" i="1" l="1"/>
  <c r="Q10" i="1"/>
  <c r="Q9" i="1"/>
  <c r="R11" i="1" l="1"/>
  <c r="R10" i="1"/>
  <c r="R9" i="1"/>
  <c r="S11" i="1" l="1"/>
  <c r="S10" i="1"/>
  <c r="S9" i="1"/>
  <c r="T11" i="1" l="1"/>
  <c r="T10" i="1"/>
  <c r="T9" i="1"/>
  <c r="U11" i="1" l="1"/>
  <c r="U10" i="1"/>
  <c r="U9" i="1"/>
  <c r="V11" i="1" l="1"/>
  <c r="V10" i="1"/>
  <c r="V9" i="1"/>
  <c r="X11" i="1" l="1"/>
  <c r="W11" i="1"/>
  <c r="X10" i="1"/>
  <c r="W10" i="1"/>
  <c r="X9" i="1"/>
  <c r="W9" i="1"/>
</calcChain>
</file>

<file path=xl/sharedStrings.xml><?xml version="1.0" encoding="utf-8"?>
<sst xmlns="http://schemas.openxmlformats.org/spreadsheetml/2006/main" count="25" uniqueCount="19">
  <si>
    <t>Charles Sturt (C) Local Government Area</t>
  </si>
  <si>
    <t>Playford (C) Local Government Area</t>
  </si>
  <si>
    <t>Walkerville (M) Local Government Area</t>
  </si>
  <si>
    <t>Total offences per 1,000 residents</t>
  </si>
  <si>
    <t>Metropolitan South Australia</t>
  </si>
  <si>
    <t>AEDC 2009-2015: Vulnerable on two or more domains</t>
  </si>
  <si>
    <t>Developmentally vulnerable (%)</t>
  </si>
  <si>
    <t>Walkerville</t>
  </si>
  <si>
    <t>Elizabeth + Elizabeth East</t>
  </si>
  <si>
    <t>Woodville - Cheltenham</t>
  </si>
  <si>
    <t>Yearly variation</t>
  </si>
  <si>
    <t>Growth</t>
  </si>
  <si>
    <t>prediction</t>
  </si>
  <si>
    <t>predictions from 2014 onwards</t>
  </si>
  <si>
    <t>Not used in this analysis</t>
  </si>
  <si>
    <t>Postcode</t>
  </si>
  <si>
    <t>Crime rate</t>
  </si>
  <si>
    <t>High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</si>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</sst>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10" fontId="0" fillId="0" borderId="0" xfId="0" applyNumberFormat="1" applyAlignment="1">
      <alignment horizontal="left" vertical="top"/>
    </xf>
    <xf numFmtId="0" fontId="0" fillId="0" borderId="0" xfId="0" applyFont="1" applyAlignment="1">
      <alignment horizontal="left" vertical="top"/>
    </xf>
    <xf numFmtId="0" fontId="1" fillId="2" borderId="0" xfId="0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TotalOffences!$A$2</c:f>
              <c:strCache>
                <c:ptCount val="1"/>
                <c:pt idx="0">
                  <c:v>Charles Sturt (C) Local Government Area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TotalOffences!$C$1:$X$1</c:f>
              <c:numCache>
                <c:formatCode>General</c:formatCode>
                <c:ptCount val="2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</c:numCache>
            </c:numRef>
          </c:cat>
          <c:val>
            <c:numRef>
              <c:f>TotalOffences!$C$2:$X$2</c:f>
              <c:numCache>
                <c:formatCode>General</c:formatCode>
                <c:ptCount val="22"/>
                <c:pt idx="0">
                  <c:v>141.47999999999999</c:v>
                </c:pt>
                <c:pt idx="1">
                  <c:v>130.06</c:v>
                </c:pt>
                <c:pt idx="2">
                  <c:v>134.66999999999999</c:v>
                </c:pt>
                <c:pt idx="3">
                  <c:v>124.82</c:v>
                </c:pt>
                <c:pt idx="4">
                  <c:v>128.11000000000001</c:v>
                </c:pt>
                <c:pt idx="5">
                  <c:v>125.59160981596946</c:v>
                </c:pt>
                <c:pt idx="6">
                  <c:v>123.12272622095632</c:v>
                </c:pt>
                <c:pt idx="7">
                  <c:v>120.70237601296368</c:v>
                </c:pt>
                <c:pt idx="8">
                  <c:v>118.32960512122835</c:v>
                </c:pt>
                <c:pt idx="9">
                  <c:v>116.00347823013857</c:v>
                </c:pt>
                <c:pt idx="10">
                  <c:v>113.7230784105446</c:v>
                </c:pt>
                <c:pt idx="11">
                  <c:v>111.4875067583172</c:v>
                </c:pt>
                <c:pt idx="12">
                  <c:v>109.29588204001116</c:v>
                </c:pt>
                <c:pt idx="13">
                  <c:v>107.14734034549454</c:v>
                </c:pt>
                <c:pt idx="14">
                  <c:v>105.04103474740639</c:v>
                </c:pt>
                <c:pt idx="15">
                  <c:v>102.97613496730897</c:v>
                </c:pt>
                <c:pt idx="16">
                  <c:v>100.95182704840275</c:v>
                </c:pt>
                <c:pt idx="17">
                  <c:v>98.967313034675115</c:v>
                </c:pt>
                <c:pt idx="18">
                  <c:v>97.02181065635645</c:v>
                </c:pt>
                <c:pt idx="19">
                  <c:v>95.114553021559487</c:v>
                </c:pt>
                <c:pt idx="20">
                  <c:v>93.244788313980465</c:v>
                </c:pt>
                <c:pt idx="21">
                  <c:v>91.411779496542835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C-418D-9D1D-3B37694DAAA3}"/>
            </c:ext>
          </c:extLst>
        </c:ser>
        <c:ser>
          <c:idx val="1"/>
          <c:order val="1"/>
          <c:tx>
            <c:strRef>
              <c:f>TotalOffences!$A$3</c:f>
              <c:strCache>
                <c:ptCount val="1"/>
                <c:pt idx="0">
                  <c:v>Playford (C) Local Government Area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TotalOffences!$C$1:$X$1</c:f>
              <c:numCache>
                <c:formatCode>General</c:formatCode>
                <c:ptCount val="2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</c:numCache>
            </c:numRef>
          </c:cat>
          <c:val>
            <c:numRef>
              <c:f>TotalOffences!$C$3:$X$3</c:f>
              <c:numCache>
                <c:formatCode>General</c:formatCode>
                <c:ptCount val="22"/>
                <c:pt idx="0">
                  <c:v>222.82</c:v>
                </c:pt>
                <c:pt idx="1">
                  <c:v>204.51</c:v>
                </c:pt>
                <c:pt idx="2">
                  <c:v>207.23</c:v>
                </c:pt>
                <c:pt idx="3">
                  <c:v>203.17</c:v>
                </c:pt>
                <c:pt idx="4">
                  <c:v>186</c:v>
                </c:pt>
                <c:pt idx="5">
                  <c:v>179.40093372649105</c:v>
                </c:pt>
                <c:pt idx="6">
                  <c:v>173.03599474159586</c:v>
                </c:pt>
                <c:pt idx="7">
                  <c:v>166.89687647814242</c:v>
                </c:pt>
                <c:pt idx="8">
                  <c:v>160.97556707641715</c:v>
                </c:pt>
                <c:pt idx="9">
                  <c:v>155.26433892828294</c:v>
                </c:pt>
                <c:pt idx="10">
                  <c:v>149.75573859225983</c:v>
                </c:pt>
                <c:pt idx="11">
                  <c:v>144.44257706640713</c:v>
                </c:pt>
                <c:pt idx="12">
                  <c:v>139.31792040631225</c:v>
                </c:pt>
                <c:pt idx="13">
                  <c:v>134.37508067594288</c:v>
                </c:pt>
                <c:pt idx="14">
                  <c:v>129.60760721955225</c:v>
                </c:pt>
                <c:pt idx="15">
                  <c:v>125.00927824324718</c:v>
                </c:pt>
                <c:pt idx="16">
                  <c:v>120.57409269523261</c:v>
                </c:pt>
                <c:pt idx="17">
                  <c:v>116.29626243413556</c:v>
                </c:pt>
                <c:pt idx="18">
                  <c:v>112.17020467518797</c:v>
                </c:pt>
                <c:pt idx="19">
                  <c:v>108.1905347044104</c:v>
                </c:pt>
                <c:pt idx="20">
                  <c:v>104.35205885128795</c:v>
                </c:pt>
                <c:pt idx="21">
                  <c:v>100.64976771076775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C-418D-9D1D-3B37694DAAA3}"/>
            </c:ext>
          </c:extLst>
        </c:ser>
        <c:ser>
          <c:idx val="2"/>
          <c:order val="2"/>
          <c:tx>
            <c:strRef>
              <c:f>TotalOffences!$A$4</c:f>
              <c:strCache>
                <c:ptCount val="1"/>
                <c:pt idx="0">
                  <c:v>Walkerville (M) Local Government Area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TotalOffences!$C$1:$X$1</c:f>
              <c:numCache>
                <c:formatCode>General</c:formatCode>
                <c:ptCount val="2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</c:numCache>
            </c:numRef>
          </c:cat>
          <c:val>
            <c:numRef>
              <c:f>TotalOffences!$C$4:$X$4</c:f>
              <c:numCache>
                <c:formatCode>General</c:formatCode>
                <c:ptCount val="22"/>
                <c:pt idx="0">
                  <c:v>110.07</c:v>
                </c:pt>
                <c:pt idx="1">
                  <c:v>100.14</c:v>
                </c:pt>
                <c:pt idx="2">
                  <c:v>98.25</c:v>
                </c:pt>
                <c:pt idx="3">
                  <c:v>76.48</c:v>
                </c:pt>
                <c:pt idx="4">
                  <c:v>71.12</c:v>
                </c:pt>
                <c:pt idx="5">
                  <c:v>65.171288012759078</c:v>
                </c:pt>
                <c:pt idx="6">
                  <c:v>59.720145967969557</c:v>
                </c:pt>
                <c:pt idx="7">
                  <c:v>54.724955470227172</c:v>
                </c:pt>
                <c:pt idx="8">
                  <c:v>50.147579224347446</c:v>
                </c:pt>
                <c:pt idx="9">
                  <c:v>45.953069864631615</c:v>
                </c:pt>
                <c:pt idx="10">
                  <c:v>42.109403138615676</c:v>
                </c:pt>
                <c:pt idx="11">
                  <c:v>38.587233408212924</c:v>
                </c:pt>
                <c:pt idx="12">
                  <c:v>35.359669601549541</c:v>
                </c:pt>
                <c:pt idx="13">
                  <c:v>32.402069904929512</c:v>
                </c:pt>
                <c:pt idx="14">
                  <c:v>29.691853627442551</c:v>
                </c:pt>
                <c:pt idx="15">
                  <c:v>27.208328801838356</c:v>
                </c:pt>
                <c:pt idx="16">
                  <c:v>24.93253420543385</c:v>
                </c:pt>
                <c:pt idx="17">
                  <c:v>22.847094594914182</c:v>
                </c:pt>
                <c:pt idx="18">
                  <c:v>20.936088049773669</c:v>
                </c:pt>
                <c:pt idx="19">
                  <c:v>19.184924411590035</c:v>
                </c:pt>
                <c:pt idx="20">
                  <c:v>17.580233891039743</c:v>
                </c:pt>
                <c:pt idx="21">
                  <c:v>16.109764992190936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EC-418D-9D1D-3B37694DAAA3}"/>
            </c:ext>
          </c:extLst>
        </c:ser>
        <c:ser>
          <c:idx val="3"/>
          <c:order val="3"/>
          <c:tx>
            <c:strRef>
              <c:f>TotalOffences!$A$5</c:f>
              <c:strCache>
                <c:ptCount val="1"/>
                <c:pt idx="0">
                  <c:v>Metropolitan South Australia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TotalOffences!$C$1:$X$1</c:f>
              <c:numCache>
                <c:formatCode>General</c:formatCode>
                <c:ptCount val="2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</c:numCache>
            </c:numRef>
          </c:cat>
          <c:val>
            <c:numRef>
              <c:f>TotalOffences!$C$5:$X$5</c:f>
              <c:numCache>
                <c:formatCode>General</c:formatCode>
                <c:ptCount val="22"/>
                <c:pt idx="0">
                  <c:v>138.28</c:v>
                </c:pt>
                <c:pt idx="1">
                  <c:v>125.31</c:v>
                </c:pt>
                <c:pt idx="2">
                  <c:v>124.02</c:v>
                </c:pt>
                <c:pt idx="3">
                  <c:v>118.3</c:v>
                </c:pt>
                <c:pt idx="4">
                  <c:v>110.99</c:v>
                </c:pt>
                <c:pt idx="5">
                  <c:v>106.21570779937656</c:v>
                </c:pt>
                <c:pt idx="6">
                  <c:v>101.64678424472964</c:v>
                </c:pt>
                <c:pt idx="7">
                  <c:v>97.274395297634726</c:v>
                </c:pt>
                <c:pt idx="8">
                  <c:v>93.09008692039481</c:v>
                </c:pt>
                <c:pt idx="9">
                  <c:v>89.085768730112818</c:v>
                </c:pt>
                <c:pt idx="10">
                  <c:v>85.253698355892439</c:v>
                </c:pt>
                <c:pt idx="11">
                  <c:v>81.586466468922083</c:v>
                </c:pt>
                <c:pt idx="12">
                  <c:v>78.076982456497547</c:v>
                </c:pt>
                <c:pt idx="13">
                  <c:v>74.718460712283928</c:v>
                </c:pt>
                <c:pt idx="14">
                  <c:v>71.504407516309101</c:v>
                </c:pt>
                <c:pt idx="15">
                  <c:v>68.428608479320957</c:v>
                </c:pt>
                <c:pt idx="16">
                  <c:v>65.485116527232151</c:v>
                </c:pt>
                <c:pt idx="17">
                  <c:v>62.668240402420174</c:v>
                </c:pt>
                <c:pt idx="18">
                  <c:v>59.972533659649933</c:v>
                </c:pt>
                <c:pt idx="19">
                  <c:v>57.392784135342403</c:v>
                </c:pt>
                <c:pt idx="20">
                  <c:v>54.924003869828127</c:v>
                </c:pt>
                <c:pt idx="21">
                  <c:v>52.561419463100208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EC-418D-9D1D-3B37694DA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915704"/>
        <c:axId val="625913736"/>
      </c:lineChart>
      <c:catAx>
        <c:axId val="625915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13736"/>
        <c:crosses val="autoZero"/>
        <c:auto val="1"/>
        <c:lblAlgn val="ctr"/>
        <c:lblOffset val="100"/>
        <c:noMultiLvlLbl val="0"/>
      </c:catAx>
      <c:valAx>
        <c:axId val="62591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15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12</xdr:row>
      <xdr:rowOff>185736</xdr:rowOff>
    </xdr:from>
    <xdr:to>
      <xdr:col>22</xdr:col>
      <xdr:colOff>247650</xdr:colOff>
      <xdr:row>38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CB86FC-E1AA-43C9-A7F2-08D812BE82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tabSelected="1" workbookViewId="0"/>
  </sheetViews>
  <sheetFormatPr defaultRowHeight="15" x14ac:dyDescent="0.25"/>
  <cols>
    <col min="1" max="1" width="37.140625" style="1" bestFit="1" customWidth="1"/>
    <col min="2" max="2" width="9.140625" style="1" customWidth="1"/>
    <col min="3" max="24" width="9.140625" style="1"/>
    <col min="25" max="25" width="10.28515625" style="1" bestFit="1" customWidth="1"/>
    <col min="26" max="16384" width="9.140625" style="1"/>
  </cols>
  <sheetData>
    <row r="1" spans="1:26" x14ac:dyDescent="0.25">
      <c r="A1" s="2" t="s">
        <v>3</v>
      </c>
      <c r="B1" s="2" t="s">
        <v>15</v>
      </c>
      <c r="C1" s="2">
        <v>2009</v>
      </c>
      <c r="D1" s="2">
        <v>2010</v>
      </c>
      <c r="E1" s="2">
        <v>2011</v>
      </c>
      <c r="F1" s="2">
        <v>2012</v>
      </c>
      <c r="G1" s="2">
        <v>2013</v>
      </c>
      <c r="H1" s="2">
        <v>2014</v>
      </c>
      <c r="I1" s="2">
        <v>2015</v>
      </c>
      <c r="J1" s="2">
        <v>2016</v>
      </c>
      <c r="K1" s="2">
        <v>2017</v>
      </c>
      <c r="L1" s="2">
        <v>2018</v>
      </c>
      <c r="M1" s="2">
        <v>2019</v>
      </c>
      <c r="N1" s="2">
        <v>2020</v>
      </c>
      <c r="O1" s="2">
        <v>2021</v>
      </c>
      <c r="P1" s="2">
        <v>2022</v>
      </c>
      <c r="Q1" s="2">
        <v>2023</v>
      </c>
      <c r="R1" s="2">
        <v>2024</v>
      </c>
      <c r="S1" s="2">
        <v>2025</v>
      </c>
      <c r="T1" s="2">
        <v>2026</v>
      </c>
      <c r="U1" s="2">
        <v>2027</v>
      </c>
      <c r="V1" s="2">
        <v>2028</v>
      </c>
      <c r="W1" s="2">
        <v>2029</v>
      </c>
      <c r="X1" s="2">
        <v>2030</v>
      </c>
      <c r="Y1" s="5" t="s">
        <v>16</v>
      </c>
      <c r="Z1" s="2" t="s">
        <v>10</v>
      </c>
    </row>
    <row r="2" spans="1:26" x14ac:dyDescent="0.25">
      <c r="A2" s="2" t="s">
        <v>0</v>
      </c>
      <c r="B2" s="2">
        <v>5011</v>
      </c>
      <c r="C2" s="1">
        <v>141.47999999999999</v>
      </c>
      <c r="D2" s="1">
        <v>130.06</v>
      </c>
      <c r="E2" s="1">
        <v>134.66999999999999</v>
      </c>
      <c r="F2" s="1">
        <v>124.82</v>
      </c>
      <c r="G2" s="1">
        <v>128.11000000000001</v>
      </c>
      <c r="H2" s="4">
        <f>G2*$Z2</f>
        <v>125.59160981596946</v>
      </c>
      <c r="I2" s="4">
        <f>H2*$Z2</f>
        <v>123.12272622095632</v>
      </c>
      <c r="J2" s="4">
        <f>I2*$Z2</f>
        <v>120.70237601296368</v>
      </c>
      <c r="K2" s="4">
        <f>J2*$Z2</f>
        <v>118.32960512122835</v>
      </c>
      <c r="L2" s="4">
        <f>K2*$Z2</f>
        <v>116.00347823013857</v>
      </c>
      <c r="M2" s="4">
        <f>L2*$Z2</f>
        <v>113.7230784105446</v>
      </c>
      <c r="N2" s="4">
        <f>M2*$Z2</f>
        <v>111.4875067583172</v>
      </c>
      <c r="O2" s="4">
        <f>N2*$Z2</f>
        <v>109.29588204001116</v>
      </c>
      <c r="P2" s="4">
        <f>O2*$Z2</f>
        <v>107.14734034549454</v>
      </c>
      <c r="Q2" s="4">
        <f>P2*$Z2</f>
        <v>105.04103474740639</v>
      </c>
      <c r="R2" s="4">
        <f>Q2*$Z2</f>
        <v>102.97613496730897</v>
      </c>
      <c r="S2" s="4">
        <f>R2*$Z2</f>
        <v>100.95182704840275</v>
      </c>
      <c r="T2" s="4">
        <f>S2*$Z2</f>
        <v>98.967313034675115</v>
      </c>
      <c r="U2" s="4">
        <f>T2*$Z2</f>
        <v>97.02181065635645</v>
      </c>
      <c r="V2" s="4">
        <f>U2*$Z2</f>
        <v>95.114553021559487</v>
      </c>
      <c r="W2" s="4">
        <f>V2*$Z2</f>
        <v>93.244788313980465</v>
      </c>
      <c r="X2" s="4">
        <f>W2*$Z2</f>
        <v>91.411779496542835</v>
      </c>
      <c r="Y2" s="5" t="s">
        <v>17</v>
      </c>
      <c r="Z2" s="2">
        <f>POWER(G2/C2,1/5)</f>
        <v>0.98034197030652914</v>
      </c>
    </row>
    <row r="3" spans="1:26" x14ac:dyDescent="0.25">
      <c r="A3" s="2" t="s">
        <v>1</v>
      </c>
      <c r="B3" s="2">
        <v>5112</v>
      </c>
      <c r="C3" s="1">
        <v>222.82</v>
      </c>
      <c r="D3" s="1">
        <v>204.51</v>
      </c>
      <c r="E3" s="1">
        <v>207.23</v>
      </c>
      <c r="F3" s="1">
        <v>203.17</v>
      </c>
      <c r="G3" s="1">
        <v>186</v>
      </c>
      <c r="H3" s="4">
        <f>G3*$Z3</f>
        <v>179.40093372649105</v>
      </c>
      <c r="I3" s="4">
        <f>H3*$Z3</f>
        <v>173.03599474159586</v>
      </c>
      <c r="J3" s="4">
        <f>I3*$Z3</f>
        <v>166.89687647814242</v>
      </c>
      <c r="K3" s="4">
        <f>J3*$Z3</f>
        <v>160.97556707641715</v>
      </c>
      <c r="L3" s="4">
        <f>K3*$Z3</f>
        <v>155.26433892828294</v>
      </c>
      <c r="M3" s="4">
        <f>L3*$Z3</f>
        <v>149.75573859225983</v>
      </c>
      <c r="N3" s="4">
        <f>M3*$Z3</f>
        <v>144.44257706640713</v>
      </c>
      <c r="O3" s="4">
        <f>N3*$Z3</f>
        <v>139.31792040631225</v>
      </c>
      <c r="P3" s="4">
        <f>O3*$Z3</f>
        <v>134.37508067594288</v>
      </c>
      <c r="Q3" s="4">
        <f>P3*$Z3</f>
        <v>129.60760721955225</v>
      </c>
      <c r="R3" s="4">
        <f>Q3*$Z3</f>
        <v>125.00927824324718</v>
      </c>
      <c r="S3" s="4">
        <f>R3*$Z3</f>
        <v>120.57409269523261</v>
      </c>
      <c r="T3" s="4">
        <f>S3*$Z3</f>
        <v>116.29626243413556</v>
      </c>
      <c r="U3" s="4">
        <f>T3*$Z3</f>
        <v>112.17020467518797</v>
      </c>
      <c r="V3" s="4">
        <f>U3*$Z3</f>
        <v>108.1905347044104</v>
      </c>
      <c r="W3" s="4">
        <f>V3*$Z3</f>
        <v>104.35205885128795</v>
      </c>
      <c r="X3" s="4">
        <f>W3*$Z3</f>
        <v>100.64976771076775</v>
      </c>
      <c r="Y3" s="5" t="s">
        <v>17</v>
      </c>
      <c r="Z3" s="2">
        <f t="shared" ref="Z3:Z5" si="0">POWER(G3/C3,1/5)</f>
        <v>0.96452114906715614</v>
      </c>
    </row>
    <row r="4" spans="1:26" x14ac:dyDescent="0.25">
      <c r="A4" s="2" t="s">
        <v>2</v>
      </c>
      <c r="B4" s="2">
        <v>5081</v>
      </c>
      <c r="C4" s="1">
        <v>110.07</v>
      </c>
      <c r="D4" s="1">
        <v>100.14</v>
      </c>
      <c r="E4" s="1">
        <v>98.25</v>
      </c>
      <c r="F4" s="1">
        <v>76.48</v>
      </c>
      <c r="G4" s="1">
        <v>71.12</v>
      </c>
      <c r="H4" s="4">
        <f>G4*$Z4</f>
        <v>65.171288012759078</v>
      </c>
      <c r="I4" s="4">
        <f>H4*$Z4</f>
        <v>59.720145967969557</v>
      </c>
      <c r="J4" s="4">
        <f>I4*$Z4</f>
        <v>54.724955470227172</v>
      </c>
      <c r="K4" s="4">
        <f>J4*$Z4</f>
        <v>50.147579224347446</v>
      </c>
      <c r="L4" s="4">
        <f>K4*$Z4</f>
        <v>45.953069864631615</v>
      </c>
      <c r="M4" s="4">
        <f>L4*$Z4</f>
        <v>42.109403138615676</v>
      </c>
      <c r="N4" s="4">
        <f>M4*$Z4</f>
        <v>38.587233408212924</v>
      </c>
      <c r="O4" s="4">
        <f>N4*$Z4</f>
        <v>35.359669601549541</v>
      </c>
      <c r="P4" s="4">
        <f>O4*$Z4</f>
        <v>32.402069904929512</v>
      </c>
      <c r="Q4" s="4">
        <f>P4*$Z4</f>
        <v>29.691853627442551</v>
      </c>
      <c r="R4" s="4">
        <f>Q4*$Z4</f>
        <v>27.208328801838356</v>
      </c>
      <c r="S4" s="4">
        <f>R4*$Z4</f>
        <v>24.93253420543385</v>
      </c>
      <c r="T4" s="4">
        <f>S4*$Z4</f>
        <v>22.847094594914182</v>
      </c>
      <c r="U4" s="4">
        <f>T4*$Z4</f>
        <v>20.936088049773669</v>
      </c>
      <c r="V4" s="4">
        <f>U4*$Z4</f>
        <v>19.184924411590035</v>
      </c>
      <c r="W4" s="4">
        <f>V4*$Z4</f>
        <v>17.580233891039743</v>
      </c>
      <c r="X4" s="4">
        <f>W4*$Z4</f>
        <v>16.109764992190936</v>
      </c>
      <c r="Y4" s="5" t="s">
        <v>18</v>
      </c>
      <c r="Z4" s="2">
        <f t="shared" si="0"/>
        <v>0.91635669309278789</v>
      </c>
    </row>
    <row r="5" spans="1:26" x14ac:dyDescent="0.25">
      <c r="A5" s="2" t="s">
        <v>4</v>
      </c>
      <c r="B5" s="2"/>
      <c r="C5" s="2">
        <v>138.28</v>
      </c>
      <c r="D5" s="2">
        <v>125.31</v>
      </c>
      <c r="E5" s="2">
        <v>124.02</v>
      </c>
      <c r="F5" s="2">
        <v>118.3</v>
      </c>
      <c r="G5" s="2">
        <v>110.99</v>
      </c>
      <c r="H5" s="2">
        <f>G5*$Z5</f>
        <v>106.21570779937656</v>
      </c>
      <c r="I5" s="2">
        <f>H5*$Z5</f>
        <v>101.64678424472964</v>
      </c>
      <c r="J5" s="2">
        <f>I5*$Z5</f>
        <v>97.274395297634726</v>
      </c>
      <c r="K5" s="2">
        <f>J5*$Z5</f>
        <v>93.09008692039481</v>
      </c>
      <c r="L5" s="2">
        <f>K5*$Z5</f>
        <v>89.085768730112818</v>
      </c>
      <c r="M5" s="2">
        <f>L5*$Z5</f>
        <v>85.253698355892439</v>
      </c>
      <c r="N5" s="2">
        <f>M5*$Z5</f>
        <v>81.586466468922083</v>
      </c>
      <c r="O5" s="2">
        <f>N5*$Z5</f>
        <v>78.076982456497547</v>
      </c>
      <c r="P5" s="2">
        <f>O5*$Z5</f>
        <v>74.718460712283928</v>
      </c>
      <c r="Q5" s="2">
        <f>P5*$Z5</f>
        <v>71.504407516309101</v>
      </c>
      <c r="R5" s="2">
        <f>Q5*$Z5</f>
        <v>68.428608479320957</v>
      </c>
      <c r="S5" s="2">
        <f>R5*$Z5</f>
        <v>65.485116527232151</v>
      </c>
      <c r="T5" s="2">
        <f>S5*$Z5</f>
        <v>62.668240402420174</v>
      </c>
      <c r="U5" s="2">
        <f>T5*$Z5</f>
        <v>59.972533659649933</v>
      </c>
      <c r="V5" s="2">
        <f>U5*$Z5</f>
        <v>57.392784135342403</v>
      </c>
      <c r="W5" s="2">
        <f>V5*$Z5</f>
        <v>54.924003869828127</v>
      </c>
      <c r="X5" s="2">
        <f>W5*$Z5</f>
        <v>52.561419463100208</v>
      </c>
      <c r="Y5" s="2"/>
      <c r="Z5" s="2">
        <f t="shared" si="0"/>
        <v>0.95698448328116559</v>
      </c>
    </row>
    <row r="6" spans="1:26" x14ac:dyDescent="0.25">
      <c r="H6" s="1" t="s">
        <v>13</v>
      </c>
    </row>
    <row r="8" spans="1:26" x14ac:dyDescent="0.25">
      <c r="C8" s="2">
        <v>2009</v>
      </c>
      <c r="D8" s="2">
        <v>2010</v>
      </c>
      <c r="E8" s="2">
        <v>2011</v>
      </c>
      <c r="F8" s="2">
        <v>2012</v>
      </c>
      <c r="G8" s="2">
        <v>2013</v>
      </c>
      <c r="H8" s="2">
        <v>2014</v>
      </c>
      <c r="I8" s="2">
        <v>2015</v>
      </c>
      <c r="J8" s="2">
        <v>2016</v>
      </c>
      <c r="K8" s="2">
        <v>2017</v>
      </c>
      <c r="L8" s="2">
        <v>2018</v>
      </c>
      <c r="M8" s="2">
        <v>2019</v>
      </c>
      <c r="N8" s="2">
        <v>2020</v>
      </c>
      <c r="O8" s="2">
        <v>2021</v>
      </c>
      <c r="P8" s="2">
        <v>2022</v>
      </c>
      <c r="Q8" s="2">
        <v>2023</v>
      </c>
      <c r="R8" s="2">
        <v>2024</v>
      </c>
      <c r="S8" s="2">
        <v>2025</v>
      </c>
      <c r="T8" s="2">
        <v>2026</v>
      </c>
      <c r="U8" s="2">
        <v>2027</v>
      </c>
      <c r="V8" s="2">
        <v>2028</v>
      </c>
      <c r="W8" s="2">
        <v>2029</v>
      </c>
      <c r="X8" s="2">
        <v>2030</v>
      </c>
      <c r="Y8" s="2"/>
      <c r="Z8" s="2"/>
    </row>
    <row r="9" spans="1:26" x14ac:dyDescent="0.25">
      <c r="A9" s="2" t="s">
        <v>0</v>
      </c>
      <c r="B9" s="2">
        <v>5011</v>
      </c>
      <c r="C9" s="3">
        <v>0</v>
      </c>
      <c r="D9" s="3">
        <f>(D2-C2)/C2</f>
        <v>-8.0718122702855444E-2</v>
      </c>
      <c r="E9" s="3">
        <f t="shared" ref="E9:G9" si="1">(E2-D2)/D2</f>
        <v>3.5445179148085385E-2</v>
      </c>
      <c r="F9" s="3">
        <f t="shared" si="1"/>
        <v>-7.3141753916982216E-2</v>
      </c>
      <c r="G9" s="3">
        <f t="shared" si="1"/>
        <v>2.6357955455856598E-2</v>
      </c>
      <c r="H9" s="3">
        <f t="shared" ref="H9:X9" si="2">(H2-G2)/G2</f>
        <v>-1.9658029693470851E-2</v>
      </c>
      <c r="I9" s="3">
        <f t="shared" si="2"/>
        <v>-1.9658029693470899E-2</v>
      </c>
      <c r="J9" s="3">
        <f t="shared" si="2"/>
        <v>-1.9658029693470847E-2</v>
      </c>
      <c r="K9" s="3">
        <f t="shared" si="2"/>
        <v>-1.9658029693470889E-2</v>
      </c>
      <c r="L9" s="3">
        <f t="shared" si="2"/>
        <v>-1.9658029693470833E-2</v>
      </c>
      <c r="M9" s="3">
        <f t="shared" si="2"/>
        <v>-1.9658029693470882E-2</v>
      </c>
      <c r="N9" s="3">
        <f t="shared" si="2"/>
        <v>-1.965802969347091E-2</v>
      </c>
      <c r="O9" s="3">
        <f t="shared" si="2"/>
        <v>-1.9658029693470844E-2</v>
      </c>
      <c r="P9" s="3">
        <f t="shared" si="2"/>
        <v>-1.9658029693470819E-2</v>
      </c>
      <c r="Q9" s="3">
        <f t="shared" si="2"/>
        <v>-1.9658029693470819E-2</v>
      </c>
      <c r="R9" s="3">
        <f t="shared" si="2"/>
        <v>-1.9658029693470868E-2</v>
      </c>
      <c r="S9" s="3">
        <f t="shared" si="2"/>
        <v>-1.9658029693470809E-2</v>
      </c>
      <c r="T9" s="3">
        <f t="shared" si="2"/>
        <v>-1.9658029693470833E-2</v>
      </c>
      <c r="U9" s="3">
        <f t="shared" si="2"/>
        <v>-1.9658029693470816E-2</v>
      </c>
      <c r="V9" s="3">
        <f t="shared" si="2"/>
        <v>-1.9658029693470865E-2</v>
      </c>
      <c r="W9" s="3">
        <f t="shared" si="2"/>
        <v>-1.965802969347084E-2</v>
      </c>
      <c r="X9" s="3">
        <f t="shared" si="2"/>
        <v>-1.9658029693470833E-2</v>
      </c>
      <c r="Y9" s="3"/>
      <c r="Z9" s="3"/>
    </row>
    <row r="10" spans="1:26" x14ac:dyDescent="0.25">
      <c r="A10" s="2" t="s">
        <v>1</v>
      </c>
      <c r="B10" s="2">
        <v>5112</v>
      </c>
      <c r="C10" s="3">
        <v>0</v>
      </c>
      <c r="D10" s="3">
        <f t="shared" ref="D10:G10" si="3">(D3-C3)/C3</f>
        <v>-8.2173952068934575E-2</v>
      </c>
      <c r="E10" s="3">
        <f t="shared" si="3"/>
        <v>1.330008312551953E-2</v>
      </c>
      <c r="F10" s="3">
        <f t="shared" si="3"/>
        <v>-1.9591757950103761E-2</v>
      </c>
      <c r="G10" s="3">
        <f t="shared" si="3"/>
        <v>-8.4510508441206819E-2</v>
      </c>
      <c r="H10" s="3">
        <f t="shared" ref="H10:X10" si="4">(H3-G3)/G3</f>
        <v>-3.5478850932843836E-2</v>
      </c>
      <c r="I10" s="3">
        <f t="shared" si="4"/>
        <v>-3.5478850932843933E-2</v>
      </c>
      <c r="J10" s="3">
        <f t="shared" si="4"/>
        <v>-3.5478850932843899E-2</v>
      </c>
      <c r="K10" s="3">
        <f t="shared" si="4"/>
        <v>-3.5478850932843843E-2</v>
      </c>
      <c r="L10" s="3">
        <f t="shared" si="4"/>
        <v>-3.547885093284385E-2</v>
      </c>
      <c r="M10" s="3">
        <f t="shared" si="4"/>
        <v>-3.5478850932843933E-2</v>
      </c>
      <c r="N10" s="3">
        <f t="shared" si="4"/>
        <v>-3.5478850932843774E-2</v>
      </c>
      <c r="O10" s="3">
        <f t="shared" si="4"/>
        <v>-3.5478850932843871E-2</v>
      </c>
      <c r="P10" s="3">
        <f t="shared" si="4"/>
        <v>-3.5478850932843954E-2</v>
      </c>
      <c r="Q10" s="3">
        <f t="shared" si="4"/>
        <v>-3.5478850932843767E-2</v>
      </c>
      <c r="R10" s="3">
        <f t="shared" si="4"/>
        <v>-3.5478850932843836E-2</v>
      </c>
      <c r="S10" s="3">
        <f t="shared" si="4"/>
        <v>-3.5478850932843899E-2</v>
      </c>
      <c r="T10" s="3">
        <f t="shared" si="4"/>
        <v>-3.5478850932843829E-2</v>
      </c>
      <c r="U10" s="3">
        <f t="shared" si="4"/>
        <v>-3.5478850932843836E-2</v>
      </c>
      <c r="V10" s="3">
        <f t="shared" si="4"/>
        <v>-3.547885093284385E-2</v>
      </c>
      <c r="W10" s="3">
        <f t="shared" si="4"/>
        <v>-3.5478850932843857E-2</v>
      </c>
      <c r="X10" s="3">
        <f t="shared" si="4"/>
        <v>-3.5478850932843933E-2</v>
      </c>
      <c r="Y10" s="3"/>
      <c r="Z10" s="3"/>
    </row>
    <row r="11" spans="1:26" x14ac:dyDescent="0.25">
      <c r="A11" s="2" t="s">
        <v>2</v>
      </c>
      <c r="B11" s="2">
        <v>5081</v>
      </c>
      <c r="C11" s="3">
        <v>0</v>
      </c>
      <c r="D11" s="3">
        <f t="shared" ref="D11:G11" si="5">(D4-C4)/C4</f>
        <v>-9.0215317525211169E-2</v>
      </c>
      <c r="E11" s="3">
        <f t="shared" si="5"/>
        <v>-1.887357699221091E-2</v>
      </c>
      <c r="F11" s="3">
        <f t="shared" si="5"/>
        <v>-0.22157760814249361</v>
      </c>
      <c r="G11" s="3">
        <f t="shared" si="5"/>
        <v>-7.0083682008368189E-2</v>
      </c>
      <c r="H11" s="3">
        <f t="shared" ref="H11:X11" si="6">(H4-G4)/G4</f>
        <v>-8.3643306907212125E-2</v>
      </c>
      <c r="I11" s="3">
        <f t="shared" si="6"/>
        <v>-8.3643306907212098E-2</v>
      </c>
      <c r="J11" s="3">
        <f t="shared" si="6"/>
        <v>-8.3643306907212139E-2</v>
      </c>
      <c r="K11" s="3">
        <f t="shared" si="6"/>
        <v>-8.3643306907212084E-2</v>
      </c>
      <c r="L11" s="3">
        <f t="shared" si="6"/>
        <v>-8.3643306907212181E-2</v>
      </c>
      <c r="M11" s="3">
        <f t="shared" si="6"/>
        <v>-8.3643306907212056E-2</v>
      </c>
      <c r="N11" s="3">
        <f t="shared" si="6"/>
        <v>-8.3643306907212098E-2</v>
      </c>
      <c r="O11" s="3">
        <f t="shared" si="6"/>
        <v>-8.3643306907212139E-2</v>
      </c>
      <c r="P11" s="3">
        <f t="shared" si="6"/>
        <v>-8.3643306907212181E-2</v>
      </c>
      <c r="Q11" s="3">
        <f t="shared" si="6"/>
        <v>-8.3643306907212112E-2</v>
      </c>
      <c r="R11" s="3">
        <f t="shared" si="6"/>
        <v>-8.3643306907212084E-2</v>
      </c>
      <c r="S11" s="3">
        <f t="shared" si="6"/>
        <v>-8.3643306907212153E-2</v>
      </c>
      <c r="T11" s="3">
        <f t="shared" si="6"/>
        <v>-8.3643306907212125E-2</v>
      </c>
      <c r="U11" s="3">
        <f t="shared" si="6"/>
        <v>-8.3643306907212056E-2</v>
      </c>
      <c r="V11" s="3">
        <f t="shared" si="6"/>
        <v>-8.364330690721207E-2</v>
      </c>
      <c r="W11" s="3">
        <f t="shared" si="6"/>
        <v>-8.3643306907212181E-2</v>
      </c>
      <c r="X11" s="3">
        <f t="shared" si="6"/>
        <v>-8.3643306907212014E-2</v>
      </c>
      <c r="Y11" s="3"/>
      <c r="Z11" s="3"/>
    </row>
    <row r="12" spans="1:26" x14ac:dyDescent="0.25">
      <c r="A12" s="2" t="s">
        <v>4</v>
      </c>
      <c r="B12" s="2"/>
      <c r="C12" s="3">
        <v>0</v>
      </c>
      <c r="D12" s="3">
        <f t="shared" ref="D12:G12" si="7">(D5-C5)/C5</f>
        <v>-9.3795198148683825E-2</v>
      </c>
      <c r="E12" s="3">
        <f t="shared" si="7"/>
        <v>-1.0294469715106586E-2</v>
      </c>
      <c r="F12" s="3">
        <f t="shared" si="7"/>
        <v>-4.6121593291404604E-2</v>
      </c>
      <c r="G12" s="3">
        <f t="shared" si="7"/>
        <v>-6.1792054099746425E-2</v>
      </c>
      <c r="H12" s="3">
        <f t="shared" ref="H12:X12" si="8">(H5-G5)/G5</f>
        <v>-4.3015516718834447E-2</v>
      </c>
      <c r="I12" s="3">
        <f t="shared" si="8"/>
        <v>-4.3015516718834426E-2</v>
      </c>
      <c r="J12" s="3">
        <f t="shared" si="8"/>
        <v>-4.3015516718834378E-2</v>
      </c>
      <c r="K12" s="3">
        <f t="shared" si="8"/>
        <v>-4.3015516718834426E-2</v>
      </c>
      <c r="L12" s="3">
        <f t="shared" si="8"/>
        <v>-4.3015516718834419E-2</v>
      </c>
      <c r="M12" s="3">
        <f t="shared" si="8"/>
        <v>-4.3015516718834357E-2</v>
      </c>
      <c r="N12" s="3">
        <f t="shared" si="8"/>
        <v>-4.3015516718834398E-2</v>
      </c>
      <c r="O12" s="3">
        <f t="shared" si="8"/>
        <v>-4.3015516718834357E-2</v>
      </c>
      <c r="P12" s="3">
        <f t="shared" si="8"/>
        <v>-4.3015516718834503E-2</v>
      </c>
      <c r="Q12" s="3">
        <f t="shared" si="8"/>
        <v>-4.3015516718834489E-2</v>
      </c>
      <c r="R12" s="3">
        <f t="shared" si="8"/>
        <v>-4.3015516718834426E-2</v>
      </c>
      <c r="S12" s="3">
        <f t="shared" si="8"/>
        <v>-4.3015516718834426E-2</v>
      </c>
      <c r="T12" s="3">
        <f t="shared" si="8"/>
        <v>-4.3015516718834447E-2</v>
      </c>
      <c r="U12" s="3">
        <f t="shared" si="8"/>
        <v>-4.3015516718834447E-2</v>
      </c>
      <c r="V12" s="3">
        <f t="shared" si="8"/>
        <v>-4.3015516718834398E-2</v>
      </c>
      <c r="W12" s="3">
        <f t="shared" si="8"/>
        <v>-4.3015516718834419E-2</v>
      </c>
      <c r="X12" s="3">
        <f t="shared" si="8"/>
        <v>-4.3015516718834433E-2</v>
      </c>
      <c r="Y12" s="3"/>
      <c r="Z12" s="3"/>
    </row>
    <row r="47" spans="1:11" x14ac:dyDescent="0.25">
      <c r="A47" s="2" t="s">
        <v>14</v>
      </c>
      <c r="B47" s="2"/>
    </row>
    <row r="48" spans="1:11" x14ac:dyDescent="0.25">
      <c r="A48" s="2" t="s">
        <v>5</v>
      </c>
      <c r="B48" s="2"/>
      <c r="C48" s="2" t="s">
        <v>6</v>
      </c>
      <c r="J48" s="2" t="s">
        <v>11</v>
      </c>
      <c r="K48" s="2"/>
    </row>
    <row r="49" spans="1:11" x14ac:dyDescent="0.25">
      <c r="C49" s="2">
        <v>2009</v>
      </c>
      <c r="D49" s="2">
        <v>2012</v>
      </c>
      <c r="E49" s="2">
        <v>2015</v>
      </c>
      <c r="F49" s="2">
        <v>2030</v>
      </c>
      <c r="H49" s="2" t="s">
        <v>10</v>
      </c>
      <c r="J49" s="2">
        <v>2015</v>
      </c>
      <c r="K49" s="2">
        <v>2030</v>
      </c>
    </row>
    <row r="50" spans="1:11" x14ac:dyDescent="0.25">
      <c r="A50" s="2" t="s">
        <v>9</v>
      </c>
      <c r="B50" s="2"/>
      <c r="C50" s="1">
        <v>16.312056737588701</v>
      </c>
      <c r="D50" s="1">
        <v>12.5</v>
      </c>
      <c r="E50" s="1">
        <v>17.582417582417602</v>
      </c>
      <c r="F50" s="1">
        <f>E50*($H50^15)</f>
        <v>21.20817301883935</v>
      </c>
      <c r="H50" s="1">
        <f>POWER(E50/C50,1/6)</f>
        <v>1.0125775891907054</v>
      </c>
      <c r="J50" s="1">
        <v>0</v>
      </c>
      <c r="K50" s="3">
        <f>F50/E50-1</f>
        <v>0.20621484044648675</v>
      </c>
    </row>
    <row r="51" spans="1:11" x14ac:dyDescent="0.25">
      <c r="A51" s="2" t="s">
        <v>8</v>
      </c>
      <c r="B51" s="2"/>
      <c r="C51" s="1">
        <v>22.1497469955724</v>
      </c>
      <c r="D51" s="1">
        <v>28.411306042884998</v>
      </c>
      <c r="E51" s="1">
        <v>23.412840746054499</v>
      </c>
      <c r="F51" s="1">
        <f>E51*($H51^15)</f>
        <v>26.894747051527681</v>
      </c>
      <c r="H51" s="1">
        <f t="shared" ref="H51:H52" si="9">POWER(E51/C51,1/6)</f>
        <v>1.0092859405500567</v>
      </c>
      <c r="J51" s="1">
        <v>0</v>
      </c>
      <c r="K51" s="3">
        <f t="shared" ref="K51:K52" si="10">F51/E51-1</f>
        <v>0.14871780589290284</v>
      </c>
    </row>
    <row r="52" spans="1:11" x14ac:dyDescent="0.25">
      <c r="A52" s="2" t="s">
        <v>7</v>
      </c>
      <c r="B52" s="2"/>
      <c r="C52" s="1">
        <v>3.3333333333333299</v>
      </c>
      <c r="D52" s="1">
        <v>7.9365079365079403</v>
      </c>
      <c r="E52" s="1">
        <v>5.8823529411764701</v>
      </c>
      <c r="F52" s="1">
        <f>E52*($H52^15)</f>
        <v>24.335031456933283</v>
      </c>
      <c r="H52" s="1">
        <f t="shared" si="9"/>
        <v>1.0992894387073409</v>
      </c>
      <c r="J52" s="1">
        <v>0</v>
      </c>
      <c r="K52" s="3">
        <f t="shared" si="10"/>
        <v>3.1369553476786587</v>
      </c>
    </row>
    <row r="53" spans="1:11" x14ac:dyDescent="0.25">
      <c r="F53" s="1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TotalOffences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Moyon</dc:creator>
  <cp:lastModifiedBy>James Moyon</cp:lastModifiedBy>
  <dcterms:created xsi:type="dcterms:W3CDTF">2017-07-29T04:44:35Z</dcterms:created>
  <dcterms:modified xsi:type="dcterms:W3CDTF">2017-07-29T05:45:52Z</dcterms:modified>
</cp:coreProperties>
</file>