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xr2:uid="{00000000-000D-0000-FFFF-FFFF00000000}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C70" i="3"/>
  <c r="B70" i="3"/>
  <c r="C60" i="3"/>
  <c r="C59" i="3"/>
  <c r="C58" i="3"/>
  <c r="B60" i="3"/>
  <c r="B59" i="3"/>
  <c r="B58" i="3"/>
  <c r="Q26" i="2"/>
  <c r="Q27" i="2"/>
  <c r="O26" i="2"/>
  <c r="O27" i="2"/>
  <c r="N26" i="2"/>
  <c r="N27" i="2"/>
  <c r="M26" i="2"/>
  <c r="M27" i="2"/>
  <c r="L26" i="2"/>
  <c r="L27" i="2"/>
  <c r="J26" i="2"/>
  <c r="J27" i="2"/>
  <c r="I26" i="2"/>
  <c r="I27" i="2"/>
  <c r="H26" i="2"/>
  <c r="H27" i="2"/>
  <c r="G26" i="2"/>
  <c r="G27" i="2"/>
  <c r="E26" i="2"/>
  <c r="E27" i="2"/>
  <c r="D26" i="2"/>
  <c r="D27" i="2"/>
  <c r="C26" i="2"/>
  <c r="C27" i="2"/>
  <c r="B26" i="2"/>
  <c r="B27" i="2"/>
  <c r="N27" i="1"/>
  <c r="M27" i="1"/>
  <c r="L27" i="1"/>
  <c r="I27" i="1"/>
  <c r="H27" i="1"/>
  <c r="G27" i="1"/>
  <c r="D27" i="1"/>
  <c r="C27" i="1"/>
  <c r="B27" i="1"/>
  <c r="Q27" i="1"/>
  <c r="Q26" i="1"/>
  <c r="O26" i="1"/>
  <c r="O27" i="1"/>
  <c r="J26" i="1"/>
  <c r="J27" i="1"/>
  <c r="E27" i="1"/>
  <c r="E26" i="1"/>
  <c r="E25" i="2"/>
  <c r="J25" i="2"/>
  <c r="O25" i="2"/>
  <c r="Q25" i="2"/>
  <c r="C25" i="5"/>
  <c r="C25" i="4"/>
  <c r="M26" i="1"/>
  <c r="N26" i="1"/>
  <c r="L26" i="1"/>
  <c r="H26" i="1"/>
  <c r="I26" i="1"/>
  <c r="G26" i="1"/>
  <c r="C26" i="1"/>
  <c r="D26" i="1"/>
  <c r="B26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3" i="2"/>
  <c r="E4" i="1"/>
  <c r="J4" i="1"/>
  <c r="O4" i="1"/>
  <c r="Q4" i="1"/>
  <c r="E5" i="1"/>
  <c r="J5" i="1"/>
  <c r="O5" i="1"/>
  <c r="Q5" i="1"/>
  <c r="E6" i="1"/>
  <c r="J6" i="1"/>
  <c r="O6" i="1"/>
  <c r="Q6" i="1"/>
  <c r="E7" i="1"/>
  <c r="J7" i="1"/>
  <c r="O7" i="1"/>
  <c r="Q7" i="1"/>
  <c r="E8" i="1"/>
  <c r="J8" i="1"/>
  <c r="O8" i="1"/>
  <c r="Q8" i="1"/>
  <c r="E9" i="1"/>
  <c r="J9" i="1"/>
  <c r="O9" i="1"/>
  <c r="Q9" i="1"/>
  <c r="E10" i="1"/>
  <c r="J10" i="1"/>
  <c r="O10" i="1"/>
  <c r="Q10" i="1"/>
  <c r="E11" i="1"/>
  <c r="J11" i="1"/>
  <c r="O11" i="1"/>
  <c r="Q11" i="1"/>
  <c r="E12" i="1"/>
  <c r="J12" i="1"/>
  <c r="O12" i="1"/>
  <c r="Q12" i="1"/>
  <c r="E13" i="1"/>
  <c r="J13" i="1"/>
  <c r="O13" i="1"/>
  <c r="Q13" i="1"/>
  <c r="E14" i="1"/>
  <c r="J14" i="1"/>
  <c r="O14" i="1"/>
  <c r="Q14" i="1"/>
  <c r="E15" i="1"/>
  <c r="J15" i="1"/>
  <c r="O15" i="1"/>
  <c r="Q15" i="1"/>
  <c r="E16" i="1"/>
  <c r="J16" i="1"/>
  <c r="O16" i="1"/>
  <c r="Q16" i="1"/>
  <c r="E17" i="1"/>
  <c r="J17" i="1"/>
  <c r="O17" i="1"/>
  <c r="Q17" i="1"/>
  <c r="E18" i="1"/>
  <c r="J18" i="1"/>
  <c r="O18" i="1"/>
  <c r="Q18" i="1"/>
  <c r="E19" i="1"/>
  <c r="J19" i="1"/>
  <c r="O19" i="1"/>
  <c r="Q19" i="1"/>
  <c r="E20" i="1"/>
  <c r="J20" i="1"/>
  <c r="O20" i="1"/>
  <c r="Q20" i="1"/>
  <c r="E21" i="1"/>
  <c r="J21" i="1"/>
  <c r="O21" i="1"/>
  <c r="Q21" i="1"/>
  <c r="E22" i="1"/>
  <c r="J22" i="1"/>
  <c r="O22" i="1"/>
  <c r="Q22" i="1"/>
  <c r="E23" i="1"/>
  <c r="J23" i="1"/>
  <c r="O23" i="1"/>
  <c r="Q23" i="1"/>
  <c r="E24" i="1"/>
  <c r="J24" i="1"/>
  <c r="O24" i="1"/>
  <c r="Q24" i="1"/>
  <c r="E25" i="1"/>
  <c r="J25" i="1"/>
  <c r="O25" i="1"/>
  <c r="Q25" i="1"/>
  <c r="E3" i="1"/>
  <c r="J3" i="1"/>
  <c r="O3" i="1"/>
  <c r="Q3" i="1"/>
  <c r="W6" i="1"/>
  <c r="W6" i="2"/>
  <c r="U6" i="2"/>
  <c r="G42" i="3"/>
  <c r="C44" i="3"/>
  <c r="V6" i="1"/>
  <c r="C43" i="3"/>
  <c r="U6" i="1"/>
  <c r="C42" i="3"/>
  <c r="U5" i="1"/>
  <c r="C28" i="3"/>
  <c r="V5" i="1"/>
  <c r="C29" i="3"/>
  <c r="W5" i="1"/>
  <c r="C30" i="3"/>
  <c r="C31" i="3"/>
  <c r="B44" i="3"/>
  <c r="Z9" i="3"/>
  <c r="B43" i="3"/>
  <c r="Y9" i="3"/>
  <c r="B42" i="3"/>
  <c r="X9" i="3"/>
  <c r="U5" i="2"/>
  <c r="G28" i="3"/>
  <c r="V5" i="2"/>
  <c r="G29" i="3"/>
  <c r="W5" i="2"/>
  <c r="G30" i="3"/>
  <c r="G31" i="3"/>
  <c r="F28" i="3"/>
  <c r="X10" i="3"/>
  <c r="V6" i="2"/>
  <c r="G43" i="3"/>
  <c r="F43" i="3"/>
  <c r="Y10" i="3"/>
  <c r="G44" i="3"/>
  <c r="F44" i="3"/>
  <c r="Z10" i="3"/>
  <c r="U3" i="1"/>
  <c r="C4" i="3"/>
  <c r="V3" i="1"/>
  <c r="C5" i="3"/>
  <c r="W3" i="1"/>
  <c r="C6" i="3"/>
  <c r="C7" i="3"/>
  <c r="B4" i="3"/>
  <c r="X3" i="3"/>
  <c r="B5" i="3"/>
  <c r="Y3" i="3"/>
  <c r="B6" i="3"/>
  <c r="Z3" i="3"/>
  <c r="U3" i="2"/>
  <c r="G4" i="3"/>
  <c r="V3" i="2"/>
  <c r="G5" i="3"/>
  <c r="W3" i="2"/>
  <c r="G6" i="3"/>
  <c r="G7" i="3"/>
  <c r="F4" i="3"/>
  <c r="X4" i="3"/>
  <c r="F5" i="3"/>
  <c r="Y4" i="3"/>
  <c r="F6" i="3"/>
  <c r="Z4" i="3"/>
  <c r="U4" i="1"/>
  <c r="C16" i="3"/>
  <c r="V4" i="1"/>
  <c r="C17" i="3"/>
  <c r="W4" i="1"/>
  <c r="C18" i="3"/>
  <c r="C19" i="3"/>
  <c r="B16" i="3"/>
  <c r="X5" i="3"/>
  <c r="B17" i="3"/>
  <c r="Y5" i="3"/>
  <c r="B18" i="3"/>
  <c r="Z5" i="3"/>
  <c r="U4" i="2"/>
  <c r="G16" i="3"/>
  <c r="V4" i="2"/>
  <c r="G17" i="3"/>
  <c r="W4" i="2"/>
  <c r="G18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D34" i="6"/>
  <c r="D33" i="6"/>
  <c r="D32" i="6"/>
  <c r="C34" i="6"/>
  <c r="C33" i="6"/>
  <c r="C32" i="6"/>
  <c r="D19" i="6"/>
  <c r="D18" i="6"/>
  <c r="D17" i="6"/>
  <c r="C19" i="6"/>
  <c r="C18" i="6"/>
  <c r="C17" i="6"/>
  <c r="D6" i="6"/>
  <c r="D5" i="6"/>
  <c r="D4" i="6"/>
  <c r="C6" i="6"/>
  <c r="C5" i="6"/>
  <c r="C4" i="6"/>
  <c r="C3" i="5"/>
  <c r="G45" i="3"/>
  <c r="F42" i="3"/>
  <c r="F45" i="3"/>
  <c r="C45" i="3"/>
  <c r="B45" i="3"/>
  <c r="X6" i="2"/>
  <c r="X6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3" i="4"/>
  <c r="X5" i="2"/>
  <c r="X3" i="2"/>
  <c r="X4" i="2"/>
  <c r="E20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3" i="4"/>
  <c r="F31" i="3"/>
  <c r="B31" i="3"/>
  <c r="F19" i="3"/>
  <c r="B19" i="3"/>
  <c r="F7" i="3"/>
  <c r="B7" i="3"/>
  <c r="X5" i="1"/>
  <c r="X3" i="1"/>
  <c r="X4" i="1"/>
</calcChain>
</file>

<file path=xl/sharedStrings.xml><?xml version="1.0" encoding="utf-8"?>
<sst xmlns="http://schemas.openxmlformats.org/spreadsheetml/2006/main" count="210" uniqueCount="77">
  <si>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</si>
  <si>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</si>
  <si>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</si>
  <si>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</si>
  <si>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</si>
  <si>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</si>
  <si>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</si>
  <si>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</si>
  <si>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</si>
  <si>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</si>
  <si>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</si>
  <si>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</si>
  <si>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</si>
  <si>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</si>
  <si>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</si>
  <si>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</si>
  <si>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</si>
  <si>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</si>
  <si>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</si>
  <si>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</si>
  <si>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</si>
  <si>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</si>
  <si>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</si>
  <si>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</si>
  <si>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</si>
  <si>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</si>
  <si>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</si>
  <si>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</si>
  <si>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</si>
  <si>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</si>
  <si>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</si>
  <si>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</si>
  <si>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</si>
  <si>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</si>
  <si>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</si>
  <si>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</si>
  <si>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</si>
  <si>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</si>
  <si>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</si>
  <si>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</si>
  <si>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</si>
  <si>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</si>
  <si>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</si>
  <si>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</si>
  <si>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</si>
  <si>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</si>
  <si>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</si>
  <si>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</si>
  <si>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</si>
  <si>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</si>
  <si>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</si>
  <si>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</si>
  <si>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</si>
  <si>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5</t>
  </si>
  <si>
    <t>INDICADOR 6</t>
  </si>
  <si>
    <t>INDICADOR 7</t>
  </si>
  <si>
    <t>INDICADOR 9</t>
  </si>
  <si>
    <t>INDICADOR 10</t>
  </si>
  <si>
    <t>INDICADOR 11</t>
  </si>
  <si>
    <t>POSTEST</t>
  </si>
  <si>
    <t>Porcentaje</t>
  </si>
  <si>
    <t>TOTAL POSTEST</t>
  </si>
  <si>
    <t>TOTAL PRETEST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</si>
  <si>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</si>
  <si>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</si>
  <si>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</si>
  <si>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</si>
  <si>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</si>
  <si>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</si>
  <si>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</si>
  <si>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</si>
  <si>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TOTAL-PRE</t>
  </si>
  <si>
    <t>TOTAL-POST</t>
  </si>
  <si>
    <t>DIMENSIÓN-1</t>
  </si>
  <si>
    <t>DIMENSIÓN-2</t>
  </si>
  <si>
    <t>DIMENSIÓN-3</t>
  </si>
  <si>
    <t>Total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</si>
</sst>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9" fillId="0" borderId="3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/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2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6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6" borderId="1" xfId="1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de Indicadores'!$C$4:$C$6</c:f>
              <c:numCache>
                <c:formatCode>0%</c:formatCode>
                <c:ptCount val="3"/>
                <c:pt idx="0">
                  <c:v>0.44927536231884058</c:v>
                </c:pt>
                <c:pt idx="1">
                  <c:v>0.56521739130434778</c:v>
                </c:pt>
                <c:pt idx="2">
                  <c:v>0.56521739130434778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4-4EE2-8397-8F1BCE4B24EF}"/>
            </c:ext>
          </c:extLst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de Indicadores'!$D$4:$D$6</c:f>
              <c:numCache>
                <c:formatCode>0%</c:formatCode>
                <c:ptCount val="3"/>
                <c:pt idx="0">
                  <c:v>0.62318840579710144</c:v>
                </c:pt>
                <c:pt idx="1">
                  <c:v>0.59420289855072461</c:v>
                </c:pt>
                <c:pt idx="2">
                  <c:v>0.56521739130434778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4-4EE2-8397-8F1BCE4B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7097712"/>
        <c:axId val="-2147094272"/>
        <c:axId val="0"/>
      </c:bar3DChart>
      <c:catAx>
        <c:axId val="-21470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7094272"/>
        <c:crosses val="autoZero"/>
        <c:auto val="1"/>
        <c:lblAlgn val="ctr"/>
        <c:lblOffset val="100"/>
        <c:noMultiLvlLbl val="0"/>
      </c:catAx>
      <c:valAx>
        <c:axId val="-21470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709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Dimensiones'!$A$42:$A$44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Dimensiones'!$B$42:$B$44</c:f>
              <c:numCache>
                <c:formatCode>0%</c:formatCode>
                <c:ptCount val="3"/>
                <c:pt idx="0">
                  <c:v>0.52173913043478259</c:v>
                </c:pt>
                <c:pt idx="1">
                  <c:v>0.39130434782608697</c:v>
                </c:pt>
                <c:pt idx="2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734032"/>
        <c:axId val="2127730720"/>
        <c:axId val="0"/>
      </c:bar3DChart>
      <c:catAx>
        <c:axId val="21277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730720"/>
        <c:crosses val="autoZero"/>
        <c:auto val="1"/>
        <c:lblAlgn val="ctr"/>
        <c:lblOffset val="100"/>
        <c:noMultiLvlLbl val="0"/>
      </c:catAx>
      <c:valAx>
        <c:axId val="21277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7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Dimensiones'!$E$42:$E$44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Dimensiones'!$F$42:$F$44</c:f>
              <c:numCache>
                <c:formatCode>0%</c:formatCode>
                <c:ptCount val="3"/>
                <c:pt idx="0">
                  <c:v>0.2608695652173913</c:v>
                </c:pt>
                <c:pt idx="1">
                  <c:v>0.69565217391304346</c:v>
                </c:pt>
                <c:pt idx="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556784"/>
        <c:axId val="2107560080"/>
        <c:axId val="0"/>
      </c:bar3DChart>
      <c:catAx>
        <c:axId val="21075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560080"/>
        <c:crosses val="autoZero"/>
        <c:auto val="1"/>
        <c:lblAlgn val="ctr"/>
        <c:lblOffset val="100"/>
        <c:noMultiLvlLbl val="0"/>
      </c:catAx>
      <c:valAx>
        <c:axId val="21075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5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0.52173913043478259</c:v>
                </c:pt>
                <c:pt idx="1">
                  <c:v>0.39130434782608697</c:v>
                </c:pt>
                <c:pt idx="2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B-4921-8467-F4BE2BE13E1B}"/>
            </c:ext>
          </c:extLst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0.30434782608695654</c:v>
                </c:pt>
                <c:pt idx="1">
                  <c:v>0.69565217391304346</c:v>
                </c:pt>
                <c:pt idx="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B-4921-8467-F4BE2BE1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665120"/>
        <c:axId val="2127661664"/>
        <c:axId val="0"/>
      </c:bar3DChart>
      <c:catAx>
        <c:axId val="21276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661664"/>
        <c:crosses val="autoZero"/>
        <c:auto val="1"/>
        <c:lblAlgn val="ctr"/>
        <c:lblOffset val="100"/>
        <c:noMultiLvlLbl val="0"/>
      </c:catAx>
      <c:valAx>
        <c:axId val="21276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66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0.47826086956521741</c:v>
                </c:pt>
                <c:pt idx="1">
                  <c:v>0.39130434782608697</c:v>
                </c:pt>
                <c:pt idx="2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3-4B85-A27A-CDE35C7A5A8B}"/>
            </c:ext>
          </c:extLst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0.34782608695652173</c:v>
                </c:pt>
                <c:pt idx="1">
                  <c:v>0.52173913043478259</c:v>
                </c:pt>
                <c:pt idx="2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3-4B85-A27A-CDE35C7A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612576"/>
        <c:axId val="2127609120"/>
        <c:axId val="0"/>
      </c:bar3DChart>
      <c:catAx>
        <c:axId val="21276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609120"/>
        <c:crosses val="autoZero"/>
        <c:auto val="1"/>
        <c:lblAlgn val="ctr"/>
        <c:lblOffset val="100"/>
        <c:noMultiLvlLbl val="0"/>
      </c:catAx>
      <c:valAx>
        <c:axId val="2127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612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0.39130434782608697</c:v>
                </c:pt>
                <c:pt idx="1">
                  <c:v>0.56521739130434778</c:v>
                </c:pt>
                <c:pt idx="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5-455A-96C6-84588193ECE9}"/>
            </c:ext>
          </c:extLst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0.39130434782608697</c:v>
                </c:pt>
                <c:pt idx="1">
                  <c:v>0.52173913043478259</c:v>
                </c:pt>
                <c:pt idx="2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5-455A-96C6-84588193E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562720"/>
        <c:axId val="-2146111488"/>
        <c:axId val="0"/>
      </c:bar3DChart>
      <c:catAx>
        <c:axId val="21275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6111488"/>
        <c:crosses val="autoZero"/>
        <c:auto val="1"/>
        <c:lblAlgn val="ctr"/>
        <c:lblOffset val="100"/>
        <c:noMultiLvlLbl val="0"/>
      </c:catAx>
      <c:valAx>
        <c:axId val="-21461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562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0.39130434782608697</c:v>
                </c:pt>
                <c:pt idx="1">
                  <c:v>0.56521739130434778</c:v>
                </c:pt>
                <c:pt idx="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A-43CB-8BE2-E26A35198BCE}"/>
            </c:ext>
          </c:extLst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0.30434782608695654</c:v>
                </c:pt>
                <c:pt idx="1">
                  <c:v>0.65217391304347827</c:v>
                </c:pt>
                <c:pt idx="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A-43CB-8BE2-E26A3519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6062976"/>
        <c:axId val="-2146059536"/>
        <c:axId val="0"/>
      </c:bar3DChart>
      <c:catAx>
        <c:axId val="-21460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6059536"/>
        <c:crosses val="autoZero"/>
        <c:auto val="1"/>
        <c:lblAlgn val="ctr"/>
        <c:lblOffset val="100"/>
        <c:noMultiLvlLbl val="0"/>
      </c:catAx>
      <c:valAx>
        <c:axId val="-2146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606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'Comparacion de Medias'!$B$3:$B$25</c:f>
              <c:numCache>
                <c:formatCode>General</c:formatCode>
                <c:ptCount val="23"/>
                <c:pt idx="0">
                  <c:v>27</c:v>
                </c:pt>
                <c:pt idx="1">
                  <c:v>9</c:v>
                </c:pt>
                <c:pt idx="2">
                  <c:v>9</c:v>
                </c:pt>
                <c:pt idx="3">
                  <c:v>23</c:v>
                </c:pt>
                <c:pt idx="4">
                  <c:v>19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9</c:v>
                </c:pt>
                <c:pt idx="14">
                  <c:v>13</c:v>
                </c:pt>
                <c:pt idx="15">
                  <c:v>9</c:v>
                </c:pt>
                <c:pt idx="16">
                  <c:v>15</c:v>
                </c:pt>
                <c:pt idx="17">
                  <c:v>13</c:v>
                </c:pt>
                <c:pt idx="18">
                  <c:v>15</c:v>
                </c:pt>
                <c:pt idx="19">
                  <c:v>9</c:v>
                </c:pt>
                <c:pt idx="20">
                  <c:v>21</c:v>
                </c:pt>
                <c:pt idx="21">
                  <c:v>11</c:v>
                </c:pt>
                <c:pt idx="2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'Comparacion de Medias'!$C$3:$C$25</c:f>
              <c:numCache>
                <c:formatCode>General</c:formatCode>
                <c:ptCount val="23"/>
                <c:pt idx="0">
                  <c:v>27</c:v>
                </c:pt>
                <c:pt idx="1">
                  <c:v>9</c:v>
                </c:pt>
                <c:pt idx="2">
                  <c:v>15</c:v>
                </c:pt>
                <c:pt idx="3">
                  <c:v>17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11</c:v>
                </c:pt>
                <c:pt idx="9">
                  <c:v>15</c:v>
                </c:pt>
                <c:pt idx="10">
                  <c:v>17</c:v>
                </c:pt>
                <c:pt idx="11">
                  <c:v>11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15</c:v>
                </c:pt>
                <c:pt idx="16">
                  <c:v>15</c:v>
                </c:pt>
                <c:pt idx="17">
                  <c:v>13</c:v>
                </c:pt>
                <c:pt idx="18">
                  <c:v>17</c:v>
                </c:pt>
                <c:pt idx="19">
                  <c:v>15</c:v>
                </c:pt>
                <c:pt idx="20">
                  <c:v>19</c:v>
                </c:pt>
                <c:pt idx="21">
                  <c:v>11</c:v>
                </c:pt>
                <c:pt idx="2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91760"/>
        <c:axId val="-2145988496"/>
      </c:scatterChart>
      <c:valAx>
        <c:axId val="-21459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5988496"/>
        <c:crosses val="autoZero"/>
        <c:crossBetween val="midCat"/>
      </c:valAx>
      <c:valAx>
        <c:axId val="-21459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599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'T-student'!$B$3:$B$25</c:f>
              <c:numCache>
                <c:formatCode>General</c:formatCode>
                <c:ptCount val="23"/>
                <c:pt idx="0">
                  <c:v>27</c:v>
                </c:pt>
                <c:pt idx="1">
                  <c:v>9</c:v>
                </c:pt>
                <c:pt idx="2">
                  <c:v>9</c:v>
                </c:pt>
                <c:pt idx="3">
                  <c:v>23</c:v>
                </c:pt>
                <c:pt idx="4">
                  <c:v>19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9</c:v>
                </c:pt>
                <c:pt idx="14">
                  <c:v>13</c:v>
                </c:pt>
                <c:pt idx="15">
                  <c:v>9</c:v>
                </c:pt>
                <c:pt idx="16">
                  <c:v>15</c:v>
                </c:pt>
                <c:pt idx="17">
                  <c:v>13</c:v>
                </c:pt>
                <c:pt idx="18">
                  <c:v>15</c:v>
                </c:pt>
                <c:pt idx="19">
                  <c:v>9</c:v>
                </c:pt>
                <c:pt idx="20">
                  <c:v>21</c:v>
                </c:pt>
                <c:pt idx="21">
                  <c:v>11</c:v>
                </c:pt>
                <c:pt idx="2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'T-student'!$C$3:$C$25</c:f>
              <c:numCache>
                <c:formatCode>General</c:formatCode>
                <c:ptCount val="23"/>
                <c:pt idx="0">
                  <c:v>27</c:v>
                </c:pt>
                <c:pt idx="1">
                  <c:v>9</c:v>
                </c:pt>
                <c:pt idx="2">
                  <c:v>15</c:v>
                </c:pt>
                <c:pt idx="3">
                  <c:v>17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11</c:v>
                </c:pt>
                <c:pt idx="9">
                  <c:v>15</c:v>
                </c:pt>
                <c:pt idx="10">
                  <c:v>17</c:v>
                </c:pt>
                <c:pt idx="11">
                  <c:v>11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15</c:v>
                </c:pt>
                <c:pt idx="16">
                  <c:v>15</c:v>
                </c:pt>
                <c:pt idx="17">
                  <c:v>13</c:v>
                </c:pt>
                <c:pt idx="18">
                  <c:v>17</c:v>
                </c:pt>
                <c:pt idx="19">
                  <c:v>15</c:v>
                </c:pt>
                <c:pt idx="20">
                  <c:v>19</c:v>
                </c:pt>
                <c:pt idx="21">
                  <c:v>11</c:v>
                </c:pt>
                <c:pt idx="2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41696"/>
        <c:axId val="-2145938544"/>
      </c:scatterChart>
      <c:valAx>
        <c:axId val="-21459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5938544"/>
        <c:crosses val="autoZero"/>
        <c:crossBetween val="midCat"/>
      </c:valAx>
      <c:valAx>
        <c:axId val="-21459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594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Indicadores'!$C$16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Indicadores'!$B$17:$B$19</c:f>
              <c:strCache>
                <c:ptCount val="3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</c:strCache>
            </c:strRef>
          </c:cat>
          <c:val>
            <c:numRef>
              <c:f>'Comparación de Indicadores'!$C$17:$C$19</c:f>
              <c:numCache>
                <c:formatCode>0%</c:formatCode>
                <c:ptCount val="3"/>
                <c:pt idx="0">
                  <c:v>0.56521739130434778</c:v>
                </c:pt>
                <c:pt idx="1">
                  <c:v>0.47826086956521741</c:v>
                </c:pt>
                <c:pt idx="2">
                  <c:v>0.56521739130434778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F-44FA-8377-1050BBE6619B}"/>
            </c:ext>
          </c:extLst>
        </c:ser>
        <c:ser>
          <c:idx val="1"/>
          <c:order val="1"/>
          <c:tx>
            <c:strRef>
              <c:f>'Comparación de Indicadores'!$D$16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Indicadores'!$B$17:$B$19</c:f>
              <c:strCache>
                <c:ptCount val="3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</c:strCache>
            </c:strRef>
          </c:cat>
          <c:val>
            <c:numRef>
              <c:f>'Comparación de Indicadores'!$D$17:$D$19</c:f>
              <c:numCache>
                <c:formatCode>0%</c:formatCode>
                <c:ptCount val="3"/>
                <c:pt idx="0">
                  <c:v>0.56521739130434778</c:v>
                </c:pt>
                <c:pt idx="1">
                  <c:v>0.59420289855072461</c:v>
                </c:pt>
                <c:pt idx="2">
                  <c:v>0.56521739130434778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F-44FA-8377-1050BBE6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8396400"/>
        <c:axId val="2128399840"/>
        <c:axId val="0"/>
      </c:bar3DChart>
      <c:catAx>
        <c:axId val="21283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399840"/>
        <c:crosses val="autoZero"/>
        <c:auto val="1"/>
        <c:lblAlgn val="ctr"/>
        <c:lblOffset val="100"/>
        <c:noMultiLvlLbl val="0"/>
      </c:catAx>
      <c:valAx>
        <c:axId val="21283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396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Indicadores'!$C$31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Indicadores'!$B$32:$B$34</c:f>
              <c:strCache>
                <c:ptCount val="3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</c:strCache>
            </c:strRef>
          </c:cat>
          <c:val>
            <c:numRef>
              <c:f>'Comparación de Indicadores'!$C$32:$C$34</c:f>
              <c:numCache>
                <c:formatCode>0%</c:formatCode>
                <c:ptCount val="3"/>
                <c:pt idx="0">
                  <c:v>0.56521739130434778</c:v>
                </c:pt>
                <c:pt idx="1">
                  <c:v>0.47826086956521741</c:v>
                </c:pt>
                <c:pt idx="2">
                  <c:v>0.56521739130434778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9-4F48-BF5C-37D03C6EE0EB}"/>
            </c:ext>
          </c:extLst>
        </c:ser>
        <c:ser>
          <c:idx val="1"/>
          <c:order val="1"/>
          <c:tx>
            <c:strRef>
              <c:f>'Comparación de Indicadores'!$D$31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Indicadores'!$B$32:$B$34</c:f>
              <c:strCache>
                <c:ptCount val="3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</c:strCache>
            </c:strRef>
          </c:cat>
          <c:val>
            <c:numRef>
              <c:f>'Comparación de Indicadores'!$D$32:$D$34</c:f>
              <c:numCache>
                <c:formatCode>0%</c:formatCode>
                <c:ptCount val="3"/>
                <c:pt idx="0">
                  <c:v>0.56521739130434778</c:v>
                </c:pt>
                <c:pt idx="1">
                  <c:v>0.53623188405797106</c:v>
                </c:pt>
                <c:pt idx="2">
                  <c:v>0.56521739130434778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9-4F48-BF5C-37D03C6E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8435200"/>
        <c:axId val="2128438640"/>
        <c:axId val="0"/>
      </c:bar3DChart>
      <c:catAx>
        <c:axId val="2128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38640"/>
        <c:crosses val="autoZero"/>
        <c:auto val="1"/>
        <c:lblAlgn val="ctr"/>
        <c:lblOffset val="100"/>
        <c:noMultiLvlLbl val="0"/>
      </c:catAx>
      <c:valAx>
        <c:axId val="21284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3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F-4F7C-84EF-B70FDEF3062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F-4F7C-84EF-B70FDEF3062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F-4F7C-84EF-B70FDEF306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0.47826086956521741</c:v>
                </c:pt>
                <c:pt idx="1">
                  <c:v>0.39130434782608697</c:v>
                </c:pt>
                <c:pt idx="2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8524096"/>
        <c:axId val="2128527440"/>
        <c:axId val="0"/>
      </c:bar3DChart>
      <c:catAx>
        <c:axId val="21285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527440"/>
        <c:crosses val="autoZero"/>
        <c:auto val="1"/>
        <c:lblAlgn val="ctr"/>
        <c:lblOffset val="100"/>
        <c:noMultiLvlLbl val="0"/>
      </c:catAx>
      <c:valAx>
        <c:axId val="21285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5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0.34782608695652173</c:v>
                </c:pt>
                <c:pt idx="1">
                  <c:v>0.52173913043478259</c:v>
                </c:pt>
                <c:pt idx="2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8558832"/>
        <c:axId val="2128562144"/>
        <c:axId val="0"/>
      </c:bar3DChart>
      <c:catAx>
        <c:axId val="21285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562144"/>
        <c:crosses val="autoZero"/>
        <c:auto val="1"/>
        <c:lblAlgn val="ctr"/>
        <c:lblOffset val="100"/>
        <c:noMultiLvlLbl val="0"/>
      </c:catAx>
      <c:valAx>
        <c:axId val="21285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5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0.39130434782608697</c:v>
                </c:pt>
                <c:pt idx="1">
                  <c:v>0.56521739130434778</c:v>
                </c:pt>
                <c:pt idx="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7879280"/>
        <c:axId val="2127876016"/>
        <c:axId val="0"/>
      </c:bar3DChart>
      <c:catAx>
        <c:axId val="21278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876016"/>
        <c:crosses val="autoZero"/>
        <c:auto val="1"/>
        <c:lblAlgn val="ctr"/>
        <c:lblOffset val="100"/>
        <c:noMultiLvlLbl val="0"/>
      </c:catAx>
      <c:valAx>
        <c:axId val="21278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8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0.39130434782608697</c:v>
                </c:pt>
                <c:pt idx="1">
                  <c:v>0.52173913043478259</c:v>
                </c:pt>
                <c:pt idx="2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7841760"/>
        <c:axId val="2127838496"/>
        <c:axId val="0"/>
      </c:bar3DChart>
      <c:catAx>
        <c:axId val="21278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838496"/>
        <c:crosses val="autoZero"/>
        <c:auto val="1"/>
        <c:lblAlgn val="ctr"/>
        <c:lblOffset val="100"/>
        <c:noMultiLvlLbl val="0"/>
      </c:catAx>
      <c:valAx>
        <c:axId val="21278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8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0.39130434782608697</c:v>
                </c:pt>
                <c:pt idx="1">
                  <c:v>0.56521739130434778</c:v>
                </c:pt>
                <c:pt idx="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7818064"/>
        <c:axId val="2127814800"/>
        <c:axId val="0"/>
      </c:bar3DChart>
      <c:catAx>
        <c:axId val="21278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814800"/>
        <c:crosses val="autoZero"/>
        <c:auto val="1"/>
        <c:lblAlgn val="ctr"/>
        <c:lblOffset val="100"/>
        <c:noMultiLvlLbl val="0"/>
      </c:catAx>
      <c:valAx>
        <c:axId val="21278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81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0.30434782608695654</c:v>
                </c:pt>
                <c:pt idx="1">
                  <c:v>0.65217391304347827</c:v>
                </c:pt>
                <c:pt idx="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7770528"/>
        <c:axId val="2127767264"/>
        <c:axId val="0"/>
      </c:bar3DChart>
      <c:catAx>
        <c:axId val="2127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767264"/>
        <c:crosses val="autoZero"/>
        <c:auto val="1"/>
        <c:lblAlgn val="ctr"/>
        <c:lblOffset val="100"/>
        <c:noMultiLvlLbl val="0"/>
      </c:catAx>
      <c:valAx>
        <c:axId val="21277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7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12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14</xdr:row>
      <xdr:rowOff>19050</xdr:rowOff>
    </xdr:from>
    <xdr:to>
      <xdr:col>9</xdr:col>
      <xdr:colOff>628650</xdr:colOff>
      <xdr:row>26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27</xdr:row>
      <xdr:rowOff>95250</xdr:rowOff>
    </xdr:from>
    <xdr:to>
      <xdr:col>9</xdr:col>
      <xdr:colOff>793750</xdr:colOff>
      <xdr:row>39</xdr:row>
      <xdr:rowOff>196850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446086</xdr:colOff>
      <xdr:row>39</xdr:row>
      <xdr:rowOff>53975</xdr:rowOff>
    </xdr:from>
    <xdr:to>
      <xdr:col>10</xdr:col>
      <xdr:colOff>761999</xdr:colOff>
      <xdr:row>47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612775</xdr:colOff>
      <xdr:row>39</xdr:row>
      <xdr:rowOff>38098</xdr:rowOff>
    </xdr:from>
    <xdr:to>
      <xdr:col>15</xdr:col>
      <xdr:colOff>92075</xdr:colOff>
      <xdr:row>47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63500</xdr:colOff>
      <xdr:row>39</xdr:row>
      <xdr:rowOff>38100</xdr:rowOff>
    </xdr:from>
    <xdr:to>
      <xdr:col>21</xdr:col>
      <xdr:colOff>660400</xdr:colOff>
      <xdr:row>51</xdr:row>
      <xdr:rowOff>50800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228023</xdr:colOff>
      <xdr:row>0</xdr:row>
      <xdr:rowOff>73313</xdr:rowOff>
    </xdr:from>
    <xdr:to>
      <xdr:col>16</xdr:col>
      <xdr:colOff>744681</xdr:colOff>
      <xdr:row>16</xdr:row>
      <xdr:rowOff>121227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28575</xdr:rowOff>
    </xdr:from>
    <xdr:to>
      <xdr:col>15</xdr:col>
      <xdr:colOff>158750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topLeftCell="C1" workbookViewId="0">
      <selection activeCell="D27" sqref="D27"/>
    </sheetView>
  </sheetViews>
  <sheetFormatPr baseColWidth="10" defaultColWidth="10.875" defaultRowHeight="15.75" x14ac:dyDescent="0.25"/>
  <cols>
    <col min="1" max="1" width="18.375" style="37" bestFit="1" customWidth="1"/>
    <col min="2" max="4" width="12.125" style="37" bestFit="1" customWidth="1"/>
    <col min="5" max="5" width="6.5" style="37" bestFit="1" customWidth="1"/>
    <col min="6" max="6" width="6.125" style="37" bestFit="1" customWidth="1"/>
    <col min="7" max="9" width="12.125" style="37" bestFit="1" customWidth="1"/>
    <col min="10" max="10" width="6.5" style="37" bestFit="1" customWidth="1"/>
    <col min="11" max="11" width="6.125" style="37" bestFit="1" customWidth="1"/>
    <col min="12" max="12" width="12.125" style="37" bestFit="1" customWidth="1"/>
    <col min="13" max="14" width="13.125" style="37" bestFit="1" customWidth="1"/>
    <col min="15" max="15" width="6.5" style="37" bestFit="1" customWidth="1"/>
    <col min="16" max="16" width="6.125" style="37" bestFit="1" customWidth="1"/>
    <col min="17" max="17" width="11.625" style="37" bestFit="1" customWidth="1"/>
    <col min="18" max="18" width="10" style="37" bestFit="1" customWidth="1"/>
    <col min="19" max="19" width="10.875" style="37"/>
    <col min="20" max="20" width="14" style="37" bestFit="1" customWidth="1"/>
    <col min="21" max="21" width="4.875" style="37" bestFit="1" customWidth="1"/>
    <col min="22" max="22" width="6.5" style="37" bestFit="1" customWidth="1"/>
    <col min="23" max="23" width="4.5" style="37" bestFit="1" customWidth="1"/>
    <col min="24" max="24" width="5.375" style="37" bestFit="1" customWidth="1"/>
    <col min="25" max="16384" width="10.875" style="37"/>
  </cols>
  <sheetData>
    <row r="1" spans="1:24" x14ac:dyDescent="0.25">
      <c r="A1" s="36"/>
      <c r="B1" s="68" t="s">
        <v>0</v>
      </c>
      <c r="C1" s="68"/>
      <c r="D1" s="68"/>
      <c r="E1" s="68"/>
      <c r="F1" s="68"/>
      <c r="G1" s="69" t="s">
        <v>1</v>
      </c>
      <c r="H1" s="69"/>
      <c r="I1" s="69"/>
      <c r="J1" s="69"/>
      <c r="K1" s="69"/>
      <c r="L1" s="70" t="s">
        <v>2</v>
      </c>
      <c r="M1" s="70"/>
      <c r="N1" s="70"/>
      <c r="O1" s="70"/>
      <c r="P1" s="70"/>
      <c r="Q1" s="71" t="s">
        <v>3</v>
      </c>
      <c r="R1" s="71" t="s">
        <v>4</v>
      </c>
    </row>
    <row r="2" spans="1:24" x14ac:dyDescent="0.25">
      <c r="A2" s="36" t="s">
        <v>5</v>
      </c>
      <c r="B2" s="38" t="s">
        <v>50</v>
      </c>
      <c r="C2" s="38" t="s">
        <v>51</v>
      </c>
      <c r="D2" s="38" t="s">
        <v>52</v>
      </c>
      <c r="E2" s="38" t="s">
        <v>6</v>
      </c>
      <c r="F2" s="38" t="s">
        <v>7</v>
      </c>
      <c r="G2" s="39" t="s">
        <v>53</v>
      </c>
      <c r="H2" s="39" t="s">
        <v>54</v>
      </c>
      <c r="I2" s="39" t="s">
        <v>55</v>
      </c>
      <c r="J2" s="39" t="s">
        <v>6</v>
      </c>
      <c r="K2" s="39" t="s">
        <v>7</v>
      </c>
      <c r="L2" s="40" t="s">
        <v>56</v>
      </c>
      <c r="M2" s="40" t="s">
        <v>57</v>
      </c>
      <c r="N2" s="40" t="s">
        <v>58</v>
      </c>
      <c r="O2" s="40" t="s">
        <v>6</v>
      </c>
      <c r="P2" s="40" t="s">
        <v>7</v>
      </c>
      <c r="Q2" s="71"/>
      <c r="R2" s="71"/>
      <c r="T2" s="1" t="s">
        <v>14</v>
      </c>
      <c r="U2" s="36" t="s">
        <v>8</v>
      </c>
      <c r="V2" s="36" t="s">
        <v>9</v>
      </c>
      <c r="W2" s="36" t="s">
        <v>10</v>
      </c>
      <c r="X2" s="36" t="s">
        <v>15</v>
      </c>
    </row>
    <row r="3" spans="1:24" x14ac:dyDescent="0.25">
      <c r="A3" s="41">
        <v>1</v>
      </c>
      <c r="B3" s="42">
        <v>3</v>
      </c>
      <c r="C3" s="42">
        <v>3</v>
      </c>
      <c r="D3" s="42">
        <v>3</v>
      </c>
      <c r="E3" s="43">
        <f t="shared" ref="E3:E25" si="0">SUM(B3:D3)</f>
        <v>9</v>
      </c>
      <c r="F3" s="43" t="str">
        <f>IF(AND(E3&gt;=3,E3&lt;5),"bajo",IF(AND(E3&gt;=5,E3&lt;=7),"medio",IF(AND(E3&gt;7,E3&lt;=9),"alto")))</f>
        <v>alto</v>
      </c>
      <c r="G3" s="42">
        <v>3</v>
      </c>
      <c r="H3" s="42">
        <v>3</v>
      </c>
      <c r="I3" s="42">
        <v>3</v>
      </c>
      <c r="J3" s="44">
        <f t="shared" ref="J3:J25" si="1">SUM(G3:I3)</f>
        <v>9</v>
      </c>
      <c r="K3" s="44" t="str">
        <f>IF(AND(J3&gt;=3,J3&lt;5),"bajo",IF(AND(J3&gt;=5,J3&lt;=7),"medio",IF(AND(J3&gt;7,J3&lt;=9),"alto")))</f>
        <v>alto</v>
      </c>
      <c r="L3" s="42">
        <v>3</v>
      </c>
      <c r="M3" s="42">
        <v>3</v>
      </c>
      <c r="N3" s="42">
        <v>3</v>
      </c>
      <c r="O3" s="45">
        <f t="shared" ref="O3:O25" si="2">SUM(L3:N3)</f>
        <v>9</v>
      </c>
      <c r="P3" s="45" t="str">
        <f>IF(AND(O3&gt;=3,O3&lt;5),"bajo",IF(AND(O3&gt;=5,O3&lt;=7),"medio",IF(AND(O3&gt;7,O3&lt;=9),"alto")))</f>
        <v>alto</v>
      </c>
      <c r="Q3" s="46">
        <f t="shared" ref="Q3:Q25" si="3">E3+J3+O3</f>
        <v>27</v>
      </c>
      <c r="R3" s="46" t="str">
        <f>IF(AND(Q3&gt;=9,Q3&lt;15),"bajo",IF(AND(Q3&gt;=15,Q3&lt;=21),"medio",IF(AND(Q3&gt;21,Q3&lt;=27),"alto")))</f>
        <v>alto</v>
      </c>
      <c r="T3" s="64" t="s">
        <v>11</v>
      </c>
      <c r="U3" s="43">
        <f>COUNTIF(F3:F25,"bajo")</f>
        <v>11</v>
      </c>
      <c r="V3" s="43">
        <f>COUNTIF(F3:F25,"medio")</f>
        <v>9</v>
      </c>
      <c r="W3" s="43">
        <f>COUNTIF(F3:F25,"alto")</f>
        <v>3</v>
      </c>
      <c r="X3" s="43">
        <f>SUM(U3:W3)</f>
        <v>23</v>
      </c>
    </row>
    <row r="4" spans="1:24" x14ac:dyDescent="0.25">
      <c r="A4" s="41">
        <v>2</v>
      </c>
      <c r="B4" s="42">
        <v>1</v>
      </c>
      <c r="C4" s="42">
        <v>1</v>
      </c>
      <c r="D4" s="42">
        <v>1</v>
      </c>
      <c r="E4" s="43">
        <f t="shared" si="0"/>
        <v>3</v>
      </c>
      <c r="F4" s="43" t="str">
        <f t="shared" ref="F4:F25" si="4">IF(AND(E4&gt;=3,E4&lt;5),"bajo",IF(AND(E4&gt;=5,E4&lt;=7),"medio",IF(AND(E4&gt;7,E4&lt;=9),"alto")))</f>
        <v>bajo</v>
      </c>
      <c r="G4" s="42">
        <v>1</v>
      </c>
      <c r="H4" s="42">
        <v>1</v>
      </c>
      <c r="I4" s="42">
        <v>1</v>
      </c>
      <c r="J4" s="44">
        <f t="shared" si="1"/>
        <v>3</v>
      </c>
      <c r="K4" s="44" t="str">
        <f t="shared" ref="K4:K25" si="5">IF(AND(J4&gt;=3,J4&lt;5),"bajo",IF(AND(J4&gt;=5,J4&lt;=7),"medio",IF(AND(J4&gt;7,J4&lt;=9),"alto")))</f>
        <v>bajo</v>
      </c>
      <c r="L4" s="42">
        <v>1</v>
      </c>
      <c r="M4" s="42">
        <v>1</v>
      </c>
      <c r="N4" s="42">
        <v>1</v>
      </c>
      <c r="O4" s="45">
        <f t="shared" si="2"/>
        <v>3</v>
      </c>
      <c r="P4" s="45" t="str">
        <f t="shared" ref="P4:P25" si="6">IF(AND(O4&gt;=3,O4&lt;5),"bajo",IF(AND(O4&gt;=5,O4&lt;=7),"medio",IF(AND(O4&gt;7,O4&lt;=9),"alto")))</f>
        <v>bajo</v>
      </c>
      <c r="Q4" s="46">
        <f t="shared" si="3"/>
        <v>9</v>
      </c>
      <c r="R4" s="46" t="str">
        <f t="shared" ref="R4:R25" si="7">IF(AND(Q4&gt;=9,Q4&lt;15),"bajo",IF(AND(Q4&gt;=15,Q4&lt;=21),"medio",IF(AND(Q4&gt;21,Q4&lt;=27),"alto")))</f>
        <v>bajo</v>
      </c>
      <c r="T4" s="63" t="s">
        <v>12</v>
      </c>
      <c r="U4" s="44">
        <f>COUNTIF(K3:K25,"bajo")</f>
        <v>9</v>
      </c>
      <c r="V4" s="44">
        <f>COUNTIF(K3:K25,"medio")</f>
        <v>13</v>
      </c>
      <c r="W4" s="44">
        <f>COUNTIF(K3:K25,"alto")</f>
        <v>1</v>
      </c>
      <c r="X4" s="44">
        <f>SUM(X3)</f>
        <v>23</v>
      </c>
    </row>
    <row r="5" spans="1:24" x14ac:dyDescent="0.25">
      <c r="A5" s="41">
        <v>3</v>
      </c>
      <c r="B5" s="42">
        <v>1</v>
      </c>
      <c r="C5" s="42">
        <v>1</v>
      </c>
      <c r="D5" s="42">
        <v>1</v>
      </c>
      <c r="E5" s="43">
        <f t="shared" si="0"/>
        <v>3</v>
      </c>
      <c r="F5" s="43" t="str">
        <f t="shared" si="4"/>
        <v>bajo</v>
      </c>
      <c r="G5" s="42">
        <v>1</v>
      </c>
      <c r="H5" s="42">
        <v>1</v>
      </c>
      <c r="I5" s="42">
        <v>1</v>
      </c>
      <c r="J5" s="44">
        <f t="shared" si="1"/>
        <v>3</v>
      </c>
      <c r="K5" s="44" t="str">
        <f t="shared" si="5"/>
        <v>bajo</v>
      </c>
      <c r="L5" s="42">
        <v>1</v>
      </c>
      <c r="M5" s="42">
        <v>1</v>
      </c>
      <c r="N5" s="42">
        <v>1</v>
      </c>
      <c r="O5" s="45">
        <f t="shared" si="2"/>
        <v>3</v>
      </c>
      <c r="P5" s="45" t="str">
        <f t="shared" si="6"/>
        <v>bajo</v>
      </c>
      <c r="Q5" s="46">
        <f t="shared" si="3"/>
        <v>9</v>
      </c>
      <c r="R5" s="46" t="str">
        <f t="shared" si="7"/>
        <v>bajo</v>
      </c>
      <c r="T5" s="65" t="s">
        <v>13</v>
      </c>
      <c r="U5" s="45">
        <f>COUNTIF(P3:P25,"bajo")</f>
        <v>9</v>
      </c>
      <c r="V5" s="45">
        <f>COUNTIF(P3:P25,"medio")</f>
        <v>13</v>
      </c>
      <c r="W5" s="45">
        <f>COUNTIF(P3:P25,"alto")</f>
        <v>1</v>
      </c>
      <c r="X5" s="45">
        <f>SUM(U5:W5)</f>
        <v>23</v>
      </c>
    </row>
    <row r="6" spans="1:24" x14ac:dyDescent="0.25">
      <c r="A6" s="41">
        <v>4</v>
      </c>
      <c r="B6" s="42">
        <v>3</v>
      </c>
      <c r="C6" s="42">
        <v>3</v>
      </c>
      <c r="D6" s="42">
        <v>3</v>
      </c>
      <c r="E6" s="43">
        <f t="shared" si="0"/>
        <v>9</v>
      </c>
      <c r="F6" s="43" t="str">
        <f t="shared" si="4"/>
        <v>alto</v>
      </c>
      <c r="G6" s="42">
        <v>3</v>
      </c>
      <c r="H6" s="42">
        <v>3</v>
      </c>
      <c r="I6" s="42">
        <v>1</v>
      </c>
      <c r="J6" s="44">
        <f t="shared" si="1"/>
        <v>7</v>
      </c>
      <c r="K6" s="44" t="str">
        <f t="shared" si="5"/>
        <v>medio</v>
      </c>
      <c r="L6" s="42">
        <v>3</v>
      </c>
      <c r="M6" s="42">
        <v>3</v>
      </c>
      <c r="N6" s="42">
        <v>1</v>
      </c>
      <c r="O6" s="45">
        <f t="shared" si="2"/>
        <v>7</v>
      </c>
      <c r="P6" s="45" t="str">
        <f t="shared" si="6"/>
        <v>medio</v>
      </c>
      <c r="Q6" s="46">
        <f t="shared" si="3"/>
        <v>23</v>
      </c>
      <c r="R6" s="46" t="str">
        <f t="shared" si="7"/>
        <v>alto</v>
      </c>
      <c r="T6" s="66" t="s">
        <v>62</v>
      </c>
      <c r="U6" s="46">
        <f>COUNTIF(R3:R25,"bajo")</f>
        <v>12</v>
      </c>
      <c r="V6" s="46">
        <f>COUNTIF(R3:R25,"medio")</f>
        <v>9</v>
      </c>
      <c r="W6" s="46">
        <f>COUNTIF(R3:R25,"alto")</f>
        <v>2</v>
      </c>
      <c r="X6" s="46">
        <f>SUM(U6:W6)</f>
        <v>23</v>
      </c>
    </row>
    <row r="7" spans="1:24" x14ac:dyDescent="0.25">
      <c r="A7" s="41">
        <v>5</v>
      </c>
      <c r="B7" s="42">
        <v>1</v>
      </c>
      <c r="C7" s="42">
        <v>1</v>
      </c>
      <c r="D7" s="42">
        <v>3</v>
      </c>
      <c r="E7" s="43">
        <f t="shared" si="0"/>
        <v>5</v>
      </c>
      <c r="F7" s="43" t="str">
        <f t="shared" si="4"/>
        <v>medio</v>
      </c>
      <c r="G7" s="42">
        <v>3</v>
      </c>
      <c r="H7" s="42">
        <v>1</v>
      </c>
      <c r="I7" s="42">
        <v>3</v>
      </c>
      <c r="J7" s="44">
        <f t="shared" si="1"/>
        <v>7</v>
      </c>
      <c r="K7" s="44" t="str">
        <f t="shared" si="5"/>
        <v>medio</v>
      </c>
      <c r="L7" s="42">
        <v>3</v>
      </c>
      <c r="M7" s="42">
        <v>1</v>
      </c>
      <c r="N7" s="42">
        <v>3</v>
      </c>
      <c r="O7" s="45">
        <f t="shared" si="2"/>
        <v>7</v>
      </c>
      <c r="P7" s="45" t="str">
        <f t="shared" si="6"/>
        <v>medio</v>
      </c>
      <c r="Q7" s="46">
        <f t="shared" si="3"/>
        <v>19</v>
      </c>
      <c r="R7" s="46" t="str">
        <f t="shared" si="7"/>
        <v>medio</v>
      </c>
    </row>
    <row r="8" spans="1:24" x14ac:dyDescent="0.25">
      <c r="A8" s="41">
        <v>6</v>
      </c>
      <c r="B8" s="42">
        <v>1</v>
      </c>
      <c r="C8" s="42">
        <v>3</v>
      </c>
      <c r="D8" s="42">
        <v>1</v>
      </c>
      <c r="E8" s="43">
        <f t="shared" si="0"/>
        <v>5</v>
      </c>
      <c r="F8" s="43" t="str">
        <f t="shared" si="4"/>
        <v>medio</v>
      </c>
      <c r="G8" s="42">
        <v>3</v>
      </c>
      <c r="H8" s="42">
        <v>1</v>
      </c>
      <c r="I8" s="42">
        <v>1</v>
      </c>
      <c r="J8" s="44">
        <f t="shared" si="1"/>
        <v>5</v>
      </c>
      <c r="K8" s="44" t="str">
        <f t="shared" si="5"/>
        <v>medio</v>
      </c>
      <c r="L8" s="42">
        <v>3</v>
      </c>
      <c r="M8" s="42">
        <v>1</v>
      </c>
      <c r="N8" s="42">
        <v>1</v>
      </c>
      <c r="O8" s="45">
        <f t="shared" si="2"/>
        <v>5</v>
      </c>
      <c r="P8" s="45" t="str">
        <f t="shared" si="6"/>
        <v>medio</v>
      </c>
      <c r="Q8" s="46">
        <f t="shared" si="3"/>
        <v>15</v>
      </c>
      <c r="R8" s="46" t="str">
        <f t="shared" si="7"/>
        <v>medio</v>
      </c>
    </row>
    <row r="9" spans="1:24" x14ac:dyDescent="0.25">
      <c r="A9" s="41">
        <v>7</v>
      </c>
      <c r="B9" s="42">
        <v>1</v>
      </c>
      <c r="C9" s="42">
        <v>1</v>
      </c>
      <c r="D9" s="42">
        <v>1</v>
      </c>
      <c r="E9" s="43">
        <f t="shared" si="0"/>
        <v>3</v>
      </c>
      <c r="F9" s="43" t="str">
        <f t="shared" si="4"/>
        <v>bajo</v>
      </c>
      <c r="G9" s="42">
        <v>1</v>
      </c>
      <c r="H9" s="42">
        <v>1</v>
      </c>
      <c r="I9" s="42">
        <v>1</v>
      </c>
      <c r="J9" s="44">
        <f t="shared" si="1"/>
        <v>3</v>
      </c>
      <c r="K9" s="44" t="str">
        <f t="shared" si="5"/>
        <v>bajo</v>
      </c>
      <c r="L9" s="42">
        <v>1</v>
      </c>
      <c r="M9" s="42">
        <v>1</v>
      </c>
      <c r="N9" s="42">
        <v>1</v>
      </c>
      <c r="O9" s="45">
        <f t="shared" si="2"/>
        <v>3</v>
      </c>
      <c r="P9" s="45" t="str">
        <f t="shared" si="6"/>
        <v>bajo</v>
      </c>
      <c r="Q9" s="46">
        <f t="shared" si="3"/>
        <v>9</v>
      </c>
      <c r="R9" s="46" t="str">
        <f t="shared" si="7"/>
        <v>bajo</v>
      </c>
    </row>
    <row r="10" spans="1:24" x14ac:dyDescent="0.25">
      <c r="A10" s="41">
        <v>8</v>
      </c>
      <c r="B10" s="42">
        <v>1</v>
      </c>
      <c r="C10" s="42">
        <v>1</v>
      </c>
      <c r="D10" s="42">
        <v>1</v>
      </c>
      <c r="E10" s="43">
        <f t="shared" si="0"/>
        <v>3</v>
      </c>
      <c r="F10" s="43" t="str">
        <f t="shared" si="4"/>
        <v>bajo</v>
      </c>
      <c r="G10" s="42">
        <v>1</v>
      </c>
      <c r="H10" s="42">
        <v>1</v>
      </c>
      <c r="I10" s="42">
        <v>1</v>
      </c>
      <c r="J10" s="44">
        <f t="shared" si="1"/>
        <v>3</v>
      </c>
      <c r="K10" s="44" t="str">
        <f t="shared" si="5"/>
        <v>bajo</v>
      </c>
      <c r="L10" s="42">
        <v>1</v>
      </c>
      <c r="M10" s="42">
        <v>1</v>
      </c>
      <c r="N10" s="42">
        <v>1</v>
      </c>
      <c r="O10" s="45">
        <f t="shared" si="2"/>
        <v>3</v>
      </c>
      <c r="P10" s="45" t="str">
        <f t="shared" si="6"/>
        <v>bajo</v>
      </c>
      <c r="Q10" s="46">
        <f t="shared" si="3"/>
        <v>9</v>
      </c>
      <c r="R10" s="46" t="str">
        <f t="shared" si="7"/>
        <v>bajo</v>
      </c>
    </row>
    <row r="11" spans="1:24" x14ac:dyDescent="0.25">
      <c r="A11" s="41">
        <v>9</v>
      </c>
      <c r="B11" s="42">
        <v>1</v>
      </c>
      <c r="C11" s="42">
        <v>1</v>
      </c>
      <c r="D11" s="42">
        <v>3</v>
      </c>
      <c r="E11" s="43">
        <f t="shared" si="0"/>
        <v>5</v>
      </c>
      <c r="F11" s="43" t="str">
        <f t="shared" si="4"/>
        <v>medio</v>
      </c>
      <c r="G11" s="42">
        <v>1</v>
      </c>
      <c r="H11" s="42">
        <v>1</v>
      </c>
      <c r="I11" s="42">
        <v>1</v>
      </c>
      <c r="J11" s="44">
        <f t="shared" si="1"/>
        <v>3</v>
      </c>
      <c r="K11" s="44" t="str">
        <f t="shared" si="5"/>
        <v>bajo</v>
      </c>
      <c r="L11" s="42">
        <v>1</v>
      </c>
      <c r="M11" s="42">
        <v>1</v>
      </c>
      <c r="N11" s="42">
        <v>1</v>
      </c>
      <c r="O11" s="45">
        <f t="shared" si="2"/>
        <v>3</v>
      </c>
      <c r="P11" s="45" t="str">
        <f t="shared" si="6"/>
        <v>bajo</v>
      </c>
      <c r="Q11" s="46">
        <f t="shared" si="3"/>
        <v>11</v>
      </c>
      <c r="R11" s="46" t="str">
        <f t="shared" si="7"/>
        <v>bajo</v>
      </c>
    </row>
    <row r="12" spans="1:24" x14ac:dyDescent="0.25">
      <c r="A12" s="41">
        <v>10</v>
      </c>
      <c r="B12" s="42">
        <v>1</v>
      </c>
      <c r="C12" s="42">
        <v>1</v>
      </c>
      <c r="D12" s="42">
        <v>1</v>
      </c>
      <c r="E12" s="43">
        <f t="shared" si="0"/>
        <v>3</v>
      </c>
      <c r="F12" s="43" t="str">
        <f t="shared" si="4"/>
        <v>bajo</v>
      </c>
      <c r="G12" s="42">
        <v>3</v>
      </c>
      <c r="H12" s="42">
        <v>1</v>
      </c>
      <c r="I12" s="42">
        <v>1</v>
      </c>
      <c r="J12" s="44">
        <f t="shared" si="1"/>
        <v>5</v>
      </c>
      <c r="K12" s="44" t="str">
        <f t="shared" si="5"/>
        <v>medio</v>
      </c>
      <c r="L12" s="42">
        <v>3</v>
      </c>
      <c r="M12" s="42">
        <v>1</v>
      </c>
      <c r="N12" s="42">
        <v>1</v>
      </c>
      <c r="O12" s="45">
        <f t="shared" si="2"/>
        <v>5</v>
      </c>
      <c r="P12" s="45" t="str">
        <f t="shared" si="6"/>
        <v>medio</v>
      </c>
      <c r="Q12" s="46">
        <f t="shared" si="3"/>
        <v>13</v>
      </c>
      <c r="R12" s="46" t="str">
        <f t="shared" si="7"/>
        <v>bajo</v>
      </c>
    </row>
    <row r="13" spans="1:24" x14ac:dyDescent="0.25">
      <c r="A13" s="41">
        <v>11</v>
      </c>
      <c r="B13" s="42">
        <v>3</v>
      </c>
      <c r="C13" s="42">
        <v>1</v>
      </c>
      <c r="D13" s="42">
        <v>1</v>
      </c>
      <c r="E13" s="43">
        <f t="shared" si="0"/>
        <v>5</v>
      </c>
      <c r="F13" s="43" t="str">
        <f t="shared" si="4"/>
        <v>medio</v>
      </c>
      <c r="G13" s="42">
        <v>3</v>
      </c>
      <c r="H13" s="42">
        <v>1</v>
      </c>
      <c r="I13" s="42">
        <v>3</v>
      </c>
      <c r="J13" s="44">
        <f t="shared" si="1"/>
        <v>7</v>
      </c>
      <c r="K13" s="44" t="str">
        <f t="shared" si="5"/>
        <v>medio</v>
      </c>
      <c r="L13" s="42">
        <v>3</v>
      </c>
      <c r="M13" s="42">
        <v>1</v>
      </c>
      <c r="N13" s="42">
        <v>3</v>
      </c>
      <c r="O13" s="45">
        <f t="shared" si="2"/>
        <v>7</v>
      </c>
      <c r="P13" s="45" t="str">
        <f t="shared" si="6"/>
        <v>medio</v>
      </c>
      <c r="Q13" s="46">
        <f t="shared" si="3"/>
        <v>19</v>
      </c>
      <c r="R13" s="46" t="str">
        <f t="shared" si="7"/>
        <v>medio</v>
      </c>
    </row>
    <row r="14" spans="1:24" x14ac:dyDescent="0.25">
      <c r="A14" s="41">
        <v>12</v>
      </c>
      <c r="B14" s="42">
        <v>1</v>
      </c>
      <c r="C14" s="42">
        <v>3</v>
      </c>
      <c r="D14" s="42">
        <v>3</v>
      </c>
      <c r="E14" s="43">
        <f t="shared" si="0"/>
        <v>7</v>
      </c>
      <c r="F14" s="43" t="str">
        <f t="shared" si="4"/>
        <v>medio</v>
      </c>
      <c r="G14" s="42">
        <v>1</v>
      </c>
      <c r="H14" s="42">
        <v>1</v>
      </c>
      <c r="I14" s="42">
        <v>3</v>
      </c>
      <c r="J14" s="44">
        <f t="shared" si="1"/>
        <v>5</v>
      </c>
      <c r="K14" s="44" t="str">
        <f t="shared" si="5"/>
        <v>medio</v>
      </c>
      <c r="L14" s="42">
        <v>1</v>
      </c>
      <c r="M14" s="42">
        <v>1</v>
      </c>
      <c r="N14" s="42">
        <v>3</v>
      </c>
      <c r="O14" s="45">
        <f t="shared" si="2"/>
        <v>5</v>
      </c>
      <c r="P14" s="45" t="str">
        <f t="shared" si="6"/>
        <v>medio</v>
      </c>
      <c r="Q14" s="46">
        <f t="shared" si="3"/>
        <v>17</v>
      </c>
      <c r="R14" s="46" t="str">
        <f t="shared" si="7"/>
        <v>medio</v>
      </c>
    </row>
    <row r="15" spans="1:24" x14ac:dyDescent="0.25">
      <c r="A15" s="41">
        <v>13</v>
      </c>
      <c r="B15" s="42">
        <v>1</v>
      </c>
      <c r="C15" s="42">
        <v>1</v>
      </c>
      <c r="D15" s="42">
        <v>1</v>
      </c>
      <c r="E15" s="43">
        <f t="shared" si="0"/>
        <v>3</v>
      </c>
      <c r="F15" s="43" t="str">
        <f t="shared" si="4"/>
        <v>bajo</v>
      </c>
      <c r="G15" s="42">
        <v>3</v>
      </c>
      <c r="H15" s="42">
        <v>3</v>
      </c>
      <c r="I15" s="42">
        <v>1</v>
      </c>
      <c r="J15" s="44">
        <f t="shared" si="1"/>
        <v>7</v>
      </c>
      <c r="K15" s="44" t="str">
        <f t="shared" si="5"/>
        <v>medio</v>
      </c>
      <c r="L15" s="42">
        <v>3</v>
      </c>
      <c r="M15" s="42">
        <v>3</v>
      </c>
      <c r="N15" s="42">
        <v>1</v>
      </c>
      <c r="O15" s="45">
        <f t="shared" si="2"/>
        <v>7</v>
      </c>
      <c r="P15" s="45" t="str">
        <f t="shared" si="6"/>
        <v>medio</v>
      </c>
      <c r="Q15" s="46">
        <f t="shared" si="3"/>
        <v>17</v>
      </c>
      <c r="R15" s="46" t="str">
        <f t="shared" si="7"/>
        <v>medio</v>
      </c>
    </row>
    <row r="16" spans="1:24" x14ac:dyDescent="0.25">
      <c r="A16" s="41">
        <v>14</v>
      </c>
      <c r="B16" s="42">
        <v>1</v>
      </c>
      <c r="C16" s="42">
        <v>1</v>
      </c>
      <c r="D16" s="42">
        <v>1</v>
      </c>
      <c r="E16" s="43">
        <f t="shared" si="0"/>
        <v>3</v>
      </c>
      <c r="F16" s="43" t="str">
        <f t="shared" si="4"/>
        <v>bajo</v>
      </c>
      <c r="G16" s="42">
        <v>1</v>
      </c>
      <c r="H16" s="42">
        <v>1</v>
      </c>
      <c r="I16" s="42">
        <v>1</v>
      </c>
      <c r="J16" s="44">
        <f t="shared" si="1"/>
        <v>3</v>
      </c>
      <c r="K16" s="44" t="str">
        <f t="shared" si="5"/>
        <v>bajo</v>
      </c>
      <c r="L16" s="42">
        <v>1</v>
      </c>
      <c r="M16" s="42">
        <v>1</v>
      </c>
      <c r="N16" s="42">
        <v>1</v>
      </c>
      <c r="O16" s="45">
        <f t="shared" si="2"/>
        <v>3</v>
      </c>
      <c r="P16" s="45" t="str">
        <f t="shared" si="6"/>
        <v>bajo</v>
      </c>
      <c r="Q16" s="46">
        <f t="shared" si="3"/>
        <v>9</v>
      </c>
      <c r="R16" s="46" t="str">
        <f t="shared" si="7"/>
        <v>bajo</v>
      </c>
    </row>
    <row r="17" spans="1:18" x14ac:dyDescent="0.25">
      <c r="A17" s="41">
        <v>15</v>
      </c>
      <c r="B17" s="42">
        <v>1</v>
      </c>
      <c r="C17" s="42">
        <v>1</v>
      </c>
      <c r="D17" s="42">
        <v>1</v>
      </c>
      <c r="E17" s="43">
        <f t="shared" si="0"/>
        <v>3</v>
      </c>
      <c r="F17" s="43" t="str">
        <f t="shared" si="4"/>
        <v>bajo</v>
      </c>
      <c r="G17" s="42">
        <v>1</v>
      </c>
      <c r="H17" s="42">
        <v>1</v>
      </c>
      <c r="I17" s="42">
        <v>3</v>
      </c>
      <c r="J17" s="44">
        <f t="shared" si="1"/>
        <v>5</v>
      </c>
      <c r="K17" s="44" t="str">
        <f t="shared" si="5"/>
        <v>medio</v>
      </c>
      <c r="L17" s="42">
        <v>1</v>
      </c>
      <c r="M17" s="42">
        <v>1</v>
      </c>
      <c r="N17" s="42">
        <v>3</v>
      </c>
      <c r="O17" s="45">
        <f t="shared" si="2"/>
        <v>5</v>
      </c>
      <c r="P17" s="45" t="str">
        <f t="shared" si="6"/>
        <v>medio</v>
      </c>
      <c r="Q17" s="46">
        <f t="shared" si="3"/>
        <v>13</v>
      </c>
      <c r="R17" s="46" t="str">
        <f t="shared" si="7"/>
        <v>bajo</v>
      </c>
    </row>
    <row r="18" spans="1:18" x14ac:dyDescent="0.25">
      <c r="A18" s="41">
        <v>16</v>
      </c>
      <c r="B18" s="42">
        <v>1</v>
      </c>
      <c r="C18" s="42">
        <v>1</v>
      </c>
      <c r="D18" s="42">
        <v>1</v>
      </c>
      <c r="E18" s="43">
        <f t="shared" si="0"/>
        <v>3</v>
      </c>
      <c r="F18" s="43" t="str">
        <f t="shared" si="4"/>
        <v>bajo</v>
      </c>
      <c r="G18" s="42">
        <v>1</v>
      </c>
      <c r="H18" s="42">
        <v>1</v>
      </c>
      <c r="I18" s="42">
        <v>1</v>
      </c>
      <c r="J18" s="44">
        <f t="shared" si="1"/>
        <v>3</v>
      </c>
      <c r="K18" s="44" t="str">
        <f t="shared" si="5"/>
        <v>bajo</v>
      </c>
      <c r="L18" s="42">
        <v>1</v>
      </c>
      <c r="M18" s="42">
        <v>1</v>
      </c>
      <c r="N18" s="42">
        <v>1</v>
      </c>
      <c r="O18" s="45">
        <f t="shared" si="2"/>
        <v>3</v>
      </c>
      <c r="P18" s="45" t="str">
        <f t="shared" si="6"/>
        <v>bajo</v>
      </c>
      <c r="Q18" s="46">
        <f t="shared" si="3"/>
        <v>9</v>
      </c>
      <c r="R18" s="46" t="str">
        <f t="shared" si="7"/>
        <v>bajo</v>
      </c>
    </row>
    <row r="19" spans="1:18" x14ac:dyDescent="0.25">
      <c r="A19" s="41">
        <v>17</v>
      </c>
      <c r="B19" s="42">
        <v>1</v>
      </c>
      <c r="C19" s="42">
        <v>1</v>
      </c>
      <c r="D19" s="42">
        <v>3</v>
      </c>
      <c r="E19" s="43">
        <f t="shared" si="0"/>
        <v>5</v>
      </c>
      <c r="F19" s="43" t="str">
        <f t="shared" si="4"/>
        <v>medio</v>
      </c>
      <c r="G19" s="42">
        <v>3</v>
      </c>
      <c r="H19" s="42">
        <v>1</v>
      </c>
      <c r="I19" s="42">
        <v>1</v>
      </c>
      <c r="J19" s="44">
        <f t="shared" si="1"/>
        <v>5</v>
      </c>
      <c r="K19" s="44" t="str">
        <f t="shared" si="5"/>
        <v>medio</v>
      </c>
      <c r="L19" s="42">
        <v>3</v>
      </c>
      <c r="M19" s="42">
        <v>1</v>
      </c>
      <c r="N19" s="42">
        <v>1</v>
      </c>
      <c r="O19" s="45">
        <f t="shared" si="2"/>
        <v>5</v>
      </c>
      <c r="P19" s="45" t="str">
        <f t="shared" si="6"/>
        <v>medio</v>
      </c>
      <c r="Q19" s="46">
        <f t="shared" si="3"/>
        <v>15</v>
      </c>
      <c r="R19" s="46" t="str">
        <f t="shared" si="7"/>
        <v>medio</v>
      </c>
    </row>
    <row r="20" spans="1:18" x14ac:dyDescent="0.25">
      <c r="A20" s="41">
        <v>18</v>
      </c>
      <c r="B20" s="42">
        <v>1</v>
      </c>
      <c r="C20" s="42">
        <v>1</v>
      </c>
      <c r="D20" s="42">
        <v>1</v>
      </c>
      <c r="E20" s="43">
        <f t="shared" si="0"/>
        <v>3</v>
      </c>
      <c r="F20" s="43" t="str">
        <f t="shared" si="4"/>
        <v>bajo</v>
      </c>
      <c r="G20" s="42">
        <v>1</v>
      </c>
      <c r="H20" s="42">
        <v>1</v>
      </c>
      <c r="I20" s="42">
        <v>3</v>
      </c>
      <c r="J20" s="44">
        <f t="shared" si="1"/>
        <v>5</v>
      </c>
      <c r="K20" s="44" t="str">
        <f t="shared" si="5"/>
        <v>medio</v>
      </c>
      <c r="L20" s="42">
        <v>1</v>
      </c>
      <c r="M20" s="42">
        <v>1</v>
      </c>
      <c r="N20" s="42">
        <v>3</v>
      </c>
      <c r="O20" s="45">
        <f t="shared" si="2"/>
        <v>5</v>
      </c>
      <c r="P20" s="45" t="str">
        <f t="shared" si="6"/>
        <v>medio</v>
      </c>
      <c r="Q20" s="46">
        <f t="shared" si="3"/>
        <v>13</v>
      </c>
      <c r="R20" s="46" t="str">
        <f t="shared" si="7"/>
        <v>bajo</v>
      </c>
    </row>
    <row r="21" spans="1:18" x14ac:dyDescent="0.25">
      <c r="A21" s="41">
        <v>19</v>
      </c>
      <c r="B21" s="42">
        <v>1</v>
      </c>
      <c r="C21" s="42">
        <v>3</v>
      </c>
      <c r="D21" s="42">
        <v>1</v>
      </c>
      <c r="E21" s="43">
        <f t="shared" si="0"/>
        <v>5</v>
      </c>
      <c r="F21" s="43" t="str">
        <f t="shared" si="4"/>
        <v>medio</v>
      </c>
      <c r="G21" s="42">
        <v>1</v>
      </c>
      <c r="H21" s="42">
        <v>3</v>
      </c>
      <c r="I21" s="42">
        <v>1</v>
      </c>
      <c r="J21" s="44">
        <f t="shared" si="1"/>
        <v>5</v>
      </c>
      <c r="K21" s="44" t="str">
        <f t="shared" si="5"/>
        <v>medio</v>
      </c>
      <c r="L21" s="42">
        <v>1</v>
      </c>
      <c r="M21" s="42">
        <v>3</v>
      </c>
      <c r="N21" s="42">
        <v>1</v>
      </c>
      <c r="O21" s="45">
        <f t="shared" si="2"/>
        <v>5</v>
      </c>
      <c r="P21" s="45" t="str">
        <f t="shared" si="6"/>
        <v>medio</v>
      </c>
      <c r="Q21" s="46">
        <f t="shared" si="3"/>
        <v>15</v>
      </c>
      <c r="R21" s="46" t="str">
        <f t="shared" si="7"/>
        <v>medio</v>
      </c>
    </row>
    <row r="22" spans="1:18" x14ac:dyDescent="0.25">
      <c r="A22" s="41">
        <v>20</v>
      </c>
      <c r="B22" s="42">
        <v>1</v>
      </c>
      <c r="C22" s="42">
        <v>1</v>
      </c>
      <c r="D22" s="42">
        <v>1</v>
      </c>
      <c r="E22" s="43">
        <f t="shared" si="0"/>
        <v>3</v>
      </c>
      <c r="F22" s="43" t="str">
        <f t="shared" si="4"/>
        <v>bajo</v>
      </c>
      <c r="G22" s="42">
        <v>1</v>
      </c>
      <c r="H22" s="42">
        <v>1</v>
      </c>
      <c r="I22" s="42">
        <v>1</v>
      </c>
      <c r="J22" s="44">
        <f t="shared" si="1"/>
        <v>3</v>
      </c>
      <c r="K22" s="44" t="str">
        <f t="shared" si="5"/>
        <v>bajo</v>
      </c>
      <c r="L22" s="42">
        <v>1</v>
      </c>
      <c r="M22" s="42">
        <v>1</v>
      </c>
      <c r="N22" s="42">
        <v>1</v>
      </c>
      <c r="O22" s="45">
        <f t="shared" si="2"/>
        <v>3</v>
      </c>
      <c r="P22" s="45" t="str">
        <f t="shared" si="6"/>
        <v>bajo</v>
      </c>
      <c r="Q22" s="46">
        <f t="shared" si="3"/>
        <v>9</v>
      </c>
      <c r="R22" s="46" t="str">
        <f t="shared" si="7"/>
        <v>bajo</v>
      </c>
    </row>
    <row r="23" spans="1:18" x14ac:dyDescent="0.25">
      <c r="A23" s="41">
        <v>21</v>
      </c>
      <c r="B23" s="42">
        <v>1</v>
      </c>
      <c r="C23" s="42">
        <v>3</v>
      </c>
      <c r="D23" s="42">
        <v>3</v>
      </c>
      <c r="E23" s="43">
        <f t="shared" si="0"/>
        <v>7</v>
      </c>
      <c r="F23" s="43" t="str">
        <f t="shared" si="4"/>
        <v>medio</v>
      </c>
      <c r="G23" s="42">
        <v>1</v>
      </c>
      <c r="H23" s="42">
        <v>3</v>
      </c>
      <c r="I23" s="42">
        <v>3</v>
      </c>
      <c r="J23" s="44">
        <f t="shared" si="1"/>
        <v>7</v>
      </c>
      <c r="K23" s="44" t="str">
        <f t="shared" si="5"/>
        <v>medio</v>
      </c>
      <c r="L23" s="42">
        <v>1</v>
      </c>
      <c r="M23" s="42">
        <v>3</v>
      </c>
      <c r="N23" s="42">
        <v>3</v>
      </c>
      <c r="O23" s="45">
        <f t="shared" si="2"/>
        <v>7</v>
      </c>
      <c r="P23" s="45" t="str">
        <f t="shared" si="6"/>
        <v>medio</v>
      </c>
      <c r="Q23" s="46">
        <f t="shared" si="3"/>
        <v>21</v>
      </c>
      <c r="R23" s="46" t="str">
        <f t="shared" si="7"/>
        <v>medio</v>
      </c>
    </row>
    <row r="24" spans="1:18" x14ac:dyDescent="0.25">
      <c r="A24" s="41">
        <v>22</v>
      </c>
      <c r="B24" s="42">
        <v>1</v>
      </c>
      <c r="C24" s="42">
        <v>3</v>
      </c>
      <c r="D24" s="42">
        <v>1</v>
      </c>
      <c r="E24" s="43">
        <f t="shared" si="0"/>
        <v>5</v>
      </c>
      <c r="F24" s="43" t="str">
        <f t="shared" si="4"/>
        <v>medio</v>
      </c>
      <c r="G24" s="42">
        <v>1</v>
      </c>
      <c r="H24" s="42">
        <v>1</v>
      </c>
      <c r="I24" s="42">
        <v>1</v>
      </c>
      <c r="J24" s="44">
        <f t="shared" si="1"/>
        <v>3</v>
      </c>
      <c r="K24" s="44" t="str">
        <f t="shared" si="5"/>
        <v>bajo</v>
      </c>
      <c r="L24" s="42">
        <v>1</v>
      </c>
      <c r="M24" s="42">
        <v>1</v>
      </c>
      <c r="N24" s="42">
        <v>1</v>
      </c>
      <c r="O24" s="45">
        <f t="shared" si="2"/>
        <v>3</v>
      </c>
      <c r="P24" s="45" t="str">
        <f t="shared" si="6"/>
        <v>bajo</v>
      </c>
      <c r="Q24" s="46">
        <f t="shared" si="3"/>
        <v>11</v>
      </c>
      <c r="R24" s="46" t="str">
        <f t="shared" si="7"/>
        <v>bajo</v>
      </c>
    </row>
    <row r="25" spans="1:18" x14ac:dyDescent="0.25">
      <c r="A25" s="41">
        <v>23</v>
      </c>
      <c r="B25" s="42">
        <v>3</v>
      </c>
      <c r="C25" s="42">
        <v>3</v>
      </c>
      <c r="D25" s="42">
        <v>3</v>
      </c>
      <c r="E25" s="43">
        <f t="shared" si="0"/>
        <v>9</v>
      </c>
      <c r="F25" s="43" t="str">
        <f t="shared" si="4"/>
        <v>alto</v>
      </c>
      <c r="G25" s="42">
        <v>1</v>
      </c>
      <c r="H25" s="42">
        <v>1</v>
      </c>
      <c r="I25" s="42">
        <v>3</v>
      </c>
      <c r="J25" s="44">
        <f t="shared" si="1"/>
        <v>5</v>
      </c>
      <c r="K25" s="44" t="str">
        <f t="shared" si="5"/>
        <v>medio</v>
      </c>
      <c r="L25" s="42">
        <v>1</v>
      </c>
      <c r="M25" s="42">
        <v>1</v>
      </c>
      <c r="N25" s="42">
        <v>3</v>
      </c>
      <c r="O25" s="45">
        <f t="shared" si="2"/>
        <v>5</v>
      </c>
      <c r="P25" s="45" t="str">
        <f t="shared" si="6"/>
        <v>medio</v>
      </c>
      <c r="Q25" s="46">
        <f t="shared" si="3"/>
        <v>19</v>
      </c>
      <c r="R25" s="46" t="str">
        <f t="shared" si="7"/>
        <v>medio</v>
      </c>
    </row>
    <row r="26" spans="1:18" x14ac:dyDescent="0.25">
      <c r="A26" s="47" t="s">
        <v>6</v>
      </c>
      <c r="B26" s="48">
        <f>SUM(B3:B25)</f>
        <v>31</v>
      </c>
      <c r="C26" s="48">
        <f>SUM(C3:C25)</f>
        <v>39</v>
      </c>
      <c r="D26" s="48">
        <f>SUM(D3:D25)</f>
        <v>39</v>
      </c>
      <c r="E26" s="48">
        <f>SUM(E3:E25)</f>
        <v>109</v>
      </c>
      <c r="F26" s="49"/>
      <c r="G26" s="50">
        <f>SUM(G3:G25)</f>
        <v>39</v>
      </c>
      <c r="H26" s="50">
        <f>SUM(H3:H25)</f>
        <v>33</v>
      </c>
      <c r="I26" s="50">
        <f>SUM(I3:I25)</f>
        <v>39</v>
      </c>
      <c r="J26" s="50">
        <f>SUM(J3:J25)</f>
        <v>111</v>
      </c>
      <c r="K26" s="42"/>
      <c r="L26" s="51">
        <f>SUM(L3:L25)</f>
        <v>39</v>
      </c>
      <c r="M26" s="51">
        <f>SUM(M3:M25)</f>
        <v>33</v>
      </c>
      <c r="N26" s="51">
        <f>SUM(N3:N25)</f>
        <v>39</v>
      </c>
      <c r="O26" s="51">
        <f>SUM(O3:O25)</f>
        <v>111</v>
      </c>
      <c r="P26" s="42"/>
      <c r="Q26" s="66">
        <f>SUM(Q3:Q25)</f>
        <v>331</v>
      </c>
      <c r="R26" s="42"/>
    </row>
    <row r="27" spans="1:18" s="60" customFormat="1" x14ac:dyDescent="0.25">
      <c r="A27" s="55" t="s">
        <v>63</v>
      </c>
      <c r="B27" s="56">
        <f>B26/(23*3)</f>
        <v>0.44927536231884058</v>
      </c>
      <c r="C27" s="56">
        <f>C26/(23*3)</f>
        <v>0.56521739130434778</v>
      </c>
      <c r="D27" s="56">
        <f>D26/(23*3)</f>
        <v>0.56521739130434778</v>
      </c>
      <c r="E27" s="56">
        <f>E26/(23*9)</f>
        <v>0.52657004830917875</v>
      </c>
      <c r="F27" s="57"/>
      <c r="G27" s="58">
        <f>G26/(23*3)</f>
        <v>0.56521739130434778</v>
      </c>
      <c r="H27" s="58">
        <f>H26/(23*3)</f>
        <v>0.47826086956521741</v>
      </c>
      <c r="I27" s="58">
        <f>I26/(23*3)</f>
        <v>0.56521739130434778</v>
      </c>
      <c r="J27" s="58">
        <f>J26/(23*9)</f>
        <v>0.53623188405797106</v>
      </c>
      <c r="K27" s="57"/>
      <c r="L27" s="59">
        <f>L26/(23*3)</f>
        <v>0.56521739130434778</v>
      </c>
      <c r="M27" s="59">
        <f>M26/(23*3)</f>
        <v>0.47826086956521741</v>
      </c>
      <c r="N27" s="59">
        <f>N26/(23*3)</f>
        <v>0.56521739130434778</v>
      </c>
      <c r="O27" s="59">
        <f>O26/(23*9)</f>
        <v>0.53623188405797106</v>
      </c>
      <c r="P27" s="57"/>
      <c r="Q27" s="67">
        <f>Q26/(23*27)</f>
        <v>0.53301127214170696</v>
      </c>
      <c r="R27" s="57"/>
    </row>
  </sheetData>
  <mergeCells count="5">
    <mergeCell ref="B1:F1"/>
    <mergeCell ref="G1:K1"/>
    <mergeCell ref="L1:P1"/>
    <mergeCell ref="Q1:Q2"/>
    <mergeCell ref="R1:R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"/>
  <sheetViews>
    <sheetView topLeftCell="C1" workbookViewId="0">
      <selection activeCell="R3" sqref="R3:R25"/>
    </sheetView>
  </sheetViews>
  <sheetFormatPr baseColWidth="10" defaultColWidth="10.875" defaultRowHeight="15.75" x14ac:dyDescent="0.25"/>
  <cols>
    <col min="1" max="1" width="18.875" style="19" bestFit="1" customWidth="1"/>
    <col min="2" max="4" width="12.125" style="19" bestFit="1" customWidth="1"/>
    <col min="5" max="5" width="6.5" style="19" bestFit="1" customWidth="1"/>
    <col min="6" max="6" width="6.125" style="19" bestFit="1" customWidth="1"/>
    <col min="7" max="9" width="12.125" style="19" bestFit="1" customWidth="1"/>
    <col min="10" max="10" width="6.5" style="19" bestFit="1" customWidth="1"/>
    <col min="11" max="11" width="6.125" style="19" bestFit="1" customWidth="1"/>
    <col min="12" max="12" width="12.125" style="19" bestFit="1" customWidth="1"/>
    <col min="13" max="14" width="13.125" style="19" bestFit="1" customWidth="1"/>
    <col min="15" max="15" width="6.5" style="19" bestFit="1" customWidth="1"/>
    <col min="16" max="16" width="6.125" style="19" bestFit="1" customWidth="1"/>
    <col min="17" max="17" width="11.625" style="19" bestFit="1" customWidth="1"/>
    <col min="18" max="18" width="10" style="19" bestFit="1" customWidth="1"/>
    <col min="19" max="19" width="10.875" style="19"/>
    <col min="20" max="20" width="14.125" style="19" bestFit="1" customWidth="1"/>
    <col min="21" max="21" width="4.875" style="19" bestFit="1" customWidth="1"/>
    <col min="22" max="22" width="6.5" style="19" bestFit="1" customWidth="1"/>
    <col min="23" max="23" width="4.5" style="19" bestFit="1" customWidth="1"/>
    <col min="24" max="24" width="5.375" style="19" bestFit="1" customWidth="1"/>
    <col min="25" max="16384" width="10.875" style="19"/>
  </cols>
  <sheetData>
    <row r="1" spans="1:24" x14ac:dyDescent="0.25">
      <c r="A1" s="18"/>
      <c r="B1" s="73" t="s">
        <v>0</v>
      </c>
      <c r="C1" s="73"/>
      <c r="D1" s="73"/>
      <c r="E1" s="73"/>
      <c r="F1" s="73"/>
      <c r="G1" s="74" t="s">
        <v>1</v>
      </c>
      <c r="H1" s="74"/>
      <c r="I1" s="74"/>
      <c r="J1" s="74"/>
      <c r="K1" s="74"/>
      <c r="L1" s="75" t="s">
        <v>2</v>
      </c>
      <c r="M1" s="75"/>
      <c r="N1" s="75"/>
      <c r="O1" s="75"/>
      <c r="P1" s="75"/>
      <c r="Q1" s="72" t="s">
        <v>3</v>
      </c>
      <c r="R1" s="72" t="s">
        <v>4</v>
      </c>
    </row>
    <row r="2" spans="1:24" x14ac:dyDescent="0.25">
      <c r="A2" s="18" t="s">
        <v>5</v>
      </c>
      <c r="B2" s="20" t="s">
        <v>50</v>
      </c>
      <c r="C2" s="20" t="s">
        <v>51</v>
      </c>
      <c r="D2" s="20" t="s">
        <v>52</v>
      </c>
      <c r="E2" s="20" t="s">
        <v>6</v>
      </c>
      <c r="F2" s="20" t="s">
        <v>7</v>
      </c>
      <c r="G2" s="15" t="s">
        <v>53</v>
      </c>
      <c r="H2" s="15" t="s">
        <v>54</v>
      </c>
      <c r="I2" s="15" t="s">
        <v>55</v>
      </c>
      <c r="J2" s="21" t="s">
        <v>6</v>
      </c>
      <c r="K2" s="21" t="s">
        <v>7</v>
      </c>
      <c r="L2" s="16" t="s">
        <v>56</v>
      </c>
      <c r="M2" s="16" t="s">
        <v>57</v>
      </c>
      <c r="N2" s="16" t="s">
        <v>58</v>
      </c>
      <c r="O2" s="22" t="s">
        <v>6</v>
      </c>
      <c r="P2" s="22" t="s">
        <v>7</v>
      </c>
      <c r="Q2" s="72"/>
      <c r="R2" s="72"/>
      <c r="T2" s="1" t="s">
        <v>59</v>
      </c>
      <c r="U2" s="18" t="s">
        <v>8</v>
      </c>
      <c r="V2" s="18" t="s">
        <v>9</v>
      </c>
      <c r="W2" s="18" t="s">
        <v>10</v>
      </c>
      <c r="X2" s="18" t="s">
        <v>15</v>
      </c>
    </row>
    <row r="3" spans="1:24" x14ac:dyDescent="0.25">
      <c r="A3" s="23">
        <v>1</v>
      </c>
      <c r="B3" s="24">
        <v>3</v>
      </c>
      <c r="C3" s="24">
        <v>3</v>
      </c>
      <c r="D3" s="24">
        <v>3</v>
      </c>
      <c r="E3" s="25">
        <f t="shared" ref="E3:E25" si="0">SUM(B3:D3)</f>
        <v>9</v>
      </c>
      <c r="F3" s="43" t="str">
        <f>IF(AND(E3&gt;=3,E3&lt;5),"bajo",IF(AND(E3&gt;=5,E3&lt;=7),"medio",IF(AND(E3&gt;7,E3&lt;=9),"alto")))</f>
        <v>alto</v>
      </c>
      <c r="G3" s="24">
        <v>3</v>
      </c>
      <c r="H3" s="24">
        <v>3</v>
      </c>
      <c r="I3" s="24">
        <v>3</v>
      </c>
      <c r="J3" s="26">
        <f t="shared" ref="J3:J25" si="1">SUM(G3:I3)</f>
        <v>9</v>
      </c>
      <c r="K3" s="44" t="str">
        <f>IF(AND(J3&gt;=3,J3&lt;5),"bajo",IF(AND(J3&gt;=5,J3&lt;=7),"medio",IF(AND(J3&gt;7,J3&lt;=9),"alto")))</f>
        <v>alto</v>
      </c>
      <c r="L3" s="24">
        <v>3</v>
      </c>
      <c r="M3" s="24">
        <v>3</v>
      </c>
      <c r="N3" s="24">
        <v>3</v>
      </c>
      <c r="O3" s="27">
        <f t="shared" ref="O3:O25" si="2">SUM(L3:N3)</f>
        <v>9</v>
      </c>
      <c r="P3" s="45" t="str">
        <f>IF(AND(O3&gt;=3,O3&lt;5),"bajo",IF(AND(O3&gt;=5,O3&lt;=7),"medio",IF(AND(O3&gt;7,O3&lt;=9),"alto")))</f>
        <v>alto</v>
      </c>
      <c r="Q3" s="28">
        <f t="shared" ref="Q3:Q25" si="3">E3+J3+O3</f>
        <v>27</v>
      </c>
      <c r="R3" s="46" t="str">
        <f>IF(AND(Q3&gt;=9,Q3&lt;15),"bajo",IF(AND(Q3&gt;=15,Q3&lt;=21),"medio",IF(AND(Q3&gt;21,Q3&lt;=27),"alto")))</f>
        <v>alto</v>
      </c>
      <c r="T3" s="64" t="s">
        <v>11</v>
      </c>
      <c r="U3" s="25">
        <f>COUNTIF(F3:F25,"bajo")</f>
        <v>8</v>
      </c>
      <c r="V3" s="25">
        <f>COUNTIF(F3:F25,"medio")</f>
        <v>12</v>
      </c>
      <c r="W3" s="25">
        <f>COUNTIF(F3:F25,"alto")</f>
        <v>3</v>
      </c>
      <c r="X3" s="25">
        <f>SUM(U3:W3)</f>
        <v>23</v>
      </c>
    </row>
    <row r="4" spans="1:24" x14ac:dyDescent="0.25">
      <c r="A4" s="23">
        <v>2</v>
      </c>
      <c r="B4" s="24">
        <v>1</v>
      </c>
      <c r="C4" s="24">
        <v>1</v>
      </c>
      <c r="D4" s="24">
        <v>1</v>
      </c>
      <c r="E4" s="25">
        <f t="shared" si="0"/>
        <v>3</v>
      </c>
      <c r="F4" s="43" t="str">
        <f t="shared" ref="F4:F25" si="4">IF(AND(E4&gt;=3,E4&lt;5),"bajo",IF(AND(E4&gt;=5,E4&lt;=7),"medio",IF(AND(E4&gt;7,E4&lt;=9),"alto")))</f>
        <v>bajo</v>
      </c>
      <c r="G4" s="24">
        <v>1</v>
      </c>
      <c r="H4" s="24">
        <v>1</v>
      </c>
      <c r="I4" s="24">
        <v>1</v>
      </c>
      <c r="J4" s="26">
        <f t="shared" si="1"/>
        <v>3</v>
      </c>
      <c r="K4" s="44" t="str">
        <f t="shared" ref="K4:K25" si="5">IF(AND(J4&gt;=3,J4&lt;5),"bajo",IF(AND(J4&gt;=5,J4&lt;=7),"medio",IF(AND(J4&gt;7,J4&lt;=9),"alto")))</f>
        <v>bajo</v>
      </c>
      <c r="L4" s="24">
        <v>1</v>
      </c>
      <c r="M4" s="24">
        <v>1</v>
      </c>
      <c r="N4" s="24">
        <v>1</v>
      </c>
      <c r="O4" s="27">
        <f t="shared" si="2"/>
        <v>3</v>
      </c>
      <c r="P4" s="45" t="str">
        <f t="shared" ref="P4:P25" si="6">IF(AND(O4&gt;=3,O4&lt;5),"bajo",IF(AND(O4&gt;=5,O4&lt;=7),"medio",IF(AND(O4&gt;7,O4&lt;=9),"alto")))</f>
        <v>bajo</v>
      </c>
      <c r="Q4" s="28">
        <f t="shared" si="3"/>
        <v>9</v>
      </c>
      <c r="R4" s="46" t="str">
        <f t="shared" ref="R4:R25" si="7">IF(AND(Q4&gt;=9,Q4&lt;15),"bajo",IF(AND(Q4&gt;=15,Q4&lt;=21),"medio",IF(AND(Q4&gt;21,Q4&lt;=27),"alto")))</f>
        <v>bajo</v>
      </c>
      <c r="T4" s="63" t="s">
        <v>12</v>
      </c>
      <c r="U4" s="26">
        <f>COUNTIF(K3:K25,"bajo")</f>
        <v>9</v>
      </c>
      <c r="V4" s="26">
        <f>COUNTIF(K3:K25,"medio")</f>
        <v>12</v>
      </c>
      <c r="W4" s="26">
        <f>COUNTIF(K3:K25,"alto")</f>
        <v>2</v>
      </c>
      <c r="X4" s="26">
        <f>SUM(X3)</f>
        <v>23</v>
      </c>
    </row>
    <row r="5" spans="1:24" x14ac:dyDescent="0.25">
      <c r="A5" s="23">
        <v>3</v>
      </c>
      <c r="B5" s="24">
        <v>3</v>
      </c>
      <c r="C5" s="24">
        <v>3</v>
      </c>
      <c r="D5" s="24">
        <v>3</v>
      </c>
      <c r="E5" s="25">
        <f t="shared" si="0"/>
        <v>9</v>
      </c>
      <c r="F5" s="43" t="str">
        <f t="shared" si="4"/>
        <v>alto</v>
      </c>
      <c r="G5" s="24">
        <v>1</v>
      </c>
      <c r="H5" s="24">
        <v>1</v>
      </c>
      <c r="I5" s="24">
        <v>1</v>
      </c>
      <c r="J5" s="26">
        <f t="shared" si="1"/>
        <v>3</v>
      </c>
      <c r="K5" s="44" t="str">
        <f t="shared" si="5"/>
        <v>bajo</v>
      </c>
      <c r="L5" s="24">
        <v>1</v>
      </c>
      <c r="M5" s="24">
        <v>1</v>
      </c>
      <c r="N5" s="24">
        <v>1</v>
      </c>
      <c r="O5" s="27">
        <f t="shared" si="2"/>
        <v>3</v>
      </c>
      <c r="P5" s="45" t="str">
        <f t="shared" si="6"/>
        <v>bajo</v>
      </c>
      <c r="Q5" s="28">
        <f t="shared" si="3"/>
        <v>15</v>
      </c>
      <c r="R5" s="46" t="str">
        <f t="shared" si="7"/>
        <v>medio</v>
      </c>
      <c r="T5" s="65" t="s">
        <v>13</v>
      </c>
      <c r="U5" s="27">
        <f>COUNTIF(P3:P25,"bajo")</f>
        <v>7</v>
      </c>
      <c r="V5" s="27">
        <f>COUNTIF(P3:P25,"medio")</f>
        <v>15</v>
      </c>
      <c r="W5" s="27">
        <f>COUNTIF(P3:P25,"alto")</f>
        <v>1</v>
      </c>
      <c r="X5" s="27">
        <f>SUM(U5:W5)</f>
        <v>23</v>
      </c>
    </row>
    <row r="6" spans="1:24" x14ac:dyDescent="0.25">
      <c r="A6" s="23">
        <v>4</v>
      </c>
      <c r="B6" s="24">
        <v>1</v>
      </c>
      <c r="C6" s="24">
        <v>1</v>
      </c>
      <c r="D6" s="24">
        <v>1</v>
      </c>
      <c r="E6" s="25">
        <f t="shared" si="0"/>
        <v>3</v>
      </c>
      <c r="F6" s="43" t="str">
        <f t="shared" si="4"/>
        <v>bajo</v>
      </c>
      <c r="G6" s="24">
        <v>1</v>
      </c>
      <c r="H6" s="24">
        <v>3</v>
      </c>
      <c r="I6" s="24">
        <v>3</v>
      </c>
      <c r="J6" s="26">
        <f t="shared" si="1"/>
        <v>7</v>
      </c>
      <c r="K6" s="44" t="str">
        <f t="shared" si="5"/>
        <v>medio</v>
      </c>
      <c r="L6" s="24">
        <v>3</v>
      </c>
      <c r="M6" s="24">
        <v>3</v>
      </c>
      <c r="N6" s="24">
        <v>1</v>
      </c>
      <c r="O6" s="27">
        <f t="shared" si="2"/>
        <v>7</v>
      </c>
      <c r="P6" s="45" t="str">
        <f t="shared" si="6"/>
        <v>medio</v>
      </c>
      <c r="Q6" s="28">
        <f t="shared" si="3"/>
        <v>17</v>
      </c>
      <c r="R6" s="46" t="str">
        <f t="shared" si="7"/>
        <v>medio</v>
      </c>
      <c r="T6" s="66" t="s">
        <v>61</v>
      </c>
      <c r="U6" s="28">
        <f>COUNTIF(R3:R25,"bajo")</f>
        <v>6</v>
      </c>
      <c r="V6" s="28">
        <f>COUNTIF(R3:R25,"medio")</f>
        <v>16</v>
      </c>
      <c r="W6" s="28">
        <f>COUNTIF(R3:R25,"alto")</f>
        <v>1</v>
      </c>
      <c r="X6" s="28">
        <f>SUM(U6:W6)</f>
        <v>23</v>
      </c>
    </row>
    <row r="7" spans="1:24" x14ac:dyDescent="0.25">
      <c r="A7" s="23">
        <v>5</v>
      </c>
      <c r="B7" s="24">
        <v>3</v>
      </c>
      <c r="C7" s="24">
        <v>3</v>
      </c>
      <c r="D7" s="24">
        <v>1</v>
      </c>
      <c r="E7" s="25">
        <f t="shared" si="0"/>
        <v>7</v>
      </c>
      <c r="F7" s="43" t="str">
        <f t="shared" si="4"/>
        <v>medio</v>
      </c>
      <c r="G7" s="24">
        <v>1</v>
      </c>
      <c r="H7" s="24">
        <v>1</v>
      </c>
      <c r="I7" s="24">
        <v>1</v>
      </c>
      <c r="J7" s="26">
        <f t="shared" si="1"/>
        <v>3</v>
      </c>
      <c r="K7" s="44" t="str">
        <f t="shared" si="5"/>
        <v>bajo</v>
      </c>
      <c r="L7" s="24">
        <v>3</v>
      </c>
      <c r="M7" s="24">
        <v>1</v>
      </c>
      <c r="N7" s="24">
        <v>1</v>
      </c>
      <c r="O7" s="27">
        <f t="shared" si="2"/>
        <v>5</v>
      </c>
      <c r="P7" s="45" t="str">
        <f t="shared" si="6"/>
        <v>medio</v>
      </c>
      <c r="Q7" s="28">
        <f t="shared" si="3"/>
        <v>15</v>
      </c>
      <c r="R7" s="46" t="str">
        <f t="shared" si="7"/>
        <v>medio</v>
      </c>
    </row>
    <row r="8" spans="1:24" x14ac:dyDescent="0.25">
      <c r="A8" s="23">
        <v>6</v>
      </c>
      <c r="B8" s="24">
        <v>1</v>
      </c>
      <c r="C8" s="24">
        <v>1</v>
      </c>
      <c r="D8" s="24">
        <v>1</v>
      </c>
      <c r="E8" s="25">
        <f t="shared" si="0"/>
        <v>3</v>
      </c>
      <c r="F8" s="43" t="str">
        <f t="shared" si="4"/>
        <v>bajo</v>
      </c>
      <c r="G8" s="24">
        <v>3</v>
      </c>
      <c r="H8" s="24">
        <v>3</v>
      </c>
      <c r="I8" s="24">
        <v>1</v>
      </c>
      <c r="J8" s="26">
        <f t="shared" si="1"/>
        <v>7</v>
      </c>
      <c r="K8" s="44" t="str">
        <f t="shared" si="5"/>
        <v>medio</v>
      </c>
      <c r="L8" s="24">
        <v>1</v>
      </c>
      <c r="M8" s="24">
        <v>3</v>
      </c>
      <c r="N8" s="24">
        <v>3</v>
      </c>
      <c r="O8" s="27">
        <f t="shared" si="2"/>
        <v>7</v>
      </c>
      <c r="P8" s="45" t="str">
        <f t="shared" si="6"/>
        <v>medio</v>
      </c>
      <c r="Q8" s="28">
        <f t="shared" si="3"/>
        <v>17</v>
      </c>
      <c r="R8" s="46" t="str">
        <f t="shared" si="7"/>
        <v>medio</v>
      </c>
    </row>
    <row r="9" spans="1:24" x14ac:dyDescent="0.25">
      <c r="A9" s="23">
        <v>7</v>
      </c>
      <c r="B9" s="24">
        <v>1</v>
      </c>
      <c r="C9" s="24">
        <v>3</v>
      </c>
      <c r="D9" s="24">
        <v>3</v>
      </c>
      <c r="E9" s="25">
        <f t="shared" si="0"/>
        <v>7</v>
      </c>
      <c r="F9" s="43" t="str">
        <f t="shared" si="4"/>
        <v>medio</v>
      </c>
      <c r="G9" s="24">
        <v>3</v>
      </c>
      <c r="H9" s="24">
        <v>1</v>
      </c>
      <c r="I9" s="24">
        <v>1</v>
      </c>
      <c r="J9" s="26">
        <f t="shared" si="1"/>
        <v>5</v>
      </c>
      <c r="K9" s="44" t="str">
        <f t="shared" si="5"/>
        <v>medio</v>
      </c>
      <c r="L9" s="24">
        <v>3</v>
      </c>
      <c r="M9" s="24">
        <v>1</v>
      </c>
      <c r="N9" s="24">
        <v>1</v>
      </c>
      <c r="O9" s="27">
        <f t="shared" si="2"/>
        <v>5</v>
      </c>
      <c r="P9" s="45" t="str">
        <f t="shared" si="6"/>
        <v>medio</v>
      </c>
      <c r="Q9" s="28">
        <f t="shared" si="3"/>
        <v>17</v>
      </c>
      <c r="R9" s="46" t="str">
        <f t="shared" si="7"/>
        <v>medio</v>
      </c>
    </row>
    <row r="10" spans="1:24" x14ac:dyDescent="0.25">
      <c r="A10" s="23">
        <v>8</v>
      </c>
      <c r="B10" s="24">
        <v>3</v>
      </c>
      <c r="C10" s="24">
        <v>1</v>
      </c>
      <c r="D10" s="24">
        <v>3</v>
      </c>
      <c r="E10" s="25">
        <f t="shared" si="0"/>
        <v>7</v>
      </c>
      <c r="F10" s="43" t="str">
        <f t="shared" si="4"/>
        <v>medio</v>
      </c>
      <c r="G10" s="24">
        <v>1</v>
      </c>
      <c r="H10" s="24">
        <v>1</v>
      </c>
      <c r="I10" s="24">
        <v>3</v>
      </c>
      <c r="J10" s="26">
        <f t="shared" si="1"/>
        <v>5</v>
      </c>
      <c r="K10" s="44" t="str">
        <f t="shared" si="5"/>
        <v>medio</v>
      </c>
      <c r="L10" s="24">
        <v>1</v>
      </c>
      <c r="M10" s="24">
        <v>1</v>
      </c>
      <c r="N10" s="24">
        <v>3</v>
      </c>
      <c r="O10" s="27">
        <f t="shared" si="2"/>
        <v>5</v>
      </c>
      <c r="P10" s="45" t="str">
        <f t="shared" si="6"/>
        <v>medio</v>
      </c>
      <c r="Q10" s="28">
        <f t="shared" si="3"/>
        <v>17</v>
      </c>
      <c r="R10" s="46" t="str">
        <f t="shared" si="7"/>
        <v>medio</v>
      </c>
    </row>
    <row r="11" spans="1:24" x14ac:dyDescent="0.25">
      <c r="A11" s="23">
        <v>9</v>
      </c>
      <c r="B11" s="24">
        <v>3</v>
      </c>
      <c r="C11" s="24">
        <v>1</v>
      </c>
      <c r="D11" s="24">
        <v>1</v>
      </c>
      <c r="E11" s="25">
        <f t="shared" si="0"/>
        <v>5</v>
      </c>
      <c r="F11" s="43" t="str">
        <f t="shared" si="4"/>
        <v>medio</v>
      </c>
      <c r="G11" s="24">
        <v>1</v>
      </c>
      <c r="H11" s="24">
        <v>1</v>
      </c>
      <c r="I11" s="24">
        <v>1</v>
      </c>
      <c r="J11" s="26">
        <f t="shared" si="1"/>
        <v>3</v>
      </c>
      <c r="K11" s="44" t="str">
        <f t="shared" si="5"/>
        <v>bajo</v>
      </c>
      <c r="L11" s="24">
        <v>1</v>
      </c>
      <c r="M11" s="24">
        <v>1</v>
      </c>
      <c r="N11" s="24">
        <v>1</v>
      </c>
      <c r="O11" s="27">
        <f t="shared" si="2"/>
        <v>3</v>
      </c>
      <c r="P11" s="45" t="str">
        <f t="shared" si="6"/>
        <v>bajo</v>
      </c>
      <c r="Q11" s="28">
        <f t="shared" si="3"/>
        <v>11</v>
      </c>
      <c r="R11" s="46" t="str">
        <f t="shared" si="7"/>
        <v>bajo</v>
      </c>
    </row>
    <row r="12" spans="1:24" x14ac:dyDescent="0.25">
      <c r="A12" s="23">
        <v>10</v>
      </c>
      <c r="B12" s="24">
        <v>1</v>
      </c>
      <c r="C12" s="24">
        <v>1</v>
      </c>
      <c r="D12" s="24">
        <v>1</v>
      </c>
      <c r="E12" s="25">
        <f t="shared" si="0"/>
        <v>3</v>
      </c>
      <c r="F12" s="43" t="str">
        <f t="shared" si="4"/>
        <v>bajo</v>
      </c>
      <c r="G12" s="24">
        <v>1</v>
      </c>
      <c r="H12" s="24">
        <v>3</v>
      </c>
      <c r="I12" s="24">
        <v>3</v>
      </c>
      <c r="J12" s="26">
        <f t="shared" si="1"/>
        <v>7</v>
      </c>
      <c r="K12" s="44" t="str">
        <f t="shared" si="5"/>
        <v>medio</v>
      </c>
      <c r="L12" s="24">
        <v>3</v>
      </c>
      <c r="M12" s="24">
        <v>1</v>
      </c>
      <c r="N12" s="24">
        <v>1</v>
      </c>
      <c r="O12" s="27">
        <f t="shared" si="2"/>
        <v>5</v>
      </c>
      <c r="P12" s="45" t="str">
        <f t="shared" si="6"/>
        <v>medio</v>
      </c>
      <c r="Q12" s="28">
        <f t="shared" si="3"/>
        <v>15</v>
      </c>
      <c r="R12" s="46" t="str">
        <f t="shared" si="7"/>
        <v>medio</v>
      </c>
    </row>
    <row r="13" spans="1:24" x14ac:dyDescent="0.25">
      <c r="A13" s="23">
        <v>11</v>
      </c>
      <c r="B13" s="24">
        <v>3</v>
      </c>
      <c r="C13" s="24">
        <v>3</v>
      </c>
      <c r="D13" s="24">
        <v>3</v>
      </c>
      <c r="E13" s="25">
        <f t="shared" si="0"/>
        <v>9</v>
      </c>
      <c r="F13" s="43" t="str">
        <f t="shared" si="4"/>
        <v>alto</v>
      </c>
      <c r="G13" s="24">
        <v>1</v>
      </c>
      <c r="H13" s="24">
        <v>1</v>
      </c>
      <c r="I13" s="24">
        <v>1</v>
      </c>
      <c r="J13" s="26">
        <f t="shared" si="1"/>
        <v>3</v>
      </c>
      <c r="K13" s="44" t="str">
        <f t="shared" si="5"/>
        <v>bajo</v>
      </c>
      <c r="L13" s="24">
        <v>1</v>
      </c>
      <c r="M13" s="24">
        <v>3</v>
      </c>
      <c r="N13" s="24">
        <v>1</v>
      </c>
      <c r="O13" s="27">
        <f t="shared" si="2"/>
        <v>5</v>
      </c>
      <c r="P13" s="45" t="str">
        <f t="shared" si="6"/>
        <v>medio</v>
      </c>
      <c r="Q13" s="28">
        <f t="shared" si="3"/>
        <v>17</v>
      </c>
      <c r="R13" s="46" t="str">
        <f t="shared" si="7"/>
        <v>medio</v>
      </c>
    </row>
    <row r="14" spans="1:24" x14ac:dyDescent="0.25">
      <c r="A14" s="23">
        <v>12</v>
      </c>
      <c r="B14" s="24">
        <v>1</v>
      </c>
      <c r="C14" s="24">
        <v>1</v>
      </c>
      <c r="D14" s="24">
        <v>1</v>
      </c>
      <c r="E14" s="25">
        <f t="shared" si="0"/>
        <v>3</v>
      </c>
      <c r="F14" s="43" t="str">
        <f t="shared" si="4"/>
        <v>bajo</v>
      </c>
      <c r="G14" s="24">
        <v>1</v>
      </c>
      <c r="H14" s="24">
        <v>1</v>
      </c>
      <c r="I14" s="24">
        <v>1</v>
      </c>
      <c r="J14" s="26">
        <f t="shared" si="1"/>
        <v>3</v>
      </c>
      <c r="K14" s="44" t="str">
        <f t="shared" si="5"/>
        <v>bajo</v>
      </c>
      <c r="L14" s="24">
        <v>1</v>
      </c>
      <c r="M14" s="24">
        <v>3</v>
      </c>
      <c r="N14" s="24">
        <v>1</v>
      </c>
      <c r="O14" s="27">
        <f t="shared" si="2"/>
        <v>5</v>
      </c>
      <c r="P14" s="45" t="str">
        <f t="shared" si="6"/>
        <v>medio</v>
      </c>
      <c r="Q14" s="28">
        <f t="shared" si="3"/>
        <v>11</v>
      </c>
      <c r="R14" s="46" t="str">
        <f t="shared" si="7"/>
        <v>bajo</v>
      </c>
    </row>
    <row r="15" spans="1:24" x14ac:dyDescent="0.25">
      <c r="A15" s="23">
        <v>13</v>
      </c>
      <c r="B15" s="24">
        <v>1</v>
      </c>
      <c r="C15" s="24">
        <v>1</v>
      </c>
      <c r="D15" s="24">
        <v>3</v>
      </c>
      <c r="E15" s="25">
        <f t="shared" si="0"/>
        <v>5</v>
      </c>
      <c r="F15" s="43" t="str">
        <f t="shared" si="4"/>
        <v>medio</v>
      </c>
      <c r="G15" s="24">
        <v>3</v>
      </c>
      <c r="H15" s="24">
        <v>1</v>
      </c>
      <c r="I15" s="24">
        <v>3</v>
      </c>
      <c r="J15" s="26">
        <f t="shared" si="1"/>
        <v>7</v>
      </c>
      <c r="K15" s="44" t="str">
        <f t="shared" si="5"/>
        <v>medio</v>
      </c>
      <c r="L15" s="24">
        <v>1</v>
      </c>
      <c r="M15" s="24">
        <v>1</v>
      </c>
      <c r="N15" s="24">
        <v>1</v>
      </c>
      <c r="O15" s="27">
        <f t="shared" si="2"/>
        <v>3</v>
      </c>
      <c r="P15" s="45" t="str">
        <f t="shared" si="6"/>
        <v>bajo</v>
      </c>
      <c r="Q15" s="28">
        <f t="shared" si="3"/>
        <v>15</v>
      </c>
      <c r="R15" s="46" t="str">
        <f t="shared" si="7"/>
        <v>medio</v>
      </c>
    </row>
    <row r="16" spans="1:24" x14ac:dyDescent="0.25">
      <c r="A16" s="23">
        <v>14</v>
      </c>
      <c r="B16" s="24">
        <v>3</v>
      </c>
      <c r="C16" s="24">
        <v>1</v>
      </c>
      <c r="D16" s="24">
        <v>1</v>
      </c>
      <c r="E16" s="25">
        <f t="shared" si="0"/>
        <v>5</v>
      </c>
      <c r="F16" s="43" t="str">
        <f t="shared" si="4"/>
        <v>medio</v>
      </c>
      <c r="G16" s="24">
        <v>3</v>
      </c>
      <c r="H16" s="24">
        <v>1</v>
      </c>
      <c r="I16" s="24">
        <v>3</v>
      </c>
      <c r="J16" s="26">
        <f t="shared" si="1"/>
        <v>7</v>
      </c>
      <c r="K16" s="44" t="str">
        <f t="shared" si="5"/>
        <v>medio</v>
      </c>
      <c r="L16" s="24">
        <v>1</v>
      </c>
      <c r="M16" s="24">
        <v>1</v>
      </c>
      <c r="N16" s="24">
        <v>1</v>
      </c>
      <c r="O16" s="27">
        <f t="shared" si="2"/>
        <v>3</v>
      </c>
      <c r="P16" s="45" t="str">
        <f t="shared" si="6"/>
        <v>bajo</v>
      </c>
      <c r="Q16" s="28">
        <f t="shared" si="3"/>
        <v>15</v>
      </c>
      <c r="R16" s="46" t="str">
        <f t="shared" si="7"/>
        <v>medio</v>
      </c>
    </row>
    <row r="17" spans="1:18" x14ac:dyDescent="0.25">
      <c r="A17" s="23">
        <v>15</v>
      </c>
      <c r="B17" s="24">
        <v>1</v>
      </c>
      <c r="C17" s="24">
        <v>1</v>
      </c>
      <c r="D17" s="24">
        <v>1</v>
      </c>
      <c r="E17" s="25">
        <f t="shared" si="0"/>
        <v>3</v>
      </c>
      <c r="F17" s="43" t="str">
        <f t="shared" si="4"/>
        <v>bajo</v>
      </c>
      <c r="G17" s="24">
        <v>1</v>
      </c>
      <c r="H17" s="24">
        <v>3</v>
      </c>
      <c r="I17" s="24">
        <v>1</v>
      </c>
      <c r="J17" s="26">
        <f t="shared" si="1"/>
        <v>5</v>
      </c>
      <c r="K17" s="44" t="str">
        <f t="shared" si="5"/>
        <v>medio</v>
      </c>
      <c r="L17" s="24">
        <v>1</v>
      </c>
      <c r="M17" s="24">
        <v>1</v>
      </c>
      <c r="N17" s="24">
        <v>3</v>
      </c>
      <c r="O17" s="27">
        <f t="shared" si="2"/>
        <v>5</v>
      </c>
      <c r="P17" s="45" t="str">
        <f t="shared" si="6"/>
        <v>medio</v>
      </c>
      <c r="Q17" s="28">
        <f t="shared" si="3"/>
        <v>13</v>
      </c>
      <c r="R17" s="46" t="str">
        <f t="shared" si="7"/>
        <v>bajo</v>
      </c>
    </row>
    <row r="18" spans="1:18" x14ac:dyDescent="0.25">
      <c r="A18" s="23">
        <v>16</v>
      </c>
      <c r="B18" s="24">
        <v>1</v>
      </c>
      <c r="C18" s="24">
        <v>1</v>
      </c>
      <c r="D18" s="24">
        <v>3</v>
      </c>
      <c r="E18" s="25">
        <f t="shared" si="0"/>
        <v>5</v>
      </c>
      <c r="F18" s="43" t="str">
        <f t="shared" si="4"/>
        <v>medio</v>
      </c>
      <c r="G18" s="24">
        <v>3</v>
      </c>
      <c r="H18" s="24">
        <v>3</v>
      </c>
      <c r="I18" s="24">
        <v>1</v>
      </c>
      <c r="J18" s="26">
        <f t="shared" si="1"/>
        <v>7</v>
      </c>
      <c r="K18" s="44" t="str">
        <f t="shared" si="5"/>
        <v>medio</v>
      </c>
      <c r="L18" s="24">
        <v>1</v>
      </c>
      <c r="M18" s="24">
        <v>1</v>
      </c>
      <c r="N18" s="24">
        <v>1</v>
      </c>
      <c r="O18" s="27">
        <f t="shared" si="2"/>
        <v>3</v>
      </c>
      <c r="P18" s="45" t="str">
        <f t="shared" si="6"/>
        <v>bajo</v>
      </c>
      <c r="Q18" s="28">
        <f t="shared" si="3"/>
        <v>15</v>
      </c>
      <c r="R18" s="46" t="str">
        <f t="shared" si="7"/>
        <v>medio</v>
      </c>
    </row>
    <row r="19" spans="1:18" x14ac:dyDescent="0.25">
      <c r="A19" s="23">
        <v>17</v>
      </c>
      <c r="B19" s="24">
        <v>1</v>
      </c>
      <c r="C19" s="24">
        <v>3</v>
      </c>
      <c r="D19" s="24">
        <v>1</v>
      </c>
      <c r="E19" s="25">
        <f t="shared" si="0"/>
        <v>5</v>
      </c>
      <c r="F19" s="43" t="str">
        <f t="shared" si="4"/>
        <v>medio</v>
      </c>
      <c r="G19" s="24">
        <v>1</v>
      </c>
      <c r="H19" s="24">
        <v>1</v>
      </c>
      <c r="I19" s="24">
        <v>3</v>
      </c>
      <c r="J19" s="26">
        <f t="shared" si="1"/>
        <v>5</v>
      </c>
      <c r="K19" s="44" t="str">
        <f t="shared" si="5"/>
        <v>medio</v>
      </c>
      <c r="L19" s="24">
        <v>1</v>
      </c>
      <c r="M19" s="24">
        <v>3</v>
      </c>
      <c r="N19" s="24">
        <v>1</v>
      </c>
      <c r="O19" s="27">
        <f t="shared" si="2"/>
        <v>5</v>
      </c>
      <c r="P19" s="45" t="str">
        <f t="shared" si="6"/>
        <v>medio</v>
      </c>
      <c r="Q19" s="28">
        <f t="shared" si="3"/>
        <v>15</v>
      </c>
      <c r="R19" s="46" t="str">
        <f t="shared" si="7"/>
        <v>medio</v>
      </c>
    </row>
    <row r="20" spans="1:18" x14ac:dyDescent="0.25">
      <c r="A20" s="23">
        <v>18</v>
      </c>
      <c r="B20" s="24">
        <v>3</v>
      </c>
      <c r="C20" s="24">
        <v>3</v>
      </c>
      <c r="D20" s="24">
        <v>1</v>
      </c>
      <c r="E20" s="25">
        <f t="shared" si="0"/>
        <v>7</v>
      </c>
      <c r="F20" s="43" t="str">
        <f t="shared" si="4"/>
        <v>medio</v>
      </c>
      <c r="G20" s="24">
        <v>1</v>
      </c>
      <c r="H20" s="24">
        <v>1</v>
      </c>
      <c r="I20" s="24">
        <v>1</v>
      </c>
      <c r="J20" s="26">
        <f t="shared" si="1"/>
        <v>3</v>
      </c>
      <c r="K20" s="44" t="str">
        <f t="shared" si="5"/>
        <v>bajo</v>
      </c>
      <c r="L20" s="24">
        <v>1</v>
      </c>
      <c r="M20" s="24">
        <v>1</v>
      </c>
      <c r="N20" s="24">
        <v>1</v>
      </c>
      <c r="O20" s="27">
        <f t="shared" si="2"/>
        <v>3</v>
      </c>
      <c r="P20" s="45" t="str">
        <f t="shared" si="6"/>
        <v>bajo</v>
      </c>
      <c r="Q20" s="28">
        <f t="shared" si="3"/>
        <v>13</v>
      </c>
      <c r="R20" s="46" t="str">
        <f t="shared" si="7"/>
        <v>bajo</v>
      </c>
    </row>
    <row r="21" spans="1:18" x14ac:dyDescent="0.25">
      <c r="A21" s="23">
        <v>19</v>
      </c>
      <c r="B21" s="24">
        <v>1</v>
      </c>
      <c r="C21" s="24">
        <v>3</v>
      </c>
      <c r="D21" s="24">
        <v>3</v>
      </c>
      <c r="E21" s="25">
        <f t="shared" si="0"/>
        <v>7</v>
      </c>
      <c r="F21" s="43" t="str">
        <f t="shared" si="4"/>
        <v>medio</v>
      </c>
      <c r="G21" s="24">
        <v>1</v>
      </c>
      <c r="H21" s="24">
        <v>3</v>
      </c>
      <c r="I21" s="24">
        <v>1</v>
      </c>
      <c r="J21" s="26">
        <f t="shared" si="1"/>
        <v>5</v>
      </c>
      <c r="K21" s="44" t="str">
        <f t="shared" si="5"/>
        <v>medio</v>
      </c>
      <c r="L21" s="24">
        <v>3</v>
      </c>
      <c r="M21" s="24">
        <v>1</v>
      </c>
      <c r="N21" s="24">
        <v>1</v>
      </c>
      <c r="O21" s="27">
        <f t="shared" si="2"/>
        <v>5</v>
      </c>
      <c r="P21" s="45" t="str">
        <f t="shared" si="6"/>
        <v>medio</v>
      </c>
      <c r="Q21" s="28">
        <f t="shared" si="3"/>
        <v>17</v>
      </c>
      <c r="R21" s="46" t="str">
        <f t="shared" si="7"/>
        <v>medio</v>
      </c>
    </row>
    <row r="22" spans="1:18" x14ac:dyDescent="0.25">
      <c r="A22" s="23">
        <v>20</v>
      </c>
      <c r="B22" s="24">
        <v>3</v>
      </c>
      <c r="C22" s="24">
        <v>1</v>
      </c>
      <c r="D22" s="24">
        <v>1</v>
      </c>
      <c r="E22" s="25">
        <f t="shared" si="0"/>
        <v>5</v>
      </c>
      <c r="F22" s="43" t="str">
        <f t="shared" si="4"/>
        <v>medio</v>
      </c>
      <c r="G22" s="24">
        <v>1</v>
      </c>
      <c r="H22" s="24">
        <v>1</v>
      </c>
      <c r="I22" s="24">
        <v>1</v>
      </c>
      <c r="J22" s="26">
        <f t="shared" si="1"/>
        <v>3</v>
      </c>
      <c r="K22" s="44" t="str">
        <f t="shared" si="5"/>
        <v>bajo</v>
      </c>
      <c r="L22" s="24">
        <v>3</v>
      </c>
      <c r="M22" s="24">
        <v>1</v>
      </c>
      <c r="N22" s="24">
        <v>3</v>
      </c>
      <c r="O22" s="27">
        <f t="shared" si="2"/>
        <v>7</v>
      </c>
      <c r="P22" s="45" t="str">
        <f t="shared" si="6"/>
        <v>medio</v>
      </c>
      <c r="Q22" s="28">
        <f t="shared" si="3"/>
        <v>15</v>
      </c>
      <c r="R22" s="46" t="str">
        <f t="shared" si="7"/>
        <v>medio</v>
      </c>
    </row>
    <row r="23" spans="1:18" x14ac:dyDescent="0.25">
      <c r="A23" s="23">
        <v>21</v>
      </c>
      <c r="B23" s="24">
        <v>1</v>
      </c>
      <c r="C23" s="24">
        <v>1</v>
      </c>
      <c r="D23" s="24">
        <v>1</v>
      </c>
      <c r="E23" s="25">
        <f t="shared" si="0"/>
        <v>3</v>
      </c>
      <c r="F23" s="43" t="str">
        <f t="shared" si="4"/>
        <v>bajo</v>
      </c>
      <c r="G23" s="24">
        <v>3</v>
      </c>
      <c r="H23" s="24">
        <v>3</v>
      </c>
      <c r="I23" s="24">
        <v>3</v>
      </c>
      <c r="J23" s="26">
        <f t="shared" si="1"/>
        <v>9</v>
      </c>
      <c r="K23" s="44" t="str">
        <f t="shared" si="5"/>
        <v>alto</v>
      </c>
      <c r="L23" s="24">
        <v>3</v>
      </c>
      <c r="M23" s="24">
        <v>1</v>
      </c>
      <c r="N23" s="24">
        <v>3</v>
      </c>
      <c r="O23" s="27">
        <f t="shared" si="2"/>
        <v>7</v>
      </c>
      <c r="P23" s="45" t="str">
        <f t="shared" si="6"/>
        <v>medio</v>
      </c>
      <c r="Q23" s="28">
        <f t="shared" si="3"/>
        <v>19</v>
      </c>
      <c r="R23" s="46" t="str">
        <f t="shared" si="7"/>
        <v>medio</v>
      </c>
    </row>
    <row r="24" spans="1:18" x14ac:dyDescent="0.25">
      <c r="A24" s="23">
        <v>22</v>
      </c>
      <c r="B24" s="24">
        <v>1</v>
      </c>
      <c r="C24" s="24">
        <v>1</v>
      </c>
      <c r="D24" s="24">
        <v>1</v>
      </c>
      <c r="E24" s="25">
        <f t="shared" si="0"/>
        <v>3</v>
      </c>
      <c r="F24" s="43" t="str">
        <f t="shared" si="4"/>
        <v>bajo</v>
      </c>
      <c r="G24" s="24">
        <v>1</v>
      </c>
      <c r="H24" s="24">
        <v>1</v>
      </c>
      <c r="I24" s="24">
        <v>1</v>
      </c>
      <c r="J24" s="26">
        <f t="shared" si="1"/>
        <v>3</v>
      </c>
      <c r="K24" s="44" t="str">
        <f t="shared" si="5"/>
        <v>bajo</v>
      </c>
      <c r="L24" s="24">
        <v>1</v>
      </c>
      <c r="M24" s="24">
        <v>1</v>
      </c>
      <c r="N24" s="24">
        <v>3</v>
      </c>
      <c r="O24" s="27">
        <f t="shared" si="2"/>
        <v>5</v>
      </c>
      <c r="P24" s="45" t="str">
        <f t="shared" si="6"/>
        <v>medio</v>
      </c>
      <c r="Q24" s="28">
        <f t="shared" si="3"/>
        <v>11</v>
      </c>
      <c r="R24" s="46" t="str">
        <f t="shared" si="7"/>
        <v>bajo</v>
      </c>
    </row>
    <row r="25" spans="1:18" x14ac:dyDescent="0.25">
      <c r="A25" s="23">
        <v>23</v>
      </c>
      <c r="B25" s="24">
        <v>3</v>
      </c>
      <c r="C25" s="24">
        <v>3</v>
      </c>
      <c r="D25" s="24">
        <v>1</v>
      </c>
      <c r="E25" s="25">
        <f t="shared" si="0"/>
        <v>7</v>
      </c>
      <c r="F25" s="43" t="str">
        <f t="shared" si="4"/>
        <v>medio</v>
      </c>
      <c r="G25" s="24">
        <v>3</v>
      </c>
      <c r="H25" s="24">
        <v>3</v>
      </c>
      <c r="I25" s="24">
        <v>1</v>
      </c>
      <c r="J25" s="26">
        <f t="shared" si="1"/>
        <v>7</v>
      </c>
      <c r="K25" s="44" t="str">
        <f t="shared" si="5"/>
        <v>medio</v>
      </c>
      <c r="L25" s="24">
        <v>1</v>
      </c>
      <c r="M25" s="24">
        <v>3</v>
      </c>
      <c r="N25" s="24">
        <v>3</v>
      </c>
      <c r="O25" s="27">
        <f t="shared" si="2"/>
        <v>7</v>
      </c>
      <c r="P25" s="45" t="str">
        <f t="shared" si="6"/>
        <v>medio</v>
      </c>
      <c r="Q25" s="28">
        <f t="shared" si="3"/>
        <v>21</v>
      </c>
      <c r="R25" s="46" t="str">
        <f t="shared" si="7"/>
        <v>medio</v>
      </c>
    </row>
    <row r="26" spans="1:18" x14ac:dyDescent="0.25">
      <c r="A26" s="47" t="s">
        <v>6</v>
      </c>
      <c r="B26" s="48">
        <f>SUM(B3:B25)</f>
        <v>43</v>
      </c>
      <c r="C26" s="48">
        <f>SUM(C3:C25)</f>
        <v>41</v>
      </c>
      <c r="D26" s="48">
        <f>SUM(D3:D25)</f>
        <v>39</v>
      </c>
      <c r="E26" s="48">
        <f>SUM(E3:E25)</f>
        <v>123</v>
      </c>
      <c r="F26" s="49"/>
      <c r="G26" s="50">
        <f>SUM(G3:G25)</f>
        <v>39</v>
      </c>
      <c r="H26" s="50">
        <f>SUM(H3:H25)</f>
        <v>41</v>
      </c>
      <c r="I26" s="50">
        <f>SUM(I3:I25)</f>
        <v>39</v>
      </c>
      <c r="J26" s="50">
        <f>SUM(J3:J25)</f>
        <v>119</v>
      </c>
      <c r="K26" s="42"/>
      <c r="L26" s="51">
        <f>SUM(L3:L25)</f>
        <v>39</v>
      </c>
      <c r="M26" s="51">
        <f>SUM(M3:M25)</f>
        <v>37</v>
      </c>
      <c r="N26" s="51">
        <f>SUM(N3:N25)</f>
        <v>39</v>
      </c>
      <c r="O26" s="51">
        <f>SUM(O3:O25)</f>
        <v>115</v>
      </c>
      <c r="P26" s="42"/>
      <c r="Q26" s="66">
        <f>SUM(Q3:Q25)</f>
        <v>357</v>
      </c>
      <c r="R26" s="42"/>
    </row>
    <row r="27" spans="1:18" s="60" customFormat="1" x14ac:dyDescent="0.25">
      <c r="A27" s="55" t="s">
        <v>63</v>
      </c>
      <c r="B27" s="56">
        <f>B26/(23*3)</f>
        <v>0.62318840579710144</v>
      </c>
      <c r="C27" s="56">
        <f>C26/(23*3)</f>
        <v>0.59420289855072461</v>
      </c>
      <c r="D27" s="56">
        <f>D26/(23*3)</f>
        <v>0.56521739130434778</v>
      </c>
      <c r="E27" s="56">
        <f>E26/(23*9)</f>
        <v>0.59420289855072461</v>
      </c>
      <c r="F27" s="57"/>
      <c r="G27" s="58">
        <f>G26/(23*3)</f>
        <v>0.56521739130434778</v>
      </c>
      <c r="H27" s="58">
        <f>H26/(23*3)</f>
        <v>0.59420289855072461</v>
      </c>
      <c r="I27" s="58">
        <f>I26/(23*3)</f>
        <v>0.56521739130434778</v>
      </c>
      <c r="J27" s="58">
        <f>J26/(23*9)</f>
        <v>0.5748792270531401</v>
      </c>
      <c r="K27" s="57"/>
      <c r="L27" s="59">
        <f>L26/(23*3)</f>
        <v>0.56521739130434778</v>
      </c>
      <c r="M27" s="59">
        <f>M26/(23*3)</f>
        <v>0.53623188405797106</v>
      </c>
      <c r="N27" s="59">
        <f>N26/(23*3)</f>
        <v>0.56521739130434778</v>
      </c>
      <c r="O27" s="59">
        <f>O26/(23*9)</f>
        <v>0.55555555555555558</v>
      </c>
      <c r="P27" s="57"/>
      <c r="Q27" s="67">
        <f>Q26/(23*27)</f>
        <v>0.5748792270531401</v>
      </c>
      <c r="R27" s="57"/>
    </row>
    <row r="28" spans="1:18" x14ac:dyDescent="0.25">
      <c r="B28" s="54"/>
    </row>
  </sheetData>
  <mergeCells count="5">
    <mergeCell ref="Q1:Q2"/>
    <mergeCell ref="R1:R2"/>
    <mergeCell ref="B1:F1"/>
    <mergeCell ref="G1:K1"/>
    <mergeCell ref="L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42" sqref="B42"/>
    </sheetView>
  </sheetViews>
  <sheetFormatPr baseColWidth="10" defaultRowHeight="15.75" x14ac:dyDescent="0.25"/>
  <cols>
    <col min="2" max="2" width="13.125" bestFit="1" customWidth="1"/>
  </cols>
  <sheetData>
    <row r="2" spans="2:4" x14ac:dyDescent="0.25">
      <c r="B2" s="79" t="s">
        <v>64</v>
      </c>
      <c r="C2" s="79"/>
      <c r="D2" s="79"/>
    </row>
    <row r="3" spans="2:4" x14ac:dyDescent="0.25">
      <c r="B3" s="61"/>
      <c r="C3" s="61" t="s">
        <v>17</v>
      </c>
      <c r="D3" s="61" t="s">
        <v>19</v>
      </c>
    </row>
    <row r="4" spans="2:4" x14ac:dyDescent="0.25">
      <c r="B4" s="61" t="s">
        <v>50</v>
      </c>
      <c r="C4" s="9">
        <f>Pretest!B27</f>
        <v>0.44927536231884058</v>
      </c>
      <c r="D4" s="9">
        <f>Postest!B27</f>
        <v>0.62318840579710144</v>
      </c>
    </row>
    <row r="5" spans="2:4" x14ac:dyDescent="0.25">
      <c r="B5" s="52" t="s">
        <v>51</v>
      </c>
      <c r="C5" s="9">
        <f>Pretest!C27</f>
        <v>0.56521739130434778</v>
      </c>
      <c r="D5" s="9">
        <f>Postest!C27</f>
        <v>0.59420289855072461</v>
      </c>
    </row>
    <row r="6" spans="2:4" x14ac:dyDescent="0.25">
      <c r="B6" s="52" t="s">
        <v>52</v>
      </c>
      <c r="C6" s="9">
        <f>Pretest!D27</f>
        <v>0.56521739130434778</v>
      </c>
      <c r="D6" s="9">
        <f>Postest!D27</f>
        <v>0.56521739130434778</v>
      </c>
    </row>
    <row r="15" spans="2:4" x14ac:dyDescent="0.25">
      <c r="B15" s="80" t="s">
        <v>20</v>
      </c>
      <c r="C15" s="81"/>
      <c r="D15" s="82"/>
    </row>
    <row r="16" spans="2:4" x14ac:dyDescent="0.25">
      <c r="B16" s="53"/>
      <c r="C16" s="53" t="s">
        <v>17</v>
      </c>
      <c r="D16" s="53" t="s">
        <v>19</v>
      </c>
    </row>
    <row r="17" spans="2:4" x14ac:dyDescent="0.25">
      <c r="B17" s="63" t="s">
        <v>53</v>
      </c>
      <c r="C17" s="9">
        <f>Pretest!G27</f>
        <v>0.56521739130434778</v>
      </c>
      <c r="D17" s="9">
        <f>Postest!G27</f>
        <v>0.56521739130434778</v>
      </c>
    </row>
    <row r="18" spans="2:4" x14ac:dyDescent="0.25">
      <c r="B18" s="63" t="s">
        <v>54</v>
      </c>
      <c r="C18" s="9">
        <f>Pretest!H27</f>
        <v>0.47826086956521741</v>
      </c>
      <c r="D18" s="9">
        <f>Postest!H27</f>
        <v>0.59420289855072461</v>
      </c>
    </row>
    <row r="19" spans="2:4" x14ac:dyDescent="0.25">
      <c r="B19" s="63" t="s">
        <v>55</v>
      </c>
      <c r="C19" s="9">
        <f>Pretest!I27</f>
        <v>0.56521739130434778</v>
      </c>
      <c r="D19" s="9">
        <f>Postest!I27</f>
        <v>0.56521739130434778</v>
      </c>
    </row>
    <row r="30" spans="2:4" x14ac:dyDescent="0.25">
      <c r="B30" s="76" t="s">
        <v>21</v>
      </c>
      <c r="C30" s="77"/>
      <c r="D30" s="78"/>
    </row>
    <row r="31" spans="2:4" x14ac:dyDescent="0.25">
      <c r="B31" s="62"/>
      <c r="C31" s="62" t="s">
        <v>17</v>
      </c>
      <c r="D31" s="62" t="s">
        <v>19</v>
      </c>
    </row>
    <row r="32" spans="2:4" x14ac:dyDescent="0.25">
      <c r="B32" s="51" t="s">
        <v>56</v>
      </c>
      <c r="C32" s="9">
        <f>Pretest!L27</f>
        <v>0.56521739130434778</v>
      </c>
      <c r="D32" s="9">
        <f>Postest!L27</f>
        <v>0.56521739130434778</v>
      </c>
    </row>
    <row r="33" spans="2:4" x14ac:dyDescent="0.25">
      <c r="B33" s="51" t="s">
        <v>57</v>
      </c>
      <c r="C33" s="9">
        <f>Pretest!M27</f>
        <v>0.47826086956521741</v>
      </c>
      <c r="D33" s="9">
        <f>Postest!M27</f>
        <v>0.53623188405797106</v>
      </c>
    </row>
    <row r="34" spans="2:4" x14ac:dyDescent="0.25">
      <c r="B34" s="51" t="s">
        <v>58</v>
      </c>
      <c r="C34" s="9">
        <f>Pretest!N27</f>
        <v>0.56521739130434778</v>
      </c>
      <c r="D34" s="9">
        <f>Postest!N27</f>
        <v>0.56521739130434778</v>
      </c>
    </row>
  </sheetData>
  <mergeCells count="3">
    <mergeCell ref="B30:D30"/>
    <mergeCell ref="B2:D2"/>
    <mergeCell ref="B15:D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70"/>
  <sheetViews>
    <sheetView topLeftCell="A55" workbookViewId="0">
      <selection activeCell="C66" sqref="C66"/>
    </sheetView>
  </sheetViews>
  <sheetFormatPr baseColWidth="10" defaultRowHeight="15.75" x14ac:dyDescent="0.25"/>
  <cols>
    <col min="1" max="1" width="12.625" bestFit="1" customWidth="1"/>
    <col min="4" max="4" width="8" customWidth="1"/>
    <col min="23" max="23" width="20.5" bestFit="1" customWidth="1"/>
  </cols>
  <sheetData>
    <row r="2" spans="1:26" x14ac:dyDescent="0.25">
      <c r="A2" s="83" t="s">
        <v>16</v>
      </c>
      <c r="B2" s="84"/>
      <c r="C2" s="84"/>
      <c r="D2" s="84"/>
      <c r="E2" s="84"/>
      <c r="F2" s="84"/>
      <c r="G2" s="85"/>
      <c r="W2" s="2"/>
      <c r="X2" s="17" t="s">
        <v>8</v>
      </c>
      <c r="Y2" s="17" t="s">
        <v>9</v>
      </c>
      <c r="Z2" s="17" t="s">
        <v>10</v>
      </c>
    </row>
    <row r="3" spans="1:26" x14ac:dyDescent="0.25">
      <c r="A3" s="5" t="s">
        <v>18</v>
      </c>
      <c r="B3" s="5" t="s">
        <v>60</v>
      </c>
      <c r="C3" s="5" t="s">
        <v>17</v>
      </c>
      <c r="D3" s="7"/>
      <c r="E3" s="5" t="s">
        <v>18</v>
      </c>
      <c r="F3" s="17" t="s">
        <v>60</v>
      </c>
      <c r="G3" s="5" t="s">
        <v>19</v>
      </c>
      <c r="W3" s="3" t="s">
        <v>65</v>
      </c>
      <c r="X3" s="9">
        <f>'Comparación Dimensiones'!$B$4</f>
        <v>0.47826086956521741</v>
      </c>
      <c r="Y3" s="9">
        <f>'Comparación Dimensiones'!$B$5</f>
        <v>0.39130434782608697</v>
      </c>
      <c r="Z3" s="9">
        <f>'Comparación Dimensiones'!$B$6</f>
        <v>0.13043478260869565</v>
      </c>
    </row>
    <row r="4" spans="1:26" x14ac:dyDescent="0.25">
      <c r="A4" s="2" t="s">
        <v>8</v>
      </c>
      <c r="B4" s="34">
        <f>C4/$C$7</f>
        <v>0.47826086956521741</v>
      </c>
      <c r="C4" s="2">
        <f>Pretest!$U$3</f>
        <v>11</v>
      </c>
      <c r="E4" s="2" t="s">
        <v>8</v>
      </c>
      <c r="F4" s="34">
        <f>G4/$G$7</f>
        <v>0.34782608695652173</v>
      </c>
      <c r="G4" s="2">
        <f>Postest!U3</f>
        <v>8</v>
      </c>
      <c r="W4" s="3" t="s">
        <v>66</v>
      </c>
      <c r="X4" s="9">
        <f>'Comparación Dimensiones'!$F$4</f>
        <v>0.34782608695652173</v>
      </c>
      <c r="Y4" s="9">
        <f>'Comparación Dimensiones'!$F$5</f>
        <v>0.52173913043478259</v>
      </c>
      <c r="Z4" s="9">
        <f>'Comparación Dimensiones'!$F$6</f>
        <v>0.13043478260869565</v>
      </c>
    </row>
    <row r="5" spans="1:26" x14ac:dyDescent="0.25">
      <c r="A5" s="2" t="s">
        <v>9</v>
      </c>
      <c r="B5" s="34">
        <f>C5/$C$7</f>
        <v>0.39130434782608697</v>
      </c>
      <c r="C5" s="2">
        <f>Pretest!$V$3</f>
        <v>9</v>
      </c>
      <c r="E5" s="2" t="s">
        <v>9</v>
      </c>
      <c r="F5" s="34">
        <f>G5/$G$7</f>
        <v>0.52173913043478259</v>
      </c>
      <c r="G5" s="2">
        <f>Postest!V3</f>
        <v>12</v>
      </c>
      <c r="W5" s="3" t="s">
        <v>67</v>
      </c>
      <c r="X5" s="9">
        <f>'Comparación Dimensiones'!$B$16</f>
        <v>0.39130434782608697</v>
      </c>
      <c r="Y5" s="9">
        <f>'Comparación Dimensiones'!$B$17</f>
        <v>0.56521739130434778</v>
      </c>
      <c r="Z5" s="9">
        <f>'Comparación Dimensiones'!$B$18</f>
        <v>4.3478260869565216E-2</v>
      </c>
    </row>
    <row r="6" spans="1:26" x14ac:dyDescent="0.25">
      <c r="A6" s="2" t="s">
        <v>10</v>
      </c>
      <c r="B6" s="34">
        <f>C6/$C$7</f>
        <v>0.13043478260869565</v>
      </c>
      <c r="C6" s="2">
        <f>Pretest!$W$3</f>
        <v>3</v>
      </c>
      <c r="E6" s="2" t="s">
        <v>10</v>
      </c>
      <c r="F6" s="34">
        <f>G6/$G$7</f>
        <v>0.13043478260869565</v>
      </c>
      <c r="G6" s="2">
        <f>Postest!W3</f>
        <v>3</v>
      </c>
      <c r="W6" s="3" t="s">
        <v>68</v>
      </c>
      <c r="X6" s="9">
        <f>'Comparación Dimensiones'!$F$16</f>
        <v>0.39130434782608697</v>
      </c>
      <c r="Y6" s="9">
        <f>'Comparación Dimensiones'!$F$17</f>
        <v>0.52173913043478259</v>
      </c>
      <c r="Z6" s="9">
        <f>'Comparación Dimensiones'!$F$18</f>
        <v>8.6956521739130432E-2</v>
      </c>
    </row>
    <row r="7" spans="1:26" x14ac:dyDescent="0.25">
      <c r="A7" s="4" t="s">
        <v>15</v>
      </c>
      <c r="B7" s="9">
        <f>SUM(B4:B6)</f>
        <v>1</v>
      </c>
      <c r="C7" s="2">
        <f>SUM(C4:C6)</f>
        <v>23</v>
      </c>
      <c r="E7" s="2" t="s">
        <v>15</v>
      </c>
      <c r="F7" s="9">
        <f>SUM(F4:F6)</f>
        <v>1</v>
      </c>
      <c r="G7" s="2">
        <f>SUM(G4:G6)</f>
        <v>23</v>
      </c>
      <c r="W7" s="3" t="s">
        <v>69</v>
      </c>
      <c r="X7" s="9">
        <f>'Comparación Dimensiones'!$B$28</f>
        <v>0.39130434782608697</v>
      </c>
      <c r="Y7" s="9">
        <f>'Comparación Dimensiones'!$B$29</f>
        <v>0.56521739130434778</v>
      </c>
      <c r="Z7" s="9">
        <f>'Comparación Dimensiones'!$B$30</f>
        <v>4.3478260869565216E-2</v>
      </c>
    </row>
    <row r="8" spans="1:26" x14ac:dyDescent="0.25">
      <c r="W8" s="3" t="s">
        <v>70</v>
      </c>
      <c r="X8" s="9">
        <f>'Comparación Dimensiones'!$F$28</f>
        <v>0.30434782608695654</v>
      </c>
      <c r="Y8" s="9">
        <f>'Comparación Dimensiones'!$F$29</f>
        <v>0.65217391304347827</v>
      </c>
      <c r="Z8" s="9">
        <f>'Comparación Dimensiones'!$F$30</f>
        <v>4.3478260869565216E-2</v>
      </c>
    </row>
    <row r="9" spans="1:26" x14ac:dyDescent="0.25">
      <c r="W9" s="6" t="s">
        <v>71</v>
      </c>
      <c r="X9" s="9">
        <f>B42</f>
        <v>0.52173913043478259</v>
      </c>
      <c r="Y9" s="9">
        <f>B43</f>
        <v>0.39130434782608697</v>
      </c>
      <c r="Z9" s="9">
        <f>B44</f>
        <v>8.6956521739130432E-2</v>
      </c>
    </row>
    <row r="10" spans="1:26" x14ac:dyDescent="0.25">
      <c r="W10" s="6" t="s">
        <v>72</v>
      </c>
      <c r="X10" s="9">
        <f>F28</f>
        <v>0.30434782608695654</v>
      </c>
      <c r="Y10" s="9">
        <f>F43</f>
        <v>0.69565217391304346</v>
      </c>
      <c r="Z10" s="9">
        <f>F44</f>
        <v>4.3478260869565216E-2</v>
      </c>
    </row>
    <row r="14" spans="1:26" x14ac:dyDescent="0.25">
      <c r="A14" s="83" t="s">
        <v>20</v>
      </c>
      <c r="B14" s="84"/>
      <c r="C14" s="84"/>
      <c r="D14" s="84"/>
      <c r="E14" s="84"/>
      <c r="F14" s="84"/>
      <c r="G14" s="85"/>
    </row>
    <row r="15" spans="1:26" x14ac:dyDescent="0.25">
      <c r="A15" s="5" t="s">
        <v>18</v>
      </c>
      <c r="B15" s="17" t="s">
        <v>60</v>
      </c>
      <c r="C15" s="5" t="s">
        <v>17</v>
      </c>
      <c r="D15" s="7"/>
      <c r="E15" s="5" t="s">
        <v>18</v>
      </c>
      <c r="F15" s="17" t="s">
        <v>60</v>
      </c>
      <c r="G15" s="5" t="s">
        <v>19</v>
      </c>
    </row>
    <row r="16" spans="1:26" x14ac:dyDescent="0.25">
      <c r="A16" s="2" t="s">
        <v>8</v>
      </c>
      <c r="B16" s="34">
        <f>C16/$C$19</f>
        <v>0.39130434782608697</v>
      </c>
      <c r="C16" s="2">
        <f>Pretest!$U$4</f>
        <v>9</v>
      </c>
      <c r="E16" s="2" t="s">
        <v>8</v>
      </c>
      <c r="F16" s="34">
        <f>G16/$G$19</f>
        <v>0.39130434782608697</v>
      </c>
      <c r="G16" s="2">
        <f>Postest!U4</f>
        <v>9</v>
      </c>
    </row>
    <row r="17" spans="1:7" x14ac:dyDescent="0.25">
      <c r="A17" s="2" t="s">
        <v>9</v>
      </c>
      <c r="B17" s="34">
        <f>C17/$C$19</f>
        <v>0.56521739130434778</v>
      </c>
      <c r="C17" s="2">
        <f>Pretest!$V$4</f>
        <v>13</v>
      </c>
      <c r="E17" s="2" t="s">
        <v>9</v>
      </c>
      <c r="F17" s="34">
        <f>G17/$G$19</f>
        <v>0.52173913043478259</v>
      </c>
      <c r="G17" s="2">
        <f>Postest!V4</f>
        <v>12</v>
      </c>
    </row>
    <row r="18" spans="1:7" x14ac:dyDescent="0.25">
      <c r="A18" s="2" t="s">
        <v>10</v>
      </c>
      <c r="B18" s="34">
        <f>C18/$C$19</f>
        <v>4.3478260869565216E-2</v>
      </c>
      <c r="C18" s="2">
        <f>Pretest!$W$4</f>
        <v>1</v>
      </c>
      <c r="E18" s="2" t="s">
        <v>10</v>
      </c>
      <c r="F18" s="34">
        <f>G18/$G$19</f>
        <v>8.6956521739130432E-2</v>
      </c>
      <c r="G18" s="2">
        <f>Postest!W4</f>
        <v>2</v>
      </c>
    </row>
    <row r="19" spans="1:7" x14ac:dyDescent="0.25">
      <c r="A19" s="4" t="s">
        <v>15</v>
      </c>
      <c r="B19" s="9">
        <f>SUM(B16:B18)</f>
        <v>1</v>
      </c>
      <c r="C19" s="2">
        <f>SUM(C16:C18)</f>
        <v>23</v>
      </c>
      <c r="E19" s="2" t="s">
        <v>15</v>
      </c>
      <c r="F19" s="9">
        <f>SUM(F16:F18)</f>
        <v>1</v>
      </c>
      <c r="G19" s="2">
        <f>SUM(G16:G18)</f>
        <v>23</v>
      </c>
    </row>
    <row r="26" spans="1:7" x14ac:dyDescent="0.25">
      <c r="A26" s="83" t="s">
        <v>21</v>
      </c>
      <c r="B26" s="84"/>
      <c r="C26" s="84"/>
      <c r="D26" s="84"/>
      <c r="E26" s="84"/>
      <c r="F26" s="84"/>
      <c r="G26" s="85"/>
    </row>
    <row r="27" spans="1:7" x14ac:dyDescent="0.25">
      <c r="A27" s="5" t="s">
        <v>18</v>
      </c>
      <c r="B27" s="17" t="s">
        <v>60</v>
      </c>
      <c r="C27" s="5" t="s">
        <v>17</v>
      </c>
      <c r="D27" s="7"/>
      <c r="E27" s="5" t="s">
        <v>18</v>
      </c>
      <c r="F27" s="17" t="s">
        <v>60</v>
      </c>
      <c r="G27" s="5" t="s">
        <v>19</v>
      </c>
    </row>
    <row r="28" spans="1:7" x14ac:dyDescent="0.25">
      <c r="A28" s="2" t="s">
        <v>8</v>
      </c>
      <c r="B28" s="8">
        <f>C28/$C$31</f>
        <v>0.39130434782608697</v>
      </c>
      <c r="C28" s="2">
        <f>Pretest!$U$5</f>
        <v>9</v>
      </c>
      <c r="E28" s="2" t="s">
        <v>8</v>
      </c>
      <c r="F28" s="34">
        <f>G28/$G$31</f>
        <v>0.30434782608695654</v>
      </c>
      <c r="G28" s="2">
        <f>Postest!U5</f>
        <v>7</v>
      </c>
    </row>
    <row r="29" spans="1:7" x14ac:dyDescent="0.25">
      <c r="A29" s="2" t="s">
        <v>9</v>
      </c>
      <c r="B29" s="8">
        <f>C29/$C$31</f>
        <v>0.56521739130434778</v>
      </c>
      <c r="C29" s="2">
        <f>Pretest!$V$5</f>
        <v>13</v>
      </c>
      <c r="E29" s="2" t="s">
        <v>9</v>
      </c>
      <c r="F29" s="34">
        <f>G29/$G$31</f>
        <v>0.65217391304347827</v>
      </c>
      <c r="G29" s="2">
        <f>Postest!V5</f>
        <v>15</v>
      </c>
    </row>
    <row r="30" spans="1:7" x14ac:dyDescent="0.25">
      <c r="A30" s="2" t="s">
        <v>10</v>
      </c>
      <c r="B30" s="8">
        <f>C30/$C$31</f>
        <v>4.3478260869565216E-2</v>
      </c>
      <c r="C30" s="2">
        <f>Pretest!$W$5</f>
        <v>1</v>
      </c>
      <c r="E30" s="2" t="s">
        <v>10</v>
      </c>
      <c r="F30" s="34">
        <f>G30/$G$31</f>
        <v>4.3478260869565216E-2</v>
      </c>
      <c r="G30" s="2">
        <f>Postest!W5</f>
        <v>1</v>
      </c>
    </row>
    <row r="31" spans="1:7" x14ac:dyDescent="0.25">
      <c r="A31" s="4" t="s">
        <v>15</v>
      </c>
      <c r="B31" s="9">
        <f>SUM(B28:B30)</f>
        <v>1</v>
      </c>
      <c r="C31" s="2">
        <f>SUM(C28:C30)</f>
        <v>23</v>
      </c>
      <c r="E31" s="2" t="s">
        <v>15</v>
      </c>
      <c r="F31" s="9">
        <f>SUM(F28:F30)</f>
        <v>1</v>
      </c>
      <c r="G31" s="2">
        <f>SUM(G28:G30)</f>
        <v>23</v>
      </c>
    </row>
    <row r="40" spans="1:7" x14ac:dyDescent="0.25">
      <c r="A40" s="83" t="s">
        <v>15</v>
      </c>
      <c r="B40" s="84"/>
      <c r="C40" s="84"/>
      <c r="D40" s="84"/>
      <c r="E40" s="84"/>
      <c r="F40" s="84"/>
      <c r="G40" s="85"/>
    </row>
    <row r="41" spans="1:7" x14ac:dyDescent="0.25">
      <c r="A41" s="17" t="s">
        <v>18</v>
      </c>
      <c r="B41" s="17" t="s">
        <v>60</v>
      </c>
      <c r="C41" s="17" t="s">
        <v>17</v>
      </c>
      <c r="D41" s="7"/>
      <c r="E41" s="17" t="s">
        <v>18</v>
      </c>
      <c r="F41" s="17" t="s">
        <v>60</v>
      </c>
      <c r="G41" s="17" t="s">
        <v>19</v>
      </c>
    </row>
    <row r="42" spans="1:7" x14ac:dyDescent="0.25">
      <c r="A42" s="2" t="s">
        <v>8</v>
      </c>
      <c r="B42" s="8">
        <f>C42/$C$31</f>
        <v>0.52173913043478259</v>
      </c>
      <c r="C42" s="2">
        <f>Pretest!U6</f>
        <v>12</v>
      </c>
      <c r="E42" s="2" t="s">
        <v>8</v>
      </c>
      <c r="F42" s="34">
        <f>G42/$G$31</f>
        <v>0.2608695652173913</v>
      </c>
      <c r="G42" s="2">
        <f>Postest!U6</f>
        <v>6</v>
      </c>
    </row>
    <row r="43" spans="1:7" x14ac:dyDescent="0.25">
      <c r="A43" s="2" t="s">
        <v>9</v>
      </c>
      <c r="B43" s="8">
        <f>C43/$C$31</f>
        <v>0.39130434782608697</v>
      </c>
      <c r="C43" s="2">
        <f>Pretest!V6</f>
        <v>9</v>
      </c>
      <c r="E43" s="2" t="s">
        <v>9</v>
      </c>
      <c r="F43" s="34">
        <f>G43/$G$31</f>
        <v>0.69565217391304346</v>
      </c>
      <c r="G43" s="2">
        <f>Postest!V6</f>
        <v>16</v>
      </c>
    </row>
    <row r="44" spans="1:7" x14ac:dyDescent="0.25">
      <c r="A44" s="2" t="s">
        <v>10</v>
      </c>
      <c r="B44" s="8">
        <f>C44/$C$31</f>
        <v>8.6956521739130432E-2</v>
      </c>
      <c r="C44" s="2">
        <f>Pretest!W6</f>
        <v>2</v>
      </c>
      <c r="E44" s="2" t="s">
        <v>10</v>
      </c>
      <c r="F44" s="34">
        <f>G44/$G$31</f>
        <v>4.3478260869565216E-2</v>
      </c>
      <c r="G44" s="2">
        <f>Postest!W6</f>
        <v>1</v>
      </c>
    </row>
    <row r="45" spans="1:7" x14ac:dyDescent="0.25">
      <c r="A45" s="4" t="s">
        <v>15</v>
      </c>
      <c r="B45" s="9">
        <f>SUM(B42:B44)</f>
        <v>1</v>
      </c>
      <c r="C45" s="2">
        <f>SUM(C42:C44)</f>
        <v>23</v>
      </c>
      <c r="E45" s="2" t="s">
        <v>15</v>
      </c>
      <c r="F45" s="9">
        <f>SUM(F42:F44)</f>
        <v>1</v>
      </c>
      <c r="G45" s="2">
        <f>SUM(G42:G44)</f>
        <v>23</v>
      </c>
    </row>
    <row r="57" spans="1:3" x14ac:dyDescent="0.25">
      <c r="A57" s="2"/>
      <c r="B57" s="17" t="s">
        <v>17</v>
      </c>
      <c r="C57" s="17" t="s">
        <v>19</v>
      </c>
    </row>
    <row r="58" spans="1:3" x14ac:dyDescent="0.25">
      <c r="A58" s="3" t="s">
        <v>73</v>
      </c>
      <c r="B58" s="9">
        <f>Pretest!E27</f>
        <v>0.52657004830917875</v>
      </c>
      <c r="C58" s="9">
        <f>Postest!E27</f>
        <v>0.59420289855072461</v>
      </c>
    </row>
    <row r="59" spans="1:3" x14ac:dyDescent="0.25">
      <c r="A59" s="3" t="s">
        <v>74</v>
      </c>
      <c r="B59" s="9">
        <f>Pretest!J27</f>
        <v>0.53623188405797106</v>
      </c>
      <c r="C59" s="9">
        <f>Postest!J27</f>
        <v>0.5748792270531401</v>
      </c>
    </row>
    <row r="60" spans="1:3" x14ac:dyDescent="0.25">
      <c r="A60" s="3" t="s">
        <v>75</v>
      </c>
      <c r="B60" s="9">
        <f>Pretest!O27</f>
        <v>0.53623188405797106</v>
      </c>
      <c r="C60" s="9">
        <f>Postest!O27</f>
        <v>0.55555555555555558</v>
      </c>
    </row>
    <row r="69" spans="1:3" x14ac:dyDescent="0.25">
      <c r="A69" s="2"/>
      <c r="B69" s="17" t="s">
        <v>17</v>
      </c>
      <c r="C69" s="17" t="s">
        <v>19</v>
      </c>
    </row>
    <row r="70" spans="1:3" x14ac:dyDescent="0.25">
      <c r="A70" s="3" t="s">
        <v>76</v>
      </c>
      <c r="B70" s="9">
        <f>Pretest!Q27</f>
        <v>0.53301127214170696</v>
      </c>
      <c r="C70" s="9">
        <f>Postest!Q27</f>
        <v>0.5748792270531401</v>
      </c>
    </row>
  </sheetData>
  <mergeCells count="4">
    <mergeCell ref="A2:G2"/>
    <mergeCell ref="A14:G14"/>
    <mergeCell ref="A26:G26"/>
    <mergeCell ref="A40:G40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topLeftCell="F1" zoomScale="110" zoomScaleNormal="110" zoomScalePageLayoutView="110" workbookViewId="0">
      <selection activeCell="D22" sqref="D22"/>
    </sheetView>
  </sheetViews>
  <sheetFormatPr baseColWidth="10" defaultRowHeight="15.75" x14ac:dyDescent="0.25"/>
  <cols>
    <col min="1" max="1" width="14.125" bestFit="1" customWidth="1"/>
    <col min="2" max="2" width="16.625" bestFit="1" customWidth="1"/>
    <col min="3" max="3" width="17" bestFit="1" customWidth="1"/>
    <col min="4" max="4" width="8.875" customWidth="1"/>
    <col min="5" max="5" width="24.625" bestFit="1" customWidth="1"/>
    <col min="6" max="6" width="16.125" bestFit="1" customWidth="1"/>
    <col min="7" max="7" width="7.125" customWidth="1"/>
    <col min="8" max="8" width="24.625" bestFit="1" customWidth="1"/>
    <col min="9" max="9" width="16.125" bestFit="1" customWidth="1"/>
    <col min="10" max="10" width="7.375" customWidth="1"/>
    <col min="11" max="11" width="30.125" bestFit="1" customWidth="1"/>
    <col min="12" max="12" width="7" bestFit="1" customWidth="1"/>
    <col min="13" max="13" width="8.625" bestFit="1" customWidth="1"/>
    <col min="14" max="14" width="6.375" bestFit="1" customWidth="1"/>
  </cols>
  <sheetData>
    <row r="1" spans="1:9" ht="16.5" thickBot="1" x14ac:dyDescent="0.3"/>
    <row r="2" spans="1:9" x14ac:dyDescent="0.25">
      <c r="A2" s="5" t="s">
        <v>37</v>
      </c>
      <c r="B2" s="5" t="s">
        <v>22</v>
      </c>
      <c r="C2" s="5" t="s">
        <v>23</v>
      </c>
      <c r="E2" s="35" t="s">
        <v>22</v>
      </c>
      <c r="F2" s="13"/>
      <c r="H2" s="35" t="s">
        <v>23</v>
      </c>
      <c r="I2" s="13"/>
    </row>
    <row r="3" spans="1:9" x14ac:dyDescent="0.25">
      <c r="A3" s="2">
        <v>1</v>
      </c>
      <c r="B3" s="2">
        <f>Pretest!Q3</f>
        <v>27</v>
      </c>
      <c r="C3" s="2">
        <f>Postest!Q3</f>
        <v>27</v>
      </c>
      <c r="E3" s="10"/>
      <c r="F3" s="10"/>
      <c r="H3" s="10"/>
      <c r="I3" s="10"/>
    </row>
    <row r="4" spans="1:9" x14ac:dyDescent="0.25">
      <c r="A4" s="2">
        <v>2</v>
      </c>
      <c r="B4" s="2">
        <f>Pretest!Q4</f>
        <v>9</v>
      </c>
      <c r="C4" s="2">
        <f>Postest!Q4</f>
        <v>9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5">
      <c r="A5" s="2">
        <v>3</v>
      </c>
      <c r="B5" s="2">
        <f>Pretest!Q5</f>
        <v>9</v>
      </c>
      <c r="C5" s="2">
        <f>Postest!Q5</f>
        <v>15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5">
      <c r="A6" s="2">
        <v>4</v>
      </c>
      <c r="B6" s="2">
        <f>Pretest!Q6</f>
        <v>23</v>
      </c>
      <c r="C6" s="2">
        <f>Postest!Q6</f>
        <v>17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5">
      <c r="A7" s="2">
        <v>5</v>
      </c>
      <c r="B7" s="2">
        <f>Pretest!Q7</f>
        <v>19</v>
      </c>
      <c r="C7" s="2">
        <f>Postest!Q7</f>
        <v>15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5">
      <c r="A8" s="2">
        <v>6</v>
      </c>
      <c r="B8" s="2">
        <f>Pretest!Q8</f>
        <v>15</v>
      </c>
      <c r="C8" s="2">
        <f>Postest!Q8</f>
        <v>17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5">
      <c r="A9" s="2">
        <v>7</v>
      </c>
      <c r="B9" s="2">
        <f>Pretest!Q9</f>
        <v>9</v>
      </c>
      <c r="C9" s="2">
        <f>Postest!Q9</f>
        <v>17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5">
      <c r="A10" s="2">
        <v>8</v>
      </c>
      <c r="B10" s="2">
        <f>Pretest!Q10</f>
        <v>9</v>
      </c>
      <c r="C10" s="2">
        <f>Postest!Q10</f>
        <v>17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5">
      <c r="A11" s="2">
        <v>9</v>
      </c>
      <c r="B11" s="2">
        <f>Pretest!Q11</f>
        <v>11</v>
      </c>
      <c r="C11" s="2">
        <f>Postest!Q11</f>
        <v>11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5">
      <c r="A12" s="2">
        <v>10</v>
      </c>
      <c r="B12" s="2">
        <f>Pretest!Q12</f>
        <v>13</v>
      </c>
      <c r="C12" s="2">
        <f>Postest!Q12</f>
        <v>15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5">
      <c r="A13" s="2">
        <v>11</v>
      </c>
      <c r="B13" s="2">
        <f>Pretest!Q13</f>
        <v>19</v>
      </c>
      <c r="C13" s="2">
        <f>Postest!Q13</f>
        <v>17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5">
      <c r="A14" s="2">
        <v>12</v>
      </c>
      <c r="B14" s="2">
        <f>Pretest!Q14</f>
        <v>17</v>
      </c>
      <c r="C14" s="2">
        <f>Postest!Q14</f>
        <v>11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5">
      <c r="A15" s="2">
        <v>13</v>
      </c>
      <c r="B15" s="2">
        <f>Pretest!Q15</f>
        <v>17</v>
      </c>
      <c r="C15" s="2">
        <f>Postest!Q15</f>
        <v>15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6.5" thickBot="1" x14ac:dyDescent="0.3">
      <c r="A16" s="2">
        <v>14</v>
      </c>
      <c r="B16" s="2">
        <f>Pretest!Q16</f>
        <v>9</v>
      </c>
      <c r="C16" s="2">
        <f>Postest!Q16</f>
        <v>15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5">
      <c r="A17" s="2">
        <v>15</v>
      </c>
      <c r="B17" s="2">
        <f>Pretest!Q17</f>
        <v>13</v>
      </c>
      <c r="C17" s="2">
        <f>Postest!Q17</f>
        <v>13</v>
      </c>
    </row>
    <row r="18" spans="1:3" x14ac:dyDescent="0.25">
      <c r="A18" s="2">
        <v>16</v>
      </c>
      <c r="B18" s="2">
        <f>Pretest!Q18</f>
        <v>9</v>
      </c>
      <c r="C18" s="2">
        <f>Postest!Q18</f>
        <v>15</v>
      </c>
    </row>
    <row r="19" spans="1:3" x14ac:dyDescent="0.25">
      <c r="A19" s="2">
        <v>17</v>
      </c>
      <c r="B19" s="2">
        <f>Pretest!Q19</f>
        <v>15</v>
      </c>
      <c r="C19" s="2">
        <f>Postest!Q19</f>
        <v>15</v>
      </c>
    </row>
    <row r="20" spans="1:3" x14ac:dyDescent="0.25">
      <c r="A20" s="2">
        <v>18</v>
      </c>
      <c r="B20" s="2">
        <f>Pretest!Q20</f>
        <v>13</v>
      </c>
      <c r="C20" s="2">
        <f>Postest!Q20</f>
        <v>13</v>
      </c>
    </row>
    <row r="21" spans="1:3" x14ac:dyDescent="0.25">
      <c r="A21" s="2">
        <v>19</v>
      </c>
      <c r="B21" s="2">
        <f>Pretest!Q21</f>
        <v>15</v>
      </c>
      <c r="C21" s="2">
        <f>Postest!Q21</f>
        <v>17</v>
      </c>
    </row>
    <row r="22" spans="1:3" x14ac:dyDescent="0.25">
      <c r="A22" s="2">
        <v>20</v>
      </c>
      <c r="B22" s="2">
        <f>Pretest!Q22</f>
        <v>9</v>
      </c>
      <c r="C22" s="2">
        <f>Postest!Q22</f>
        <v>15</v>
      </c>
    </row>
    <row r="23" spans="1:3" x14ac:dyDescent="0.25">
      <c r="A23" s="2">
        <v>21</v>
      </c>
      <c r="B23" s="2">
        <f>Pretest!Q23</f>
        <v>21</v>
      </c>
      <c r="C23" s="2">
        <f>Postest!Q23</f>
        <v>19</v>
      </c>
    </row>
    <row r="24" spans="1:3" x14ac:dyDescent="0.25">
      <c r="A24" s="2">
        <v>22</v>
      </c>
      <c r="B24" s="2">
        <f>Pretest!Q24</f>
        <v>11</v>
      </c>
      <c r="C24" s="2">
        <f>Postest!Q24</f>
        <v>11</v>
      </c>
    </row>
    <row r="25" spans="1:3" x14ac:dyDescent="0.25">
      <c r="A25" s="2">
        <v>23</v>
      </c>
      <c r="B25" s="2">
        <f>Pretest!Q25</f>
        <v>19</v>
      </c>
      <c r="C25" s="2">
        <f>Postest!Q25</f>
        <v>21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25"/>
  <sheetViews>
    <sheetView topLeftCell="B14" workbookViewId="0">
      <selection activeCell="E17" sqref="E17"/>
    </sheetView>
  </sheetViews>
  <sheetFormatPr baseColWidth="10" defaultColWidth="10.875" defaultRowHeight="15.75" x14ac:dyDescent="0.25"/>
  <cols>
    <col min="1" max="1" width="10" style="30" bestFit="1" customWidth="1"/>
    <col min="2" max="2" width="11.875" style="30" bestFit="1" customWidth="1"/>
    <col min="3" max="3" width="12" style="30" bestFit="1" customWidth="1"/>
    <col min="4" max="4" width="10.875" style="30"/>
    <col min="5" max="5" width="43.125" style="30" bestFit="1" customWidth="1"/>
    <col min="6" max="6" width="12.625" style="30" bestFit="1" customWidth="1"/>
    <col min="7" max="7" width="12.125" style="30" bestFit="1" customWidth="1"/>
    <col min="8" max="16384" width="10.875" style="30"/>
  </cols>
  <sheetData>
    <row r="2" spans="1:7" x14ac:dyDescent="0.25">
      <c r="A2" s="29" t="s">
        <v>37</v>
      </c>
      <c r="B2" s="29" t="s">
        <v>22</v>
      </c>
      <c r="C2" s="29" t="s">
        <v>23</v>
      </c>
      <c r="E2" t="s">
        <v>38</v>
      </c>
      <c r="F2"/>
      <c r="G2"/>
    </row>
    <row r="3" spans="1:7" ht="16.5" thickBot="1" x14ac:dyDescent="0.3">
      <c r="A3" s="31">
        <v>1</v>
      </c>
      <c r="B3" s="31">
        <f>Pretest!Q3</f>
        <v>27</v>
      </c>
      <c r="C3" s="31">
        <f>Postest!Q3</f>
        <v>27</v>
      </c>
      <c r="E3"/>
      <c r="F3"/>
      <c r="G3"/>
    </row>
    <row r="4" spans="1:7" x14ac:dyDescent="0.25">
      <c r="A4" s="31">
        <v>2</v>
      </c>
      <c r="B4" s="31">
        <f>Pretest!Q4</f>
        <v>9</v>
      </c>
      <c r="C4" s="31">
        <f>Postest!Q4</f>
        <v>9</v>
      </c>
      <c r="E4" s="12"/>
      <c r="F4" s="12" t="s">
        <v>22</v>
      </c>
      <c r="G4" s="12" t="s">
        <v>23</v>
      </c>
    </row>
    <row r="5" spans="1:7" x14ac:dyDescent="0.25">
      <c r="A5" s="31">
        <v>3</v>
      </c>
      <c r="B5" s="31">
        <f>Pretest!Q5</f>
        <v>9</v>
      </c>
      <c r="C5" s="31">
        <f>Postest!Q5</f>
        <v>15</v>
      </c>
      <c r="E5" s="10" t="s">
        <v>24</v>
      </c>
      <c r="F5" s="10">
        <v>14.633333333333333</v>
      </c>
      <c r="G5" s="10">
        <v>16.333333333333332</v>
      </c>
    </row>
    <row r="6" spans="1:7" x14ac:dyDescent="0.25">
      <c r="A6" s="31">
        <v>4</v>
      </c>
      <c r="B6" s="31">
        <f>Pretest!Q6</f>
        <v>23</v>
      </c>
      <c r="C6" s="31">
        <f>Postest!Q6</f>
        <v>17</v>
      </c>
      <c r="E6" s="10" t="s">
        <v>39</v>
      </c>
      <c r="F6" s="10">
        <v>46.033333333333317</v>
      </c>
      <c r="G6" s="10">
        <v>28.505747126436791</v>
      </c>
    </row>
    <row r="7" spans="1:7" x14ac:dyDescent="0.25">
      <c r="A7" s="31">
        <v>5</v>
      </c>
      <c r="B7" s="31">
        <f>Pretest!Q7</f>
        <v>19</v>
      </c>
      <c r="C7" s="31">
        <f>Postest!Q7</f>
        <v>15</v>
      </c>
      <c r="E7" s="10" t="s">
        <v>40</v>
      </c>
      <c r="F7" s="10">
        <v>30</v>
      </c>
      <c r="G7" s="10">
        <v>30</v>
      </c>
    </row>
    <row r="8" spans="1:7" x14ac:dyDescent="0.25">
      <c r="A8" s="31">
        <v>6</v>
      </c>
      <c r="B8" s="31">
        <f>Pretest!Q8</f>
        <v>15</v>
      </c>
      <c r="C8" s="31">
        <f>Postest!Q8</f>
        <v>17</v>
      </c>
      <c r="E8" s="10" t="s">
        <v>41</v>
      </c>
      <c r="F8" s="10">
        <v>0.51752613010575388</v>
      </c>
      <c r="G8" s="10"/>
    </row>
    <row r="9" spans="1:7" x14ac:dyDescent="0.25">
      <c r="A9" s="31">
        <v>7</v>
      </c>
      <c r="B9" s="31">
        <f>Pretest!Q9</f>
        <v>9</v>
      </c>
      <c r="C9" s="31">
        <f>Postest!Q9</f>
        <v>17</v>
      </c>
      <c r="E9" s="10" t="s">
        <v>42</v>
      </c>
      <c r="F9" s="10">
        <v>0</v>
      </c>
      <c r="G9" s="10"/>
    </row>
    <row r="10" spans="1:7" x14ac:dyDescent="0.25">
      <c r="A10" s="31">
        <v>8</v>
      </c>
      <c r="B10" s="31">
        <f>Pretest!Q10</f>
        <v>9</v>
      </c>
      <c r="C10" s="31">
        <f>Postest!Q10</f>
        <v>17</v>
      </c>
      <c r="E10" s="10" t="s">
        <v>43</v>
      </c>
      <c r="F10" s="10">
        <v>29</v>
      </c>
      <c r="G10" s="10"/>
    </row>
    <row r="11" spans="1:7" x14ac:dyDescent="0.25">
      <c r="A11" s="31">
        <v>9</v>
      </c>
      <c r="B11" s="31">
        <f>Pretest!Q11</f>
        <v>11</v>
      </c>
      <c r="C11" s="31">
        <f>Postest!Q11</f>
        <v>11</v>
      </c>
      <c r="E11" s="10" t="s">
        <v>44</v>
      </c>
      <c r="F11" s="10">
        <v>-1.5298391115879857</v>
      </c>
      <c r="G11" s="10"/>
    </row>
    <row r="12" spans="1:7" x14ac:dyDescent="0.25">
      <c r="A12" s="31">
        <v>10</v>
      </c>
      <c r="B12" s="31">
        <f>Pretest!Q12</f>
        <v>13</v>
      </c>
      <c r="C12" s="31">
        <f>Postest!Q12</f>
        <v>15</v>
      </c>
      <c r="E12" s="10" t="s">
        <v>45</v>
      </c>
      <c r="F12" s="10">
        <v>6.8446344078348792E-2</v>
      </c>
      <c r="G12" s="10"/>
    </row>
    <row r="13" spans="1:7" x14ac:dyDescent="0.25">
      <c r="A13" s="31">
        <v>11</v>
      </c>
      <c r="B13" s="31">
        <f>Pretest!Q13</f>
        <v>19</v>
      </c>
      <c r="C13" s="31">
        <f>Postest!Q13</f>
        <v>17</v>
      </c>
      <c r="E13" s="10" t="s">
        <v>46</v>
      </c>
      <c r="F13" s="10">
        <v>1.6991270265334986</v>
      </c>
      <c r="G13" s="10"/>
    </row>
    <row r="14" spans="1:7" x14ac:dyDescent="0.25">
      <c r="A14" s="31">
        <v>12</v>
      </c>
      <c r="B14" s="31">
        <f>Pretest!Q14</f>
        <v>17</v>
      </c>
      <c r="C14" s="31">
        <f>Postest!Q14</f>
        <v>11</v>
      </c>
      <c r="E14" s="10" t="s">
        <v>47</v>
      </c>
      <c r="F14" s="14">
        <v>0.13689268815669758</v>
      </c>
      <c r="G14" s="10"/>
    </row>
    <row r="15" spans="1:7" ht="16.5" thickBot="1" x14ac:dyDescent="0.3">
      <c r="A15" s="31">
        <v>13</v>
      </c>
      <c r="B15" s="31">
        <f>Pretest!Q15</f>
        <v>17</v>
      </c>
      <c r="C15" s="31">
        <f>Postest!Q15</f>
        <v>15</v>
      </c>
      <c r="E15" s="11" t="s">
        <v>48</v>
      </c>
      <c r="F15" s="11">
        <v>2.0452296421327048</v>
      </c>
      <c r="G15" s="11"/>
    </row>
    <row r="16" spans="1:7" x14ac:dyDescent="0.25">
      <c r="A16" s="31">
        <v>14</v>
      </c>
      <c r="B16" s="31">
        <f>Pretest!Q16</f>
        <v>9</v>
      </c>
      <c r="C16" s="31">
        <f>Postest!Q16</f>
        <v>15</v>
      </c>
    </row>
    <row r="17" spans="1:5" x14ac:dyDescent="0.25">
      <c r="A17" s="31">
        <v>15</v>
      </c>
      <c r="B17" s="31">
        <f>Pretest!Q17</f>
        <v>13</v>
      </c>
      <c r="C17" s="31">
        <f>Postest!Q17</f>
        <v>13</v>
      </c>
    </row>
    <row r="18" spans="1:5" x14ac:dyDescent="0.25">
      <c r="A18" s="31">
        <v>16</v>
      </c>
      <c r="B18" s="31">
        <f>Pretest!Q18</f>
        <v>9</v>
      </c>
      <c r="C18" s="31">
        <f>Postest!Q18</f>
        <v>15</v>
      </c>
    </row>
    <row r="19" spans="1:5" x14ac:dyDescent="0.25">
      <c r="A19" s="31">
        <v>17</v>
      </c>
      <c r="B19" s="31">
        <f>Pretest!Q19</f>
        <v>15</v>
      </c>
      <c r="C19" s="31">
        <f>Postest!Q19</f>
        <v>15</v>
      </c>
      <c r="E19" s="32" t="s">
        <v>49</v>
      </c>
    </row>
    <row r="20" spans="1:5" ht="31.5" x14ac:dyDescent="0.25">
      <c r="A20" s="31">
        <v>18</v>
      </c>
      <c r="B20" s="31">
        <f>Pretest!Q20</f>
        <v>13</v>
      </c>
      <c r="C20" s="31">
        <f>Postest!Q20</f>
        <v>13</v>
      </c>
      <c r="E20" s="33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5">
      <c r="A21" s="31">
        <v>19</v>
      </c>
      <c r="B21" s="31">
        <f>Pretest!Q21</f>
        <v>15</v>
      </c>
      <c r="C21" s="31">
        <f>Postest!Q21</f>
        <v>17</v>
      </c>
    </row>
    <row r="22" spans="1:5" x14ac:dyDescent="0.25">
      <c r="A22" s="31">
        <v>20</v>
      </c>
      <c r="B22" s="31">
        <f>Pretest!Q22</f>
        <v>9</v>
      </c>
      <c r="C22" s="31">
        <f>Postest!Q22</f>
        <v>15</v>
      </c>
    </row>
    <row r="23" spans="1:5" x14ac:dyDescent="0.25">
      <c r="A23" s="31">
        <v>21</v>
      </c>
      <c r="B23" s="31">
        <f>Pretest!Q23</f>
        <v>21</v>
      </c>
      <c r="C23" s="31">
        <f>Postest!Q23</f>
        <v>19</v>
      </c>
    </row>
    <row r="24" spans="1:5" x14ac:dyDescent="0.25">
      <c r="A24" s="31">
        <v>22</v>
      </c>
      <c r="B24" s="31">
        <f>Pretest!Q24</f>
        <v>11</v>
      </c>
      <c r="C24" s="31">
        <f>Postest!Q24</f>
        <v>11</v>
      </c>
    </row>
    <row r="25" spans="1:5" x14ac:dyDescent="0.25">
      <c r="A25" s="31">
        <v>23</v>
      </c>
      <c r="B25" s="31">
        <f>Pretest!Q25</f>
        <v>19</v>
      </c>
      <c r="C25" s="31">
        <f>Postest!Q25</f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2017-10-14T21:53:40Z</dcterms:modified>
</cp:coreProperties>
</file>