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desarrollo\Documents\GitHub\seminario-analisis-informacion\"/>
    </mc:Choice>
  </mc:AlternateContent>
  <bookViews>
    <workbookView xWindow="0" yWindow="465" windowWidth="25605" windowHeight="15435" tabRatio="500" activeTab="1" xr2:uid="{00000000-000D-0000-FFFF-FFFF00000000}"/>
  </bookViews>
  <sheets>
    <sheet name="Pretest" sheetId="1" r:id="rId1"/>
    <sheet name="Postest" sheetId="2" r:id="rId2"/>
    <sheet name="Comparación de Indicadores" sheetId="6" r:id="rId3"/>
    <sheet name="Comparación Dimensiones" sheetId="3" r:id="rId4"/>
    <sheet name="Comparacion de Medias" sheetId="4" r:id="rId5"/>
    <sheet name="T-student" sheetId="5" r:id="rId6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" i="2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C72" i="3"/>
  <c r="B72" i="3"/>
  <c r="C63" i="3"/>
  <c r="C62" i="3"/>
  <c r="C61" i="3"/>
  <c r="B63" i="3"/>
  <c r="B62" i="3"/>
  <c r="B61" i="3"/>
  <c r="T33" i="2"/>
  <c r="T34" i="2"/>
  <c r="R33" i="2"/>
  <c r="R34" i="2"/>
  <c r="Q33" i="2"/>
  <c r="Q34" i="2"/>
  <c r="P33" i="2"/>
  <c r="P34" i="2"/>
  <c r="O33" i="2"/>
  <c r="O34" i="2"/>
  <c r="N33" i="2"/>
  <c r="N34" i="2"/>
  <c r="L33" i="2"/>
  <c r="L34" i="2"/>
  <c r="K33" i="2"/>
  <c r="K34" i="2"/>
  <c r="J33" i="2"/>
  <c r="J34" i="2"/>
  <c r="I33" i="2"/>
  <c r="I34" i="2"/>
  <c r="H33" i="2"/>
  <c r="H34" i="2"/>
  <c r="F33" i="2"/>
  <c r="F34" i="2"/>
  <c r="E33" i="2"/>
  <c r="E34" i="2"/>
  <c r="D33" i="2"/>
  <c r="D34" i="2"/>
  <c r="C33" i="2"/>
  <c r="C34" i="2"/>
  <c r="B33" i="2"/>
  <c r="B34" i="2"/>
  <c r="T34" i="1"/>
  <c r="T33" i="1"/>
  <c r="L33" i="1"/>
  <c r="R33" i="1"/>
  <c r="R34" i="1"/>
  <c r="L34" i="1"/>
  <c r="F34" i="1"/>
  <c r="F33" i="1"/>
  <c r="Q34" i="1"/>
  <c r="P34" i="1"/>
  <c r="O34" i="1"/>
  <c r="N34" i="1"/>
  <c r="K34" i="1"/>
  <c r="J34" i="1"/>
  <c r="I34" i="1"/>
  <c r="H34" i="1"/>
  <c r="E34" i="1"/>
  <c r="D34" i="1"/>
  <c r="C34" i="1"/>
  <c r="B34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F3" i="1"/>
  <c r="L3" i="1"/>
  <c r="R3" i="1"/>
  <c r="T3" i="1"/>
  <c r="Z6" i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F3" i="2"/>
  <c r="L3" i="2"/>
  <c r="R3" i="2"/>
  <c r="T3" i="2"/>
  <c r="Z6" i="2"/>
  <c r="X6" i="2"/>
  <c r="G42" i="3"/>
  <c r="C44" i="3"/>
  <c r="Y6" i="1"/>
  <c r="C43" i="3"/>
  <c r="X6" i="1"/>
  <c r="C42" i="3"/>
  <c r="X5" i="1"/>
  <c r="C28" i="3"/>
  <c r="Y5" i="1"/>
  <c r="C29" i="3"/>
  <c r="Z5" i="1"/>
  <c r="C30" i="3"/>
  <c r="C31" i="3"/>
  <c r="B44" i="3"/>
  <c r="Z9" i="3"/>
  <c r="B43" i="3"/>
  <c r="Y9" i="3"/>
  <c r="B42" i="3"/>
  <c r="X9" i="3"/>
  <c r="X5" i="2"/>
  <c r="G28" i="3"/>
  <c r="Y5" i="2"/>
  <c r="G29" i="3"/>
  <c r="Z5" i="2"/>
  <c r="G30" i="3"/>
  <c r="G31" i="3"/>
  <c r="F28" i="3"/>
  <c r="X10" i="3"/>
  <c r="Y6" i="2"/>
  <c r="G43" i="3"/>
  <c r="F43" i="3"/>
  <c r="Y10" i="3"/>
  <c r="G44" i="3"/>
  <c r="F44" i="3"/>
  <c r="Z10" i="3"/>
  <c r="X3" i="1"/>
  <c r="C4" i="3"/>
  <c r="Y3" i="1"/>
  <c r="C5" i="3"/>
  <c r="Z3" i="1"/>
  <c r="C6" i="3"/>
  <c r="C7" i="3"/>
  <c r="B4" i="3"/>
  <c r="X3" i="3"/>
  <c r="B5" i="3"/>
  <c r="Y3" i="3"/>
  <c r="B6" i="3"/>
  <c r="Z3" i="3"/>
  <c r="X3" i="2"/>
  <c r="G4" i="3"/>
  <c r="Y3" i="2"/>
  <c r="G5" i="3"/>
  <c r="Z3" i="2"/>
  <c r="G6" i="3"/>
  <c r="G7" i="3"/>
  <c r="F4" i="3"/>
  <c r="X4" i="3"/>
  <c r="F5" i="3"/>
  <c r="Y4" i="3"/>
  <c r="F6" i="3"/>
  <c r="Z4" i="3"/>
  <c r="X4" i="1"/>
  <c r="C16" i="3"/>
  <c r="Y4" i="1"/>
  <c r="C17" i="3"/>
  <c r="Z4" i="1"/>
  <c r="C18" i="3"/>
  <c r="C19" i="3"/>
  <c r="B16" i="3"/>
  <c r="X5" i="3"/>
  <c r="B17" i="3"/>
  <c r="Y5" i="3"/>
  <c r="B18" i="3"/>
  <c r="Z5" i="3"/>
  <c r="X4" i="2"/>
  <c r="G16" i="3"/>
  <c r="Y4" i="2"/>
  <c r="G17" i="3"/>
  <c r="Z4" i="2"/>
  <c r="G18" i="3"/>
  <c r="G19" i="3"/>
  <c r="F16" i="3"/>
  <c r="X6" i="3"/>
  <c r="F17" i="3"/>
  <c r="Y6" i="3"/>
  <c r="F18" i="3"/>
  <c r="Z6" i="3"/>
  <c r="B28" i="3"/>
  <c r="X7" i="3"/>
  <c r="B29" i="3"/>
  <c r="Y7" i="3"/>
  <c r="B30" i="3"/>
  <c r="Z7" i="3"/>
  <c r="X8" i="3"/>
  <c r="F29" i="3"/>
  <c r="Y8" i="3"/>
  <c r="F30" i="3"/>
  <c r="Z8" i="3"/>
  <c r="D37" i="6"/>
  <c r="D36" i="6"/>
  <c r="D35" i="6"/>
  <c r="D34" i="6"/>
  <c r="D33" i="1"/>
  <c r="C33" i="1"/>
  <c r="B33" i="1"/>
  <c r="Q33" i="1"/>
  <c r="C37" i="6"/>
  <c r="P33" i="1"/>
  <c r="C36" i="6"/>
  <c r="O33" i="1"/>
  <c r="C35" i="6"/>
  <c r="N33" i="1"/>
  <c r="C34" i="6"/>
  <c r="D21" i="6"/>
  <c r="D20" i="6"/>
  <c r="D19" i="6"/>
  <c r="D18" i="6"/>
  <c r="K33" i="1"/>
  <c r="C21" i="6"/>
  <c r="J33" i="1"/>
  <c r="C20" i="6"/>
  <c r="I33" i="1"/>
  <c r="C19" i="6"/>
  <c r="H33" i="1"/>
  <c r="C18" i="6"/>
  <c r="D7" i="6"/>
  <c r="D6" i="6"/>
  <c r="D5" i="6"/>
  <c r="D4" i="6"/>
  <c r="E33" i="1"/>
  <c r="C7" i="6"/>
  <c r="C6" i="6"/>
  <c r="C5" i="6"/>
  <c r="C4" i="6"/>
  <c r="C3" i="5"/>
  <c r="G45" i="3"/>
  <c r="F42" i="3"/>
  <c r="F45" i="3"/>
  <c r="C45" i="3"/>
  <c r="B45" i="3"/>
  <c r="AA6" i="2"/>
  <c r="AA6" i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" i="4"/>
  <c r="AA5" i="2"/>
  <c r="AA3" i="2"/>
  <c r="AA4" i="2"/>
  <c r="E20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" i="4"/>
  <c r="F31" i="3"/>
  <c r="B31" i="3"/>
  <c r="F19" i="3"/>
  <c r="B19" i="3"/>
  <c r="F7" i="3"/>
  <c r="B7" i="3"/>
  <c r="AA5" i="1"/>
  <c r="AA3" i="1"/>
  <c r="AA4" i="1"/>
</calcChain>
</file>

<file path=xl/sharedStrings.xml><?xml version="1.0" encoding="utf-8"?>
<sst xmlns="http://schemas.openxmlformats.org/spreadsheetml/2006/main" count="219" uniqueCount="80">
  <si>
    <t>DIMENSION 1</t>
  </si>
  <si>
    <t>DIMENSION 2</t>
  </si>
  <si>
    <t>DIMENSION 3</t>
  </si>
  <si>
    <t>TOTAL PRUEBA</t>
  </si>
  <si>
    <t>NIVEL TOTAL</t>
  </si>
  <si>
    <t>ESTUDIANTE</t>
  </si>
  <si>
    <t>TOTAL</t>
  </si>
  <si>
    <t>NIVEL</t>
  </si>
  <si>
    <t>Bajo</t>
  </si>
  <si>
    <t>Medio</t>
  </si>
  <si>
    <t>Alto</t>
  </si>
  <si>
    <t>DIMENSIÓN 1</t>
  </si>
  <si>
    <t>DIMENSIÓN 2</t>
  </si>
  <si>
    <t>DIMENSIÓN 3</t>
  </si>
  <si>
    <t>PRETEST</t>
  </si>
  <si>
    <t>Total</t>
  </si>
  <si>
    <t xml:space="preserve">Dimensión 1 </t>
  </si>
  <si>
    <t>Pretest</t>
  </si>
  <si>
    <t>Nivel</t>
  </si>
  <si>
    <t>Postest</t>
  </si>
  <si>
    <t>Dimensión 2</t>
  </si>
  <si>
    <t>Dimensión 3</t>
  </si>
  <si>
    <t>Total Pretest</t>
  </si>
  <si>
    <t>Total Postest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</si>
  <si>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</si>
  <si>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</si>
  <si>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</si>
  <si>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</si>
  <si>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</si>
  <si>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</si>
  <si>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</si>
  <si>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</si>
  <si>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</si>
  <si>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</si>
  <si>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</si>
  <si>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</si>
  <si>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</si>
  <si>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Estudiante</t>
  </si>
  <si>
    <t>Prueba t para medias de dos muestras emparejadas</t>
  </si>
  <si>
    <t>Varianza</t>
  </si>
  <si>
    <t>Observaciones</t>
  </si>
  <si>
    <t>Coeficiente de correlación de Pearson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</si>
  <si>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</si>
  <si>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</si>
  <si>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</si>
  <si>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</si>
  <si>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</si>
  <si>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</si>
  <si>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</si>
  <si>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Resultado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</si>
  <si>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</si>
  <si>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</si>
  <si>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</si>
  <si>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</si>
  <si>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</si>
  <si>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</si>
  <si>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</si>
  <si>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</si>
  <si>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</si>
  <si>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</si>
  <si>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</si>
  <si>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</si>
  <si>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POSTEST</t>
  </si>
  <si>
    <t>Porcentaje</t>
  </si>
  <si>
    <t>TOTAL POSTEST</t>
  </si>
  <si>
    <t>TOTAL PRETEST</t>
  </si>
  <si>
    <t>Porcentaje indicador</t>
  </si>
  <si>
    <t>Dimensión 1</t>
  </si>
  <si>
    <t>DIMENSIÓN-1-PRE</t>
  </si>
  <si>
    <t>DIMENSIÓN-1-POST</t>
  </si>
  <si>
    <t>DIMENSIÓN-2-PRE</t>
  </si>
  <si>
    <t>DIMENSIÓN-2-POST</t>
  </si>
  <si>
    <t>DIMENSIÓN-3-PRE</t>
  </si>
  <si>
    <t>DIMENSIÓN-3-POST</t>
  </si>
  <si>
    <t>TOTAL-PRE</t>
  </si>
  <si>
    <t>TOTAL-POST</t>
  </si>
  <si>
    <t>DIMENSIÓN-1</t>
  </si>
  <si>
    <t>DIMENSIÓN-2</t>
  </si>
  <si>
    <t>DIMENSIÓN-3</t>
  </si>
  <si>
    <t>Total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</si>
</sst>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7" borderId="0" xfId="0" applyFill="1" applyBorder="1" applyAlignme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7" fillId="0" borderId="0" xfId="0" applyFont="1"/>
    <xf numFmtId="0" fontId="8" fillId="0" borderId="0" xfId="0" applyFont="1" applyAlignment="1">
      <alignment wrapText="1"/>
    </xf>
    <xf numFmtId="9" fontId="0" fillId="0" borderId="1" xfId="1" applyNumberFormat="1" applyFont="1" applyBorder="1"/>
    <xf numFmtId="0" fontId="9" fillId="0" borderId="3" xfId="0" applyFont="1" applyFill="1" applyBorder="1" applyAlignment="1">
      <alignment horizontal="centerContinuous"/>
    </xf>
    <xf numFmtId="0" fontId="10" fillId="2" borderId="1" xfId="0" applyFont="1" applyFill="1" applyBorder="1" applyAlignment="1">
      <alignment horizontal="center" vertical="center"/>
    </xf>
    <xf numFmtId="0" fontId="12" fillId="0" borderId="0" xfId="0" applyFont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2" fillId="0" borderId="1" xfId="0" applyFont="1" applyBorder="1"/>
    <xf numFmtId="0" fontId="12" fillId="3" borderId="1" xfId="0" applyFont="1" applyFill="1" applyBorder="1"/>
    <xf numFmtId="0" fontId="12" fillId="4" borderId="1" xfId="0" applyFont="1" applyFill="1" applyBorder="1"/>
    <xf numFmtId="0" fontId="12" fillId="5" borderId="1" xfId="0" applyFont="1" applyFill="1" applyBorder="1"/>
    <xf numFmtId="0" fontId="12" fillId="6" borderId="1" xfId="0" applyFont="1" applyFill="1" applyBorder="1"/>
    <xf numFmtId="0" fontId="10" fillId="0" borderId="1" xfId="0" applyFont="1" applyBorder="1"/>
    <xf numFmtId="0" fontId="10" fillId="3" borderId="1" xfId="0" applyFont="1" applyFill="1" applyBorder="1"/>
    <xf numFmtId="0" fontId="12" fillId="0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/>
    <xf numFmtId="9" fontId="2" fillId="0" borderId="1" xfId="1" applyNumberFormat="1" applyFont="1" applyBorder="1"/>
    <xf numFmtId="9" fontId="4" fillId="3" borderId="1" xfId="1" applyNumberFormat="1" applyFont="1" applyFill="1" applyBorder="1"/>
    <xf numFmtId="9" fontId="12" fillId="0" borderId="1" xfId="1" applyNumberFormat="1" applyFont="1" applyBorder="1"/>
    <xf numFmtId="9" fontId="4" fillId="4" borderId="1" xfId="1" applyNumberFormat="1" applyFont="1" applyFill="1" applyBorder="1"/>
    <xf numFmtId="9" fontId="4" fillId="5" borderId="1" xfId="1" applyNumberFormat="1" applyFont="1" applyFill="1" applyBorder="1"/>
    <xf numFmtId="9" fontId="6" fillId="0" borderId="0" xfId="1" applyNumberFormat="1" applyFont="1"/>
    <xf numFmtId="0" fontId="2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6" borderId="1" xfId="1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6"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1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Indicadores'!$C$3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Indicadores'!$B$4:$B$7</c:f>
              <c:strCache>
                <c:ptCount val="4"/>
                <c:pt idx="0">
                  <c:v>INDICADOR 1</c:v>
                </c:pt>
                <c:pt idx="1">
                  <c:v>INDICADOR 2</c:v>
                </c:pt>
                <c:pt idx="2">
                  <c:v>INDICADOR 3</c:v>
                </c:pt>
                <c:pt idx="3">
                  <c:v>INDICADOR 4</c:v>
                </c:pt>
              </c:strCache>
            </c:strRef>
          </c:cat>
          <c:val>
            <c:numRef>
              <c:f>'Comparación de Indicadores'!$C$4:$C$7</c:f>
              <c:numCache>
                <c:formatCode>0%</c:formatCode>
                <c:ptCount val="4"/>
                <c:pt idx="0">
                  <c:v>0.43333333333333335</c:v>
                </c:pt>
                <c:pt idx="1">
                  <c:v>0.48333333333333334</c:v>
                </c:pt>
                <c:pt idx="2">
                  <c:v>0.45</c:v>
                </c:pt>
                <c:pt idx="3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0-4B72-BD27-96EBB314DF56}"/>
            </c:ext>
          </c:extLst>
        </c:ser>
        <c:ser>
          <c:idx val="1"/>
          <c:order val="1"/>
          <c:tx>
            <c:strRef>
              <c:f>'Comparación de Indicadores'!$D$3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Indicadores'!$B$4:$B$7</c:f>
              <c:strCache>
                <c:ptCount val="4"/>
                <c:pt idx="0">
                  <c:v>INDICADOR 1</c:v>
                </c:pt>
                <c:pt idx="1">
                  <c:v>INDICADOR 2</c:v>
                </c:pt>
                <c:pt idx="2">
                  <c:v>INDICADOR 3</c:v>
                </c:pt>
                <c:pt idx="3">
                  <c:v>INDICADOR 4</c:v>
                </c:pt>
              </c:strCache>
            </c:strRef>
          </c:cat>
          <c:val>
            <c:numRef>
              <c:f>'Comparación de Indicadores'!$D$4:$D$7</c:f>
              <c:numCache>
                <c:formatCode>0%</c:formatCode>
                <c:ptCount val="4"/>
                <c:pt idx="0">
                  <c:v>0.55000000000000004</c:v>
                </c:pt>
                <c:pt idx="1">
                  <c:v>0.5</c:v>
                </c:pt>
                <c:pt idx="2">
                  <c:v>0.5</c:v>
                </c:pt>
                <c:pt idx="3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0-4B72-BD27-96EBB314D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3066976"/>
        <c:axId val="-2113063520"/>
        <c:axId val="0"/>
      </c:bar3DChart>
      <c:catAx>
        <c:axId val="-21130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063520"/>
        <c:crosses val="autoZero"/>
        <c:auto val="1"/>
        <c:lblAlgn val="ctr"/>
        <c:lblOffset val="100"/>
        <c:noMultiLvlLbl val="0"/>
      </c:catAx>
      <c:valAx>
        <c:axId val="-21130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066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2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Indicadores'!$C$17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Indicadores'!$B$18:$B$21</c:f>
              <c:strCache>
                <c:ptCount val="4"/>
                <c:pt idx="0">
                  <c:v>INDICADOR 5</c:v>
                </c:pt>
                <c:pt idx="1">
                  <c:v>INDICADOR 6</c:v>
                </c:pt>
                <c:pt idx="2">
                  <c:v>INDICADOR 7</c:v>
                </c:pt>
                <c:pt idx="3">
                  <c:v>INDICADOR 8</c:v>
                </c:pt>
              </c:strCache>
            </c:strRef>
          </c:cat>
          <c:val>
            <c:numRef>
              <c:f>'Comparación de Indicadores'!$C$18:$C$21</c:f>
              <c:numCache>
                <c:formatCode>0%</c:formatCode>
                <c:ptCount val="4"/>
                <c:pt idx="0">
                  <c:v>0.5</c:v>
                </c:pt>
                <c:pt idx="1">
                  <c:v>0.35</c:v>
                </c:pt>
                <c:pt idx="2">
                  <c:v>0.45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0-4D11-BC8F-75D401B36953}"/>
            </c:ext>
          </c:extLst>
        </c:ser>
        <c:ser>
          <c:idx val="1"/>
          <c:order val="1"/>
          <c:tx>
            <c:strRef>
              <c:f>'Comparación de Indicadores'!$D$17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Indicadores'!$B$18:$B$21</c:f>
              <c:strCache>
                <c:ptCount val="4"/>
                <c:pt idx="0">
                  <c:v>INDICADOR 5</c:v>
                </c:pt>
                <c:pt idx="1">
                  <c:v>INDICADOR 6</c:v>
                </c:pt>
                <c:pt idx="2">
                  <c:v>INDICADOR 7</c:v>
                </c:pt>
                <c:pt idx="3">
                  <c:v>INDICADOR 8</c:v>
                </c:pt>
              </c:strCache>
            </c:strRef>
          </c:cat>
          <c:val>
            <c:numRef>
              <c:f>'Comparación de Indicadores'!$D$18:$D$21</c:f>
              <c:numCache>
                <c:formatCode>0%</c:formatCode>
                <c:ptCount val="4"/>
                <c:pt idx="0">
                  <c:v>0.66666666666666663</c:v>
                </c:pt>
                <c:pt idx="1">
                  <c:v>0.68333333333333335</c:v>
                </c:pt>
                <c:pt idx="2">
                  <c:v>0.58333333333333337</c:v>
                </c:pt>
                <c:pt idx="3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0-4D11-BC8F-75D401B3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2506768"/>
        <c:axId val="-2112457872"/>
        <c:axId val="0"/>
      </c:bar3DChart>
      <c:catAx>
        <c:axId val="-21125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457872"/>
        <c:crosses val="autoZero"/>
        <c:auto val="1"/>
        <c:lblAlgn val="ctr"/>
        <c:lblOffset val="100"/>
        <c:noMultiLvlLbl val="0"/>
      </c:catAx>
      <c:valAx>
        <c:axId val="-21124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50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3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Indicadores'!$C$33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Indicadores'!$B$34:$B$37</c:f>
              <c:strCache>
                <c:ptCount val="4"/>
                <c:pt idx="0">
                  <c:v>INDICADOR 9</c:v>
                </c:pt>
                <c:pt idx="1">
                  <c:v>INDICADOR 10</c:v>
                </c:pt>
                <c:pt idx="2">
                  <c:v>INDICADOR 11</c:v>
                </c:pt>
                <c:pt idx="3">
                  <c:v>INDICADOR 12</c:v>
                </c:pt>
              </c:strCache>
            </c:strRef>
          </c:cat>
          <c:val>
            <c:numRef>
              <c:f>'Comparación de Indicadores'!$C$34:$C$37</c:f>
              <c:numCache>
                <c:formatCode>0%</c:formatCode>
                <c:ptCount val="4"/>
                <c:pt idx="0">
                  <c:v>0.5</c:v>
                </c:pt>
                <c:pt idx="1">
                  <c:v>0.35</c:v>
                </c:pt>
                <c:pt idx="2">
                  <c:v>0.45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8-4D7A-8579-DB2EA432B5CB}"/>
            </c:ext>
          </c:extLst>
        </c:ser>
        <c:ser>
          <c:idx val="1"/>
          <c:order val="1"/>
          <c:tx>
            <c:strRef>
              <c:f>'Comparación de Indicadores'!$D$33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Indicadores'!$B$34:$B$37</c:f>
              <c:strCache>
                <c:ptCount val="4"/>
                <c:pt idx="0">
                  <c:v>INDICADOR 9</c:v>
                </c:pt>
                <c:pt idx="1">
                  <c:v>INDICADOR 10</c:v>
                </c:pt>
                <c:pt idx="2">
                  <c:v>INDICADOR 11</c:v>
                </c:pt>
                <c:pt idx="3">
                  <c:v>INDICADOR 12</c:v>
                </c:pt>
              </c:strCache>
            </c:strRef>
          </c:cat>
          <c:val>
            <c:numRef>
              <c:f>'Comparación de Indicadores'!$D$34:$D$37</c:f>
              <c:numCache>
                <c:formatCode>0%</c:formatCode>
                <c:ptCount val="4"/>
                <c:pt idx="0">
                  <c:v>0.45</c:v>
                </c:pt>
                <c:pt idx="1">
                  <c:v>0.48333333333333334</c:v>
                </c:pt>
                <c:pt idx="2">
                  <c:v>0.48333333333333334</c:v>
                </c:pt>
                <c:pt idx="3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8-4D7A-8579-DB2EA432B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2961248"/>
        <c:axId val="-2112957808"/>
        <c:axId val="0"/>
      </c:bar3DChart>
      <c:catAx>
        <c:axId val="-21129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957808"/>
        <c:crosses val="autoZero"/>
        <c:auto val="1"/>
        <c:lblAlgn val="ctr"/>
        <c:lblOffset val="100"/>
        <c:noMultiLvlLbl val="0"/>
      </c:catAx>
      <c:valAx>
        <c:axId val="-21129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961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</a:t>
            </a:r>
            <a:r>
              <a:rPr lang="es-ES_tradnl" baseline="0"/>
              <a:t> Dimensi</a:t>
            </a:r>
            <a:r>
              <a:rPr lang="es-ES" baseline="0"/>
              <a:t>ó</a:t>
            </a:r>
            <a:r>
              <a:rPr lang="es-ES_tradnl" baseline="0"/>
              <a:t>n 1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4F-4F7C-84EF-B70FDEF3062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4F-4F7C-84EF-B70FDEF3062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4F-4F7C-84EF-B70FDEF306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Dimensiones'!$A$4:$A$6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Dimensiones'!$B$4:$B$6</c:f>
              <c:numCache>
                <c:formatCode>0%</c:formatCode>
                <c:ptCount val="3"/>
                <c:pt idx="0">
                  <c:v>0.33333333333333331</c:v>
                </c:pt>
                <c:pt idx="1">
                  <c:v>0.53333333333333333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F-4F7C-84EF-B70FDEF30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-2112424992"/>
        <c:axId val="-2112421632"/>
        <c:axId val="0"/>
      </c:bar3DChart>
      <c:catAx>
        <c:axId val="-21124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421632"/>
        <c:crosses val="autoZero"/>
        <c:auto val="1"/>
        <c:lblAlgn val="ctr"/>
        <c:lblOffset val="100"/>
        <c:noMultiLvlLbl val="0"/>
      </c:catAx>
      <c:valAx>
        <c:axId val="-21124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42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 Dimensi</a:t>
            </a:r>
            <a:r>
              <a:rPr lang="es-ES"/>
              <a:t>ón 1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Dimensiones'!$E$4:$E$6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Dimensiones'!$F$4:$F$6</c:f>
              <c:numCache>
                <c:formatCode>0%</c:formatCode>
                <c:ptCount val="3"/>
                <c:pt idx="0">
                  <c:v>0.13333333333333333</c:v>
                </c:pt>
                <c:pt idx="1">
                  <c:v>0.76666666666666672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4-4FFF-A1CF-67F52A9E1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46184432"/>
        <c:axId val="2146187744"/>
        <c:axId val="0"/>
      </c:bar3DChart>
      <c:catAx>
        <c:axId val="2146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187744"/>
        <c:crosses val="autoZero"/>
        <c:auto val="1"/>
        <c:lblAlgn val="ctr"/>
        <c:lblOffset val="100"/>
        <c:noMultiLvlLbl val="0"/>
      </c:catAx>
      <c:valAx>
        <c:axId val="21461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18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</a:t>
            </a:r>
            <a:r>
              <a:rPr lang="es-ES_tradnl" baseline="0"/>
              <a:t> Dimensi</a:t>
            </a:r>
            <a:r>
              <a:rPr lang="es-ES" baseline="0"/>
              <a:t>ón 2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Dimensiones'!$A$16:$A$18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Dimensiones'!$B$16:$B$18</c:f>
              <c:numCache>
                <c:formatCode>0%</c:formatCode>
                <c:ptCount val="3"/>
                <c:pt idx="0">
                  <c:v>0.33333333333333331</c:v>
                </c:pt>
                <c:pt idx="1">
                  <c:v>0.6333333333333333</c:v>
                </c:pt>
                <c:pt idx="2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4-49DB-BEAB-6E7353CCF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46201312"/>
        <c:axId val="2146204624"/>
        <c:axId val="0"/>
      </c:bar3DChart>
      <c:catAx>
        <c:axId val="21462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204624"/>
        <c:crosses val="autoZero"/>
        <c:auto val="1"/>
        <c:lblAlgn val="ctr"/>
        <c:lblOffset val="100"/>
        <c:noMultiLvlLbl val="0"/>
      </c:catAx>
      <c:valAx>
        <c:axId val="21462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2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</a:t>
            </a:r>
            <a:r>
              <a:rPr lang="es-ES_tradnl" baseline="0"/>
              <a:t> </a:t>
            </a:r>
            <a:r>
              <a:rPr lang="es-ES_tradnl"/>
              <a:t>Dimensi</a:t>
            </a:r>
            <a:r>
              <a:rPr lang="es-ES"/>
              <a:t>ón 2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Dimensiones'!$E$16:$E$18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Dimensiones'!$F$16:$F$18</c:f>
              <c:numCache>
                <c:formatCode>0%</c:formatCode>
                <c:ptCount val="3"/>
                <c:pt idx="0">
                  <c:v>6.6666666666666666E-2</c:v>
                </c:pt>
                <c:pt idx="1">
                  <c:v>0.8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9-4F40-B3DE-16BC57EAE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-2112333728"/>
        <c:axId val="-2112330416"/>
        <c:axId val="0"/>
      </c:bar3DChart>
      <c:catAx>
        <c:axId val="-21123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330416"/>
        <c:crosses val="autoZero"/>
        <c:auto val="1"/>
        <c:lblAlgn val="ctr"/>
        <c:lblOffset val="100"/>
        <c:noMultiLvlLbl val="0"/>
      </c:catAx>
      <c:valAx>
        <c:axId val="-21123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33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 Dimensi</a:t>
            </a:r>
            <a:r>
              <a:rPr lang="es-ES"/>
              <a:t>ón 3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Dimensiones'!$A$28:$A$30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Dimensiones'!$B$28:$B$30</c:f>
              <c:numCache>
                <c:formatCode>0%</c:formatCode>
                <c:ptCount val="3"/>
                <c:pt idx="0">
                  <c:v>0.33333333333333331</c:v>
                </c:pt>
                <c:pt idx="1">
                  <c:v>0.6333333333333333</c:v>
                </c:pt>
                <c:pt idx="2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0-40BA-BD08-641F9A055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-2112303984"/>
        <c:axId val="-2112300672"/>
        <c:axId val="0"/>
      </c:bar3DChart>
      <c:catAx>
        <c:axId val="-21123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300672"/>
        <c:crosses val="autoZero"/>
        <c:auto val="1"/>
        <c:lblAlgn val="ctr"/>
        <c:lblOffset val="100"/>
        <c:noMultiLvlLbl val="0"/>
      </c:catAx>
      <c:valAx>
        <c:axId val="-21123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3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</a:t>
            </a:r>
            <a:r>
              <a:rPr lang="es-ES_tradnl" baseline="0"/>
              <a:t> </a:t>
            </a:r>
            <a:r>
              <a:rPr lang="es-ES_tradnl"/>
              <a:t>Dimensi</a:t>
            </a:r>
            <a:r>
              <a:rPr lang="es-ES"/>
              <a:t>ón 3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Dimensiones'!$E$28:$E$30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Dimensiones'!$F$28:$F$30</c:f>
              <c:numCache>
                <c:formatCode>0%</c:formatCode>
                <c:ptCount val="3"/>
                <c:pt idx="0">
                  <c:v>0.26666666666666666</c:v>
                </c:pt>
                <c:pt idx="1">
                  <c:v>0.66666666666666663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9-47AE-B84A-007C5CA9C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-2112914944"/>
        <c:axId val="-2112911632"/>
        <c:axId val="0"/>
      </c:bar3DChart>
      <c:catAx>
        <c:axId val="-21129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911632"/>
        <c:crosses val="autoZero"/>
        <c:auto val="1"/>
        <c:lblAlgn val="ctr"/>
        <c:lblOffset val="100"/>
        <c:noMultiLvlLbl val="0"/>
      </c:catAx>
      <c:valAx>
        <c:axId val="-2112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29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Pretest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Dimensiones'!$A$42:$A$44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Dimensiones'!$B$42:$B$44</c:f>
              <c:numCache>
                <c:formatCode>0%</c:formatCode>
                <c:ptCount val="3"/>
                <c:pt idx="0">
                  <c:v>0.2</c:v>
                </c:pt>
                <c:pt idx="1">
                  <c:v>0.7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2-46D4-93E1-48ABDD7F9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3800384"/>
        <c:axId val="-2113803696"/>
        <c:axId val="0"/>
      </c:bar3DChart>
      <c:catAx>
        <c:axId val="-211380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803696"/>
        <c:crosses val="autoZero"/>
        <c:auto val="1"/>
        <c:lblAlgn val="ctr"/>
        <c:lblOffset val="100"/>
        <c:noMultiLvlLbl val="0"/>
      </c:catAx>
      <c:valAx>
        <c:axId val="-21138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80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Postest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Dimensiones'!$E$42:$E$44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Dimensiones'!$F$42:$F$44</c:f>
              <c:numCache>
                <c:formatCode>0%</c:formatCode>
                <c:ptCount val="3"/>
                <c:pt idx="0">
                  <c:v>3.3333333333333333E-2</c:v>
                </c:pt>
                <c:pt idx="1">
                  <c:v>0.8666666666666667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C-4C73-B118-61B303FC4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3800992"/>
        <c:axId val="2143804288"/>
        <c:axId val="0"/>
      </c:bar3DChart>
      <c:catAx>
        <c:axId val="214380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3804288"/>
        <c:crosses val="autoZero"/>
        <c:auto val="1"/>
        <c:lblAlgn val="ctr"/>
        <c:lblOffset val="100"/>
        <c:noMultiLvlLbl val="0"/>
      </c:catAx>
      <c:valAx>
        <c:axId val="21438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380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 Investigación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Dimensiones'!$W$9</c:f>
              <c:strCache>
                <c:ptCount val="1"/>
                <c:pt idx="0">
                  <c:v>TOTAL-PRE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Dimensiones'!$X$9:$Z$9</c:f>
              <c:numCache>
                <c:formatCode>0%</c:formatCode>
                <c:ptCount val="3"/>
                <c:pt idx="0">
                  <c:v>0.2</c:v>
                </c:pt>
                <c:pt idx="1">
                  <c:v>0.7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2-4725-A71F-4686D3138663}"/>
            </c:ext>
          </c:extLst>
        </c:ser>
        <c:ser>
          <c:idx val="1"/>
          <c:order val="1"/>
          <c:tx>
            <c:strRef>
              <c:f>'Comparación Dimensiones'!$W$10</c:f>
              <c:strCache>
                <c:ptCount val="1"/>
                <c:pt idx="0">
                  <c:v>TOTAL-POST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Dimensiones'!$X$10:$Z$10</c:f>
              <c:numCache>
                <c:formatCode>0%</c:formatCode>
                <c:ptCount val="3"/>
                <c:pt idx="0">
                  <c:v>0.26666666666666666</c:v>
                </c:pt>
                <c:pt idx="1">
                  <c:v>0.8666666666666667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2-4725-A71F-4686D3138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3848992"/>
        <c:axId val="-2113852448"/>
        <c:axId val="0"/>
      </c:bar3DChart>
      <c:catAx>
        <c:axId val="-21138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852448"/>
        <c:crosses val="autoZero"/>
        <c:auto val="1"/>
        <c:lblAlgn val="ctr"/>
        <c:lblOffset val="100"/>
        <c:noMultiLvlLbl val="0"/>
      </c:catAx>
      <c:valAx>
        <c:axId val="-21138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848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Comparacion</a:t>
            </a:r>
            <a:r>
              <a:rPr lang="es-CO" baseline="0"/>
              <a:t> Dimensión 1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Dimensiones'!$W$3</c:f>
              <c:strCache>
                <c:ptCount val="1"/>
                <c:pt idx="0">
                  <c:v>DIMENSIÓN-1-PRE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Dimensiones'!$X$3:$Z$3</c:f>
              <c:numCache>
                <c:formatCode>0%</c:formatCode>
                <c:ptCount val="3"/>
                <c:pt idx="0">
                  <c:v>0.33333333333333331</c:v>
                </c:pt>
                <c:pt idx="1">
                  <c:v>0.53333333333333333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9-4F83-9A8D-BDAD2C37AF0C}"/>
            </c:ext>
          </c:extLst>
        </c:ser>
        <c:ser>
          <c:idx val="1"/>
          <c:order val="1"/>
          <c:tx>
            <c:strRef>
              <c:f>'Comparación Dimensiones'!$W$4</c:f>
              <c:strCache>
                <c:ptCount val="1"/>
                <c:pt idx="0">
                  <c:v>DIMENSIÓN-1-POST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Dimensiones'!$X$4:$Z$4</c:f>
              <c:numCache>
                <c:formatCode>0%</c:formatCode>
                <c:ptCount val="3"/>
                <c:pt idx="0">
                  <c:v>0.13333333333333333</c:v>
                </c:pt>
                <c:pt idx="1">
                  <c:v>0.76666666666666672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9-4F83-9A8D-BDAD2C37A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3903200"/>
        <c:axId val="-2113906656"/>
        <c:axId val="0"/>
      </c:bar3DChart>
      <c:catAx>
        <c:axId val="-21139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906656"/>
        <c:crosses val="autoZero"/>
        <c:auto val="1"/>
        <c:lblAlgn val="ctr"/>
        <c:lblOffset val="100"/>
        <c:noMultiLvlLbl val="0"/>
      </c:catAx>
      <c:valAx>
        <c:axId val="-21139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3903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Dimensión 2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Dimensiones'!$W$5</c:f>
              <c:strCache>
                <c:ptCount val="1"/>
                <c:pt idx="0">
                  <c:v>DIMENSIÓN-2-PRE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Dimensiones'!$X$5:$Z$5</c:f>
              <c:numCache>
                <c:formatCode>0%</c:formatCode>
                <c:ptCount val="3"/>
                <c:pt idx="0">
                  <c:v>0.33333333333333331</c:v>
                </c:pt>
                <c:pt idx="1">
                  <c:v>0.6333333333333333</c:v>
                </c:pt>
                <c:pt idx="2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E-4041-891E-A46ADC6357EC}"/>
            </c:ext>
          </c:extLst>
        </c:ser>
        <c:ser>
          <c:idx val="1"/>
          <c:order val="1"/>
          <c:tx>
            <c:strRef>
              <c:f>'Comparación Dimensiones'!$W$6</c:f>
              <c:strCache>
                <c:ptCount val="1"/>
                <c:pt idx="0">
                  <c:v>DIMENSIÓN-2-POST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Dimensiones'!$X$6:$Z$6</c:f>
              <c:numCache>
                <c:formatCode>0%</c:formatCode>
                <c:ptCount val="3"/>
                <c:pt idx="0">
                  <c:v>6.6666666666666666E-2</c:v>
                </c:pt>
                <c:pt idx="1">
                  <c:v>0.8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E-4041-891E-A46ADC63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1637664"/>
        <c:axId val="-2111634224"/>
        <c:axId val="0"/>
      </c:bar3DChart>
      <c:catAx>
        <c:axId val="-21116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634224"/>
        <c:crosses val="autoZero"/>
        <c:auto val="1"/>
        <c:lblAlgn val="ctr"/>
        <c:lblOffset val="100"/>
        <c:noMultiLvlLbl val="0"/>
      </c:catAx>
      <c:valAx>
        <c:axId val="-211163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63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Dimensión 3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Dimensiones'!$W$7</c:f>
              <c:strCache>
                <c:ptCount val="1"/>
                <c:pt idx="0">
                  <c:v>DIMENSIÓN-3-PRE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Dimensiones'!$X$7:$Z$7</c:f>
              <c:numCache>
                <c:formatCode>0%</c:formatCode>
                <c:ptCount val="3"/>
                <c:pt idx="0">
                  <c:v>0.33333333333333331</c:v>
                </c:pt>
                <c:pt idx="1">
                  <c:v>0.6333333333333333</c:v>
                </c:pt>
                <c:pt idx="2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2-45C7-87B6-A7D121047EDA}"/>
            </c:ext>
          </c:extLst>
        </c:ser>
        <c:ser>
          <c:idx val="1"/>
          <c:order val="1"/>
          <c:tx>
            <c:strRef>
              <c:f>'Comparación Dimensiones'!$W$8</c:f>
              <c:strCache>
                <c:ptCount val="1"/>
                <c:pt idx="0">
                  <c:v>DIMENSIÓN-3-POST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Dimensiones'!$X$8:$Z$8</c:f>
              <c:numCache>
                <c:formatCode>0%</c:formatCode>
                <c:ptCount val="3"/>
                <c:pt idx="0">
                  <c:v>0.26666666666666666</c:v>
                </c:pt>
                <c:pt idx="1">
                  <c:v>0.66666666666666663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2-45C7-87B6-A7D121047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1608880"/>
        <c:axId val="-2111605424"/>
        <c:axId val="0"/>
      </c:bar3DChart>
      <c:catAx>
        <c:axId val="-211160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605424"/>
        <c:crosses val="autoZero"/>
        <c:auto val="1"/>
        <c:lblAlgn val="ctr"/>
        <c:lblOffset val="100"/>
        <c:noMultiLvlLbl val="0"/>
      </c:catAx>
      <c:valAx>
        <c:axId val="-21116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608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Dispersi</a:t>
            </a:r>
            <a:r>
              <a:rPr lang="es-ES"/>
              <a:t>ón de los datos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'Comparacion de Medias'!$B$2</c:f>
              <c:strCache>
                <c:ptCount val="1"/>
                <c:pt idx="0">
                  <c:v>Total Pretest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'Comparacion de Medias'!$A$3:$A$32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'Comparacion de Medias'!$B$3:$B$32</c:f>
              <c:numCache>
                <c:formatCode>General</c:formatCode>
                <c:ptCount val="30"/>
                <c:pt idx="0">
                  <c:v>24</c:v>
                </c:pt>
                <c:pt idx="1">
                  <c:v>0</c:v>
                </c:pt>
                <c:pt idx="2">
                  <c:v>3</c:v>
                </c:pt>
                <c:pt idx="3">
                  <c:v>18</c:v>
                </c:pt>
                <c:pt idx="4">
                  <c:v>14</c:v>
                </c:pt>
                <c:pt idx="5">
                  <c:v>12</c:v>
                </c:pt>
                <c:pt idx="6">
                  <c:v>9</c:v>
                </c:pt>
                <c:pt idx="7">
                  <c:v>11</c:v>
                </c:pt>
                <c:pt idx="8">
                  <c:v>9</c:v>
                </c:pt>
                <c:pt idx="9">
                  <c:v>14</c:v>
                </c:pt>
                <c:pt idx="10">
                  <c:v>15</c:v>
                </c:pt>
                <c:pt idx="11">
                  <c:v>13</c:v>
                </c:pt>
                <c:pt idx="12">
                  <c:v>12</c:v>
                </c:pt>
                <c:pt idx="13">
                  <c:v>4</c:v>
                </c:pt>
                <c:pt idx="14">
                  <c:v>11</c:v>
                </c:pt>
                <c:pt idx="15">
                  <c:v>2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10</c:v>
                </c:pt>
                <c:pt idx="22">
                  <c:v>12</c:v>
                </c:pt>
                <c:pt idx="23">
                  <c:v>17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11</c:v>
                </c:pt>
                <c:pt idx="28">
                  <c:v>14</c:v>
                </c:pt>
                <c:pt idx="2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48-4873-8D38-F7BF2E2CE9BE}"/>
            </c:ext>
          </c:extLst>
        </c:ser>
        <c:ser>
          <c:idx val="1"/>
          <c:order val="1"/>
          <c:tx>
            <c:strRef>
              <c:f>'Comparacion de Medias'!$C$2</c:f>
              <c:strCache>
                <c:ptCount val="1"/>
                <c:pt idx="0">
                  <c:v>Total Postest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'Comparacion de Medias'!$A$3:$A$32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'Comparacion de Medias'!$C$3:$C$32</c:f>
              <c:numCache>
                <c:formatCode>General</c:formatCode>
                <c:ptCount val="30"/>
                <c:pt idx="0">
                  <c:v>24</c:v>
                </c:pt>
                <c:pt idx="1">
                  <c:v>0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9</c:v>
                </c:pt>
                <c:pt idx="9">
                  <c:v>15</c:v>
                </c:pt>
                <c:pt idx="10">
                  <c:v>14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15</c:v>
                </c:pt>
                <c:pt idx="26">
                  <c:v>20</c:v>
                </c:pt>
                <c:pt idx="27">
                  <c:v>14</c:v>
                </c:pt>
                <c:pt idx="28">
                  <c:v>16</c:v>
                </c:pt>
                <c:pt idx="2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48-4873-8D38-F7BF2E2CE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34448"/>
        <c:axId val="2146237712"/>
      </c:scatterChart>
      <c:valAx>
        <c:axId val="21462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237712"/>
        <c:crosses val="autoZero"/>
        <c:crossBetween val="midCat"/>
      </c:valAx>
      <c:valAx>
        <c:axId val="21462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623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Dispersi</a:t>
            </a:r>
            <a:r>
              <a:rPr lang="es-ES"/>
              <a:t>ón de los datos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'T-student'!$B$2</c:f>
              <c:strCache>
                <c:ptCount val="1"/>
                <c:pt idx="0">
                  <c:v>Total Pretest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'T-student'!$A$3:$A$32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'T-student'!$B$3:$B$32</c:f>
              <c:numCache>
                <c:formatCode>General</c:formatCode>
                <c:ptCount val="30"/>
                <c:pt idx="0">
                  <c:v>24</c:v>
                </c:pt>
                <c:pt idx="1">
                  <c:v>0</c:v>
                </c:pt>
                <c:pt idx="2">
                  <c:v>3</c:v>
                </c:pt>
                <c:pt idx="3">
                  <c:v>18</c:v>
                </c:pt>
                <c:pt idx="4">
                  <c:v>14</c:v>
                </c:pt>
                <c:pt idx="5">
                  <c:v>12</c:v>
                </c:pt>
                <c:pt idx="6">
                  <c:v>9</c:v>
                </c:pt>
                <c:pt idx="7">
                  <c:v>11</c:v>
                </c:pt>
                <c:pt idx="8">
                  <c:v>9</c:v>
                </c:pt>
                <c:pt idx="9">
                  <c:v>14</c:v>
                </c:pt>
                <c:pt idx="10">
                  <c:v>15</c:v>
                </c:pt>
                <c:pt idx="11">
                  <c:v>13</c:v>
                </c:pt>
                <c:pt idx="12">
                  <c:v>12</c:v>
                </c:pt>
                <c:pt idx="13">
                  <c:v>4</c:v>
                </c:pt>
                <c:pt idx="14">
                  <c:v>11</c:v>
                </c:pt>
                <c:pt idx="15">
                  <c:v>2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10</c:v>
                </c:pt>
                <c:pt idx="22">
                  <c:v>12</c:v>
                </c:pt>
                <c:pt idx="23">
                  <c:v>17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11</c:v>
                </c:pt>
                <c:pt idx="28">
                  <c:v>14</c:v>
                </c:pt>
                <c:pt idx="2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9-4374-B2D1-F67185779E67}"/>
            </c:ext>
          </c:extLst>
        </c:ser>
        <c:ser>
          <c:idx val="1"/>
          <c:order val="1"/>
          <c:tx>
            <c:strRef>
              <c:f>'T-student'!$C$2</c:f>
              <c:strCache>
                <c:ptCount val="1"/>
                <c:pt idx="0">
                  <c:v>Total Postest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'T-student'!$A$3:$A$32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'T-student'!$C$3:$C$32</c:f>
              <c:numCache>
                <c:formatCode>General</c:formatCode>
                <c:ptCount val="30"/>
                <c:pt idx="0">
                  <c:v>24</c:v>
                </c:pt>
                <c:pt idx="1">
                  <c:v>0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9</c:v>
                </c:pt>
                <c:pt idx="9">
                  <c:v>15</c:v>
                </c:pt>
                <c:pt idx="10">
                  <c:v>14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15</c:v>
                </c:pt>
                <c:pt idx="26">
                  <c:v>20</c:v>
                </c:pt>
                <c:pt idx="27">
                  <c:v>14</c:v>
                </c:pt>
                <c:pt idx="28">
                  <c:v>16</c:v>
                </c:pt>
                <c:pt idx="2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A9-4374-B2D1-F67185779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506928"/>
        <c:axId val="-2111503664"/>
      </c:scatterChart>
      <c:valAx>
        <c:axId val="-211150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503664"/>
        <c:crosses val="autoZero"/>
        <c:crossBetween val="midCat"/>
      </c:valAx>
      <c:valAx>
        <c:axId val="-21115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1150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0</xdr:row>
      <xdr:rowOff>82550</xdr:rowOff>
    </xdr:from>
    <xdr:to>
      <xdr:col>9</xdr:col>
      <xdr:colOff>660400</xdr:colOff>
      <xdr:row>13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184150</xdr:colOff>
      <xdr:row>15</xdr:row>
      <xdr:rowOff>19050</xdr:rowOff>
    </xdr:from>
    <xdr:to>
      <xdr:col>9</xdr:col>
      <xdr:colOff>628650</xdr:colOff>
      <xdr:row>28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349250</xdr:colOff>
      <xdr:row>29</xdr:row>
      <xdr:rowOff>95250</xdr:rowOff>
    </xdr:from>
    <xdr:to>
      <xdr:col>9</xdr:col>
      <xdr:colOff>793750</xdr:colOff>
      <xdr:row>42</xdr:row>
      <xdr:rowOff>196850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127000</xdr:rowOff>
    </xdr:from>
    <xdr:to>
      <xdr:col>11</xdr:col>
      <xdr:colOff>88900</xdr:colOff>
      <xdr:row>10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330200</xdr:colOff>
      <xdr:row>0</xdr:row>
      <xdr:rowOff>139700</xdr:rowOff>
    </xdr:from>
    <xdr:to>
      <xdr:col>15</xdr:col>
      <xdr:colOff>279400</xdr:colOff>
      <xdr:row>10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12</xdr:row>
      <xdr:rowOff>190500</xdr:rowOff>
    </xdr:from>
    <xdr:to>
      <xdr:col>11</xdr:col>
      <xdr:colOff>127000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444500</xdr:colOff>
      <xdr:row>13</xdr:row>
      <xdr:rowOff>0</xdr:rowOff>
    </xdr:from>
    <xdr:to>
      <xdr:col>15</xdr:col>
      <xdr:colOff>292100</xdr:colOff>
      <xdr:row>22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355600</xdr:colOff>
      <xdr:row>25</xdr:row>
      <xdr:rowOff>12700</xdr:rowOff>
    </xdr:from>
    <xdr:to>
      <xdr:col>11</xdr:col>
      <xdr:colOff>101600</xdr:colOff>
      <xdr:row>33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546100</xdr:colOff>
      <xdr:row>25</xdr:row>
      <xdr:rowOff>12700</xdr:rowOff>
    </xdr:from>
    <xdr:to>
      <xdr:col>15</xdr:col>
      <xdr:colOff>431800</xdr:colOff>
      <xdr:row>33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446086</xdr:colOff>
      <xdr:row>39</xdr:row>
      <xdr:rowOff>53975</xdr:rowOff>
    </xdr:from>
    <xdr:to>
      <xdr:col>10</xdr:col>
      <xdr:colOff>761999</xdr:colOff>
      <xdr:row>47</xdr:row>
      <xdr:rowOff>34925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612775</xdr:colOff>
      <xdr:row>39</xdr:row>
      <xdr:rowOff>38098</xdr:rowOff>
    </xdr:from>
    <xdr:to>
      <xdr:col>15</xdr:col>
      <xdr:colOff>92075</xdr:colOff>
      <xdr:row>47</xdr:row>
      <xdr:rowOff>133349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63500</xdr:colOff>
      <xdr:row>39</xdr:row>
      <xdr:rowOff>38100</xdr:rowOff>
    </xdr:from>
    <xdr:to>
      <xdr:col>21</xdr:col>
      <xdr:colOff>660400</xdr:colOff>
      <xdr:row>51</xdr:row>
      <xdr:rowOff>50800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25400</xdr:colOff>
      <xdr:row>0</xdr:row>
      <xdr:rowOff>114300</xdr:rowOff>
    </xdr:from>
    <xdr:to>
      <xdr:col>21</xdr:col>
      <xdr:colOff>457200</xdr:colOff>
      <xdr:row>11</xdr:row>
      <xdr:rowOff>165100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13</xdr:row>
      <xdr:rowOff>0</xdr:rowOff>
    </xdr:from>
    <xdr:to>
      <xdr:col>21</xdr:col>
      <xdr:colOff>482599</xdr:colOff>
      <xdr:row>24</xdr:row>
      <xdr:rowOff>63500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812800</xdr:colOff>
      <xdr:row>25</xdr:row>
      <xdr:rowOff>50801</xdr:rowOff>
    </xdr:from>
    <xdr:to>
      <xdr:col>21</xdr:col>
      <xdr:colOff>393700</xdr:colOff>
      <xdr:row>35</xdr:row>
      <xdr:rowOff>165101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25152</xdr:colOff>
      <xdr:row>0</xdr:row>
      <xdr:rowOff>189591</xdr:rowOff>
    </xdr:from>
    <xdr:to>
      <xdr:col>17</xdr:col>
      <xdr:colOff>246165</xdr:colOff>
      <xdr:row>19</xdr:row>
      <xdr:rowOff>188437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28575</xdr:rowOff>
    </xdr:from>
    <xdr:to>
      <xdr:col>15</xdr:col>
      <xdr:colOff>177800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opLeftCell="F1" workbookViewId="0">
      <selection activeCell="U3" sqref="U3:U32"/>
    </sheetView>
  </sheetViews>
  <sheetFormatPr baseColWidth="10" defaultColWidth="10.875" defaultRowHeight="15.75" x14ac:dyDescent="0.25"/>
  <cols>
    <col min="1" max="1" width="18.875" style="37" bestFit="1" customWidth="1"/>
    <col min="2" max="5" width="12.125" style="37" bestFit="1" customWidth="1"/>
    <col min="6" max="6" width="6.5" style="37" bestFit="1" customWidth="1"/>
    <col min="7" max="7" width="6.125" style="37" bestFit="1" customWidth="1"/>
    <col min="8" max="11" width="12.125" style="37" bestFit="1" customWidth="1"/>
    <col min="12" max="12" width="6.5" style="37" bestFit="1" customWidth="1"/>
    <col min="13" max="13" width="6.125" style="37" bestFit="1" customWidth="1"/>
    <col min="14" max="14" width="12.125" style="37" bestFit="1" customWidth="1"/>
    <col min="15" max="17" width="13.125" style="37" bestFit="1" customWidth="1"/>
    <col min="18" max="18" width="6.5" style="37" bestFit="1" customWidth="1"/>
    <col min="19" max="19" width="6.125" style="37" bestFit="1" customWidth="1"/>
    <col min="20" max="20" width="11.625" style="37" bestFit="1" customWidth="1"/>
    <col min="21" max="21" width="10" style="37" bestFit="1" customWidth="1"/>
    <col min="22" max="22" width="10.875" style="37"/>
    <col min="23" max="23" width="14" style="37" bestFit="1" customWidth="1"/>
    <col min="24" max="24" width="4.875" style="37" bestFit="1" customWidth="1"/>
    <col min="25" max="25" width="6.5" style="37" bestFit="1" customWidth="1"/>
    <col min="26" max="26" width="4.5" style="37" bestFit="1" customWidth="1"/>
    <col min="27" max="27" width="5.375" style="37" bestFit="1" customWidth="1"/>
    <col min="28" max="16384" width="10.875" style="37"/>
  </cols>
  <sheetData>
    <row r="1" spans="1:27" x14ac:dyDescent="0.25">
      <c r="A1" s="36"/>
      <c r="B1" s="68" t="s">
        <v>0</v>
      </c>
      <c r="C1" s="68"/>
      <c r="D1" s="68"/>
      <c r="E1" s="68"/>
      <c r="F1" s="68"/>
      <c r="G1" s="68"/>
      <c r="H1" s="69" t="s">
        <v>1</v>
      </c>
      <c r="I1" s="69"/>
      <c r="J1" s="69"/>
      <c r="K1" s="69"/>
      <c r="L1" s="69"/>
      <c r="M1" s="69"/>
      <c r="N1" s="70" t="s">
        <v>2</v>
      </c>
      <c r="O1" s="70"/>
      <c r="P1" s="70"/>
      <c r="Q1" s="70"/>
      <c r="R1" s="70"/>
      <c r="S1" s="70"/>
      <c r="T1" s="71" t="s">
        <v>3</v>
      </c>
      <c r="U1" s="71" t="s">
        <v>4</v>
      </c>
    </row>
    <row r="2" spans="1:27" x14ac:dyDescent="0.25">
      <c r="A2" s="36" t="s">
        <v>5</v>
      </c>
      <c r="B2" s="38" t="s">
        <v>50</v>
      </c>
      <c r="C2" s="38" t="s">
        <v>51</v>
      </c>
      <c r="D2" s="38" t="s">
        <v>52</v>
      </c>
      <c r="E2" s="38" t="s">
        <v>53</v>
      </c>
      <c r="F2" s="38" t="s">
        <v>6</v>
      </c>
      <c r="G2" s="38" t="s">
        <v>7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6</v>
      </c>
      <c r="M2" s="39" t="s">
        <v>7</v>
      </c>
      <c r="N2" s="40" t="s">
        <v>58</v>
      </c>
      <c r="O2" s="40" t="s">
        <v>59</v>
      </c>
      <c r="P2" s="40" t="s">
        <v>60</v>
      </c>
      <c r="Q2" s="40" t="s">
        <v>61</v>
      </c>
      <c r="R2" s="40" t="s">
        <v>6</v>
      </c>
      <c r="S2" s="40" t="s">
        <v>7</v>
      </c>
      <c r="T2" s="71"/>
      <c r="U2" s="71"/>
      <c r="W2" s="1" t="s">
        <v>14</v>
      </c>
      <c r="X2" s="36" t="s">
        <v>8</v>
      </c>
      <c r="Y2" s="36" t="s">
        <v>9</v>
      </c>
      <c r="Z2" s="36" t="s">
        <v>10</v>
      </c>
      <c r="AA2" s="36" t="s">
        <v>15</v>
      </c>
    </row>
    <row r="3" spans="1:27" x14ac:dyDescent="0.25">
      <c r="A3" s="41">
        <v>1</v>
      </c>
      <c r="B3" s="42">
        <v>2</v>
      </c>
      <c r="C3" s="42">
        <v>2</v>
      </c>
      <c r="D3" s="42">
        <v>2</v>
      </c>
      <c r="E3" s="42">
        <v>2</v>
      </c>
      <c r="F3" s="43">
        <f>SUM(B3:E3)</f>
        <v>8</v>
      </c>
      <c r="G3" s="43" t="str">
        <f>IF(AND(F3&gt;=0,F3&lt;3),"bajo",IF(AND(F3&gt;=3,F3&lt;=6),"medio",IF(AND(F3&gt;6,F3&lt;=8),"alto")))</f>
        <v>alto</v>
      </c>
      <c r="H3" s="42">
        <v>2</v>
      </c>
      <c r="I3" s="42">
        <v>2</v>
      </c>
      <c r="J3" s="42">
        <v>2</v>
      </c>
      <c r="K3" s="42">
        <v>2</v>
      </c>
      <c r="L3" s="44">
        <f>SUM(H3:K3)</f>
        <v>8</v>
      </c>
      <c r="M3" s="44" t="str">
        <f>IF(AND(L3&gt;=0,L3&lt;3),"bajo",IF(AND(L3&gt;=3,L3&lt;=6),"medio",IF(AND(L3&gt;6,L3&lt;=8),"alto")))</f>
        <v>alto</v>
      </c>
      <c r="N3" s="42">
        <v>2</v>
      </c>
      <c r="O3" s="42">
        <v>2</v>
      </c>
      <c r="P3" s="42">
        <v>2</v>
      </c>
      <c r="Q3" s="42">
        <v>2</v>
      </c>
      <c r="R3" s="45">
        <f t="shared" ref="R3:R32" si="0">SUM(N3:Q3)</f>
        <v>8</v>
      </c>
      <c r="S3" s="45" t="str">
        <f>IF(AND(R3&gt;=0,R3&lt;3),"bajo",IF(AND(R3&gt;=3,R3&lt;=6),"medio",IF(AND(R3&gt;6,R3&lt;=8),"alto")))</f>
        <v>alto</v>
      </c>
      <c r="T3" s="46">
        <f>F3+L3+R3</f>
        <v>24</v>
      </c>
      <c r="U3" s="46" t="str">
        <f>IF(AND(T3&gt;=0,T3&lt;8),"bajo",IF(AND(T3&gt;=8,T3&lt;=16),"medio",IF(AND(T3&gt;16,T3&lt;=24),"alto")))</f>
        <v>alto</v>
      </c>
      <c r="W3" s="64" t="s">
        <v>11</v>
      </c>
      <c r="X3" s="43">
        <f>COUNTIF(G3:G32,"bajo")</f>
        <v>10</v>
      </c>
      <c r="Y3" s="43">
        <f>COUNTIF(G3:G32,"medio")</f>
        <v>16</v>
      </c>
      <c r="Z3" s="43">
        <f>COUNTIF(G3:G32,"alto")</f>
        <v>4</v>
      </c>
      <c r="AA3" s="43">
        <f>SUM(X3:Z3)</f>
        <v>30</v>
      </c>
    </row>
    <row r="4" spans="1:27" x14ac:dyDescent="0.25">
      <c r="A4" s="41">
        <v>2</v>
      </c>
      <c r="B4" s="42">
        <v>0</v>
      </c>
      <c r="C4" s="42">
        <v>0</v>
      </c>
      <c r="D4" s="42">
        <v>0</v>
      </c>
      <c r="E4" s="42">
        <v>0</v>
      </c>
      <c r="F4" s="43">
        <f t="shared" ref="F4:F32" si="1">SUM(B4:E4)</f>
        <v>0</v>
      </c>
      <c r="G4" s="43" t="str">
        <f t="shared" ref="G4:G32" si="2">IF(AND(F4&gt;=0,F4&lt;3),"bajo",IF(AND(F4&gt;=3,F4&lt;=6),"medio",IF(AND(F4&gt;6,F4&lt;=8),"alto")))</f>
        <v>bajo</v>
      </c>
      <c r="H4" s="42">
        <v>0</v>
      </c>
      <c r="I4" s="42">
        <v>0</v>
      </c>
      <c r="J4" s="42">
        <v>0</v>
      </c>
      <c r="K4" s="42">
        <v>0</v>
      </c>
      <c r="L4" s="44">
        <f t="shared" ref="L4:L32" si="3">SUM(H4:K4)</f>
        <v>0</v>
      </c>
      <c r="M4" s="44" t="str">
        <f t="shared" ref="M4:M32" si="4">IF(AND(L4&gt;=0,L4&lt;3),"bajo",IF(AND(L4&gt;=3,L4&lt;=6),"medio",IF(AND(L4&gt;6,L4&lt;=8),"alto")))</f>
        <v>bajo</v>
      </c>
      <c r="N4" s="42">
        <v>0</v>
      </c>
      <c r="O4" s="42">
        <v>0</v>
      </c>
      <c r="P4" s="42">
        <v>0</v>
      </c>
      <c r="Q4" s="42">
        <v>0</v>
      </c>
      <c r="R4" s="45">
        <f t="shared" si="0"/>
        <v>0</v>
      </c>
      <c r="S4" s="45" t="str">
        <f t="shared" ref="S4:S32" si="5">IF(AND(R4&gt;=0,R4&lt;3),"bajo",IF(AND(R4&gt;=3,R4&lt;=6),"medio",IF(AND(R4&gt;6,R4&lt;=8),"alto")))</f>
        <v>bajo</v>
      </c>
      <c r="T4" s="46">
        <f t="shared" ref="T4:T32" si="6">F4+L4+R4</f>
        <v>0</v>
      </c>
      <c r="U4" s="46" t="str">
        <f t="shared" ref="U4:U32" si="7">IF(AND(T4&gt;=0,T4&lt;8),"bajo",IF(AND(T4&gt;=8,T4&lt;=16),"medio",IF(AND(T4&gt;16,T4&lt;=24),"alto")))</f>
        <v>bajo</v>
      </c>
      <c r="W4" s="63" t="s">
        <v>12</v>
      </c>
      <c r="X4" s="44">
        <f>COUNTIF(M3:M32,"bajo")</f>
        <v>10</v>
      </c>
      <c r="Y4" s="44">
        <f>COUNTIF(M3:M32,"medio")</f>
        <v>19</v>
      </c>
      <c r="Z4" s="44">
        <f>COUNTIF(M3:M32,"alto")</f>
        <v>1</v>
      </c>
      <c r="AA4" s="44">
        <f>SUM(AA3)</f>
        <v>30</v>
      </c>
    </row>
    <row r="5" spans="1:27" x14ac:dyDescent="0.25">
      <c r="A5" s="41">
        <v>3</v>
      </c>
      <c r="B5" s="42">
        <v>0</v>
      </c>
      <c r="C5" s="42">
        <v>1</v>
      </c>
      <c r="D5" s="42">
        <v>0</v>
      </c>
      <c r="E5" s="42">
        <v>2</v>
      </c>
      <c r="F5" s="43">
        <f t="shared" si="1"/>
        <v>3</v>
      </c>
      <c r="G5" s="43" t="str">
        <f t="shared" si="2"/>
        <v>medio</v>
      </c>
      <c r="H5" s="42">
        <v>0</v>
      </c>
      <c r="I5" s="42">
        <v>0</v>
      </c>
      <c r="J5" s="42">
        <v>0</v>
      </c>
      <c r="K5" s="42">
        <v>0</v>
      </c>
      <c r="L5" s="44">
        <f t="shared" si="3"/>
        <v>0</v>
      </c>
      <c r="M5" s="44" t="str">
        <f t="shared" si="4"/>
        <v>bajo</v>
      </c>
      <c r="N5" s="42">
        <v>0</v>
      </c>
      <c r="O5" s="42">
        <v>0</v>
      </c>
      <c r="P5" s="42">
        <v>0</v>
      </c>
      <c r="Q5" s="42">
        <v>0</v>
      </c>
      <c r="R5" s="45">
        <f t="shared" si="0"/>
        <v>0</v>
      </c>
      <c r="S5" s="45" t="str">
        <f t="shared" si="5"/>
        <v>bajo</v>
      </c>
      <c r="T5" s="46">
        <f t="shared" si="6"/>
        <v>3</v>
      </c>
      <c r="U5" s="46" t="str">
        <f t="shared" si="7"/>
        <v>bajo</v>
      </c>
      <c r="W5" s="65" t="s">
        <v>13</v>
      </c>
      <c r="X5" s="45">
        <f>COUNTIF(S3:S32,"bajo")</f>
        <v>10</v>
      </c>
      <c r="Y5" s="45">
        <f>COUNTIF(S3:S32,"medio")</f>
        <v>19</v>
      </c>
      <c r="Z5" s="45">
        <f>COUNTIF(S3:S32,"alto")</f>
        <v>1</v>
      </c>
      <c r="AA5" s="45">
        <f>SUM(X5:Z5)</f>
        <v>30</v>
      </c>
    </row>
    <row r="6" spans="1:27" x14ac:dyDescent="0.25">
      <c r="A6" s="41">
        <v>4</v>
      </c>
      <c r="B6" s="42">
        <v>2</v>
      </c>
      <c r="C6" s="42">
        <v>2</v>
      </c>
      <c r="D6" s="42">
        <v>2</v>
      </c>
      <c r="E6" s="42">
        <v>0</v>
      </c>
      <c r="F6" s="43">
        <f t="shared" si="1"/>
        <v>6</v>
      </c>
      <c r="G6" s="43" t="str">
        <f t="shared" si="2"/>
        <v>medio</v>
      </c>
      <c r="H6" s="42">
        <v>2</v>
      </c>
      <c r="I6" s="42">
        <v>2</v>
      </c>
      <c r="J6" s="42">
        <v>1</v>
      </c>
      <c r="K6" s="42">
        <v>1</v>
      </c>
      <c r="L6" s="44">
        <f t="shared" si="3"/>
        <v>6</v>
      </c>
      <c r="M6" s="44" t="str">
        <f t="shared" si="4"/>
        <v>medio</v>
      </c>
      <c r="N6" s="42">
        <v>2</v>
      </c>
      <c r="O6" s="42">
        <v>2</v>
      </c>
      <c r="P6" s="42">
        <v>1</v>
      </c>
      <c r="Q6" s="42">
        <v>1</v>
      </c>
      <c r="R6" s="45">
        <f t="shared" si="0"/>
        <v>6</v>
      </c>
      <c r="S6" s="45" t="str">
        <f t="shared" si="5"/>
        <v>medio</v>
      </c>
      <c r="T6" s="46">
        <f t="shared" si="6"/>
        <v>18</v>
      </c>
      <c r="U6" s="46" t="str">
        <f t="shared" si="7"/>
        <v>alto</v>
      </c>
      <c r="W6" s="66" t="s">
        <v>65</v>
      </c>
      <c r="X6" s="46">
        <f>COUNTIF(U3:U32,"bajo")</f>
        <v>6</v>
      </c>
      <c r="Y6" s="46">
        <f>COUNTIF(U3:U32,"medio")</f>
        <v>21</v>
      </c>
      <c r="Z6" s="46">
        <f>COUNTIF(U3:U32,"alto")</f>
        <v>3</v>
      </c>
      <c r="AA6" s="46">
        <f>SUM(X6:Z6)</f>
        <v>30</v>
      </c>
    </row>
    <row r="7" spans="1:27" x14ac:dyDescent="0.25">
      <c r="A7" s="41">
        <v>5</v>
      </c>
      <c r="B7" s="42">
        <v>1</v>
      </c>
      <c r="C7" s="42">
        <v>1</v>
      </c>
      <c r="D7" s="42">
        <v>2</v>
      </c>
      <c r="E7" s="42">
        <v>0</v>
      </c>
      <c r="F7" s="43">
        <f t="shared" si="1"/>
        <v>4</v>
      </c>
      <c r="G7" s="43" t="str">
        <f t="shared" si="2"/>
        <v>medio</v>
      </c>
      <c r="H7" s="42">
        <v>2</v>
      </c>
      <c r="I7" s="42">
        <v>0</v>
      </c>
      <c r="J7" s="42">
        <v>2</v>
      </c>
      <c r="K7" s="42">
        <v>1</v>
      </c>
      <c r="L7" s="44">
        <f t="shared" si="3"/>
        <v>5</v>
      </c>
      <c r="M7" s="44" t="str">
        <f t="shared" si="4"/>
        <v>medio</v>
      </c>
      <c r="N7" s="42">
        <v>2</v>
      </c>
      <c r="O7" s="42">
        <v>0</v>
      </c>
      <c r="P7" s="42">
        <v>2</v>
      </c>
      <c r="Q7" s="42">
        <v>1</v>
      </c>
      <c r="R7" s="45">
        <f t="shared" si="0"/>
        <v>5</v>
      </c>
      <c r="S7" s="45" t="str">
        <f t="shared" si="5"/>
        <v>medio</v>
      </c>
      <c r="T7" s="46">
        <f t="shared" si="6"/>
        <v>14</v>
      </c>
      <c r="U7" s="46" t="str">
        <f t="shared" si="7"/>
        <v>medio</v>
      </c>
    </row>
    <row r="8" spans="1:27" x14ac:dyDescent="0.25">
      <c r="A8" s="41">
        <v>6</v>
      </c>
      <c r="B8" s="42">
        <v>0</v>
      </c>
      <c r="C8" s="42">
        <v>2</v>
      </c>
      <c r="D8" s="42">
        <v>0</v>
      </c>
      <c r="E8" s="42">
        <v>0</v>
      </c>
      <c r="F8" s="43">
        <f t="shared" si="1"/>
        <v>2</v>
      </c>
      <c r="G8" s="43" t="str">
        <f t="shared" si="2"/>
        <v>bajo</v>
      </c>
      <c r="H8" s="42">
        <v>2</v>
      </c>
      <c r="I8" s="42">
        <v>1</v>
      </c>
      <c r="J8" s="42">
        <v>1</v>
      </c>
      <c r="K8" s="42">
        <v>1</v>
      </c>
      <c r="L8" s="44">
        <f t="shared" si="3"/>
        <v>5</v>
      </c>
      <c r="M8" s="44" t="str">
        <f t="shared" si="4"/>
        <v>medio</v>
      </c>
      <c r="N8" s="42">
        <v>2</v>
      </c>
      <c r="O8" s="42">
        <v>1</v>
      </c>
      <c r="P8" s="42">
        <v>1</v>
      </c>
      <c r="Q8" s="42">
        <v>1</v>
      </c>
      <c r="R8" s="45">
        <f t="shared" si="0"/>
        <v>5</v>
      </c>
      <c r="S8" s="45" t="str">
        <f t="shared" si="5"/>
        <v>medio</v>
      </c>
      <c r="T8" s="46">
        <f t="shared" si="6"/>
        <v>12</v>
      </c>
      <c r="U8" s="46" t="str">
        <f t="shared" si="7"/>
        <v>medio</v>
      </c>
    </row>
    <row r="9" spans="1:27" x14ac:dyDescent="0.25">
      <c r="A9" s="41">
        <v>7</v>
      </c>
      <c r="B9" s="42">
        <v>0</v>
      </c>
      <c r="C9" s="42">
        <v>1</v>
      </c>
      <c r="D9" s="42">
        <v>0</v>
      </c>
      <c r="E9" s="42">
        <v>0</v>
      </c>
      <c r="F9" s="43">
        <f t="shared" si="1"/>
        <v>1</v>
      </c>
      <c r="G9" s="43" t="str">
        <f t="shared" si="2"/>
        <v>bajo</v>
      </c>
      <c r="H9" s="42">
        <v>1</v>
      </c>
      <c r="I9" s="42">
        <v>1</v>
      </c>
      <c r="J9" s="42">
        <v>0</v>
      </c>
      <c r="K9" s="42">
        <v>2</v>
      </c>
      <c r="L9" s="44">
        <f t="shared" si="3"/>
        <v>4</v>
      </c>
      <c r="M9" s="44" t="str">
        <f t="shared" si="4"/>
        <v>medio</v>
      </c>
      <c r="N9" s="42">
        <v>1</v>
      </c>
      <c r="O9" s="42">
        <v>1</v>
      </c>
      <c r="P9" s="42">
        <v>0</v>
      </c>
      <c r="Q9" s="42">
        <v>2</v>
      </c>
      <c r="R9" s="45">
        <f t="shared" si="0"/>
        <v>4</v>
      </c>
      <c r="S9" s="45" t="str">
        <f t="shared" si="5"/>
        <v>medio</v>
      </c>
      <c r="T9" s="46">
        <f t="shared" si="6"/>
        <v>9</v>
      </c>
      <c r="U9" s="46" t="str">
        <f t="shared" si="7"/>
        <v>medio</v>
      </c>
    </row>
    <row r="10" spans="1:27" x14ac:dyDescent="0.25">
      <c r="A10" s="41">
        <v>8</v>
      </c>
      <c r="B10" s="42">
        <v>0</v>
      </c>
      <c r="C10" s="42">
        <v>1</v>
      </c>
      <c r="D10" s="42">
        <v>0</v>
      </c>
      <c r="E10" s="42">
        <v>2</v>
      </c>
      <c r="F10" s="43">
        <f t="shared" si="1"/>
        <v>3</v>
      </c>
      <c r="G10" s="43" t="str">
        <f t="shared" si="2"/>
        <v>medio</v>
      </c>
      <c r="H10" s="42">
        <v>1</v>
      </c>
      <c r="I10" s="42">
        <v>0</v>
      </c>
      <c r="J10" s="42">
        <v>1</v>
      </c>
      <c r="K10" s="42">
        <v>2</v>
      </c>
      <c r="L10" s="44">
        <f t="shared" si="3"/>
        <v>4</v>
      </c>
      <c r="M10" s="44" t="str">
        <f t="shared" si="4"/>
        <v>medio</v>
      </c>
      <c r="N10" s="42">
        <v>1</v>
      </c>
      <c r="O10" s="42">
        <v>0</v>
      </c>
      <c r="P10" s="42">
        <v>1</v>
      </c>
      <c r="Q10" s="42">
        <v>2</v>
      </c>
      <c r="R10" s="45">
        <f t="shared" si="0"/>
        <v>4</v>
      </c>
      <c r="S10" s="45" t="str">
        <f t="shared" si="5"/>
        <v>medio</v>
      </c>
      <c r="T10" s="46">
        <f t="shared" si="6"/>
        <v>11</v>
      </c>
      <c r="U10" s="46" t="str">
        <f t="shared" si="7"/>
        <v>medio</v>
      </c>
    </row>
    <row r="11" spans="1:27" x14ac:dyDescent="0.25">
      <c r="A11" s="41">
        <v>9</v>
      </c>
      <c r="B11" s="42">
        <v>0</v>
      </c>
      <c r="C11" s="42">
        <v>1</v>
      </c>
      <c r="D11" s="42">
        <v>2</v>
      </c>
      <c r="E11" s="42">
        <v>2</v>
      </c>
      <c r="F11" s="43">
        <f t="shared" si="1"/>
        <v>5</v>
      </c>
      <c r="G11" s="43" t="str">
        <f t="shared" si="2"/>
        <v>medio</v>
      </c>
      <c r="H11" s="42">
        <v>1</v>
      </c>
      <c r="I11" s="42">
        <v>0</v>
      </c>
      <c r="J11" s="42">
        <v>1</v>
      </c>
      <c r="K11" s="42">
        <v>0</v>
      </c>
      <c r="L11" s="44">
        <f t="shared" si="3"/>
        <v>2</v>
      </c>
      <c r="M11" s="44" t="str">
        <f t="shared" si="4"/>
        <v>bajo</v>
      </c>
      <c r="N11" s="42">
        <v>1</v>
      </c>
      <c r="O11" s="42">
        <v>0</v>
      </c>
      <c r="P11" s="42">
        <v>1</v>
      </c>
      <c r="Q11" s="42">
        <v>0</v>
      </c>
      <c r="R11" s="45">
        <f t="shared" si="0"/>
        <v>2</v>
      </c>
      <c r="S11" s="45" t="str">
        <f t="shared" si="5"/>
        <v>bajo</v>
      </c>
      <c r="T11" s="46">
        <f t="shared" si="6"/>
        <v>9</v>
      </c>
      <c r="U11" s="46" t="str">
        <f t="shared" si="7"/>
        <v>medio</v>
      </c>
    </row>
    <row r="12" spans="1:27" x14ac:dyDescent="0.25">
      <c r="A12" s="41">
        <v>10</v>
      </c>
      <c r="B12" s="42">
        <v>1</v>
      </c>
      <c r="C12" s="42">
        <v>0</v>
      </c>
      <c r="D12" s="42">
        <v>0</v>
      </c>
      <c r="E12" s="42">
        <v>1</v>
      </c>
      <c r="F12" s="43">
        <f t="shared" si="1"/>
        <v>2</v>
      </c>
      <c r="G12" s="43" t="str">
        <f t="shared" si="2"/>
        <v>bajo</v>
      </c>
      <c r="H12" s="42">
        <v>2</v>
      </c>
      <c r="I12" s="42">
        <v>1</v>
      </c>
      <c r="J12" s="42">
        <v>1</v>
      </c>
      <c r="K12" s="42">
        <v>2</v>
      </c>
      <c r="L12" s="44">
        <f t="shared" si="3"/>
        <v>6</v>
      </c>
      <c r="M12" s="44" t="str">
        <f t="shared" si="4"/>
        <v>medio</v>
      </c>
      <c r="N12" s="42">
        <v>2</v>
      </c>
      <c r="O12" s="42">
        <v>1</v>
      </c>
      <c r="P12" s="42">
        <v>1</v>
      </c>
      <c r="Q12" s="42">
        <v>2</v>
      </c>
      <c r="R12" s="45">
        <f t="shared" si="0"/>
        <v>6</v>
      </c>
      <c r="S12" s="45" t="str">
        <f t="shared" si="5"/>
        <v>medio</v>
      </c>
      <c r="T12" s="46">
        <f t="shared" si="6"/>
        <v>14</v>
      </c>
      <c r="U12" s="46" t="str">
        <f t="shared" si="7"/>
        <v>medio</v>
      </c>
    </row>
    <row r="13" spans="1:27" x14ac:dyDescent="0.25">
      <c r="A13" s="41">
        <v>11</v>
      </c>
      <c r="B13" s="42">
        <v>2</v>
      </c>
      <c r="C13" s="42">
        <v>0</v>
      </c>
      <c r="D13" s="42">
        <v>0</v>
      </c>
      <c r="E13" s="42">
        <v>1</v>
      </c>
      <c r="F13" s="43">
        <f t="shared" si="1"/>
        <v>3</v>
      </c>
      <c r="G13" s="43" t="str">
        <f t="shared" si="2"/>
        <v>medio</v>
      </c>
      <c r="H13" s="42">
        <v>2</v>
      </c>
      <c r="I13" s="42">
        <v>1</v>
      </c>
      <c r="J13" s="42">
        <v>2</v>
      </c>
      <c r="K13" s="42">
        <v>1</v>
      </c>
      <c r="L13" s="44">
        <f t="shared" si="3"/>
        <v>6</v>
      </c>
      <c r="M13" s="44" t="str">
        <f t="shared" si="4"/>
        <v>medio</v>
      </c>
      <c r="N13" s="42">
        <v>2</v>
      </c>
      <c r="O13" s="42">
        <v>1</v>
      </c>
      <c r="P13" s="42">
        <v>2</v>
      </c>
      <c r="Q13" s="42">
        <v>1</v>
      </c>
      <c r="R13" s="45">
        <f t="shared" si="0"/>
        <v>6</v>
      </c>
      <c r="S13" s="45" t="str">
        <f t="shared" si="5"/>
        <v>medio</v>
      </c>
      <c r="T13" s="46">
        <f t="shared" si="6"/>
        <v>15</v>
      </c>
      <c r="U13" s="46" t="str">
        <f t="shared" si="7"/>
        <v>medio</v>
      </c>
    </row>
    <row r="14" spans="1:27" x14ac:dyDescent="0.25">
      <c r="A14" s="41">
        <v>12</v>
      </c>
      <c r="B14" s="42">
        <v>1</v>
      </c>
      <c r="C14" s="42">
        <v>2</v>
      </c>
      <c r="D14" s="42">
        <v>2</v>
      </c>
      <c r="E14" s="42">
        <v>2</v>
      </c>
      <c r="F14" s="43">
        <f t="shared" si="1"/>
        <v>7</v>
      </c>
      <c r="G14" s="43" t="str">
        <f t="shared" si="2"/>
        <v>alto</v>
      </c>
      <c r="H14" s="42">
        <v>1</v>
      </c>
      <c r="I14" s="42">
        <v>0</v>
      </c>
      <c r="J14" s="42">
        <v>2</v>
      </c>
      <c r="K14" s="42">
        <v>0</v>
      </c>
      <c r="L14" s="44">
        <f t="shared" si="3"/>
        <v>3</v>
      </c>
      <c r="M14" s="44" t="str">
        <f t="shared" si="4"/>
        <v>medio</v>
      </c>
      <c r="N14" s="42">
        <v>1</v>
      </c>
      <c r="O14" s="42">
        <v>0</v>
      </c>
      <c r="P14" s="42">
        <v>2</v>
      </c>
      <c r="Q14" s="42">
        <v>0</v>
      </c>
      <c r="R14" s="45">
        <f t="shared" si="0"/>
        <v>3</v>
      </c>
      <c r="S14" s="45" t="str">
        <f t="shared" si="5"/>
        <v>medio</v>
      </c>
      <c r="T14" s="46">
        <f t="shared" si="6"/>
        <v>13</v>
      </c>
      <c r="U14" s="46" t="str">
        <f t="shared" si="7"/>
        <v>medio</v>
      </c>
    </row>
    <row r="15" spans="1:27" x14ac:dyDescent="0.25">
      <c r="A15" s="41">
        <v>13</v>
      </c>
      <c r="B15" s="42">
        <v>0</v>
      </c>
      <c r="C15" s="42">
        <v>0</v>
      </c>
      <c r="D15" s="42">
        <v>0</v>
      </c>
      <c r="E15" s="42">
        <v>2</v>
      </c>
      <c r="F15" s="43">
        <f t="shared" si="1"/>
        <v>2</v>
      </c>
      <c r="G15" s="43" t="str">
        <f t="shared" si="2"/>
        <v>bajo</v>
      </c>
      <c r="H15" s="42">
        <v>2</v>
      </c>
      <c r="I15" s="42">
        <v>2</v>
      </c>
      <c r="J15" s="42">
        <v>0</v>
      </c>
      <c r="K15" s="42">
        <v>1</v>
      </c>
      <c r="L15" s="44">
        <f t="shared" si="3"/>
        <v>5</v>
      </c>
      <c r="M15" s="44" t="str">
        <f t="shared" si="4"/>
        <v>medio</v>
      </c>
      <c r="N15" s="42">
        <v>2</v>
      </c>
      <c r="O15" s="42">
        <v>2</v>
      </c>
      <c r="P15" s="42">
        <v>0</v>
      </c>
      <c r="Q15" s="42">
        <v>1</v>
      </c>
      <c r="R15" s="45">
        <f t="shared" si="0"/>
        <v>5</v>
      </c>
      <c r="S15" s="45" t="str">
        <f t="shared" si="5"/>
        <v>medio</v>
      </c>
      <c r="T15" s="46">
        <f t="shared" si="6"/>
        <v>12</v>
      </c>
      <c r="U15" s="46" t="str">
        <f t="shared" si="7"/>
        <v>medio</v>
      </c>
    </row>
    <row r="16" spans="1:27" x14ac:dyDescent="0.25">
      <c r="A16" s="41">
        <v>14</v>
      </c>
      <c r="B16" s="42">
        <v>1</v>
      </c>
      <c r="C16" s="42">
        <v>0</v>
      </c>
      <c r="D16" s="42">
        <v>0</v>
      </c>
      <c r="E16" s="42">
        <v>1</v>
      </c>
      <c r="F16" s="43">
        <f t="shared" si="1"/>
        <v>2</v>
      </c>
      <c r="G16" s="43" t="str">
        <f t="shared" si="2"/>
        <v>bajo</v>
      </c>
      <c r="H16" s="42">
        <v>1</v>
      </c>
      <c r="I16" s="42">
        <v>0</v>
      </c>
      <c r="J16" s="42">
        <v>0</v>
      </c>
      <c r="K16" s="42">
        <v>0</v>
      </c>
      <c r="L16" s="44">
        <f t="shared" si="3"/>
        <v>1</v>
      </c>
      <c r="M16" s="44" t="str">
        <f t="shared" si="4"/>
        <v>bajo</v>
      </c>
      <c r="N16" s="42">
        <v>1</v>
      </c>
      <c r="O16" s="42">
        <v>0</v>
      </c>
      <c r="P16" s="42">
        <v>0</v>
      </c>
      <c r="Q16" s="42">
        <v>0</v>
      </c>
      <c r="R16" s="45">
        <f t="shared" si="0"/>
        <v>1</v>
      </c>
      <c r="S16" s="45" t="str">
        <f t="shared" si="5"/>
        <v>bajo</v>
      </c>
      <c r="T16" s="46">
        <f t="shared" si="6"/>
        <v>4</v>
      </c>
      <c r="U16" s="46" t="str">
        <f t="shared" si="7"/>
        <v>bajo</v>
      </c>
    </row>
    <row r="17" spans="1:21" x14ac:dyDescent="0.25">
      <c r="A17" s="41">
        <v>15</v>
      </c>
      <c r="B17" s="42">
        <v>0</v>
      </c>
      <c r="C17" s="42">
        <v>1</v>
      </c>
      <c r="D17" s="42">
        <v>0</v>
      </c>
      <c r="E17" s="42">
        <v>0</v>
      </c>
      <c r="F17" s="43">
        <f t="shared" si="1"/>
        <v>1</v>
      </c>
      <c r="G17" s="43" t="str">
        <f t="shared" si="2"/>
        <v>bajo</v>
      </c>
      <c r="H17" s="42">
        <v>1</v>
      </c>
      <c r="I17" s="42">
        <v>0</v>
      </c>
      <c r="J17" s="42">
        <v>2</v>
      </c>
      <c r="K17" s="42">
        <v>2</v>
      </c>
      <c r="L17" s="44">
        <f t="shared" si="3"/>
        <v>5</v>
      </c>
      <c r="M17" s="44" t="str">
        <f t="shared" si="4"/>
        <v>medio</v>
      </c>
      <c r="N17" s="42">
        <v>1</v>
      </c>
      <c r="O17" s="42">
        <v>0</v>
      </c>
      <c r="P17" s="42">
        <v>2</v>
      </c>
      <c r="Q17" s="42">
        <v>2</v>
      </c>
      <c r="R17" s="45">
        <f t="shared" si="0"/>
        <v>5</v>
      </c>
      <c r="S17" s="45" t="str">
        <f t="shared" si="5"/>
        <v>medio</v>
      </c>
      <c r="T17" s="46">
        <f t="shared" si="6"/>
        <v>11</v>
      </c>
      <c r="U17" s="46" t="str">
        <f t="shared" si="7"/>
        <v>medio</v>
      </c>
    </row>
    <row r="18" spans="1:21" x14ac:dyDescent="0.25">
      <c r="A18" s="41">
        <v>16</v>
      </c>
      <c r="B18" s="42">
        <v>0</v>
      </c>
      <c r="C18" s="42">
        <v>0</v>
      </c>
      <c r="D18" s="42">
        <v>0</v>
      </c>
      <c r="E18" s="42">
        <v>2</v>
      </c>
      <c r="F18" s="43">
        <f t="shared" si="1"/>
        <v>2</v>
      </c>
      <c r="G18" s="43" t="str">
        <f t="shared" si="2"/>
        <v>bajo</v>
      </c>
      <c r="H18" s="42">
        <v>0</v>
      </c>
      <c r="I18" s="42">
        <v>0</v>
      </c>
      <c r="J18" s="42">
        <v>0</v>
      </c>
      <c r="K18" s="42">
        <v>0</v>
      </c>
      <c r="L18" s="44">
        <f t="shared" si="3"/>
        <v>0</v>
      </c>
      <c r="M18" s="44" t="str">
        <f t="shared" si="4"/>
        <v>bajo</v>
      </c>
      <c r="N18" s="42">
        <v>0</v>
      </c>
      <c r="O18" s="42">
        <v>0</v>
      </c>
      <c r="P18" s="42">
        <v>0</v>
      </c>
      <c r="Q18" s="42">
        <v>0</v>
      </c>
      <c r="R18" s="45">
        <f t="shared" si="0"/>
        <v>0</v>
      </c>
      <c r="S18" s="45" t="str">
        <f t="shared" si="5"/>
        <v>bajo</v>
      </c>
      <c r="T18" s="46">
        <f t="shared" si="6"/>
        <v>2</v>
      </c>
      <c r="U18" s="46" t="str">
        <f t="shared" si="7"/>
        <v>bajo</v>
      </c>
    </row>
    <row r="19" spans="1:21" x14ac:dyDescent="0.25">
      <c r="A19" s="41">
        <v>17</v>
      </c>
      <c r="B19" s="42">
        <v>1</v>
      </c>
      <c r="C19" s="42">
        <v>0</v>
      </c>
      <c r="D19" s="42">
        <v>2</v>
      </c>
      <c r="E19" s="42">
        <v>2</v>
      </c>
      <c r="F19" s="43">
        <f t="shared" si="1"/>
        <v>5</v>
      </c>
      <c r="G19" s="43" t="str">
        <f t="shared" si="2"/>
        <v>medio</v>
      </c>
      <c r="H19" s="42">
        <v>2</v>
      </c>
      <c r="I19" s="42">
        <v>0</v>
      </c>
      <c r="J19" s="42">
        <v>0</v>
      </c>
      <c r="K19" s="42">
        <v>2</v>
      </c>
      <c r="L19" s="44">
        <f t="shared" si="3"/>
        <v>4</v>
      </c>
      <c r="M19" s="44" t="str">
        <f t="shared" si="4"/>
        <v>medio</v>
      </c>
      <c r="N19" s="42">
        <v>2</v>
      </c>
      <c r="O19" s="42">
        <v>0</v>
      </c>
      <c r="P19" s="42">
        <v>0</v>
      </c>
      <c r="Q19" s="42">
        <v>2</v>
      </c>
      <c r="R19" s="45">
        <f t="shared" si="0"/>
        <v>4</v>
      </c>
      <c r="S19" s="45" t="str">
        <f t="shared" si="5"/>
        <v>medio</v>
      </c>
      <c r="T19" s="46">
        <f t="shared" si="6"/>
        <v>13</v>
      </c>
      <c r="U19" s="46" t="str">
        <f t="shared" si="7"/>
        <v>medio</v>
      </c>
    </row>
    <row r="20" spans="1:21" x14ac:dyDescent="0.25">
      <c r="A20" s="41">
        <v>18</v>
      </c>
      <c r="B20" s="42">
        <v>1</v>
      </c>
      <c r="C20" s="42">
        <v>0</v>
      </c>
      <c r="D20" s="42">
        <v>0</v>
      </c>
      <c r="E20" s="42">
        <v>2</v>
      </c>
      <c r="F20" s="43">
        <f t="shared" si="1"/>
        <v>3</v>
      </c>
      <c r="G20" s="43" t="str">
        <f t="shared" si="2"/>
        <v>medio</v>
      </c>
      <c r="H20" s="42">
        <v>1</v>
      </c>
      <c r="I20" s="42">
        <v>0</v>
      </c>
      <c r="J20" s="42">
        <v>2</v>
      </c>
      <c r="K20" s="42">
        <v>2</v>
      </c>
      <c r="L20" s="44">
        <f t="shared" si="3"/>
        <v>5</v>
      </c>
      <c r="M20" s="44" t="str">
        <f t="shared" si="4"/>
        <v>medio</v>
      </c>
      <c r="N20" s="42">
        <v>1</v>
      </c>
      <c r="O20" s="42">
        <v>0</v>
      </c>
      <c r="P20" s="42">
        <v>2</v>
      </c>
      <c r="Q20" s="42">
        <v>2</v>
      </c>
      <c r="R20" s="45">
        <f t="shared" si="0"/>
        <v>5</v>
      </c>
      <c r="S20" s="45" t="str">
        <f t="shared" si="5"/>
        <v>medio</v>
      </c>
      <c r="T20" s="46">
        <f t="shared" si="6"/>
        <v>13</v>
      </c>
      <c r="U20" s="46" t="str">
        <f t="shared" si="7"/>
        <v>medio</v>
      </c>
    </row>
    <row r="21" spans="1:21" x14ac:dyDescent="0.25">
      <c r="A21" s="41">
        <v>19</v>
      </c>
      <c r="B21" s="42">
        <v>0</v>
      </c>
      <c r="C21" s="42">
        <v>2</v>
      </c>
      <c r="D21" s="42">
        <v>0</v>
      </c>
      <c r="E21" s="42">
        <v>0</v>
      </c>
      <c r="F21" s="43">
        <f t="shared" si="1"/>
        <v>2</v>
      </c>
      <c r="G21" s="43" t="str">
        <f t="shared" si="2"/>
        <v>bajo</v>
      </c>
      <c r="H21" s="42">
        <v>1</v>
      </c>
      <c r="I21" s="42">
        <v>2</v>
      </c>
      <c r="J21" s="42">
        <v>1</v>
      </c>
      <c r="K21" s="42">
        <v>1</v>
      </c>
      <c r="L21" s="44">
        <f t="shared" si="3"/>
        <v>5</v>
      </c>
      <c r="M21" s="44" t="str">
        <f t="shared" si="4"/>
        <v>medio</v>
      </c>
      <c r="N21" s="42">
        <v>1</v>
      </c>
      <c r="O21" s="42">
        <v>2</v>
      </c>
      <c r="P21" s="42">
        <v>1</v>
      </c>
      <c r="Q21" s="42">
        <v>1</v>
      </c>
      <c r="R21" s="45">
        <f t="shared" si="0"/>
        <v>5</v>
      </c>
      <c r="S21" s="45" t="str">
        <f t="shared" si="5"/>
        <v>medio</v>
      </c>
      <c r="T21" s="46">
        <f t="shared" si="6"/>
        <v>12</v>
      </c>
      <c r="U21" s="46" t="str">
        <f t="shared" si="7"/>
        <v>medio</v>
      </c>
    </row>
    <row r="22" spans="1:21" x14ac:dyDescent="0.25">
      <c r="A22" s="41">
        <v>20</v>
      </c>
      <c r="B22" s="42">
        <v>1</v>
      </c>
      <c r="C22" s="42">
        <v>1</v>
      </c>
      <c r="D22" s="42">
        <v>1</v>
      </c>
      <c r="E22" s="42">
        <v>2</v>
      </c>
      <c r="F22" s="43">
        <f t="shared" si="1"/>
        <v>5</v>
      </c>
      <c r="G22" s="43" t="str">
        <f t="shared" si="2"/>
        <v>medio</v>
      </c>
      <c r="H22" s="42">
        <v>1</v>
      </c>
      <c r="I22" s="42">
        <v>0</v>
      </c>
      <c r="J22" s="42">
        <v>0</v>
      </c>
      <c r="K22" s="42">
        <v>2</v>
      </c>
      <c r="L22" s="44">
        <f t="shared" si="3"/>
        <v>3</v>
      </c>
      <c r="M22" s="44" t="str">
        <f t="shared" si="4"/>
        <v>medio</v>
      </c>
      <c r="N22" s="42">
        <v>1</v>
      </c>
      <c r="O22" s="42">
        <v>0</v>
      </c>
      <c r="P22" s="42">
        <v>0</v>
      </c>
      <c r="Q22" s="42">
        <v>2</v>
      </c>
      <c r="R22" s="45">
        <f t="shared" si="0"/>
        <v>3</v>
      </c>
      <c r="S22" s="45" t="str">
        <f t="shared" si="5"/>
        <v>medio</v>
      </c>
      <c r="T22" s="46">
        <f t="shared" si="6"/>
        <v>11</v>
      </c>
      <c r="U22" s="46" t="str">
        <f t="shared" si="7"/>
        <v>medio</v>
      </c>
    </row>
    <row r="23" spans="1:21" x14ac:dyDescent="0.25">
      <c r="A23" s="41">
        <v>21</v>
      </c>
      <c r="B23" s="42">
        <v>1</v>
      </c>
      <c r="C23" s="42">
        <v>2</v>
      </c>
      <c r="D23" s="42">
        <v>2</v>
      </c>
      <c r="E23" s="42">
        <v>1</v>
      </c>
      <c r="F23" s="43">
        <f t="shared" si="1"/>
        <v>6</v>
      </c>
      <c r="G23" s="43" t="str">
        <f t="shared" si="2"/>
        <v>medio</v>
      </c>
      <c r="H23" s="42">
        <v>0</v>
      </c>
      <c r="I23" s="42">
        <v>2</v>
      </c>
      <c r="J23" s="42">
        <v>2</v>
      </c>
      <c r="K23" s="42">
        <v>0</v>
      </c>
      <c r="L23" s="44">
        <f t="shared" si="3"/>
        <v>4</v>
      </c>
      <c r="M23" s="44" t="str">
        <f t="shared" si="4"/>
        <v>medio</v>
      </c>
      <c r="N23" s="42">
        <v>0</v>
      </c>
      <c r="O23" s="42">
        <v>2</v>
      </c>
      <c r="P23" s="42">
        <v>2</v>
      </c>
      <c r="Q23" s="42">
        <v>0</v>
      </c>
      <c r="R23" s="45">
        <f t="shared" si="0"/>
        <v>4</v>
      </c>
      <c r="S23" s="45" t="str">
        <f t="shared" si="5"/>
        <v>medio</v>
      </c>
      <c r="T23" s="46">
        <f t="shared" si="6"/>
        <v>14</v>
      </c>
      <c r="U23" s="46" t="str">
        <f t="shared" si="7"/>
        <v>medio</v>
      </c>
    </row>
    <row r="24" spans="1:21" x14ac:dyDescent="0.25">
      <c r="A24" s="41">
        <v>22</v>
      </c>
      <c r="B24" s="42">
        <v>1</v>
      </c>
      <c r="C24" s="42">
        <v>2</v>
      </c>
      <c r="D24" s="42">
        <v>1</v>
      </c>
      <c r="E24" s="42">
        <v>2</v>
      </c>
      <c r="F24" s="43">
        <f t="shared" si="1"/>
        <v>6</v>
      </c>
      <c r="G24" s="43" t="str">
        <f t="shared" si="2"/>
        <v>medio</v>
      </c>
      <c r="H24" s="42">
        <v>1</v>
      </c>
      <c r="I24" s="42">
        <v>0</v>
      </c>
      <c r="J24" s="42">
        <v>0</v>
      </c>
      <c r="K24" s="42">
        <v>1</v>
      </c>
      <c r="L24" s="44">
        <f t="shared" si="3"/>
        <v>2</v>
      </c>
      <c r="M24" s="44" t="str">
        <f t="shared" si="4"/>
        <v>bajo</v>
      </c>
      <c r="N24" s="42">
        <v>1</v>
      </c>
      <c r="O24" s="42">
        <v>0</v>
      </c>
      <c r="P24" s="42">
        <v>0</v>
      </c>
      <c r="Q24" s="42">
        <v>1</v>
      </c>
      <c r="R24" s="45">
        <f t="shared" si="0"/>
        <v>2</v>
      </c>
      <c r="S24" s="45" t="str">
        <f t="shared" si="5"/>
        <v>bajo</v>
      </c>
      <c r="T24" s="46">
        <f t="shared" si="6"/>
        <v>10</v>
      </c>
      <c r="U24" s="46" t="str">
        <f t="shared" si="7"/>
        <v>medio</v>
      </c>
    </row>
    <row r="25" spans="1:21" x14ac:dyDescent="0.25">
      <c r="A25" s="41">
        <v>23</v>
      </c>
      <c r="B25" s="42">
        <v>2</v>
      </c>
      <c r="C25" s="42">
        <v>2</v>
      </c>
      <c r="D25" s="42">
        <v>2</v>
      </c>
      <c r="E25" s="42">
        <v>2</v>
      </c>
      <c r="F25" s="43">
        <f t="shared" si="1"/>
        <v>8</v>
      </c>
      <c r="G25" s="43" t="str">
        <f t="shared" si="2"/>
        <v>alto</v>
      </c>
      <c r="H25" s="42">
        <v>0</v>
      </c>
      <c r="I25" s="42">
        <v>0</v>
      </c>
      <c r="J25" s="42">
        <v>2</v>
      </c>
      <c r="K25" s="42">
        <v>0</v>
      </c>
      <c r="L25" s="44">
        <f t="shared" si="3"/>
        <v>2</v>
      </c>
      <c r="M25" s="44" t="str">
        <f t="shared" si="4"/>
        <v>bajo</v>
      </c>
      <c r="N25" s="42">
        <v>0</v>
      </c>
      <c r="O25" s="42">
        <v>0</v>
      </c>
      <c r="P25" s="42">
        <v>2</v>
      </c>
      <c r="Q25" s="42">
        <v>0</v>
      </c>
      <c r="R25" s="45">
        <f t="shared" si="0"/>
        <v>2</v>
      </c>
      <c r="S25" s="45" t="str">
        <f t="shared" si="5"/>
        <v>bajo</v>
      </c>
      <c r="T25" s="46">
        <f t="shared" si="6"/>
        <v>12</v>
      </c>
      <c r="U25" s="46" t="str">
        <f t="shared" si="7"/>
        <v>medio</v>
      </c>
    </row>
    <row r="26" spans="1:21" x14ac:dyDescent="0.25">
      <c r="A26" s="41">
        <v>24</v>
      </c>
      <c r="B26" s="42">
        <v>2</v>
      </c>
      <c r="C26" s="42">
        <v>1</v>
      </c>
      <c r="D26" s="42">
        <v>2</v>
      </c>
      <c r="E26" s="42">
        <v>2</v>
      </c>
      <c r="F26" s="43">
        <f t="shared" si="1"/>
        <v>7</v>
      </c>
      <c r="G26" s="43" t="str">
        <f t="shared" si="2"/>
        <v>alto</v>
      </c>
      <c r="H26" s="42">
        <v>2</v>
      </c>
      <c r="I26" s="42">
        <v>0</v>
      </c>
      <c r="J26" s="42">
        <v>1</v>
      </c>
      <c r="K26" s="42">
        <v>2</v>
      </c>
      <c r="L26" s="44">
        <f t="shared" si="3"/>
        <v>5</v>
      </c>
      <c r="M26" s="44" t="str">
        <f t="shared" si="4"/>
        <v>medio</v>
      </c>
      <c r="N26" s="42">
        <v>2</v>
      </c>
      <c r="O26" s="42">
        <v>0</v>
      </c>
      <c r="P26" s="42">
        <v>1</v>
      </c>
      <c r="Q26" s="42">
        <v>2</v>
      </c>
      <c r="R26" s="45">
        <f t="shared" si="0"/>
        <v>5</v>
      </c>
      <c r="S26" s="45" t="str">
        <f t="shared" si="5"/>
        <v>medio</v>
      </c>
      <c r="T26" s="46">
        <f t="shared" si="6"/>
        <v>17</v>
      </c>
      <c r="U26" s="46" t="str">
        <f t="shared" si="7"/>
        <v>alto</v>
      </c>
    </row>
    <row r="27" spans="1:21" x14ac:dyDescent="0.25">
      <c r="A27" s="41">
        <v>25</v>
      </c>
      <c r="B27" s="42">
        <v>1</v>
      </c>
      <c r="C27" s="42">
        <v>0</v>
      </c>
      <c r="D27" s="42">
        <v>1</v>
      </c>
      <c r="E27" s="42">
        <v>0</v>
      </c>
      <c r="F27" s="43">
        <f t="shared" si="1"/>
        <v>2</v>
      </c>
      <c r="G27" s="43" t="str">
        <f t="shared" si="2"/>
        <v>bajo</v>
      </c>
      <c r="H27" s="42">
        <v>1</v>
      </c>
      <c r="I27" s="42">
        <v>1</v>
      </c>
      <c r="J27" s="42">
        <v>2</v>
      </c>
      <c r="K27" s="42">
        <v>1</v>
      </c>
      <c r="L27" s="44">
        <f t="shared" si="3"/>
        <v>5</v>
      </c>
      <c r="M27" s="44" t="str">
        <f t="shared" si="4"/>
        <v>medio</v>
      </c>
      <c r="N27" s="42">
        <v>1</v>
      </c>
      <c r="O27" s="42">
        <v>1</v>
      </c>
      <c r="P27" s="42">
        <v>2</v>
      </c>
      <c r="Q27" s="42">
        <v>1</v>
      </c>
      <c r="R27" s="45">
        <f t="shared" si="0"/>
        <v>5</v>
      </c>
      <c r="S27" s="45" t="str">
        <f t="shared" si="5"/>
        <v>medio</v>
      </c>
      <c r="T27" s="46">
        <f t="shared" si="6"/>
        <v>12</v>
      </c>
      <c r="U27" s="46" t="str">
        <f t="shared" si="7"/>
        <v>medio</v>
      </c>
    </row>
    <row r="28" spans="1:21" x14ac:dyDescent="0.25">
      <c r="A28" s="41">
        <v>26</v>
      </c>
      <c r="B28" s="42">
        <v>2</v>
      </c>
      <c r="C28" s="42">
        <v>0</v>
      </c>
      <c r="D28" s="42">
        <v>1</v>
      </c>
      <c r="E28" s="42">
        <v>0</v>
      </c>
      <c r="F28" s="43">
        <f t="shared" si="1"/>
        <v>3</v>
      </c>
      <c r="G28" s="43" t="str">
        <f t="shared" si="2"/>
        <v>medio</v>
      </c>
      <c r="H28" s="42">
        <v>0</v>
      </c>
      <c r="I28" s="42">
        <v>2</v>
      </c>
      <c r="J28" s="42">
        <v>0</v>
      </c>
      <c r="K28" s="42">
        <v>0</v>
      </c>
      <c r="L28" s="44">
        <f t="shared" si="3"/>
        <v>2</v>
      </c>
      <c r="M28" s="44" t="str">
        <f t="shared" si="4"/>
        <v>bajo</v>
      </c>
      <c r="N28" s="42">
        <v>0</v>
      </c>
      <c r="O28" s="42">
        <v>2</v>
      </c>
      <c r="P28" s="42">
        <v>0</v>
      </c>
      <c r="Q28" s="42">
        <v>0</v>
      </c>
      <c r="R28" s="45">
        <f t="shared" si="0"/>
        <v>2</v>
      </c>
      <c r="S28" s="45" t="str">
        <f t="shared" si="5"/>
        <v>bajo</v>
      </c>
      <c r="T28" s="46">
        <f t="shared" si="6"/>
        <v>7</v>
      </c>
      <c r="U28" s="46" t="str">
        <f t="shared" si="7"/>
        <v>bajo</v>
      </c>
    </row>
    <row r="29" spans="1:21" x14ac:dyDescent="0.25">
      <c r="A29" s="41">
        <v>27</v>
      </c>
      <c r="B29" s="42">
        <v>0</v>
      </c>
      <c r="C29" s="42">
        <v>2</v>
      </c>
      <c r="D29" s="42">
        <v>2</v>
      </c>
      <c r="E29" s="42">
        <v>0</v>
      </c>
      <c r="F29" s="43">
        <f t="shared" si="1"/>
        <v>4</v>
      </c>
      <c r="G29" s="43" t="str">
        <f t="shared" si="2"/>
        <v>medio</v>
      </c>
      <c r="H29" s="42">
        <v>0</v>
      </c>
      <c r="I29" s="42">
        <v>0</v>
      </c>
      <c r="J29" s="42">
        <v>1</v>
      </c>
      <c r="K29" s="42">
        <v>0</v>
      </c>
      <c r="L29" s="44">
        <f t="shared" si="3"/>
        <v>1</v>
      </c>
      <c r="M29" s="44" t="str">
        <f t="shared" si="4"/>
        <v>bajo</v>
      </c>
      <c r="N29" s="42">
        <v>0</v>
      </c>
      <c r="O29" s="42">
        <v>0</v>
      </c>
      <c r="P29" s="42">
        <v>1</v>
      </c>
      <c r="Q29" s="42">
        <v>0</v>
      </c>
      <c r="R29" s="45">
        <f t="shared" si="0"/>
        <v>1</v>
      </c>
      <c r="S29" s="45" t="str">
        <f t="shared" si="5"/>
        <v>bajo</v>
      </c>
      <c r="T29" s="46">
        <f t="shared" si="6"/>
        <v>6</v>
      </c>
      <c r="U29" s="46" t="str">
        <f t="shared" si="7"/>
        <v>bajo</v>
      </c>
    </row>
    <row r="30" spans="1:21" x14ac:dyDescent="0.25">
      <c r="A30" s="41">
        <v>28</v>
      </c>
      <c r="B30" s="42">
        <v>1</v>
      </c>
      <c r="C30" s="42">
        <v>0</v>
      </c>
      <c r="D30" s="42">
        <v>1</v>
      </c>
      <c r="E30" s="42">
        <v>1</v>
      </c>
      <c r="F30" s="43">
        <f t="shared" si="1"/>
        <v>3</v>
      </c>
      <c r="G30" s="43" t="str">
        <f t="shared" si="2"/>
        <v>medio</v>
      </c>
      <c r="H30" s="42">
        <v>0</v>
      </c>
      <c r="I30" s="42">
        <v>1</v>
      </c>
      <c r="J30" s="42">
        <v>1</v>
      </c>
      <c r="K30" s="42">
        <v>2</v>
      </c>
      <c r="L30" s="44">
        <f t="shared" si="3"/>
        <v>4</v>
      </c>
      <c r="M30" s="44" t="str">
        <f t="shared" si="4"/>
        <v>medio</v>
      </c>
      <c r="N30" s="42">
        <v>0</v>
      </c>
      <c r="O30" s="42">
        <v>1</v>
      </c>
      <c r="P30" s="42">
        <v>1</v>
      </c>
      <c r="Q30" s="42">
        <v>2</v>
      </c>
      <c r="R30" s="45">
        <f t="shared" si="0"/>
        <v>4</v>
      </c>
      <c r="S30" s="45" t="str">
        <f t="shared" si="5"/>
        <v>medio</v>
      </c>
      <c r="T30" s="46">
        <f t="shared" si="6"/>
        <v>11</v>
      </c>
      <c r="U30" s="46" t="str">
        <f t="shared" si="7"/>
        <v>medio</v>
      </c>
    </row>
    <row r="31" spans="1:21" x14ac:dyDescent="0.25">
      <c r="A31" s="41">
        <v>29</v>
      </c>
      <c r="B31" s="42">
        <v>2</v>
      </c>
      <c r="C31" s="42">
        <v>1</v>
      </c>
      <c r="D31" s="42">
        <v>1</v>
      </c>
      <c r="E31" s="42">
        <v>2</v>
      </c>
      <c r="F31" s="43">
        <f t="shared" si="1"/>
        <v>6</v>
      </c>
      <c r="G31" s="43" t="str">
        <f t="shared" si="2"/>
        <v>medio</v>
      </c>
      <c r="H31" s="42">
        <v>0</v>
      </c>
      <c r="I31" s="42">
        <v>2</v>
      </c>
      <c r="J31" s="42">
        <v>0</v>
      </c>
      <c r="K31" s="42">
        <v>2</v>
      </c>
      <c r="L31" s="44">
        <f t="shared" si="3"/>
        <v>4</v>
      </c>
      <c r="M31" s="44" t="str">
        <f t="shared" si="4"/>
        <v>medio</v>
      </c>
      <c r="N31" s="42">
        <v>0</v>
      </c>
      <c r="O31" s="42">
        <v>2</v>
      </c>
      <c r="P31" s="42">
        <v>0</v>
      </c>
      <c r="Q31" s="42">
        <v>2</v>
      </c>
      <c r="R31" s="45">
        <f t="shared" si="0"/>
        <v>4</v>
      </c>
      <c r="S31" s="45" t="str">
        <f t="shared" si="5"/>
        <v>medio</v>
      </c>
      <c r="T31" s="46">
        <f t="shared" si="6"/>
        <v>14</v>
      </c>
      <c r="U31" s="46" t="str">
        <f t="shared" si="7"/>
        <v>medio</v>
      </c>
    </row>
    <row r="32" spans="1:21" x14ac:dyDescent="0.25">
      <c r="A32" s="41">
        <v>30</v>
      </c>
      <c r="B32" s="42">
        <v>1</v>
      </c>
      <c r="C32" s="42">
        <v>2</v>
      </c>
      <c r="D32" s="42">
        <v>1</v>
      </c>
      <c r="E32" s="42">
        <v>0</v>
      </c>
      <c r="F32" s="43">
        <f t="shared" si="1"/>
        <v>4</v>
      </c>
      <c r="G32" s="43" t="str">
        <f t="shared" si="2"/>
        <v>medio</v>
      </c>
      <c r="H32" s="42">
        <v>1</v>
      </c>
      <c r="I32" s="42">
        <v>1</v>
      </c>
      <c r="J32" s="42">
        <v>0</v>
      </c>
      <c r="K32" s="42">
        <v>0</v>
      </c>
      <c r="L32" s="44">
        <f t="shared" si="3"/>
        <v>2</v>
      </c>
      <c r="M32" s="44" t="str">
        <f t="shared" si="4"/>
        <v>bajo</v>
      </c>
      <c r="N32" s="42">
        <v>1</v>
      </c>
      <c r="O32" s="42">
        <v>1</v>
      </c>
      <c r="P32" s="42">
        <v>0</v>
      </c>
      <c r="Q32" s="42">
        <v>0</v>
      </c>
      <c r="R32" s="45">
        <f t="shared" si="0"/>
        <v>2</v>
      </c>
      <c r="S32" s="45" t="str">
        <f t="shared" si="5"/>
        <v>bajo</v>
      </c>
      <c r="T32" s="46">
        <f t="shared" si="6"/>
        <v>8</v>
      </c>
      <c r="U32" s="46" t="str">
        <f t="shared" si="7"/>
        <v>medio</v>
      </c>
    </row>
    <row r="33" spans="1:21" x14ac:dyDescent="0.25">
      <c r="A33" s="47" t="s">
        <v>6</v>
      </c>
      <c r="B33" s="48">
        <f>SUM(B3:B32)</f>
        <v>26</v>
      </c>
      <c r="C33" s="48">
        <f t="shared" ref="C33:E33" si="8">SUM(C3:C32)</f>
        <v>29</v>
      </c>
      <c r="D33" s="48">
        <f t="shared" si="8"/>
        <v>27</v>
      </c>
      <c r="E33" s="48">
        <f t="shared" si="8"/>
        <v>33</v>
      </c>
      <c r="F33" s="48">
        <f>SUM(F3:F32)</f>
        <v>115</v>
      </c>
      <c r="G33" s="49"/>
      <c r="H33" s="50">
        <f t="shared" ref="H33:K33" si="9">SUM(H3:H32)</f>
        <v>30</v>
      </c>
      <c r="I33" s="50">
        <f t="shared" si="9"/>
        <v>21</v>
      </c>
      <c r="J33" s="50">
        <f t="shared" si="9"/>
        <v>27</v>
      </c>
      <c r="K33" s="50">
        <f t="shared" si="9"/>
        <v>30</v>
      </c>
      <c r="L33" s="50">
        <f>SUM(L3:L32)</f>
        <v>108</v>
      </c>
      <c r="M33" s="42"/>
      <c r="N33" s="51">
        <f>SUM(N3:N32)</f>
        <v>30</v>
      </c>
      <c r="O33" s="51">
        <f t="shared" ref="O33:Q33" si="10">SUM(O3:O32)</f>
        <v>21</v>
      </c>
      <c r="P33" s="51">
        <f t="shared" si="10"/>
        <v>27</v>
      </c>
      <c r="Q33" s="51">
        <f t="shared" si="10"/>
        <v>30</v>
      </c>
      <c r="R33" s="51">
        <f>SUM(R3:R32)</f>
        <v>108</v>
      </c>
      <c r="S33" s="42"/>
      <c r="T33" s="66">
        <f>SUM(T3:T32)</f>
        <v>331</v>
      </c>
      <c r="U33" s="42"/>
    </row>
    <row r="34" spans="1:21" s="60" customFormat="1" x14ac:dyDescent="0.25">
      <c r="A34" s="55" t="s">
        <v>66</v>
      </c>
      <c r="B34" s="56">
        <f>B33/(30*2)</f>
        <v>0.43333333333333335</v>
      </c>
      <c r="C34" s="56">
        <f>C33/(30*2)</f>
        <v>0.48333333333333334</v>
      </c>
      <c r="D34" s="56">
        <f>D33/(30*2)</f>
        <v>0.45</v>
      </c>
      <c r="E34" s="56">
        <f>E33/(30*2)</f>
        <v>0.55000000000000004</v>
      </c>
      <c r="F34" s="56">
        <f>F33/(30*8)</f>
        <v>0.47916666666666669</v>
      </c>
      <c r="G34" s="57"/>
      <c r="H34" s="58">
        <f>H33/(30*2)</f>
        <v>0.5</v>
      </c>
      <c r="I34" s="58">
        <f>I33/(30*2)</f>
        <v>0.35</v>
      </c>
      <c r="J34" s="58">
        <f>J33/(30*2)</f>
        <v>0.45</v>
      </c>
      <c r="K34" s="58">
        <f>K33/(30*2)</f>
        <v>0.5</v>
      </c>
      <c r="L34" s="58">
        <f>L33/(30*8)</f>
        <v>0.45</v>
      </c>
      <c r="M34" s="57"/>
      <c r="N34" s="59">
        <f>N33/(30*2)</f>
        <v>0.5</v>
      </c>
      <c r="O34" s="59">
        <f>O33/(30*2)</f>
        <v>0.35</v>
      </c>
      <c r="P34" s="59">
        <f>P33/(30*2)</f>
        <v>0.45</v>
      </c>
      <c r="Q34" s="59">
        <f>Q33/(30*2)</f>
        <v>0.5</v>
      </c>
      <c r="R34" s="59">
        <f>R33/(30*8)</f>
        <v>0.45</v>
      </c>
      <c r="S34" s="57"/>
      <c r="T34" s="67">
        <f>T33/(30*24)</f>
        <v>0.4597222222222222</v>
      </c>
      <c r="U34" s="57"/>
    </row>
  </sheetData>
  <mergeCells count="5">
    <mergeCell ref="B1:G1"/>
    <mergeCell ref="H1:M1"/>
    <mergeCell ref="N1:S1"/>
    <mergeCell ref="T1:T2"/>
    <mergeCell ref="U1:U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"/>
  <sheetViews>
    <sheetView tabSelected="1" topLeftCell="F1" workbookViewId="0">
      <selection activeCell="Q3" sqref="Q3"/>
    </sheetView>
  </sheetViews>
  <sheetFormatPr baseColWidth="10" defaultColWidth="10.875" defaultRowHeight="15.75" x14ac:dyDescent="0.25"/>
  <cols>
    <col min="1" max="1" width="18.875" style="19" bestFit="1" customWidth="1"/>
    <col min="2" max="5" width="12" style="19" bestFit="1" customWidth="1"/>
    <col min="6" max="6" width="6.375" style="19" bestFit="1" customWidth="1"/>
    <col min="7" max="7" width="5.875" style="19" bestFit="1" customWidth="1"/>
    <col min="8" max="11" width="12" style="19" bestFit="1" customWidth="1"/>
    <col min="12" max="12" width="6.375" style="19" bestFit="1" customWidth="1"/>
    <col min="13" max="13" width="5.875" style="19" bestFit="1" customWidth="1"/>
    <col min="14" max="14" width="12" style="19" bestFit="1" customWidth="1"/>
    <col min="15" max="17" width="13" style="19" bestFit="1" customWidth="1"/>
    <col min="18" max="18" width="6.375" style="19" bestFit="1" customWidth="1"/>
    <col min="19" max="19" width="5.875" style="19" bestFit="1" customWidth="1"/>
    <col min="20" max="20" width="11" style="19" bestFit="1" customWidth="1"/>
    <col min="21" max="21" width="9.625" style="19" bestFit="1" customWidth="1"/>
    <col min="22" max="22" width="10.875" style="19"/>
    <col min="23" max="23" width="14.125" style="19" bestFit="1" customWidth="1"/>
    <col min="24" max="24" width="4.625" style="19" bestFit="1" customWidth="1"/>
    <col min="25" max="25" width="6.375" style="19" bestFit="1" customWidth="1"/>
    <col min="26" max="26" width="4.5" style="19" bestFit="1" customWidth="1"/>
    <col min="27" max="27" width="5.125" style="19" bestFit="1" customWidth="1"/>
    <col min="28" max="16384" width="10.875" style="19"/>
  </cols>
  <sheetData>
    <row r="1" spans="1:27" x14ac:dyDescent="0.25">
      <c r="A1" s="18"/>
      <c r="B1" s="73" t="s">
        <v>0</v>
      </c>
      <c r="C1" s="73"/>
      <c r="D1" s="73"/>
      <c r="E1" s="73"/>
      <c r="F1" s="73"/>
      <c r="G1" s="73"/>
      <c r="H1" s="74" t="s">
        <v>1</v>
      </c>
      <c r="I1" s="74"/>
      <c r="J1" s="74"/>
      <c r="K1" s="74"/>
      <c r="L1" s="74"/>
      <c r="M1" s="74"/>
      <c r="N1" s="75" t="s">
        <v>2</v>
      </c>
      <c r="O1" s="75"/>
      <c r="P1" s="75"/>
      <c r="Q1" s="75"/>
      <c r="R1" s="75"/>
      <c r="S1" s="75"/>
      <c r="T1" s="72" t="s">
        <v>3</v>
      </c>
      <c r="U1" s="72" t="s">
        <v>4</v>
      </c>
    </row>
    <row r="2" spans="1:27" x14ac:dyDescent="0.25">
      <c r="A2" s="18" t="s">
        <v>5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6</v>
      </c>
      <c r="G2" s="20" t="s">
        <v>7</v>
      </c>
      <c r="H2" s="15" t="s">
        <v>54</v>
      </c>
      <c r="I2" s="15" t="s">
        <v>55</v>
      </c>
      <c r="J2" s="15" t="s">
        <v>56</v>
      </c>
      <c r="K2" s="15" t="s">
        <v>57</v>
      </c>
      <c r="L2" s="21" t="s">
        <v>6</v>
      </c>
      <c r="M2" s="21" t="s">
        <v>7</v>
      </c>
      <c r="N2" s="16" t="s">
        <v>58</v>
      </c>
      <c r="O2" s="16" t="s">
        <v>59</v>
      </c>
      <c r="P2" s="16" t="s">
        <v>60</v>
      </c>
      <c r="Q2" s="16" t="s">
        <v>61</v>
      </c>
      <c r="R2" s="22" t="s">
        <v>6</v>
      </c>
      <c r="S2" s="22" t="s">
        <v>7</v>
      </c>
      <c r="T2" s="72"/>
      <c r="U2" s="72"/>
      <c r="W2" s="1" t="s">
        <v>62</v>
      </c>
      <c r="X2" s="18" t="s">
        <v>8</v>
      </c>
      <c r="Y2" s="18" t="s">
        <v>9</v>
      </c>
      <c r="Z2" s="18" t="s">
        <v>10</v>
      </c>
      <c r="AA2" s="18" t="s">
        <v>15</v>
      </c>
    </row>
    <row r="3" spans="1:27" x14ac:dyDescent="0.25">
      <c r="A3" s="23">
        <v>1</v>
      </c>
      <c r="B3" s="24">
        <v>2</v>
      </c>
      <c r="C3" s="24">
        <v>2</v>
      </c>
      <c r="D3" s="24">
        <v>2</v>
      </c>
      <c r="E3" s="24">
        <v>2</v>
      </c>
      <c r="F3" s="25">
        <f>SUM(B3:E3)</f>
        <v>8</v>
      </c>
      <c r="G3" s="25" t="str">
        <f>IF(AND(F3&gt;=0,F3&lt;3),"bajo",IF(AND(F3&gt;=3,F3&lt;=6),"medio",IF(AND(F3&gt;6,F3&lt;=8),"alto")))</f>
        <v>alto</v>
      </c>
      <c r="H3" s="24">
        <v>2</v>
      </c>
      <c r="I3" s="24">
        <v>2</v>
      </c>
      <c r="J3" s="24">
        <v>2</v>
      </c>
      <c r="K3" s="24">
        <v>2</v>
      </c>
      <c r="L3" s="26">
        <f>SUM(H3:K3)</f>
        <v>8</v>
      </c>
      <c r="M3" s="26" t="str">
        <f>IF(AND(L3&gt;=0,L3&lt;3),"bajo",IF(AND(L3&gt;=3,L3&lt;=6),"medio",IF(AND(L3&gt;6,L3&lt;=8),"alto")))</f>
        <v>alto</v>
      </c>
      <c r="N3" s="24">
        <v>2</v>
      </c>
      <c r="O3" s="24">
        <v>2</v>
      </c>
      <c r="P3" s="24">
        <v>2</v>
      </c>
      <c r="Q3" s="24">
        <v>2</v>
      </c>
      <c r="R3" s="27">
        <f>SUM(N3:Q3)</f>
        <v>8</v>
      </c>
      <c r="S3" s="27" t="str">
        <f>IF(AND(R3&gt;=0,R3&lt;3),"bajo",IF(AND(R3&gt;=3,R3&lt;=6),"medio",IF(AND(R3&gt;6,R3&lt;=8),"alto")))</f>
        <v>alto</v>
      </c>
      <c r="T3" s="28">
        <f>F3+L3+R3</f>
        <v>24</v>
      </c>
      <c r="U3" s="28" t="str">
        <f>IF(AND(T3&gt;=0,T3&lt;8),"bajo",IF(AND(T3&gt;=8,T3&lt;=16),"medio",IF(AND(T3&gt;16,T3&lt;=24),"alto")))</f>
        <v>alto</v>
      </c>
      <c r="W3" s="64" t="s">
        <v>11</v>
      </c>
      <c r="X3" s="25">
        <f>COUNTIF(G3:G32,"bajo")</f>
        <v>4</v>
      </c>
      <c r="Y3" s="25">
        <f>COUNTIF(G3:G32,"medio")</f>
        <v>23</v>
      </c>
      <c r="Z3" s="25">
        <f>COUNTIF(G3:G32,"alto")</f>
        <v>3</v>
      </c>
      <c r="AA3" s="25">
        <f>SUM(X3:Z3)</f>
        <v>30</v>
      </c>
    </row>
    <row r="4" spans="1:27" x14ac:dyDescent="0.25">
      <c r="A4" s="23">
        <v>2</v>
      </c>
      <c r="B4" s="24">
        <v>0</v>
      </c>
      <c r="C4" s="24">
        <v>0</v>
      </c>
      <c r="D4" s="24">
        <v>0</v>
      </c>
      <c r="E4" s="24">
        <v>0</v>
      </c>
      <c r="F4" s="25">
        <f t="shared" ref="F4:F32" si="0">SUM(B4:E4)</f>
        <v>0</v>
      </c>
      <c r="G4" s="25" t="str">
        <f t="shared" ref="G4:G32" si="1">IF(AND(F4&gt;=0,F4&lt;3),"bajo",IF(AND(F4&gt;=3,F4&lt;=6),"medio",IF(AND(F4&gt;6,F4&lt;=8),"alto")))</f>
        <v>bajo</v>
      </c>
      <c r="H4" s="24">
        <v>0</v>
      </c>
      <c r="I4" s="24">
        <v>0</v>
      </c>
      <c r="J4" s="24">
        <v>0</v>
      </c>
      <c r="K4" s="24">
        <v>0</v>
      </c>
      <c r="L4" s="26">
        <f t="shared" ref="L4:L32" si="2">SUM(H4:K4)</f>
        <v>0</v>
      </c>
      <c r="M4" s="26" t="str">
        <f t="shared" ref="M4:M32" si="3">IF(AND(L4&gt;=0,L4&lt;3),"bajo",IF(AND(L4&gt;=3,L4&lt;=6),"medio",IF(AND(L4&gt;6,L4&lt;=8),"alto")))</f>
        <v>bajo</v>
      </c>
      <c r="N4" s="24">
        <v>0</v>
      </c>
      <c r="O4" s="24">
        <v>0</v>
      </c>
      <c r="P4" s="24">
        <v>0</v>
      </c>
      <c r="Q4" s="24">
        <v>0</v>
      </c>
      <c r="R4" s="27">
        <f t="shared" ref="R4:R32" si="4">SUM(N4:Q4)</f>
        <v>0</v>
      </c>
      <c r="S4" s="27" t="str">
        <f t="shared" ref="S4:S32" si="5">IF(AND(R4&gt;=0,R4&lt;3),"bajo",IF(AND(R4&gt;=3,R4&lt;=6),"medio",IF(AND(R4&gt;6,R4&lt;=8),"alto")))</f>
        <v>bajo</v>
      </c>
      <c r="T4" s="28">
        <f t="shared" ref="T4:T32" si="6">F4+L4+R4</f>
        <v>0</v>
      </c>
      <c r="U4" s="28" t="str">
        <f t="shared" ref="U4:U32" si="7">IF(AND(T4&gt;=0,T4&lt;8),"bajo",IF(AND(T4&gt;=8,T4&lt;=16),"medio",IF(AND(T4&gt;16,T4&lt;=24),"alto")))</f>
        <v>bajo</v>
      </c>
      <c r="W4" s="63" t="s">
        <v>12</v>
      </c>
      <c r="X4" s="26">
        <f>COUNTIF(M3:M32,"bajo")</f>
        <v>2</v>
      </c>
      <c r="Y4" s="26">
        <f>COUNTIF(M3:M32,"medio")</f>
        <v>24</v>
      </c>
      <c r="Z4" s="26">
        <f>COUNTIF(M3:M32,"alto")</f>
        <v>4</v>
      </c>
      <c r="AA4" s="26">
        <f>SUM(AA3)</f>
        <v>30</v>
      </c>
    </row>
    <row r="5" spans="1:27" x14ac:dyDescent="0.25">
      <c r="A5" s="23">
        <v>3</v>
      </c>
      <c r="B5" s="24">
        <v>2</v>
      </c>
      <c r="C5" s="24">
        <v>2</v>
      </c>
      <c r="D5" s="24">
        <v>2</v>
      </c>
      <c r="E5" s="24">
        <v>2</v>
      </c>
      <c r="F5" s="25">
        <f t="shared" si="0"/>
        <v>8</v>
      </c>
      <c r="G5" s="25" t="str">
        <f t="shared" si="1"/>
        <v>alto</v>
      </c>
      <c r="H5" s="24">
        <v>1</v>
      </c>
      <c r="I5" s="24">
        <v>1</v>
      </c>
      <c r="J5" s="24">
        <v>0</v>
      </c>
      <c r="K5" s="24">
        <v>2</v>
      </c>
      <c r="L5" s="26">
        <f t="shared" si="2"/>
        <v>4</v>
      </c>
      <c r="M5" s="26" t="str">
        <f t="shared" si="3"/>
        <v>medio</v>
      </c>
      <c r="N5" s="24">
        <v>0</v>
      </c>
      <c r="O5" s="24">
        <v>0</v>
      </c>
      <c r="P5" s="24">
        <v>1</v>
      </c>
      <c r="Q5" s="24">
        <v>1</v>
      </c>
      <c r="R5" s="27">
        <f t="shared" si="4"/>
        <v>2</v>
      </c>
      <c r="S5" s="27" t="str">
        <f t="shared" si="5"/>
        <v>bajo</v>
      </c>
      <c r="T5" s="28">
        <f t="shared" si="6"/>
        <v>14</v>
      </c>
      <c r="U5" s="28" t="str">
        <f t="shared" si="7"/>
        <v>medio</v>
      </c>
      <c r="W5" s="65" t="s">
        <v>13</v>
      </c>
      <c r="X5" s="27">
        <f>COUNTIF(S3:S32,"bajo")</f>
        <v>8</v>
      </c>
      <c r="Y5" s="27">
        <f>COUNTIF(S3:S32,"medio")</f>
        <v>20</v>
      </c>
      <c r="Z5" s="27">
        <f>COUNTIF(S3:S32,"alto")</f>
        <v>2</v>
      </c>
      <c r="AA5" s="27">
        <f>SUM(X5:Z5)</f>
        <v>30</v>
      </c>
    </row>
    <row r="6" spans="1:27" x14ac:dyDescent="0.25">
      <c r="A6" s="23">
        <v>4</v>
      </c>
      <c r="B6" s="24">
        <v>0</v>
      </c>
      <c r="C6" s="24">
        <v>0</v>
      </c>
      <c r="D6" s="24">
        <v>0</v>
      </c>
      <c r="E6" s="24">
        <v>2</v>
      </c>
      <c r="F6" s="25">
        <f t="shared" si="0"/>
        <v>2</v>
      </c>
      <c r="G6" s="25" t="str">
        <f t="shared" si="1"/>
        <v>bajo</v>
      </c>
      <c r="H6" s="24">
        <v>1</v>
      </c>
      <c r="I6" s="24">
        <v>2</v>
      </c>
      <c r="J6" s="24">
        <v>2</v>
      </c>
      <c r="K6" s="24">
        <v>1</v>
      </c>
      <c r="L6" s="26">
        <f t="shared" si="2"/>
        <v>6</v>
      </c>
      <c r="M6" s="26" t="str">
        <f t="shared" si="3"/>
        <v>medio</v>
      </c>
      <c r="N6" s="24">
        <v>2</v>
      </c>
      <c r="O6" s="24">
        <v>2</v>
      </c>
      <c r="P6" s="24">
        <v>1</v>
      </c>
      <c r="Q6" s="24">
        <v>0</v>
      </c>
      <c r="R6" s="27">
        <f t="shared" si="4"/>
        <v>5</v>
      </c>
      <c r="S6" s="27" t="str">
        <f t="shared" si="5"/>
        <v>medio</v>
      </c>
      <c r="T6" s="28">
        <f t="shared" si="6"/>
        <v>13</v>
      </c>
      <c r="U6" s="28" t="str">
        <f t="shared" si="7"/>
        <v>medio</v>
      </c>
      <c r="W6" s="66" t="s">
        <v>64</v>
      </c>
      <c r="X6" s="28">
        <f>COUNTIF(U3:U32,"bajo")</f>
        <v>1</v>
      </c>
      <c r="Y6" s="28">
        <f>COUNTIF(U3:U32,"medio")</f>
        <v>26</v>
      </c>
      <c r="Z6" s="28">
        <f>COUNTIF(U3:U32,"alto")</f>
        <v>3</v>
      </c>
      <c r="AA6" s="28">
        <f>SUM(X6:Z6)</f>
        <v>30</v>
      </c>
    </row>
    <row r="7" spans="1:27" x14ac:dyDescent="0.25">
      <c r="A7" s="23">
        <v>5</v>
      </c>
      <c r="B7" s="24">
        <v>2</v>
      </c>
      <c r="C7" s="24">
        <v>2</v>
      </c>
      <c r="D7" s="24">
        <v>0</v>
      </c>
      <c r="E7" s="24">
        <v>2</v>
      </c>
      <c r="F7" s="25">
        <f t="shared" si="0"/>
        <v>6</v>
      </c>
      <c r="G7" s="25" t="str">
        <f t="shared" si="1"/>
        <v>medio</v>
      </c>
      <c r="H7" s="24">
        <v>0</v>
      </c>
      <c r="I7" s="24">
        <v>1</v>
      </c>
      <c r="J7" s="24">
        <v>1</v>
      </c>
      <c r="K7" s="24">
        <v>1</v>
      </c>
      <c r="L7" s="26">
        <f t="shared" si="2"/>
        <v>3</v>
      </c>
      <c r="M7" s="26" t="str">
        <f t="shared" si="3"/>
        <v>medio</v>
      </c>
      <c r="N7" s="24">
        <v>2</v>
      </c>
      <c r="O7" s="24">
        <v>1</v>
      </c>
      <c r="P7" s="24">
        <v>1</v>
      </c>
      <c r="Q7" s="24">
        <v>0</v>
      </c>
      <c r="R7" s="27">
        <f t="shared" si="4"/>
        <v>4</v>
      </c>
      <c r="S7" s="27" t="str">
        <f t="shared" si="5"/>
        <v>medio</v>
      </c>
      <c r="T7" s="28">
        <f t="shared" si="6"/>
        <v>13</v>
      </c>
      <c r="U7" s="28" t="str">
        <f t="shared" si="7"/>
        <v>medio</v>
      </c>
    </row>
    <row r="8" spans="1:27" x14ac:dyDescent="0.25">
      <c r="A8" s="23">
        <v>6</v>
      </c>
      <c r="B8" s="24">
        <v>1</v>
      </c>
      <c r="C8" s="24">
        <v>1</v>
      </c>
      <c r="D8" s="24">
        <v>1</v>
      </c>
      <c r="E8" s="24">
        <v>1</v>
      </c>
      <c r="F8" s="25">
        <f t="shared" si="0"/>
        <v>4</v>
      </c>
      <c r="G8" s="25" t="str">
        <f t="shared" si="1"/>
        <v>medio</v>
      </c>
      <c r="H8" s="24">
        <v>2</v>
      </c>
      <c r="I8" s="24">
        <v>2</v>
      </c>
      <c r="J8" s="24">
        <v>1</v>
      </c>
      <c r="K8" s="24">
        <v>1</v>
      </c>
      <c r="L8" s="26">
        <f t="shared" si="2"/>
        <v>6</v>
      </c>
      <c r="M8" s="26" t="str">
        <f t="shared" si="3"/>
        <v>medio</v>
      </c>
      <c r="N8" s="24">
        <v>1</v>
      </c>
      <c r="O8" s="24">
        <v>2</v>
      </c>
      <c r="P8" s="24">
        <v>2</v>
      </c>
      <c r="Q8" s="24">
        <v>0</v>
      </c>
      <c r="R8" s="27">
        <f t="shared" si="4"/>
        <v>5</v>
      </c>
      <c r="S8" s="27" t="str">
        <f t="shared" si="5"/>
        <v>medio</v>
      </c>
      <c r="T8" s="28">
        <f t="shared" si="6"/>
        <v>15</v>
      </c>
      <c r="U8" s="28" t="str">
        <f t="shared" si="7"/>
        <v>medio</v>
      </c>
    </row>
    <row r="9" spans="1:27" x14ac:dyDescent="0.25">
      <c r="A9" s="23">
        <v>7</v>
      </c>
      <c r="B9" s="24">
        <v>1</v>
      </c>
      <c r="C9" s="24">
        <v>2</v>
      </c>
      <c r="D9" s="24">
        <v>2</v>
      </c>
      <c r="E9" s="24">
        <v>1</v>
      </c>
      <c r="F9" s="25">
        <f t="shared" si="0"/>
        <v>6</v>
      </c>
      <c r="G9" s="25" t="str">
        <f t="shared" si="1"/>
        <v>medio</v>
      </c>
      <c r="H9" s="24">
        <v>2</v>
      </c>
      <c r="I9" s="24">
        <v>1</v>
      </c>
      <c r="J9" s="24">
        <v>1</v>
      </c>
      <c r="K9" s="24">
        <v>0</v>
      </c>
      <c r="L9" s="26">
        <f t="shared" si="2"/>
        <v>4</v>
      </c>
      <c r="M9" s="26" t="str">
        <f t="shared" si="3"/>
        <v>medio</v>
      </c>
      <c r="N9" s="24">
        <v>2</v>
      </c>
      <c r="O9" s="24">
        <v>1</v>
      </c>
      <c r="P9" s="24">
        <v>0</v>
      </c>
      <c r="Q9" s="24">
        <v>1</v>
      </c>
      <c r="R9" s="27">
        <f t="shared" si="4"/>
        <v>4</v>
      </c>
      <c r="S9" s="27" t="str">
        <f t="shared" si="5"/>
        <v>medio</v>
      </c>
      <c r="T9" s="28">
        <f t="shared" si="6"/>
        <v>14</v>
      </c>
      <c r="U9" s="28" t="str">
        <f t="shared" si="7"/>
        <v>medio</v>
      </c>
    </row>
    <row r="10" spans="1:27" x14ac:dyDescent="0.25">
      <c r="A10" s="23">
        <v>8</v>
      </c>
      <c r="B10" s="24">
        <v>2</v>
      </c>
      <c r="C10" s="24">
        <v>0</v>
      </c>
      <c r="D10" s="24">
        <v>2</v>
      </c>
      <c r="E10" s="24">
        <v>0</v>
      </c>
      <c r="F10" s="25">
        <f t="shared" si="0"/>
        <v>4</v>
      </c>
      <c r="G10" s="25" t="str">
        <f t="shared" si="1"/>
        <v>medio</v>
      </c>
      <c r="H10" s="24">
        <v>1</v>
      </c>
      <c r="I10" s="24">
        <v>1</v>
      </c>
      <c r="J10" s="24">
        <v>2</v>
      </c>
      <c r="K10" s="24">
        <v>0</v>
      </c>
      <c r="L10" s="26">
        <f t="shared" si="2"/>
        <v>4</v>
      </c>
      <c r="M10" s="26" t="str">
        <f t="shared" si="3"/>
        <v>medio</v>
      </c>
      <c r="N10" s="24">
        <v>0</v>
      </c>
      <c r="O10" s="24">
        <v>0</v>
      </c>
      <c r="P10" s="24">
        <v>2</v>
      </c>
      <c r="Q10" s="24">
        <v>1</v>
      </c>
      <c r="R10" s="27">
        <f t="shared" si="4"/>
        <v>3</v>
      </c>
      <c r="S10" s="27" t="str">
        <f t="shared" si="5"/>
        <v>medio</v>
      </c>
      <c r="T10" s="28">
        <f t="shared" si="6"/>
        <v>11</v>
      </c>
      <c r="U10" s="28" t="str">
        <f t="shared" si="7"/>
        <v>medio</v>
      </c>
    </row>
    <row r="11" spans="1:27" x14ac:dyDescent="0.25">
      <c r="A11" s="23">
        <v>9</v>
      </c>
      <c r="B11" s="24">
        <v>2</v>
      </c>
      <c r="C11" s="24">
        <v>0</v>
      </c>
      <c r="D11" s="24">
        <v>0</v>
      </c>
      <c r="E11" s="24">
        <v>2</v>
      </c>
      <c r="F11" s="25">
        <f t="shared" si="0"/>
        <v>4</v>
      </c>
      <c r="G11" s="25" t="str">
        <f t="shared" si="1"/>
        <v>medio</v>
      </c>
      <c r="H11" s="24">
        <v>0</v>
      </c>
      <c r="I11" s="24">
        <v>1</v>
      </c>
      <c r="J11" s="24">
        <v>1</v>
      </c>
      <c r="K11" s="24">
        <v>1</v>
      </c>
      <c r="L11" s="26">
        <f t="shared" si="2"/>
        <v>3</v>
      </c>
      <c r="M11" s="26" t="str">
        <f t="shared" si="3"/>
        <v>medio</v>
      </c>
      <c r="N11" s="24">
        <v>0</v>
      </c>
      <c r="O11" s="24">
        <v>0</v>
      </c>
      <c r="P11" s="24">
        <v>0</v>
      </c>
      <c r="Q11" s="24">
        <v>2</v>
      </c>
      <c r="R11" s="27">
        <f t="shared" si="4"/>
        <v>2</v>
      </c>
      <c r="S11" s="27" t="str">
        <f t="shared" si="5"/>
        <v>bajo</v>
      </c>
      <c r="T11" s="28">
        <f t="shared" si="6"/>
        <v>9</v>
      </c>
      <c r="U11" s="28" t="str">
        <f t="shared" si="7"/>
        <v>medio</v>
      </c>
    </row>
    <row r="12" spans="1:27" x14ac:dyDescent="0.25">
      <c r="A12" s="23">
        <v>10</v>
      </c>
      <c r="B12" s="24">
        <v>1</v>
      </c>
      <c r="C12" s="24">
        <v>1</v>
      </c>
      <c r="D12" s="24">
        <v>1</v>
      </c>
      <c r="E12" s="24">
        <v>2</v>
      </c>
      <c r="F12" s="25">
        <f t="shared" si="0"/>
        <v>5</v>
      </c>
      <c r="G12" s="25" t="str">
        <f t="shared" si="1"/>
        <v>medio</v>
      </c>
      <c r="H12" s="24">
        <v>0</v>
      </c>
      <c r="I12" s="24">
        <v>2</v>
      </c>
      <c r="J12" s="24">
        <v>2</v>
      </c>
      <c r="K12" s="24">
        <v>2</v>
      </c>
      <c r="L12" s="26">
        <f t="shared" si="2"/>
        <v>6</v>
      </c>
      <c r="M12" s="26" t="str">
        <f t="shared" si="3"/>
        <v>medio</v>
      </c>
      <c r="N12" s="24">
        <v>2</v>
      </c>
      <c r="O12" s="24">
        <v>1</v>
      </c>
      <c r="P12" s="24">
        <v>0</v>
      </c>
      <c r="Q12" s="24">
        <v>1</v>
      </c>
      <c r="R12" s="27">
        <f t="shared" si="4"/>
        <v>4</v>
      </c>
      <c r="S12" s="27" t="str">
        <f t="shared" si="5"/>
        <v>medio</v>
      </c>
      <c r="T12" s="28">
        <f t="shared" si="6"/>
        <v>15</v>
      </c>
      <c r="U12" s="28" t="str">
        <f t="shared" si="7"/>
        <v>medio</v>
      </c>
    </row>
    <row r="13" spans="1:27" x14ac:dyDescent="0.25">
      <c r="A13" s="23">
        <v>11</v>
      </c>
      <c r="B13" s="24">
        <v>2</v>
      </c>
      <c r="C13" s="24">
        <v>2</v>
      </c>
      <c r="D13" s="24">
        <v>2</v>
      </c>
      <c r="E13" s="24">
        <v>2</v>
      </c>
      <c r="F13" s="25">
        <f t="shared" si="0"/>
        <v>8</v>
      </c>
      <c r="G13" s="25" t="str">
        <f t="shared" si="1"/>
        <v>alto</v>
      </c>
      <c r="H13" s="24">
        <v>1</v>
      </c>
      <c r="I13" s="24">
        <v>0</v>
      </c>
      <c r="J13" s="24">
        <v>1</v>
      </c>
      <c r="K13" s="24">
        <v>1</v>
      </c>
      <c r="L13" s="26">
        <f t="shared" si="2"/>
        <v>3</v>
      </c>
      <c r="M13" s="26" t="str">
        <f t="shared" si="3"/>
        <v>medio</v>
      </c>
      <c r="N13" s="24">
        <v>0</v>
      </c>
      <c r="O13" s="24">
        <v>2</v>
      </c>
      <c r="P13" s="24">
        <v>0</v>
      </c>
      <c r="Q13" s="24">
        <v>1</v>
      </c>
      <c r="R13" s="27">
        <f t="shared" si="4"/>
        <v>3</v>
      </c>
      <c r="S13" s="27" t="str">
        <f t="shared" si="5"/>
        <v>medio</v>
      </c>
      <c r="T13" s="28">
        <f t="shared" si="6"/>
        <v>14</v>
      </c>
      <c r="U13" s="28" t="str">
        <f t="shared" si="7"/>
        <v>medio</v>
      </c>
    </row>
    <row r="14" spans="1:27" x14ac:dyDescent="0.25">
      <c r="A14" s="23">
        <v>12</v>
      </c>
      <c r="B14" s="24">
        <v>0</v>
      </c>
      <c r="C14" s="24">
        <v>0</v>
      </c>
      <c r="D14" s="24">
        <v>1</v>
      </c>
      <c r="E14" s="24">
        <v>0</v>
      </c>
      <c r="F14" s="25">
        <f t="shared" si="0"/>
        <v>1</v>
      </c>
      <c r="G14" s="25" t="str">
        <f t="shared" si="1"/>
        <v>bajo</v>
      </c>
      <c r="H14" s="24">
        <v>1</v>
      </c>
      <c r="I14" s="24">
        <v>1</v>
      </c>
      <c r="J14" s="24">
        <v>1</v>
      </c>
      <c r="K14" s="24">
        <v>1</v>
      </c>
      <c r="L14" s="26">
        <f t="shared" si="2"/>
        <v>4</v>
      </c>
      <c r="M14" s="26" t="str">
        <f t="shared" si="3"/>
        <v>medio</v>
      </c>
      <c r="N14" s="24">
        <v>0</v>
      </c>
      <c r="O14" s="24">
        <v>2</v>
      </c>
      <c r="P14" s="24">
        <v>0</v>
      </c>
      <c r="Q14" s="24">
        <v>1</v>
      </c>
      <c r="R14" s="27">
        <f t="shared" si="4"/>
        <v>3</v>
      </c>
      <c r="S14" s="27" t="str">
        <f t="shared" si="5"/>
        <v>medio</v>
      </c>
      <c r="T14" s="28">
        <f t="shared" si="6"/>
        <v>8</v>
      </c>
      <c r="U14" s="28" t="str">
        <f t="shared" si="7"/>
        <v>medio</v>
      </c>
    </row>
    <row r="15" spans="1:27" x14ac:dyDescent="0.25">
      <c r="A15" s="23">
        <v>13</v>
      </c>
      <c r="B15" s="24">
        <v>1</v>
      </c>
      <c r="C15" s="24">
        <v>0</v>
      </c>
      <c r="D15" s="24">
        <v>2</v>
      </c>
      <c r="E15" s="24">
        <v>1</v>
      </c>
      <c r="F15" s="25">
        <f t="shared" si="0"/>
        <v>4</v>
      </c>
      <c r="G15" s="25" t="str">
        <f t="shared" si="1"/>
        <v>medio</v>
      </c>
      <c r="H15" s="24">
        <v>2</v>
      </c>
      <c r="I15" s="24">
        <v>1</v>
      </c>
      <c r="J15" s="24">
        <v>2</v>
      </c>
      <c r="K15" s="24">
        <v>1</v>
      </c>
      <c r="L15" s="26">
        <f t="shared" si="2"/>
        <v>6</v>
      </c>
      <c r="M15" s="26" t="str">
        <f t="shared" si="3"/>
        <v>medio</v>
      </c>
      <c r="N15" s="24">
        <v>0</v>
      </c>
      <c r="O15" s="24">
        <v>0</v>
      </c>
      <c r="P15" s="24">
        <v>1</v>
      </c>
      <c r="Q15" s="24">
        <v>1</v>
      </c>
      <c r="R15" s="27">
        <f t="shared" si="4"/>
        <v>2</v>
      </c>
      <c r="S15" s="27" t="str">
        <f t="shared" si="5"/>
        <v>bajo</v>
      </c>
      <c r="T15" s="28">
        <f t="shared" si="6"/>
        <v>12</v>
      </c>
      <c r="U15" s="28" t="str">
        <f t="shared" si="7"/>
        <v>medio</v>
      </c>
    </row>
    <row r="16" spans="1:27" x14ac:dyDescent="0.25">
      <c r="A16" s="23">
        <v>14</v>
      </c>
      <c r="B16" s="24">
        <v>2</v>
      </c>
      <c r="C16" s="24">
        <v>0</v>
      </c>
      <c r="D16" s="24">
        <v>0</v>
      </c>
      <c r="E16" s="24">
        <v>1</v>
      </c>
      <c r="F16" s="25">
        <f t="shared" si="0"/>
        <v>3</v>
      </c>
      <c r="G16" s="25" t="str">
        <f t="shared" si="1"/>
        <v>medio</v>
      </c>
      <c r="H16" s="24">
        <v>2</v>
      </c>
      <c r="I16" s="24">
        <v>1</v>
      </c>
      <c r="J16" s="24">
        <v>2</v>
      </c>
      <c r="K16" s="24">
        <v>2</v>
      </c>
      <c r="L16" s="26">
        <f t="shared" si="2"/>
        <v>7</v>
      </c>
      <c r="M16" s="26" t="str">
        <f t="shared" si="3"/>
        <v>alto</v>
      </c>
      <c r="N16" s="24">
        <v>1</v>
      </c>
      <c r="O16" s="24">
        <v>0</v>
      </c>
      <c r="P16" s="24">
        <v>1</v>
      </c>
      <c r="Q16" s="24">
        <v>0</v>
      </c>
      <c r="R16" s="27">
        <f t="shared" si="4"/>
        <v>2</v>
      </c>
      <c r="S16" s="27" t="str">
        <f t="shared" si="5"/>
        <v>bajo</v>
      </c>
      <c r="T16" s="28">
        <f t="shared" si="6"/>
        <v>12</v>
      </c>
      <c r="U16" s="28" t="str">
        <f t="shared" si="7"/>
        <v>medio</v>
      </c>
    </row>
    <row r="17" spans="1:21" x14ac:dyDescent="0.25">
      <c r="A17" s="23">
        <v>15</v>
      </c>
      <c r="B17" s="24">
        <v>1</v>
      </c>
      <c r="C17" s="24">
        <v>1</v>
      </c>
      <c r="D17" s="24">
        <v>0</v>
      </c>
      <c r="E17" s="24">
        <v>2</v>
      </c>
      <c r="F17" s="25">
        <f t="shared" si="0"/>
        <v>4</v>
      </c>
      <c r="G17" s="25" t="str">
        <f t="shared" si="1"/>
        <v>medio</v>
      </c>
      <c r="H17" s="24">
        <v>1</v>
      </c>
      <c r="I17" s="24">
        <v>2</v>
      </c>
      <c r="J17" s="24">
        <v>1</v>
      </c>
      <c r="K17" s="24">
        <v>2</v>
      </c>
      <c r="L17" s="26">
        <f t="shared" si="2"/>
        <v>6</v>
      </c>
      <c r="M17" s="26" t="str">
        <f t="shared" si="3"/>
        <v>medio</v>
      </c>
      <c r="N17" s="24">
        <v>1</v>
      </c>
      <c r="O17" s="24">
        <v>0</v>
      </c>
      <c r="P17" s="24">
        <v>2</v>
      </c>
      <c r="Q17" s="24">
        <v>2</v>
      </c>
      <c r="R17" s="27">
        <f t="shared" si="4"/>
        <v>5</v>
      </c>
      <c r="S17" s="27" t="str">
        <f t="shared" si="5"/>
        <v>medio</v>
      </c>
      <c r="T17" s="28">
        <f t="shared" si="6"/>
        <v>15</v>
      </c>
      <c r="U17" s="28" t="str">
        <f t="shared" si="7"/>
        <v>medio</v>
      </c>
    </row>
    <row r="18" spans="1:21" x14ac:dyDescent="0.25">
      <c r="A18" s="23">
        <v>16</v>
      </c>
      <c r="B18" s="24">
        <v>0</v>
      </c>
      <c r="C18" s="24">
        <v>0</v>
      </c>
      <c r="D18" s="24">
        <v>2</v>
      </c>
      <c r="E18" s="24">
        <v>1</v>
      </c>
      <c r="F18" s="25">
        <f t="shared" si="0"/>
        <v>3</v>
      </c>
      <c r="G18" s="25" t="str">
        <f t="shared" si="1"/>
        <v>medio</v>
      </c>
      <c r="H18" s="24">
        <v>2</v>
      </c>
      <c r="I18" s="24">
        <v>2</v>
      </c>
      <c r="J18" s="24">
        <v>1</v>
      </c>
      <c r="K18" s="24">
        <v>1</v>
      </c>
      <c r="L18" s="26">
        <f t="shared" si="2"/>
        <v>6</v>
      </c>
      <c r="M18" s="26" t="str">
        <f t="shared" si="3"/>
        <v>medio</v>
      </c>
      <c r="N18" s="24">
        <v>1</v>
      </c>
      <c r="O18" s="24">
        <v>1</v>
      </c>
      <c r="P18" s="24">
        <v>0</v>
      </c>
      <c r="Q18" s="24">
        <v>1</v>
      </c>
      <c r="R18" s="27">
        <f t="shared" si="4"/>
        <v>3</v>
      </c>
      <c r="S18" s="27" t="str">
        <f t="shared" si="5"/>
        <v>medio</v>
      </c>
      <c r="T18" s="28">
        <f t="shared" si="6"/>
        <v>12</v>
      </c>
      <c r="U18" s="28" t="str">
        <f t="shared" si="7"/>
        <v>medio</v>
      </c>
    </row>
    <row r="19" spans="1:21" x14ac:dyDescent="0.25">
      <c r="A19" s="23">
        <v>17</v>
      </c>
      <c r="B19" s="24">
        <v>0</v>
      </c>
      <c r="C19" s="24">
        <v>2</v>
      </c>
      <c r="D19" s="24">
        <v>0</v>
      </c>
      <c r="E19" s="24">
        <v>1</v>
      </c>
      <c r="F19" s="25">
        <f t="shared" si="0"/>
        <v>3</v>
      </c>
      <c r="G19" s="25" t="str">
        <f t="shared" si="1"/>
        <v>medio</v>
      </c>
      <c r="H19" s="24">
        <v>1</v>
      </c>
      <c r="I19" s="24">
        <v>0</v>
      </c>
      <c r="J19" s="24">
        <v>2</v>
      </c>
      <c r="K19" s="24">
        <v>2</v>
      </c>
      <c r="L19" s="26">
        <f t="shared" si="2"/>
        <v>5</v>
      </c>
      <c r="M19" s="26" t="str">
        <f t="shared" si="3"/>
        <v>medio</v>
      </c>
      <c r="N19" s="24">
        <v>0</v>
      </c>
      <c r="O19" s="24">
        <v>2</v>
      </c>
      <c r="P19" s="24">
        <v>1</v>
      </c>
      <c r="Q19" s="24">
        <v>0</v>
      </c>
      <c r="R19" s="27">
        <f t="shared" si="4"/>
        <v>3</v>
      </c>
      <c r="S19" s="27" t="str">
        <f t="shared" si="5"/>
        <v>medio</v>
      </c>
      <c r="T19" s="28">
        <f t="shared" si="6"/>
        <v>11</v>
      </c>
      <c r="U19" s="28" t="str">
        <f t="shared" si="7"/>
        <v>medio</v>
      </c>
    </row>
    <row r="20" spans="1:21" x14ac:dyDescent="0.25">
      <c r="A20" s="23">
        <v>18</v>
      </c>
      <c r="B20" s="24">
        <v>2</v>
      </c>
      <c r="C20" s="24">
        <v>2</v>
      </c>
      <c r="D20" s="24">
        <v>1</v>
      </c>
      <c r="E20" s="24">
        <v>0</v>
      </c>
      <c r="F20" s="25">
        <f t="shared" si="0"/>
        <v>5</v>
      </c>
      <c r="G20" s="25" t="str">
        <f t="shared" si="1"/>
        <v>medio</v>
      </c>
      <c r="H20" s="24">
        <v>1</v>
      </c>
      <c r="I20" s="24">
        <v>1</v>
      </c>
      <c r="J20" s="24">
        <v>1</v>
      </c>
      <c r="K20" s="24">
        <v>2</v>
      </c>
      <c r="L20" s="26">
        <f t="shared" si="2"/>
        <v>5</v>
      </c>
      <c r="M20" s="26" t="str">
        <f t="shared" si="3"/>
        <v>medio</v>
      </c>
      <c r="N20" s="24">
        <v>1</v>
      </c>
      <c r="O20" s="24">
        <v>0</v>
      </c>
      <c r="P20" s="24">
        <v>0</v>
      </c>
      <c r="Q20" s="24">
        <v>0</v>
      </c>
      <c r="R20" s="27">
        <f t="shared" si="4"/>
        <v>1</v>
      </c>
      <c r="S20" s="27" t="str">
        <f t="shared" si="5"/>
        <v>bajo</v>
      </c>
      <c r="T20" s="28">
        <f t="shared" si="6"/>
        <v>11</v>
      </c>
      <c r="U20" s="28" t="str">
        <f t="shared" si="7"/>
        <v>medio</v>
      </c>
    </row>
    <row r="21" spans="1:21" x14ac:dyDescent="0.25">
      <c r="A21" s="23">
        <v>19</v>
      </c>
      <c r="B21" s="24">
        <v>0</v>
      </c>
      <c r="C21" s="24">
        <v>2</v>
      </c>
      <c r="D21" s="24">
        <v>2</v>
      </c>
      <c r="E21" s="24">
        <v>1</v>
      </c>
      <c r="F21" s="25">
        <f t="shared" si="0"/>
        <v>5</v>
      </c>
      <c r="G21" s="25" t="str">
        <f t="shared" si="1"/>
        <v>medio</v>
      </c>
      <c r="H21" s="24">
        <v>1</v>
      </c>
      <c r="I21" s="24">
        <v>2</v>
      </c>
      <c r="J21" s="24">
        <v>1</v>
      </c>
      <c r="K21" s="24">
        <v>0</v>
      </c>
      <c r="L21" s="26">
        <f t="shared" si="2"/>
        <v>4</v>
      </c>
      <c r="M21" s="26" t="str">
        <f t="shared" si="3"/>
        <v>medio</v>
      </c>
      <c r="N21" s="24">
        <v>2</v>
      </c>
      <c r="O21" s="24">
        <v>1</v>
      </c>
      <c r="P21" s="24">
        <v>1</v>
      </c>
      <c r="Q21" s="24">
        <v>0</v>
      </c>
      <c r="R21" s="27">
        <f t="shared" si="4"/>
        <v>4</v>
      </c>
      <c r="S21" s="27" t="str">
        <f t="shared" si="5"/>
        <v>medio</v>
      </c>
      <c r="T21" s="28">
        <f t="shared" si="6"/>
        <v>13</v>
      </c>
      <c r="U21" s="28" t="str">
        <f t="shared" si="7"/>
        <v>medio</v>
      </c>
    </row>
    <row r="22" spans="1:21" x14ac:dyDescent="0.25">
      <c r="A22" s="23">
        <v>20</v>
      </c>
      <c r="B22" s="24">
        <v>2</v>
      </c>
      <c r="C22" s="24">
        <v>0</v>
      </c>
      <c r="D22" s="24">
        <v>0</v>
      </c>
      <c r="E22" s="24">
        <v>2</v>
      </c>
      <c r="F22" s="25">
        <f t="shared" si="0"/>
        <v>4</v>
      </c>
      <c r="G22" s="25" t="str">
        <f t="shared" si="1"/>
        <v>medio</v>
      </c>
      <c r="H22" s="24">
        <v>0</v>
      </c>
      <c r="I22" s="24">
        <v>0</v>
      </c>
      <c r="J22" s="24">
        <v>1</v>
      </c>
      <c r="K22" s="24">
        <v>1</v>
      </c>
      <c r="L22" s="26">
        <f t="shared" si="2"/>
        <v>2</v>
      </c>
      <c r="M22" s="26" t="str">
        <f t="shared" si="3"/>
        <v>bajo</v>
      </c>
      <c r="N22" s="24">
        <v>2</v>
      </c>
      <c r="O22" s="24">
        <v>0</v>
      </c>
      <c r="P22" s="24">
        <v>2</v>
      </c>
      <c r="Q22" s="24">
        <v>1</v>
      </c>
      <c r="R22" s="27">
        <f t="shared" si="4"/>
        <v>5</v>
      </c>
      <c r="S22" s="27" t="str">
        <f t="shared" si="5"/>
        <v>medio</v>
      </c>
      <c r="T22" s="28">
        <f t="shared" si="6"/>
        <v>11</v>
      </c>
      <c r="U22" s="28" t="str">
        <f t="shared" si="7"/>
        <v>medio</v>
      </c>
    </row>
    <row r="23" spans="1:21" x14ac:dyDescent="0.25">
      <c r="A23" s="23">
        <v>21</v>
      </c>
      <c r="B23" s="24">
        <v>1</v>
      </c>
      <c r="C23" s="24">
        <v>1</v>
      </c>
      <c r="D23" s="24">
        <v>0</v>
      </c>
      <c r="E23" s="24">
        <v>0</v>
      </c>
      <c r="F23" s="25">
        <f t="shared" si="0"/>
        <v>2</v>
      </c>
      <c r="G23" s="25" t="str">
        <f t="shared" si="1"/>
        <v>bajo</v>
      </c>
      <c r="H23" s="24">
        <v>2</v>
      </c>
      <c r="I23" s="24">
        <v>2</v>
      </c>
      <c r="J23" s="24">
        <v>2</v>
      </c>
      <c r="K23" s="24">
        <v>0</v>
      </c>
      <c r="L23" s="26">
        <f t="shared" si="2"/>
        <v>6</v>
      </c>
      <c r="M23" s="26" t="str">
        <f t="shared" si="3"/>
        <v>medio</v>
      </c>
      <c r="N23" s="24">
        <v>2</v>
      </c>
      <c r="O23" s="24">
        <v>1</v>
      </c>
      <c r="P23" s="24">
        <v>2</v>
      </c>
      <c r="Q23" s="24">
        <v>1</v>
      </c>
      <c r="R23" s="27">
        <f t="shared" si="4"/>
        <v>6</v>
      </c>
      <c r="S23" s="27" t="str">
        <f t="shared" si="5"/>
        <v>medio</v>
      </c>
      <c r="T23" s="28">
        <f t="shared" si="6"/>
        <v>14</v>
      </c>
      <c r="U23" s="28" t="str">
        <f t="shared" si="7"/>
        <v>medio</v>
      </c>
    </row>
    <row r="24" spans="1:21" x14ac:dyDescent="0.25">
      <c r="A24" s="23">
        <v>22</v>
      </c>
      <c r="B24" s="24">
        <v>0</v>
      </c>
      <c r="C24" s="24">
        <v>1</v>
      </c>
      <c r="D24" s="24">
        <v>1</v>
      </c>
      <c r="E24" s="24">
        <v>2</v>
      </c>
      <c r="F24" s="25">
        <f t="shared" si="0"/>
        <v>4</v>
      </c>
      <c r="G24" s="25" t="str">
        <f t="shared" si="1"/>
        <v>medio</v>
      </c>
      <c r="H24" s="24">
        <v>1</v>
      </c>
      <c r="I24" s="24">
        <v>1</v>
      </c>
      <c r="J24" s="24">
        <v>0</v>
      </c>
      <c r="K24" s="24">
        <v>2</v>
      </c>
      <c r="L24" s="26">
        <f t="shared" si="2"/>
        <v>4</v>
      </c>
      <c r="M24" s="26" t="str">
        <f t="shared" si="3"/>
        <v>medio</v>
      </c>
      <c r="N24" s="24">
        <v>0</v>
      </c>
      <c r="O24" s="24">
        <v>1</v>
      </c>
      <c r="P24" s="24">
        <v>2</v>
      </c>
      <c r="Q24" s="24">
        <v>2</v>
      </c>
      <c r="R24" s="27">
        <f t="shared" si="4"/>
        <v>5</v>
      </c>
      <c r="S24" s="27" t="str">
        <f t="shared" si="5"/>
        <v>medio</v>
      </c>
      <c r="T24" s="28">
        <f t="shared" si="6"/>
        <v>13</v>
      </c>
      <c r="U24" s="28" t="str">
        <f t="shared" si="7"/>
        <v>medio</v>
      </c>
    </row>
    <row r="25" spans="1:21" x14ac:dyDescent="0.25">
      <c r="A25" s="23">
        <v>23</v>
      </c>
      <c r="B25" s="24">
        <v>2</v>
      </c>
      <c r="C25" s="24">
        <v>2</v>
      </c>
      <c r="D25" s="24">
        <v>0</v>
      </c>
      <c r="E25" s="24">
        <v>2</v>
      </c>
      <c r="F25" s="25">
        <f t="shared" si="0"/>
        <v>6</v>
      </c>
      <c r="G25" s="25" t="str">
        <f t="shared" si="1"/>
        <v>medio</v>
      </c>
      <c r="H25" s="24">
        <v>2</v>
      </c>
      <c r="I25" s="24">
        <v>2</v>
      </c>
      <c r="J25" s="24">
        <v>1</v>
      </c>
      <c r="K25" s="24">
        <v>0</v>
      </c>
      <c r="L25" s="26">
        <f t="shared" si="2"/>
        <v>5</v>
      </c>
      <c r="M25" s="26" t="str">
        <f t="shared" si="3"/>
        <v>medio</v>
      </c>
      <c r="N25" s="24">
        <v>0</v>
      </c>
      <c r="O25" s="24">
        <v>0</v>
      </c>
      <c r="P25" s="24">
        <v>2</v>
      </c>
      <c r="Q25" s="24">
        <v>0</v>
      </c>
      <c r="R25" s="27">
        <f t="shared" si="4"/>
        <v>2</v>
      </c>
      <c r="S25" s="27" t="str">
        <f t="shared" si="5"/>
        <v>bajo</v>
      </c>
      <c r="T25" s="28">
        <f t="shared" si="6"/>
        <v>13</v>
      </c>
      <c r="U25" s="28" t="str">
        <f t="shared" si="7"/>
        <v>medio</v>
      </c>
    </row>
    <row r="26" spans="1:21" x14ac:dyDescent="0.25">
      <c r="A26" s="23">
        <v>24</v>
      </c>
      <c r="B26" s="24">
        <v>2</v>
      </c>
      <c r="C26" s="24">
        <v>1</v>
      </c>
      <c r="D26" s="24">
        <v>2</v>
      </c>
      <c r="E26" s="24">
        <v>1</v>
      </c>
      <c r="F26" s="25">
        <f t="shared" si="0"/>
        <v>6</v>
      </c>
      <c r="G26" s="25" t="str">
        <f t="shared" si="1"/>
        <v>medio</v>
      </c>
      <c r="H26" s="24">
        <v>2</v>
      </c>
      <c r="I26" s="24">
        <v>2</v>
      </c>
      <c r="J26" s="24">
        <v>0</v>
      </c>
      <c r="K26" s="24">
        <v>1</v>
      </c>
      <c r="L26" s="26">
        <f t="shared" si="2"/>
        <v>5</v>
      </c>
      <c r="M26" s="26" t="str">
        <f t="shared" si="3"/>
        <v>medio</v>
      </c>
      <c r="N26" s="24">
        <v>2</v>
      </c>
      <c r="O26" s="24">
        <v>0</v>
      </c>
      <c r="P26" s="24">
        <v>0</v>
      </c>
      <c r="Q26" s="24">
        <v>0</v>
      </c>
      <c r="R26" s="27">
        <f t="shared" si="4"/>
        <v>2</v>
      </c>
      <c r="S26" s="27" t="str">
        <f t="shared" si="5"/>
        <v>bajo</v>
      </c>
      <c r="T26" s="28">
        <f t="shared" si="6"/>
        <v>13</v>
      </c>
      <c r="U26" s="28" t="str">
        <f t="shared" si="7"/>
        <v>medio</v>
      </c>
    </row>
    <row r="27" spans="1:21" x14ac:dyDescent="0.25">
      <c r="A27" s="23">
        <v>25</v>
      </c>
      <c r="B27" s="24">
        <v>0</v>
      </c>
      <c r="C27" s="24">
        <v>1</v>
      </c>
      <c r="D27" s="24">
        <v>0</v>
      </c>
      <c r="E27" s="24">
        <v>2</v>
      </c>
      <c r="F27" s="25">
        <f t="shared" si="0"/>
        <v>3</v>
      </c>
      <c r="G27" s="25" t="str">
        <f t="shared" si="1"/>
        <v>medio</v>
      </c>
      <c r="H27" s="24">
        <v>2</v>
      </c>
      <c r="I27" s="24">
        <v>1</v>
      </c>
      <c r="J27" s="24">
        <v>1</v>
      </c>
      <c r="K27" s="24">
        <v>1</v>
      </c>
      <c r="L27" s="26">
        <f t="shared" si="2"/>
        <v>5</v>
      </c>
      <c r="M27" s="26" t="str">
        <f t="shared" si="3"/>
        <v>medio</v>
      </c>
      <c r="N27" s="24">
        <v>0</v>
      </c>
      <c r="O27" s="24">
        <v>2</v>
      </c>
      <c r="P27" s="24">
        <v>0</v>
      </c>
      <c r="Q27" s="24">
        <v>2</v>
      </c>
      <c r="R27" s="27">
        <f t="shared" si="4"/>
        <v>4</v>
      </c>
      <c r="S27" s="27" t="str">
        <f t="shared" si="5"/>
        <v>medio</v>
      </c>
      <c r="T27" s="28">
        <f t="shared" si="6"/>
        <v>12</v>
      </c>
      <c r="U27" s="28" t="str">
        <f t="shared" si="7"/>
        <v>medio</v>
      </c>
    </row>
    <row r="28" spans="1:21" x14ac:dyDescent="0.25">
      <c r="A28" s="23">
        <v>26</v>
      </c>
      <c r="B28" s="24">
        <v>0</v>
      </c>
      <c r="C28" s="24">
        <v>0</v>
      </c>
      <c r="D28" s="24">
        <v>2</v>
      </c>
      <c r="E28" s="24">
        <v>2</v>
      </c>
      <c r="F28" s="25">
        <f t="shared" si="0"/>
        <v>4</v>
      </c>
      <c r="G28" s="25" t="str">
        <f t="shared" si="1"/>
        <v>medio</v>
      </c>
      <c r="H28" s="24">
        <v>2</v>
      </c>
      <c r="I28" s="24">
        <v>2</v>
      </c>
      <c r="J28" s="24">
        <v>2</v>
      </c>
      <c r="K28" s="24">
        <v>2</v>
      </c>
      <c r="L28" s="26">
        <f t="shared" si="2"/>
        <v>8</v>
      </c>
      <c r="M28" s="26" t="str">
        <f t="shared" si="3"/>
        <v>alto</v>
      </c>
      <c r="N28" s="24">
        <v>0</v>
      </c>
      <c r="O28" s="24">
        <v>1</v>
      </c>
      <c r="P28" s="24">
        <v>0</v>
      </c>
      <c r="Q28" s="24">
        <v>2</v>
      </c>
      <c r="R28" s="27">
        <f t="shared" si="4"/>
        <v>3</v>
      </c>
      <c r="S28" s="27" t="str">
        <f t="shared" si="5"/>
        <v>medio</v>
      </c>
      <c r="T28" s="28">
        <f t="shared" si="6"/>
        <v>15</v>
      </c>
      <c r="U28" s="28" t="str">
        <f t="shared" si="7"/>
        <v>medio</v>
      </c>
    </row>
    <row r="29" spans="1:21" x14ac:dyDescent="0.25">
      <c r="A29" s="23">
        <v>27</v>
      </c>
      <c r="B29" s="24">
        <v>2</v>
      </c>
      <c r="C29" s="24">
        <v>1</v>
      </c>
      <c r="D29" s="24">
        <v>2</v>
      </c>
      <c r="E29" s="24">
        <v>0</v>
      </c>
      <c r="F29" s="25">
        <f t="shared" si="0"/>
        <v>5</v>
      </c>
      <c r="G29" s="25" t="str">
        <f t="shared" si="1"/>
        <v>medio</v>
      </c>
      <c r="H29" s="24">
        <v>2</v>
      </c>
      <c r="I29" s="24">
        <v>2</v>
      </c>
      <c r="J29" s="24">
        <v>1</v>
      </c>
      <c r="K29" s="24">
        <v>2</v>
      </c>
      <c r="L29" s="26">
        <f t="shared" si="2"/>
        <v>7</v>
      </c>
      <c r="M29" s="26" t="str">
        <f t="shared" si="3"/>
        <v>alto</v>
      </c>
      <c r="N29" s="24">
        <v>2</v>
      </c>
      <c r="O29" s="24">
        <v>2</v>
      </c>
      <c r="P29" s="24">
        <v>2</v>
      </c>
      <c r="Q29" s="24">
        <v>2</v>
      </c>
      <c r="R29" s="27">
        <f t="shared" si="4"/>
        <v>8</v>
      </c>
      <c r="S29" s="27" t="str">
        <f t="shared" si="5"/>
        <v>alto</v>
      </c>
      <c r="T29" s="28">
        <f t="shared" si="6"/>
        <v>20</v>
      </c>
      <c r="U29" s="28" t="str">
        <f t="shared" si="7"/>
        <v>alto</v>
      </c>
    </row>
    <row r="30" spans="1:21" x14ac:dyDescent="0.25">
      <c r="A30" s="23">
        <v>28</v>
      </c>
      <c r="B30" s="24">
        <v>0</v>
      </c>
      <c r="C30" s="24">
        <v>1</v>
      </c>
      <c r="D30" s="24">
        <v>0</v>
      </c>
      <c r="E30" s="24">
        <v>2</v>
      </c>
      <c r="F30" s="25">
        <f t="shared" si="0"/>
        <v>3</v>
      </c>
      <c r="G30" s="25" t="str">
        <f t="shared" si="1"/>
        <v>medio</v>
      </c>
      <c r="H30" s="24">
        <v>2</v>
      </c>
      <c r="I30" s="24">
        <v>2</v>
      </c>
      <c r="J30" s="24">
        <v>1</v>
      </c>
      <c r="K30" s="24">
        <v>1</v>
      </c>
      <c r="L30" s="26">
        <f t="shared" si="2"/>
        <v>6</v>
      </c>
      <c r="M30" s="26" t="str">
        <f t="shared" si="3"/>
        <v>medio</v>
      </c>
      <c r="N30" s="24">
        <v>2</v>
      </c>
      <c r="O30" s="24">
        <v>2</v>
      </c>
      <c r="P30" s="24">
        <v>1</v>
      </c>
      <c r="Q30" s="24">
        <v>0</v>
      </c>
      <c r="R30" s="27">
        <f t="shared" si="4"/>
        <v>5</v>
      </c>
      <c r="S30" s="27" t="str">
        <f t="shared" si="5"/>
        <v>medio</v>
      </c>
      <c r="T30" s="28">
        <f t="shared" si="6"/>
        <v>14</v>
      </c>
      <c r="U30" s="28" t="str">
        <f t="shared" si="7"/>
        <v>medio</v>
      </c>
    </row>
    <row r="31" spans="1:21" x14ac:dyDescent="0.25">
      <c r="A31" s="23">
        <v>29</v>
      </c>
      <c r="B31" s="24">
        <v>1</v>
      </c>
      <c r="C31" s="24">
        <v>1</v>
      </c>
      <c r="D31" s="24">
        <v>2</v>
      </c>
      <c r="E31" s="24">
        <v>2</v>
      </c>
      <c r="F31" s="25">
        <f t="shared" si="0"/>
        <v>6</v>
      </c>
      <c r="G31" s="25" t="str">
        <f t="shared" si="1"/>
        <v>medio</v>
      </c>
      <c r="H31" s="24">
        <v>2</v>
      </c>
      <c r="I31" s="24">
        <v>2</v>
      </c>
      <c r="J31" s="24">
        <v>2</v>
      </c>
      <c r="K31" s="24">
        <v>0</v>
      </c>
      <c r="L31" s="26">
        <f t="shared" si="2"/>
        <v>6</v>
      </c>
      <c r="M31" s="26" t="str">
        <f t="shared" si="3"/>
        <v>medio</v>
      </c>
      <c r="N31" s="24">
        <v>0</v>
      </c>
      <c r="O31" s="24">
        <v>1</v>
      </c>
      <c r="P31" s="24">
        <v>1</v>
      </c>
      <c r="Q31" s="24">
        <v>2</v>
      </c>
      <c r="R31" s="27">
        <f t="shared" si="4"/>
        <v>4</v>
      </c>
      <c r="S31" s="27" t="str">
        <f t="shared" si="5"/>
        <v>medio</v>
      </c>
      <c r="T31" s="28">
        <f t="shared" si="6"/>
        <v>16</v>
      </c>
      <c r="U31" s="28" t="str">
        <f t="shared" si="7"/>
        <v>medio</v>
      </c>
    </row>
    <row r="32" spans="1:21" x14ac:dyDescent="0.25">
      <c r="A32" s="23">
        <v>30</v>
      </c>
      <c r="B32" s="24">
        <v>2</v>
      </c>
      <c r="C32" s="24">
        <v>2</v>
      </c>
      <c r="D32" s="24">
        <v>1</v>
      </c>
      <c r="E32" s="24">
        <v>1</v>
      </c>
      <c r="F32" s="25">
        <f t="shared" si="0"/>
        <v>6</v>
      </c>
      <c r="G32" s="25" t="str">
        <f t="shared" si="1"/>
        <v>medio</v>
      </c>
      <c r="H32" s="24">
        <v>2</v>
      </c>
      <c r="I32" s="24">
        <v>2</v>
      </c>
      <c r="J32" s="24">
        <v>0</v>
      </c>
      <c r="K32" s="24">
        <v>2</v>
      </c>
      <c r="L32" s="26">
        <f t="shared" si="2"/>
        <v>6</v>
      </c>
      <c r="M32" s="26" t="str">
        <f t="shared" si="3"/>
        <v>medio</v>
      </c>
      <c r="N32" s="24">
        <v>0</v>
      </c>
      <c r="O32" s="24">
        <v>2</v>
      </c>
      <c r="P32" s="24">
        <v>2</v>
      </c>
      <c r="Q32" s="24">
        <v>1</v>
      </c>
      <c r="R32" s="27">
        <f t="shared" si="4"/>
        <v>5</v>
      </c>
      <c r="S32" s="27" t="str">
        <f t="shared" si="5"/>
        <v>medio</v>
      </c>
      <c r="T32" s="28">
        <f t="shared" si="6"/>
        <v>17</v>
      </c>
      <c r="U32" s="28" t="str">
        <f t="shared" si="7"/>
        <v>alto</v>
      </c>
    </row>
    <row r="33" spans="1:21" x14ac:dyDescent="0.25">
      <c r="A33" s="47" t="s">
        <v>6</v>
      </c>
      <c r="B33" s="48">
        <f>SUM(B3:B32)</f>
        <v>33</v>
      </c>
      <c r="C33" s="48">
        <f t="shared" ref="C33:E33" si="8">SUM(C3:C32)</f>
        <v>30</v>
      </c>
      <c r="D33" s="48">
        <f t="shared" si="8"/>
        <v>30</v>
      </c>
      <c r="E33" s="48">
        <f t="shared" si="8"/>
        <v>39</v>
      </c>
      <c r="F33" s="48">
        <f>SUM(F3:F32)</f>
        <v>132</v>
      </c>
      <c r="G33" s="49"/>
      <c r="H33" s="50">
        <f t="shared" ref="H33:K33" si="9">SUM(H3:H32)</f>
        <v>40</v>
      </c>
      <c r="I33" s="50">
        <f t="shared" si="9"/>
        <v>41</v>
      </c>
      <c r="J33" s="50">
        <f t="shared" si="9"/>
        <v>35</v>
      </c>
      <c r="K33" s="50">
        <f t="shared" si="9"/>
        <v>34</v>
      </c>
      <c r="L33" s="50">
        <f>SUM(L3:L32)</f>
        <v>150</v>
      </c>
      <c r="M33" s="42"/>
      <c r="N33" s="51">
        <f>SUM(N3:N32)</f>
        <v>27</v>
      </c>
      <c r="O33" s="51">
        <f t="shared" ref="O33:Q33" si="10">SUM(O3:O32)</f>
        <v>29</v>
      </c>
      <c r="P33" s="51">
        <f t="shared" si="10"/>
        <v>29</v>
      </c>
      <c r="Q33" s="51">
        <f t="shared" si="10"/>
        <v>27</v>
      </c>
      <c r="R33" s="51">
        <f>SUM(R3:R32)</f>
        <v>112</v>
      </c>
      <c r="S33" s="42"/>
      <c r="T33" s="66">
        <f>SUM(T3:T32)</f>
        <v>394</v>
      </c>
      <c r="U33" s="42"/>
    </row>
    <row r="34" spans="1:21" s="60" customFormat="1" x14ac:dyDescent="0.25">
      <c r="A34" s="55" t="s">
        <v>66</v>
      </c>
      <c r="B34" s="56">
        <f>B33/(30*2)</f>
        <v>0.55000000000000004</v>
      </c>
      <c r="C34" s="56">
        <f>C33/(30*2)</f>
        <v>0.5</v>
      </c>
      <c r="D34" s="56">
        <f>D33/(30*2)</f>
        <v>0.5</v>
      </c>
      <c r="E34" s="56">
        <f>E33/(30*2)</f>
        <v>0.65</v>
      </c>
      <c r="F34" s="56">
        <f>F33/(30*8)</f>
        <v>0.55000000000000004</v>
      </c>
      <c r="G34" s="57"/>
      <c r="H34" s="58">
        <f>H33/(30*2)</f>
        <v>0.66666666666666663</v>
      </c>
      <c r="I34" s="58">
        <f>I33/(30*2)</f>
        <v>0.68333333333333335</v>
      </c>
      <c r="J34" s="58">
        <f>J33/(30*2)</f>
        <v>0.58333333333333337</v>
      </c>
      <c r="K34" s="58">
        <f>K33/(30*2)</f>
        <v>0.56666666666666665</v>
      </c>
      <c r="L34" s="58">
        <f>L33/(30*8)</f>
        <v>0.625</v>
      </c>
      <c r="M34" s="57"/>
      <c r="N34" s="59">
        <f>N33/(30*2)</f>
        <v>0.45</v>
      </c>
      <c r="O34" s="59">
        <f>O33/(30*2)</f>
        <v>0.48333333333333334</v>
      </c>
      <c r="P34" s="59">
        <f>P33/(30*2)</f>
        <v>0.48333333333333334</v>
      </c>
      <c r="Q34" s="59">
        <f>Q33/(30*2)</f>
        <v>0.45</v>
      </c>
      <c r="R34" s="59">
        <f>R33/(30*8)</f>
        <v>0.46666666666666667</v>
      </c>
      <c r="S34" s="57"/>
      <c r="T34" s="67">
        <f>T33/(30*24)</f>
        <v>0.54722222222222228</v>
      </c>
      <c r="U34" s="57"/>
    </row>
    <row r="35" spans="1:21" x14ac:dyDescent="0.25">
      <c r="B35" s="54"/>
    </row>
  </sheetData>
  <mergeCells count="5">
    <mergeCell ref="T1:T2"/>
    <mergeCell ref="U1:U2"/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7"/>
  <sheetViews>
    <sheetView workbookViewId="0">
      <selection activeCell="I61" sqref="I61"/>
    </sheetView>
  </sheetViews>
  <sheetFormatPr baseColWidth="10" defaultRowHeight="15.75" x14ac:dyDescent="0.25"/>
  <cols>
    <col min="2" max="2" width="13.125" bestFit="1" customWidth="1"/>
  </cols>
  <sheetData>
    <row r="2" spans="2:4" x14ac:dyDescent="0.25">
      <c r="B2" s="79" t="s">
        <v>67</v>
      </c>
      <c r="C2" s="79"/>
      <c r="D2" s="79"/>
    </row>
    <row r="3" spans="2:4" x14ac:dyDescent="0.25">
      <c r="B3" s="61"/>
      <c r="C3" s="61" t="s">
        <v>17</v>
      </c>
      <c r="D3" s="61" t="s">
        <v>19</v>
      </c>
    </row>
    <row r="4" spans="2:4" x14ac:dyDescent="0.25">
      <c r="B4" s="61" t="s">
        <v>50</v>
      </c>
      <c r="C4" s="9">
        <f>Pretest!B34</f>
        <v>0.43333333333333335</v>
      </c>
      <c r="D4" s="9">
        <f>Postest!B34</f>
        <v>0.55000000000000004</v>
      </c>
    </row>
    <row r="5" spans="2:4" x14ac:dyDescent="0.25">
      <c r="B5" s="52" t="s">
        <v>51</v>
      </c>
      <c r="C5" s="9">
        <f>Pretest!C34</f>
        <v>0.48333333333333334</v>
      </c>
      <c r="D5" s="9">
        <f>Postest!C34</f>
        <v>0.5</v>
      </c>
    </row>
    <row r="6" spans="2:4" x14ac:dyDescent="0.25">
      <c r="B6" s="52" t="s">
        <v>52</v>
      </c>
      <c r="C6" s="9">
        <f>Pretest!D34</f>
        <v>0.45</v>
      </c>
      <c r="D6" s="9">
        <f>Postest!D34</f>
        <v>0.5</v>
      </c>
    </row>
    <row r="7" spans="2:4" x14ac:dyDescent="0.25">
      <c r="B7" s="52" t="s">
        <v>53</v>
      </c>
      <c r="C7" s="9">
        <f>Pretest!E34</f>
        <v>0.55000000000000004</v>
      </c>
      <c r="D7" s="9">
        <f>Postest!E34</f>
        <v>0.65</v>
      </c>
    </row>
    <row r="16" spans="2:4" x14ac:dyDescent="0.25">
      <c r="B16" s="80" t="s">
        <v>20</v>
      </c>
      <c r="C16" s="81"/>
      <c r="D16" s="82"/>
    </row>
    <row r="17" spans="2:4" x14ac:dyDescent="0.25">
      <c r="B17" s="53"/>
      <c r="C17" s="53" t="s">
        <v>17</v>
      </c>
      <c r="D17" s="53" t="s">
        <v>19</v>
      </c>
    </row>
    <row r="18" spans="2:4" x14ac:dyDescent="0.25">
      <c r="B18" s="63" t="s">
        <v>54</v>
      </c>
      <c r="C18" s="9">
        <f>Pretest!H34</f>
        <v>0.5</v>
      </c>
      <c r="D18" s="9">
        <f>Postest!H34</f>
        <v>0.66666666666666663</v>
      </c>
    </row>
    <row r="19" spans="2:4" x14ac:dyDescent="0.25">
      <c r="B19" s="63" t="s">
        <v>55</v>
      </c>
      <c r="C19" s="9">
        <f>Pretest!I34</f>
        <v>0.35</v>
      </c>
      <c r="D19" s="9">
        <f>Postest!I34</f>
        <v>0.68333333333333335</v>
      </c>
    </row>
    <row r="20" spans="2:4" x14ac:dyDescent="0.25">
      <c r="B20" s="63" t="s">
        <v>56</v>
      </c>
      <c r="C20" s="9">
        <f>Pretest!J34</f>
        <v>0.45</v>
      </c>
      <c r="D20" s="9">
        <f>Postest!J34</f>
        <v>0.58333333333333337</v>
      </c>
    </row>
    <row r="21" spans="2:4" x14ac:dyDescent="0.25">
      <c r="B21" s="63" t="s">
        <v>57</v>
      </c>
      <c r="C21" s="9">
        <f>Pretest!K34</f>
        <v>0.5</v>
      </c>
      <c r="D21" s="9">
        <f>Postest!K34</f>
        <v>0.56666666666666665</v>
      </c>
    </row>
    <row r="32" spans="2:4" x14ac:dyDescent="0.25">
      <c r="B32" s="76" t="s">
        <v>21</v>
      </c>
      <c r="C32" s="77"/>
      <c r="D32" s="78"/>
    </row>
    <row r="33" spans="2:4" x14ac:dyDescent="0.25">
      <c r="B33" s="62"/>
      <c r="C33" s="62" t="s">
        <v>17</v>
      </c>
      <c r="D33" s="62" t="s">
        <v>19</v>
      </c>
    </row>
    <row r="34" spans="2:4" x14ac:dyDescent="0.25">
      <c r="B34" s="51" t="s">
        <v>58</v>
      </c>
      <c r="C34" s="9">
        <f>Pretest!N34</f>
        <v>0.5</v>
      </c>
      <c r="D34" s="9">
        <f>Postest!N34</f>
        <v>0.45</v>
      </c>
    </row>
    <row r="35" spans="2:4" x14ac:dyDescent="0.25">
      <c r="B35" s="51" t="s">
        <v>59</v>
      </c>
      <c r="C35" s="9">
        <f>Pretest!O34</f>
        <v>0.35</v>
      </c>
      <c r="D35" s="9">
        <f>Postest!O34</f>
        <v>0.48333333333333334</v>
      </c>
    </row>
    <row r="36" spans="2:4" x14ac:dyDescent="0.25">
      <c r="B36" s="51" t="s">
        <v>60</v>
      </c>
      <c r="C36" s="9">
        <f>Pretest!P34</f>
        <v>0.45</v>
      </c>
      <c r="D36" s="9">
        <f>Postest!P34</f>
        <v>0.48333333333333334</v>
      </c>
    </row>
    <row r="37" spans="2:4" x14ac:dyDescent="0.25">
      <c r="B37" s="51" t="s">
        <v>61</v>
      </c>
      <c r="C37" s="9">
        <f>Pretest!Q34</f>
        <v>0.5</v>
      </c>
      <c r="D37" s="9">
        <f>Postest!Q34</f>
        <v>0.45</v>
      </c>
    </row>
  </sheetData>
  <mergeCells count="3">
    <mergeCell ref="B32:D32"/>
    <mergeCell ref="B2:D2"/>
    <mergeCell ref="B16:D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2"/>
  <sheetViews>
    <sheetView topLeftCell="A56" workbookViewId="0">
      <selection activeCell="E69" sqref="E69"/>
    </sheetView>
  </sheetViews>
  <sheetFormatPr baseColWidth="10" defaultRowHeight="15.75" x14ac:dyDescent="0.25"/>
  <cols>
    <col min="1" max="1" width="12.625" bestFit="1" customWidth="1"/>
    <col min="4" max="4" width="8" customWidth="1"/>
    <col min="23" max="23" width="20.5" bestFit="1" customWidth="1"/>
  </cols>
  <sheetData>
    <row r="2" spans="1:26" x14ac:dyDescent="0.25">
      <c r="A2" s="83" t="s">
        <v>16</v>
      </c>
      <c r="B2" s="84"/>
      <c r="C2" s="84"/>
      <c r="D2" s="84"/>
      <c r="E2" s="84"/>
      <c r="F2" s="84"/>
      <c r="G2" s="85"/>
      <c r="W2" s="2"/>
      <c r="X2" s="17" t="s">
        <v>8</v>
      </c>
      <c r="Y2" s="17" t="s">
        <v>9</v>
      </c>
      <c r="Z2" s="17" t="s">
        <v>10</v>
      </c>
    </row>
    <row r="3" spans="1:26" x14ac:dyDescent="0.25">
      <c r="A3" s="5" t="s">
        <v>18</v>
      </c>
      <c r="B3" s="5" t="s">
        <v>63</v>
      </c>
      <c r="C3" s="5" t="s">
        <v>17</v>
      </c>
      <c r="D3" s="7"/>
      <c r="E3" s="5" t="s">
        <v>18</v>
      </c>
      <c r="F3" s="17" t="s">
        <v>63</v>
      </c>
      <c r="G3" s="5" t="s">
        <v>19</v>
      </c>
      <c r="W3" s="3" t="s">
        <v>68</v>
      </c>
      <c r="X3" s="9">
        <f>'Comparación Dimensiones'!$B$4</f>
        <v>0.33333333333333331</v>
      </c>
      <c r="Y3" s="9">
        <f>'Comparación Dimensiones'!$B$5</f>
        <v>0.53333333333333333</v>
      </c>
      <c r="Z3" s="9">
        <f>'Comparación Dimensiones'!$B$6</f>
        <v>0.13333333333333333</v>
      </c>
    </row>
    <row r="4" spans="1:26" x14ac:dyDescent="0.25">
      <c r="A4" s="2" t="s">
        <v>8</v>
      </c>
      <c r="B4" s="34">
        <f>C4/$C$7</f>
        <v>0.33333333333333331</v>
      </c>
      <c r="C4" s="2">
        <f>Pretest!$X$3</f>
        <v>10</v>
      </c>
      <c r="E4" s="2" t="s">
        <v>8</v>
      </c>
      <c r="F4" s="34">
        <f>G4/$G$7</f>
        <v>0.13333333333333333</v>
      </c>
      <c r="G4" s="2">
        <f>Postest!X3</f>
        <v>4</v>
      </c>
      <c r="W4" s="3" t="s">
        <v>69</v>
      </c>
      <c r="X4" s="9">
        <f>'Comparación Dimensiones'!$F$4</f>
        <v>0.13333333333333333</v>
      </c>
      <c r="Y4" s="9">
        <f>'Comparación Dimensiones'!$F$5</f>
        <v>0.76666666666666672</v>
      </c>
      <c r="Z4" s="9">
        <f>'Comparación Dimensiones'!$F$6</f>
        <v>0.1</v>
      </c>
    </row>
    <row r="5" spans="1:26" x14ac:dyDescent="0.25">
      <c r="A5" s="2" t="s">
        <v>9</v>
      </c>
      <c r="B5" s="34">
        <f>C5/$C$7</f>
        <v>0.53333333333333333</v>
      </c>
      <c r="C5" s="2">
        <f>Pretest!$Y$3</f>
        <v>16</v>
      </c>
      <c r="E5" s="2" t="s">
        <v>9</v>
      </c>
      <c r="F5" s="34">
        <f>G5/$G$7</f>
        <v>0.76666666666666672</v>
      </c>
      <c r="G5" s="2">
        <f>Postest!Y3</f>
        <v>23</v>
      </c>
      <c r="W5" s="3" t="s">
        <v>70</v>
      </c>
      <c r="X5" s="9">
        <f>'Comparación Dimensiones'!$B$16</f>
        <v>0.33333333333333331</v>
      </c>
      <c r="Y5" s="9">
        <f>'Comparación Dimensiones'!$B$17</f>
        <v>0.6333333333333333</v>
      </c>
      <c r="Z5" s="9">
        <f>'Comparación Dimensiones'!$B$18</f>
        <v>3.3333333333333333E-2</v>
      </c>
    </row>
    <row r="6" spans="1:26" x14ac:dyDescent="0.25">
      <c r="A6" s="2" t="s">
        <v>10</v>
      </c>
      <c r="B6" s="34">
        <f>C6/$C$7</f>
        <v>0.13333333333333333</v>
      </c>
      <c r="C6" s="2">
        <f>Pretest!$Z$3</f>
        <v>4</v>
      </c>
      <c r="E6" s="2" t="s">
        <v>10</v>
      </c>
      <c r="F6" s="34">
        <f>G6/$G$7</f>
        <v>0.1</v>
      </c>
      <c r="G6" s="2">
        <f>Postest!Z3</f>
        <v>3</v>
      </c>
      <c r="W6" s="3" t="s">
        <v>71</v>
      </c>
      <c r="X6" s="9">
        <f>'Comparación Dimensiones'!$F$16</f>
        <v>6.6666666666666666E-2</v>
      </c>
      <c r="Y6" s="9">
        <f>'Comparación Dimensiones'!$F$17</f>
        <v>0.8</v>
      </c>
      <c r="Z6" s="9">
        <f>'Comparación Dimensiones'!$F$18</f>
        <v>0.13333333333333333</v>
      </c>
    </row>
    <row r="7" spans="1:26" x14ac:dyDescent="0.25">
      <c r="A7" s="4" t="s">
        <v>15</v>
      </c>
      <c r="B7" s="9">
        <f>SUM(B4:B6)</f>
        <v>1</v>
      </c>
      <c r="C7" s="2">
        <f>SUM(C4:C6)</f>
        <v>30</v>
      </c>
      <c r="E7" s="2" t="s">
        <v>15</v>
      </c>
      <c r="F7" s="9">
        <f>SUM(F4:F6)</f>
        <v>1</v>
      </c>
      <c r="G7" s="2">
        <f>SUM(G4:G6)</f>
        <v>30</v>
      </c>
      <c r="W7" s="3" t="s">
        <v>72</v>
      </c>
      <c r="X7" s="9">
        <f>'Comparación Dimensiones'!$B$28</f>
        <v>0.33333333333333331</v>
      </c>
      <c r="Y7" s="9">
        <f>'Comparación Dimensiones'!$B$29</f>
        <v>0.6333333333333333</v>
      </c>
      <c r="Z7" s="9">
        <f>'Comparación Dimensiones'!$B$30</f>
        <v>3.3333333333333333E-2</v>
      </c>
    </row>
    <row r="8" spans="1:26" x14ac:dyDescent="0.25">
      <c r="W8" s="3" t="s">
        <v>73</v>
      </c>
      <c r="X8" s="9">
        <f>'Comparación Dimensiones'!$F$28</f>
        <v>0.26666666666666666</v>
      </c>
      <c r="Y8" s="9">
        <f>'Comparación Dimensiones'!$F$29</f>
        <v>0.66666666666666663</v>
      </c>
      <c r="Z8" s="9">
        <f>'Comparación Dimensiones'!$F$30</f>
        <v>6.6666666666666666E-2</v>
      </c>
    </row>
    <row r="9" spans="1:26" x14ac:dyDescent="0.25">
      <c r="W9" s="6" t="s">
        <v>74</v>
      </c>
      <c r="X9" s="9">
        <f>B42</f>
        <v>0.2</v>
      </c>
      <c r="Y9" s="9">
        <f>B43</f>
        <v>0.7</v>
      </c>
      <c r="Z9" s="9">
        <f>B44</f>
        <v>0.1</v>
      </c>
    </row>
    <row r="10" spans="1:26" x14ac:dyDescent="0.25">
      <c r="W10" s="6" t="s">
        <v>75</v>
      </c>
      <c r="X10" s="9">
        <f>F28</f>
        <v>0.26666666666666666</v>
      </c>
      <c r="Y10" s="9">
        <f>F43</f>
        <v>0.8666666666666667</v>
      </c>
      <c r="Z10" s="9">
        <f>F44</f>
        <v>0.1</v>
      </c>
    </row>
    <row r="14" spans="1:26" x14ac:dyDescent="0.25">
      <c r="A14" s="83" t="s">
        <v>20</v>
      </c>
      <c r="B14" s="84"/>
      <c r="C14" s="84"/>
      <c r="D14" s="84"/>
      <c r="E14" s="84"/>
      <c r="F14" s="84"/>
      <c r="G14" s="85"/>
    </row>
    <row r="15" spans="1:26" x14ac:dyDescent="0.25">
      <c r="A15" s="5" t="s">
        <v>18</v>
      </c>
      <c r="B15" s="17" t="s">
        <v>63</v>
      </c>
      <c r="C15" s="5" t="s">
        <v>17</v>
      </c>
      <c r="D15" s="7"/>
      <c r="E15" s="5" t="s">
        <v>18</v>
      </c>
      <c r="F15" s="17" t="s">
        <v>63</v>
      </c>
      <c r="G15" s="5" t="s">
        <v>19</v>
      </c>
    </row>
    <row r="16" spans="1:26" x14ac:dyDescent="0.25">
      <c r="A16" s="2" t="s">
        <v>8</v>
      </c>
      <c r="B16" s="34">
        <f>C16/$C$19</f>
        <v>0.33333333333333331</v>
      </c>
      <c r="C16" s="2">
        <f>Pretest!$X$4</f>
        <v>10</v>
      </c>
      <c r="E16" s="2" t="s">
        <v>8</v>
      </c>
      <c r="F16" s="34">
        <f>G16/$G$19</f>
        <v>6.6666666666666666E-2</v>
      </c>
      <c r="G16" s="2">
        <f>Postest!X4</f>
        <v>2</v>
      </c>
    </row>
    <row r="17" spans="1:7" x14ac:dyDescent="0.25">
      <c r="A17" s="2" t="s">
        <v>9</v>
      </c>
      <c r="B17" s="34">
        <f>C17/$C$19</f>
        <v>0.6333333333333333</v>
      </c>
      <c r="C17" s="2">
        <f>Pretest!$Y$4</f>
        <v>19</v>
      </c>
      <c r="E17" s="2" t="s">
        <v>9</v>
      </c>
      <c r="F17" s="34">
        <f>G17/$G$19</f>
        <v>0.8</v>
      </c>
      <c r="G17" s="2">
        <f>Postest!Y4</f>
        <v>24</v>
      </c>
    </row>
    <row r="18" spans="1:7" x14ac:dyDescent="0.25">
      <c r="A18" s="2" t="s">
        <v>10</v>
      </c>
      <c r="B18" s="34">
        <f>C18/$C$19</f>
        <v>3.3333333333333333E-2</v>
      </c>
      <c r="C18" s="2">
        <f>Pretest!$Z$4</f>
        <v>1</v>
      </c>
      <c r="E18" s="2" t="s">
        <v>10</v>
      </c>
      <c r="F18" s="34">
        <f>G18/$G$19</f>
        <v>0.13333333333333333</v>
      </c>
      <c r="G18" s="2">
        <f>Postest!Z4</f>
        <v>4</v>
      </c>
    </row>
    <row r="19" spans="1:7" x14ac:dyDescent="0.25">
      <c r="A19" s="4" t="s">
        <v>15</v>
      </c>
      <c r="B19" s="9">
        <f>SUM(B16:B18)</f>
        <v>0.99999999999999989</v>
      </c>
      <c r="C19" s="2">
        <f>SUM(C16:C18)</f>
        <v>30</v>
      </c>
      <c r="E19" s="2" t="s">
        <v>15</v>
      </c>
      <c r="F19" s="9">
        <f>SUM(F16:F18)</f>
        <v>1</v>
      </c>
      <c r="G19" s="2">
        <f>SUM(G16:G18)</f>
        <v>30</v>
      </c>
    </row>
    <row r="26" spans="1:7" x14ac:dyDescent="0.25">
      <c r="A26" s="83" t="s">
        <v>21</v>
      </c>
      <c r="B26" s="84"/>
      <c r="C26" s="84"/>
      <c r="D26" s="84"/>
      <c r="E26" s="84"/>
      <c r="F26" s="84"/>
      <c r="G26" s="85"/>
    </row>
    <row r="27" spans="1:7" x14ac:dyDescent="0.25">
      <c r="A27" s="5" t="s">
        <v>18</v>
      </c>
      <c r="B27" s="17" t="s">
        <v>63</v>
      </c>
      <c r="C27" s="5" t="s">
        <v>17</v>
      </c>
      <c r="D27" s="7"/>
      <c r="E27" s="5" t="s">
        <v>18</v>
      </c>
      <c r="F27" s="17" t="s">
        <v>63</v>
      </c>
      <c r="G27" s="5" t="s">
        <v>19</v>
      </c>
    </row>
    <row r="28" spans="1:7" x14ac:dyDescent="0.25">
      <c r="A28" s="2" t="s">
        <v>8</v>
      </c>
      <c r="B28" s="8">
        <f>C28/$C$31</f>
        <v>0.33333333333333331</v>
      </c>
      <c r="C28" s="2">
        <f>Pretest!$X$5</f>
        <v>10</v>
      </c>
      <c r="E28" s="2" t="s">
        <v>8</v>
      </c>
      <c r="F28" s="34">
        <f>G28/$G$31</f>
        <v>0.26666666666666666</v>
      </c>
      <c r="G28" s="2">
        <f>Postest!X5</f>
        <v>8</v>
      </c>
    </row>
    <row r="29" spans="1:7" x14ac:dyDescent="0.25">
      <c r="A29" s="2" t="s">
        <v>9</v>
      </c>
      <c r="B29" s="8">
        <f>C29/$C$31</f>
        <v>0.6333333333333333</v>
      </c>
      <c r="C29" s="2">
        <f>Pretest!$Y$5</f>
        <v>19</v>
      </c>
      <c r="E29" s="2" t="s">
        <v>9</v>
      </c>
      <c r="F29" s="34">
        <f>G29/$G$31</f>
        <v>0.66666666666666663</v>
      </c>
      <c r="G29" s="2">
        <f>Postest!Y5</f>
        <v>20</v>
      </c>
    </row>
    <row r="30" spans="1:7" x14ac:dyDescent="0.25">
      <c r="A30" s="2" t="s">
        <v>10</v>
      </c>
      <c r="B30" s="8">
        <f>C30/$C$31</f>
        <v>3.3333333333333333E-2</v>
      </c>
      <c r="C30" s="2">
        <f>Pretest!$Z$5</f>
        <v>1</v>
      </c>
      <c r="E30" s="2" t="s">
        <v>10</v>
      </c>
      <c r="F30" s="34">
        <f>G30/$G$31</f>
        <v>6.6666666666666666E-2</v>
      </c>
      <c r="G30" s="2">
        <f>Postest!Z5</f>
        <v>2</v>
      </c>
    </row>
    <row r="31" spans="1:7" x14ac:dyDescent="0.25">
      <c r="A31" s="4" t="s">
        <v>15</v>
      </c>
      <c r="B31" s="9">
        <f>SUM(B28:B30)</f>
        <v>0.99999999999999989</v>
      </c>
      <c r="C31" s="2">
        <f>SUM(C28:C30)</f>
        <v>30</v>
      </c>
      <c r="E31" s="2" t="s">
        <v>15</v>
      </c>
      <c r="F31" s="9">
        <f>SUM(F28:F30)</f>
        <v>1</v>
      </c>
      <c r="G31" s="2">
        <f>SUM(G28:G30)</f>
        <v>30</v>
      </c>
    </row>
    <row r="40" spans="1:7" x14ac:dyDescent="0.25">
      <c r="A40" s="83" t="s">
        <v>15</v>
      </c>
      <c r="B40" s="84"/>
      <c r="C40" s="84"/>
      <c r="D40" s="84"/>
      <c r="E40" s="84"/>
      <c r="F40" s="84"/>
      <c r="G40" s="85"/>
    </row>
    <row r="41" spans="1:7" x14ac:dyDescent="0.25">
      <c r="A41" s="17" t="s">
        <v>18</v>
      </c>
      <c r="B41" s="17" t="s">
        <v>63</v>
      </c>
      <c r="C41" s="17" t="s">
        <v>17</v>
      </c>
      <c r="D41" s="7"/>
      <c r="E41" s="17" t="s">
        <v>18</v>
      </c>
      <c r="F41" s="17" t="s">
        <v>63</v>
      </c>
      <c r="G41" s="17" t="s">
        <v>19</v>
      </c>
    </row>
    <row r="42" spans="1:7" x14ac:dyDescent="0.25">
      <c r="A42" s="2" t="s">
        <v>8</v>
      </c>
      <c r="B42" s="8">
        <f>C42/$C$31</f>
        <v>0.2</v>
      </c>
      <c r="C42" s="2">
        <f>Pretest!X6</f>
        <v>6</v>
      </c>
      <c r="E42" s="2" t="s">
        <v>8</v>
      </c>
      <c r="F42" s="34">
        <f>G42/$G$31</f>
        <v>3.3333333333333333E-2</v>
      </c>
      <c r="G42" s="2">
        <f>Postest!X6</f>
        <v>1</v>
      </c>
    </row>
    <row r="43" spans="1:7" x14ac:dyDescent="0.25">
      <c r="A43" s="2" t="s">
        <v>9</v>
      </c>
      <c r="B43" s="8">
        <f>C43/$C$31</f>
        <v>0.7</v>
      </c>
      <c r="C43" s="2">
        <f>Pretest!Y6</f>
        <v>21</v>
      </c>
      <c r="E43" s="2" t="s">
        <v>9</v>
      </c>
      <c r="F43" s="34">
        <f>G43/$G$31</f>
        <v>0.8666666666666667</v>
      </c>
      <c r="G43" s="2">
        <f>Postest!Y6</f>
        <v>26</v>
      </c>
    </row>
    <row r="44" spans="1:7" x14ac:dyDescent="0.25">
      <c r="A44" s="2" t="s">
        <v>10</v>
      </c>
      <c r="B44" s="8">
        <f>C44/$C$31</f>
        <v>0.1</v>
      </c>
      <c r="C44" s="2">
        <f>Pretest!Z6</f>
        <v>3</v>
      </c>
      <c r="E44" s="2" t="s">
        <v>10</v>
      </c>
      <c r="F44" s="34">
        <f>G44/$G$31</f>
        <v>0.1</v>
      </c>
      <c r="G44" s="2">
        <f>Postest!Z6</f>
        <v>3</v>
      </c>
    </row>
    <row r="45" spans="1:7" x14ac:dyDescent="0.25">
      <c r="A45" s="4" t="s">
        <v>15</v>
      </c>
      <c r="B45" s="9">
        <f>SUM(B42:B44)</f>
        <v>0.99999999999999989</v>
      </c>
      <c r="C45" s="2">
        <f>SUM(C42:C44)</f>
        <v>30</v>
      </c>
      <c r="E45" s="2" t="s">
        <v>15</v>
      </c>
      <c r="F45" s="9">
        <f>SUM(F42:F44)</f>
        <v>1</v>
      </c>
      <c r="G45" s="2">
        <f>SUM(G42:G44)</f>
        <v>30</v>
      </c>
    </row>
    <row r="60" spans="1:3" x14ac:dyDescent="0.25">
      <c r="A60" s="2"/>
      <c r="B60" s="3" t="s">
        <v>17</v>
      </c>
      <c r="C60" s="3" t="s">
        <v>19</v>
      </c>
    </row>
    <row r="61" spans="1:3" x14ac:dyDescent="0.25">
      <c r="A61" s="3" t="s">
        <v>76</v>
      </c>
      <c r="B61" s="9">
        <f>Pretest!F34</f>
        <v>0.47916666666666669</v>
      </c>
      <c r="C61" s="9">
        <f>Postest!F34</f>
        <v>0.55000000000000004</v>
      </c>
    </row>
    <row r="62" spans="1:3" x14ac:dyDescent="0.25">
      <c r="A62" s="3" t="s">
        <v>77</v>
      </c>
      <c r="B62" s="9">
        <f>Pretest!L34</f>
        <v>0.45</v>
      </c>
      <c r="C62" s="9">
        <f>Postest!L34</f>
        <v>0.625</v>
      </c>
    </row>
    <row r="63" spans="1:3" x14ac:dyDescent="0.25">
      <c r="A63" s="3" t="s">
        <v>78</v>
      </c>
      <c r="B63" s="9">
        <f>Pretest!R34</f>
        <v>0.45</v>
      </c>
      <c r="C63" s="9">
        <f>Postest!R34</f>
        <v>0.46666666666666667</v>
      </c>
    </row>
    <row r="71" spans="1:3" x14ac:dyDescent="0.25">
      <c r="A71" s="2"/>
      <c r="B71" s="3" t="s">
        <v>17</v>
      </c>
      <c r="C71" s="3" t="s">
        <v>19</v>
      </c>
    </row>
    <row r="72" spans="1:3" x14ac:dyDescent="0.25">
      <c r="A72" s="3" t="s">
        <v>79</v>
      </c>
      <c r="B72" s="9">
        <f>Pretest!T34</f>
        <v>0.4597222222222222</v>
      </c>
      <c r="C72" s="9">
        <f>Postest!T34</f>
        <v>0.54722222222222228</v>
      </c>
    </row>
  </sheetData>
  <mergeCells count="4">
    <mergeCell ref="A2:G2"/>
    <mergeCell ref="A14:G14"/>
    <mergeCell ref="A26:G26"/>
    <mergeCell ref="A40:G40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zoomScale="70" zoomScaleNormal="70" zoomScalePageLayoutView="110" workbookViewId="0">
      <selection activeCell="E3" sqref="E3"/>
    </sheetView>
  </sheetViews>
  <sheetFormatPr baseColWidth="10" defaultRowHeight="15.75" x14ac:dyDescent="0.25"/>
  <cols>
    <col min="1" max="1" width="14.125" bestFit="1" customWidth="1"/>
    <col min="2" max="2" width="16.625" bestFit="1" customWidth="1"/>
    <col min="3" max="3" width="17" bestFit="1" customWidth="1"/>
    <col min="4" max="4" width="8.875" customWidth="1"/>
    <col min="5" max="5" width="24.625" bestFit="1" customWidth="1"/>
    <col min="6" max="6" width="16.125" bestFit="1" customWidth="1"/>
    <col min="7" max="7" width="7.125" customWidth="1"/>
    <col min="8" max="8" width="24.625" bestFit="1" customWidth="1"/>
    <col min="9" max="9" width="16.125" bestFit="1" customWidth="1"/>
    <col min="10" max="10" width="7.375" customWidth="1"/>
    <col min="11" max="11" width="30.125" bestFit="1" customWidth="1"/>
    <col min="12" max="12" width="7" bestFit="1" customWidth="1"/>
    <col min="13" max="13" width="8.625" bestFit="1" customWidth="1"/>
    <col min="14" max="14" width="6.375" bestFit="1" customWidth="1"/>
  </cols>
  <sheetData>
    <row r="1" spans="1:9" ht="16.5" thickBot="1" x14ac:dyDescent="0.3"/>
    <row r="2" spans="1:9" x14ac:dyDescent="0.25">
      <c r="A2" s="5" t="s">
        <v>37</v>
      </c>
      <c r="B2" s="5" t="s">
        <v>22</v>
      </c>
      <c r="C2" s="5" t="s">
        <v>23</v>
      </c>
      <c r="E2" s="35" t="s">
        <v>22</v>
      </c>
      <c r="F2" s="13"/>
      <c r="H2" s="35" t="s">
        <v>23</v>
      </c>
      <c r="I2" s="13"/>
    </row>
    <row r="3" spans="1:9" x14ac:dyDescent="0.25">
      <c r="A3" s="2">
        <v>1</v>
      </c>
      <c r="B3" s="2">
        <f>Pretest!T3</f>
        <v>24</v>
      </c>
      <c r="C3" s="2">
        <f>Postest!T3</f>
        <v>24</v>
      </c>
      <c r="E3" s="10"/>
      <c r="F3" s="10"/>
      <c r="H3" s="10"/>
      <c r="I3" s="10"/>
    </row>
    <row r="4" spans="1:9" x14ac:dyDescent="0.25">
      <c r="A4" s="2">
        <v>2</v>
      </c>
      <c r="B4" s="2">
        <f>Pretest!T4</f>
        <v>0</v>
      </c>
      <c r="C4" s="2">
        <f>Postest!T4</f>
        <v>0</v>
      </c>
      <c r="E4" s="10" t="s">
        <v>24</v>
      </c>
      <c r="F4" s="14">
        <v>14.633333333333333</v>
      </c>
      <c r="H4" s="10" t="s">
        <v>24</v>
      </c>
      <c r="I4" s="10">
        <v>16.333333333333332</v>
      </c>
    </row>
    <row r="5" spans="1:9" x14ac:dyDescent="0.25">
      <c r="A5" s="2">
        <v>3</v>
      </c>
      <c r="B5" s="2">
        <f>Pretest!T5</f>
        <v>3</v>
      </c>
      <c r="C5" s="2">
        <f>Postest!T5</f>
        <v>14</v>
      </c>
      <c r="E5" s="10" t="s">
        <v>25</v>
      </c>
      <c r="F5" s="10">
        <v>1.2387269450708029</v>
      </c>
      <c r="H5" s="10" t="s">
        <v>25</v>
      </c>
      <c r="I5" s="10">
        <v>0.9747777033155951</v>
      </c>
    </row>
    <row r="6" spans="1:9" x14ac:dyDescent="0.25">
      <c r="A6" s="2">
        <v>4</v>
      </c>
      <c r="B6" s="2">
        <f>Pretest!T6</f>
        <v>18</v>
      </c>
      <c r="C6" s="2">
        <f>Postest!T6</f>
        <v>13</v>
      </c>
      <c r="E6" s="10" t="s">
        <v>26</v>
      </c>
      <c r="F6" s="10">
        <v>16</v>
      </c>
      <c r="H6" s="10" t="s">
        <v>26</v>
      </c>
      <c r="I6" s="10">
        <v>16.5</v>
      </c>
    </row>
    <row r="7" spans="1:9" x14ac:dyDescent="0.25">
      <c r="A7" s="2">
        <v>5</v>
      </c>
      <c r="B7" s="2">
        <f>Pretest!T7</f>
        <v>14</v>
      </c>
      <c r="C7" s="2">
        <f>Postest!T7</f>
        <v>13</v>
      </c>
      <c r="E7" s="10" t="s">
        <v>27</v>
      </c>
      <c r="F7" s="10">
        <v>17</v>
      </c>
      <c r="H7" s="10" t="s">
        <v>27</v>
      </c>
      <c r="I7" s="10">
        <v>17</v>
      </c>
    </row>
    <row r="8" spans="1:9" x14ac:dyDescent="0.25">
      <c r="A8" s="2">
        <v>6</v>
      </c>
      <c r="B8" s="2">
        <f>Pretest!T8</f>
        <v>12</v>
      </c>
      <c r="C8" s="2">
        <f>Postest!T8</f>
        <v>15</v>
      </c>
      <c r="E8" s="10" t="s">
        <v>28</v>
      </c>
      <c r="F8" s="14">
        <v>6.784786904047416</v>
      </c>
      <c r="H8" s="10" t="s">
        <v>28</v>
      </c>
      <c r="I8" s="14">
        <v>5.3390773665902982</v>
      </c>
    </row>
    <row r="9" spans="1:9" x14ac:dyDescent="0.25">
      <c r="A9" s="2">
        <v>7</v>
      </c>
      <c r="B9" s="2">
        <f>Pretest!T9</f>
        <v>9</v>
      </c>
      <c r="C9" s="2">
        <f>Postest!T9</f>
        <v>14</v>
      </c>
      <c r="E9" s="10" t="s">
        <v>29</v>
      </c>
      <c r="F9" s="10">
        <v>46.033333333333317</v>
      </c>
      <c r="H9" s="10" t="s">
        <v>29</v>
      </c>
      <c r="I9" s="10">
        <v>28.505747126436791</v>
      </c>
    </row>
    <row r="10" spans="1:9" x14ac:dyDescent="0.25">
      <c r="A10" s="2">
        <v>8</v>
      </c>
      <c r="B10" s="2">
        <f>Pretest!T10</f>
        <v>11</v>
      </c>
      <c r="C10" s="2">
        <f>Postest!T10</f>
        <v>11</v>
      </c>
      <c r="E10" s="10" t="s">
        <v>30</v>
      </c>
      <c r="F10" s="10">
        <v>0.83317298572618848</v>
      </c>
      <c r="H10" s="10" t="s">
        <v>30</v>
      </c>
      <c r="I10" s="10">
        <v>3.9532546082949298</v>
      </c>
    </row>
    <row r="11" spans="1:9" x14ac:dyDescent="0.25">
      <c r="A11" s="2">
        <v>9</v>
      </c>
      <c r="B11" s="2">
        <f>Pretest!T11</f>
        <v>9</v>
      </c>
      <c r="C11" s="2">
        <f>Postest!T11</f>
        <v>9</v>
      </c>
      <c r="E11" s="10" t="s">
        <v>31</v>
      </c>
      <c r="F11" s="10">
        <v>-0.15035638731981602</v>
      </c>
      <c r="H11" s="10" t="s">
        <v>31</v>
      </c>
      <c r="I11" s="10">
        <v>-3.2475104754835428E-2</v>
      </c>
    </row>
    <row r="12" spans="1:9" x14ac:dyDescent="0.25">
      <c r="A12" s="2">
        <v>10</v>
      </c>
      <c r="B12" s="2">
        <f>Pretest!T12</f>
        <v>14</v>
      </c>
      <c r="C12" s="2">
        <f>Postest!T12</f>
        <v>15</v>
      </c>
      <c r="E12" s="10" t="s">
        <v>32</v>
      </c>
      <c r="F12" s="10">
        <v>32</v>
      </c>
      <c r="H12" s="10" t="s">
        <v>32</v>
      </c>
      <c r="I12" s="10">
        <v>32</v>
      </c>
    </row>
    <row r="13" spans="1:9" x14ac:dyDescent="0.25">
      <c r="A13" s="2">
        <v>11</v>
      </c>
      <c r="B13" s="2">
        <f>Pretest!T13</f>
        <v>15</v>
      </c>
      <c r="C13" s="2">
        <f>Postest!T13</f>
        <v>14</v>
      </c>
      <c r="E13" s="10" t="s">
        <v>33</v>
      </c>
      <c r="F13" s="10">
        <v>0</v>
      </c>
      <c r="H13" s="10" t="s">
        <v>33</v>
      </c>
      <c r="I13" s="10">
        <v>0</v>
      </c>
    </row>
    <row r="14" spans="1:9" x14ac:dyDescent="0.25">
      <c r="A14" s="2">
        <v>12</v>
      </c>
      <c r="B14" s="2">
        <f>Pretest!T14</f>
        <v>13</v>
      </c>
      <c r="C14" s="2">
        <f>Postest!T14</f>
        <v>8</v>
      </c>
      <c r="E14" s="10" t="s">
        <v>34</v>
      </c>
      <c r="F14" s="10">
        <v>32</v>
      </c>
      <c r="H14" s="10" t="s">
        <v>34</v>
      </c>
      <c r="I14" s="10">
        <v>32</v>
      </c>
    </row>
    <row r="15" spans="1:9" x14ac:dyDescent="0.25">
      <c r="A15" s="2">
        <v>13</v>
      </c>
      <c r="B15" s="2">
        <f>Pretest!T15</f>
        <v>12</v>
      </c>
      <c r="C15" s="2">
        <f>Postest!T15</f>
        <v>12</v>
      </c>
      <c r="E15" s="10" t="s">
        <v>35</v>
      </c>
      <c r="F15" s="10">
        <v>439</v>
      </c>
      <c r="H15" s="10" t="s">
        <v>35</v>
      </c>
      <c r="I15" s="10">
        <v>490</v>
      </c>
    </row>
    <row r="16" spans="1:9" ht="16.5" thickBot="1" x14ac:dyDescent="0.3">
      <c r="A16" s="2">
        <v>14</v>
      </c>
      <c r="B16" s="2">
        <f>Pretest!T16</f>
        <v>4</v>
      </c>
      <c r="C16" s="2">
        <f>Postest!T16</f>
        <v>12</v>
      </c>
      <c r="E16" s="11" t="s">
        <v>36</v>
      </c>
      <c r="F16" s="11">
        <v>30</v>
      </c>
      <c r="H16" s="11" t="s">
        <v>36</v>
      </c>
      <c r="I16" s="11">
        <v>30</v>
      </c>
    </row>
    <row r="17" spans="1:3" x14ac:dyDescent="0.25">
      <c r="A17" s="2">
        <v>15</v>
      </c>
      <c r="B17" s="2">
        <f>Pretest!T17</f>
        <v>11</v>
      </c>
      <c r="C17" s="2">
        <f>Postest!T17</f>
        <v>15</v>
      </c>
    </row>
    <row r="18" spans="1:3" x14ac:dyDescent="0.25">
      <c r="A18" s="2">
        <v>16</v>
      </c>
      <c r="B18" s="2">
        <f>Pretest!T18</f>
        <v>2</v>
      </c>
      <c r="C18" s="2">
        <f>Postest!T18</f>
        <v>12</v>
      </c>
    </row>
    <row r="19" spans="1:3" x14ac:dyDescent="0.25">
      <c r="A19" s="2">
        <v>17</v>
      </c>
      <c r="B19" s="2">
        <f>Pretest!T19</f>
        <v>13</v>
      </c>
      <c r="C19" s="2">
        <f>Postest!T19</f>
        <v>11</v>
      </c>
    </row>
    <row r="20" spans="1:3" x14ac:dyDescent="0.25">
      <c r="A20" s="2">
        <v>18</v>
      </c>
      <c r="B20" s="2">
        <f>Pretest!T20</f>
        <v>13</v>
      </c>
      <c r="C20" s="2">
        <f>Postest!T20</f>
        <v>11</v>
      </c>
    </row>
    <row r="21" spans="1:3" x14ac:dyDescent="0.25">
      <c r="A21" s="2">
        <v>19</v>
      </c>
      <c r="B21" s="2">
        <f>Pretest!T21</f>
        <v>12</v>
      </c>
      <c r="C21" s="2">
        <f>Postest!T21</f>
        <v>13</v>
      </c>
    </row>
    <row r="22" spans="1:3" x14ac:dyDescent="0.25">
      <c r="A22" s="2">
        <v>20</v>
      </c>
      <c r="B22" s="2">
        <f>Pretest!T22</f>
        <v>11</v>
      </c>
      <c r="C22" s="2">
        <f>Postest!T22</f>
        <v>11</v>
      </c>
    </row>
    <row r="23" spans="1:3" x14ac:dyDescent="0.25">
      <c r="A23" s="2">
        <v>21</v>
      </c>
      <c r="B23" s="2">
        <f>Pretest!T23</f>
        <v>14</v>
      </c>
      <c r="C23" s="2">
        <f>Postest!T23</f>
        <v>14</v>
      </c>
    </row>
    <row r="24" spans="1:3" x14ac:dyDescent="0.25">
      <c r="A24" s="2">
        <v>22</v>
      </c>
      <c r="B24" s="2">
        <f>Pretest!T24</f>
        <v>10</v>
      </c>
      <c r="C24" s="2">
        <f>Postest!T24</f>
        <v>13</v>
      </c>
    </row>
    <row r="25" spans="1:3" x14ac:dyDescent="0.25">
      <c r="A25" s="2">
        <v>23</v>
      </c>
      <c r="B25" s="2">
        <f>Pretest!T25</f>
        <v>12</v>
      </c>
      <c r="C25" s="2">
        <f>Postest!T25</f>
        <v>13</v>
      </c>
    </row>
    <row r="26" spans="1:3" x14ac:dyDescent="0.25">
      <c r="A26" s="2">
        <v>24</v>
      </c>
      <c r="B26" s="2">
        <f>Pretest!T26</f>
        <v>17</v>
      </c>
      <c r="C26" s="2">
        <f>Postest!T26</f>
        <v>13</v>
      </c>
    </row>
    <row r="27" spans="1:3" x14ac:dyDescent="0.25">
      <c r="A27" s="2">
        <v>25</v>
      </c>
      <c r="B27" s="2">
        <f>Pretest!T27</f>
        <v>12</v>
      </c>
      <c r="C27" s="2">
        <f>Postest!T27</f>
        <v>12</v>
      </c>
    </row>
    <row r="28" spans="1:3" x14ac:dyDescent="0.25">
      <c r="A28" s="2">
        <v>26</v>
      </c>
      <c r="B28" s="2">
        <f>Pretest!T28</f>
        <v>7</v>
      </c>
      <c r="C28" s="2">
        <f>Postest!T28</f>
        <v>15</v>
      </c>
    </row>
    <row r="29" spans="1:3" x14ac:dyDescent="0.25">
      <c r="A29" s="2">
        <v>27</v>
      </c>
      <c r="B29" s="2">
        <f>Pretest!T29</f>
        <v>6</v>
      </c>
      <c r="C29" s="2">
        <f>Postest!T29</f>
        <v>20</v>
      </c>
    </row>
    <row r="30" spans="1:3" x14ac:dyDescent="0.25">
      <c r="A30" s="2">
        <v>28</v>
      </c>
      <c r="B30" s="2">
        <f>Pretest!T30</f>
        <v>11</v>
      </c>
      <c r="C30" s="2">
        <f>Postest!T30</f>
        <v>14</v>
      </c>
    </row>
    <row r="31" spans="1:3" x14ac:dyDescent="0.25">
      <c r="A31" s="2">
        <v>29</v>
      </c>
      <c r="B31" s="2">
        <f>Pretest!T31</f>
        <v>14</v>
      </c>
      <c r="C31" s="2">
        <f>Postest!T31</f>
        <v>16</v>
      </c>
    </row>
    <row r="32" spans="1:3" x14ac:dyDescent="0.25">
      <c r="A32" s="2">
        <v>30</v>
      </c>
      <c r="B32" s="2">
        <f>Pretest!T32</f>
        <v>8</v>
      </c>
      <c r="C32" s="2">
        <f>Postest!T32</f>
        <v>17</v>
      </c>
    </row>
  </sheetData>
  <sortState ref="K3:N10">
    <sortCondition ref="K2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32"/>
  <sheetViews>
    <sheetView workbookViewId="0">
      <selection activeCell="J15" sqref="J15"/>
    </sheetView>
  </sheetViews>
  <sheetFormatPr baseColWidth="10" defaultColWidth="10.875" defaultRowHeight="15.75" x14ac:dyDescent="0.25"/>
  <cols>
    <col min="1" max="1" width="10" style="30" bestFit="1" customWidth="1"/>
    <col min="2" max="2" width="11.875" style="30" bestFit="1" customWidth="1"/>
    <col min="3" max="3" width="12" style="30" bestFit="1" customWidth="1"/>
    <col min="4" max="4" width="10.875" style="30"/>
    <col min="5" max="5" width="43.125" style="30" bestFit="1" customWidth="1"/>
    <col min="6" max="6" width="12.625" style="30" bestFit="1" customWidth="1"/>
    <col min="7" max="7" width="12.125" style="30" bestFit="1" customWidth="1"/>
    <col min="8" max="16384" width="10.875" style="30"/>
  </cols>
  <sheetData>
    <row r="2" spans="1:7" x14ac:dyDescent="0.25">
      <c r="A2" s="29" t="s">
        <v>37</v>
      </c>
      <c r="B2" s="29" t="s">
        <v>22</v>
      </c>
      <c r="C2" s="29" t="s">
        <v>23</v>
      </c>
      <c r="E2" t="s">
        <v>38</v>
      </c>
      <c r="F2"/>
      <c r="G2"/>
    </row>
    <row r="3" spans="1:7" ht="16.5" thickBot="1" x14ac:dyDescent="0.3">
      <c r="A3" s="31">
        <v>1</v>
      </c>
      <c r="B3" s="31">
        <f>Pretest!T3</f>
        <v>24</v>
      </c>
      <c r="C3" s="31">
        <f>Postest!T3</f>
        <v>24</v>
      </c>
      <c r="E3"/>
      <c r="F3"/>
      <c r="G3"/>
    </row>
    <row r="4" spans="1:7" x14ac:dyDescent="0.25">
      <c r="A4" s="31">
        <v>2</v>
      </c>
      <c r="B4" s="31">
        <f>Pretest!T4</f>
        <v>0</v>
      </c>
      <c r="C4" s="31">
        <f>Postest!T4</f>
        <v>0</v>
      </c>
      <c r="E4" s="12"/>
      <c r="F4" s="12" t="s">
        <v>22</v>
      </c>
      <c r="G4" s="12" t="s">
        <v>23</v>
      </c>
    </row>
    <row r="5" spans="1:7" x14ac:dyDescent="0.25">
      <c r="A5" s="31">
        <v>3</v>
      </c>
      <c r="B5" s="31">
        <f>Pretest!T5</f>
        <v>3</v>
      </c>
      <c r="C5" s="31">
        <f>Postest!T5</f>
        <v>14</v>
      </c>
      <c r="E5" s="10" t="s">
        <v>24</v>
      </c>
      <c r="F5" s="10">
        <v>14.633333333333333</v>
      </c>
      <c r="G5" s="10">
        <v>16.333333333333332</v>
      </c>
    </row>
    <row r="6" spans="1:7" x14ac:dyDescent="0.25">
      <c r="A6" s="31">
        <v>4</v>
      </c>
      <c r="B6" s="31">
        <f>Pretest!T6</f>
        <v>18</v>
      </c>
      <c r="C6" s="31">
        <f>Postest!T6</f>
        <v>13</v>
      </c>
      <c r="E6" s="10" t="s">
        <v>39</v>
      </c>
      <c r="F6" s="10">
        <v>46.033333333333317</v>
      </c>
      <c r="G6" s="10">
        <v>28.505747126436791</v>
      </c>
    </row>
    <row r="7" spans="1:7" x14ac:dyDescent="0.25">
      <c r="A7" s="31">
        <v>5</v>
      </c>
      <c r="B7" s="31">
        <f>Pretest!T7</f>
        <v>14</v>
      </c>
      <c r="C7" s="31">
        <f>Postest!T7</f>
        <v>13</v>
      </c>
      <c r="E7" s="10" t="s">
        <v>40</v>
      </c>
      <c r="F7" s="10">
        <v>30</v>
      </c>
      <c r="G7" s="10">
        <v>30</v>
      </c>
    </row>
    <row r="8" spans="1:7" x14ac:dyDescent="0.25">
      <c r="A8" s="31">
        <v>6</v>
      </c>
      <c r="B8" s="31">
        <f>Pretest!T8</f>
        <v>12</v>
      </c>
      <c r="C8" s="31">
        <f>Postest!T8</f>
        <v>15</v>
      </c>
      <c r="E8" s="10" t="s">
        <v>41</v>
      </c>
      <c r="F8" s="10">
        <v>0.51752613010575388</v>
      </c>
      <c r="G8" s="10"/>
    </row>
    <row r="9" spans="1:7" x14ac:dyDescent="0.25">
      <c r="A9" s="31">
        <v>7</v>
      </c>
      <c r="B9" s="31">
        <f>Pretest!T9</f>
        <v>9</v>
      </c>
      <c r="C9" s="31">
        <f>Postest!T9</f>
        <v>14</v>
      </c>
      <c r="E9" s="10" t="s">
        <v>42</v>
      </c>
      <c r="F9" s="10">
        <v>0</v>
      </c>
      <c r="G9" s="10"/>
    </row>
    <row r="10" spans="1:7" x14ac:dyDescent="0.25">
      <c r="A10" s="31">
        <v>8</v>
      </c>
      <c r="B10" s="31">
        <f>Pretest!T10</f>
        <v>11</v>
      </c>
      <c r="C10" s="31">
        <f>Postest!T10</f>
        <v>11</v>
      </c>
      <c r="E10" s="10" t="s">
        <v>43</v>
      </c>
      <c r="F10" s="10">
        <v>29</v>
      </c>
      <c r="G10" s="10"/>
    </row>
    <row r="11" spans="1:7" x14ac:dyDescent="0.25">
      <c r="A11" s="31">
        <v>9</v>
      </c>
      <c r="B11" s="31">
        <f>Pretest!T11</f>
        <v>9</v>
      </c>
      <c r="C11" s="31">
        <f>Postest!T11</f>
        <v>9</v>
      </c>
      <c r="E11" s="10" t="s">
        <v>44</v>
      </c>
      <c r="F11" s="10">
        <v>-1.5298391115879857</v>
      </c>
      <c r="G11" s="10"/>
    </row>
    <row r="12" spans="1:7" x14ac:dyDescent="0.25">
      <c r="A12" s="31">
        <v>10</v>
      </c>
      <c r="B12" s="31">
        <f>Pretest!T12</f>
        <v>14</v>
      </c>
      <c r="C12" s="31">
        <f>Postest!T12</f>
        <v>15</v>
      </c>
      <c r="E12" s="10" t="s">
        <v>45</v>
      </c>
      <c r="F12" s="10">
        <v>6.8446344078348792E-2</v>
      </c>
      <c r="G12" s="10"/>
    </row>
    <row r="13" spans="1:7" x14ac:dyDescent="0.25">
      <c r="A13" s="31">
        <v>11</v>
      </c>
      <c r="B13" s="31">
        <f>Pretest!T13</f>
        <v>15</v>
      </c>
      <c r="C13" s="31">
        <f>Postest!T13</f>
        <v>14</v>
      </c>
      <c r="E13" s="10" t="s">
        <v>46</v>
      </c>
      <c r="F13" s="10">
        <v>1.6991270265334986</v>
      </c>
      <c r="G13" s="10"/>
    </row>
    <row r="14" spans="1:7" x14ac:dyDescent="0.25">
      <c r="A14" s="31">
        <v>12</v>
      </c>
      <c r="B14" s="31">
        <f>Pretest!T14</f>
        <v>13</v>
      </c>
      <c r="C14" s="31">
        <f>Postest!T14</f>
        <v>8</v>
      </c>
      <c r="E14" s="10" t="s">
        <v>47</v>
      </c>
      <c r="F14" s="14">
        <v>0.13689268815669758</v>
      </c>
      <c r="G14" s="10"/>
    </row>
    <row r="15" spans="1:7" ht="16.5" thickBot="1" x14ac:dyDescent="0.3">
      <c r="A15" s="31">
        <v>13</v>
      </c>
      <c r="B15" s="31">
        <f>Pretest!T15</f>
        <v>12</v>
      </c>
      <c r="C15" s="31">
        <f>Postest!T15</f>
        <v>12</v>
      </c>
      <c r="E15" s="11" t="s">
        <v>48</v>
      </c>
      <c r="F15" s="11">
        <v>2.0452296421327048</v>
      </c>
      <c r="G15" s="11"/>
    </row>
    <row r="16" spans="1:7" x14ac:dyDescent="0.25">
      <c r="A16" s="31">
        <v>14</v>
      </c>
      <c r="B16" s="31">
        <f>Pretest!T16</f>
        <v>4</v>
      </c>
      <c r="C16" s="31">
        <f>Postest!T16</f>
        <v>12</v>
      </c>
    </row>
    <row r="17" spans="1:5" x14ac:dyDescent="0.25">
      <c r="A17" s="31">
        <v>15</v>
      </c>
      <c r="B17" s="31">
        <f>Pretest!T17</f>
        <v>11</v>
      </c>
      <c r="C17" s="31">
        <f>Postest!T17</f>
        <v>15</v>
      </c>
    </row>
    <row r="18" spans="1:5" x14ac:dyDescent="0.25">
      <c r="A18" s="31">
        <v>16</v>
      </c>
      <c r="B18" s="31">
        <f>Pretest!T18</f>
        <v>2</v>
      </c>
      <c r="C18" s="31">
        <f>Postest!T18</f>
        <v>12</v>
      </c>
    </row>
    <row r="19" spans="1:5" x14ac:dyDescent="0.25">
      <c r="A19" s="31">
        <v>17</v>
      </c>
      <c r="B19" s="31">
        <f>Pretest!T19</f>
        <v>13</v>
      </c>
      <c r="C19" s="31">
        <f>Postest!T19</f>
        <v>11</v>
      </c>
      <c r="E19" s="32" t="s">
        <v>49</v>
      </c>
    </row>
    <row r="20" spans="1:5" ht="31.5" x14ac:dyDescent="0.25">
      <c r="A20" s="31">
        <v>18</v>
      </c>
      <c r="B20" s="31">
        <f>Pretest!T20</f>
        <v>13</v>
      </c>
      <c r="C20" s="31">
        <f>Postest!T20</f>
        <v>11</v>
      </c>
      <c r="E20" s="33" t="str">
        <f>IF(F14&lt;0.05,"Hay un cambio significativo","No evidencia suficiente para afirmar que hubo un cambio significativo")</f>
        <v>No evidencia suficiente para afirmar que hubo un cambio significativo</v>
      </c>
    </row>
    <row r="21" spans="1:5" x14ac:dyDescent="0.25">
      <c r="A21" s="31">
        <v>19</v>
      </c>
      <c r="B21" s="31">
        <f>Pretest!T21</f>
        <v>12</v>
      </c>
      <c r="C21" s="31">
        <f>Postest!T21</f>
        <v>13</v>
      </c>
    </row>
    <row r="22" spans="1:5" x14ac:dyDescent="0.25">
      <c r="A22" s="31">
        <v>20</v>
      </c>
      <c r="B22" s="31">
        <f>Pretest!T22</f>
        <v>11</v>
      </c>
      <c r="C22" s="31">
        <f>Postest!T22</f>
        <v>11</v>
      </c>
    </row>
    <row r="23" spans="1:5" x14ac:dyDescent="0.25">
      <c r="A23" s="31">
        <v>21</v>
      </c>
      <c r="B23" s="31">
        <f>Pretest!T23</f>
        <v>14</v>
      </c>
      <c r="C23" s="31">
        <f>Postest!T23</f>
        <v>14</v>
      </c>
    </row>
    <row r="24" spans="1:5" x14ac:dyDescent="0.25">
      <c r="A24" s="31">
        <v>22</v>
      </c>
      <c r="B24" s="31">
        <f>Pretest!T24</f>
        <v>10</v>
      </c>
      <c r="C24" s="31">
        <f>Postest!T24</f>
        <v>13</v>
      </c>
    </row>
    <row r="25" spans="1:5" x14ac:dyDescent="0.25">
      <c r="A25" s="31">
        <v>23</v>
      </c>
      <c r="B25" s="31">
        <f>Pretest!T25</f>
        <v>12</v>
      </c>
      <c r="C25" s="31">
        <f>Postest!T25</f>
        <v>13</v>
      </c>
    </row>
    <row r="26" spans="1:5" x14ac:dyDescent="0.25">
      <c r="A26" s="31">
        <v>24</v>
      </c>
      <c r="B26" s="31">
        <f>Pretest!T26</f>
        <v>17</v>
      </c>
      <c r="C26" s="31">
        <f>Postest!T26</f>
        <v>13</v>
      </c>
    </row>
    <row r="27" spans="1:5" x14ac:dyDescent="0.25">
      <c r="A27" s="31">
        <v>25</v>
      </c>
      <c r="B27" s="31">
        <f>Pretest!T27</f>
        <v>12</v>
      </c>
      <c r="C27" s="31">
        <f>Postest!T27</f>
        <v>12</v>
      </c>
    </row>
    <row r="28" spans="1:5" x14ac:dyDescent="0.25">
      <c r="A28" s="31">
        <v>26</v>
      </c>
      <c r="B28" s="31">
        <f>Pretest!T28</f>
        <v>7</v>
      </c>
      <c r="C28" s="31">
        <f>Postest!T28</f>
        <v>15</v>
      </c>
    </row>
    <row r="29" spans="1:5" x14ac:dyDescent="0.25">
      <c r="A29" s="31">
        <v>27</v>
      </c>
      <c r="B29" s="31">
        <f>Pretest!T29</f>
        <v>6</v>
      </c>
      <c r="C29" s="31">
        <f>Postest!T29</f>
        <v>20</v>
      </c>
    </row>
    <row r="30" spans="1:5" x14ac:dyDescent="0.25">
      <c r="A30" s="31">
        <v>28</v>
      </c>
      <c r="B30" s="31">
        <f>Pretest!T30</f>
        <v>11</v>
      </c>
      <c r="C30" s="31">
        <f>Postest!T30</f>
        <v>14</v>
      </c>
    </row>
    <row r="31" spans="1:5" x14ac:dyDescent="0.25">
      <c r="A31" s="31">
        <v>29</v>
      </c>
      <c r="B31" s="31">
        <f>Pretest!T31</f>
        <v>14</v>
      </c>
      <c r="C31" s="31">
        <f>Postest!T31</f>
        <v>16</v>
      </c>
    </row>
    <row r="32" spans="1:5" x14ac:dyDescent="0.25">
      <c r="A32" s="31">
        <v>30</v>
      </c>
      <c r="B32" s="31">
        <f>Pretest!T32</f>
        <v>8</v>
      </c>
      <c r="C32" s="31">
        <f>Postest!T32</f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Pretest</vt:lpstr>
      <vt:lpstr>Postest</vt:lpstr>
      <vt:lpstr>Comparación de Indicadores</vt:lpstr>
      <vt:lpstr>Comparación Dimensiones</vt:lpstr>
      <vt:lpstr>Comparacion de Medias</vt:lpstr>
      <vt:lpstr>T-student</vt:lpstr>
    </vt:vector>
  </TitlesOfParts>
  <Company>Universidad Tecnologica De Pereira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Sucerquia Osorio</dc:creator>
  <cp:lastModifiedBy>desarrollo</cp:lastModifiedBy>
  <dcterms:created xsi:type="dcterms:W3CDTF">2017-09-10T14:38:05Z</dcterms:created>
  <dcterms:modified xsi:type="dcterms:W3CDTF">2017-10-14T21:55:34Z</dcterms:modified>
</cp:coreProperties>
</file>