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ha\Downloads\"/>
    </mc:Choice>
  </mc:AlternateContent>
  <xr:revisionPtr revIDLastSave="0" documentId="8_{089E836D-6B90-4FD3-A5F9-AF33541403B6}" xr6:coauthVersionLast="47" xr6:coauthVersionMax="47" xr10:uidLastSave="{00000000-0000-0000-0000-000000000000}"/>
  <bookViews>
    <workbookView xWindow="-120" yWindow="-120" windowWidth="29040" windowHeight="15840" xr2:uid="{3AB65B1E-B0EA-0B4C-85B5-B5A4D7E13C0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I27" i="1"/>
  <c r="I28" i="1"/>
  <c r="I29" i="1"/>
  <c r="G26" i="1"/>
  <c r="G27" i="1"/>
  <c r="G28" i="1"/>
  <c r="G29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8" i="1"/>
  <c r="P11" i="1"/>
  <c r="P12" i="1"/>
  <c r="P13" i="1"/>
  <c r="G19" i="1"/>
  <c r="G16" i="1"/>
  <c r="G5" i="1"/>
  <c r="I9" i="1"/>
  <c r="P16" i="1"/>
  <c r="P15" i="1"/>
  <c r="P14" i="1"/>
  <c r="P10" i="1"/>
  <c r="P9" i="1"/>
  <c r="P8" i="1"/>
  <c r="P7" i="1"/>
  <c r="P6" i="1"/>
  <c r="P5" i="1"/>
  <c r="P4" i="1"/>
  <c r="I21" i="1"/>
  <c r="I22" i="1"/>
  <c r="I23" i="1"/>
  <c r="I24" i="1"/>
  <c r="I25" i="1"/>
  <c r="G21" i="1"/>
  <c r="G22" i="1"/>
  <c r="G23" i="1"/>
  <c r="G24" i="1"/>
  <c r="G25" i="1"/>
  <c r="Y28" i="1"/>
  <c r="W28" i="1"/>
  <c r="Y19" i="1"/>
  <c r="Y18" i="1"/>
  <c r="W18" i="1"/>
  <c r="Y17" i="1"/>
  <c r="W17" i="1"/>
  <c r="Y16" i="1"/>
  <c r="W16" i="1"/>
  <c r="Y15" i="1"/>
  <c r="W15" i="1"/>
  <c r="Y14" i="1"/>
  <c r="W14" i="1"/>
  <c r="Y13" i="1"/>
  <c r="W13" i="1"/>
  <c r="Y12" i="1"/>
  <c r="W12" i="1"/>
  <c r="Y11" i="1"/>
  <c r="W11" i="1"/>
  <c r="Y10" i="1"/>
  <c r="W10" i="1"/>
  <c r="Y9" i="1"/>
  <c r="W9" i="1"/>
  <c r="Y8" i="1"/>
  <c r="W8" i="1"/>
  <c r="Y7" i="1"/>
  <c r="W7" i="1"/>
  <c r="Y6" i="1"/>
  <c r="W6" i="1"/>
  <c r="Y5" i="1"/>
  <c r="W5" i="1"/>
  <c r="Y4" i="1"/>
  <c r="W4" i="1"/>
  <c r="G20" i="1"/>
  <c r="I20" i="1"/>
  <c r="P28" i="1"/>
  <c r="P19" i="1"/>
  <c r="P18" i="1"/>
  <c r="P17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4" i="1"/>
  <c r="N4" i="1"/>
  <c r="G6" i="1"/>
  <c r="G7" i="1"/>
  <c r="G8" i="1"/>
  <c r="G9" i="1"/>
  <c r="G10" i="1"/>
  <c r="G11" i="1"/>
  <c r="G12" i="1"/>
  <c r="G13" i="1"/>
  <c r="G14" i="1"/>
  <c r="G15" i="1"/>
  <c r="G17" i="1"/>
  <c r="G18" i="1"/>
  <c r="G4" i="1"/>
</calcChain>
</file>

<file path=xl/sharedStrings.xml><?xml version="1.0" encoding="utf-8"?>
<sst xmlns="http://schemas.openxmlformats.org/spreadsheetml/2006/main" count="58" uniqueCount="45">
  <si>
    <t>USE_CORRELATING</t>
  </si>
  <si>
    <t>USE_CORRELATING &amp; USE_BRANCH</t>
  </si>
  <si>
    <t>USE_ONE_BIT</t>
  </si>
  <si>
    <t>USE_STATIC</t>
  </si>
  <si>
    <t>USE_ADDER_DSP</t>
  </si>
  <si>
    <t>USE_SUBTRACTOR_DSP</t>
  </si>
  <si>
    <t>USE_SMALL_ADDR</t>
  </si>
  <si>
    <t>Baseline (USE_HFOSC &amp; USE_NOPLL_DIV ON FOR ALL)</t>
  </si>
  <si>
    <t>USE_HFOSC NOT ON</t>
  </si>
  <si>
    <t>Power Measurements</t>
  </si>
  <si>
    <t>Timing</t>
  </si>
  <si>
    <t>DPU (LCs)</t>
  </si>
  <si>
    <t>USE_PLL_CLK with CLK_PLL_DIV_REG=2</t>
  </si>
  <si>
    <t>USE_MEMORY_OPTIMISATIONS</t>
  </si>
  <si>
    <t>PLL_12.5MHz</t>
  </si>
  <si>
    <t>CPI</t>
  </si>
  <si>
    <t>nJ per instruction</t>
  </si>
  <si>
    <t>bsort_alu_verify</t>
  </si>
  <si>
    <t>float</t>
  </si>
  <si>
    <t>Power Measurements (Watts)</t>
  </si>
  <si>
    <t>Timing (Hz)</t>
  </si>
  <si>
    <t>instruction count</t>
  </si>
  <si>
    <t>Proposal 1</t>
  </si>
  <si>
    <t>USE_CORRELATOR</t>
  </si>
  <si>
    <t>Proposal  1</t>
  </si>
  <si>
    <t>USE_BRANCH</t>
  </si>
  <si>
    <t>USE_HFOSC</t>
  </si>
  <si>
    <t>USE_NOPLL_DIV = 0b10</t>
  </si>
  <si>
    <t>Baseline with USE_NOPLL_DIV = 0b10</t>
  </si>
  <si>
    <t>Critical Path (MHz)</t>
  </si>
  <si>
    <t>Proposal 1 + Adder</t>
  </si>
  <si>
    <t>clock frequency (Hz)</t>
  </si>
  <si>
    <t>Proposal 1 + ANDXOR</t>
  </si>
  <si>
    <t>Proposal 2 (proposal 1 + all DSP + 1 word cache)</t>
  </si>
  <si>
    <t>competition</t>
  </si>
  <si>
    <t>Proposal 1  + 1 word cache</t>
  </si>
  <si>
    <t>Proposal 1 + all DSPs</t>
  </si>
  <si>
    <t>Cache 1w 1c init + DSPs + branch predictor</t>
  </si>
  <si>
    <t>Cache 4w + DSPs + branch predictor</t>
  </si>
  <si>
    <t>Cache 4w 1c init + DSPs + branch predictor</t>
  </si>
  <si>
    <t>all DSPs (v2) + branch predictor</t>
  </si>
  <si>
    <t>Cache 1 word (v3) + branch predictor</t>
  </si>
  <si>
    <t>low frequency + branch predictor</t>
  </si>
  <si>
    <t>Cache 4w 1c + DSPs + branch predictor</t>
  </si>
  <si>
    <t>cache 1w + all DSPs + branch 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</si>
</sst>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2" fillId="0" borderId="0" xfId="0" applyNumberFormat="1" applyFont="1"/>
    <xf numFmtId="0" fontId="2" fillId="0" borderId="0" xfId="0" applyFont="1" applyAlignment="1"/>
    <xf numFmtId="0" fontId="2" fillId="0" borderId="0" xfId="0" applyFont="1"/>
    <xf numFmtId="1" fontId="2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D7BD-1B29-5548-99C9-D3A14905CC46}">
  <dimension ref="A1:Y79"/>
  <sheetViews>
    <sheetView tabSelected="1" zoomScale="75" zoomScaleNormal="85" workbookViewId="0">
      <selection activeCell="K33" sqref="K33"/>
    </sheetView>
  </sheetViews>
  <sheetFormatPr defaultColWidth="11" defaultRowHeight="18.75" x14ac:dyDescent="0.3"/>
  <cols>
    <col min="1" max="1" width="62.875" style="3" customWidth="1"/>
    <col min="2" max="2" width="11" style="4"/>
    <col min="3" max="3" width="17.125" style="3" customWidth="1"/>
    <col min="4" max="4" width="31.875" style="3" customWidth="1"/>
    <col min="5" max="5" width="16.375" style="3" customWidth="1"/>
    <col min="6" max="6" width="10.875" style="4"/>
    <col min="7" max="7" width="14" style="3" customWidth="1"/>
    <col min="8" max="8" width="26.125" style="3" customWidth="1"/>
    <col min="9" max="9" width="17" style="3" customWidth="1"/>
    <col min="10" max="10" width="11" style="3"/>
    <col min="11" max="11" width="22" style="3" customWidth="1"/>
    <col min="12" max="14" width="11" style="3"/>
    <col min="15" max="15" width="19.375" style="3" customWidth="1"/>
    <col min="16" max="17" width="17.875" style="3" customWidth="1"/>
    <col min="18" max="19" width="11" style="4"/>
    <col min="20" max="22" width="11" style="3"/>
    <col min="23" max="23" width="18.625" style="3" customWidth="1"/>
    <col min="24" max="24" width="18.375" style="3" customWidth="1"/>
    <col min="25" max="25" width="21" style="3" customWidth="1"/>
    <col min="26" max="16384" width="11" style="3"/>
  </cols>
  <sheetData>
    <row r="1" spans="1:25" x14ac:dyDescent="0.3">
      <c r="B1" s="3"/>
      <c r="D1" s="7" t="s">
        <v>17</v>
      </c>
      <c r="E1" s="7"/>
      <c r="F1" s="7"/>
      <c r="G1" s="7"/>
      <c r="H1" s="7"/>
      <c r="I1" s="7"/>
      <c r="J1" s="5"/>
      <c r="K1" s="7" t="s">
        <v>18</v>
      </c>
      <c r="L1" s="7"/>
      <c r="M1" s="7"/>
      <c r="N1" s="7"/>
      <c r="O1" s="7"/>
      <c r="P1" s="7"/>
      <c r="Q1" s="6"/>
      <c r="R1" s="3"/>
      <c r="S1" s="3"/>
      <c r="T1" s="7" t="s">
        <v>34</v>
      </c>
      <c r="U1" s="7"/>
      <c r="V1" s="7"/>
      <c r="W1" s="7"/>
      <c r="X1" s="7"/>
      <c r="Y1" s="7"/>
    </row>
    <row r="2" spans="1:25" x14ac:dyDescent="0.3">
      <c r="A2" s="2"/>
      <c r="B2" s="4" t="s">
        <v>31</v>
      </c>
      <c r="C2" s="2"/>
      <c r="D2" s="2" t="s">
        <v>19</v>
      </c>
      <c r="E2" s="3" t="s">
        <v>20</v>
      </c>
      <c r="F2" s="4" t="s">
        <v>11</v>
      </c>
      <c r="G2" s="3" t="s">
        <v>15</v>
      </c>
      <c r="H2" s="3" t="s">
        <v>29</v>
      </c>
      <c r="I2" s="3" t="s">
        <v>16</v>
      </c>
      <c r="K2" s="2" t="s">
        <v>9</v>
      </c>
      <c r="L2" s="3" t="s">
        <v>10</v>
      </c>
      <c r="M2" s="4" t="s">
        <v>11</v>
      </c>
      <c r="N2" s="3" t="s">
        <v>15</v>
      </c>
      <c r="O2" s="3" t="s">
        <v>29</v>
      </c>
      <c r="P2" s="3" t="s">
        <v>16</v>
      </c>
      <c r="R2" s="4" t="s">
        <v>31</v>
      </c>
      <c r="T2" s="2" t="s">
        <v>9</v>
      </c>
      <c r="U2" s="3" t="s">
        <v>10</v>
      </c>
      <c r="V2" s="4" t="s">
        <v>11</v>
      </c>
      <c r="W2" s="3" t="s">
        <v>15</v>
      </c>
      <c r="X2" s="3" t="s">
        <v>29</v>
      </c>
      <c r="Y2" s="3" t="s">
        <v>16</v>
      </c>
    </row>
    <row r="4" spans="1:25" x14ac:dyDescent="0.3">
      <c r="A4" s="3" t="s">
        <v>7</v>
      </c>
      <c r="B4" s="4">
        <v>6000000</v>
      </c>
      <c r="D4" s="1">
        <v>4.1321500000000002E-3</v>
      </c>
      <c r="E4" s="3">
        <v>10.46</v>
      </c>
      <c r="F4" s="4">
        <v>3238</v>
      </c>
      <c r="G4" s="3">
        <f>$B4/(E4*C$34)</f>
        <v>2.987571701720841</v>
      </c>
      <c r="I4" s="3">
        <f>D4/E4/C$34*1000000000</f>
        <v>2.0575157345442956</v>
      </c>
      <c r="N4" s="3" t="e">
        <f>$B4/(L4*J$34)</f>
        <v>#DIV/0!</v>
      </c>
      <c r="P4" s="3" t="e">
        <f>K4/L4/J$34*1000000000</f>
        <v>#DIV/0!</v>
      </c>
      <c r="R4" s="4">
        <v>6000000</v>
      </c>
      <c r="T4" s="3">
        <v>6.1450599999999999E-3</v>
      </c>
      <c r="V4" s="3">
        <v>4632</v>
      </c>
      <c r="W4" s="3" t="e">
        <f>$B4/(U4*R$34)</f>
        <v>#DIV/0!</v>
      </c>
      <c r="X4" s="3">
        <v>12.14</v>
      </c>
      <c r="Y4" s="3" t="e">
        <f>#REF!/U4/R$34*1000000000</f>
        <v>#REF!</v>
      </c>
    </row>
    <row r="5" spans="1:25" x14ac:dyDescent="0.3">
      <c r="A5" s="3" t="s">
        <v>28</v>
      </c>
      <c r="B5" s="4">
        <v>12000000</v>
      </c>
      <c r="D5" s="3">
        <v>7.8554799999999998E-3</v>
      </c>
      <c r="E5" s="3">
        <v>20.95</v>
      </c>
      <c r="F5" s="4">
        <v>3238</v>
      </c>
      <c r="G5" s="3">
        <f>$B5/(E5*C$34)</f>
        <v>2.9832935560859188</v>
      </c>
      <c r="H5" s="3">
        <v>12.56</v>
      </c>
      <c r="I5" s="3">
        <f>D5/E5/C$34*1000000000</f>
        <v>1.9529335719968179</v>
      </c>
      <c r="M5" s="3">
        <v>4682</v>
      </c>
      <c r="N5" s="3" t="e">
        <f>$B5/(L5*J$34)</f>
        <v>#DIV/0!</v>
      </c>
      <c r="O5" s="3">
        <v>11.88</v>
      </c>
      <c r="P5" s="3" t="e">
        <f>K5/L5/J$34*1000000000</f>
        <v>#DIV/0!</v>
      </c>
      <c r="R5" s="4">
        <v>12000000</v>
      </c>
      <c r="W5" s="3" t="e">
        <f>$B5/(U5*R$34)</f>
        <v>#DIV/0!</v>
      </c>
      <c r="Y5" s="3" t="e">
        <f>T5/U5/R$34*1000000000</f>
        <v>#DIV/0!</v>
      </c>
    </row>
    <row r="6" spans="1:25" x14ac:dyDescent="0.3">
      <c r="A6" s="3" t="s">
        <v>0</v>
      </c>
      <c r="B6" s="4">
        <v>6000000</v>
      </c>
      <c r="D6" s="3">
        <v>4.2287499999999999E-3</v>
      </c>
      <c r="E6" s="3">
        <v>10.465</v>
      </c>
      <c r="F6" s="4">
        <v>3270</v>
      </c>
      <c r="G6" s="3">
        <f>$B6/(E6*C$34)</f>
        <v>2.9861442904921165</v>
      </c>
      <c r="I6" s="3">
        <f>D6/E6/C$34*1000000000</f>
        <v>2.1046096114030894</v>
      </c>
      <c r="K6" s="3">
        <v>6.4248233134858359E-3</v>
      </c>
      <c r="M6" s="3">
        <v>4719</v>
      </c>
      <c r="N6" s="3" t="e">
        <f>$B6/(L6*J$34)</f>
        <v>#DIV/0!</v>
      </c>
      <c r="O6" s="3">
        <v>11.86</v>
      </c>
      <c r="P6" s="3" t="e">
        <f>K6/L6/J$34*1000000000</f>
        <v>#DIV/0!</v>
      </c>
      <c r="R6" s="4">
        <v>12000000</v>
      </c>
      <c r="W6" s="3" t="e">
        <f>$B6/(U17*R$34)</f>
        <v>#DIV/0!</v>
      </c>
      <c r="Y6" s="3" t="e">
        <f>T6/U6/R$34*1000000000</f>
        <v>#DIV/0!</v>
      </c>
    </row>
    <row r="7" spans="1:25" x14ac:dyDescent="0.3">
      <c r="A7" s="3" t="s">
        <v>1</v>
      </c>
      <c r="B7" s="4">
        <v>6000000</v>
      </c>
      <c r="D7" s="3">
        <v>4.00118E-3</v>
      </c>
      <c r="E7" s="3">
        <v>10.49</v>
      </c>
      <c r="F7" s="4">
        <v>3270</v>
      </c>
      <c r="G7" s="3">
        <f>$B7/(E7*C$34)</f>
        <v>2.979027645376549</v>
      </c>
      <c r="I7" s="3">
        <f>D7/E7/C$34*1000000000</f>
        <v>1.9866043056879568</v>
      </c>
      <c r="K7" s="3">
        <v>6.4716965999714335E-3</v>
      </c>
      <c r="M7" s="3">
        <v>4719</v>
      </c>
      <c r="N7" s="3" t="e">
        <f>$B7/(L7*J$34)</f>
        <v>#DIV/0!</v>
      </c>
      <c r="O7" s="3">
        <v>12.18</v>
      </c>
      <c r="P7" s="3" t="e">
        <f>K7/L7/J$34*1000000000</f>
        <v>#DIV/0!</v>
      </c>
      <c r="R7" s="4">
        <v>12000000</v>
      </c>
      <c r="W7" s="3" t="e">
        <f>$B7/(U18*R$34)</f>
        <v>#DIV/0!</v>
      </c>
      <c r="Y7" s="3" t="e">
        <f>T7/U7/R$34*1000000000</f>
        <v>#DIV/0!</v>
      </c>
    </row>
    <row r="8" spans="1:25" x14ac:dyDescent="0.3">
      <c r="A8" s="3" t="s">
        <v>2</v>
      </c>
      <c r="B8" s="4">
        <v>6000000</v>
      </c>
      <c r="D8" s="3">
        <v>4.0526E-3</v>
      </c>
      <c r="E8" s="3">
        <v>10.43</v>
      </c>
      <c r="F8" s="4">
        <v>3247</v>
      </c>
      <c r="G8" s="3">
        <f>$B8/(E8*C$34)</f>
        <v>2.9961649089165867</v>
      </c>
      <c r="I8" s="3">
        <f>D8/E8/C$34*1000000000</f>
        <v>2.023709651645893</v>
      </c>
      <c r="N8" s="3" t="e">
        <f>$B8/(L8*J$34)</f>
        <v>#DIV/0!</v>
      </c>
      <c r="P8" s="3" t="e">
        <f>K8/L8/J$34*1000000000</f>
        <v>#DIV/0!</v>
      </c>
      <c r="R8" s="4">
        <v>12000000</v>
      </c>
      <c r="W8" s="3" t="e">
        <f>$B8/(U8*R$34)</f>
        <v>#DIV/0!</v>
      </c>
      <c r="Y8" s="3" t="e">
        <f>T8/U8/R$34*1000000000</f>
        <v>#DIV/0!</v>
      </c>
    </row>
    <row r="9" spans="1:25" x14ac:dyDescent="0.3">
      <c r="A9" s="3" t="s">
        <v>3</v>
      </c>
      <c r="B9" s="4">
        <v>6000000</v>
      </c>
      <c r="D9" s="3">
        <v>4.0426100000000003E-3</v>
      </c>
      <c r="E9" s="3">
        <v>10.35</v>
      </c>
      <c r="F9" s="4">
        <v>3222</v>
      </c>
      <c r="G9" s="3">
        <f>$B9/(E9*C$34)</f>
        <v>3.0193236714975846</v>
      </c>
      <c r="I9" s="3">
        <f>D9/E9/C$34*1000000000</f>
        <v>2.0343246779388084</v>
      </c>
      <c r="N9" s="3" t="e">
        <f>$B9/(L9*J$34)</f>
        <v>#DIV/0!</v>
      </c>
      <c r="P9" s="3" t="e">
        <f>K9/L9/J$34*1000000000</f>
        <v>#DIV/0!</v>
      </c>
      <c r="R9" s="4">
        <v>12000000</v>
      </c>
      <c r="W9" s="3" t="e">
        <f>$B9/(U9*R$34)</f>
        <v>#DIV/0!</v>
      </c>
      <c r="Y9" s="3" t="e">
        <f>T9/U9/R$34*1000000000</f>
        <v>#DIV/0!</v>
      </c>
    </row>
    <row r="10" spans="1:25" ht="18" customHeight="1" x14ac:dyDescent="0.3">
      <c r="A10" s="3" t="s">
        <v>4</v>
      </c>
      <c r="B10" s="4">
        <v>6000000</v>
      </c>
      <c r="D10" s="3">
        <v>4.4236600000000003E-3</v>
      </c>
      <c r="E10" s="3">
        <v>10.46</v>
      </c>
      <c r="F10" s="4">
        <v>3180</v>
      </c>
      <c r="G10" s="3">
        <f>$B10/(E10*C$34)</f>
        <v>2.987571701720841</v>
      </c>
      <c r="I10" s="3">
        <f>D10/E10/C$34*1000000000</f>
        <v>2.2026669056724026</v>
      </c>
      <c r="K10" s="3">
        <v>6.7523845665014553E-3</v>
      </c>
      <c r="M10" s="3">
        <v>4612</v>
      </c>
      <c r="N10" s="3" t="e">
        <f>$B10/(L10*J$34)</f>
        <v>#DIV/0!</v>
      </c>
      <c r="O10" s="3">
        <v>13.18</v>
      </c>
      <c r="P10" s="3" t="e">
        <f>K10/L10/J$34*1000000000</f>
        <v>#DIV/0!</v>
      </c>
      <c r="R10" s="4">
        <v>12000000</v>
      </c>
      <c r="W10" s="3" t="e">
        <f>$B10/(U10*R$34)</f>
        <v>#DIV/0!</v>
      </c>
      <c r="Y10" s="3" t="e">
        <f>T10/U10/R$34*1000000000</f>
        <v>#DIV/0!</v>
      </c>
    </row>
    <row r="11" spans="1:25" x14ac:dyDescent="0.3">
      <c r="A11" s="3" t="s">
        <v>5</v>
      </c>
      <c r="B11" s="4">
        <v>6000000</v>
      </c>
      <c r="D11" s="3">
        <v>4.4683600000000002E-3</v>
      </c>
      <c r="E11" s="3">
        <v>10.46</v>
      </c>
      <c r="F11" s="4">
        <v>3238</v>
      </c>
      <c r="G11" s="3">
        <f>$B11/(E11*C$34)</f>
        <v>2.987571701720841</v>
      </c>
      <c r="I11" s="3">
        <f>D11/E11/C$34*1000000000</f>
        <v>2.2249243148502229</v>
      </c>
      <c r="N11" s="3" t="e">
        <f>$B11/(L11*J$34)</f>
        <v>#DIV/0!</v>
      </c>
      <c r="P11" s="3" t="e">
        <f>K11/L11/J$34*1000000000</f>
        <v>#DIV/0!</v>
      </c>
      <c r="R11" s="4">
        <v>12000000</v>
      </c>
      <c r="W11" s="3" t="e">
        <f>$B11/(U11*R$34)</f>
        <v>#DIV/0!</v>
      </c>
      <c r="Y11" s="3" t="e">
        <f>T11/U11/R$34*1000000000</f>
        <v>#DIV/0!</v>
      </c>
    </row>
    <row r="12" spans="1:25" x14ac:dyDescent="0.3">
      <c r="A12" s="3" t="s">
        <v>6</v>
      </c>
      <c r="B12" s="4">
        <v>6000000</v>
      </c>
      <c r="D12" s="3">
        <v>3.87594E-3</v>
      </c>
      <c r="E12" s="3">
        <v>10.46</v>
      </c>
      <c r="F12" s="4">
        <v>3216</v>
      </c>
      <c r="G12" s="3">
        <f>$B12/(E12*C$34)</f>
        <v>2.987571701720841</v>
      </c>
      <c r="I12" s="3">
        <f>D12/E12/C$34*1000000000</f>
        <v>1.929941443594646</v>
      </c>
      <c r="K12" s="3">
        <v>6.3008904232331516E-3</v>
      </c>
      <c r="M12" s="3">
        <v>4647</v>
      </c>
      <c r="N12" s="3" t="e">
        <f>$B12/(L12*J$34)</f>
        <v>#DIV/0!</v>
      </c>
      <c r="O12" s="3">
        <v>12.54</v>
      </c>
      <c r="P12" s="3" t="e">
        <f>K12/L12/J$34*1000000000</f>
        <v>#DIV/0!</v>
      </c>
      <c r="R12" s="4">
        <v>12000000</v>
      </c>
      <c r="U12" s="3">
        <v>5.4699999999999999E-2</v>
      </c>
      <c r="W12" s="3" t="e">
        <f>$B12/(#REF!*R$34)</f>
        <v>#REF!</v>
      </c>
      <c r="Y12" s="3" t="e">
        <f>T12/#REF!/R$34*1000000000</f>
        <v>#REF!</v>
      </c>
    </row>
    <row r="13" spans="1:25" x14ac:dyDescent="0.3">
      <c r="A13" s="3" t="s">
        <v>13</v>
      </c>
      <c r="B13" s="4">
        <v>6000000</v>
      </c>
      <c r="D13" s="3">
        <v>4.1336799999999998E-3</v>
      </c>
      <c r="E13" s="3">
        <v>10.465</v>
      </c>
      <c r="F13" s="4">
        <v>3238</v>
      </c>
      <c r="G13" s="3">
        <f>$B13/(E13*C$34)</f>
        <v>2.9861442904921165</v>
      </c>
      <c r="I13" s="3">
        <f>D13/E13/C$34*1000000000</f>
        <v>2.0572941551202417</v>
      </c>
      <c r="K13" s="3">
        <v>6.6413290983351886E-3</v>
      </c>
      <c r="M13" s="3">
        <v>4664</v>
      </c>
      <c r="N13" s="3" t="e">
        <f>$B13/(L13*J$34)</f>
        <v>#DIV/0!</v>
      </c>
      <c r="O13" s="3">
        <v>11.7</v>
      </c>
      <c r="P13" s="3" t="e">
        <f>K13/L13/J$34*1000000000</f>
        <v>#DIV/0!</v>
      </c>
      <c r="R13" s="4">
        <v>12000000</v>
      </c>
      <c r="W13" s="3" t="e">
        <f>$B13/(U13*R$34)</f>
        <v>#DIV/0!</v>
      </c>
      <c r="Y13" s="3" t="e">
        <f>T13/U13/R$34*1000000000</f>
        <v>#DIV/0!</v>
      </c>
    </row>
    <row r="14" spans="1:25" x14ac:dyDescent="0.3">
      <c r="A14" s="3" t="s">
        <v>12</v>
      </c>
      <c r="B14" s="4">
        <v>4000000</v>
      </c>
      <c r="D14" s="3">
        <v>5.7999599999999998E-3</v>
      </c>
      <c r="E14" s="3">
        <v>6.96</v>
      </c>
      <c r="F14" s="4">
        <v>3246</v>
      </c>
      <c r="G14" s="3">
        <f>$B14/(E14*C$34)</f>
        <v>2.9932950191570882</v>
      </c>
      <c r="I14" s="3">
        <f>D14/E14/C$34*1000000000</f>
        <v>4.3402478448275854</v>
      </c>
      <c r="K14" s="3">
        <v>1.7847086379895957E-2</v>
      </c>
      <c r="M14" s="3">
        <v>4675</v>
      </c>
      <c r="N14" s="3" t="e">
        <f>$B14/(L14*J$34)</f>
        <v>#DIV/0!</v>
      </c>
      <c r="O14" s="3">
        <v>11.96</v>
      </c>
      <c r="P14" s="3" t="e">
        <f>K14/L14/J$34*1000000000</f>
        <v>#DIV/0!</v>
      </c>
      <c r="R14" s="4">
        <v>12000000</v>
      </c>
      <c r="W14" s="3" t="e">
        <f>$B14/(U14*R$34)</f>
        <v>#DIV/0!</v>
      </c>
      <c r="Y14" s="3" t="e">
        <f>T14/U14/R$34*1000000000</f>
        <v>#DIV/0!</v>
      </c>
    </row>
    <row r="15" spans="1:25" x14ac:dyDescent="0.3">
      <c r="A15" s="3" t="s">
        <v>8</v>
      </c>
      <c r="B15" s="4">
        <v>10000</v>
      </c>
      <c r="D15" s="3">
        <v>2.5024000000000001E-3</v>
      </c>
      <c r="E15" s="3">
        <v>1.7399999999999999E-2</v>
      </c>
      <c r="F15" s="4">
        <v>3238</v>
      </c>
      <c r="G15" s="3">
        <f>$B15/(E15*C$34)</f>
        <v>2.9932950191570882</v>
      </c>
      <c r="I15" s="3">
        <f>D15/E15/C$34*1000000000</f>
        <v>749.04214559386992</v>
      </c>
      <c r="M15" s="3">
        <v>4682</v>
      </c>
      <c r="N15" s="3" t="e">
        <f>$B15/(L15*J$34)</f>
        <v>#DIV/0!</v>
      </c>
      <c r="O15" s="3">
        <v>11.86</v>
      </c>
      <c r="P15" s="3" t="e">
        <f>K15/L15/J$34*1000000000</f>
        <v>#DIV/0!</v>
      </c>
      <c r="R15" s="4">
        <v>12000000</v>
      </c>
      <c r="W15" s="3" t="e">
        <f>$B15/(U15*R$34)</f>
        <v>#DIV/0!</v>
      </c>
      <c r="Y15" s="3" t="e">
        <f>T15/U15/R$34*1000000000</f>
        <v>#DIV/0!</v>
      </c>
    </row>
    <row r="16" spans="1:25" x14ac:dyDescent="0.3">
      <c r="A16" s="3" t="s">
        <v>14</v>
      </c>
      <c r="B16" s="4">
        <v>12500000</v>
      </c>
      <c r="D16" s="3">
        <v>1.1715339999999999E-2</v>
      </c>
      <c r="F16" s="4">
        <v>3000</v>
      </c>
      <c r="G16" s="3" t="e">
        <f>$B16/(E16*C$34)</f>
        <v>#DIV/0!</v>
      </c>
      <c r="I16" s="3" t="e">
        <f>D16/E16/C$34*1000000000</f>
        <v>#DIV/0!</v>
      </c>
      <c r="N16" s="3" t="e">
        <f>$B16/(L16*J$34)</f>
        <v>#DIV/0!</v>
      </c>
      <c r="P16" s="3" t="e">
        <f>K16/L16/J$34*1000000000</f>
        <v>#DIV/0!</v>
      </c>
      <c r="R16" s="4">
        <v>12000000</v>
      </c>
      <c r="W16" s="3" t="e">
        <f>$B16/(U16*R$34)</f>
        <v>#DIV/0!</v>
      </c>
      <c r="Y16" s="3" t="e">
        <f>T16/U16/R$34*1000000000</f>
        <v>#DIV/0!</v>
      </c>
    </row>
    <row r="17" spans="1:25" x14ac:dyDescent="0.3">
      <c r="A17" s="3" t="s">
        <v>22</v>
      </c>
      <c r="B17" s="4">
        <v>12000000</v>
      </c>
      <c r="D17" s="3">
        <v>7.46066E-3</v>
      </c>
      <c r="E17" s="3">
        <v>20.92</v>
      </c>
      <c r="F17" s="4">
        <v>3252</v>
      </c>
      <c r="G17" s="3">
        <f>$B17/(E17*C$34)</f>
        <v>2.987571701720841</v>
      </c>
      <c r="H17" s="3">
        <v>12.13</v>
      </c>
      <c r="I17" s="3">
        <f>D17/E17/C$34*1000000000</f>
        <v>1.8574380576800509</v>
      </c>
      <c r="K17" s="3">
        <v>1.072027E-2</v>
      </c>
      <c r="L17" s="3">
        <v>0.98699999999999999</v>
      </c>
      <c r="M17" s="3">
        <v>4818</v>
      </c>
      <c r="N17" s="3">
        <f>$B17/(L17*J$34)</f>
        <v>1.0164085719395251</v>
      </c>
      <c r="O17" s="3">
        <v>13.94</v>
      </c>
      <c r="P17" s="3">
        <f>K17/L17/J$34*1000000000</f>
        <v>0.90801452679217787</v>
      </c>
      <c r="R17" s="4">
        <v>12000000</v>
      </c>
      <c r="V17" s="3">
        <v>4677</v>
      </c>
      <c r="W17" s="3" t="e">
        <f>$B17/(#REF!*R$34)</f>
        <v>#REF!</v>
      </c>
      <c r="X17" s="3">
        <v>12.91</v>
      </c>
      <c r="Y17" s="3" t="e">
        <f>T17/U17/R$34*1000000000</f>
        <v>#DIV/0!</v>
      </c>
    </row>
    <row r="18" spans="1:25" ht="20.100000000000001" customHeight="1" x14ac:dyDescent="0.3">
      <c r="A18" s="3" t="s">
        <v>30</v>
      </c>
      <c r="B18" s="4">
        <v>12000000</v>
      </c>
      <c r="D18" s="3">
        <v>7.84551E-3</v>
      </c>
      <c r="E18" s="3">
        <v>20.95</v>
      </c>
      <c r="F18" s="4">
        <v>3190</v>
      </c>
      <c r="G18" s="3">
        <f>$B18/(E18*C$34)</f>
        <v>2.9832935560859188</v>
      </c>
      <c r="H18" s="3">
        <v>13.34</v>
      </c>
      <c r="I18" s="3">
        <f>D18/E18/C$34*1000000000</f>
        <v>1.9504549522673031</v>
      </c>
      <c r="K18" s="3">
        <v>1.102446E-2</v>
      </c>
      <c r="L18" s="3">
        <v>0.98599999999999999</v>
      </c>
      <c r="M18" s="3">
        <v>4753</v>
      </c>
      <c r="N18" s="3">
        <f>$B18/(L18*J$34)</f>
        <v>1.0174394122761776</v>
      </c>
      <c r="O18" s="3">
        <v>13.09</v>
      </c>
      <c r="P18" s="3">
        <f>K18/L18/J$34*1000000000</f>
        <v>0.93472667525518593</v>
      </c>
      <c r="R18" s="4">
        <v>12000000</v>
      </c>
      <c r="V18" s="3">
        <v>4615</v>
      </c>
      <c r="W18" s="3" t="e">
        <f>$B18/(#REF!*R$34)</f>
        <v>#REF!</v>
      </c>
      <c r="X18" s="3">
        <v>12.01</v>
      </c>
      <c r="Y18" s="3" t="e">
        <f>T18/U18/R$34*1000000000</f>
        <v>#DIV/0!</v>
      </c>
    </row>
    <row r="19" spans="1:25" ht="20.100000000000001" customHeight="1" x14ac:dyDescent="0.3">
      <c r="A19" s="3" t="s">
        <v>32</v>
      </c>
      <c r="B19" s="4">
        <v>12000000</v>
      </c>
      <c r="D19" s="3">
        <v>8.1435699999999993E-3</v>
      </c>
      <c r="F19" s="4">
        <v>3000</v>
      </c>
      <c r="G19" s="3" t="e">
        <f>$B19/(E19*C$34)</f>
        <v>#DIV/0!</v>
      </c>
      <c r="I19" s="3" t="e">
        <f>D19/E19/C$34*1000000000</f>
        <v>#DIV/0!</v>
      </c>
      <c r="N19" s="3" t="e">
        <f>$B19/(L19*J$34)</f>
        <v>#DIV/0!</v>
      </c>
      <c r="P19" s="3" t="e">
        <f>K19/L19/J$34*1000000000</f>
        <v>#DIV/0!</v>
      </c>
      <c r="R19" s="4">
        <v>12000000</v>
      </c>
      <c r="Y19" s="3" t="e">
        <f>T19/U19/R$34*1000000000</f>
        <v>#DIV/0!</v>
      </c>
    </row>
    <row r="20" spans="1:25" x14ac:dyDescent="0.3">
      <c r="A20" s="3" t="s">
        <v>33</v>
      </c>
      <c r="B20" s="4">
        <v>12000000</v>
      </c>
      <c r="D20" s="3">
        <v>1.0161750000000001E-2</v>
      </c>
      <c r="E20" s="3">
        <v>21.48</v>
      </c>
      <c r="F20" s="4">
        <v>3377</v>
      </c>
      <c r="G20" s="3">
        <f>$B20/(E20*C$34)</f>
        <v>2.9096834264432028</v>
      </c>
      <c r="H20" s="3">
        <v>11.53</v>
      </c>
      <c r="I20" s="3">
        <f t="shared" ref="I20:I29" si="0">D20/E20/C$34*1000000000</f>
        <v>2.4639562965549349</v>
      </c>
      <c r="K20" s="3">
        <v>1.4060425521743573E-2</v>
      </c>
      <c r="M20" s="3">
        <v>4797</v>
      </c>
      <c r="R20" s="4">
        <v>12000000</v>
      </c>
      <c r="V20" s="3">
        <v>4584</v>
      </c>
      <c r="X20" s="3">
        <v>11.21</v>
      </c>
    </row>
    <row r="21" spans="1:25" x14ac:dyDescent="0.3">
      <c r="A21" s="3" t="s">
        <v>35</v>
      </c>
      <c r="B21" s="4">
        <v>6000000</v>
      </c>
      <c r="G21" s="3" t="e">
        <f>$B21/(E21*C$34)</f>
        <v>#DIV/0!</v>
      </c>
      <c r="I21" s="3" t="e">
        <f t="shared" si="0"/>
        <v>#DIV/0!</v>
      </c>
      <c r="R21" s="4">
        <v>12000000</v>
      </c>
      <c r="V21" s="3">
        <v>4826</v>
      </c>
      <c r="X21" s="3">
        <v>11.06</v>
      </c>
    </row>
    <row r="22" spans="1:25" x14ac:dyDescent="0.3">
      <c r="A22" s="3" t="s">
        <v>36</v>
      </c>
      <c r="B22" s="4">
        <v>6000000</v>
      </c>
      <c r="G22" s="3" t="e">
        <f>$B22/(E22*C$34)</f>
        <v>#DIV/0!</v>
      </c>
      <c r="I22" s="3" t="e">
        <f t="shared" si="0"/>
        <v>#DIV/0!</v>
      </c>
      <c r="K22" s="3">
        <v>1.3015476142278246E-2</v>
      </c>
      <c r="M22" s="3">
        <v>4617</v>
      </c>
      <c r="O22" s="3">
        <v>13.77</v>
      </c>
      <c r="R22" s="4">
        <v>12000000</v>
      </c>
      <c r="V22" s="3">
        <v>4406</v>
      </c>
      <c r="X22" s="3">
        <v>14.28</v>
      </c>
    </row>
    <row r="23" spans="1:25" x14ac:dyDescent="0.3">
      <c r="A23" s="3" t="s">
        <v>39</v>
      </c>
      <c r="B23" s="4">
        <v>12000000</v>
      </c>
      <c r="D23" s="3">
        <v>2.1749669999999999E-2</v>
      </c>
      <c r="E23" s="3">
        <v>44.25</v>
      </c>
      <c r="G23" s="3">
        <f>$B23/(E23*C$34)</f>
        <v>1.4124293785310735</v>
      </c>
      <c r="I23" s="3">
        <f t="shared" si="0"/>
        <v>2.5599894067796605</v>
      </c>
    </row>
    <row r="24" spans="1:25" x14ac:dyDescent="0.3">
      <c r="A24" s="3" t="s">
        <v>37</v>
      </c>
      <c r="B24" s="4">
        <v>6000000</v>
      </c>
      <c r="D24" s="3">
        <v>1.000349E-2</v>
      </c>
      <c r="E24" s="3">
        <v>14.5</v>
      </c>
      <c r="G24" s="3">
        <f>$B24/(E24*C$34)</f>
        <v>2.1551724137931036</v>
      </c>
      <c r="I24" s="3">
        <f t="shared" si="0"/>
        <v>3.5932076149425289</v>
      </c>
      <c r="L24" s="3">
        <v>0.83599999999999997</v>
      </c>
      <c r="M24" s="3">
        <v>4845</v>
      </c>
      <c r="O24" s="3">
        <v>12.6</v>
      </c>
    </row>
    <row r="25" spans="1:25" x14ac:dyDescent="0.3">
      <c r="A25" s="3" t="s">
        <v>38</v>
      </c>
      <c r="B25" s="4">
        <v>6000000</v>
      </c>
      <c r="D25" s="3">
        <v>1.170236E-2</v>
      </c>
      <c r="E25" s="3">
        <v>22</v>
      </c>
      <c r="G25" s="3">
        <f>$B25/(E25*C$34)</f>
        <v>1.4204545454545454</v>
      </c>
      <c r="I25" s="3">
        <f t="shared" si="0"/>
        <v>2.7704450757575758</v>
      </c>
    </row>
    <row r="26" spans="1:25" x14ac:dyDescent="0.3">
      <c r="A26" s="3" t="s">
        <v>43</v>
      </c>
      <c r="B26" s="4">
        <v>6000000</v>
      </c>
      <c r="G26" s="3" t="e">
        <f t="shared" ref="G26:G29" si="1">$B26/(E26*C$34)</f>
        <v>#DIV/0!</v>
      </c>
      <c r="I26" s="3" t="e">
        <f t="shared" si="0"/>
        <v>#DIV/0!</v>
      </c>
      <c r="L26" s="3">
        <v>0.74099999999999999</v>
      </c>
      <c r="M26" s="3">
        <v>5269</v>
      </c>
      <c r="O26" s="3">
        <v>9.8000000000000007</v>
      </c>
    </row>
    <row r="27" spans="1:25" x14ac:dyDescent="0.3">
      <c r="A27" s="3" t="s">
        <v>40</v>
      </c>
      <c r="B27" s="4">
        <v>6000000</v>
      </c>
      <c r="G27" s="3" t="e">
        <f t="shared" si="1"/>
        <v>#DIV/0!</v>
      </c>
      <c r="I27" s="3" t="e">
        <f t="shared" si="0"/>
        <v>#DIV/0!</v>
      </c>
      <c r="L27" s="3">
        <v>0.379</v>
      </c>
      <c r="M27" s="3">
        <v>4661</v>
      </c>
      <c r="O27" s="3">
        <v>13.8</v>
      </c>
      <c r="U27" s="3">
        <v>0.124</v>
      </c>
      <c r="V27" s="3">
        <v>4477</v>
      </c>
      <c r="X27" s="3">
        <v>140</v>
      </c>
    </row>
    <row r="28" spans="1:25" x14ac:dyDescent="0.3">
      <c r="A28" s="3" t="s">
        <v>41</v>
      </c>
      <c r="B28" s="4">
        <v>6000000</v>
      </c>
      <c r="D28" s="3">
        <v>4.6831299999999998E-3</v>
      </c>
      <c r="E28" s="3">
        <v>10.73</v>
      </c>
      <c r="F28" s="4">
        <v>3427</v>
      </c>
      <c r="G28" s="3">
        <f t="shared" si="1"/>
        <v>2.9123951537744643</v>
      </c>
      <c r="H28" s="3">
        <v>12.9</v>
      </c>
      <c r="I28" s="3">
        <f t="shared" si="0"/>
        <v>2.2731875194159676</v>
      </c>
      <c r="L28" s="3">
        <v>0.502</v>
      </c>
      <c r="M28" s="3">
        <v>5006</v>
      </c>
      <c r="N28" s="3">
        <f>$B28/(L28*J$34)</f>
        <v>0.99919846663776024</v>
      </c>
      <c r="O28" s="3">
        <v>12.2</v>
      </c>
      <c r="P28" s="3">
        <f>K28/L28/J$34*1000000000</f>
        <v>0</v>
      </c>
      <c r="R28" s="4">
        <v>12000000</v>
      </c>
      <c r="U28" s="3">
        <v>5.3999999999999999E-2</v>
      </c>
      <c r="V28" s="3">
        <v>4812</v>
      </c>
      <c r="W28" s="3" t="e">
        <f>$B28/(U28*R$34)</f>
        <v>#DIV/0!</v>
      </c>
      <c r="X28" s="3">
        <v>121</v>
      </c>
      <c r="Y28" s="3" t="e">
        <f>T28/U28/R$34*1000000000</f>
        <v>#DIV/0!</v>
      </c>
    </row>
    <row r="29" spans="1:25" x14ac:dyDescent="0.3">
      <c r="A29" s="3" t="s">
        <v>42</v>
      </c>
      <c r="B29" s="4">
        <v>1500000</v>
      </c>
      <c r="E29" s="3">
        <v>2.74</v>
      </c>
      <c r="F29" s="4">
        <v>3285</v>
      </c>
      <c r="G29" s="3">
        <f t="shared" si="1"/>
        <v>2.8512773722627736</v>
      </c>
      <c r="H29" s="3">
        <v>13.2</v>
      </c>
      <c r="I29" s="3">
        <f t="shared" si="0"/>
        <v>0</v>
      </c>
      <c r="L29" s="3">
        <v>0.124</v>
      </c>
      <c r="M29" s="3">
        <v>4838</v>
      </c>
      <c r="U29" s="3">
        <v>1.35E-2</v>
      </c>
      <c r="V29" s="3">
        <v>4634</v>
      </c>
      <c r="X29" s="3">
        <v>120</v>
      </c>
    </row>
    <row r="30" spans="1:25" x14ac:dyDescent="0.3">
      <c r="A30" s="3" t="s">
        <v>44</v>
      </c>
      <c r="B30" s="3">
        <v>6000000</v>
      </c>
      <c r="L30" s="3">
        <v>0.745</v>
      </c>
      <c r="M30" s="3">
        <v>4862</v>
      </c>
    </row>
    <row r="34" spans="1:10" x14ac:dyDescent="0.3">
      <c r="A34" s="3" t="s">
        <v>21</v>
      </c>
      <c r="C34" s="3">
        <v>192000</v>
      </c>
      <c r="J34" s="3">
        <v>11961779</v>
      </c>
    </row>
    <row r="40" spans="1:10" x14ac:dyDescent="0.3">
      <c r="D40" s="3" t="s">
        <v>24</v>
      </c>
    </row>
    <row r="41" spans="1:10" x14ac:dyDescent="0.3">
      <c r="D41" s="3" t="s">
        <v>23</v>
      </c>
    </row>
    <row r="42" spans="1:10" x14ac:dyDescent="0.3">
      <c r="D42" s="3" t="s">
        <v>25</v>
      </c>
    </row>
    <row r="43" spans="1:10" x14ac:dyDescent="0.3">
      <c r="D43" s="3" t="s">
        <v>13</v>
      </c>
    </row>
    <row r="44" spans="1:10" x14ac:dyDescent="0.3">
      <c r="D44" s="3" t="s">
        <v>6</v>
      </c>
    </row>
    <row r="45" spans="1:10" x14ac:dyDescent="0.3">
      <c r="D45" s="3" t="s">
        <v>26</v>
      </c>
    </row>
    <row r="46" spans="1:10" x14ac:dyDescent="0.3">
      <c r="D46" s="3" t="s">
        <v>27</v>
      </c>
    </row>
    <row r="51" spans="4:7" x14ac:dyDescent="0.3">
      <c r="G51" s="1"/>
    </row>
    <row r="54" spans="4:7" x14ac:dyDescent="0.3">
      <c r="D54" s="1"/>
      <c r="E54" s="1"/>
    </row>
    <row r="55" spans="4:7" x14ac:dyDescent="0.3">
      <c r="D55" s="1"/>
      <c r="E55" s="1"/>
      <c r="F55" s="3"/>
    </row>
    <row r="56" spans="4:7" x14ac:dyDescent="0.3">
      <c r="D56" s="1"/>
      <c r="E56" s="1"/>
      <c r="F56" s="3"/>
    </row>
    <row r="57" spans="4:7" x14ac:dyDescent="0.3">
      <c r="D57" s="1"/>
      <c r="E57" s="1"/>
      <c r="F57" s="3"/>
    </row>
    <row r="58" spans="4:7" x14ac:dyDescent="0.3">
      <c r="D58" s="1"/>
      <c r="E58" s="1"/>
      <c r="F58" s="3"/>
    </row>
    <row r="59" spans="4:7" x14ac:dyDescent="0.3">
      <c r="D59" s="1"/>
      <c r="E59" s="1"/>
      <c r="F59" s="3"/>
    </row>
    <row r="60" spans="4:7" x14ac:dyDescent="0.3">
      <c r="D60" s="1"/>
      <c r="E60" s="1"/>
      <c r="F60" s="3"/>
    </row>
    <row r="61" spans="4:7" x14ac:dyDescent="0.3">
      <c r="D61" s="1"/>
      <c r="E61" s="1"/>
      <c r="F61" s="3"/>
    </row>
    <row r="62" spans="4:7" x14ac:dyDescent="0.3">
      <c r="D62" s="1"/>
      <c r="E62" s="1"/>
      <c r="F62" s="3"/>
    </row>
    <row r="63" spans="4:7" x14ac:dyDescent="0.3">
      <c r="D63" s="1"/>
      <c r="E63" s="1"/>
      <c r="F63" s="3"/>
    </row>
    <row r="64" spans="4:7" x14ac:dyDescent="0.3">
      <c r="D64" s="1"/>
      <c r="E64" s="1"/>
      <c r="F64" s="3"/>
    </row>
    <row r="65" spans="4:6" x14ac:dyDescent="0.3">
      <c r="D65" s="1"/>
      <c r="E65" s="1"/>
      <c r="F65" s="3"/>
    </row>
    <row r="66" spans="4:6" x14ac:dyDescent="0.3">
      <c r="D66" s="1"/>
      <c r="E66" s="1"/>
      <c r="F66" s="3"/>
    </row>
    <row r="67" spans="4:6" x14ac:dyDescent="0.3">
      <c r="D67" s="1"/>
      <c r="E67" s="1"/>
      <c r="F67" s="3"/>
    </row>
    <row r="68" spans="4:6" x14ac:dyDescent="0.3">
      <c r="D68" s="1"/>
      <c r="E68" s="1"/>
      <c r="F68" s="3"/>
    </row>
    <row r="69" spans="4:6" x14ac:dyDescent="0.3">
      <c r="D69" s="1"/>
      <c r="E69" s="1"/>
      <c r="F69" s="3"/>
    </row>
    <row r="70" spans="4:6" x14ac:dyDescent="0.3">
      <c r="D70" s="1"/>
      <c r="E70" s="1"/>
      <c r="F70" s="3"/>
    </row>
    <row r="71" spans="4:6" x14ac:dyDescent="0.3">
      <c r="D71" s="1"/>
      <c r="E71" s="1"/>
      <c r="F71" s="3"/>
    </row>
    <row r="72" spans="4:6" x14ac:dyDescent="0.3">
      <c r="D72" s="1"/>
    </row>
    <row r="73" spans="4:6" x14ac:dyDescent="0.3">
      <c r="D73" s="1"/>
    </row>
    <row r="74" spans="4:6" x14ac:dyDescent="0.3">
      <c r="D74" s="1"/>
    </row>
    <row r="75" spans="4:6" x14ac:dyDescent="0.3">
      <c r="D75" s="1"/>
    </row>
    <row r="76" spans="4:6" x14ac:dyDescent="0.3">
      <c r="D76" s="1"/>
    </row>
    <row r="77" spans="4:6" x14ac:dyDescent="0.3">
      <c r="D77" s="1"/>
    </row>
    <row r="78" spans="4:6" x14ac:dyDescent="0.3">
      <c r="D78" s="1"/>
    </row>
    <row r="79" spans="4:6" x14ac:dyDescent="0.3">
      <c r="D79" s="1"/>
    </row>
  </sheetData>
  <mergeCells count="3">
    <mergeCell ref="D1:I1"/>
    <mergeCell ref="K1:P1"/>
    <mergeCell ref="T1:Y1"/>
  </mergeCells>
  <conditionalFormatting sqref="V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3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2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1:G6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7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:E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30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9 N28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9 K28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0 U1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9 O2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:Q28 P4:Q1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W19 W28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19 T2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11 U28 U13:U1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19 V2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:X19 X2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19 Y28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2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suchanek</cp:lastModifiedBy>
  <dcterms:created xsi:type="dcterms:W3CDTF">2021-06-03T00:30:40Z</dcterms:created>
  <dcterms:modified xsi:type="dcterms:W3CDTF">2021-06-10T10:19:58Z</dcterms:modified>
</cp:coreProperties>
</file>