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programming\offset_me\calculations\"/>
    </mc:Choice>
  </mc:AlternateContent>
  <xr:revisionPtr revIDLastSave="0" documentId="13_ncr:1_{3D740A37-A9BA-466B-A47A-95DFF812EA9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y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27" i="1"/>
  <c r="F24" i="1"/>
  <c r="F21" i="1"/>
  <c r="F22" i="1"/>
  <c r="F23" i="1"/>
  <c r="F25" i="1"/>
  <c r="F26" i="1"/>
  <c r="F28" i="1"/>
  <c r="F29" i="1"/>
  <c r="F30" i="1"/>
  <c r="F31" i="1"/>
  <c r="F33" i="1"/>
  <c r="F34" i="1"/>
  <c r="F20" i="1"/>
  <c r="E32" i="1"/>
  <c r="D32" i="1"/>
  <c r="C32" i="1"/>
  <c r="E29" i="1" l="1"/>
  <c r="E30" i="1"/>
  <c r="E31" i="1"/>
  <c r="E28" i="1"/>
  <c r="C31" i="1"/>
  <c r="C29" i="1"/>
  <c r="C30" i="1"/>
  <c r="C28" i="1"/>
  <c r="D14" i="1"/>
  <c r="D33" i="1" s="1"/>
  <c r="E14" i="1"/>
  <c r="C14" i="1"/>
  <c r="E34" i="1" s="1"/>
  <c r="D28" i="1"/>
  <c r="D24" i="1"/>
  <c r="E24" i="1"/>
  <c r="C24" i="1"/>
  <c r="D20" i="1"/>
  <c r="E20" i="1"/>
  <c r="C20" i="1"/>
  <c r="D9" i="1"/>
  <c r="D27" i="1" s="1"/>
  <c r="E9" i="1"/>
  <c r="C9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0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34" i="1"/>
  <c r="B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E34" i="1"/>
  <c r="AF34" i="1"/>
  <c r="AG34" i="1"/>
  <c r="A33" i="1"/>
  <c r="B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E33" i="1"/>
  <c r="AF33" i="1"/>
  <c r="AG33" i="1"/>
  <c r="A28" i="1"/>
  <c r="B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E28" i="1"/>
  <c r="AF28" i="1"/>
  <c r="AG28" i="1"/>
  <c r="A29" i="1"/>
  <c r="B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AF29" i="1"/>
  <c r="AG29" i="1"/>
  <c r="A30" i="1"/>
  <c r="B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E30" i="1"/>
  <c r="AF30" i="1"/>
  <c r="AG30" i="1"/>
  <c r="A31" i="1"/>
  <c r="B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E31" i="1"/>
  <c r="AF31" i="1"/>
  <c r="AG31" i="1"/>
  <c r="A32" i="1"/>
  <c r="B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E32" i="1"/>
  <c r="AF32" i="1"/>
  <c r="AG32" i="1"/>
  <c r="A20" i="1"/>
  <c r="B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E20" i="1"/>
  <c r="AF20" i="1"/>
  <c r="AG20" i="1"/>
  <c r="A21" i="1"/>
  <c r="B21" i="1"/>
  <c r="C21" i="1"/>
  <c r="E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E21" i="1"/>
  <c r="AF21" i="1"/>
  <c r="AG21" i="1"/>
  <c r="A22" i="1"/>
  <c r="B22" i="1"/>
  <c r="C22" i="1"/>
  <c r="E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E22" i="1"/>
  <c r="AF22" i="1"/>
  <c r="AG22" i="1"/>
  <c r="A23" i="1"/>
  <c r="B23" i="1"/>
  <c r="C23" i="1"/>
  <c r="E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E23" i="1"/>
  <c r="AF23" i="1"/>
  <c r="AG23" i="1"/>
  <c r="A24" i="1"/>
  <c r="B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E24" i="1"/>
  <c r="AF24" i="1"/>
  <c r="AG24" i="1"/>
  <c r="A25" i="1"/>
  <c r="B25" i="1"/>
  <c r="C25" i="1"/>
  <c r="D25" i="1"/>
  <c r="E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E25" i="1"/>
  <c r="AF25" i="1"/>
  <c r="AG25" i="1"/>
  <c r="A26" i="1"/>
  <c r="B26" i="1"/>
  <c r="C26" i="1"/>
  <c r="D26" i="1"/>
  <c r="E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E26" i="1"/>
  <c r="AF26" i="1"/>
  <c r="AG26" i="1"/>
  <c r="A27" i="1"/>
  <c r="B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E27" i="1"/>
  <c r="AF27" i="1"/>
  <c r="AG27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E19" i="1"/>
  <c r="AF19" i="1"/>
  <c r="AG19" i="1"/>
  <c r="D19" i="1"/>
  <c r="E19" i="1"/>
  <c r="F19" i="1"/>
  <c r="A19" i="1"/>
  <c r="B19" i="1"/>
  <c r="C19" i="1"/>
  <c r="H19" i="1"/>
  <c r="C33" i="1" l="1"/>
  <c r="C34" i="1"/>
  <c r="E33" i="1"/>
  <c r="D34" i="1"/>
  <c r="D31" i="1"/>
  <c r="D29" i="1"/>
  <c r="D30" i="1"/>
  <c r="C27" i="1"/>
  <c r="E27" i="1"/>
  <c r="D5" i="1"/>
  <c r="D23" i="1" s="1"/>
  <c r="D4" i="1"/>
  <c r="D22" i="1" s="1"/>
  <c r="D3" i="1"/>
  <c r="D21" i="1" s="1"/>
</calcChain>
</file>

<file path=xl/sharedStrings.xml><?xml version="1.0" encoding="utf-8"?>
<sst xmlns="http://schemas.openxmlformats.org/spreadsheetml/2006/main" count="79" uniqueCount="66">
  <si>
    <t>ID</t>
  </si>
  <si>
    <t>Name</t>
  </si>
  <si>
    <t>Low</t>
  </si>
  <si>
    <t>Mid</t>
  </si>
  <si>
    <t>High</t>
  </si>
  <si>
    <t>Max</t>
  </si>
  <si>
    <t>Malaria Consortium</t>
  </si>
  <si>
    <t>Against Malaria Foundation</t>
  </si>
  <si>
    <t>Deworm the World</t>
  </si>
  <si>
    <t>Helen Keller International</t>
  </si>
  <si>
    <t>New Incentives</t>
  </si>
  <si>
    <t>GiveDirectly</t>
  </si>
  <si>
    <t>Sightsavers</t>
  </si>
  <si>
    <t>Village Enterprise</t>
  </si>
  <si>
    <t>Seva</t>
  </si>
  <si>
    <t>JAAGO Foundation</t>
  </si>
  <si>
    <t>UNICEF south africa</t>
  </si>
  <si>
    <t>Lola Karimova-Tillyaeva</t>
  </si>
  <si>
    <t>Plan vivo</t>
  </si>
  <si>
    <t>Climate change fund</t>
  </si>
  <si>
    <t>Clean air taskforce</t>
  </si>
  <si>
    <t>Rewild our world</t>
  </si>
  <si>
    <t>Cool earth</t>
  </si>
  <si>
    <t>Oceana</t>
  </si>
  <si>
    <t>Environmental Working Group</t>
  </si>
  <si>
    <t>Rainforest alliance</t>
  </si>
  <si>
    <t>offset-carbon</t>
  </si>
  <si>
    <t>Carbon</t>
  </si>
  <si>
    <t>offset-carbon0</t>
  </si>
  <si>
    <t>Nature based offsets</t>
  </si>
  <si>
    <t>offset-carbon1</t>
  </si>
  <si>
    <t>Reducing emissions</t>
  </si>
  <si>
    <t>offset-carbon2</t>
  </si>
  <si>
    <t>offset-poverty</t>
  </si>
  <si>
    <t>Povery labour</t>
  </si>
  <si>
    <t>offset-poverty0</t>
  </si>
  <si>
    <t>Correct distribution</t>
  </si>
  <si>
    <t>offset-poverty1</t>
  </si>
  <si>
    <t>Most needing people</t>
  </si>
  <si>
    <t>offset-ecosystems</t>
  </si>
  <si>
    <t>Local ecosystems</t>
  </si>
  <si>
    <t>offset-animal</t>
  </si>
  <si>
    <t>Animal walfare</t>
  </si>
  <si>
    <t>Sustainable technology R&amp;D</t>
  </si>
  <si>
    <t>Gold Standard</t>
  </si>
  <si>
    <t>ACE's Recommended Charity Fund</t>
  </si>
  <si>
    <t>Cambodian Children's Fund</t>
  </si>
  <si>
    <t>SCI Foundation</t>
  </si>
  <si>
    <t>The END Fund</t>
  </si>
  <si>
    <t>£</t>
  </si>
  <si>
    <t>%</t>
  </si>
  <si>
    <t>Unit</t>
  </si>
  <si>
    <t>Farm animals</t>
  </si>
  <si>
    <t>offset-animal1</t>
  </si>
  <si>
    <t>Wildlife</t>
  </si>
  <si>
    <t>offset-animal0</t>
  </si>
  <si>
    <t>Plastics &amp; other waste</t>
  </si>
  <si>
    <t>Soil demage</t>
  </si>
  <si>
    <t>Forrest and wilderness loss</t>
  </si>
  <si>
    <t>Overfishing</t>
  </si>
  <si>
    <t>offset-ecosystems0</t>
  </si>
  <si>
    <t>offset-ecosystems1</t>
  </si>
  <si>
    <t>offset-ecosystems2</t>
  </si>
  <si>
    <t>offset-ecosystems3</t>
  </si>
  <si>
    <t>Sustainable Food Trust</t>
  </si>
  <si>
    <t>New 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</si>
</sst>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workbookViewId="0">
      <selection activeCell="AH11" sqref="AH1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48</v>
      </c>
      <c r="O1" t="s">
        <v>47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46</v>
      </c>
      <c r="W1" t="s">
        <v>18</v>
      </c>
      <c r="X1" t="s">
        <v>44</v>
      </c>
      <c r="Y1" t="s">
        <v>19</v>
      </c>
      <c r="Z1" t="s">
        <v>20</v>
      </c>
      <c r="AA1" t="s">
        <v>21</v>
      </c>
      <c r="AB1" t="s">
        <v>22</v>
      </c>
      <c r="AC1" t="s">
        <v>45</v>
      </c>
      <c r="AD1" t="s">
        <v>65</v>
      </c>
      <c r="AE1" t="s">
        <v>23</v>
      </c>
      <c r="AF1" t="s">
        <v>24</v>
      </c>
      <c r="AG1" t="s">
        <v>25</v>
      </c>
      <c r="AH1" t="s">
        <v>64</v>
      </c>
    </row>
    <row r="2" spans="1:34" x14ac:dyDescent="0.25">
      <c r="A2" t="s">
        <v>26</v>
      </c>
      <c r="B2" t="s">
        <v>27</v>
      </c>
      <c r="C2">
        <v>25</v>
      </c>
      <c r="D2">
        <v>50</v>
      </c>
      <c r="E2">
        <v>100</v>
      </c>
      <c r="F2">
        <v>200</v>
      </c>
      <c r="G2" t="s">
        <v>49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28</v>
      </c>
      <c r="B3" t="s">
        <v>29</v>
      </c>
      <c r="C3">
        <v>0</v>
      </c>
      <c r="D3">
        <f>1/3</f>
        <v>0.33333333333333331</v>
      </c>
      <c r="E3">
        <v>1</v>
      </c>
      <c r="F3">
        <v>1</v>
      </c>
      <c r="G3" t="s">
        <v>50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0.3</v>
      </c>
      <c r="X3">
        <v>0.1</v>
      </c>
      <c r="Y3">
        <v>0</v>
      </c>
      <c r="Z3">
        <v>0</v>
      </c>
      <c r="AA3">
        <v>0.2</v>
      </c>
      <c r="AB3">
        <v>0.2</v>
      </c>
      <c r="AC3">
        <v>0</v>
      </c>
      <c r="AD3">
        <v>0</v>
      </c>
      <c r="AE3">
        <v>0</v>
      </c>
      <c r="AF3">
        <v>0</v>
      </c>
      <c r="AG3">
        <v>0.2</v>
      </c>
      <c r="AH3">
        <v>0</v>
      </c>
    </row>
    <row r="4" spans="1:34" x14ac:dyDescent="0.25">
      <c r="A4" t="s">
        <v>30</v>
      </c>
      <c r="B4" t="s">
        <v>31</v>
      </c>
      <c r="C4">
        <v>0</v>
      </c>
      <c r="D4">
        <f>1/3</f>
        <v>0.33333333333333331</v>
      </c>
      <c r="E4">
        <v>1</v>
      </c>
      <c r="F4">
        <v>1</v>
      </c>
      <c r="G4" t="s">
        <v>50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</v>
      </c>
      <c r="Y4">
        <v>0.4</v>
      </c>
      <c r="Z4">
        <v>0.3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32</v>
      </c>
      <c r="B5" t="s">
        <v>43</v>
      </c>
      <c r="C5">
        <v>0</v>
      </c>
      <c r="D5">
        <f>1/3</f>
        <v>0.33333333333333331</v>
      </c>
      <c r="E5">
        <v>0.5</v>
      </c>
      <c r="F5">
        <v>1</v>
      </c>
      <c r="G5" t="s">
        <v>50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0.5</v>
      </c>
      <c r="Z5">
        <v>0.5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33</v>
      </c>
      <c r="B6" t="s">
        <v>34</v>
      </c>
      <c r="C6">
        <v>11.729956478704265</v>
      </c>
      <c r="D6">
        <v>38.687003322509192</v>
      </c>
      <c r="E6">
        <v>109.4928414013078</v>
      </c>
      <c r="F6">
        <v>200</v>
      </c>
      <c r="G6" t="s">
        <v>49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35</v>
      </c>
      <c r="B7" t="s">
        <v>36</v>
      </c>
      <c r="C7">
        <v>0</v>
      </c>
      <c r="D7">
        <v>0.5</v>
      </c>
      <c r="E7">
        <v>1</v>
      </c>
      <c r="F7">
        <v>1</v>
      </c>
      <c r="G7" t="s">
        <v>50</v>
      </c>
      <c r="H7">
        <v>2.8985507000000001E-2</v>
      </c>
      <c r="I7">
        <v>9.661836E-3</v>
      </c>
      <c r="J7">
        <v>0.16425120800000001</v>
      </c>
      <c r="K7">
        <v>6.7632849999999994E-2</v>
      </c>
      <c r="L7">
        <v>5.7971014000000001E-2</v>
      </c>
      <c r="M7">
        <v>9.661836E-3</v>
      </c>
      <c r="N7">
        <v>2.8985507000000001E-2</v>
      </c>
      <c r="O7">
        <v>9.661836E-3</v>
      </c>
      <c r="P7">
        <v>9.6618357000000002E-2</v>
      </c>
      <c r="Q7">
        <v>9.661836E-3</v>
      </c>
      <c r="R7">
        <v>7.7294686000000001E-2</v>
      </c>
      <c r="S7">
        <v>0.17391304299999999</v>
      </c>
      <c r="T7">
        <v>0.17391304299999999</v>
      </c>
      <c r="U7">
        <v>6.7632849999999994E-2</v>
      </c>
      <c r="V7">
        <v>2.4154589000000001E-2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37</v>
      </c>
      <c r="B8" t="s">
        <v>38</v>
      </c>
      <c r="C8">
        <v>0</v>
      </c>
      <c r="D8">
        <v>0.5</v>
      </c>
      <c r="E8">
        <v>1</v>
      </c>
      <c r="F8">
        <v>1</v>
      </c>
      <c r="G8" t="s">
        <v>50</v>
      </c>
      <c r="H8">
        <v>9.0909090999999997E-2</v>
      </c>
      <c r="I8">
        <v>9.0909090999999997E-2</v>
      </c>
      <c r="J8">
        <v>9.0909090999999997E-2</v>
      </c>
      <c r="K8">
        <v>9.0909090999999997E-2</v>
      </c>
      <c r="L8">
        <v>9.0909090999999997E-2</v>
      </c>
      <c r="M8">
        <v>9.0909090999999997E-2</v>
      </c>
      <c r="N8">
        <v>9.0909090999999997E-2</v>
      </c>
      <c r="O8">
        <v>9.0909090999999997E-2</v>
      </c>
      <c r="P8">
        <v>9.0909090999999997E-2</v>
      </c>
      <c r="Q8">
        <v>9.0909090999999997E-2</v>
      </c>
      <c r="R8">
        <v>9.0909090999999997E-2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39</v>
      </c>
      <c r="B9" t="s">
        <v>40</v>
      </c>
      <c r="C9">
        <f>SUM(C10:C13)</f>
        <v>32.560997107576135</v>
      </c>
      <c r="D9">
        <f t="shared" ref="D9:E9" si="0">SUM(D10:D13)</f>
        <v>109.57308225163463</v>
      </c>
      <c r="E9">
        <f t="shared" si="0"/>
        <v>194.96574183035315</v>
      </c>
      <c r="F9">
        <v>400</v>
      </c>
      <c r="G9" t="s">
        <v>49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t="s">
        <v>60</v>
      </c>
      <c r="B10" t="s">
        <v>58</v>
      </c>
      <c r="C10">
        <v>11.560997107576135</v>
      </c>
      <c r="D10">
        <v>44.573082251634631</v>
      </c>
      <c r="E10">
        <v>84.965741830353153</v>
      </c>
      <c r="F10">
        <v>1</v>
      </c>
      <c r="G10" t="s">
        <v>50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0.4</v>
      </c>
      <c r="X10">
        <v>0</v>
      </c>
      <c r="Y10">
        <v>0</v>
      </c>
      <c r="Z10">
        <v>0</v>
      </c>
      <c r="AA10">
        <v>0.1</v>
      </c>
      <c r="AB10">
        <v>0.1</v>
      </c>
      <c r="AC10">
        <v>0</v>
      </c>
      <c r="AD10">
        <v>0.1</v>
      </c>
      <c r="AE10">
        <v>0</v>
      </c>
      <c r="AF10">
        <v>0</v>
      </c>
      <c r="AG10">
        <v>0.3</v>
      </c>
      <c r="AH10">
        <v>0</v>
      </c>
    </row>
    <row r="11" spans="1:34" x14ac:dyDescent="0.25">
      <c r="A11" t="s">
        <v>61</v>
      </c>
      <c r="B11" t="s">
        <v>56</v>
      </c>
      <c r="C11">
        <v>10</v>
      </c>
      <c r="D11">
        <v>40</v>
      </c>
      <c r="E11">
        <v>60</v>
      </c>
      <c r="F11">
        <v>1</v>
      </c>
      <c r="G11" t="s">
        <v>50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0.4</v>
      </c>
      <c r="AF11">
        <v>0.4</v>
      </c>
      <c r="AG11">
        <v>0</v>
      </c>
      <c r="AH11">
        <v>0.2</v>
      </c>
    </row>
    <row r="12" spans="1:34" x14ac:dyDescent="0.25">
      <c r="A12" t="s">
        <v>62</v>
      </c>
      <c r="B12" t="s">
        <v>59</v>
      </c>
      <c r="C12">
        <v>1</v>
      </c>
      <c r="D12">
        <v>5</v>
      </c>
      <c r="E12">
        <v>10</v>
      </c>
      <c r="F12">
        <v>1</v>
      </c>
      <c r="G12" t="s">
        <v>50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0.1</v>
      </c>
      <c r="AD12">
        <v>0.1</v>
      </c>
      <c r="AE12">
        <v>0.6</v>
      </c>
      <c r="AF12">
        <v>0</v>
      </c>
      <c r="AG12">
        <v>0</v>
      </c>
      <c r="AH12">
        <v>0.3</v>
      </c>
    </row>
    <row r="13" spans="1:34" x14ac:dyDescent="0.25">
      <c r="A13" t="s">
        <v>63</v>
      </c>
      <c r="B13" t="s">
        <v>57</v>
      </c>
      <c r="C13">
        <v>10</v>
      </c>
      <c r="D13">
        <v>20</v>
      </c>
      <c r="E13">
        <v>40</v>
      </c>
      <c r="F13">
        <v>1</v>
      </c>
      <c r="G13" t="s">
        <v>50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0.2</v>
      </c>
      <c r="AD13">
        <v>0</v>
      </c>
      <c r="AE13">
        <v>0</v>
      </c>
      <c r="AF13">
        <v>0.2</v>
      </c>
      <c r="AG13">
        <v>0</v>
      </c>
      <c r="AH13">
        <v>0.6</v>
      </c>
    </row>
    <row r="14" spans="1:34" x14ac:dyDescent="0.25">
      <c r="A14" t="s">
        <v>41</v>
      </c>
      <c r="B14" t="s">
        <v>42</v>
      </c>
      <c r="C14">
        <f>SUM(C15:C16)</f>
        <v>5.5</v>
      </c>
      <c r="D14">
        <f t="shared" ref="D14:E14" si="1">SUM(D15:D16)</f>
        <v>11</v>
      </c>
      <c r="E14">
        <f t="shared" si="1"/>
        <v>30</v>
      </c>
      <c r="F14">
        <v>50</v>
      </c>
      <c r="G14" t="s">
        <v>49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t="s">
        <v>55</v>
      </c>
      <c r="B15" t="s">
        <v>54</v>
      </c>
      <c r="C15">
        <v>5</v>
      </c>
      <c r="D15">
        <v>10</v>
      </c>
      <c r="E15">
        <v>20</v>
      </c>
      <c r="F15">
        <v>1</v>
      </c>
      <c r="G15" t="s">
        <v>50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0.3</v>
      </c>
      <c r="AB15">
        <v>0</v>
      </c>
      <c r="AC15">
        <v>0.1</v>
      </c>
      <c r="AD15">
        <v>0.1</v>
      </c>
      <c r="AE15">
        <v>0.2</v>
      </c>
      <c r="AF15">
        <v>0</v>
      </c>
      <c r="AG15">
        <v>0.3</v>
      </c>
      <c r="AH15">
        <v>0</v>
      </c>
    </row>
    <row r="16" spans="1:34" x14ac:dyDescent="0.25">
      <c r="A16" t="s">
        <v>53</v>
      </c>
      <c r="B16" t="s">
        <v>52</v>
      </c>
      <c r="C16">
        <v>0.5</v>
      </c>
      <c r="D16">
        <v>1</v>
      </c>
      <c r="E16">
        <v>10</v>
      </c>
      <c r="F16">
        <v>1</v>
      </c>
      <c r="G16" t="s">
        <v>50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0.5</v>
      </c>
      <c r="AD16">
        <v>0.5</v>
      </c>
      <c r="AE16">
        <v>0</v>
      </c>
      <c r="AF16">
        <v>0</v>
      </c>
      <c r="AG16">
        <v>0</v>
      </c>
      <c r="AH16">
        <v>0</v>
      </c>
    </row>
    <row r="19" spans="1:33" x14ac:dyDescent="0.25">
      <c r="A19" t="str">
        <f t="shared" ref="A19:C19" si="2">A1</f>
        <v>ID</v>
      </c>
      <c r="B19" t="str">
        <f t="shared" si="2"/>
        <v>Name</v>
      </c>
      <c r="C19" t="str">
        <f t="shared" si="2"/>
        <v>Low</v>
      </c>
      <c r="D19" t="str">
        <f t="shared" ref="D19:E19" si="3">IF($G1="%",D1*100,D1)</f>
        <v>Mid</v>
      </c>
      <c r="E19" t="str">
        <f t="shared" si="3"/>
        <v>High</v>
      </c>
      <c r="F19" t="str">
        <f>IF($G1="%",F1*100,F1)</f>
        <v>Max</v>
      </c>
      <c r="G19" t="str">
        <f>IF(G1="£","$",G1)</f>
        <v>Unit</v>
      </c>
      <c r="H19" t="str">
        <f>IF($G1="%",H1/100,H1)</f>
        <v>Malaria Consortium</v>
      </c>
      <c r="I19" t="str">
        <f t="shared" ref="I19:AG19" si="4">IF($G1="%",I1/100,I1)</f>
        <v>Against Malaria Foundation</v>
      </c>
      <c r="J19" t="str">
        <f t="shared" si="4"/>
        <v>Deworm the World</v>
      </c>
      <c r="K19" t="str">
        <f t="shared" si="4"/>
        <v>Helen Keller International</v>
      </c>
      <c r="L19" t="str">
        <f t="shared" si="4"/>
        <v>New Incentives</v>
      </c>
      <c r="M19" t="str">
        <f t="shared" si="4"/>
        <v>GiveDirectly</v>
      </c>
      <c r="N19" t="str">
        <f t="shared" si="4"/>
        <v>The END Fund</v>
      </c>
      <c r="O19" t="str">
        <f t="shared" si="4"/>
        <v>SCI Foundation</v>
      </c>
      <c r="P19" t="str">
        <f t="shared" si="4"/>
        <v>Sightsavers</v>
      </c>
      <c r="Q19" t="str">
        <f t="shared" si="4"/>
        <v>Village Enterprise</v>
      </c>
      <c r="R19" t="str">
        <f t="shared" si="4"/>
        <v>Seva</v>
      </c>
      <c r="S19" t="str">
        <f t="shared" si="4"/>
        <v>JAAGO Foundation</v>
      </c>
      <c r="T19" t="str">
        <f t="shared" si="4"/>
        <v>UNICEF south africa</v>
      </c>
      <c r="U19" t="str">
        <f t="shared" si="4"/>
        <v>Lola Karimova-Tillyaeva</v>
      </c>
      <c r="V19" t="str">
        <f t="shared" si="4"/>
        <v>Cambodian Children's Fund</v>
      </c>
      <c r="W19" t="str">
        <f t="shared" si="4"/>
        <v>Plan vivo</v>
      </c>
      <c r="X19" t="str">
        <f t="shared" si="4"/>
        <v>Gold Standard</v>
      </c>
      <c r="Y19" t="str">
        <f t="shared" si="4"/>
        <v>Climate change fund</v>
      </c>
      <c r="Z19" t="str">
        <f t="shared" si="4"/>
        <v>Clean air taskforce</v>
      </c>
      <c r="AA19" t="str">
        <f t="shared" si="4"/>
        <v>Rewild our world</v>
      </c>
      <c r="AB19" t="str">
        <f t="shared" si="4"/>
        <v>Cool earth</v>
      </c>
      <c r="AC19" t="str">
        <f t="shared" si="4"/>
        <v>ACE's Recommended Charity Fund</v>
      </c>
      <c r="AD19" t="str">
        <f t="shared" si="4"/>
        <v>New Harvest</v>
      </c>
      <c r="AE19" t="str">
        <f t="shared" si="4"/>
        <v>Oceana</v>
      </c>
      <c r="AF19" t="str">
        <f t="shared" si="4"/>
        <v>Environmental Working Group</v>
      </c>
      <c r="AG19" t="str">
        <f t="shared" si="4"/>
        <v>Rainforest alliance</v>
      </c>
    </row>
    <row r="20" spans="1:33" x14ac:dyDescent="0.25">
      <c r="A20" t="str">
        <f t="shared" ref="A20:C20" si="5">A2</f>
        <v>offset-carbon</v>
      </c>
      <c r="B20" t="str">
        <f t="shared" si="5"/>
        <v>Carbon</v>
      </c>
      <c r="C20">
        <f>C2/12</f>
        <v>2.0833333333333335</v>
      </c>
      <c r="D20">
        <f t="shared" ref="D20:F20" si="6">D2/12</f>
        <v>4.166666666666667</v>
      </c>
      <c r="E20">
        <f t="shared" si="6"/>
        <v>8.3333333333333339</v>
      </c>
      <c r="F20">
        <f>ROUND(F2/12,1 - _xlfn.CEILING.MATH(LOG10(F2/12)))</f>
        <v>20</v>
      </c>
      <c r="G20" t="str">
        <f>IF(G2="£","$",G2)</f>
        <v>$</v>
      </c>
      <c r="H20">
        <f t="shared" ref="H20:AG20" si="7">IF($G2="%",H2/100,H2)</f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1</v>
      </c>
      <c r="X20">
        <f t="shared" si="7"/>
        <v>1</v>
      </c>
      <c r="Y20">
        <f t="shared" si="7"/>
        <v>1</v>
      </c>
      <c r="Z20">
        <f t="shared" si="7"/>
        <v>1</v>
      </c>
      <c r="AA20">
        <f t="shared" si="7"/>
        <v>1</v>
      </c>
      <c r="AB20">
        <f t="shared" si="7"/>
        <v>1</v>
      </c>
      <c r="AC20">
        <f t="shared" si="7"/>
        <v>1</v>
      </c>
      <c r="AD20">
        <f t="shared" si="7"/>
        <v>1</v>
      </c>
      <c r="AE20">
        <f t="shared" si="7"/>
        <v>1</v>
      </c>
      <c r="AF20">
        <f t="shared" si="7"/>
        <v>1</v>
      </c>
      <c r="AG20">
        <f t="shared" si="7"/>
        <v>1</v>
      </c>
    </row>
    <row r="21" spans="1:33" x14ac:dyDescent="0.25">
      <c r="A21" t="str">
        <f t="shared" ref="A21:C21" si="8">A3</f>
        <v>offset-carbon0</v>
      </c>
      <c r="B21" t="str">
        <f t="shared" si="8"/>
        <v>Nature based offsets</v>
      </c>
      <c r="C21">
        <f t="shared" si="8"/>
        <v>0</v>
      </c>
      <c r="D21">
        <f t="shared" ref="D21:F21" si="9">IF($G3="%",D3*100,D3)</f>
        <v>33.333333333333329</v>
      </c>
      <c r="E21">
        <f t="shared" si="9"/>
        <v>100</v>
      </c>
      <c r="F21">
        <f t="shared" si="9"/>
        <v>100</v>
      </c>
      <c r="G21" t="str">
        <f t="shared" ref="G21:G34" si="10">IF(G3="£","$",G3)</f>
        <v>%</v>
      </c>
      <c r="H21">
        <f t="shared" ref="H21:AG21" si="11">IF($G3="%",H3/100,H3)</f>
        <v>0</v>
      </c>
      <c r="I21">
        <f t="shared" si="11"/>
        <v>0</v>
      </c>
      <c r="J21">
        <f t="shared" si="11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3.0000000000000001E-3</v>
      </c>
      <c r="X21">
        <f t="shared" si="11"/>
        <v>1E-3</v>
      </c>
      <c r="Y21">
        <f t="shared" si="11"/>
        <v>0</v>
      </c>
      <c r="Z21">
        <f t="shared" si="11"/>
        <v>0</v>
      </c>
      <c r="AA21">
        <f t="shared" si="11"/>
        <v>2E-3</v>
      </c>
      <c r="AB21">
        <f t="shared" si="11"/>
        <v>2E-3</v>
      </c>
      <c r="AC21">
        <f t="shared" si="11"/>
        <v>0</v>
      </c>
      <c r="AD21">
        <f t="shared" si="11"/>
        <v>0</v>
      </c>
      <c r="AE21">
        <f t="shared" si="11"/>
        <v>0</v>
      </c>
      <c r="AF21">
        <f t="shared" si="11"/>
        <v>0</v>
      </c>
      <c r="AG21">
        <f t="shared" si="11"/>
        <v>2E-3</v>
      </c>
    </row>
    <row r="22" spans="1:33" x14ac:dyDescent="0.25">
      <c r="A22" t="str">
        <f t="shared" ref="A22:C22" si="12">A4</f>
        <v>offset-carbon1</v>
      </c>
      <c r="B22" t="str">
        <f t="shared" si="12"/>
        <v>Reducing emissions</v>
      </c>
      <c r="C22">
        <f t="shared" si="12"/>
        <v>0</v>
      </c>
      <c r="D22">
        <f t="shared" ref="D22:F22" si="13">IF($G4="%",D4*100,D4)</f>
        <v>33.333333333333329</v>
      </c>
      <c r="E22">
        <f t="shared" si="13"/>
        <v>100</v>
      </c>
      <c r="F22">
        <f t="shared" si="13"/>
        <v>100</v>
      </c>
      <c r="G22" t="str">
        <f t="shared" si="10"/>
        <v>%</v>
      </c>
      <c r="H22">
        <f t="shared" ref="H22:AG22" si="14">IF($G4="%",H4/100,H4)</f>
        <v>0</v>
      </c>
      <c r="I22">
        <f t="shared" si="14"/>
        <v>0</v>
      </c>
      <c r="J22">
        <f t="shared" si="14"/>
        <v>0</v>
      </c>
      <c r="K22">
        <f t="shared" si="14"/>
        <v>0</v>
      </c>
      <c r="L22">
        <f t="shared" si="14"/>
        <v>0</v>
      </c>
      <c r="M22">
        <f t="shared" si="14"/>
        <v>0</v>
      </c>
      <c r="N22">
        <f t="shared" si="14"/>
        <v>0</v>
      </c>
      <c r="O22">
        <f t="shared" si="14"/>
        <v>0</v>
      </c>
      <c r="P22">
        <f t="shared" si="14"/>
        <v>0</v>
      </c>
      <c r="Q22">
        <f t="shared" si="14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4"/>
        <v>0</v>
      </c>
      <c r="V22">
        <f t="shared" si="14"/>
        <v>0</v>
      </c>
      <c r="W22">
        <f t="shared" si="14"/>
        <v>0</v>
      </c>
      <c r="X22">
        <f t="shared" si="14"/>
        <v>3.0000000000000001E-3</v>
      </c>
      <c r="Y22">
        <f t="shared" si="14"/>
        <v>4.0000000000000001E-3</v>
      </c>
      <c r="Z22">
        <f t="shared" si="14"/>
        <v>3.0000000000000001E-3</v>
      </c>
      <c r="AA22">
        <f t="shared" si="14"/>
        <v>0</v>
      </c>
      <c r="AB22">
        <f t="shared" si="14"/>
        <v>0</v>
      </c>
      <c r="AC22">
        <f t="shared" si="14"/>
        <v>0</v>
      </c>
      <c r="AD22">
        <f t="shared" si="14"/>
        <v>0</v>
      </c>
      <c r="AE22">
        <f t="shared" si="14"/>
        <v>0</v>
      </c>
      <c r="AF22">
        <f t="shared" si="14"/>
        <v>0</v>
      </c>
      <c r="AG22">
        <f t="shared" si="14"/>
        <v>0</v>
      </c>
    </row>
    <row r="23" spans="1:33" x14ac:dyDescent="0.25">
      <c r="A23" t="str">
        <f t="shared" ref="A23:C23" si="15">A5</f>
        <v>offset-carbon2</v>
      </c>
      <c r="B23" t="str">
        <f t="shared" si="15"/>
        <v>Sustainable technology R&amp;D</v>
      </c>
      <c r="C23">
        <f t="shared" si="15"/>
        <v>0</v>
      </c>
      <c r="D23">
        <f t="shared" ref="D23:F23" si="16">IF($G5="%",D5*100,D5)</f>
        <v>33.333333333333329</v>
      </c>
      <c r="E23">
        <f t="shared" si="16"/>
        <v>50</v>
      </c>
      <c r="F23">
        <f t="shared" si="16"/>
        <v>100</v>
      </c>
      <c r="G23" t="str">
        <f t="shared" si="10"/>
        <v>%</v>
      </c>
      <c r="H23">
        <f t="shared" ref="H23:AG23" si="17">IF($G5="%",H5/100,H5)</f>
        <v>0</v>
      </c>
      <c r="I23">
        <f t="shared" si="17"/>
        <v>0</v>
      </c>
      <c r="J23">
        <f t="shared" si="17"/>
        <v>0</v>
      </c>
      <c r="K23">
        <f t="shared" si="17"/>
        <v>0</v>
      </c>
      <c r="L23">
        <f t="shared" si="17"/>
        <v>0</v>
      </c>
      <c r="M23">
        <f t="shared" si="17"/>
        <v>0</v>
      </c>
      <c r="N23">
        <f t="shared" si="17"/>
        <v>0</v>
      </c>
      <c r="O23">
        <f t="shared" si="17"/>
        <v>0</v>
      </c>
      <c r="P23">
        <f t="shared" si="17"/>
        <v>0</v>
      </c>
      <c r="Q23">
        <f t="shared" si="17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7"/>
        <v>0</v>
      </c>
      <c r="V23">
        <f t="shared" si="17"/>
        <v>0</v>
      </c>
      <c r="W23">
        <f t="shared" si="17"/>
        <v>0</v>
      </c>
      <c r="X23">
        <f t="shared" si="17"/>
        <v>0</v>
      </c>
      <c r="Y23">
        <f t="shared" si="17"/>
        <v>5.0000000000000001E-3</v>
      </c>
      <c r="Z23">
        <f t="shared" si="17"/>
        <v>5.0000000000000001E-3</v>
      </c>
      <c r="AA23">
        <f t="shared" si="17"/>
        <v>0</v>
      </c>
      <c r="AB23">
        <f t="shared" si="17"/>
        <v>0</v>
      </c>
      <c r="AC23">
        <f t="shared" si="17"/>
        <v>0</v>
      </c>
      <c r="AD23">
        <f t="shared" si="17"/>
        <v>0</v>
      </c>
      <c r="AE23">
        <f t="shared" si="17"/>
        <v>0</v>
      </c>
      <c r="AF23">
        <f t="shared" si="17"/>
        <v>0</v>
      </c>
      <c r="AG23">
        <f t="shared" si="17"/>
        <v>0</v>
      </c>
    </row>
    <row r="24" spans="1:33" x14ac:dyDescent="0.25">
      <c r="A24" t="str">
        <f t="shared" ref="A24:C24" si="18">A6</f>
        <v>offset-poverty</v>
      </c>
      <c r="B24" t="str">
        <f t="shared" si="18"/>
        <v>Povery labour</v>
      </c>
      <c r="C24">
        <f>C6/12</f>
        <v>0.97749637322535543</v>
      </c>
      <c r="D24">
        <f t="shared" ref="D24:F24" si="19">D6/12</f>
        <v>3.2239169435424326</v>
      </c>
      <c r="E24">
        <f t="shared" si="19"/>
        <v>9.1244034501089839</v>
      </c>
      <c r="F24">
        <f>ROUND(F6/12,1 - _xlfn.CEILING.MATH(LOG10(F6/12)))</f>
        <v>20</v>
      </c>
      <c r="G24" t="str">
        <f t="shared" si="10"/>
        <v>$</v>
      </c>
      <c r="H24">
        <f t="shared" ref="H24:AG24" si="20">IF($G6="%",H6/100,H6)</f>
        <v>1</v>
      </c>
      <c r="I24">
        <f t="shared" si="20"/>
        <v>1</v>
      </c>
      <c r="J24">
        <f t="shared" si="20"/>
        <v>1</v>
      </c>
      <c r="K24">
        <f t="shared" si="20"/>
        <v>1</v>
      </c>
      <c r="L24">
        <f t="shared" si="20"/>
        <v>1</v>
      </c>
      <c r="M24">
        <f t="shared" si="20"/>
        <v>1</v>
      </c>
      <c r="N24">
        <f t="shared" si="20"/>
        <v>1</v>
      </c>
      <c r="O24">
        <f t="shared" si="20"/>
        <v>1</v>
      </c>
      <c r="P24">
        <f t="shared" si="20"/>
        <v>1</v>
      </c>
      <c r="Q24">
        <f t="shared" si="20"/>
        <v>1</v>
      </c>
      <c r="R24">
        <f t="shared" si="20"/>
        <v>1</v>
      </c>
      <c r="S24">
        <f t="shared" si="20"/>
        <v>1</v>
      </c>
      <c r="T24">
        <f t="shared" si="20"/>
        <v>1</v>
      </c>
      <c r="U24">
        <f t="shared" si="20"/>
        <v>1</v>
      </c>
      <c r="V24">
        <f t="shared" si="20"/>
        <v>1</v>
      </c>
      <c r="W24">
        <f t="shared" si="20"/>
        <v>0</v>
      </c>
      <c r="X24">
        <f t="shared" si="20"/>
        <v>0</v>
      </c>
      <c r="Y24">
        <f t="shared" si="20"/>
        <v>0</v>
      </c>
      <c r="Z24">
        <f t="shared" si="20"/>
        <v>0</v>
      </c>
      <c r="AA24">
        <f t="shared" si="20"/>
        <v>0</v>
      </c>
      <c r="AB24">
        <f t="shared" si="20"/>
        <v>0</v>
      </c>
      <c r="AC24">
        <f t="shared" si="20"/>
        <v>0</v>
      </c>
      <c r="AD24">
        <f t="shared" si="20"/>
        <v>0</v>
      </c>
      <c r="AE24">
        <f t="shared" si="20"/>
        <v>0</v>
      </c>
      <c r="AF24">
        <f t="shared" si="20"/>
        <v>0</v>
      </c>
      <c r="AG24">
        <f t="shared" si="20"/>
        <v>0</v>
      </c>
    </row>
    <row r="25" spans="1:33" x14ac:dyDescent="0.25">
      <c r="A25" t="str">
        <f t="shared" ref="A25:C25" si="21">A7</f>
        <v>offset-poverty0</v>
      </c>
      <c r="B25" t="str">
        <f t="shared" si="21"/>
        <v>Correct distribution</v>
      </c>
      <c r="C25">
        <f t="shared" si="21"/>
        <v>0</v>
      </c>
      <c r="D25">
        <f t="shared" ref="D25:F25" si="22">IF($G7="%",D7*100,D7)</f>
        <v>50</v>
      </c>
      <c r="E25">
        <f t="shared" si="22"/>
        <v>100</v>
      </c>
      <c r="F25">
        <f t="shared" si="22"/>
        <v>100</v>
      </c>
      <c r="G25" t="str">
        <f t="shared" si="10"/>
        <v>%</v>
      </c>
      <c r="H25">
        <f t="shared" ref="H25:AG25" si="23">IF($G7="%",H7/100,H7)</f>
        <v>2.8985506999999999E-4</v>
      </c>
      <c r="I25">
        <f t="shared" si="23"/>
        <v>9.661836E-5</v>
      </c>
      <c r="J25">
        <f t="shared" si="23"/>
        <v>1.6425120800000002E-3</v>
      </c>
      <c r="K25">
        <f t="shared" si="23"/>
        <v>6.7632849999999997E-4</v>
      </c>
      <c r="L25">
        <f t="shared" si="23"/>
        <v>5.7971013999999997E-4</v>
      </c>
      <c r="M25">
        <f t="shared" si="23"/>
        <v>9.661836E-5</v>
      </c>
      <c r="N25">
        <f t="shared" si="23"/>
        <v>2.8985506999999999E-4</v>
      </c>
      <c r="O25">
        <f t="shared" si="23"/>
        <v>9.661836E-5</v>
      </c>
      <c r="P25">
        <f t="shared" si="23"/>
        <v>9.6618357000000001E-4</v>
      </c>
      <c r="Q25">
        <f t="shared" si="23"/>
        <v>9.661836E-5</v>
      </c>
      <c r="R25">
        <f t="shared" si="23"/>
        <v>7.7294685999999997E-4</v>
      </c>
      <c r="S25">
        <f t="shared" si="23"/>
        <v>1.73913043E-3</v>
      </c>
      <c r="T25">
        <f t="shared" si="23"/>
        <v>1.73913043E-3</v>
      </c>
      <c r="U25">
        <f t="shared" si="23"/>
        <v>6.7632849999999997E-4</v>
      </c>
      <c r="V25">
        <f t="shared" si="23"/>
        <v>2.4154589000000001E-4</v>
      </c>
      <c r="W25">
        <f t="shared" si="23"/>
        <v>0</v>
      </c>
      <c r="X25">
        <f t="shared" si="23"/>
        <v>0</v>
      </c>
      <c r="Y25">
        <f t="shared" si="23"/>
        <v>0</v>
      </c>
      <c r="Z25">
        <f t="shared" si="23"/>
        <v>0</v>
      </c>
      <c r="AA25">
        <f t="shared" si="23"/>
        <v>0</v>
      </c>
      <c r="AB25">
        <f t="shared" si="23"/>
        <v>0</v>
      </c>
      <c r="AC25">
        <f t="shared" si="23"/>
        <v>0</v>
      </c>
      <c r="AD25">
        <f t="shared" si="23"/>
        <v>0</v>
      </c>
      <c r="AE25">
        <f t="shared" si="23"/>
        <v>0</v>
      </c>
      <c r="AF25">
        <f t="shared" si="23"/>
        <v>0</v>
      </c>
      <c r="AG25">
        <f t="shared" si="23"/>
        <v>0</v>
      </c>
    </row>
    <row r="26" spans="1:33" x14ac:dyDescent="0.25">
      <c r="A26" t="str">
        <f t="shared" ref="A26:C26" si="24">A8</f>
        <v>offset-poverty1</v>
      </c>
      <c r="B26" t="str">
        <f t="shared" si="24"/>
        <v>Most needing people</v>
      </c>
      <c r="C26">
        <f t="shared" si="24"/>
        <v>0</v>
      </c>
      <c r="D26">
        <f t="shared" ref="D26:F26" si="25">IF($G8="%",D8*100,D8)</f>
        <v>50</v>
      </c>
      <c r="E26">
        <f t="shared" si="25"/>
        <v>100</v>
      </c>
      <c r="F26">
        <f t="shared" si="25"/>
        <v>100</v>
      </c>
      <c r="G26" t="str">
        <f t="shared" si="10"/>
        <v>%</v>
      </c>
      <c r="H26">
        <f t="shared" ref="H26:AG26" si="26">IF($G8="%",H8/100,H8)</f>
        <v>9.0909090999999993E-4</v>
      </c>
      <c r="I26">
        <f t="shared" si="26"/>
        <v>9.0909090999999993E-4</v>
      </c>
      <c r="J26">
        <f t="shared" si="26"/>
        <v>9.0909090999999993E-4</v>
      </c>
      <c r="K26">
        <f t="shared" si="26"/>
        <v>9.0909090999999993E-4</v>
      </c>
      <c r="L26">
        <f t="shared" si="26"/>
        <v>9.0909090999999993E-4</v>
      </c>
      <c r="M26">
        <f t="shared" si="26"/>
        <v>9.0909090999999993E-4</v>
      </c>
      <c r="N26">
        <f t="shared" si="26"/>
        <v>9.0909090999999993E-4</v>
      </c>
      <c r="O26">
        <f t="shared" si="26"/>
        <v>9.0909090999999993E-4</v>
      </c>
      <c r="P26">
        <f t="shared" si="26"/>
        <v>9.0909090999999993E-4</v>
      </c>
      <c r="Q26">
        <f t="shared" si="26"/>
        <v>9.0909090999999993E-4</v>
      </c>
      <c r="R26">
        <f t="shared" si="26"/>
        <v>9.0909090999999993E-4</v>
      </c>
      <c r="S26">
        <f t="shared" si="26"/>
        <v>0</v>
      </c>
      <c r="T26">
        <f t="shared" si="26"/>
        <v>0</v>
      </c>
      <c r="U26">
        <f t="shared" si="26"/>
        <v>0</v>
      </c>
      <c r="V26">
        <f t="shared" si="26"/>
        <v>0</v>
      </c>
      <c r="W26">
        <f t="shared" si="26"/>
        <v>0</v>
      </c>
      <c r="X26">
        <f t="shared" si="26"/>
        <v>0</v>
      </c>
      <c r="Y26">
        <f t="shared" si="26"/>
        <v>0</v>
      </c>
      <c r="Z26">
        <f t="shared" si="26"/>
        <v>0</v>
      </c>
      <c r="AA26">
        <f t="shared" si="26"/>
        <v>0</v>
      </c>
      <c r="AB26">
        <f t="shared" si="26"/>
        <v>0</v>
      </c>
      <c r="AC26">
        <f t="shared" si="26"/>
        <v>0</v>
      </c>
      <c r="AD26">
        <f t="shared" si="26"/>
        <v>0</v>
      </c>
      <c r="AE26">
        <f t="shared" si="26"/>
        <v>0</v>
      </c>
      <c r="AF26">
        <f t="shared" si="26"/>
        <v>0</v>
      </c>
      <c r="AG26">
        <f t="shared" si="26"/>
        <v>0</v>
      </c>
    </row>
    <row r="27" spans="1:33" x14ac:dyDescent="0.25">
      <c r="A27" t="str">
        <f t="shared" ref="A27:C27" si="27">A9</f>
        <v>offset-ecosystems</v>
      </c>
      <c r="B27" t="str">
        <f t="shared" si="27"/>
        <v>Local ecosystems</v>
      </c>
      <c r="C27">
        <f>C9/12</f>
        <v>2.7134164256313444</v>
      </c>
      <c r="D27">
        <f t="shared" ref="D27:F27" si="28">D9/12</f>
        <v>9.1310901876362198</v>
      </c>
      <c r="E27">
        <f t="shared" si="28"/>
        <v>16.247145152529431</v>
      </c>
      <c r="F27">
        <f>ROUND(F9/12,1 - _xlfn.CEILING.MATH(LOG10(F9/12)))</f>
        <v>30</v>
      </c>
      <c r="G27" t="str">
        <f t="shared" si="10"/>
        <v>$</v>
      </c>
      <c r="H27">
        <f t="shared" ref="H27:AG27" si="29">IF($G9="%",H9/100,H9)</f>
        <v>0</v>
      </c>
      <c r="I27">
        <f t="shared" si="29"/>
        <v>0</v>
      </c>
      <c r="J27">
        <f t="shared" si="29"/>
        <v>0</v>
      </c>
      <c r="K27">
        <f t="shared" si="29"/>
        <v>0</v>
      </c>
      <c r="L27">
        <f t="shared" si="29"/>
        <v>0</v>
      </c>
      <c r="M27">
        <f t="shared" si="29"/>
        <v>0</v>
      </c>
      <c r="N27">
        <f t="shared" si="29"/>
        <v>0</v>
      </c>
      <c r="O27">
        <f t="shared" si="29"/>
        <v>0</v>
      </c>
      <c r="P27">
        <f t="shared" si="29"/>
        <v>0</v>
      </c>
      <c r="Q27">
        <f t="shared" si="29"/>
        <v>0</v>
      </c>
      <c r="R27">
        <f t="shared" si="29"/>
        <v>0</v>
      </c>
      <c r="S27">
        <f t="shared" si="29"/>
        <v>0</v>
      </c>
      <c r="T27">
        <f t="shared" si="29"/>
        <v>0</v>
      </c>
      <c r="U27">
        <f t="shared" si="29"/>
        <v>0</v>
      </c>
      <c r="V27">
        <f t="shared" si="29"/>
        <v>0</v>
      </c>
      <c r="W27">
        <f t="shared" si="29"/>
        <v>1</v>
      </c>
      <c r="X27">
        <f t="shared" si="29"/>
        <v>1</v>
      </c>
      <c r="Y27">
        <f t="shared" si="29"/>
        <v>1</v>
      </c>
      <c r="Z27">
        <f t="shared" si="29"/>
        <v>1</v>
      </c>
      <c r="AA27">
        <f t="shared" si="29"/>
        <v>1</v>
      </c>
      <c r="AB27">
        <f t="shared" si="29"/>
        <v>1</v>
      </c>
      <c r="AC27">
        <f t="shared" si="29"/>
        <v>1</v>
      </c>
      <c r="AD27">
        <f t="shared" si="29"/>
        <v>1</v>
      </c>
      <c r="AE27">
        <f t="shared" si="29"/>
        <v>1</v>
      </c>
      <c r="AF27">
        <f t="shared" si="29"/>
        <v>1</v>
      </c>
      <c r="AG27">
        <f t="shared" si="29"/>
        <v>1</v>
      </c>
    </row>
    <row r="28" spans="1:33" x14ac:dyDescent="0.25">
      <c r="A28" t="str">
        <f t="shared" ref="A28:C28" si="30">A10</f>
        <v>offset-ecosystems0</v>
      </c>
      <c r="B28" t="str">
        <f t="shared" si="30"/>
        <v>Forrest and wilderness loss</v>
      </c>
      <c r="C28">
        <f>C10/E$9*100</f>
        <v>5.9297582226706185</v>
      </c>
      <c r="D28">
        <f t="shared" ref="D28:E28" si="31">D10/D$9*100</f>
        <v>40.678861391589336</v>
      </c>
      <c r="E28">
        <f>MIN(E10/C$9*100,100)</f>
        <v>100</v>
      </c>
      <c r="F28">
        <f t="shared" ref="F28" si="32">IF($G10="%",F10*100,F10)</f>
        <v>100</v>
      </c>
      <c r="G28" t="str">
        <f t="shared" si="10"/>
        <v>%</v>
      </c>
      <c r="H28">
        <f t="shared" ref="H28:AG28" si="33">IF($G10="%",H10/100,H10)</f>
        <v>0</v>
      </c>
      <c r="I28">
        <f t="shared" si="33"/>
        <v>0</v>
      </c>
      <c r="J28">
        <f t="shared" si="33"/>
        <v>0</v>
      </c>
      <c r="K28">
        <f t="shared" si="33"/>
        <v>0</v>
      </c>
      <c r="L28">
        <f t="shared" si="33"/>
        <v>0</v>
      </c>
      <c r="M28">
        <f t="shared" si="33"/>
        <v>0</v>
      </c>
      <c r="N28">
        <f t="shared" si="33"/>
        <v>0</v>
      </c>
      <c r="O28">
        <f t="shared" si="33"/>
        <v>0</v>
      </c>
      <c r="P28">
        <f t="shared" si="33"/>
        <v>0</v>
      </c>
      <c r="Q28">
        <f t="shared" si="33"/>
        <v>0</v>
      </c>
      <c r="R28">
        <f t="shared" si="33"/>
        <v>0</v>
      </c>
      <c r="S28">
        <f t="shared" si="33"/>
        <v>0</v>
      </c>
      <c r="T28">
        <f t="shared" si="33"/>
        <v>0</v>
      </c>
      <c r="U28">
        <f t="shared" si="33"/>
        <v>0</v>
      </c>
      <c r="V28">
        <f t="shared" si="33"/>
        <v>0</v>
      </c>
      <c r="W28">
        <f t="shared" si="33"/>
        <v>4.0000000000000001E-3</v>
      </c>
      <c r="X28">
        <f t="shared" si="33"/>
        <v>0</v>
      </c>
      <c r="Y28">
        <f t="shared" si="33"/>
        <v>0</v>
      </c>
      <c r="Z28">
        <f t="shared" si="33"/>
        <v>0</v>
      </c>
      <c r="AA28">
        <f t="shared" si="33"/>
        <v>1E-3</v>
      </c>
      <c r="AB28">
        <f t="shared" si="33"/>
        <v>1E-3</v>
      </c>
      <c r="AC28">
        <f t="shared" si="33"/>
        <v>0</v>
      </c>
      <c r="AD28">
        <f t="shared" si="33"/>
        <v>1E-3</v>
      </c>
      <c r="AE28">
        <f t="shared" si="33"/>
        <v>0</v>
      </c>
      <c r="AF28">
        <f t="shared" si="33"/>
        <v>0</v>
      </c>
      <c r="AG28">
        <f t="shared" si="33"/>
        <v>3.0000000000000001E-3</v>
      </c>
    </row>
    <row r="29" spans="1:33" x14ac:dyDescent="0.25">
      <c r="A29" t="str">
        <f t="shared" ref="A29:C29" si="34">A11</f>
        <v>offset-ecosystems1</v>
      </c>
      <c r="B29" t="str">
        <f t="shared" si="34"/>
        <v>Plastics &amp; other waste</v>
      </c>
      <c r="C29">
        <f t="shared" ref="C29:C30" si="35">C11/E$9*100</f>
        <v>5.129106224570144</v>
      </c>
      <c r="D29">
        <f t="shared" ref="C29:E31" si="36">D11/D$9*100</f>
        <v>36.505316066714258</v>
      </c>
      <c r="E29">
        <f t="shared" ref="E29:E31" si="37">MIN(E11/C$9*100,100)</f>
        <v>100</v>
      </c>
      <c r="F29">
        <f t="shared" ref="F29" si="38">IF($G11="%",F11*100,F11)</f>
        <v>100</v>
      </c>
      <c r="G29" t="str">
        <f t="shared" si="10"/>
        <v>%</v>
      </c>
      <c r="H29">
        <f t="shared" ref="H29:AG29" si="39">IF($G11="%",H11/100,H11)</f>
        <v>0</v>
      </c>
      <c r="I29">
        <f t="shared" si="39"/>
        <v>0</v>
      </c>
      <c r="J29">
        <f t="shared" si="39"/>
        <v>0</v>
      </c>
      <c r="K29">
        <f t="shared" si="39"/>
        <v>0</v>
      </c>
      <c r="L29">
        <f t="shared" si="39"/>
        <v>0</v>
      </c>
      <c r="M29">
        <f t="shared" si="39"/>
        <v>0</v>
      </c>
      <c r="N29">
        <f t="shared" si="39"/>
        <v>0</v>
      </c>
      <c r="O29">
        <f t="shared" si="39"/>
        <v>0</v>
      </c>
      <c r="P29">
        <f t="shared" si="39"/>
        <v>0</v>
      </c>
      <c r="Q29">
        <f t="shared" si="39"/>
        <v>0</v>
      </c>
      <c r="R29">
        <f t="shared" si="39"/>
        <v>0</v>
      </c>
      <c r="S29">
        <f t="shared" si="39"/>
        <v>0</v>
      </c>
      <c r="T29">
        <f t="shared" si="39"/>
        <v>0</v>
      </c>
      <c r="U29">
        <f t="shared" si="39"/>
        <v>0</v>
      </c>
      <c r="V29">
        <f t="shared" si="39"/>
        <v>0</v>
      </c>
      <c r="W29">
        <f t="shared" si="39"/>
        <v>0</v>
      </c>
      <c r="X29">
        <f t="shared" si="39"/>
        <v>0</v>
      </c>
      <c r="Y29">
        <f t="shared" si="39"/>
        <v>0</v>
      </c>
      <c r="Z29">
        <f t="shared" si="39"/>
        <v>0</v>
      </c>
      <c r="AA29">
        <f t="shared" si="39"/>
        <v>0</v>
      </c>
      <c r="AB29">
        <f t="shared" si="39"/>
        <v>0</v>
      </c>
      <c r="AC29">
        <f t="shared" si="39"/>
        <v>0</v>
      </c>
      <c r="AD29">
        <f t="shared" si="39"/>
        <v>0</v>
      </c>
      <c r="AE29">
        <f t="shared" si="39"/>
        <v>4.0000000000000001E-3</v>
      </c>
      <c r="AF29">
        <f t="shared" si="39"/>
        <v>4.0000000000000001E-3</v>
      </c>
      <c r="AG29">
        <f t="shared" si="39"/>
        <v>0</v>
      </c>
    </row>
    <row r="30" spans="1:33" x14ac:dyDescent="0.25">
      <c r="A30" t="str">
        <f t="shared" ref="A30:C30" si="40">A12</f>
        <v>offset-ecosystems2</v>
      </c>
      <c r="B30" t="str">
        <f t="shared" si="40"/>
        <v>Overfishing</v>
      </c>
      <c r="C30">
        <f t="shared" si="35"/>
        <v>0.51291062245701435</v>
      </c>
      <c r="D30">
        <f t="shared" si="36"/>
        <v>4.5631645083392822</v>
      </c>
      <c r="E30">
        <f t="shared" si="37"/>
        <v>30.71159021009602</v>
      </c>
      <c r="F30">
        <f t="shared" ref="F30" si="41">IF($G12="%",F12*100,F12)</f>
        <v>100</v>
      </c>
      <c r="G30" t="str">
        <f t="shared" si="10"/>
        <v>%</v>
      </c>
      <c r="H30">
        <f t="shared" ref="H30:AG30" si="42">IF($G12="%",H12/100,H12)</f>
        <v>0</v>
      </c>
      <c r="I30">
        <f t="shared" si="42"/>
        <v>0</v>
      </c>
      <c r="J30">
        <f t="shared" si="42"/>
        <v>0</v>
      </c>
      <c r="K30">
        <f t="shared" si="42"/>
        <v>0</v>
      </c>
      <c r="L30">
        <f t="shared" si="42"/>
        <v>0</v>
      </c>
      <c r="M30">
        <f t="shared" si="42"/>
        <v>0</v>
      </c>
      <c r="N30">
        <f t="shared" si="42"/>
        <v>0</v>
      </c>
      <c r="O30">
        <f t="shared" si="42"/>
        <v>0</v>
      </c>
      <c r="P30">
        <f t="shared" si="42"/>
        <v>0</v>
      </c>
      <c r="Q30">
        <f t="shared" si="42"/>
        <v>0</v>
      </c>
      <c r="R30">
        <f t="shared" si="42"/>
        <v>0</v>
      </c>
      <c r="S30">
        <f t="shared" si="42"/>
        <v>0</v>
      </c>
      <c r="T30">
        <f t="shared" si="42"/>
        <v>0</v>
      </c>
      <c r="U30">
        <f t="shared" si="42"/>
        <v>0</v>
      </c>
      <c r="V30">
        <f t="shared" si="42"/>
        <v>0</v>
      </c>
      <c r="W30">
        <f t="shared" si="42"/>
        <v>0</v>
      </c>
      <c r="X30">
        <f t="shared" si="42"/>
        <v>0</v>
      </c>
      <c r="Y30">
        <f t="shared" si="42"/>
        <v>0</v>
      </c>
      <c r="Z30">
        <f t="shared" si="42"/>
        <v>0</v>
      </c>
      <c r="AA30">
        <f t="shared" si="42"/>
        <v>0</v>
      </c>
      <c r="AB30">
        <f t="shared" si="42"/>
        <v>0</v>
      </c>
      <c r="AC30">
        <f t="shared" si="42"/>
        <v>1E-3</v>
      </c>
      <c r="AD30">
        <f t="shared" si="42"/>
        <v>1E-3</v>
      </c>
      <c r="AE30">
        <f t="shared" si="42"/>
        <v>6.0000000000000001E-3</v>
      </c>
      <c r="AF30">
        <f t="shared" si="42"/>
        <v>0</v>
      </c>
      <c r="AG30">
        <f t="shared" si="42"/>
        <v>0</v>
      </c>
    </row>
    <row r="31" spans="1:33" x14ac:dyDescent="0.25">
      <c r="A31" t="str">
        <f t="shared" ref="A31:C31" si="43">A13</f>
        <v>offset-ecosystems3</v>
      </c>
      <c r="B31" t="str">
        <f t="shared" si="43"/>
        <v>Soil demage</v>
      </c>
      <c r="C31">
        <f>C13/E$9*100</f>
        <v>5.129106224570144</v>
      </c>
      <c r="D31">
        <f t="shared" si="36"/>
        <v>18.252658033357129</v>
      </c>
      <c r="E31">
        <f t="shared" si="37"/>
        <v>100</v>
      </c>
      <c r="F31">
        <f t="shared" ref="F31" si="44">IF($G13="%",F13*100,F13)</f>
        <v>100</v>
      </c>
      <c r="G31" t="str">
        <f t="shared" si="10"/>
        <v>%</v>
      </c>
      <c r="H31">
        <f t="shared" ref="H31:AG31" si="45">IF($G13="%",H13/100,H13)</f>
        <v>0</v>
      </c>
      <c r="I31">
        <f t="shared" si="45"/>
        <v>0</v>
      </c>
      <c r="J31">
        <f t="shared" si="45"/>
        <v>0</v>
      </c>
      <c r="K31">
        <f t="shared" si="45"/>
        <v>0</v>
      </c>
      <c r="L31">
        <f t="shared" si="45"/>
        <v>0</v>
      </c>
      <c r="M31">
        <f t="shared" si="45"/>
        <v>0</v>
      </c>
      <c r="N31">
        <f t="shared" si="45"/>
        <v>0</v>
      </c>
      <c r="O31">
        <f t="shared" si="45"/>
        <v>0</v>
      </c>
      <c r="P31">
        <f t="shared" si="45"/>
        <v>0</v>
      </c>
      <c r="Q31">
        <f t="shared" si="45"/>
        <v>0</v>
      </c>
      <c r="R31">
        <f t="shared" si="45"/>
        <v>0</v>
      </c>
      <c r="S31">
        <f t="shared" si="45"/>
        <v>0</v>
      </c>
      <c r="T31">
        <f t="shared" si="45"/>
        <v>0</v>
      </c>
      <c r="U31">
        <f t="shared" si="45"/>
        <v>0</v>
      </c>
      <c r="V31">
        <f t="shared" si="45"/>
        <v>0</v>
      </c>
      <c r="W31">
        <f t="shared" si="45"/>
        <v>0</v>
      </c>
      <c r="X31">
        <f t="shared" si="45"/>
        <v>0</v>
      </c>
      <c r="Y31">
        <f t="shared" si="45"/>
        <v>0</v>
      </c>
      <c r="Z31">
        <f t="shared" si="45"/>
        <v>0</v>
      </c>
      <c r="AA31">
        <f t="shared" si="45"/>
        <v>0</v>
      </c>
      <c r="AB31">
        <f t="shared" si="45"/>
        <v>0</v>
      </c>
      <c r="AC31">
        <f t="shared" si="45"/>
        <v>2E-3</v>
      </c>
      <c r="AD31">
        <f t="shared" si="45"/>
        <v>0</v>
      </c>
      <c r="AE31">
        <f t="shared" si="45"/>
        <v>0</v>
      </c>
      <c r="AF31">
        <f t="shared" si="45"/>
        <v>2E-3</v>
      </c>
      <c r="AG31">
        <f t="shared" si="45"/>
        <v>0</v>
      </c>
    </row>
    <row r="32" spans="1:33" x14ac:dyDescent="0.25">
      <c r="A32" t="str">
        <f t="shared" ref="A32:C34" si="46">A14</f>
        <v>offset-animal</v>
      </c>
      <c r="B32" t="str">
        <f t="shared" si="46"/>
        <v>Animal walfare</v>
      </c>
      <c r="C32">
        <f t="shared" ref="C32:F32" si="47">C14/12</f>
        <v>0.45833333333333331</v>
      </c>
      <c r="D32">
        <f t="shared" si="47"/>
        <v>0.91666666666666663</v>
      </c>
      <c r="E32">
        <f t="shared" si="47"/>
        <v>2.5</v>
      </c>
      <c r="F32">
        <f>ROUND(F14/12,1 - _xlfn.CEILING.MATH(LOG10(F14/12)))</f>
        <v>4</v>
      </c>
      <c r="G32" t="str">
        <f t="shared" si="10"/>
        <v>$</v>
      </c>
      <c r="H32">
        <f t="shared" ref="H32:AG34" si="48">IF($G14="%",H14/100,H14)</f>
        <v>0</v>
      </c>
      <c r="I32">
        <f t="shared" si="48"/>
        <v>0</v>
      </c>
      <c r="J32">
        <f t="shared" si="48"/>
        <v>0</v>
      </c>
      <c r="K32">
        <f t="shared" si="48"/>
        <v>0</v>
      </c>
      <c r="L32">
        <f t="shared" si="48"/>
        <v>0</v>
      </c>
      <c r="M32">
        <f t="shared" si="48"/>
        <v>0</v>
      </c>
      <c r="N32">
        <f t="shared" si="48"/>
        <v>0</v>
      </c>
      <c r="O32">
        <f t="shared" si="48"/>
        <v>0</v>
      </c>
      <c r="P32">
        <f t="shared" si="48"/>
        <v>0</v>
      </c>
      <c r="Q32">
        <f t="shared" si="48"/>
        <v>0</v>
      </c>
      <c r="R32">
        <f t="shared" si="48"/>
        <v>0</v>
      </c>
      <c r="S32">
        <f t="shared" si="48"/>
        <v>0</v>
      </c>
      <c r="T32">
        <f t="shared" si="48"/>
        <v>0</v>
      </c>
      <c r="U32">
        <f t="shared" si="48"/>
        <v>0</v>
      </c>
      <c r="V32">
        <f t="shared" si="48"/>
        <v>0</v>
      </c>
      <c r="W32">
        <f t="shared" si="48"/>
        <v>1</v>
      </c>
      <c r="X32">
        <f t="shared" si="48"/>
        <v>1</v>
      </c>
      <c r="Y32">
        <f t="shared" si="48"/>
        <v>1</v>
      </c>
      <c r="Z32">
        <f t="shared" si="48"/>
        <v>1</v>
      </c>
      <c r="AA32">
        <f t="shared" si="48"/>
        <v>1</v>
      </c>
      <c r="AB32">
        <f t="shared" si="48"/>
        <v>1</v>
      </c>
      <c r="AC32">
        <f t="shared" si="48"/>
        <v>1</v>
      </c>
      <c r="AD32">
        <f t="shared" si="48"/>
        <v>1</v>
      </c>
      <c r="AE32">
        <f t="shared" si="48"/>
        <v>1</v>
      </c>
      <c r="AF32">
        <f t="shared" si="48"/>
        <v>1</v>
      </c>
      <c r="AG32">
        <f t="shared" si="48"/>
        <v>1</v>
      </c>
    </row>
    <row r="33" spans="1:33" x14ac:dyDescent="0.25">
      <c r="A33" t="str">
        <f t="shared" si="46"/>
        <v>offset-animal0</v>
      </c>
      <c r="B33" t="str">
        <f t="shared" si="46"/>
        <v>Wildlife</v>
      </c>
      <c r="C33">
        <f>C15/E$14*100</f>
        <v>16.666666666666664</v>
      </c>
      <c r="D33">
        <f t="shared" ref="D33:E33" si="49">D15/D$14*100</f>
        <v>90.909090909090907</v>
      </c>
      <c r="E33">
        <f>MIN(E15/C$14*100,100)</f>
        <v>100</v>
      </c>
      <c r="F33">
        <f t="shared" ref="F33:F34" si="50">IF($G15="%",F15*100,F15)</f>
        <v>100</v>
      </c>
      <c r="G33" t="str">
        <f t="shared" si="10"/>
        <v>%</v>
      </c>
      <c r="H33">
        <f t="shared" si="48"/>
        <v>0</v>
      </c>
      <c r="I33">
        <f t="shared" si="48"/>
        <v>0</v>
      </c>
      <c r="J33">
        <f t="shared" si="48"/>
        <v>0</v>
      </c>
      <c r="K33">
        <f t="shared" si="48"/>
        <v>0</v>
      </c>
      <c r="L33">
        <f t="shared" si="48"/>
        <v>0</v>
      </c>
      <c r="M33">
        <f t="shared" si="48"/>
        <v>0</v>
      </c>
      <c r="N33">
        <f t="shared" si="48"/>
        <v>0</v>
      </c>
      <c r="O33">
        <f t="shared" si="48"/>
        <v>0</v>
      </c>
      <c r="P33">
        <f t="shared" si="48"/>
        <v>0</v>
      </c>
      <c r="Q33">
        <f t="shared" si="48"/>
        <v>0</v>
      </c>
      <c r="R33">
        <f t="shared" si="48"/>
        <v>0</v>
      </c>
      <c r="S33">
        <f t="shared" si="48"/>
        <v>0</v>
      </c>
      <c r="T33">
        <f t="shared" si="48"/>
        <v>0</v>
      </c>
      <c r="U33">
        <f t="shared" si="48"/>
        <v>0</v>
      </c>
      <c r="V33">
        <f t="shared" si="48"/>
        <v>0</v>
      </c>
      <c r="W33">
        <f t="shared" si="48"/>
        <v>0</v>
      </c>
      <c r="X33">
        <f t="shared" si="48"/>
        <v>0</v>
      </c>
      <c r="Y33">
        <f t="shared" si="48"/>
        <v>0</v>
      </c>
      <c r="Z33">
        <f t="shared" si="48"/>
        <v>0</v>
      </c>
      <c r="AA33">
        <f t="shared" si="48"/>
        <v>3.0000000000000001E-3</v>
      </c>
      <c r="AB33">
        <f t="shared" si="48"/>
        <v>0</v>
      </c>
      <c r="AC33">
        <f t="shared" si="48"/>
        <v>1E-3</v>
      </c>
      <c r="AD33">
        <f t="shared" si="48"/>
        <v>1E-3</v>
      </c>
      <c r="AE33">
        <f t="shared" si="48"/>
        <v>2E-3</v>
      </c>
      <c r="AF33">
        <f t="shared" si="48"/>
        <v>0</v>
      </c>
      <c r="AG33">
        <f t="shared" si="48"/>
        <v>3.0000000000000001E-3</v>
      </c>
    </row>
    <row r="34" spans="1:33" x14ac:dyDescent="0.25">
      <c r="A34" t="str">
        <f t="shared" si="46"/>
        <v>offset-animal1</v>
      </c>
      <c r="B34" t="str">
        <f t="shared" si="46"/>
        <v>Farm animals</v>
      </c>
      <c r="C34">
        <f>C16/E$14*100</f>
        <v>1.6666666666666667</v>
      </c>
      <c r="D34">
        <f t="shared" ref="D34:E34" si="51">D16/D$14*100</f>
        <v>9.0909090909090917</v>
      </c>
      <c r="E34">
        <f>MIN(E16/C$14*100,100)</f>
        <v>100</v>
      </c>
      <c r="F34">
        <f t="shared" si="50"/>
        <v>100</v>
      </c>
      <c r="G34" t="str">
        <f t="shared" si="10"/>
        <v>%</v>
      </c>
      <c r="H34">
        <f t="shared" si="48"/>
        <v>0</v>
      </c>
      <c r="I34">
        <f t="shared" si="48"/>
        <v>0</v>
      </c>
      <c r="J34">
        <f t="shared" si="48"/>
        <v>0</v>
      </c>
      <c r="K34">
        <f t="shared" si="48"/>
        <v>0</v>
      </c>
      <c r="L34">
        <f t="shared" si="48"/>
        <v>0</v>
      </c>
      <c r="M34">
        <f t="shared" si="48"/>
        <v>0</v>
      </c>
      <c r="N34">
        <f t="shared" si="48"/>
        <v>0</v>
      </c>
      <c r="O34">
        <f t="shared" si="48"/>
        <v>0</v>
      </c>
      <c r="P34">
        <f t="shared" si="48"/>
        <v>0</v>
      </c>
      <c r="Q34">
        <f t="shared" si="48"/>
        <v>0</v>
      </c>
      <c r="R34">
        <f t="shared" si="48"/>
        <v>0</v>
      </c>
      <c r="S34">
        <f t="shared" si="48"/>
        <v>0</v>
      </c>
      <c r="T34">
        <f t="shared" si="48"/>
        <v>0</v>
      </c>
      <c r="U34">
        <f t="shared" si="48"/>
        <v>0</v>
      </c>
      <c r="V34">
        <f t="shared" si="48"/>
        <v>0</v>
      </c>
      <c r="W34">
        <f t="shared" si="48"/>
        <v>0</v>
      </c>
      <c r="X34">
        <f t="shared" si="48"/>
        <v>0</v>
      </c>
      <c r="Y34">
        <f t="shared" si="48"/>
        <v>0</v>
      </c>
      <c r="Z34">
        <f t="shared" si="48"/>
        <v>0</v>
      </c>
      <c r="AA34">
        <f t="shared" si="48"/>
        <v>0</v>
      </c>
      <c r="AB34">
        <f t="shared" si="48"/>
        <v>0</v>
      </c>
      <c r="AC34">
        <f t="shared" si="48"/>
        <v>5.0000000000000001E-3</v>
      </c>
      <c r="AD34">
        <f t="shared" si="48"/>
        <v>5.0000000000000001E-3</v>
      </c>
      <c r="AE34">
        <f t="shared" si="48"/>
        <v>0</v>
      </c>
      <c r="AF34">
        <f t="shared" si="48"/>
        <v>0</v>
      </c>
      <c r="AG34">
        <f t="shared" si="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suchanek</cp:lastModifiedBy>
  <dcterms:created xsi:type="dcterms:W3CDTF">2021-01-29T12:44:10Z</dcterms:created>
  <dcterms:modified xsi:type="dcterms:W3CDTF">2021-01-31T18:40:26Z</dcterms:modified>
</cp:coreProperties>
</file>