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cha\programming\offset_me\calculations\"/>
    </mc:Choice>
  </mc:AlternateContent>
  <xr:revisionPtr revIDLastSave="0" documentId="13_ncr:1_{AEFBC0FD-11D8-4AE5-BFE6-14651A1ECF22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areas" sheetId="2" r:id="rId1"/>
    <sheet name="areas_new_structure" sheetId="3" r:id="rId2"/>
    <sheet name="self_eval" sheetId="4" r:id="rId3"/>
    <sheet name="methods" sheetId="5" r:id="rId4"/>
  </sheets>
  <externalReferences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3" l="1"/>
  <c r="E1" i="3"/>
  <c r="F1" i="3"/>
  <c r="G1" i="3"/>
  <c r="L1" i="3"/>
  <c r="M1" i="3"/>
  <c r="N1" i="3"/>
  <c r="O1" i="3"/>
  <c r="P1" i="3"/>
  <c r="Q1" i="3"/>
  <c r="R1" i="3"/>
  <c r="S1" i="3"/>
  <c r="T1" i="3"/>
  <c r="U1" i="3"/>
  <c r="V1" i="3"/>
  <c r="W1" i="3"/>
  <c r="X1" i="3"/>
  <c r="Y1" i="3"/>
  <c r="Z1" i="3"/>
  <c r="AA1" i="3"/>
  <c r="AB1" i="3"/>
  <c r="AC1" i="3"/>
  <c r="AD1" i="3"/>
  <c r="AE1" i="3"/>
  <c r="AF1" i="3"/>
  <c r="AG1" i="3"/>
  <c r="AH1" i="3"/>
  <c r="AI1" i="3"/>
  <c r="AJ1" i="3"/>
  <c r="AK1" i="3"/>
  <c r="AL1" i="3"/>
  <c r="AM1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AI2" i="3"/>
  <c r="AJ2" i="3"/>
  <c r="AK2" i="3"/>
  <c r="AL2" i="3"/>
  <c r="AM2" i="3"/>
  <c r="G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AK3" i="3"/>
  <c r="AL3" i="3"/>
  <c r="AM3" i="3"/>
  <c r="G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G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G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G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G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G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G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G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G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D16" i="3"/>
  <c r="D15" i="3" s="1"/>
  <c r="E16" i="3"/>
  <c r="E15" i="3" s="1"/>
  <c r="H15" i="3" s="1"/>
  <c r="F16" i="3"/>
  <c r="F15" i="3" s="1"/>
  <c r="G16" i="3"/>
  <c r="G15" i="3" s="1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D18" i="3"/>
  <c r="E18" i="3"/>
  <c r="H18" i="3" s="1"/>
  <c r="F18" i="3"/>
  <c r="G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D19" i="3"/>
  <c r="E19" i="3"/>
  <c r="H19" i="3" s="1"/>
  <c r="F19" i="3"/>
  <c r="G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G17" i="2"/>
  <c r="D22" i="2"/>
  <c r="G11" i="2"/>
  <c r="H35" i="2"/>
  <c r="AI35" i="2" s="1"/>
  <c r="G35" i="2"/>
  <c r="C35" i="2"/>
  <c r="B35" i="2"/>
  <c r="D14" i="2"/>
  <c r="D14" i="3" s="1"/>
  <c r="E14" i="2"/>
  <c r="E14" i="3" s="1"/>
  <c r="H14" i="3" s="1"/>
  <c r="F14" i="2"/>
  <c r="F14" i="3" s="1"/>
  <c r="A14" i="2"/>
  <c r="D13" i="2"/>
  <c r="D13" i="3" s="1"/>
  <c r="E13" i="2"/>
  <c r="E13" i="3" s="1"/>
  <c r="H13" i="3" s="1"/>
  <c r="F13" i="2"/>
  <c r="F13" i="3" s="1"/>
  <c r="F17" i="3" l="1"/>
  <c r="G17" i="3"/>
  <c r="G11" i="3"/>
  <c r="G2" i="3" s="1"/>
  <c r="H16" i="3"/>
  <c r="D17" i="3"/>
  <c r="G6" i="3"/>
  <c r="AJ35" i="2"/>
  <c r="T35" i="2"/>
  <c r="U35" i="2"/>
  <c r="L35" i="2"/>
  <c r="M35" i="2"/>
  <c r="AB35" i="2"/>
  <c r="AC35" i="2"/>
  <c r="E17" i="3"/>
  <c r="H17" i="3" s="1"/>
  <c r="N35" i="2"/>
  <c r="V35" i="2"/>
  <c r="AD35" i="2"/>
  <c r="O35" i="2"/>
  <c r="W35" i="2"/>
  <c r="AE35" i="2"/>
  <c r="J35" i="2"/>
  <c r="R35" i="2"/>
  <c r="Z35" i="2"/>
  <c r="AH35" i="2"/>
  <c r="P35" i="2"/>
  <c r="X35" i="2"/>
  <c r="AF35" i="2"/>
  <c r="I35" i="2"/>
  <c r="Q35" i="2"/>
  <c r="Y35" i="2"/>
  <c r="AG35" i="2"/>
  <c r="K35" i="2"/>
  <c r="S35" i="2"/>
  <c r="AA35" i="2"/>
  <c r="AJ22" i="2" l="1"/>
  <c r="H34" i="2"/>
  <c r="AH34" i="2" s="1"/>
  <c r="G34" i="2"/>
  <c r="C34" i="2"/>
  <c r="B34" i="2"/>
  <c r="H33" i="2"/>
  <c r="AB33" i="2" s="1"/>
  <c r="G33" i="2"/>
  <c r="C33" i="2"/>
  <c r="B33" i="2"/>
  <c r="A12" i="2"/>
  <c r="A13" i="2"/>
  <c r="E3" i="2"/>
  <c r="E3" i="3" s="1"/>
  <c r="H3" i="3" s="1"/>
  <c r="F12" i="2"/>
  <c r="D5" i="2"/>
  <c r="D5" i="3" s="1"/>
  <c r="E5" i="2"/>
  <c r="E5" i="3" s="1"/>
  <c r="H5" i="3" s="1"/>
  <c r="F5" i="2"/>
  <c r="F5" i="3" s="1"/>
  <c r="D4" i="2"/>
  <c r="D4" i="3" s="1"/>
  <c r="E4" i="2"/>
  <c r="E4" i="3" s="1"/>
  <c r="H4" i="3" s="1"/>
  <c r="F4" i="2"/>
  <c r="F4" i="3" s="1"/>
  <c r="D10" i="2"/>
  <c r="D10" i="3" s="1"/>
  <c r="E10" i="2"/>
  <c r="E10" i="3" s="1"/>
  <c r="H10" i="3" s="1"/>
  <c r="F10" i="2"/>
  <c r="F10" i="3" s="1"/>
  <c r="D3" i="2"/>
  <c r="D3" i="3" s="1"/>
  <c r="F3" i="2"/>
  <c r="F3" i="3" s="1"/>
  <c r="D7" i="2"/>
  <c r="D7" i="3" s="1"/>
  <c r="E7" i="2"/>
  <c r="E7" i="3" s="1"/>
  <c r="F7" i="2"/>
  <c r="F7" i="3" s="1"/>
  <c r="D8" i="2"/>
  <c r="D8" i="3" s="1"/>
  <c r="E8" i="2"/>
  <c r="E8" i="3" s="1"/>
  <c r="H8" i="3" s="1"/>
  <c r="F8" i="2"/>
  <c r="F8" i="3" s="1"/>
  <c r="D9" i="2"/>
  <c r="D9" i="3" s="1"/>
  <c r="E9" i="2"/>
  <c r="E9" i="3" s="1"/>
  <c r="H9" i="3" s="1"/>
  <c r="F9" i="2"/>
  <c r="F9" i="3" s="1"/>
  <c r="T34" i="2" l="1"/>
  <c r="M33" i="2"/>
  <c r="F6" i="3"/>
  <c r="F11" i="2"/>
  <c r="F12" i="3"/>
  <c r="F11" i="3" s="1"/>
  <c r="E6" i="3"/>
  <c r="H6" i="3" s="1"/>
  <c r="H7" i="3"/>
  <c r="D6" i="3"/>
  <c r="AA34" i="2"/>
  <c r="AD33" i="2"/>
  <c r="AI34" i="2"/>
  <c r="N33" i="2"/>
  <c r="V33" i="2"/>
  <c r="L34" i="2"/>
  <c r="AJ34" i="2"/>
  <c r="U33" i="2"/>
  <c r="K34" i="2"/>
  <c r="AJ33" i="2"/>
  <c r="AC33" i="2"/>
  <c r="S34" i="2"/>
  <c r="AB34" i="2"/>
  <c r="E12" i="2"/>
  <c r="E12" i="3" s="1"/>
  <c r="D12" i="2"/>
  <c r="O33" i="2"/>
  <c r="W33" i="2"/>
  <c r="AE33" i="2"/>
  <c r="M34" i="2"/>
  <c r="U34" i="2"/>
  <c r="AC34" i="2"/>
  <c r="P33" i="2"/>
  <c r="X33" i="2"/>
  <c r="AF33" i="2"/>
  <c r="N34" i="2"/>
  <c r="V34" i="2"/>
  <c r="AD34" i="2"/>
  <c r="P34" i="2"/>
  <c r="X34" i="2"/>
  <c r="AF34" i="2"/>
  <c r="O34" i="2"/>
  <c r="W34" i="2"/>
  <c r="J33" i="2"/>
  <c r="R33" i="2"/>
  <c r="Z33" i="2"/>
  <c r="AH33" i="2"/>
  <c r="K33" i="2"/>
  <c r="S33" i="2"/>
  <c r="AA33" i="2"/>
  <c r="AI33" i="2"/>
  <c r="I34" i="2"/>
  <c r="Q34" i="2"/>
  <c r="Y34" i="2"/>
  <c r="AG34" i="2"/>
  <c r="I33" i="2"/>
  <c r="Q33" i="2"/>
  <c r="Y33" i="2"/>
  <c r="AG33" i="2"/>
  <c r="AE34" i="2"/>
  <c r="L33" i="2"/>
  <c r="T33" i="2"/>
  <c r="J34" i="2"/>
  <c r="R34" i="2"/>
  <c r="Z34" i="2"/>
  <c r="F2" i="3" l="1"/>
  <c r="H12" i="3"/>
  <c r="E11" i="3"/>
  <c r="D11" i="2"/>
  <c r="D12" i="3"/>
  <c r="D11" i="3" s="1"/>
  <c r="D2" i="3" s="1"/>
  <c r="E11" i="2"/>
  <c r="D34" i="2" s="1"/>
  <c r="H11" i="3" l="1"/>
  <c r="E2" i="3"/>
  <c r="H2" i="3" s="1"/>
  <c r="E33" i="2"/>
  <c r="F33" i="2"/>
  <c r="F34" i="2"/>
  <c r="D33" i="2"/>
  <c r="E34" i="2"/>
  <c r="F35" i="2"/>
  <c r="D35" i="2"/>
  <c r="E35" i="2"/>
  <c r="G15" i="2"/>
  <c r="H25" i="2" l="1"/>
  <c r="H26" i="2"/>
  <c r="H27" i="2"/>
  <c r="H28" i="2"/>
  <c r="H29" i="2"/>
  <c r="H30" i="2"/>
  <c r="H31" i="2"/>
  <c r="H32" i="2"/>
  <c r="H36" i="2"/>
  <c r="H37" i="2"/>
  <c r="H38" i="2"/>
  <c r="H39" i="2"/>
  <c r="H40" i="2"/>
  <c r="H23" i="2"/>
  <c r="H24" i="2"/>
  <c r="G24" i="2"/>
  <c r="G25" i="2"/>
  <c r="G26" i="2"/>
  <c r="G27" i="2"/>
  <c r="G28" i="2"/>
  <c r="G29" i="2"/>
  <c r="G30" i="2"/>
  <c r="G31" i="2"/>
  <c r="G32" i="2"/>
  <c r="G37" i="2"/>
  <c r="G38" i="2"/>
  <c r="G39" i="2"/>
  <c r="G40" i="2"/>
  <c r="E22" i="2"/>
  <c r="F22" i="2"/>
  <c r="G22" i="2"/>
  <c r="H22" i="2"/>
  <c r="C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B22" i="2"/>
  <c r="C23" i="2"/>
  <c r="C24" i="2"/>
  <c r="C25" i="2"/>
  <c r="C26" i="2"/>
  <c r="C27" i="2"/>
  <c r="C28" i="2"/>
  <c r="C29" i="2"/>
  <c r="C30" i="2"/>
  <c r="C31" i="2"/>
  <c r="C32" i="2"/>
  <c r="C36" i="2"/>
  <c r="C37" i="2"/>
  <c r="C38" i="2"/>
  <c r="C39" i="2"/>
  <c r="C40" i="2"/>
  <c r="B40" i="2"/>
  <c r="B38" i="2"/>
  <c r="B39" i="2"/>
  <c r="B24" i="2"/>
  <c r="B25" i="2"/>
  <c r="B26" i="2"/>
  <c r="B27" i="2"/>
  <c r="B28" i="2"/>
  <c r="B29" i="2"/>
  <c r="B30" i="2"/>
  <c r="B31" i="2"/>
  <c r="B32" i="2"/>
  <c r="B36" i="2"/>
  <c r="B37" i="2"/>
  <c r="B23" i="2"/>
  <c r="E15" i="2"/>
  <c r="D37" i="2" s="1"/>
  <c r="F15" i="2"/>
  <c r="F36" i="2" s="1"/>
  <c r="G36" i="2"/>
  <c r="D15" i="2"/>
  <c r="D36" i="2" s="1"/>
  <c r="A17" i="2"/>
  <c r="A18" i="2"/>
  <c r="A19" i="2"/>
  <c r="F17" i="2"/>
  <c r="F38" i="2" s="1"/>
  <c r="E17" i="2"/>
  <c r="D17" i="2"/>
  <c r="D38" i="2" s="1"/>
  <c r="A3" i="2"/>
  <c r="A4" i="2"/>
  <c r="A5" i="2"/>
  <c r="A6" i="2"/>
  <c r="A7" i="2"/>
  <c r="A8" i="2"/>
  <c r="A9" i="2"/>
  <c r="A10" i="2"/>
  <c r="A11" i="2"/>
  <c r="A15" i="2"/>
  <c r="A16" i="2"/>
  <c r="A2" i="2"/>
  <c r="E6" i="2"/>
  <c r="E2" i="2" s="1"/>
  <c r="F6" i="2"/>
  <c r="F2" i="2" s="1"/>
  <c r="G6" i="2"/>
  <c r="G2" i="2" s="1"/>
  <c r="D6" i="2"/>
  <c r="D2" i="2" s="1"/>
  <c r="E39" i="2" l="1"/>
  <c r="E20" i="2"/>
  <c r="P30" i="2"/>
  <c r="AJ30" i="2"/>
  <c r="P38" i="2"/>
  <c r="AJ38" i="2"/>
  <c r="K29" i="2"/>
  <c r="AJ29" i="2"/>
  <c r="N28" i="2"/>
  <c r="AJ28" i="2"/>
  <c r="I27" i="2"/>
  <c r="AJ27" i="2"/>
  <c r="I37" i="2"/>
  <c r="AJ37" i="2"/>
  <c r="L26" i="2"/>
  <c r="AJ26" i="2"/>
  <c r="M39" i="2"/>
  <c r="AJ39" i="2"/>
  <c r="N24" i="2"/>
  <c r="AJ24" i="2"/>
  <c r="L36" i="2"/>
  <c r="AJ36" i="2"/>
  <c r="O25" i="2"/>
  <c r="AJ25" i="2"/>
  <c r="P23" i="2"/>
  <c r="AJ23" i="2"/>
  <c r="O32" i="2"/>
  <c r="AJ32" i="2"/>
  <c r="J40" i="2"/>
  <c r="AJ40" i="2"/>
  <c r="M31" i="2"/>
  <c r="AJ31" i="2"/>
  <c r="G23" i="2"/>
  <c r="F23" i="2"/>
  <c r="T23" i="2"/>
  <c r="N40" i="2"/>
  <c r="AI36" i="2"/>
  <c r="AD32" i="2"/>
  <c r="T30" i="2"/>
  <c r="O29" i="2"/>
  <c r="U27" i="2"/>
  <c r="P26" i="2"/>
  <c r="K25" i="2"/>
  <c r="O23" i="2"/>
  <c r="I40" i="2"/>
  <c r="AF36" i="2"/>
  <c r="AA32" i="2"/>
  <c r="O30" i="2"/>
  <c r="J29" i="2"/>
  <c r="P27" i="2"/>
  <c r="K26" i="2"/>
  <c r="D23" i="2"/>
  <c r="E36" i="2"/>
  <c r="L23" i="2"/>
  <c r="AE38" i="2"/>
  <c r="AF37" i="2"/>
  <c r="AA36" i="2"/>
  <c r="V32" i="2"/>
  <c r="L30" i="2"/>
  <c r="AC28" i="2"/>
  <c r="M27" i="2"/>
  <c r="AI25" i="2"/>
  <c r="F40" i="2"/>
  <c r="AG40" i="2"/>
  <c r="AB38" i="2"/>
  <c r="AC37" i="2"/>
  <c r="X36" i="2"/>
  <c r="S32" i="2"/>
  <c r="AH29" i="2"/>
  <c r="U28" i="2"/>
  <c r="AI26" i="2"/>
  <c r="AD25" i="2"/>
  <c r="I23" i="2"/>
  <c r="AD40" i="2"/>
  <c r="W38" i="2"/>
  <c r="X37" i="2"/>
  <c r="S36" i="2"/>
  <c r="N32" i="2"/>
  <c r="AE29" i="2"/>
  <c r="M28" i="2"/>
  <c r="AF26" i="2"/>
  <c r="AA25" i="2"/>
  <c r="AE23" i="2"/>
  <c r="Y40" i="2"/>
  <c r="T38" i="2"/>
  <c r="U37" i="2"/>
  <c r="P36" i="2"/>
  <c r="K32" i="2"/>
  <c r="AE30" i="2"/>
  <c r="Z29" i="2"/>
  <c r="AF27" i="2"/>
  <c r="AA26" i="2"/>
  <c r="V25" i="2"/>
  <c r="AC24" i="2"/>
  <c r="AB23" i="2"/>
  <c r="V40" i="2"/>
  <c r="O38" i="2"/>
  <c r="P37" i="2"/>
  <c r="K36" i="2"/>
  <c r="AB30" i="2"/>
  <c r="W29" i="2"/>
  <c r="AC27" i="2"/>
  <c r="X26" i="2"/>
  <c r="S25" i="2"/>
  <c r="U24" i="2"/>
  <c r="W23" i="2"/>
  <c r="Q40" i="2"/>
  <c r="L38" i="2"/>
  <c r="M37" i="2"/>
  <c r="AI32" i="2"/>
  <c r="W30" i="2"/>
  <c r="R29" i="2"/>
  <c r="X27" i="2"/>
  <c r="S26" i="2"/>
  <c r="N25" i="2"/>
  <c r="M24" i="2"/>
  <c r="E40" i="2"/>
  <c r="AD23" i="2"/>
  <c r="V23" i="2"/>
  <c r="N23" i="2"/>
  <c r="AF40" i="2"/>
  <c r="X40" i="2"/>
  <c r="P40" i="2"/>
  <c r="AI39" i="2"/>
  <c r="AA39" i="2"/>
  <c r="S39" i="2"/>
  <c r="K39" i="2"/>
  <c r="AD38" i="2"/>
  <c r="V38" i="2"/>
  <c r="N38" i="2"/>
  <c r="AE37" i="2"/>
  <c r="W37" i="2"/>
  <c r="O37" i="2"/>
  <c r="AH36" i="2"/>
  <c r="Z36" i="2"/>
  <c r="R36" i="2"/>
  <c r="J36" i="2"/>
  <c r="AC32" i="2"/>
  <c r="U32" i="2"/>
  <c r="M32" i="2"/>
  <c r="AI31" i="2"/>
  <c r="AA31" i="2"/>
  <c r="S31" i="2"/>
  <c r="K31" i="2"/>
  <c r="AD30" i="2"/>
  <c r="V30" i="2"/>
  <c r="N30" i="2"/>
  <c r="AG29" i="2"/>
  <c r="Y29" i="2"/>
  <c r="Q29" i="2"/>
  <c r="I29" i="2"/>
  <c r="AB28" i="2"/>
  <c r="T28" i="2"/>
  <c r="L28" i="2"/>
  <c r="AE27" i="2"/>
  <c r="W27" i="2"/>
  <c r="O27" i="2"/>
  <c r="AH26" i="2"/>
  <c r="Z26" i="2"/>
  <c r="R26" i="2"/>
  <c r="J26" i="2"/>
  <c r="AC25" i="2"/>
  <c r="U25" i="2"/>
  <c r="M25" i="2"/>
  <c r="AB24" i="2"/>
  <c r="T24" i="2"/>
  <c r="L24" i="2"/>
  <c r="L39" i="2"/>
  <c r="E38" i="2"/>
  <c r="E37" i="2"/>
  <c r="D40" i="2"/>
  <c r="AC23" i="2"/>
  <c r="U23" i="2"/>
  <c r="M23" i="2"/>
  <c r="AE40" i="2"/>
  <c r="W40" i="2"/>
  <c r="O40" i="2"/>
  <c r="AH39" i="2"/>
  <c r="Z39" i="2"/>
  <c r="R39" i="2"/>
  <c r="J39" i="2"/>
  <c r="AC38" i="2"/>
  <c r="U38" i="2"/>
  <c r="M38" i="2"/>
  <c r="AD37" i="2"/>
  <c r="V37" i="2"/>
  <c r="N37" i="2"/>
  <c r="AG36" i="2"/>
  <c r="Y36" i="2"/>
  <c r="Q36" i="2"/>
  <c r="I36" i="2"/>
  <c r="AB32" i="2"/>
  <c r="T32" i="2"/>
  <c r="L32" i="2"/>
  <c r="AH31" i="2"/>
  <c r="Z31" i="2"/>
  <c r="R31" i="2"/>
  <c r="J31" i="2"/>
  <c r="AC30" i="2"/>
  <c r="U30" i="2"/>
  <c r="M30" i="2"/>
  <c r="AF29" i="2"/>
  <c r="X29" i="2"/>
  <c r="P29" i="2"/>
  <c r="AI28" i="2"/>
  <c r="AA28" i="2"/>
  <c r="S28" i="2"/>
  <c r="K28" i="2"/>
  <c r="AD27" i="2"/>
  <c r="V27" i="2"/>
  <c r="N27" i="2"/>
  <c r="AG26" i="2"/>
  <c r="Y26" i="2"/>
  <c r="Q26" i="2"/>
  <c r="I26" i="2"/>
  <c r="AB25" i="2"/>
  <c r="T25" i="2"/>
  <c r="L25" i="2"/>
  <c r="AI24" i="2"/>
  <c r="AA24" i="2"/>
  <c r="S24" i="2"/>
  <c r="K24" i="2"/>
  <c r="T39" i="2"/>
  <c r="AB31" i="2"/>
  <c r="AG39" i="2"/>
  <c r="I39" i="2"/>
  <c r="AG31" i="2"/>
  <c r="Y31" i="2"/>
  <c r="Q31" i="2"/>
  <c r="I31" i="2"/>
  <c r="AH28" i="2"/>
  <c r="Z28" i="2"/>
  <c r="R28" i="2"/>
  <c r="J28" i="2"/>
  <c r="AH24" i="2"/>
  <c r="Z24" i="2"/>
  <c r="R24" i="2"/>
  <c r="J24" i="2"/>
  <c r="F37" i="2"/>
  <c r="Y39" i="2"/>
  <c r="AI23" i="2"/>
  <c r="AA23" i="2"/>
  <c r="S23" i="2"/>
  <c r="K23" i="2"/>
  <c r="AC40" i="2"/>
  <c r="U40" i="2"/>
  <c r="M40" i="2"/>
  <c r="AF39" i="2"/>
  <c r="X39" i="2"/>
  <c r="P39" i="2"/>
  <c r="AI38" i="2"/>
  <c r="AA38" i="2"/>
  <c r="S38" i="2"/>
  <c r="K38" i="2"/>
  <c r="AB37" i="2"/>
  <c r="T37" i="2"/>
  <c r="L37" i="2"/>
  <c r="AE36" i="2"/>
  <c r="W36" i="2"/>
  <c r="O36" i="2"/>
  <c r="AH32" i="2"/>
  <c r="Z32" i="2"/>
  <c r="R32" i="2"/>
  <c r="J32" i="2"/>
  <c r="AF31" i="2"/>
  <c r="X31" i="2"/>
  <c r="P31" i="2"/>
  <c r="AI30" i="2"/>
  <c r="AA30" i="2"/>
  <c r="S30" i="2"/>
  <c r="K30" i="2"/>
  <c r="AD29" i="2"/>
  <c r="V29" i="2"/>
  <c r="N29" i="2"/>
  <c r="AG28" i="2"/>
  <c r="Y28" i="2"/>
  <c r="Q28" i="2"/>
  <c r="I28" i="2"/>
  <c r="AB27" i="2"/>
  <c r="T27" i="2"/>
  <c r="L27" i="2"/>
  <c r="AE26" i="2"/>
  <c r="W26" i="2"/>
  <c r="O26" i="2"/>
  <c r="AH25" i="2"/>
  <c r="Z25" i="2"/>
  <c r="R25" i="2"/>
  <c r="J25" i="2"/>
  <c r="AG24" i="2"/>
  <c r="Y24" i="2"/>
  <c r="Q24" i="2"/>
  <c r="I24" i="2"/>
  <c r="D39" i="2"/>
  <c r="AH23" i="2"/>
  <c r="Z23" i="2"/>
  <c r="R23" i="2"/>
  <c r="J23" i="2"/>
  <c r="AB40" i="2"/>
  <c r="T40" i="2"/>
  <c r="L40" i="2"/>
  <c r="AE39" i="2"/>
  <c r="W39" i="2"/>
  <c r="O39" i="2"/>
  <c r="AH38" i="2"/>
  <c r="Z38" i="2"/>
  <c r="R38" i="2"/>
  <c r="J38" i="2"/>
  <c r="AI37" i="2"/>
  <c r="AA37" i="2"/>
  <c r="S37" i="2"/>
  <c r="K37" i="2"/>
  <c r="AD36" i="2"/>
  <c r="V36" i="2"/>
  <c r="N36" i="2"/>
  <c r="AG32" i="2"/>
  <c r="Y32" i="2"/>
  <c r="Q32" i="2"/>
  <c r="I32" i="2"/>
  <c r="AE31" i="2"/>
  <c r="W31" i="2"/>
  <c r="O31" i="2"/>
  <c r="AH30" i="2"/>
  <c r="Z30" i="2"/>
  <c r="R30" i="2"/>
  <c r="J30" i="2"/>
  <c r="AC29" i="2"/>
  <c r="U29" i="2"/>
  <c r="M29" i="2"/>
  <c r="AF28" i="2"/>
  <c r="X28" i="2"/>
  <c r="P28" i="2"/>
  <c r="AI27" i="2"/>
  <c r="AA27" i="2"/>
  <c r="S27" i="2"/>
  <c r="K27" i="2"/>
  <c r="AD26" i="2"/>
  <c r="V26" i="2"/>
  <c r="N26" i="2"/>
  <c r="AG25" i="2"/>
  <c r="Y25" i="2"/>
  <c r="Q25" i="2"/>
  <c r="I25" i="2"/>
  <c r="AF24" i="2"/>
  <c r="X24" i="2"/>
  <c r="P24" i="2"/>
  <c r="D28" i="2"/>
  <c r="AB39" i="2"/>
  <c r="T31" i="2"/>
  <c r="F39" i="2"/>
  <c r="AG23" i="2"/>
  <c r="Y23" i="2"/>
  <c r="Q23" i="2"/>
  <c r="AI40" i="2"/>
  <c r="AA40" i="2"/>
  <c r="S40" i="2"/>
  <c r="K40" i="2"/>
  <c r="AD39" i="2"/>
  <c r="V39" i="2"/>
  <c r="N39" i="2"/>
  <c r="AG38" i="2"/>
  <c r="Y38" i="2"/>
  <c r="Q38" i="2"/>
  <c r="I38" i="2"/>
  <c r="AH37" i="2"/>
  <c r="Z37" i="2"/>
  <c r="R37" i="2"/>
  <c r="J37" i="2"/>
  <c r="AC36" i="2"/>
  <c r="U36" i="2"/>
  <c r="M36" i="2"/>
  <c r="AF32" i="2"/>
  <c r="X32" i="2"/>
  <c r="P32" i="2"/>
  <c r="AD31" i="2"/>
  <c r="V31" i="2"/>
  <c r="N31" i="2"/>
  <c r="AG30" i="2"/>
  <c r="Y30" i="2"/>
  <c r="Q30" i="2"/>
  <c r="I30" i="2"/>
  <c r="AB29" i="2"/>
  <c r="T29" i="2"/>
  <c r="L29" i="2"/>
  <c r="AE28" i="2"/>
  <c r="W28" i="2"/>
  <c r="O28" i="2"/>
  <c r="AH27" i="2"/>
  <c r="Z27" i="2"/>
  <c r="R27" i="2"/>
  <c r="J27" i="2"/>
  <c r="AC26" i="2"/>
  <c r="U26" i="2"/>
  <c r="M26" i="2"/>
  <c r="AF25" i="2"/>
  <c r="X25" i="2"/>
  <c r="P25" i="2"/>
  <c r="AE24" i="2"/>
  <c r="W24" i="2"/>
  <c r="O24" i="2"/>
  <c r="E29" i="2"/>
  <c r="L31" i="2"/>
  <c r="Q39" i="2"/>
  <c r="AF23" i="2"/>
  <c r="X23" i="2"/>
  <c r="AH40" i="2"/>
  <c r="Z40" i="2"/>
  <c r="R40" i="2"/>
  <c r="AC39" i="2"/>
  <c r="U39" i="2"/>
  <c r="AF38" i="2"/>
  <c r="X38" i="2"/>
  <c r="AG37" i="2"/>
  <c r="Y37" i="2"/>
  <c r="Q37" i="2"/>
  <c r="AB36" i="2"/>
  <c r="T36" i="2"/>
  <c r="AE32" i="2"/>
  <c r="W32" i="2"/>
  <c r="AC31" i="2"/>
  <c r="U31" i="2"/>
  <c r="AF30" i="2"/>
  <c r="X30" i="2"/>
  <c r="AI29" i="2"/>
  <c r="AA29" i="2"/>
  <c r="S29" i="2"/>
  <c r="AD28" i="2"/>
  <c r="V28" i="2"/>
  <c r="AG27" i="2"/>
  <c r="Y27" i="2"/>
  <c r="Q27" i="2"/>
  <c r="AB26" i="2"/>
  <c r="T26" i="2"/>
  <c r="AE25" i="2"/>
  <c r="W25" i="2"/>
  <c r="AD24" i="2"/>
  <c r="V24" i="2"/>
  <c r="D29" i="2"/>
  <c r="F30" i="2"/>
  <c r="E28" i="2"/>
  <c r="E30" i="2"/>
  <c r="D30" i="2"/>
  <c r="F29" i="2"/>
  <c r="F28" i="2"/>
  <c r="F32" i="2" l="1"/>
  <c r="D26" i="2"/>
  <c r="E23" i="2"/>
  <c r="F26" i="2"/>
  <c r="E24" i="2"/>
  <c r="E27" i="2"/>
  <c r="F27" i="2"/>
  <c r="F31" i="2"/>
  <c r="E25" i="2"/>
  <c r="F24" i="2"/>
  <c r="D25" i="2"/>
  <c r="E32" i="2"/>
  <c r="D24" i="2"/>
  <c r="D27" i="2"/>
  <c r="D32" i="2"/>
  <c r="E26" i="2"/>
  <c r="E31" i="2"/>
  <c r="D31" i="2"/>
  <c r="F25" i="2"/>
</calcChain>
</file>

<file path=xl/sharedStrings.xml><?xml version="1.0" encoding="utf-8"?>
<sst xmlns="http://schemas.openxmlformats.org/spreadsheetml/2006/main" count="241" uniqueCount="101">
  <si>
    <t>ID</t>
  </si>
  <si>
    <t>Name</t>
  </si>
  <si>
    <t>Low</t>
  </si>
  <si>
    <t>Mid</t>
  </si>
  <si>
    <t>High</t>
  </si>
  <si>
    <t>Max</t>
  </si>
  <si>
    <t>Malaria Consortium</t>
  </si>
  <si>
    <t>Against Malaria Foundation</t>
  </si>
  <si>
    <t>Deworm the World</t>
  </si>
  <si>
    <t>Helen Keller International</t>
  </si>
  <si>
    <t>New Incentives</t>
  </si>
  <si>
    <t>GiveDirectly</t>
  </si>
  <si>
    <t>Sightsavers</t>
  </si>
  <si>
    <t>Village Enterprise</t>
  </si>
  <si>
    <t>Seva</t>
  </si>
  <si>
    <t>JAAGO Foundation</t>
  </si>
  <si>
    <t>UNICEF south africa</t>
  </si>
  <si>
    <t>Lola Karimova-Tillyaeva</t>
  </si>
  <si>
    <t>Plan vivo</t>
  </si>
  <si>
    <t>Cool earth</t>
  </si>
  <si>
    <t>Oceana</t>
  </si>
  <si>
    <t>Environmental Working Group</t>
  </si>
  <si>
    <t>Rainforest alliance</t>
  </si>
  <si>
    <t>offset-animal</t>
  </si>
  <si>
    <t>Gold Standard</t>
  </si>
  <si>
    <t>ACE's Recommended Charity Fund</t>
  </si>
  <si>
    <t>Cambodian Children's Fund</t>
  </si>
  <si>
    <t>SCI Foundation</t>
  </si>
  <si>
    <t>The END Fund</t>
  </si>
  <si>
    <t>£</t>
  </si>
  <si>
    <t>Unit</t>
  </si>
  <si>
    <t>Farm animals</t>
  </si>
  <si>
    <t>offset-animal1</t>
  </si>
  <si>
    <t>Wildlife</t>
  </si>
  <si>
    <t>offset-animal0</t>
  </si>
  <si>
    <t>Sustainable Food Trust</t>
  </si>
  <si>
    <t>New Harvest</t>
  </si>
  <si>
    <t>offset-planetary</t>
  </si>
  <si>
    <t>offset-planetary0</t>
  </si>
  <si>
    <t>offset-planetary2</t>
  </si>
  <si>
    <t>offset-planetary4</t>
  </si>
  <si>
    <t>Planetary boundaries</t>
  </si>
  <si>
    <t>Climate crisis</t>
  </si>
  <si>
    <t>Freshwater use</t>
  </si>
  <si>
    <t>Deforestation and other land changes</t>
  </si>
  <si>
    <t>Biodiversity loss</t>
  </si>
  <si>
    <t>Chemical pollution</t>
  </si>
  <si>
    <t>offset-planetary5</t>
  </si>
  <si>
    <t>offset-planetary6</t>
  </si>
  <si>
    <t>offset-planetary8</t>
  </si>
  <si>
    <t>offset-planetary51</t>
  </si>
  <si>
    <t>offset-planetary50</t>
  </si>
  <si>
    <t>offset-planetary52</t>
  </si>
  <si>
    <t>offset-human</t>
  </si>
  <si>
    <t>Primary forest loss</t>
  </si>
  <si>
    <t>Secondary forest loss</t>
  </si>
  <si>
    <t>Other land changes</t>
  </si>
  <si>
    <t>offset-human0</t>
  </si>
  <si>
    <t>Human rights violations</t>
  </si>
  <si>
    <t>Poverty labour</t>
  </si>
  <si>
    <t>Nitrogen and phosphorus cycle</t>
  </si>
  <si>
    <t>Founders Pledge Climate change fund</t>
  </si>
  <si>
    <t>Clean Air Task Force</t>
  </si>
  <si>
    <t>Animal welfare damage</t>
  </si>
  <si>
    <t>Plastics</t>
  </si>
  <si>
    <t>Persistent organic pollutants</t>
  </si>
  <si>
    <t>offset-planetary80</t>
  </si>
  <si>
    <t>offset-planetary81</t>
  </si>
  <si>
    <t>OceanCleanup</t>
  </si>
  <si>
    <t>Other pollutants</t>
  </si>
  <si>
    <t>offset-planetary82</t>
  </si>
  <si>
    <t>slider.0</t>
  </si>
  <si>
    <t>slider.1</t>
  </si>
  <si>
    <t>slider.3</t>
  </si>
  <si>
    <t>initialValue</t>
  </si>
  <si>
    <t>unit</t>
  </si>
  <si>
    <t>calculateDonation</t>
  </si>
  <si>
    <t>level</t>
  </si>
  <si>
    <t>ignore</t>
  </si>
  <si>
    <t>value</t>
  </si>
  <si>
    <t>World Wildlife Fund</t>
  </si>
  <si>
    <t>low</t>
  </si>
  <si>
    <t>mid</t>
  </si>
  <si>
    <t>high</t>
  </si>
  <si>
    <t>max</t>
  </si>
  <si>
    <t>annual air-miles</t>
  </si>
  <si>
    <t>meat eating</t>
  </si>
  <si>
    <t>weekly car miles</t>
  </si>
  <si>
    <t>reducing long-term production</t>
  </si>
  <si>
    <t>efficiently undoing demage</t>
  </si>
  <si>
    <t>provably undoing demage</t>
  </si>
  <si>
    <t>accuracy of location</t>
  </si>
  <si>
    <t>accuracy of cause</t>
  </si>
  <si>
    <t>efficiency</t>
  </si>
  <si>
    <t>domestic income / spending</t>
  </si>
  <si>
    <t>£/year</t>
  </si>
  <si>
    <t>miles/year</t>
  </si>
  <si>
    <t>%cal</t>
  </si>
  <si>
    <t>miles/week</t>
  </si>
  <si>
    <t>group0</t>
  </si>
  <si>
    <t>group1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</si>
</sst>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nvironments/environme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rest_loss"/>
      <sheetName val="climate"/>
      <sheetName val="biodiversity"/>
      <sheetName val="nitrogen_phosphorus_cycles"/>
      <sheetName val="freshwater"/>
      <sheetName val="chemical_pollution"/>
    </sheetNames>
    <sheetDataSet>
      <sheetData sheetId="0">
        <row r="36">
          <cell r="B36">
            <v>2.8635085273651812</v>
          </cell>
          <cell r="C36">
            <v>6.8008327524923047</v>
          </cell>
          <cell r="D36">
            <v>27.203331009969219</v>
          </cell>
        </row>
        <row r="37">
          <cell r="B37">
            <v>7.8078332512823936</v>
          </cell>
          <cell r="C37">
            <v>15.615666502564787</v>
          </cell>
          <cell r="D37">
            <v>31.231333005129574</v>
          </cell>
        </row>
        <row r="38">
          <cell r="B38">
            <v>0.66016109578368454</v>
          </cell>
          <cell r="C38">
            <v>6.1943975197334771</v>
          </cell>
          <cell r="D38">
            <v>24.777590078933908</v>
          </cell>
        </row>
      </sheetData>
      <sheetData sheetId="1">
        <row r="12">
          <cell r="B12">
            <v>31.714285714285715</v>
          </cell>
          <cell r="C12">
            <v>133.23330832708174</v>
          </cell>
          <cell r="D12">
            <v>217.46974350291185</v>
          </cell>
        </row>
      </sheetData>
      <sheetData sheetId="2">
        <row r="3">
          <cell r="B3">
            <v>1.3159063844476337</v>
          </cell>
          <cell r="C3">
            <v>4.9152973772014557</v>
          </cell>
          <cell r="D3">
            <v>14.745892131604368</v>
          </cell>
        </row>
      </sheetData>
      <sheetData sheetId="3">
        <row r="8">
          <cell r="A8">
            <v>2.9180930560813545</v>
          </cell>
          <cell r="B8">
            <v>5.836186112162709</v>
          </cell>
          <cell r="C8">
            <v>18.34528312435819</v>
          </cell>
        </row>
      </sheetData>
      <sheetData sheetId="4">
        <row r="7">
          <cell r="B7">
            <v>1.7226373925517744</v>
          </cell>
          <cell r="C7">
            <v>3.4452747851035488</v>
          </cell>
          <cell r="D7">
            <v>6.8905495702070976</v>
          </cell>
        </row>
      </sheetData>
      <sheetData sheetId="5">
        <row r="15">
          <cell r="F15">
            <v>2.8916353281360738</v>
          </cell>
          <cell r="G15">
            <v>6.3605003401842666</v>
          </cell>
          <cell r="H15">
            <v>27.285705912811231</v>
          </cell>
        </row>
        <row r="23">
          <cell r="F23">
            <v>0.13546095134019762</v>
          </cell>
          <cell r="G23">
            <v>0.36767972506625063</v>
          </cell>
          <cell r="H23">
            <v>0.73535945013250126</v>
          </cell>
        </row>
        <row r="27">
          <cell r="F27">
            <v>0.3870312895434217</v>
          </cell>
          <cell r="G27">
            <v>3.8703128954342172</v>
          </cell>
          <cell r="H27">
            <v>19.351564477171088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8D887-92D5-48D4-A2E3-CF1AF56E27C5}">
  <dimension ref="A1:AJ40"/>
  <sheetViews>
    <sheetView topLeftCell="B1" workbookViewId="0">
      <selection activeCell="AD1" sqref="AD1"/>
    </sheetView>
  </sheetViews>
  <sheetFormatPr defaultRowHeight="15" x14ac:dyDescent="0.25"/>
  <cols>
    <col min="2" max="2" width="19.85546875" customWidth="1"/>
    <col min="3" max="3" width="24.85546875" customWidth="1"/>
    <col min="9" max="36" width="5.7109375" customWidth="1"/>
  </cols>
  <sheetData>
    <row r="1" spans="1:3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30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28</v>
      </c>
      <c r="P1" t="s">
        <v>27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26</v>
      </c>
      <c r="X1" t="s">
        <v>18</v>
      </c>
      <c r="Y1" t="s">
        <v>24</v>
      </c>
      <c r="Z1" t="s">
        <v>61</v>
      </c>
      <c r="AA1" t="s">
        <v>62</v>
      </c>
      <c r="AB1" t="s">
        <v>80</v>
      </c>
      <c r="AC1" t="s">
        <v>19</v>
      </c>
      <c r="AD1" t="s">
        <v>25</v>
      </c>
      <c r="AE1" t="s">
        <v>36</v>
      </c>
      <c r="AF1" t="s">
        <v>20</v>
      </c>
      <c r="AG1" t="s">
        <v>21</v>
      </c>
      <c r="AH1" t="s">
        <v>22</v>
      </c>
      <c r="AI1" t="s">
        <v>35</v>
      </c>
      <c r="AJ1" t="s">
        <v>68</v>
      </c>
    </row>
    <row r="2" spans="1:36" x14ac:dyDescent="0.25">
      <c r="A2">
        <f t="shared" ref="A2:A11" si="0">SUM(I2:ZZ2)</f>
        <v>28</v>
      </c>
      <c r="B2" t="s">
        <v>37</v>
      </c>
      <c r="C2" t="s">
        <v>41</v>
      </c>
      <c r="D2">
        <f>SUM(D3,D4,D5,D6,D10,D11)</f>
        <v>52.416552990817429</v>
      </c>
      <c r="E2">
        <f>SUM(E3,E4,E5,E6,E10,E11)</f>
        <v>186.63945633702477</v>
      </c>
      <c r="F2">
        <f>SUM(F3,F4,F5,F6,F10,F11)</f>
        <v>388.03635226322905</v>
      </c>
      <c r="G2">
        <f>SUM(G3,G4,G5,G6,G10,G11)</f>
        <v>590</v>
      </c>
      <c r="H2" t="s">
        <v>29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>
        <f t="shared" si="0"/>
        <v>0.99999999999999989</v>
      </c>
      <c r="B3" t="s">
        <v>38</v>
      </c>
      <c r="C3" t="s">
        <v>42</v>
      </c>
      <c r="D3">
        <f>[1]climate!B12</f>
        <v>31.714285714285715</v>
      </c>
      <c r="E3">
        <f>[1]climate!C12</f>
        <v>133.23330832708174</v>
      </c>
      <c r="F3">
        <f>[1]climate!D12</f>
        <v>217.46974350291185</v>
      </c>
      <c r="G3">
        <v>300</v>
      </c>
      <c r="H3" t="s">
        <v>29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9.9999999999999992E-2</v>
      </c>
      <c r="Y3">
        <v>0.23333333333333331</v>
      </c>
      <c r="Z3">
        <v>0.3</v>
      </c>
      <c r="AA3">
        <v>0.16666666666666666</v>
      </c>
      <c r="AB3">
        <v>6.6666666666666666E-2</v>
      </c>
      <c r="AC3">
        <v>6.6666666666666666E-2</v>
      </c>
      <c r="AD3">
        <v>0</v>
      </c>
      <c r="AE3">
        <v>0</v>
      </c>
      <c r="AF3">
        <v>0</v>
      </c>
      <c r="AG3">
        <v>0</v>
      </c>
      <c r="AH3">
        <v>6.6666666666666666E-2</v>
      </c>
      <c r="AI3">
        <v>0</v>
      </c>
      <c r="AJ3">
        <v>0</v>
      </c>
    </row>
    <row r="4" spans="1:36" x14ac:dyDescent="0.25">
      <c r="A4">
        <f t="shared" si="0"/>
        <v>1</v>
      </c>
      <c r="B4" t="s">
        <v>39</v>
      </c>
      <c r="C4" t="s">
        <v>60</v>
      </c>
      <c r="D4">
        <f>[1]nitrogen_phosphorus_cycles!A8</f>
        <v>2.9180930560813545</v>
      </c>
      <c r="E4">
        <f>[1]nitrogen_phosphorus_cycles!B8</f>
        <v>5.836186112162709</v>
      </c>
      <c r="F4">
        <f>[1]nitrogen_phosphorus_cycles!C8</f>
        <v>18.34528312435819</v>
      </c>
      <c r="G4">
        <v>20</v>
      </c>
      <c r="H4" t="s">
        <v>29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0.2</v>
      </c>
      <c r="AE4">
        <v>0.25</v>
      </c>
      <c r="AF4">
        <v>0.1</v>
      </c>
      <c r="AG4">
        <v>0.2</v>
      </c>
      <c r="AH4">
        <v>0</v>
      </c>
      <c r="AI4">
        <v>0.25</v>
      </c>
      <c r="AJ4">
        <v>0</v>
      </c>
    </row>
    <row r="5" spans="1:36" x14ac:dyDescent="0.25">
      <c r="A5">
        <f t="shared" si="0"/>
        <v>1</v>
      </c>
      <c r="B5" t="s">
        <v>40</v>
      </c>
      <c r="C5" t="s">
        <v>43</v>
      </c>
      <c r="D5">
        <f>[1]freshwater!B7</f>
        <v>1.7226373925517744</v>
      </c>
      <c r="E5">
        <f>[1]freshwater!C7</f>
        <v>3.4452747851035488</v>
      </c>
      <c r="F5">
        <f>[1]freshwater!D7</f>
        <v>6.8905495702070976</v>
      </c>
      <c r="G5">
        <v>20</v>
      </c>
      <c r="H5" t="s">
        <v>29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0.3</v>
      </c>
      <c r="AE5">
        <v>0.2</v>
      </c>
      <c r="AF5">
        <v>0</v>
      </c>
      <c r="AG5">
        <v>0.1</v>
      </c>
      <c r="AH5">
        <v>0</v>
      </c>
      <c r="AI5">
        <v>0.4</v>
      </c>
      <c r="AJ5">
        <v>0</v>
      </c>
    </row>
    <row r="6" spans="1:36" x14ac:dyDescent="0.25">
      <c r="A6">
        <f t="shared" si="0"/>
        <v>28</v>
      </c>
      <c r="B6" t="s">
        <v>47</v>
      </c>
      <c r="C6" t="s">
        <v>44</v>
      </c>
      <c r="D6">
        <f>SUM(D7:D9)</f>
        <v>11.331502874431258</v>
      </c>
      <c r="E6">
        <f>SUM(E7:E9)</f>
        <v>28.610896774790568</v>
      </c>
      <c r="F6">
        <f>SUM(F7:F9)</f>
        <v>83.212254094032701</v>
      </c>
      <c r="G6">
        <f>SUM(G7:G9)</f>
        <v>150</v>
      </c>
      <c r="H6" t="s">
        <v>29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 x14ac:dyDescent="0.25">
      <c r="A7">
        <f t="shared" si="0"/>
        <v>1</v>
      </c>
      <c r="B7" t="s">
        <v>51</v>
      </c>
      <c r="C7" t="s">
        <v>54</v>
      </c>
      <c r="D7">
        <f>[1]Forrest_loss!B36</f>
        <v>2.8635085273651812</v>
      </c>
      <c r="E7">
        <f>[1]Forrest_loss!C36</f>
        <v>6.8008327524923047</v>
      </c>
      <c r="F7">
        <f>[1]Forrest_loss!D36</f>
        <v>27.203331009969219</v>
      </c>
      <c r="G7">
        <v>50</v>
      </c>
      <c r="H7" t="s">
        <v>29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</v>
      </c>
      <c r="AC7">
        <v>0.3</v>
      </c>
      <c r="AD7">
        <v>0.1</v>
      </c>
      <c r="AE7">
        <v>0.1</v>
      </c>
      <c r="AF7">
        <v>0</v>
      </c>
      <c r="AG7">
        <v>0</v>
      </c>
      <c r="AH7">
        <v>0.4</v>
      </c>
      <c r="AI7">
        <v>0</v>
      </c>
      <c r="AJ7">
        <v>0</v>
      </c>
    </row>
    <row r="8" spans="1:36" x14ac:dyDescent="0.25">
      <c r="A8">
        <f t="shared" si="0"/>
        <v>1</v>
      </c>
      <c r="B8" t="s">
        <v>50</v>
      </c>
      <c r="C8" t="s">
        <v>55</v>
      </c>
      <c r="D8">
        <f>[1]Forrest_loss!B37</f>
        <v>7.8078332512823936</v>
      </c>
      <c r="E8">
        <f>[1]Forrest_loss!C37</f>
        <v>15.615666502564787</v>
      </c>
      <c r="F8">
        <f>[1]Forrest_loss!D37</f>
        <v>31.231333005129574</v>
      </c>
      <c r="G8">
        <v>50</v>
      </c>
      <c r="H8" t="s">
        <v>29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0.9</v>
      </c>
      <c r="Y8">
        <v>0.1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>
        <f t="shared" si="0"/>
        <v>1</v>
      </c>
      <c r="B9" t="s">
        <v>52</v>
      </c>
      <c r="C9" t="s">
        <v>56</v>
      </c>
      <c r="D9">
        <f>[1]Forrest_loss!B38</f>
        <v>0.66016109578368454</v>
      </c>
      <c r="E9">
        <f>[1]Forrest_loss!C38</f>
        <v>6.1943975197334771</v>
      </c>
      <c r="F9">
        <f>[1]Forrest_loss!D38</f>
        <v>24.777590078933908</v>
      </c>
      <c r="G9">
        <v>50</v>
      </c>
      <c r="H9" t="s">
        <v>29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0.4</v>
      </c>
      <c r="AC9">
        <v>0</v>
      </c>
      <c r="AD9">
        <v>0.2</v>
      </c>
      <c r="AE9">
        <v>0.2</v>
      </c>
      <c r="AF9">
        <v>0.2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>
        <f t="shared" si="0"/>
        <v>1</v>
      </c>
      <c r="B10" t="s">
        <v>48</v>
      </c>
      <c r="C10" t="s">
        <v>45</v>
      </c>
      <c r="D10">
        <f>[1]biodiversity!B3</f>
        <v>1.3159063844476337</v>
      </c>
      <c r="E10">
        <f>[1]biodiversity!C3</f>
        <v>4.9152973772014557</v>
      </c>
      <c r="F10">
        <f>[1]biodiversity!D3</f>
        <v>14.745892131604368</v>
      </c>
      <c r="G10">
        <v>20</v>
      </c>
      <c r="H10" t="s">
        <v>29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0.4</v>
      </c>
      <c r="AC10">
        <v>0</v>
      </c>
      <c r="AD10">
        <v>0</v>
      </c>
      <c r="AE10">
        <v>0</v>
      </c>
      <c r="AF10">
        <v>0.4</v>
      </c>
      <c r="AG10">
        <v>0</v>
      </c>
      <c r="AH10">
        <v>0.2</v>
      </c>
      <c r="AI10">
        <v>0</v>
      </c>
      <c r="AJ10">
        <v>0</v>
      </c>
    </row>
    <row r="11" spans="1:36" x14ac:dyDescent="0.25">
      <c r="A11">
        <f t="shared" si="0"/>
        <v>28</v>
      </c>
      <c r="B11" t="s">
        <v>49</v>
      </c>
      <c r="C11" t="s">
        <v>46</v>
      </c>
      <c r="D11">
        <f>D12+D13+D14</f>
        <v>3.4141275690196928</v>
      </c>
      <c r="E11">
        <f>E12+E13+E14</f>
        <v>10.598492960684734</v>
      </c>
      <c r="F11">
        <f>F12+F13+F14</f>
        <v>47.372629840114826</v>
      </c>
      <c r="G11">
        <f>G12+G13+G14</f>
        <v>80</v>
      </c>
      <c r="H11" t="s">
        <v>29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36" x14ac:dyDescent="0.25">
      <c r="A12">
        <f t="shared" ref="A12:A19" si="1">SUM(I12:ZZ12)</f>
        <v>1</v>
      </c>
      <c r="B12" t="s">
        <v>66</v>
      </c>
      <c r="C12" t="s">
        <v>64</v>
      </c>
      <c r="D12">
        <f>[1]chemical_pollution!F15</f>
        <v>2.8916353281360738</v>
      </c>
      <c r="E12">
        <f>[1]chemical_pollution!G15</f>
        <v>6.3605003401842666</v>
      </c>
      <c r="F12">
        <f>[1]chemical_pollution!H15</f>
        <v>27.285705912811231</v>
      </c>
      <c r="G12">
        <v>40</v>
      </c>
      <c r="H12" t="s">
        <v>29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0.2</v>
      </c>
      <c r="AH12">
        <v>0</v>
      </c>
      <c r="AI12">
        <v>0.1</v>
      </c>
      <c r="AJ12">
        <v>0.7</v>
      </c>
    </row>
    <row r="13" spans="1:36" x14ac:dyDescent="0.25">
      <c r="A13">
        <f t="shared" si="1"/>
        <v>1</v>
      </c>
      <c r="B13" t="s">
        <v>67</v>
      </c>
      <c r="C13" t="s">
        <v>65</v>
      </c>
      <c r="D13">
        <f>[1]chemical_pollution!F23</f>
        <v>0.13546095134019762</v>
      </c>
      <c r="E13">
        <f>[1]chemical_pollution!G23</f>
        <v>0.36767972506625063</v>
      </c>
      <c r="F13">
        <f>[1]chemical_pollution!H23</f>
        <v>0.73535945013250126</v>
      </c>
      <c r="G13">
        <v>10</v>
      </c>
      <c r="H13" t="s">
        <v>29</v>
      </c>
      <c r="I13">
        <v>0.5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>
        <f t="shared" si="1"/>
        <v>1</v>
      </c>
      <c r="B14" t="s">
        <v>70</v>
      </c>
      <c r="C14" t="s">
        <v>69</v>
      </c>
      <c r="D14">
        <f>[1]chemical_pollution!F27</f>
        <v>0.3870312895434217</v>
      </c>
      <c r="E14">
        <f>[1]chemical_pollution!G27</f>
        <v>3.8703128954342172</v>
      </c>
      <c r="F14">
        <f>[1]chemical_pollution!H27</f>
        <v>19.351564477171088</v>
      </c>
      <c r="G14">
        <v>30</v>
      </c>
      <c r="H14" t="s">
        <v>29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0.7</v>
      </c>
      <c r="AH14">
        <v>0</v>
      </c>
      <c r="AI14">
        <v>0.3</v>
      </c>
      <c r="AJ14">
        <v>0</v>
      </c>
    </row>
    <row r="15" spans="1:36" x14ac:dyDescent="0.25">
      <c r="A15">
        <f t="shared" si="1"/>
        <v>28</v>
      </c>
      <c r="B15" t="s">
        <v>53</v>
      </c>
      <c r="C15" t="s">
        <v>58</v>
      </c>
      <c r="D15">
        <f>D16</f>
        <v>11.729956478704269</v>
      </c>
      <c r="E15">
        <f>E16</f>
        <v>50.293104319262156</v>
      </c>
      <c r="F15">
        <f>F16</f>
        <v>197.08711452235428</v>
      </c>
      <c r="G15">
        <f>G16</f>
        <v>240</v>
      </c>
      <c r="H15" t="s">
        <v>29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36" x14ac:dyDescent="0.25">
      <c r="A16">
        <f t="shared" si="1"/>
        <v>1.0000000003333336</v>
      </c>
      <c r="B16" t="s">
        <v>57</v>
      </c>
      <c r="C16" t="s">
        <v>59</v>
      </c>
      <c r="D16">
        <v>11.729956478704269</v>
      </c>
      <c r="E16">
        <v>50.293104319262156</v>
      </c>
      <c r="F16">
        <v>197.08711452235428</v>
      </c>
      <c r="G16">
        <v>240</v>
      </c>
      <c r="H16" t="s">
        <v>29</v>
      </c>
      <c r="I16">
        <v>3.8748976279279278E-2</v>
      </c>
      <c r="J16">
        <v>4.1564291594594599E-2</v>
      </c>
      <c r="K16">
        <v>7.8163390693693699E-2</v>
      </c>
      <c r="L16">
        <v>5.0010237540540542E-2</v>
      </c>
      <c r="M16">
        <v>4.8602579882882885E-2</v>
      </c>
      <c r="N16">
        <v>0.20260032763063063</v>
      </c>
      <c r="O16">
        <v>3.8748976279279278E-2</v>
      </c>
      <c r="P16">
        <v>4.4379606909909913E-2</v>
      </c>
      <c r="Q16">
        <v>6.9717444747747756E-2</v>
      </c>
      <c r="R16">
        <v>0.20260032763063063</v>
      </c>
      <c r="S16">
        <v>5.2825552855855856E-2</v>
      </c>
      <c r="T16">
        <v>5.2083333333333343E-2</v>
      </c>
      <c r="U16">
        <v>5.2083333333333343E-2</v>
      </c>
      <c r="V16">
        <v>1.9707207207207211E-2</v>
      </c>
      <c r="W16">
        <v>8.164414414414416E-3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>
        <f t="shared" si="1"/>
        <v>28</v>
      </c>
      <c r="B17" t="s">
        <v>23</v>
      </c>
      <c r="C17" t="s">
        <v>63</v>
      </c>
      <c r="D17">
        <f>SUM(D18:D19)</f>
        <v>1</v>
      </c>
      <c r="E17">
        <f>SUM(E18:E19)</f>
        <v>2</v>
      </c>
      <c r="F17">
        <f>SUM(F18:F19)</f>
        <v>20</v>
      </c>
      <c r="G17">
        <f>SUM(G18:G19)</f>
        <v>30</v>
      </c>
      <c r="H17" t="s">
        <v>29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 x14ac:dyDescent="0.25">
      <c r="A18">
        <f t="shared" si="1"/>
        <v>1</v>
      </c>
      <c r="B18" t="s">
        <v>34</v>
      </c>
      <c r="C18" t="s">
        <v>33</v>
      </c>
      <c r="D18">
        <v>0.5</v>
      </c>
      <c r="E18">
        <v>1</v>
      </c>
      <c r="F18">
        <v>10</v>
      </c>
      <c r="G18">
        <v>15</v>
      </c>
      <c r="H18" t="s">
        <v>29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</v>
      </c>
      <c r="AC18">
        <v>0</v>
      </c>
      <c r="AD18">
        <v>0.1</v>
      </c>
      <c r="AE18">
        <v>0.1</v>
      </c>
      <c r="AF18">
        <v>0.2</v>
      </c>
      <c r="AG18">
        <v>0</v>
      </c>
      <c r="AH18">
        <v>0.3</v>
      </c>
      <c r="AI18">
        <v>0</v>
      </c>
      <c r="AJ18">
        <v>0</v>
      </c>
    </row>
    <row r="19" spans="1:36" x14ac:dyDescent="0.25">
      <c r="A19">
        <f t="shared" si="1"/>
        <v>1</v>
      </c>
      <c r="B19" t="s">
        <v>32</v>
      </c>
      <c r="C19" t="s">
        <v>31</v>
      </c>
      <c r="D19">
        <v>0.5</v>
      </c>
      <c r="E19">
        <v>1</v>
      </c>
      <c r="F19">
        <v>10</v>
      </c>
      <c r="G19">
        <v>15</v>
      </c>
      <c r="H19" t="s">
        <v>29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0.5</v>
      </c>
      <c r="AE19">
        <v>0.5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5">
      <c r="E20">
        <f>(E17+E15+E2)/12</f>
        <v>19.911046721357241</v>
      </c>
    </row>
    <row r="22" spans="1:36" x14ac:dyDescent="0.25">
      <c r="B22" t="str">
        <f t="shared" ref="B22:AJ22" si="2">B1</f>
        <v>ID</v>
      </c>
      <c r="C22" t="str">
        <f t="shared" si="2"/>
        <v>Name</v>
      </c>
      <c r="D22" t="str">
        <f t="shared" si="2"/>
        <v>Low</v>
      </c>
      <c r="E22" t="str">
        <f t="shared" si="2"/>
        <v>Mid</v>
      </c>
      <c r="F22" t="str">
        <f t="shared" si="2"/>
        <v>High</v>
      </c>
      <c r="G22" t="str">
        <f t="shared" si="2"/>
        <v>Max</v>
      </c>
      <c r="H22" t="str">
        <f t="shared" si="2"/>
        <v>Unit</v>
      </c>
      <c r="I22" t="str">
        <f t="shared" si="2"/>
        <v>Malaria Consortium</v>
      </c>
      <c r="J22" t="str">
        <f t="shared" si="2"/>
        <v>Against Malaria Foundation</v>
      </c>
      <c r="K22" t="str">
        <f t="shared" si="2"/>
        <v>Deworm the World</v>
      </c>
      <c r="L22" t="str">
        <f t="shared" si="2"/>
        <v>Helen Keller International</v>
      </c>
      <c r="M22" t="str">
        <f t="shared" si="2"/>
        <v>New Incentives</v>
      </c>
      <c r="N22" t="str">
        <f t="shared" si="2"/>
        <v>GiveDirectly</v>
      </c>
      <c r="O22" t="str">
        <f t="shared" si="2"/>
        <v>The END Fund</v>
      </c>
      <c r="P22" t="str">
        <f t="shared" si="2"/>
        <v>SCI Foundation</v>
      </c>
      <c r="Q22" t="str">
        <f t="shared" si="2"/>
        <v>Sightsavers</v>
      </c>
      <c r="R22" t="str">
        <f t="shared" si="2"/>
        <v>Village Enterprise</v>
      </c>
      <c r="S22" t="str">
        <f t="shared" si="2"/>
        <v>Seva</v>
      </c>
      <c r="T22" t="str">
        <f t="shared" si="2"/>
        <v>JAAGO Foundation</v>
      </c>
      <c r="U22" t="str">
        <f t="shared" si="2"/>
        <v>UNICEF south africa</v>
      </c>
      <c r="V22" t="str">
        <f t="shared" si="2"/>
        <v>Lola Karimova-Tillyaeva</v>
      </c>
      <c r="W22" t="str">
        <f t="shared" si="2"/>
        <v>Cambodian Children's Fund</v>
      </c>
      <c r="X22" t="str">
        <f t="shared" si="2"/>
        <v>Plan vivo</v>
      </c>
      <c r="Y22" t="str">
        <f t="shared" si="2"/>
        <v>Gold Standard</v>
      </c>
      <c r="Z22" t="str">
        <f t="shared" si="2"/>
        <v>Founders Pledge Climate change fund</v>
      </c>
      <c r="AA22" t="str">
        <f t="shared" si="2"/>
        <v>Clean Air Task Force</v>
      </c>
      <c r="AB22" t="str">
        <f t="shared" si="2"/>
        <v>World Wildlife Fund</v>
      </c>
      <c r="AC22" t="str">
        <f t="shared" si="2"/>
        <v>Cool earth</v>
      </c>
      <c r="AD22" t="str">
        <f t="shared" si="2"/>
        <v>ACE's Recommended Charity Fund</v>
      </c>
      <c r="AE22" t="str">
        <f t="shared" si="2"/>
        <v>New Harvest</v>
      </c>
      <c r="AF22" t="str">
        <f t="shared" si="2"/>
        <v>Oceana</v>
      </c>
      <c r="AG22" t="str">
        <f t="shared" si="2"/>
        <v>Environmental Working Group</v>
      </c>
      <c r="AH22" t="str">
        <f t="shared" si="2"/>
        <v>Rainforest alliance</v>
      </c>
      <c r="AI22" t="str">
        <f t="shared" si="2"/>
        <v>Sustainable Food Trust</v>
      </c>
      <c r="AJ22" t="str">
        <f t="shared" si="2"/>
        <v>OceanCleanup</v>
      </c>
    </row>
    <row r="23" spans="1:36" x14ac:dyDescent="0.25">
      <c r="B23" t="str">
        <f t="shared" ref="B23:C40" si="3">B2</f>
        <v>offset-planetary</v>
      </c>
      <c r="C23" t="str">
        <f t="shared" si="3"/>
        <v>Planetary boundaries</v>
      </c>
      <c r="D23">
        <f>IF($H2="%",D2*100,D2/12)</f>
        <v>4.3680460825681191</v>
      </c>
      <c r="E23">
        <f>IF($H2="%",E2*100,E2/12)</f>
        <v>15.553288028085397</v>
      </c>
      <c r="F23">
        <f>IF($H2="%",F2*100,F2/12)</f>
        <v>32.336362688602421</v>
      </c>
      <c r="G23">
        <f t="shared" ref="G23:G40" si="4">IF(NOT(ISERROR(_xlfn.NUMBERVALUE(RIGHT(B2,1)))),100,ROUND(G2/12, 1 - _xlfn.CEILING.MATH(LOG10(G2/12))))</f>
        <v>50</v>
      </c>
      <c r="H23" t="str">
        <f t="shared" ref="H23:H40" si="5">IF(ISERROR(_xlfn.NUMBERVALUE(RIGHT(B2,1))),"$","%")</f>
        <v>$</v>
      </c>
      <c r="I23">
        <f t="shared" ref="I23:AJ23" si="6">IF($H23="%",I2/100,I2)</f>
        <v>1</v>
      </c>
      <c r="J23">
        <f t="shared" si="6"/>
        <v>1</v>
      </c>
      <c r="K23">
        <f t="shared" si="6"/>
        <v>1</v>
      </c>
      <c r="L23">
        <f t="shared" si="6"/>
        <v>1</v>
      </c>
      <c r="M23">
        <f t="shared" si="6"/>
        <v>1</v>
      </c>
      <c r="N23">
        <f t="shared" si="6"/>
        <v>1</v>
      </c>
      <c r="O23">
        <f t="shared" si="6"/>
        <v>1</v>
      </c>
      <c r="P23">
        <f t="shared" si="6"/>
        <v>1</v>
      </c>
      <c r="Q23">
        <f t="shared" si="6"/>
        <v>1</v>
      </c>
      <c r="R23">
        <f t="shared" si="6"/>
        <v>1</v>
      </c>
      <c r="S23">
        <f t="shared" si="6"/>
        <v>1</v>
      </c>
      <c r="T23">
        <f t="shared" si="6"/>
        <v>1</v>
      </c>
      <c r="U23">
        <f t="shared" si="6"/>
        <v>1</v>
      </c>
      <c r="V23">
        <f t="shared" si="6"/>
        <v>1</v>
      </c>
      <c r="W23">
        <f t="shared" si="6"/>
        <v>1</v>
      </c>
      <c r="X23">
        <f t="shared" si="6"/>
        <v>1</v>
      </c>
      <c r="Y23">
        <f t="shared" si="6"/>
        <v>1</v>
      </c>
      <c r="Z23">
        <f t="shared" si="6"/>
        <v>1</v>
      </c>
      <c r="AA23">
        <f t="shared" si="6"/>
        <v>1</v>
      </c>
      <c r="AB23">
        <f t="shared" si="6"/>
        <v>1</v>
      </c>
      <c r="AC23">
        <f t="shared" si="6"/>
        <v>1</v>
      </c>
      <c r="AD23">
        <f t="shared" si="6"/>
        <v>1</v>
      </c>
      <c r="AE23">
        <f t="shared" si="6"/>
        <v>1</v>
      </c>
      <c r="AF23">
        <f t="shared" si="6"/>
        <v>1</v>
      </c>
      <c r="AG23">
        <f t="shared" si="6"/>
        <v>1</v>
      </c>
      <c r="AH23">
        <f t="shared" si="6"/>
        <v>1</v>
      </c>
      <c r="AI23">
        <f t="shared" si="6"/>
        <v>1</v>
      </c>
      <c r="AJ23">
        <f t="shared" si="6"/>
        <v>1</v>
      </c>
    </row>
    <row r="24" spans="1:36" x14ac:dyDescent="0.25">
      <c r="B24" t="str">
        <f t="shared" si="3"/>
        <v>offset-planetary0</v>
      </c>
      <c r="C24" t="str">
        <f t="shared" si="3"/>
        <v>Climate crisis</v>
      </c>
      <c r="D24">
        <f t="shared" ref="D24:F27" si="7">MIN(D3/($E$2-$E3+D3)*100, 100)</f>
        <v>37.258134535630937</v>
      </c>
      <c r="E24">
        <f t="shared" si="7"/>
        <v>71.385392425541198</v>
      </c>
      <c r="F24">
        <f t="shared" si="7"/>
        <v>80.283905034269708</v>
      </c>
      <c r="G24">
        <f t="shared" si="4"/>
        <v>100</v>
      </c>
      <c r="H24" t="str">
        <f t="shared" si="5"/>
        <v>%</v>
      </c>
      <c r="I24">
        <f t="shared" ref="I24:AJ24" si="8">IF($H24="%",I3/100,I3)</f>
        <v>0</v>
      </c>
      <c r="J24">
        <f t="shared" si="8"/>
        <v>0</v>
      </c>
      <c r="K24">
        <f t="shared" si="8"/>
        <v>0</v>
      </c>
      <c r="L24">
        <f t="shared" si="8"/>
        <v>0</v>
      </c>
      <c r="M24">
        <f t="shared" si="8"/>
        <v>0</v>
      </c>
      <c r="N24">
        <f t="shared" si="8"/>
        <v>0</v>
      </c>
      <c r="O24">
        <f t="shared" si="8"/>
        <v>0</v>
      </c>
      <c r="P24">
        <f t="shared" si="8"/>
        <v>0</v>
      </c>
      <c r="Q24">
        <f t="shared" si="8"/>
        <v>0</v>
      </c>
      <c r="R24">
        <f t="shared" si="8"/>
        <v>0</v>
      </c>
      <c r="S24">
        <f t="shared" si="8"/>
        <v>0</v>
      </c>
      <c r="T24">
        <f t="shared" si="8"/>
        <v>0</v>
      </c>
      <c r="U24">
        <f t="shared" si="8"/>
        <v>0</v>
      </c>
      <c r="V24">
        <f t="shared" si="8"/>
        <v>0</v>
      </c>
      <c r="W24">
        <f t="shared" si="8"/>
        <v>0</v>
      </c>
      <c r="X24">
        <f t="shared" si="8"/>
        <v>1E-3</v>
      </c>
      <c r="Y24">
        <f t="shared" si="8"/>
        <v>2.3333333333333331E-3</v>
      </c>
      <c r="Z24">
        <f t="shared" si="8"/>
        <v>3.0000000000000001E-3</v>
      </c>
      <c r="AA24">
        <f t="shared" si="8"/>
        <v>1.6666666666666666E-3</v>
      </c>
      <c r="AB24">
        <f t="shared" si="8"/>
        <v>6.6666666666666664E-4</v>
      </c>
      <c r="AC24">
        <f t="shared" si="8"/>
        <v>6.6666666666666664E-4</v>
      </c>
      <c r="AD24">
        <f t="shared" si="8"/>
        <v>0</v>
      </c>
      <c r="AE24">
        <f t="shared" si="8"/>
        <v>0</v>
      </c>
      <c r="AF24">
        <f t="shared" si="8"/>
        <v>0</v>
      </c>
      <c r="AG24">
        <f t="shared" si="8"/>
        <v>0</v>
      </c>
      <c r="AH24">
        <f t="shared" si="8"/>
        <v>6.6666666666666664E-4</v>
      </c>
      <c r="AI24">
        <f t="shared" si="8"/>
        <v>0</v>
      </c>
      <c r="AJ24">
        <f t="shared" si="8"/>
        <v>0</v>
      </c>
    </row>
    <row r="25" spans="1:36" x14ac:dyDescent="0.25">
      <c r="B25" t="str">
        <f t="shared" si="3"/>
        <v>offset-planetary2</v>
      </c>
      <c r="C25" t="str">
        <f t="shared" si="3"/>
        <v>Nitrogen and phosphorus cycle</v>
      </c>
      <c r="D25">
        <f t="shared" si="7"/>
        <v>1.5883253879512418</v>
      </c>
      <c r="E25">
        <f t="shared" si="7"/>
        <v>3.1269840936655955</v>
      </c>
      <c r="F25">
        <f t="shared" si="7"/>
        <v>9.2118585929110495</v>
      </c>
      <c r="G25">
        <f t="shared" si="4"/>
        <v>100</v>
      </c>
      <c r="H25" t="str">
        <f t="shared" si="5"/>
        <v>%</v>
      </c>
      <c r="I25">
        <f t="shared" ref="I25:AJ25" si="9">IF($H25="%",I4/100,I4)</f>
        <v>0</v>
      </c>
      <c r="J25">
        <f t="shared" si="9"/>
        <v>0</v>
      </c>
      <c r="K25">
        <f t="shared" si="9"/>
        <v>0</v>
      </c>
      <c r="L25">
        <f t="shared" si="9"/>
        <v>0</v>
      </c>
      <c r="M25">
        <f t="shared" si="9"/>
        <v>0</v>
      </c>
      <c r="N25">
        <f t="shared" si="9"/>
        <v>0</v>
      </c>
      <c r="O25">
        <f t="shared" si="9"/>
        <v>0</v>
      </c>
      <c r="P25">
        <f t="shared" si="9"/>
        <v>0</v>
      </c>
      <c r="Q25">
        <f t="shared" si="9"/>
        <v>0</v>
      </c>
      <c r="R25">
        <f t="shared" si="9"/>
        <v>0</v>
      </c>
      <c r="S25">
        <f t="shared" si="9"/>
        <v>0</v>
      </c>
      <c r="T25">
        <f t="shared" si="9"/>
        <v>0</v>
      </c>
      <c r="U25">
        <f t="shared" si="9"/>
        <v>0</v>
      </c>
      <c r="V25">
        <f t="shared" si="9"/>
        <v>0</v>
      </c>
      <c r="W25">
        <f t="shared" si="9"/>
        <v>0</v>
      </c>
      <c r="X25">
        <f t="shared" si="9"/>
        <v>0</v>
      </c>
      <c r="Y25">
        <f t="shared" si="9"/>
        <v>0</v>
      </c>
      <c r="Z25">
        <f t="shared" si="9"/>
        <v>0</v>
      </c>
      <c r="AA25">
        <f t="shared" si="9"/>
        <v>0</v>
      </c>
      <c r="AB25">
        <f t="shared" si="9"/>
        <v>0</v>
      </c>
      <c r="AC25">
        <f t="shared" si="9"/>
        <v>0</v>
      </c>
      <c r="AD25">
        <f t="shared" si="9"/>
        <v>2E-3</v>
      </c>
      <c r="AE25">
        <f t="shared" si="9"/>
        <v>2.5000000000000001E-3</v>
      </c>
      <c r="AF25">
        <f t="shared" si="9"/>
        <v>1E-3</v>
      </c>
      <c r="AG25">
        <f t="shared" si="9"/>
        <v>2E-3</v>
      </c>
      <c r="AH25">
        <f t="shared" si="9"/>
        <v>0</v>
      </c>
      <c r="AI25">
        <f t="shared" si="9"/>
        <v>2.5000000000000001E-3</v>
      </c>
      <c r="AJ25">
        <f t="shared" si="9"/>
        <v>0</v>
      </c>
    </row>
    <row r="26" spans="1:36" x14ac:dyDescent="0.25">
      <c r="B26" t="str">
        <f t="shared" si="3"/>
        <v>offset-planetary4</v>
      </c>
      <c r="C26" t="str">
        <f t="shared" si="3"/>
        <v>Freshwater use</v>
      </c>
      <c r="D26">
        <f t="shared" si="7"/>
        <v>0.93157420854673556</v>
      </c>
      <c r="E26">
        <f t="shared" si="7"/>
        <v>1.8459520043190834</v>
      </c>
      <c r="F26">
        <f t="shared" si="7"/>
        <v>3.6249884614771926</v>
      </c>
      <c r="G26">
        <f t="shared" si="4"/>
        <v>100</v>
      </c>
      <c r="H26" t="str">
        <f t="shared" si="5"/>
        <v>%</v>
      </c>
      <c r="I26">
        <f t="shared" ref="I26:AJ26" si="10">IF($H26="%",I5/100,I5)</f>
        <v>0</v>
      </c>
      <c r="J26">
        <f t="shared" si="10"/>
        <v>0</v>
      </c>
      <c r="K26">
        <f t="shared" si="10"/>
        <v>0</v>
      </c>
      <c r="L26">
        <f t="shared" si="10"/>
        <v>0</v>
      </c>
      <c r="M26">
        <f t="shared" si="10"/>
        <v>0</v>
      </c>
      <c r="N26">
        <f t="shared" si="10"/>
        <v>0</v>
      </c>
      <c r="O26">
        <f t="shared" si="10"/>
        <v>0</v>
      </c>
      <c r="P26">
        <f t="shared" si="10"/>
        <v>0</v>
      </c>
      <c r="Q26">
        <f t="shared" si="10"/>
        <v>0</v>
      </c>
      <c r="R26">
        <f t="shared" si="10"/>
        <v>0</v>
      </c>
      <c r="S26">
        <f t="shared" si="10"/>
        <v>0</v>
      </c>
      <c r="T26">
        <f t="shared" si="10"/>
        <v>0</v>
      </c>
      <c r="U26">
        <f t="shared" si="10"/>
        <v>0</v>
      </c>
      <c r="V26">
        <f t="shared" si="10"/>
        <v>0</v>
      </c>
      <c r="W26">
        <f t="shared" si="10"/>
        <v>0</v>
      </c>
      <c r="X26">
        <f t="shared" si="10"/>
        <v>0</v>
      </c>
      <c r="Y26">
        <f t="shared" si="10"/>
        <v>0</v>
      </c>
      <c r="Z26">
        <f t="shared" si="10"/>
        <v>0</v>
      </c>
      <c r="AA26">
        <f t="shared" si="10"/>
        <v>0</v>
      </c>
      <c r="AB26">
        <f t="shared" si="10"/>
        <v>0</v>
      </c>
      <c r="AC26">
        <f t="shared" si="10"/>
        <v>0</v>
      </c>
      <c r="AD26">
        <f t="shared" si="10"/>
        <v>3.0000000000000001E-3</v>
      </c>
      <c r="AE26">
        <f t="shared" si="10"/>
        <v>2E-3</v>
      </c>
      <c r="AF26">
        <f t="shared" si="10"/>
        <v>0</v>
      </c>
      <c r="AG26">
        <f t="shared" si="10"/>
        <v>1E-3</v>
      </c>
      <c r="AH26">
        <f t="shared" si="10"/>
        <v>0</v>
      </c>
      <c r="AI26">
        <f t="shared" si="10"/>
        <v>4.0000000000000001E-3</v>
      </c>
      <c r="AJ26">
        <f t="shared" si="10"/>
        <v>0</v>
      </c>
    </row>
    <row r="27" spans="1:36" x14ac:dyDescent="0.25">
      <c r="B27" t="str">
        <f t="shared" si="3"/>
        <v>offset-planetary5</v>
      </c>
      <c r="C27" t="str">
        <f t="shared" si="3"/>
        <v>Deforestation and other land changes</v>
      </c>
      <c r="D27">
        <f t="shared" si="7"/>
        <v>6.6907762735791563</v>
      </c>
      <c r="E27">
        <f t="shared" si="7"/>
        <v>15.329500704891871</v>
      </c>
      <c r="F27">
        <f t="shared" si="7"/>
        <v>34.493439494279805</v>
      </c>
      <c r="G27">
        <f t="shared" si="4"/>
        <v>100</v>
      </c>
      <c r="H27" t="str">
        <f t="shared" si="5"/>
        <v>%</v>
      </c>
      <c r="I27">
        <f t="shared" ref="I27:AJ27" si="11">IF($H27="%",I6/100,I6)</f>
        <v>0.01</v>
      </c>
      <c r="J27">
        <f t="shared" si="11"/>
        <v>0.01</v>
      </c>
      <c r="K27">
        <f t="shared" si="11"/>
        <v>0.01</v>
      </c>
      <c r="L27">
        <f t="shared" si="11"/>
        <v>0.01</v>
      </c>
      <c r="M27">
        <f t="shared" si="11"/>
        <v>0.01</v>
      </c>
      <c r="N27">
        <f t="shared" si="11"/>
        <v>0.01</v>
      </c>
      <c r="O27">
        <f t="shared" si="11"/>
        <v>0.01</v>
      </c>
      <c r="P27">
        <f t="shared" si="11"/>
        <v>0.01</v>
      </c>
      <c r="Q27">
        <f t="shared" si="11"/>
        <v>0.01</v>
      </c>
      <c r="R27">
        <f t="shared" si="11"/>
        <v>0.01</v>
      </c>
      <c r="S27">
        <f t="shared" si="11"/>
        <v>0.01</v>
      </c>
      <c r="T27">
        <f t="shared" si="11"/>
        <v>0.01</v>
      </c>
      <c r="U27">
        <f t="shared" si="11"/>
        <v>0.01</v>
      </c>
      <c r="V27">
        <f t="shared" si="11"/>
        <v>0.01</v>
      </c>
      <c r="W27">
        <f t="shared" si="11"/>
        <v>0.01</v>
      </c>
      <c r="X27">
        <f t="shared" si="11"/>
        <v>0.01</v>
      </c>
      <c r="Y27">
        <f t="shared" si="11"/>
        <v>0.01</v>
      </c>
      <c r="Z27">
        <f t="shared" si="11"/>
        <v>0.01</v>
      </c>
      <c r="AA27">
        <f t="shared" si="11"/>
        <v>0.01</v>
      </c>
      <c r="AB27">
        <f t="shared" si="11"/>
        <v>0.01</v>
      </c>
      <c r="AC27">
        <f t="shared" si="11"/>
        <v>0.01</v>
      </c>
      <c r="AD27">
        <f t="shared" si="11"/>
        <v>0.01</v>
      </c>
      <c r="AE27">
        <f t="shared" si="11"/>
        <v>0.01</v>
      </c>
      <c r="AF27">
        <f t="shared" si="11"/>
        <v>0.01</v>
      </c>
      <c r="AG27">
        <f t="shared" si="11"/>
        <v>0.01</v>
      </c>
      <c r="AH27">
        <f t="shared" si="11"/>
        <v>0.01</v>
      </c>
      <c r="AI27">
        <f t="shared" si="11"/>
        <v>0.01</v>
      </c>
      <c r="AJ27">
        <f t="shared" si="11"/>
        <v>0.01</v>
      </c>
    </row>
    <row r="28" spans="1:36" x14ac:dyDescent="0.25">
      <c r="B28" t="str">
        <f t="shared" si="3"/>
        <v>offset-planetary50</v>
      </c>
      <c r="C28" t="str">
        <f t="shared" si="3"/>
        <v>Primary forest loss</v>
      </c>
      <c r="D28">
        <f t="shared" ref="D28:F30" si="12">MIN(D7/($E$6-$E7+D7)*100, 100)</f>
        <v>11.605569163530964</v>
      </c>
      <c r="E28">
        <f t="shared" si="12"/>
        <v>23.770078952871572</v>
      </c>
      <c r="F28">
        <f t="shared" si="12"/>
        <v>55.50182963669458</v>
      </c>
      <c r="G28">
        <f t="shared" si="4"/>
        <v>100</v>
      </c>
      <c r="H28" t="str">
        <f t="shared" si="5"/>
        <v>%</v>
      </c>
      <c r="I28">
        <f t="shared" ref="I28:AJ28" si="13">IF($H28="%",I7/100,I7)</f>
        <v>0</v>
      </c>
      <c r="J28">
        <f t="shared" si="13"/>
        <v>0</v>
      </c>
      <c r="K28">
        <f t="shared" si="13"/>
        <v>0</v>
      </c>
      <c r="L28">
        <f t="shared" si="13"/>
        <v>0</v>
      </c>
      <c r="M28">
        <f t="shared" si="13"/>
        <v>0</v>
      </c>
      <c r="N28">
        <f t="shared" si="13"/>
        <v>0</v>
      </c>
      <c r="O28">
        <f t="shared" si="13"/>
        <v>0</v>
      </c>
      <c r="P28">
        <f t="shared" si="13"/>
        <v>0</v>
      </c>
      <c r="Q28">
        <f t="shared" si="13"/>
        <v>0</v>
      </c>
      <c r="R28">
        <f t="shared" si="13"/>
        <v>0</v>
      </c>
      <c r="S28">
        <f t="shared" si="13"/>
        <v>0</v>
      </c>
      <c r="T28">
        <f t="shared" si="13"/>
        <v>0</v>
      </c>
      <c r="U28">
        <f t="shared" si="13"/>
        <v>0</v>
      </c>
      <c r="V28">
        <f t="shared" si="13"/>
        <v>0</v>
      </c>
      <c r="W28">
        <f t="shared" si="13"/>
        <v>0</v>
      </c>
      <c r="X28">
        <f t="shared" si="13"/>
        <v>0</v>
      </c>
      <c r="Y28">
        <f t="shared" si="13"/>
        <v>0</v>
      </c>
      <c r="Z28">
        <f t="shared" si="13"/>
        <v>0</v>
      </c>
      <c r="AA28">
        <f t="shared" si="13"/>
        <v>0</v>
      </c>
      <c r="AB28">
        <f t="shared" si="13"/>
        <v>1E-3</v>
      </c>
      <c r="AC28">
        <f t="shared" si="13"/>
        <v>3.0000000000000001E-3</v>
      </c>
      <c r="AD28">
        <f t="shared" si="13"/>
        <v>1E-3</v>
      </c>
      <c r="AE28">
        <f t="shared" si="13"/>
        <v>1E-3</v>
      </c>
      <c r="AF28">
        <f t="shared" si="13"/>
        <v>0</v>
      </c>
      <c r="AG28">
        <f t="shared" si="13"/>
        <v>0</v>
      </c>
      <c r="AH28">
        <f t="shared" si="13"/>
        <v>4.0000000000000001E-3</v>
      </c>
      <c r="AI28">
        <f t="shared" si="13"/>
        <v>0</v>
      </c>
      <c r="AJ28">
        <f t="shared" si="13"/>
        <v>0</v>
      </c>
    </row>
    <row r="29" spans="1:36" x14ac:dyDescent="0.25">
      <c r="B29" t="str">
        <f t="shared" si="3"/>
        <v>offset-planetary51</v>
      </c>
      <c r="C29" t="str">
        <f t="shared" si="3"/>
        <v>Secondary forest loss</v>
      </c>
      <c r="D29">
        <f t="shared" si="12"/>
        <v>37.532131949985512</v>
      </c>
      <c r="E29">
        <f t="shared" si="12"/>
        <v>54.579437427225116</v>
      </c>
      <c r="F29">
        <f t="shared" si="12"/>
        <v>70.6166852922087</v>
      </c>
      <c r="G29">
        <f t="shared" si="4"/>
        <v>100</v>
      </c>
      <c r="H29" t="str">
        <f t="shared" si="5"/>
        <v>%</v>
      </c>
      <c r="I29">
        <f t="shared" ref="I29:AJ29" si="14">IF($H29="%",I8/100,I8)</f>
        <v>0</v>
      </c>
      <c r="J29">
        <f t="shared" si="14"/>
        <v>0</v>
      </c>
      <c r="K29">
        <f t="shared" si="14"/>
        <v>0</v>
      </c>
      <c r="L29">
        <f t="shared" si="14"/>
        <v>0</v>
      </c>
      <c r="M29">
        <f t="shared" si="14"/>
        <v>0</v>
      </c>
      <c r="N29">
        <f t="shared" si="14"/>
        <v>0</v>
      </c>
      <c r="O29">
        <f t="shared" si="14"/>
        <v>0</v>
      </c>
      <c r="P29">
        <f t="shared" si="14"/>
        <v>0</v>
      </c>
      <c r="Q29">
        <f t="shared" si="14"/>
        <v>0</v>
      </c>
      <c r="R29">
        <f t="shared" si="14"/>
        <v>0</v>
      </c>
      <c r="S29">
        <f t="shared" si="14"/>
        <v>0</v>
      </c>
      <c r="T29">
        <f t="shared" si="14"/>
        <v>0</v>
      </c>
      <c r="U29">
        <f t="shared" si="14"/>
        <v>0</v>
      </c>
      <c r="V29">
        <f t="shared" si="14"/>
        <v>0</v>
      </c>
      <c r="W29">
        <f t="shared" si="14"/>
        <v>0</v>
      </c>
      <c r="X29">
        <f t="shared" si="14"/>
        <v>9.0000000000000011E-3</v>
      </c>
      <c r="Y29">
        <f t="shared" si="14"/>
        <v>1E-3</v>
      </c>
      <c r="Z29">
        <f t="shared" si="14"/>
        <v>0</v>
      </c>
      <c r="AA29">
        <f t="shared" si="14"/>
        <v>0</v>
      </c>
      <c r="AB29">
        <f t="shared" si="14"/>
        <v>0</v>
      </c>
      <c r="AC29">
        <f t="shared" si="14"/>
        <v>0</v>
      </c>
      <c r="AD29">
        <f t="shared" si="14"/>
        <v>0</v>
      </c>
      <c r="AE29">
        <f t="shared" si="14"/>
        <v>0</v>
      </c>
      <c r="AF29">
        <f t="shared" si="14"/>
        <v>0</v>
      </c>
      <c r="AG29">
        <f t="shared" si="14"/>
        <v>0</v>
      </c>
      <c r="AH29">
        <f t="shared" si="14"/>
        <v>0</v>
      </c>
      <c r="AI29">
        <f t="shared" si="14"/>
        <v>0</v>
      </c>
      <c r="AJ29">
        <f t="shared" si="14"/>
        <v>0</v>
      </c>
    </row>
    <row r="30" spans="1:36" x14ac:dyDescent="0.25">
      <c r="B30" t="str">
        <f t="shared" si="3"/>
        <v>offset-planetary52</v>
      </c>
      <c r="C30" t="str">
        <f t="shared" si="3"/>
        <v>Other land changes</v>
      </c>
      <c r="D30">
        <f t="shared" si="12"/>
        <v>2.8607306505667411</v>
      </c>
      <c r="E30">
        <f t="shared" si="12"/>
        <v>21.650483619903312</v>
      </c>
      <c r="F30">
        <f t="shared" si="12"/>
        <v>52.501468782634461</v>
      </c>
      <c r="G30">
        <f t="shared" si="4"/>
        <v>100</v>
      </c>
      <c r="H30" t="str">
        <f t="shared" si="5"/>
        <v>%</v>
      </c>
      <c r="I30">
        <f t="shared" ref="I30:AJ30" si="15">IF($H30="%",I9/100,I9)</f>
        <v>0</v>
      </c>
      <c r="J30">
        <f t="shared" si="15"/>
        <v>0</v>
      </c>
      <c r="K30">
        <f t="shared" si="15"/>
        <v>0</v>
      </c>
      <c r="L30">
        <f t="shared" si="15"/>
        <v>0</v>
      </c>
      <c r="M30">
        <f t="shared" si="15"/>
        <v>0</v>
      </c>
      <c r="N30">
        <f t="shared" si="15"/>
        <v>0</v>
      </c>
      <c r="O30">
        <f t="shared" si="15"/>
        <v>0</v>
      </c>
      <c r="P30">
        <f t="shared" si="15"/>
        <v>0</v>
      </c>
      <c r="Q30">
        <f t="shared" si="15"/>
        <v>0</v>
      </c>
      <c r="R30">
        <f t="shared" si="15"/>
        <v>0</v>
      </c>
      <c r="S30">
        <f t="shared" si="15"/>
        <v>0</v>
      </c>
      <c r="T30">
        <f t="shared" si="15"/>
        <v>0</v>
      </c>
      <c r="U30">
        <f t="shared" si="15"/>
        <v>0</v>
      </c>
      <c r="V30">
        <f t="shared" si="15"/>
        <v>0</v>
      </c>
      <c r="W30">
        <f t="shared" si="15"/>
        <v>0</v>
      </c>
      <c r="X30">
        <f t="shared" si="15"/>
        <v>0</v>
      </c>
      <c r="Y30">
        <f t="shared" si="15"/>
        <v>0</v>
      </c>
      <c r="Z30">
        <f t="shared" si="15"/>
        <v>0</v>
      </c>
      <c r="AA30">
        <f t="shared" si="15"/>
        <v>0</v>
      </c>
      <c r="AB30">
        <f t="shared" si="15"/>
        <v>4.0000000000000001E-3</v>
      </c>
      <c r="AC30">
        <f t="shared" si="15"/>
        <v>0</v>
      </c>
      <c r="AD30">
        <f t="shared" si="15"/>
        <v>2E-3</v>
      </c>
      <c r="AE30">
        <f t="shared" si="15"/>
        <v>2E-3</v>
      </c>
      <c r="AF30">
        <f t="shared" si="15"/>
        <v>2E-3</v>
      </c>
      <c r="AG30">
        <f t="shared" si="15"/>
        <v>0</v>
      </c>
      <c r="AH30">
        <f t="shared" si="15"/>
        <v>0</v>
      </c>
      <c r="AI30">
        <f t="shared" si="15"/>
        <v>0</v>
      </c>
      <c r="AJ30">
        <f t="shared" si="15"/>
        <v>0</v>
      </c>
    </row>
    <row r="31" spans="1:36" x14ac:dyDescent="0.25">
      <c r="B31" t="str">
        <f t="shared" si="3"/>
        <v>offset-planetary6</v>
      </c>
      <c r="C31" t="str">
        <f t="shared" si="3"/>
        <v>Biodiversity loss</v>
      </c>
      <c r="D31">
        <f t="shared" ref="D31:F32" si="16">MIN(D10/($E$2-$E10+D10)*100, 100)</f>
        <v>0.71891712995873935</v>
      </c>
      <c r="E31">
        <f t="shared" si="16"/>
        <v>2.6335789193072028</v>
      </c>
      <c r="F31">
        <f t="shared" si="16"/>
        <v>7.5054147182678461</v>
      </c>
      <c r="G31">
        <f t="shared" si="4"/>
        <v>100</v>
      </c>
      <c r="H31" t="str">
        <f t="shared" si="5"/>
        <v>%</v>
      </c>
      <c r="I31">
        <f t="shared" ref="I31:AJ31" si="17">IF($H31="%",I10/100,I10)</f>
        <v>0</v>
      </c>
      <c r="J31">
        <f t="shared" si="17"/>
        <v>0</v>
      </c>
      <c r="K31">
        <f t="shared" si="17"/>
        <v>0</v>
      </c>
      <c r="L31">
        <f t="shared" si="17"/>
        <v>0</v>
      </c>
      <c r="M31">
        <f t="shared" si="17"/>
        <v>0</v>
      </c>
      <c r="N31">
        <f t="shared" si="17"/>
        <v>0</v>
      </c>
      <c r="O31">
        <f t="shared" si="17"/>
        <v>0</v>
      </c>
      <c r="P31">
        <f t="shared" si="17"/>
        <v>0</v>
      </c>
      <c r="Q31">
        <f t="shared" si="17"/>
        <v>0</v>
      </c>
      <c r="R31">
        <f t="shared" si="17"/>
        <v>0</v>
      </c>
      <c r="S31">
        <f t="shared" si="17"/>
        <v>0</v>
      </c>
      <c r="T31">
        <f t="shared" si="17"/>
        <v>0</v>
      </c>
      <c r="U31">
        <f t="shared" si="17"/>
        <v>0</v>
      </c>
      <c r="V31">
        <f t="shared" si="17"/>
        <v>0</v>
      </c>
      <c r="W31">
        <f t="shared" si="17"/>
        <v>0</v>
      </c>
      <c r="X31">
        <f t="shared" si="17"/>
        <v>0</v>
      </c>
      <c r="Y31">
        <f t="shared" si="17"/>
        <v>0</v>
      </c>
      <c r="Z31">
        <f t="shared" si="17"/>
        <v>0</v>
      </c>
      <c r="AA31">
        <f t="shared" si="17"/>
        <v>0</v>
      </c>
      <c r="AB31">
        <f t="shared" si="17"/>
        <v>4.0000000000000001E-3</v>
      </c>
      <c r="AC31">
        <f t="shared" si="17"/>
        <v>0</v>
      </c>
      <c r="AD31">
        <f t="shared" si="17"/>
        <v>0</v>
      </c>
      <c r="AE31">
        <f t="shared" si="17"/>
        <v>0</v>
      </c>
      <c r="AF31">
        <f t="shared" si="17"/>
        <v>4.0000000000000001E-3</v>
      </c>
      <c r="AG31">
        <f t="shared" si="17"/>
        <v>0</v>
      </c>
      <c r="AH31">
        <f t="shared" si="17"/>
        <v>2E-3</v>
      </c>
      <c r="AI31">
        <f t="shared" si="17"/>
        <v>0</v>
      </c>
      <c r="AJ31">
        <f t="shared" si="17"/>
        <v>0</v>
      </c>
    </row>
    <row r="32" spans="1:36" x14ac:dyDescent="0.25">
      <c r="B32" t="str">
        <f t="shared" si="3"/>
        <v>offset-planetary8</v>
      </c>
      <c r="C32" t="str">
        <f t="shared" si="3"/>
        <v>Chemical pollution</v>
      </c>
      <c r="D32">
        <f t="shared" si="16"/>
        <v>1.902496914985389</v>
      </c>
      <c r="E32">
        <f t="shared" si="16"/>
        <v>5.6785918522750478</v>
      </c>
      <c r="F32">
        <f t="shared" si="16"/>
        <v>21.204005162845093</v>
      </c>
      <c r="G32">
        <f t="shared" si="4"/>
        <v>100</v>
      </c>
      <c r="H32" t="str">
        <f t="shared" si="5"/>
        <v>%</v>
      </c>
      <c r="I32">
        <f t="shared" ref="I32:AJ32" si="18">IF($H32="%",I11/100,I11)</f>
        <v>0.01</v>
      </c>
      <c r="J32">
        <f t="shared" si="18"/>
        <v>0.01</v>
      </c>
      <c r="K32">
        <f t="shared" si="18"/>
        <v>0.01</v>
      </c>
      <c r="L32">
        <f t="shared" si="18"/>
        <v>0.01</v>
      </c>
      <c r="M32">
        <f t="shared" si="18"/>
        <v>0.01</v>
      </c>
      <c r="N32">
        <f t="shared" si="18"/>
        <v>0.01</v>
      </c>
      <c r="O32">
        <f t="shared" si="18"/>
        <v>0.01</v>
      </c>
      <c r="P32">
        <f t="shared" si="18"/>
        <v>0.01</v>
      </c>
      <c r="Q32">
        <f t="shared" si="18"/>
        <v>0.01</v>
      </c>
      <c r="R32">
        <f t="shared" si="18"/>
        <v>0.01</v>
      </c>
      <c r="S32">
        <f t="shared" si="18"/>
        <v>0.01</v>
      </c>
      <c r="T32">
        <f t="shared" si="18"/>
        <v>0.01</v>
      </c>
      <c r="U32">
        <f t="shared" si="18"/>
        <v>0.01</v>
      </c>
      <c r="V32">
        <f t="shared" si="18"/>
        <v>0.01</v>
      </c>
      <c r="W32">
        <f t="shared" si="18"/>
        <v>0.01</v>
      </c>
      <c r="X32">
        <f t="shared" si="18"/>
        <v>0.01</v>
      </c>
      <c r="Y32">
        <f t="shared" si="18"/>
        <v>0.01</v>
      </c>
      <c r="Z32">
        <f t="shared" si="18"/>
        <v>0.01</v>
      </c>
      <c r="AA32">
        <f t="shared" si="18"/>
        <v>0.01</v>
      </c>
      <c r="AB32">
        <f t="shared" si="18"/>
        <v>0.01</v>
      </c>
      <c r="AC32">
        <f t="shared" si="18"/>
        <v>0.01</v>
      </c>
      <c r="AD32">
        <f t="shared" si="18"/>
        <v>0.01</v>
      </c>
      <c r="AE32">
        <f t="shared" si="18"/>
        <v>0.01</v>
      </c>
      <c r="AF32">
        <f t="shared" si="18"/>
        <v>0.01</v>
      </c>
      <c r="AG32">
        <f t="shared" si="18"/>
        <v>0.01</v>
      </c>
      <c r="AH32">
        <f t="shared" si="18"/>
        <v>0.01</v>
      </c>
      <c r="AI32">
        <f t="shared" si="18"/>
        <v>0.01</v>
      </c>
      <c r="AJ32">
        <f t="shared" si="18"/>
        <v>0.01</v>
      </c>
    </row>
    <row r="33" spans="2:36" x14ac:dyDescent="0.25">
      <c r="B33" t="str">
        <f t="shared" si="3"/>
        <v>offset-planetary80</v>
      </c>
      <c r="C33" t="str">
        <f t="shared" si="3"/>
        <v>Plastics</v>
      </c>
      <c r="D33">
        <f t="shared" ref="D33:F35" si="19">MIN(D12/($E$11-$E12+D12)*100, 100)</f>
        <v>40.55801156761715</v>
      </c>
      <c r="E33">
        <f t="shared" si="19"/>
        <v>60.013252485788662</v>
      </c>
      <c r="F33">
        <f t="shared" si="19"/>
        <v>86.556169429097608</v>
      </c>
      <c r="G33">
        <f t="shared" si="4"/>
        <v>100</v>
      </c>
      <c r="H33" t="str">
        <f t="shared" si="5"/>
        <v>%</v>
      </c>
      <c r="I33">
        <f t="shared" ref="I33:AJ33" si="20">IF($H33="%",I12/100,I12)</f>
        <v>0</v>
      </c>
      <c r="J33">
        <f t="shared" si="20"/>
        <v>0</v>
      </c>
      <c r="K33">
        <f t="shared" si="20"/>
        <v>0</v>
      </c>
      <c r="L33">
        <f t="shared" si="20"/>
        <v>0</v>
      </c>
      <c r="M33">
        <f t="shared" si="20"/>
        <v>0</v>
      </c>
      <c r="N33">
        <f t="shared" si="20"/>
        <v>0</v>
      </c>
      <c r="O33">
        <f t="shared" si="20"/>
        <v>0</v>
      </c>
      <c r="P33">
        <f t="shared" si="20"/>
        <v>0</v>
      </c>
      <c r="Q33">
        <f t="shared" si="20"/>
        <v>0</v>
      </c>
      <c r="R33">
        <f t="shared" si="20"/>
        <v>0</v>
      </c>
      <c r="S33">
        <f t="shared" si="20"/>
        <v>0</v>
      </c>
      <c r="T33">
        <f t="shared" si="20"/>
        <v>0</v>
      </c>
      <c r="U33">
        <f t="shared" si="20"/>
        <v>0</v>
      </c>
      <c r="V33">
        <f t="shared" si="20"/>
        <v>0</v>
      </c>
      <c r="W33">
        <f t="shared" si="20"/>
        <v>0</v>
      </c>
      <c r="X33">
        <f t="shared" si="20"/>
        <v>0</v>
      </c>
      <c r="Y33">
        <f t="shared" si="20"/>
        <v>0</v>
      </c>
      <c r="Z33">
        <f t="shared" si="20"/>
        <v>0</v>
      </c>
      <c r="AA33">
        <f t="shared" si="20"/>
        <v>0</v>
      </c>
      <c r="AB33">
        <f t="shared" si="20"/>
        <v>0</v>
      </c>
      <c r="AC33">
        <f t="shared" si="20"/>
        <v>0</v>
      </c>
      <c r="AD33">
        <f t="shared" si="20"/>
        <v>0</v>
      </c>
      <c r="AE33">
        <f t="shared" si="20"/>
        <v>0</v>
      </c>
      <c r="AF33">
        <f t="shared" si="20"/>
        <v>0</v>
      </c>
      <c r="AG33">
        <f t="shared" si="20"/>
        <v>2E-3</v>
      </c>
      <c r="AH33">
        <f t="shared" si="20"/>
        <v>0</v>
      </c>
      <c r="AI33">
        <f t="shared" si="20"/>
        <v>1E-3</v>
      </c>
      <c r="AJ33">
        <f t="shared" si="20"/>
        <v>6.9999999999999993E-3</v>
      </c>
    </row>
    <row r="34" spans="2:36" x14ac:dyDescent="0.25">
      <c r="B34" t="str">
        <f t="shared" si="3"/>
        <v>offset-planetary81</v>
      </c>
      <c r="C34" t="str">
        <f t="shared" si="3"/>
        <v>Persistent organic pollutants</v>
      </c>
      <c r="D34">
        <f t="shared" si="19"/>
        <v>1.3067467529521324</v>
      </c>
      <c r="E34">
        <f t="shared" si="19"/>
        <v>3.4691698756621716</v>
      </c>
      <c r="F34">
        <f t="shared" si="19"/>
        <v>6.7057073712508517</v>
      </c>
      <c r="G34">
        <f t="shared" si="4"/>
        <v>100</v>
      </c>
      <c r="H34" t="str">
        <f t="shared" si="5"/>
        <v>%</v>
      </c>
      <c r="I34">
        <f t="shared" ref="I34:AJ34" si="21">IF($H34="%",I13/100,I13)</f>
        <v>5.0000000000000001E-3</v>
      </c>
      <c r="J34">
        <f t="shared" si="21"/>
        <v>5.0000000000000001E-3</v>
      </c>
      <c r="K34">
        <f t="shared" si="21"/>
        <v>0</v>
      </c>
      <c r="L34">
        <f t="shared" si="21"/>
        <v>0</v>
      </c>
      <c r="M34">
        <f t="shared" si="21"/>
        <v>0</v>
      </c>
      <c r="N34">
        <f t="shared" si="21"/>
        <v>0</v>
      </c>
      <c r="O34">
        <f t="shared" si="21"/>
        <v>0</v>
      </c>
      <c r="P34">
        <f t="shared" si="21"/>
        <v>0</v>
      </c>
      <c r="Q34">
        <f t="shared" si="21"/>
        <v>0</v>
      </c>
      <c r="R34">
        <f t="shared" si="21"/>
        <v>0</v>
      </c>
      <c r="S34">
        <f t="shared" si="21"/>
        <v>0</v>
      </c>
      <c r="T34">
        <f t="shared" si="21"/>
        <v>0</v>
      </c>
      <c r="U34">
        <f t="shared" si="21"/>
        <v>0</v>
      </c>
      <c r="V34">
        <f t="shared" si="21"/>
        <v>0</v>
      </c>
      <c r="W34">
        <f t="shared" si="21"/>
        <v>0</v>
      </c>
      <c r="X34">
        <f t="shared" si="21"/>
        <v>0</v>
      </c>
      <c r="Y34">
        <f t="shared" si="21"/>
        <v>0</v>
      </c>
      <c r="Z34">
        <f t="shared" si="21"/>
        <v>0</v>
      </c>
      <c r="AA34">
        <f t="shared" si="21"/>
        <v>0</v>
      </c>
      <c r="AB34">
        <f t="shared" si="21"/>
        <v>0</v>
      </c>
      <c r="AC34">
        <f t="shared" si="21"/>
        <v>0</v>
      </c>
      <c r="AD34">
        <f t="shared" si="21"/>
        <v>0</v>
      </c>
      <c r="AE34">
        <f t="shared" si="21"/>
        <v>0</v>
      </c>
      <c r="AF34">
        <f t="shared" si="21"/>
        <v>0</v>
      </c>
      <c r="AG34">
        <f t="shared" si="21"/>
        <v>0</v>
      </c>
      <c r="AH34">
        <f t="shared" si="21"/>
        <v>0</v>
      </c>
      <c r="AI34">
        <f t="shared" si="21"/>
        <v>0</v>
      </c>
      <c r="AJ34">
        <f t="shared" si="21"/>
        <v>0</v>
      </c>
    </row>
    <row r="35" spans="2:36" x14ac:dyDescent="0.25">
      <c r="B35" t="str">
        <f t="shared" si="3"/>
        <v>offset-planetary82</v>
      </c>
      <c r="C35" t="str">
        <f t="shared" si="3"/>
        <v>Other pollutants</v>
      </c>
      <c r="D35">
        <f t="shared" si="19"/>
        <v>5.4394911162077548</v>
      </c>
      <c r="E35">
        <f t="shared" si="19"/>
        <v>36.517577638549184</v>
      </c>
      <c r="F35">
        <f t="shared" si="19"/>
        <v>74.201510853350641</v>
      </c>
      <c r="G35">
        <f t="shared" si="4"/>
        <v>100</v>
      </c>
      <c r="H35" t="str">
        <f t="shared" si="5"/>
        <v>%</v>
      </c>
      <c r="I35">
        <f t="shared" ref="I35:AJ35" si="22">IF($H35="%",I14/100,I14)</f>
        <v>0</v>
      </c>
      <c r="J35">
        <f t="shared" si="22"/>
        <v>0</v>
      </c>
      <c r="K35">
        <f t="shared" si="22"/>
        <v>0</v>
      </c>
      <c r="L35">
        <f t="shared" si="22"/>
        <v>0</v>
      </c>
      <c r="M35">
        <f t="shared" si="22"/>
        <v>0</v>
      </c>
      <c r="N35">
        <f t="shared" si="22"/>
        <v>0</v>
      </c>
      <c r="O35">
        <f t="shared" si="22"/>
        <v>0</v>
      </c>
      <c r="P35">
        <f t="shared" si="22"/>
        <v>0</v>
      </c>
      <c r="Q35">
        <f t="shared" si="22"/>
        <v>0</v>
      </c>
      <c r="R35">
        <f t="shared" si="22"/>
        <v>0</v>
      </c>
      <c r="S35">
        <f t="shared" si="22"/>
        <v>0</v>
      </c>
      <c r="T35">
        <f t="shared" si="22"/>
        <v>0</v>
      </c>
      <c r="U35">
        <f t="shared" si="22"/>
        <v>0</v>
      </c>
      <c r="V35">
        <f t="shared" si="22"/>
        <v>0</v>
      </c>
      <c r="W35">
        <f t="shared" si="22"/>
        <v>0</v>
      </c>
      <c r="X35">
        <f t="shared" si="22"/>
        <v>0</v>
      </c>
      <c r="Y35">
        <f t="shared" si="22"/>
        <v>0</v>
      </c>
      <c r="Z35">
        <f t="shared" si="22"/>
        <v>0</v>
      </c>
      <c r="AA35">
        <f t="shared" si="22"/>
        <v>0</v>
      </c>
      <c r="AB35">
        <f t="shared" si="22"/>
        <v>0</v>
      </c>
      <c r="AC35">
        <f t="shared" si="22"/>
        <v>0</v>
      </c>
      <c r="AD35">
        <f t="shared" si="22"/>
        <v>0</v>
      </c>
      <c r="AE35">
        <f t="shared" si="22"/>
        <v>0</v>
      </c>
      <c r="AF35">
        <f t="shared" si="22"/>
        <v>0</v>
      </c>
      <c r="AG35">
        <f t="shared" si="22"/>
        <v>6.9999999999999993E-3</v>
      </c>
      <c r="AH35">
        <f t="shared" si="22"/>
        <v>0</v>
      </c>
      <c r="AI35">
        <f t="shared" si="22"/>
        <v>3.0000000000000001E-3</v>
      </c>
      <c r="AJ35">
        <f t="shared" si="22"/>
        <v>0</v>
      </c>
    </row>
    <row r="36" spans="2:36" x14ac:dyDescent="0.25">
      <c r="B36" t="str">
        <f t="shared" si="3"/>
        <v>offset-human</v>
      </c>
      <c r="C36" t="str">
        <f t="shared" si="3"/>
        <v>Human rights violations</v>
      </c>
      <c r="D36">
        <f>IF($H15="%",D15*100,D15/12)</f>
        <v>0.97749637322535576</v>
      </c>
      <c r="E36">
        <f>IF($H15="%",E15*100,E15/12)</f>
        <v>4.1910920266051797</v>
      </c>
      <c r="F36">
        <f>IF($H15="%",F15*100,F15/12)</f>
        <v>16.423926210196189</v>
      </c>
      <c r="G36">
        <f t="shared" si="4"/>
        <v>20</v>
      </c>
      <c r="H36" t="str">
        <f t="shared" si="5"/>
        <v>$</v>
      </c>
      <c r="I36">
        <f t="shared" ref="I36:AJ36" si="23">IF($H36="%",I15/100,I15)</f>
        <v>1</v>
      </c>
      <c r="J36">
        <f t="shared" si="23"/>
        <v>1</v>
      </c>
      <c r="K36">
        <f t="shared" si="23"/>
        <v>1</v>
      </c>
      <c r="L36">
        <f t="shared" si="23"/>
        <v>1</v>
      </c>
      <c r="M36">
        <f t="shared" si="23"/>
        <v>1</v>
      </c>
      <c r="N36">
        <f t="shared" si="23"/>
        <v>1</v>
      </c>
      <c r="O36">
        <f t="shared" si="23"/>
        <v>1</v>
      </c>
      <c r="P36">
        <f t="shared" si="23"/>
        <v>1</v>
      </c>
      <c r="Q36">
        <f t="shared" si="23"/>
        <v>1</v>
      </c>
      <c r="R36">
        <f t="shared" si="23"/>
        <v>1</v>
      </c>
      <c r="S36">
        <f t="shared" si="23"/>
        <v>1</v>
      </c>
      <c r="T36">
        <f t="shared" si="23"/>
        <v>1</v>
      </c>
      <c r="U36">
        <f t="shared" si="23"/>
        <v>1</v>
      </c>
      <c r="V36">
        <f t="shared" si="23"/>
        <v>1</v>
      </c>
      <c r="W36">
        <f t="shared" si="23"/>
        <v>1</v>
      </c>
      <c r="X36">
        <f t="shared" si="23"/>
        <v>1</v>
      </c>
      <c r="Y36">
        <f t="shared" si="23"/>
        <v>1</v>
      </c>
      <c r="Z36">
        <f t="shared" si="23"/>
        <v>1</v>
      </c>
      <c r="AA36">
        <f t="shared" si="23"/>
        <v>1</v>
      </c>
      <c r="AB36">
        <f t="shared" si="23"/>
        <v>1</v>
      </c>
      <c r="AC36">
        <f t="shared" si="23"/>
        <v>1</v>
      </c>
      <c r="AD36">
        <f t="shared" si="23"/>
        <v>1</v>
      </c>
      <c r="AE36">
        <f t="shared" si="23"/>
        <v>1</v>
      </c>
      <c r="AF36">
        <f t="shared" si="23"/>
        <v>1</v>
      </c>
      <c r="AG36">
        <f t="shared" si="23"/>
        <v>1</v>
      </c>
      <c r="AH36">
        <f t="shared" si="23"/>
        <v>1</v>
      </c>
      <c r="AI36">
        <f t="shared" si="23"/>
        <v>1</v>
      </c>
      <c r="AJ36">
        <f t="shared" si="23"/>
        <v>1</v>
      </c>
    </row>
    <row r="37" spans="2:36" x14ac:dyDescent="0.25">
      <c r="B37" t="str">
        <f t="shared" si="3"/>
        <v>offset-human0</v>
      </c>
      <c r="C37" t="str">
        <f t="shared" si="3"/>
        <v>Poverty labour</v>
      </c>
      <c r="D37">
        <f>MIN(D16/($E$15-$E16+D16)*100, 100)</f>
        <v>100</v>
      </c>
      <c r="E37">
        <f>MIN(E16/($E$15-$E16+E16)*100, 100)</f>
        <v>100</v>
      </c>
      <c r="F37">
        <f>MIN(F16/($E$15-$E16+F16)*100, 100)</f>
        <v>100</v>
      </c>
      <c r="G37">
        <f t="shared" si="4"/>
        <v>100</v>
      </c>
      <c r="H37" t="str">
        <f t="shared" si="5"/>
        <v>%</v>
      </c>
      <c r="I37">
        <f t="shared" ref="I37:AJ37" si="24">IF($H37="%",I16/100,I16)</f>
        <v>3.8748976279279277E-4</v>
      </c>
      <c r="J37">
        <f t="shared" si="24"/>
        <v>4.1564291594594596E-4</v>
      </c>
      <c r="K37">
        <f t="shared" si="24"/>
        <v>7.8163390693693701E-4</v>
      </c>
      <c r="L37">
        <f t="shared" si="24"/>
        <v>5.0010237540540543E-4</v>
      </c>
      <c r="M37">
        <f t="shared" si="24"/>
        <v>4.8602579882882883E-4</v>
      </c>
      <c r="N37">
        <f t="shared" si="24"/>
        <v>2.0260032763063061E-3</v>
      </c>
      <c r="O37">
        <f t="shared" si="24"/>
        <v>3.8748976279279277E-4</v>
      </c>
      <c r="P37">
        <f t="shared" si="24"/>
        <v>4.4379606909909915E-4</v>
      </c>
      <c r="Q37">
        <f t="shared" si="24"/>
        <v>6.9717444747747755E-4</v>
      </c>
      <c r="R37">
        <f t="shared" si="24"/>
        <v>2.0260032763063061E-3</v>
      </c>
      <c r="S37">
        <f t="shared" si="24"/>
        <v>5.2825552855855851E-4</v>
      </c>
      <c r="T37">
        <f t="shared" si="24"/>
        <v>5.2083333333333343E-4</v>
      </c>
      <c r="U37">
        <f t="shared" si="24"/>
        <v>5.2083333333333343E-4</v>
      </c>
      <c r="V37">
        <f t="shared" si="24"/>
        <v>1.9707207207207212E-4</v>
      </c>
      <c r="W37">
        <f t="shared" si="24"/>
        <v>8.1644144144144164E-5</v>
      </c>
      <c r="X37">
        <f t="shared" si="24"/>
        <v>0</v>
      </c>
      <c r="Y37">
        <f t="shared" si="24"/>
        <v>0</v>
      </c>
      <c r="Z37">
        <f t="shared" si="24"/>
        <v>0</v>
      </c>
      <c r="AA37">
        <f t="shared" si="24"/>
        <v>0</v>
      </c>
      <c r="AB37">
        <f t="shared" si="24"/>
        <v>0</v>
      </c>
      <c r="AC37">
        <f t="shared" si="24"/>
        <v>0</v>
      </c>
      <c r="AD37">
        <f t="shared" si="24"/>
        <v>0</v>
      </c>
      <c r="AE37">
        <f t="shared" si="24"/>
        <v>0</v>
      </c>
      <c r="AF37">
        <f t="shared" si="24"/>
        <v>0</v>
      </c>
      <c r="AG37">
        <f t="shared" si="24"/>
        <v>0</v>
      </c>
      <c r="AH37">
        <f t="shared" si="24"/>
        <v>0</v>
      </c>
      <c r="AI37">
        <f t="shared" si="24"/>
        <v>0</v>
      </c>
      <c r="AJ37">
        <f t="shared" si="24"/>
        <v>0</v>
      </c>
    </row>
    <row r="38" spans="2:36" x14ac:dyDescent="0.25">
      <c r="B38" t="str">
        <f t="shared" si="3"/>
        <v>offset-animal</v>
      </c>
      <c r="C38" t="str">
        <f t="shared" si="3"/>
        <v>Animal welfare damage</v>
      </c>
      <c r="D38">
        <f>IF($H17="%",D17*100,D17/12)</f>
        <v>8.3333333333333329E-2</v>
      </c>
      <c r="E38">
        <f>IF($H17="%",E17*100,E17/12)</f>
        <v>0.16666666666666666</v>
      </c>
      <c r="F38">
        <f>IF($H17="%",F17*100,F17/12)</f>
        <v>1.6666666666666667</v>
      </c>
      <c r="G38">
        <f t="shared" si="4"/>
        <v>3</v>
      </c>
      <c r="H38" t="str">
        <f t="shared" si="5"/>
        <v>$</v>
      </c>
      <c r="I38">
        <f t="shared" ref="I38:AJ38" si="25">IF($H38="%",I17/100,I17)</f>
        <v>1</v>
      </c>
      <c r="J38">
        <f t="shared" si="25"/>
        <v>1</v>
      </c>
      <c r="K38">
        <f t="shared" si="25"/>
        <v>1</v>
      </c>
      <c r="L38">
        <f t="shared" si="25"/>
        <v>1</v>
      </c>
      <c r="M38">
        <f t="shared" si="25"/>
        <v>1</v>
      </c>
      <c r="N38">
        <f t="shared" si="25"/>
        <v>1</v>
      </c>
      <c r="O38">
        <f t="shared" si="25"/>
        <v>1</v>
      </c>
      <c r="P38">
        <f t="shared" si="25"/>
        <v>1</v>
      </c>
      <c r="Q38">
        <f t="shared" si="25"/>
        <v>1</v>
      </c>
      <c r="R38">
        <f t="shared" si="25"/>
        <v>1</v>
      </c>
      <c r="S38">
        <f t="shared" si="25"/>
        <v>1</v>
      </c>
      <c r="T38">
        <f t="shared" si="25"/>
        <v>1</v>
      </c>
      <c r="U38">
        <f t="shared" si="25"/>
        <v>1</v>
      </c>
      <c r="V38">
        <f t="shared" si="25"/>
        <v>1</v>
      </c>
      <c r="W38">
        <f t="shared" si="25"/>
        <v>1</v>
      </c>
      <c r="X38">
        <f t="shared" si="25"/>
        <v>1</v>
      </c>
      <c r="Y38">
        <f t="shared" si="25"/>
        <v>1</v>
      </c>
      <c r="Z38">
        <f t="shared" si="25"/>
        <v>1</v>
      </c>
      <c r="AA38">
        <f t="shared" si="25"/>
        <v>1</v>
      </c>
      <c r="AB38">
        <f t="shared" si="25"/>
        <v>1</v>
      </c>
      <c r="AC38">
        <f t="shared" si="25"/>
        <v>1</v>
      </c>
      <c r="AD38">
        <f t="shared" si="25"/>
        <v>1</v>
      </c>
      <c r="AE38">
        <f t="shared" si="25"/>
        <v>1</v>
      </c>
      <c r="AF38">
        <f t="shared" si="25"/>
        <v>1</v>
      </c>
      <c r="AG38">
        <f t="shared" si="25"/>
        <v>1</v>
      </c>
      <c r="AH38">
        <f t="shared" si="25"/>
        <v>1</v>
      </c>
      <c r="AI38">
        <f t="shared" si="25"/>
        <v>1</v>
      </c>
      <c r="AJ38">
        <f t="shared" si="25"/>
        <v>1</v>
      </c>
    </row>
    <row r="39" spans="2:36" x14ac:dyDescent="0.25">
      <c r="B39" t="str">
        <f t="shared" si="3"/>
        <v>offset-animal0</v>
      </c>
      <c r="C39" t="str">
        <f t="shared" si="3"/>
        <v>Wildlife</v>
      </c>
      <c r="D39">
        <f t="shared" ref="D39:F40" si="26">MIN(D18/($E$17-$E18+D18)*100, 100)</f>
        <v>33.333333333333329</v>
      </c>
      <c r="E39">
        <f t="shared" si="26"/>
        <v>50</v>
      </c>
      <c r="F39">
        <f t="shared" si="26"/>
        <v>90.909090909090907</v>
      </c>
      <c r="G39">
        <f t="shared" si="4"/>
        <v>100</v>
      </c>
      <c r="H39" t="str">
        <f t="shared" si="5"/>
        <v>%</v>
      </c>
      <c r="I39">
        <f t="shared" ref="I39:AJ39" si="27">IF($H39="%",I18/100,I18)</f>
        <v>0</v>
      </c>
      <c r="J39">
        <f t="shared" si="27"/>
        <v>0</v>
      </c>
      <c r="K39">
        <f t="shared" si="27"/>
        <v>0</v>
      </c>
      <c r="L39">
        <f t="shared" si="27"/>
        <v>0</v>
      </c>
      <c r="M39">
        <f t="shared" si="27"/>
        <v>0</v>
      </c>
      <c r="N39">
        <f t="shared" si="27"/>
        <v>0</v>
      </c>
      <c r="O39">
        <f t="shared" si="27"/>
        <v>0</v>
      </c>
      <c r="P39">
        <f t="shared" si="27"/>
        <v>0</v>
      </c>
      <c r="Q39">
        <f t="shared" si="27"/>
        <v>0</v>
      </c>
      <c r="R39">
        <f t="shared" si="27"/>
        <v>0</v>
      </c>
      <c r="S39">
        <f t="shared" si="27"/>
        <v>0</v>
      </c>
      <c r="T39">
        <f t="shared" si="27"/>
        <v>0</v>
      </c>
      <c r="U39">
        <f t="shared" si="27"/>
        <v>0</v>
      </c>
      <c r="V39">
        <f t="shared" si="27"/>
        <v>0</v>
      </c>
      <c r="W39">
        <f t="shared" si="27"/>
        <v>0</v>
      </c>
      <c r="X39">
        <f t="shared" si="27"/>
        <v>0</v>
      </c>
      <c r="Y39">
        <f t="shared" si="27"/>
        <v>0</v>
      </c>
      <c r="Z39">
        <f t="shared" si="27"/>
        <v>0</v>
      </c>
      <c r="AA39">
        <f t="shared" si="27"/>
        <v>0</v>
      </c>
      <c r="AB39">
        <f t="shared" si="27"/>
        <v>3.0000000000000001E-3</v>
      </c>
      <c r="AC39">
        <f t="shared" si="27"/>
        <v>0</v>
      </c>
      <c r="AD39">
        <f t="shared" si="27"/>
        <v>1E-3</v>
      </c>
      <c r="AE39">
        <f t="shared" si="27"/>
        <v>1E-3</v>
      </c>
      <c r="AF39">
        <f t="shared" si="27"/>
        <v>2E-3</v>
      </c>
      <c r="AG39">
        <f t="shared" si="27"/>
        <v>0</v>
      </c>
      <c r="AH39">
        <f t="shared" si="27"/>
        <v>3.0000000000000001E-3</v>
      </c>
      <c r="AI39">
        <f t="shared" si="27"/>
        <v>0</v>
      </c>
      <c r="AJ39">
        <f t="shared" si="27"/>
        <v>0</v>
      </c>
    </row>
    <row r="40" spans="2:36" x14ac:dyDescent="0.25">
      <c r="B40" t="str">
        <f t="shared" si="3"/>
        <v>offset-animal1</v>
      </c>
      <c r="C40" t="str">
        <f t="shared" si="3"/>
        <v>Farm animals</v>
      </c>
      <c r="D40">
        <f t="shared" si="26"/>
        <v>33.333333333333329</v>
      </c>
      <c r="E40">
        <f t="shared" si="26"/>
        <v>50</v>
      </c>
      <c r="F40">
        <f t="shared" si="26"/>
        <v>90.909090909090907</v>
      </c>
      <c r="G40">
        <f t="shared" si="4"/>
        <v>100</v>
      </c>
      <c r="H40" t="str">
        <f t="shared" si="5"/>
        <v>%</v>
      </c>
      <c r="I40">
        <f t="shared" ref="I40:AJ40" si="28">IF($H40="%",I19/100,I19)</f>
        <v>0</v>
      </c>
      <c r="J40">
        <f t="shared" si="28"/>
        <v>0</v>
      </c>
      <c r="K40">
        <f t="shared" si="28"/>
        <v>0</v>
      </c>
      <c r="L40">
        <f t="shared" si="28"/>
        <v>0</v>
      </c>
      <c r="M40">
        <f t="shared" si="28"/>
        <v>0</v>
      </c>
      <c r="N40">
        <f t="shared" si="28"/>
        <v>0</v>
      </c>
      <c r="O40">
        <f t="shared" si="28"/>
        <v>0</v>
      </c>
      <c r="P40">
        <f t="shared" si="28"/>
        <v>0</v>
      </c>
      <c r="Q40">
        <f t="shared" si="28"/>
        <v>0</v>
      </c>
      <c r="R40">
        <f t="shared" si="28"/>
        <v>0</v>
      </c>
      <c r="S40">
        <f t="shared" si="28"/>
        <v>0</v>
      </c>
      <c r="T40">
        <f t="shared" si="28"/>
        <v>0</v>
      </c>
      <c r="U40">
        <f t="shared" si="28"/>
        <v>0</v>
      </c>
      <c r="V40">
        <f t="shared" si="28"/>
        <v>0</v>
      </c>
      <c r="W40">
        <f t="shared" si="28"/>
        <v>0</v>
      </c>
      <c r="X40">
        <f t="shared" si="28"/>
        <v>0</v>
      </c>
      <c r="Y40">
        <f t="shared" si="28"/>
        <v>0</v>
      </c>
      <c r="Z40">
        <f t="shared" si="28"/>
        <v>0</v>
      </c>
      <c r="AA40">
        <f t="shared" si="28"/>
        <v>0</v>
      </c>
      <c r="AB40">
        <f t="shared" si="28"/>
        <v>0</v>
      </c>
      <c r="AC40">
        <f t="shared" si="28"/>
        <v>0</v>
      </c>
      <c r="AD40">
        <f t="shared" si="28"/>
        <v>5.0000000000000001E-3</v>
      </c>
      <c r="AE40">
        <f t="shared" si="28"/>
        <v>5.0000000000000001E-3</v>
      </c>
      <c r="AF40">
        <f t="shared" si="28"/>
        <v>0</v>
      </c>
      <c r="AG40">
        <f t="shared" si="28"/>
        <v>0</v>
      </c>
      <c r="AH40">
        <f t="shared" si="28"/>
        <v>0</v>
      </c>
      <c r="AI40">
        <f t="shared" si="28"/>
        <v>0</v>
      </c>
      <c r="AJ40">
        <f t="shared" si="28"/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06CF-5557-4B21-A947-723F3A530508}">
  <dimension ref="A1:AM19"/>
  <sheetViews>
    <sheetView workbookViewId="0">
      <selection activeCell="D26" sqref="D26"/>
    </sheetView>
  </sheetViews>
  <sheetFormatPr defaultRowHeight="15" x14ac:dyDescent="0.25"/>
  <sheetData>
    <row r="1" spans="1:39" x14ac:dyDescent="0.25">
      <c r="A1" t="s">
        <v>71</v>
      </c>
      <c r="B1" t="s">
        <v>72</v>
      </c>
      <c r="C1" t="s">
        <v>73</v>
      </c>
      <c r="D1" t="str">
        <f>LOWER(areas!D1)</f>
        <v>low</v>
      </c>
      <c r="E1" t="str">
        <f>LOWER(areas!E1)</f>
        <v>mid</v>
      </c>
      <c r="F1" t="str">
        <f>LOWER(areas!F1)</f>
        <v>high</v>
      </c>
      <c r="G1" t="str">
        <f>LOWER(areas!G1)</f>
        <v>max</v>
      </c>
      <c r="H1" t="s">
        <v>74</v>
      </c>
      <c r="I1" t="s">
        <v>75</v>
      </c>
      <c r="J1" t="s">
        <v>76</v>
      </c>
      <c r="K1" t="s">
        <v>77</v>
      </c>
      <c r="L1" t="str">
        <f>_xlfn.CONCAT("charities.",areas!I1)</f>
        <v>charities.Malaria Consortium</v>
      </c>
      <c r="M1" t="str">
        <f>_xlfn.CONCAT("charities.",areas!J1)</f>
        <v>charities.Against Malaria Foundation</v>
      </c>
      <c r="N1" t="str">
        <f>_xlfn.CONCAT("charities.",areas!K1)</f>
        <v>charities.Deworm the World</v>
      </c>
      <c r="O1" t="str">
        <f>_xlfn.CONCAT("charities.",areas!L1)</f>
        <v>charities.Helen Keller International</v>
      </c>
      <c r="P1" t="str">
        <f>_xlfn.CONCAT("charities.",areas!M1)</f>
        <v>charities.New Incentives</v>
      </c>
      <c r="Q1" t="str">
        <f>_xlfn.CONCAT("charities.",areas!N1)</f>
        <v>charities.GiveDirectly</v>
      </c>
      <c r="R1" t="str">
        <f>_xlfn.CONCAT("charities.",areas!O1)</f>
        <v>charities.The END Fund</v>
      </c>
      <c r="S1" t="str">
        <f>_xlfn.CONCAT("charities.",areas!P1)</f>
        <v>charities.SCI Foundation</v>
      </c>
      <c r="T1" t="str">
        <f>_xlfn.CONCAT("charities.",areas!Q1)</f>
        <v>charities.Sightsavers</v>
      </c>
      <c r="U1" t="str">
        <f>_xlfn.CONCAT("charities.",areas!R1)</f>
        <v>charities.Village Enterprise</v>
      </c>
      <c r="V1" t="str">
        <f>_xlfn.CONCAT("charities.",areas!S1)</f>
        <v>charities.Seva</v>
      </c>
      <c r="W1" t="str">
        <f>_xlfn.CONCAT("charities.",areas!T1)</f>
        <v>charities.JAAGO Foundation</v>
      </c>
      <c r="X1" t="str">
        <f>_xlfn.CONCAT("charities.",areas!U1)</f>
        <v>charities.UNICEF south africa</v>
      </c>
      <c r="Y1" t="str">
        <f>_xlfn.CONCAT("charities.",areas!V1)</f>
        <v>charities.Lola Karimova-Tillyaeva</v>
      </c>
      <c r="Z1" t="str">
        <f>_xlfn.CONCAT("charities.",areas!W1)</f>
        <v>charities.Cambodian Children's Fund</v>
      </c>
      <c r="AA1" t="str">
        <f>_xlfn.CONCAT("charities.",areas!X1)</f>
        <v>charities.Plan vivo</v>
      </c>
      <c r="AB1" t="str">
        <f>_xlfn.CONCAT("charities.",areas!Y1)</f>
        <v>charities.Gold Standard</v>
      </c>
      <c r="AC1" t="str">
        <f>_xlfn.CONCAT("charities.",areas!Z1)</f>
        <v>charities.Founders Pledge Climate change fund</v>
      </c>
      <c r="AD1" t="str">
        <f>_xlfn.CONCAT("charities.",areas!AA1)</f>
        <v>charities.Clean Air Task Force</v>
      </c>
      <c r="AE1" t="str">
        <f>_xlfn.CONCAT("charities.",areas!AB1)</f>
        <v>charities.World Wildlife Fund</v>
      </c>
      <c r="AF1" t="str">
        <f>_xlfn.CONCAT("charities.",areas!AC1)</f>
        <v>charities.Cool earth</v>
      </c>
      <c r="AG1" t="str">
        <f>_xlfn.CONCAT("charities.",areas!AD1)</f>
        <v>charities.ACE's Recommended Charity Fund</v>
      </c>
      <c r="AH1" t="str">
        <f>_xlfn.CONCAT("charities.",areas!AE1)</f>
        <v>charities.New Harvest</v>
      </c>
      <c r="AI1" t="str">
        <f>_xlfn.CONCAT("charities.",areas!AF1)</f>
        <v>charities.Oceana</v>
      </c>
      <c r="AJ1" t="str">
        <f>_xlfn.CONCAT("charities.",areas!AG1)</f>
        <v>charities.Environmental Working Group</v>
      </c>
      <c r="AK1" t="str">
        <f>_xlfn.CONCAT("charities.",areas!AH1)</f>
        <v>charities.Rainforest alliance</v>
      </c>
      <c r="AL1" t="str">
        <f>_xlfn.CONCAT("charities.",areas!AI1)</f>
        <v>charities.Sustainable Food Trust</v>
      </c>
      <c r="AM1" t="str">
        <f>_xlfn.CONCAT("charities.",areas!AJ1)</f>
        <v>charities.OceanCleanup</v>
      </c>
    </row>
    <row r="2" spans="1:39" x14ac:dyDescent="0.25">
      <c r="A2" t="s">
        <v>41</v>
      </c>
      <c r="D2">
        <f>SUM(D3,D4,D5,D6,D10,D11)</f>
        <v>4.3600000000000003</v>
      </c>
      <c r="E2">
        <f>SUM(E3,E4,E5,E6,E10,E11)</f>
        <v>15.56</v>
      </c>
      <c r="F2">
        <f>SUM(F3,F4,F5,F6,F10,F11)</f>
        <v>32.32</v>
      </c>
      <c r="G2">
        <f>SUM(G3,G4,G5,G6,G10,G11)</f>
        <v>50</v>
      </c>
      <c r="H2">
        <f>E2</f>
        <v>15.56</v>
      </c>
      <c r="I2" t="s">
        <v>29</v>
      </c>
      <c r="J2" t="s">
        <v>78</v>
      </c>
      <c r="K2">
        <v>0</v>
      </c>
      <c r="L2">
        <f>areas!I2</f>
        <v>1</v>
      </c>
      <c r="M2">
        <f>areas!J2</f>
        <v>1</v>
      </c>
      <c r="N2">
        <f>areas!K2</f>
        <v>1</v>
      </c>
      <c r="O2">
        <f>areas!L2</f>
        <v>1</v>
      </c>
      <c r="P2">
        <f>areas!M2</f>
        <v>1</v>
      </c>
      <c r="Q2">
        <f>areas!N2</f>
        <v>1</v>
      </c>
      <c r="R2">
        <f>areas!O2</f>
        <v>1</v>
      </c>
      <c r="S2">
        <f>areas!P2</f>
        <v>1</v>
      </c>
      <c r="T2">
        <f>areas!Q2</f>
        <v>1</v>
      </c>
      <c r="U2">
        <f>areas!R2</f>
        <v>1</v>
      </c>
      <c r="V2">
        <f>areas!S2</f>
        <v>1</v>
      </c>
      <c r="W2">
        <f>areas!T2</f>
        <v>1</v>
      </c>
      <c r="X2">
        <f>areas!U2</f>
        <v>1</v>
      </c>
      <c r="Y2">
        <f>areas!V2</f>
        <v>1</v>
      </c>
      <c r="Z2">
        <f>areas!W2</f>
        <v>1</v>
      </c>
      <c r="AA2">
        <f>areas!X2</f>
        <v>1</v>
      </c>
      <c r="AB2">
        <f>areas!Y2</f>
        <v>1</v>
      </c>
      <c r="AC2">
        <f>areas!Z2</f>
        <v>1</v>
      </c>
      <c r="AD2">
        <f>areas!AA2</f>
        <v>1</v>
      </c>
      <c r="AE2">
        <f>areas!AB2</f>
        <v>1</v>
      </c>
      <c r="AF2">
        <f>areas!AC2</f>
        <v>1</v>
      </c>
      <c r="AG2">
        <f>areas!AD2</f>
        <v>1</v>
      </c>
      <c r="AH2">
        <f>areas!AE2</f>
        <v>1</v>
      </c>
      <c r="AI2">
        <f>areas!AF2</f>
        <v>1</v>
      </c>
      <c r="AJ2">
        <f>areas!AG2</f>
        <v>1</v>
      </c>
      <c r="AK2">
        <f>areas!AH2</f>
        <v>1</v>
      </c>
      <c r="AL2">
        <f>areas!AI2</f>
        <v>1</v>
      </c>
      <c r="AM2">
        <f>areas!AJ2</f>
        <v>1</v>
      </c>
    </row>
    <row r="3" spans="1:39" x14ac:dyDescent="0.25">
      <c r="A3" t="s">
        <v>41</v>
      </c>
      <c r="B3" t="s">
        <v>42</v>
      </c>
      <c r="D3">
        <f>ROUND(areas!D3/12,2)</f>
        <v>2.64</v>
      </c>
      <c r="E3">
        <f>ROUND(areas!E3/12,2)</f>
        <v>11.1</v>
      </c>
      <c r="F3">
        <f>ROUND(areas!F3/12,2)</f>
        <v>18.12</v>
      </c>
      <c r="G3">
        <f>ROUND(areas!G3/12,0)</f>
        <v>25</v>
      </c>
      <c r="H3">
        <f t="shared" ref="H3:H19" si="0">E3</f>
        <v>11.1</v>
      </c>
      <c r="I3" t="s">
        <v>29</v>
      </c>
      <c r="J3" t="s">
        <v>79</v>
      </c>
      <c r="K3">
        <v>1</v>
      </c>
      <c r="L3">
        <f>areas!I3</f>
        <v>0</v>
      </c>
      <c r="M3">
        <f>areas!J3</f>
        <v>0</v>
      </c>
      <c r="N3">
        <f>areas!K3</f>
        <v>0</v>
      </c>
      <c r="O3">
        <f>areas!L3</f>
        <v>0</v>
      </c>
      <c r="P3">
        <f>areas!M3</f>
        <v>0</v>
      </c>
      <c r="Q3">
        <f>areas!N3</f>
        <v>0</v>
      </c>
      <c r="R3">
        <f>areas!O3</f>
        <v>0</v>
      </c>
      <c r="S3">
        <f>areas!P3</f>
        <v>0</v>
      </c>
      <c r="T3">
        <f>areas!Q3</f>
        <v>0</v>
      </c>
      <c r="U3">
        <f>areas!R3</f>
        <v>0</v>
      </c>
      <c r="V3">
        <f>areas!S3</f>
        <v>0</v>
      </c>
      <c r="W3">
        <f>areas!T3</f>
        <v>0</v>
      </c>
      <c r="X3">
        <f>areas!U3</f>
        <v>0</v>
      </c>
      <c r="Y3">
        <f>areas!V3</f>
        <v>0</v>
      </c>
      <c r="Z3">
        <f>areas!W3</f>
        <v>0</v>
      </c>
      <c r="AA3">
        <f>areas!X3</f>
        <v>9.9999999999999992E-2</v>
      </c>
      <c r="AB3">
        <f>areas!Y3</f>
        <v>0.23333333333333331</v>
      </c>
      <c r="AC3">
        <f>areas!Z3</f>
        <v>0.3</v>
      </c>
      <c r="AD3">
        <f>areas!AA3</f>
        <v>0.16666666666666666</v>
      </c>
      <c r="AE3">
        <f>areas!AB3</f>
        <v>6.6666666666666666E-2</v>
      </c>
      <c r="AF3">
        <f>areas!AC3</f>
        <v>6.6666666666666666E-2</v>
      </c>
      <c r="AG3">
        <f>areas!AD3</f>
        <v>0</v>
      </c>
      <c r="AH3">
        <f>areas!AE3</f>
        <v>0</v>
      </c>
      <c r="AI3">
        <f>areas!AF3</f>
        <v>0</v>
      </c>
      <c r="AJ3">
        <f>areas!AG3</f>
        <v>0</v>
      </c>
      <c r="AK3">
        <f>areas!AH3</f>
        <v>6.6666666666666666E-2</v>
      </c>
      <c r="AL3">
        <f>areas!AI3</f>
        <v>0</v>
      </c>
      <c r="AM3">
        <f>areas!AJ3</f>
        <v>0</v>
      </c>
    </row>
    <row r="4" spans="1:39" x14ac:dyDescent="0.25">
      <c r="A4" t="s">
        <v>41</v>
      </c>
      <c r="B4" t="s">
        <v>60</v>
      </c>
      <c r="D4">
        <f>ROUND(areas!D4/12,2)</f>
        <v>0.24</v>
      </c>
      <c r="E4">
        <f>ROUND(areas!E4/12,2)</f>
        <v>0.49</v>
      </c>
      <c r="F4">
        <f>ROUND(areas!F4/12,2)</f>
        <v>1.53</v>
      </c>
      <c r="G4">
        <f>ROUND(areas!G4/12,0)</f>
        <v>2</v>
      </c>
      <c r="H4">
        <f t="shared" si="0"/>
        <v>0.49</v>
      </c>
      <c r="I4" t="s">
        <v>29</v>
      </c>
      <c r="J4" t="s">
        <v>79</v>
      </c>
      <c r="K4">
        <v>1</v>
      </c>
      <c r="L4">
        <f>areas!I4</f>
        <v>0</v>
      </c>
      <c r="M4">
        <f>areas!J4</f>
        <v>0</v>
      </c>
      <c r="N4">
        <f>areas!K4</f>
        <v>0</v>
      </c>
      <c r="O4">
        <f>areas!L4</f>
        <v>0</v>
      </c>
      <c r="P4">
        <f>areas!M4</f>
        <v>0</v>
      </c>
      <c r="Q4">
        <f>areas!N4</f>
        <v>0</v>
      </c>
      <c r="R4">
        <f>areas!O4</f>
        <v>0</v>
      </c>
      <c r="S4">
        <f>areas!P4</f>
        <v>0</v>
      </c>
      <c r="T4">
        <f>areas!Q4</f>
        <v>0</v>
      </c>
      <c r="U4">
        <f>areas!R4</f>
        <v>0</v>
      </c>
      <c r="V4">
        <f>areas!S4</f>
        <v>0</v>
      </c>
      <c r="W4">
        <f>areas!T4</f>
        <v>0</v>
      </c>
      <c r="X4">
        <f>areas!U4</f>
        <v>0</v>
      </c>
      <c r="Y4">
        <f>areas!V4</f>
        <v>0</v>
      </c>
      <c r="Z4">
        <f>areas!W4</f>
        <v>0</v>
      </c>
      <c r="AA4">
        <f>areas!X4</f>
        <v>0</v>
      </c>
      <c r="AB4">
        <f>areas!Y4</f>
        <v>0</v>
      </c>
      <c r="AC4">
        <f>areas!Z4</f>
        <v>0</v>
      </c>
      <c r="AD4">
        <f>areas!AA4</f>
        <v>0</v>
      </c>
      <c r="AE4">
        <f>areas!AB4</f>
        <v>0</v>
      </c>
      <c r="AF4">
        <f>areas!AC4</f>
        <v>0</v>
      </c>
      <c r="AG4">
        <f>areas!AD4</f>
        <v>0.2</v>
      </c>
      <c r="AH4">
        <f>areas!AE4</f>
        <v>0.25</v>
      </c>
      <c r="AI4">
        <f>areas!AF4</f>
        <v>0.1</v>
      </c>
      <c r="AJ4">
        <f>areas!AG4</f>
        <v>0.2</v>
      </c>
      <c r="AK4">
        <f>areas!AH4</f>
        <v>0</v>
      </c>
      <c r="AL4">
        <f>areas!AI4</f>
        <v>0.25</v>
      </c>
      <c r="AM4">
        <f>areas!AJ4</f>
        <v>0</v>
      </c>
    </row>
    <row r="5" spans="1:39" x14ac:dyDescent="0.25">
      <c r="A5" t="s">
        <v>41</v>
      </c>
      <c r="B5" t="s">
        <v>43</v>
      </c>
      <c r="D5">
        <f>ROUND(areas!D5/12,2)</f>
        <v>0.14000000000000001</v>
      </c>
      <c r="E5">
        <f>ROUND(areas!E5/12,2)</f>
        <v>0.28999999999999998</v>
      </c>
      <c r="F5">
        <f>ROUND(areas!F5/12,2)</f>
        <v>0.56999999999999995</v>
      </c>
      <c r="G5">
        <f>ROUND(areas!G5/12,0)</f>
        <v>2</v>
      </c>
      <c r="H5">
        <f t="shared" si="0"/>
        <v>0.28999999999999998</v>
      </c>
      <c r="I5" t="s">
        <v>29</v>
      </c>
      <c r="J5" t="s">
        <v>79</v>
      </c>
      <c r="K5">
        <v>1</v>
      </c>
      <c r="L5">
        <f>areas!I5</f>
        <v>0</v>
      </c>
      <c r="M5">
        <f>areas!J5</f>
        <v>0</v>
      </c>
      <c r="N5">
        <f>areas!K5</f>
        <v>0</v>
      </c>
      <c r="O5">
        <f>areas!L5</f>
        <v>0</v>
      </c>
      <c r="P5">
        <f>areas!M5</f>
        <v>0</v>
      </c>
      <c r="Q5">
        <f>areas!N5</f>
        <v>0</v>
      </c>
      <c r="R5">
        <f>areas!O5</f>
        <v>0</v>
      </c>
      <c r="S5">
        <f>areas!P5</f>
        <v>0</v>
      </c>
      <c r="T5">
        <f>areas!Q5</f>
        <v>0</v>
      </c>
      <c r="U5">
        <f>areas!R5</f>
        <v>0</v>
      </c>
      <c r="V5">
        <f>areas!S5</f>
        <v>0</v>
      </c>
      <c r="W5">
        <f>areas!T5</f>
        <v>0</v>
      </c>
      <c r="X5">
        <f>areas!U5</f>
        <v>0</v>
      </c>
      <c r="Y5">
        <f>areas!V5</f>
        <v>0</v>
      </c>
      <c r="Z5">
        <f>areas!W5</f>
        <v>0</v>
      </c>
      <c r="AA5">
        <f>areas!X5</f>
        <v>0</v>
      </c>
      <c r="AB5">
        <f>areas!Y5</f>
        <v>0</v>
      </c>
      <c r="AC5">
        <f>areas!Z5</f>
        <v>0</v>
      </c>
      <c r="AD5">
        <f>areas!AA5</f>
        <v>0</v>
      </c>
      <c r="AE5">
        <f>areas!AB5</f>
        <v>0</v>
      </c>
      <c r="AF5">
        <f>areas!AC5</f>
        <v>0</v>
      </c>
      <c r="AG5">
        <f>areas!AD5</f>
        <v>0.3</v>
      </c>
      <c r="AH5">
        <f>areas!AE5</f>
        <v>0.2</v>
      </c>
      <c r="AI5">
        <f>areas!AF5</f>
        <v>0</v>
      </c>
      <c r="AJ5">
        <f>areas!AG5</f>
        <v>0.1</v>
      </c>
      <c r="AK5">
        <f>areas!AH5</f>
        <v>0</v>
      </c>
      <c r="AL5">
        <f>areas!AI5</f>
        <v>0.4</v>
      </c>
      <c r="AM5">
        <f>areas!AJ5</f>
        <v>0</v>
      </c>
    </row>
    <row r="6" spans="1:39" x14ac:dyDescent="0.25">
      <c r="A6" t="s">
        <v>41</v>
      </c>
      <c r="B6" t="s">
        <v>44</v>
      </c>
      <c r="D6">
        <f>SUM(D7:D9)</f>
        <v>0.95</v>
      </c>
      <c r="E6">
        <f>SUM(E7:E9)</f>
        <v>2.39</v>
      </c>
      <c r="F6">
        <f>SUM(F7:F9)</f>
        <v>6.93</v>
      </c>
      <c r="G6">
        <f>SUM(G7:G9)</f>
        <v>12</v>
      </c>
      <c r="H6">
        <f t="shared" si="0"/>
        <v>2.39</v>
      </c>
      <c r="I6" t="s">
        <v>29</v>
      </c>
      <c r="J6" t="s">
        <v>78</v>
      </c>
      <c r="K6">
        <v>1</v>
      </c>
      <c r="L6">
        <f>areas!I6</f>
        <v>1</v>
      </c>
      <c r="M6">
        <f>areas!J6</f>
        <v>1</v>
      </c>
      <c r="N6">
        <f>areas!K6</f>
        <v>1</v>
      </c>
      <c r="O6">
        <f>areas!L6</f>
        <v>1</v>
      </c>
      <c r="P6">
        <f>areas!M6</f>
        <v>1</v>
      </c>
      <c r="Q6">
        <f>areas!N6</f>
        <v>1</v>
      </c>
      <c r="R6">
        <f>areas!O6</f>
        <v>1</v>
      </c>
      <c r="S6">
        <f>areas!P6</f>
        <v>1</v>
      </c>
      <c r="T6">
        <f>areas!Q6</f>
        <v>1</v>
      </c>
      <c r="U6">
        <f>areas!R6</f>
        <v>1</v>
      </c>
      <c r="V6">
        <f>areas!S6</f>
        <v>1</v>
      </c>
      <c r="W6">
        <f>areas!T6</f>
        <v>1</v>
      </c>
      <c r="X6">
        <f>areas!U6</f>
        <v>1</v>
      </c>
      <c r="Y6">
        <f>areas!V6</f>
        <v>1</v>
      </c>
      <c r="Z6">
        <f>areas!W6</f>
        <v>1</v>
      </c>
      <c r="AA6">
        <f>areas!X6</f>
        <v>1</v>
      </c>
      <c r="AB6">
        <f>areas!Y6</f>
        <v>1</v>
      </c>
      <c r="AC6">
        <f>areas!Z6</f>
        <v>1</v>
      </c>
      <c r="AD6">
        <f>areas!AA6</f>
        <v>1</v>
      </c>
      <c r="AE6">
        <f>areas!AB6</f>
        <v>1</v>
      </c>
      <c r="AF6">
        <f>areas!AC6</f>
        <v>1</v>
      </c>
      <c r="AG6">
        <f>areas!AD6</f>
        <v>1</v>
      </c>
      <c r="AH6">
        <f>areas!AE6</f>
        <v>1</v>
      </c>
      <c r="AI6">
        <f>areas!AF6</f>
        <v>1</v>
      </c>
      <c r="AJ6">
        <f>areas!AG6</f>
        <v>1</v>
      </c>
      <c r="AK6">
        <f>areas!AH6</f>
        <v>1</v>
      </c>
      <c r="AL6">
        <f>areas!AI6</f>
        <v>1</v>
      </c>
      <c r="AM6">
        <f>areas!AJ6</f>
        <v>1</v>
      </c>
    </row>
    <row r="7" spans="1:39" x14ac:dyDescent="0.25">
      <c r="A7" t="s">
        <v>41</v>
      </c>
      <c r="B7" t="s">
        <v>44</v>
      </c>
      <c r="C7" t="s">
        <v>54</v>
      </c>
      <c r="D7">
        <f>ROUND(areas!D7/12,2)</f>
        <v>0.24</v>
      </c>
      <c r="E7">
        <f>ROUND(areas!E7/12,2)</f>
        <v>0.56999999999999995</v>
      </c>
      <c r="F7">
        <f>ROUND(areas!F7/12,2)</f>
        <v>2.27</v>
      </c>
      <c r="G7">
        <f>ROUND(areas!G7/12,0)</f>
        <v>4</v>
      </c>
      <c r="H7">
        <f t="shared" si="0"/>
        <v>0.56999999999999995</v>
      </c>
      <c r="I7" t="s">
        <v>29</v>
      </c>
      <c r="J7" t="s">
        <v>79</v>
      </c>
      <c r="K7">
        <v>2</v>
      </c>
      <c r="L7">
        <f>areas!I7</f>
        <v>0</v>
      </c>
      <c r="M7">
        <f>areas!J7</f>
        <v>0</v>
      </c>
      <c r="N7">
        <f>areas!K7</f>
        <v>0</v>
      </c>
      <c r="O7">
        <f>areas!L7</f>
        <v>0</v>
      </c>
      <c r="P7">
        <f>areas!M7</f>
        <v>0</v>
      </c>
      <c r="Q7">
        <f>areas!N7</f>
        <v>0</v>
      </c>
      <c r="R7">
        <f>areas!O7</f>
        <v>0</v>
      </c>
      <c r="S7">
        <f>areas!P7</f>
        <v>0</v>
      </c>
      <c r="T7">
        <f>areas!Q7</f>
        <v>0</v>
      </c>
      <c r="U7">
        <f>areas!R7</f>
        <v>0</v>
      </c>
      <c r="V7">
        <f>areas!S7</f>
        <v>0</v>
      </c>
      <c r="W7">
        <f>areas!T7</f>
        <v>0</v>
      </c>
      <c r="X7">
        <f>areas!U7</f>
        <v>0</v>
      </c>
      <c r="Y7">
        <f>areas!V7</f>
        <v>0</v>
      </c>
      <c r="Z7">
        <f>areas!W7</f>
        <v>0</v>
      </c>
      <c r="AA7">
        <f>areas!X7</f>
        <v>0</v>
      </c>
      <c r="AB7">
        <f>areas!Y7</f>
        <v>0</v>
      </c>
      <c r="AC7">
        <f>areas!Z7</f>
        <v>0</v>
      </c>
      <c r="AD7">
        <f>areas!AA7</f>
        <v>0</v>
      </c>
      <c r="AE7">
        <f>areas!AB7</f>
        <v>0.1</v>
      </c>
      <c r="AF7">
        <f>areas!AC7</f>
        <v>0.3</v>
      </c>
      <c r="AG7">
        <f>areas!AD7</f>
        <v>0.1</v>
      </c>
      <c r="AH7">
        <f>areas!AE7</f>
        <v>0.1</v>
      </c>
      <c r="AI7">
        <f>areas!AF7</f>
        <v>0</v>
      </c>
      <c r="AJ7">
        <f>areas!AG7</f>
        <v>0</v>
      </c>
      <c r="AK7">
        <f>areas!AH7</f>
        <v>0.4</v>
      </c>
      <c r="AL7">
        <f>areas!AI7</f>
        <v>0</v>
      </c>
      <c r="AM7">
        <f>areas!AJ7</f>
        <v>0</v>
      </c>
    </row>
    <row r="8" spans="1:39" x14ac:dyDescent="0.25">
      <c r="A8" t="s">
        <v>41</v>
      </c>
      <c r="B8" t="s">
        <v>44</v>
      </c>
      <c r="C8" t="s">
        <v>55</v>
      </c>
      <c r="D8">
        <f>ROUND(areas!D8/12,2)</f>
        <v>0.65</v>
      </c>
      <c r="E8">
        <f>ROUND(areas!E8/12,2)</f>
        <v>1.3</v>
      </c>
      <c r="F8">
        <f>ROUND(areas!F8/12,2)</f>
        <v>2.6</v>
      </c>
      <c r="G8">
        <f>ROUND(areas!G8/12,0)</f>
        <v>4</v>
      </c>
      <c r="H8">
        <f t="shared" si="0"/>
        <v>1.3</v>
      </c>
      <c r="I8" t="s">
        <v>29</v>
      </c>
      <c r="J8" t="s">
        <v>79</v>
      </c>
      <c r="K8">
        <v>2</v>
      </c>
      <c r="L8">
        <f>areas!I8</f>
        <v>0</v>
      </c>
      <c r="M8">
        <f>areas!J8</f>
        <v>0</v>
      </c>
      <c r="N8">
        <f>areas!K8</f>
        <v>0</v>
      </c>
      <c r="O8">
        <f>areas!L8</f>
        <v>0</v>
      </c>
      <c r="P8">
        <f>areas!M8</f>
        <v>0</v>
      </c>
      <c r="Q8">
        <f>areas!N8</f>
        <v>0</v>
      </c>
      <c r="R8">
        <f>areas!O8</f>
        <v>0</v>
      </c>
      <c r="S8">
        <f>areas!P8</f>
        <v>0</v>
      </c>
      <c r="T8">
        <f>areas!Q8</f>
        <v>0</v>
      </c>
      <c r="U8">
        <f>areas!R8</f>
        <v>0</v>
      </c>
      <c r="V8">
        <f>areas!S8</f>
        <v>0</v>
      </c>
      <c r="W8">
        <f>areas!T8</f>
        <v>0</v>
      </c>
      <c r="X8">
        <f>areas!U8</f>
        <v>0</v>
      </c>
      <c r="Y8">
        <f>areas!V8</f>
        <v>0</v>
      </c>
      <c r="Z8">
        <f>areas!W8</f>
        <v>0</v>
      </c>
      <c r="AA8">
        <f>areas!X8</f>
        <v>0.9</v>
      </c>
      <c r="AB8">
        <f>areas!Y8</f>
        <v>0.1</v>
      </c>
      <c r="AC8">
        <f>areas!Z8</f>
        <v>0</v>
      </c>
      <c r="AD8">
        <f>areas!AA8</f>
        <v>0</v>
      </c>
      <c r="AE8">
        <f>areas!AB8</f>
        <v>0</v>
      </c>
      <c r="AF8">
        <f>areas!AC8</f>
        <v>0</v>
      </c>
      <c r="AG8">
        <f>areas!AD8</f>
        <v>0</v>
      </c>
      <c r="AH8">
        <f>areas!AE8</f>
        <v>0</v>
      </c>
      <c r="AI8">
        <f>areas!AF8</f>
        <v>0</v>
      </c>
      <c r="AJ8">
        <f>areas!AG8</f>
        <v>0</v>
      </c>
      <c r="AK8">
        <f>areas!AH8</f>
        <v>0</v>
      </c>
      <c r="AL8">
        <f>areas!AI8</f>
        <v>0</v>
      </c>
      <c r="AM8">
        <f>areas!AJ8</f>
        <v>0</v>
      </c>
    </row>
    <row r="9" spans="1:39" x14ac:dyDescent="0.25">
      <c r="A9" t="s">
        <v>41</v>
      </c>
      <c r="B9" t="s">
        <v>44</v>
      </c>
      <c r="C9" t="s">
        <v>56</v>
      </c>
      <c r="D9">
        <f>ROUND(areas!D9/12,2)</f>
        <v>0.06</v>
      </c>
      <c r="E9">
        <f>ROUND(areas!E9/12,2)</f>
        <v>0.52</v>
      </c>
      <c r="F9">
        <f>ROUND(areas!F9/12,2)</f>
        <v>2.06</v>
      </c>
      <c r="G9">
        <f>ROUND(areas!G9/12,0)</f>
        <v>4</v>
      </c>
      <c r="H9">
        <f t="shared" si="0"/>
        <v>0.52</v>
      </c>
      <c r="I9" t="s">
        <v>29</v>
      </c>
      <c r="J9" t="s">
        <v>79</v>
      </c>
      <c r="K9">
        <v>2</v>
      </c>
      <c r="L9">
        <f>areas!I9</f>
        <v>0</v>
      </c>
      <c r="M9">
        <f>areas!J9</f>
        <v>0</v>
      </c>
      <c r="N9">
        <f>areas!K9</f>
        <v>0</v>
      </c>
      <c r="O9">
        <f>areas!L9</f>
        <v>0</v>
      </c>
      <c r="P9">
        <f>areas!M9</f>
        <v>0</v>
      </c>
      <c r="Q9">
        <f>areas!N9</f>
        <v>0</v>
      </c>
      <c r="R9">
        <f>areas!O9</f>
        <v>0</v>
      </c>
      <c r="S9">
        <f>areas!P9</f>
        <v>0</v>
      </c>
      <c r="T9">
        <f>areas!Q9</f>
        <v>0</v>
      </c>
      <c r="U9">
        <f>areas!R9</f>
        <v>0</v>
      </c>
      <c r="V9">
        <f>areas!S9</f>
        <v>0</v>
      </c>
      <c r="W9">
        <f>areas!T9</f>
        <v>0</v>
      </c>
      <c r="X9">
        <f>areas!U9</f>
        <v>0</v>
      </c>
      <c r="Y9">
        <f>areas!V9</f>
        <v>0</v>
      </c>
      <c r="Z9">
        <f>areas!W9</f>
        <v>0</v>
      </c>
      <c r="AA9">
        <f>areas!X9</f>
        <v>0</v>
      </c>
      <c r="AB9">
        <f>areas!Y9</f>
        <v>0</v>
      </c>
      <c r="AC9">
        <f>areas!Z9</f>
        <v>0</v>
      </c>
      <c r="AD9">
        <f>areas!AA9</f>
        <v>0</v>
      </c>
      <c r="AE9">
        <f>areas!AB9</f>
        <v>0.4</v>
      </c>
      <c r="AF9">
        <f>areas!AC9</f>
        <v>0</v>
      </c>
      <c r="AG9">
        <f>areas!AD9</f>
        <v>0.2</v>
      </c>
      <c r="AH9">
        <f>areas!AE9</f>
        <v>0.2</v>
      </c>
      <c r="AI9">
        <f>areas!AF9</f>
        <v>0.2</v>
      </c>
      <c r="AJ9">
        <f>areas!AG9</f>
        <v>0</v>
      </c>
      <c r="AK9">
        <f>areas!AH9</f>
        <v>0</v>
      </c>
      <c r="AL9">
        <f>areas!AI9</f>
        <v>0</v>
      </c>
      <c r="AM9">
        <f>areas!AJ9</f>
        <v>0</v>
      </c>
    </row>
    <row r="10" spans="1:39" x14ac:dyDescent="0.25">
      <c r="A10" t="s">
        <v>41</v>
      </c>
      <c r="B10" t="s">
        <v>45</v>
      </c>
      <c r="D10">
        <f>ROUND(areas!D10/12,2)</f>
        <v>0.11</v>
      </c>
      <c r="E10">
        <f>ROUND(areas!E10/12,2)</f>
        <v>0.41</v>
      </c>
      <c r="F10">
        <f>ROUND(areas!F10/12,2)</f>
        <v>1.23</v>
      </c>
      <c r="G10">
        <f>ROUND(areas!G10/12,0)</f>
        <v>2</v>
      </c>
      <c r="H10">
        <f t="shared" si="0"/>
        <v>0.41</v>
      </c>
      <c r="I10" t="s">
        <v>29</v>
      </c>
      <c r="J10" t="s">
        <v>79</v>
      </c>
      <c r="K10">
        <v>1</v>
      </c>
      <c r="L10">
        <f>areas!I10</f>
        <v>0</v>
      </c>
      <c r="M10">
        <f>areas!J10</f>
        <v>0</v>
      </c>
      <c r="N10">
        <f>areas!K10</f>
        <v>0</v>
      </c>
      <c r="O10">
        <f>areas!L10</f>
        <v>0</v>
      </c>
      <c r="P10">
        <f>areas!M10</f>
        <v>0</v>
      </c>
      <c r="Q10">
        <f>areas!N10</f>
        <v>0</v>
      </c>
      <c r="R10">
        <f>areas!O10</f>
        <v>0</v>
      </c>
      <c r="S10">
        <f>areas!P10</f>
        <v>0</v>
      </c>
      <c r="T10">
        <f>areas!Q10</f>
        <v>0</v>
      </c>
      <c r="U10">
        <f>areas!R10</f>
        <v>0</v>
      </c>
      <c r="V10">
        <f>areas!S10</f>
        <v>0</v>
      </c>
      <c r="W10">
        <f>areas!T10</f>
        <v>0</v>
      </c>
      <c r="X10">
        <f>areas!U10</f>
        <v>0</v>
      </c>
      <c r="Y10">
        <f>areas!V10</f>
        <v>0</v>
      </c>
      <c r="Z10">
        <f>areas!W10</f>
        <v>0</v>
      </c>
      <c r="AA10">
        <f>areas!X10</f>
        <v>0</v>
      </c>
      <c r="AB10">
        <f>areas!Y10</f>
        <v>0</v>
      </c>
      <c r="AC10">
        <f>areas!Z10</f>
        <v>0</v>
      </c>
      <c r="AD10">
        <f>areas!AA10</f>
        <v>0</v>
      </c>
      <c r="AE10">
        <f>areas!AB10</f>
        <v>0.4</v>
      </c>
      <c r="AF10">
        <f>areas!AC10</f>
        <v>0</v>
      </c>
      <c r="AG10">
        <f>areas!AD10</f>
        <v>0</v>
      </c>
      <c r="AH10">
        <f>areas!AE10</f>
        <v>0</v>
      </c>
      <c r="AI10">
        <f>areas!AF10</f>
        <v>0.4</v>
      </c>
      <c r="AJ10">
        <f>areas!AG10</f>
        <v>0</v>
      </c>
      <c r="AK10">
        <f>areas!AH10</f>
        <v>0.2</v>
      </c>
      <c r="AL10">
        <f>areas!AI10</f>
        <v>0</v>
      </c>
      <c r="AM10">
        <f>areas!AJ10</f>
        <v>0</v>
      </c>
    </row>
    <row r="11" spans="1:39" x14ac:dyDescent="0.25">
      <c r="A11" t="s">
        <v>41</v>
      </c>
      <c r="B11" t="s">
        <v>46</v>
      </c>
      <c r="D11">
        <f>D12+D13+D14</f>
        <v>0.28000000000000003</v>
      </c>
      <c r="E11">
        <f>E12+E13+E14</f>
        <v>0.88000000000000012</v>
      </c>
      <c r="F11">
        <f>F12+F13+F14</f>
        <v>3.9400000000000004</v>
      </c>
      <c r="G11">
        <f>G12+G13+G14</f>
        <v>7</v>
      </c>
      <c r="H11">
        <f t="shared" si="0"/>
        <v>0.88000000000000012</v>
      </c>
      <c r="I11" t="s">
        <v>29</v>
      </c>
      <c r="J11" t="s">
        <v>78</v>
      </c>
      <c r="K11">
        <v>1</v>
      </c>
      <c r="L11">
        <f>areas!I11</f>
        <v>1</v>
      </c>
      <c r="M11">
        <f>areas!J11</f>
        <v>1</v>
      </c>
      <c r="N11">
        <f>areas!K11</f>
        <v>1</v>
      </c>
      <c r="O11">
        <f>areas!L11</f>
        <v>1</v>
      </c>
      <c r="P11">
        <f>areas!M11</f>
        <v>1</v>
      </c>
      <c r="Q11">
        <f>areas!N11</f>
        <v>1</v>
      </c>
      <c r="R11">
        <f>areas!O11</f>
        <v>1</v>
      </c>
      <c r="S11">
        <f>areas!P11</f>
        <v>1</v>
      </c>
      <c r="T11">
        <f>areas!Q11</f>
        <v>1</v>
      </c>
      <c r="U11">
        <f>areas!R11</f>
        <v>1</v>
      </c>
      <c r="V11">
        <f>areas!S11</f>
        <v>1</v>
      </c>
      <c r="W11">
        <f>areas!T11</f>
        <v>1</v>
      </c>
      <c r="X11">
        <f>areas!U11</f>
        <v>1</v>
      </c>
      <c r="Y11">
        <f>areas!V11</f>
        <v>1</v>
      </c>
      <c r="Z11">
        <f>areas!W11</f>
        <v>1</v>
      </c>
      <c r="AA11">
        <f>areas!X11</f>
        <v>1</v>
      </c>
      <c r="AB11">
        <f>areas!Y11</f>
        <v>1</v>
      </c>
      <c r="AC11">
        <f>areas!Z11</f>
        <v>1</v>
      </c>
      <c r="AD11">
        <f>areas!AA11</f>
        <v>1</v>
      </c>
      <c r="AE11">
        <f>areas!AB11</f>
        <v>1</v>
      </c>
      <c r="AF11">
        <f>areas!AC11</f>
        <v>1</v>
      </c>
      <c r="AG11">
        <f>areas!AD11</f>
        <v>1</v>
      </c>
      <c r="AH11">
        <f>areas!AE11</f>
        <v>1</v>
      </c>
      <c r="AI11">
        <f>areas!AF11</f>
        <v>1</v>
      </c>
      <c r="AJ11">
        <f>areas!AG11</f>
        <v>1</v>
      </c>
      <c r="AK11">
        <f>areas!AH11</f>
        <v>1</v>
      </c>
      <c r="AL11">
        <f>areas!AI11</f>
        <v>1</v>
      </c>
      <c r="AM11">
        <f>areas!AJ11</f>
        <v>1</v>
      </c>
    </row>
    <row r="12" spans="1:39" x14ac:dyDescent="0.25">
      <c r="A12" t="s">
        <v>41</v>
      </c>
      <c r="B12" t="s">
        <v>46</v>
      </c>
      <c r="C12" t="s">
        <v>64</v>
      </c>
      <c r="D12">
        <f>ROUND(areas!D12/12,2)</f>
        <v>0.24</v>
      </c>
      <c r="E12">
        <f>ROUND(areas!E12/12,2)</f>
        <v>0.53</v>
      </c>
      <c r="F12">
        <f>ROUND(areas!F12/12,2)</f>
        <v>2.27</v>
      </c>
      <c r="G12">
        <f>ROUND(areas!G12/12,0)</f>
        <v>3</v>
      </c>
      <c r="H12">
        <f t="shared" si="0"/>
        <v>0.53</v>
      </c>
      <c r="I12" t="s">
        <v>29</v>
      </c>
      <c r="J12" t="s">
        <v>79</v>
      </c>
      <c r="K12">
        <v>2</v>
      </c>
      <c r="L12">
        <f>areas!I12</f>
        <v>0</v>
      </c>
      <c r="M12">
        <f>areas!J12</f>
        <v>0</v>
      </c>
      <c r="N12">
        <f>areas!K12</f>
        <v>0</v>
      </c>
      <c r="O12">
        <f>areas!L12</f>
        <v>0</v>
      </c>
      <c r="P12">
        <f>areas!M12</f>
        <v>0</v>
      </c>
      <c r="Q12">
        <f>areas!N12</f>
        <v>0</v>
      </c>
      <c r="R12">
        <f>areas!O12</f>
        <v>0</v>
      </c>
      <c r="S12">
        <f>areas!P12</f>
        <v>0</v>
      </c>
      <c r="T12">
        <f>areas!Q12</f>
        <v>0</v>
      </c>
      <c r="U12">
        <f>areas!R12</f>
        <v>0</v>
      </c>
      <c r="V12">
        <f>areas!S12</f>
        <v>0</v>
      </c>
      <c r="W12">
        <f>areas!T12</f>
        <v>0</v>
      </c>
      <c r="X12">
        <f>areas!U12</f>
        <v>0</v>
      </c>
      <c r="Y12">
        <f>areas!V12</f>
        <v>0</v>
      </c>
      <c r="Z12">
        <f>areas!W12</f>
        <v>0</v>
      </c>
      <c r="AA12">
        <f>areas!X12</f>
        <v>0</v>
      </c>
      <c r="AB12">
        <f>areas!Y12</f>
        <v>0</v>
      </c>
      <c r="AC12">
        <f>areas!Z12</f>
        <v>0</v>
      </c>
      <c r="AD12">
        <f>areas!AA12</f>
        <v>0</v>
      </c>
      <c r="AE12">
        <f>areas!AB12</f>
        <v>0</v>
      </c>
      <c r="AF12">
        <f>areas!AC12</f>
        <v>0</v>
      </c>
      <c r="AG12">
        <f>areas!AD12</f>
        <v>0</v>
      </c>
      <c r="AH12">
        <f>areas!AE12</f>
        <v>0</v>
      </c>
      <c r="AI12">
        <f>areas!AF12</f>
        <v>0</v>
      </c>
      <c r="AJ12">
        <f>areas!AG12</f>
        <v>0.2</v>
      </c>
      <c r="AK12">
        <f>areas!AH12</f>
        <v>0</v>
      </c>
      <c r="AL12">
        <f>areas!AI12</f>
        <v>0.1</v>
      </c>
      <c r="AM12">
        <f>areas!AJ12</f>
        <v>0.7</v>
      </c>
    </row>
    <row r="13" spans="1:39" x14ac:dyDescent="0.25">
      <c r="A13" t="s">
        <v>41</v>
      </c>
      <c r="B13" t="s">
        <v>46</v>
      </c>
      <c r="C13" t="s">
        <v>65</v>
      </c>
      <c r="D13">
        <f>ROUND(areas!D13/12,2)</f>
        <v>0.01</v>
      </c>
      <c r="E13">
        <f>ROUND(areas!E13/12,2)</f>
        <v>0.03</v>
      </c>
      <c r="F13">
        <f>ROUND(areas!F13/12,2)</f>
        <v>0.06</v>
      </c>
      <c r="G13">
        <f>ROUND(areas!G13/12,0)</f>
        <v>1</v>
      </c>
      <c r="H13">
        <f t="shared" si="0"/>
        <v>0.03</v>
      </c>
      <c r="I13" t="s">
        <v>29</v>
      </c>
      <c r="J13" t="s">
        <v>79</v>
      </c>
      <c r="K13">
        <v>2</v>
      </c>
      <c r="L13">
        <f>areas!I13</f>
        <v>0.5</v>
      </c>
      <c r="M13">
        <f>areas!J13</f>
        <v>0.5</v>
      </c>
      <c r="N13">
        <f>areas!K13</f>
        <v>0</v>
      </c>
      <c r="O13">
        <f>areas!L13</f>
        <v>0</v>
      </c>
      <c r="P13">
        <f>areas!M13</f>
        <v>0</v>
      </c>
      <c r="Q13">
        <f>areas!N13</f>
        <v>0</v>
      </c>
      <c r="R13">
        <f>areas!O13</f>
        <v>0</v>
      </c>
      <c r="S13">
        <f>areas!P13</f>
        <v>0</v>
      </c>
      <c r="T13">
        <f>areas!Q13</f>
        <v>0</v>
      </c>
      <c r="U13">
        <f>areas!R13</f>
        <v>0</v>
      </c>
      <c r="V13">
        <f>areas!S13</f>
        <v>0</v>
      </c>
      <c r="W13">
        <f>areas!T13</f>
        <v>0</v>
      </c>
      <c r="X13">
        <f>areas!U13</f>
        <v>0</v>
      </c>
      <c r="Y13">
        <f>areas!V13</f>
        <v>0</v>
      </c>
      <c r="Z13">
        <f>areas!W13</f>
        <v>0</v>
      </c>
      <c r="AA13">
        <f>areas!X13</f>
        <v>0</v>
      </c>
      <c r="AB13">
        <f>areas!Y13</f>
        <v>0</v>
      </c>
      <c r="AC13">
        <f>areas!Z13</f>
        <v>0</v>
      </c>
      <c r="AD13">
        <f>areas!AA13</f>
        <v>0</v>
      </c>
      <c r="AE13">
        <f>areas!AB13</f>
        <v>0</v>
      </c>
      <c r="AF13">
        <f>areas!AC13</f>
        <v>0</v>
      </c>
      <c r="AG13">
        <f>areas!AD13</f>
        <v>0</v>
      </c>
      <c r="AH13">
        <f>areas!AE13</f>
        <v>0</v>
      </c>
      <c r="AI13">
        <f>areas!AF13</f>
        <v>0</v>
      </c>
      <c r="AJ13">
        <f>areas!AG13</f>
        <v>0</v>
      </c>
      <c r="AK13">
        <f>areas!AH13</f>
        <v>0</v>
      </c>
      <c r="AL13">
        <f>areas!AI13</f>
        <v>0</v>
      </c>
      <c r="AM13">
        <f>areas!AJ13</f>
        <v>0</v>
      </c>
    </row>
    <row r="14" spans="1:39" x14ac:dyDescent="0.25">
      <c r="A14" t="s">
        <v>41</v>
      </c>
      <c r="B14" t="s">
        <v>46</v>
      </c>
      <c r="C14" t="s">
        <v>69</v>
      </c>
      <c r="D14">
        <f>ROUND(areas!D14/12,2)</f>
        <v>0.03</v>
      </c>
      <c r="E14">
        <f>ROUND(areas!E14/12,2)</f>
        <v>0.32</v>
      </c>
      <c r="F14">
        <f>ROUND(areas!F14/12,2)</f>
        <v>1.61</v>
      </c>
      <c r="G14">
        <f>ROUND(areas!G14/12,0)</f>
        <v>3</v>
      </c>
      <c r="H14">
        <f t="shared" si="0"/>
        <v>0.32</v>
      </c>
      <c r="I14" t="s">
        <v>29</v>
      </c>
      <c r="J14" t="s">
        <v>79</v>
      </c>
      <c r="K14">
        <v>2</v>
      </c>
      <c r="L14">
        <f>areas!I14</f>
        <v>0</v>
      </c>
      <c r="M14">
        <f>areas!J14</f>
        <v>0</v>
      </c>
      <c r="N14">
        <f>areas!K14</f>
        <v>0</v>
      </c>
      <c r="O14">
        <f>areas!L14</f>
        <v>0</v>
      </c>
      <c r="P14">
        <f>areas!M14</f>
        <v>0</v>
      </c>
      <c r="Q14">
        <f>areas!N14</f>
        <v>0</v>
      </c>
      <c r="R14">
        <f>areas!O14</f>
        <v>0</v>
      </c>
      <c r="S14">
        <f>areas!P14</f>
        <v>0</v>
      </c>
      <c r="T14">
        <f>areas!Q14</f>
        <v>0</v>
      </c>
      <c r="U14">
        <f>areas!R14</f>
        <v>0</v>
      </c>
      <c r="V14">
        <f>areas!S14</f>
        <v>0</v>
      </c>
      <c r="W14">
        <f>areas!T14</f>
        <v>0</v>
      </c>
      <c r="X14">
        <f>areas!U14</f>
        <v>0</v>
      </c>
      <c r="Y14">
        <f>areas!V14</f>
        <v>0</v>
      </c>
      <c r="Z14">
        <f>areas!W14</f>
        <v>0</v>
      </c>
      <c r="AA14">
        <f>areas!X14</f>
        <v>0</v>
      </c>
      <c r="AB14">
        <f>areas!Y14</f>
        <v>0</v>
      </c>
      <c r="AC14">
        <f>areas!Z14</f>
        <v>0</v>
      </c>
      <c r="AD14">
        <f>areas!AA14</f>
        <v>0</v>
      </c>
      <c r="AE14">
        <f>areas!AB14</f>
        <v>0</v>
      </c>
      <c r="AF14">
        <f>areas!AC14</f>
        <v>0</v>
      </c>
      <c r="AG14">
        <f>areas!AD14</f>
        <v>0</v>
      </c>
      <c r="AH14">
        <f>areas!AE14</f>
        <v>0</v>
      </c>
      <c r="AI14">
        <f>areas!AF14</f>
        <v>0</v>
      </c>
      <c r="AJ14">
        <f>areas!AG14</f>
        <v>0.7</v>
      </c>
      <c r="AK14">
        <f>areas!AH14</f>
        <v>0</v>
      </c>
      <c r="AL14">
        <f>areas!AI14</f>
        <v>0.3</v>
      </c>
      <c r="AM14">
        <f>areas!AJ14</f>
        <v>0</v>
      </c>
    </row>
    <row r="15" spans="1:39" x14ac:dyDescent="0.25">
      <c r="A15" t="s">
        <v>58</v>
      </c>
      <c r="D15">
        <f>D16</f>
        <v>0.98</v>
      </c>
      <c r="E15">
        <f>E16</f>
        <v>4.1900000000000004</v>
      </c>
      <c r="F15">
        <f>F16</f>
        <v>16.420000000000002</v>
      </c>
      <c r="G15">
        <f>G16</f>
        <v>20</v>
      </c>
      <c r="H15">
        <f t="shared" si="0"/>
        <v>4.1900000000000004</v>
      </c>
      <c r="I15" t="s">
        <v>29</v>
      </c>
      <c r="J15" t="s">
        <v>78</v>
      </c>
      <c r="K15">
        <v>0</v>
      </c>
      <c r="L15">
        <f>areas!I15</f>
        <v>1</v>
      </c>
      <c r="M15">
        <f>areas!J15</f>
        <v>1</v>
      </c>
      <c r="N15">
        <f>areas!K15</f>
        <v>1</v>
      </c>
      <c r="O15">
        <f>areas!L15</f>
        <v>1</v>
      </c>
      <c r="P15">
        <f>areas!M15</f>
        <v>1</v>
      </c>
      <c r="Q15">
        <f>areas!N15</f>
        <v>1</v>
      </c>
      <c r="R15">
        <f>areas!O15</f>
        <v>1</v>
      </c>
      <c r="S15">
        <f>areas!P15</f>
        <v>1</v>
      </c>
      <c r="T15">
        <f>areas!Q15</f>
        <v>1</v>
      </c>
      <c r="U15">
        <f>areas!R15</f>
        <v>1</v>
      </c>
      <c r="V15">
        <f>areas!S15</f>
        <v>1</v>
      </c>
      <c r="W15">
        <f>areas!T15</f>
        <v>1</v>
      </c>
      <c r="X15">
        <f>areas!U15</f>
        <v>1</v>
      </c>
      <c r="Y15">
        <f>areas!V15</f>
        <v>1</v>
      </c>
      <c r="Z15">
        <f>areas!W15</f>
        <v>1</v>
      </c>
      <c r="AA15">
        <f>areas!X15</f>
        <v>1</v>
      </c>
      <c r="AB15">
        <f>areas!Y15</f>
        <v>1</v>
      </c>
      <c r="AC15">
        <f>areas!Z15</f>
        <v>1</v>
      </c>
      <c r="AD15">
        <f>areas!AA15</f>
        <v>1</v>
      </c>
      <c r="AE15">
        <f>areas!AB15</f>
        <v>1</v>
      </c>
      <c r="AF15">
        <f>areas!AC15</f>
        <v>1</v>
      </c>
      <c r="AG15">
        <f>areas!AD15</f>
        <v>1</v>
      </c>
      <c r="AH15">
        <f>areas!AE15</f>
        <v>1</v>
      </c>
      <c r="AI15">
        <f>areas!AF15</f>
        <v>1</v>
      </c>
      <c r="AJ15">
        <f>areas!AG15</f>
        <v>1</v>
      </c>
      <c r="AK15">
        <f>areas!AH15</f>
        <v>1</v>
      </c>
      <c r="AL15">
        <f>areas!AI15</f>
        <v>1</v>
      </c>
      <c r="AM15">
        <f>areas!AJ15</f>
        <v>1</v>
      </c>
    </row>
    <row r="16" spans="1:39" x14ac:dyDescent="0.25">
      <c r="A16" t="s">
        <v>58</v>
      </c>
      <c r="B16" t="s">
        <v>59</v>
      </c>
      <c r="D16">
        <f>ROUND(areas!D16/12,2)</f>
        <v>0.98</v>
      </c>
      <c r="E16">
        <f>ROUND(areas!E16/12,2)</f>
        <v>4.1900000000000004</v>
      </c>
      <c r="F16">
        <f>ROUND(areas!F16/12,2)</f>
        <v>16.420000000000002</v>
      </c>
      <c r="G16">
        <f>ROUND(areas!G16/12,0)</f>
        <v>20</v>
      </c>
      <c r="H16">
        <f t="shared" si="0"/>
        <v>4.1900000000000004</v>
      </c>
      <c r="I16" t="s">
        <v>29</v>
      </c>
      <c r="J16" t="s">
        <v>79</v>
      </c>
      <c r="K16">
        <v>1</v>
      </c>
      <c r="L16">
        <f>areas!I16</f>
        <v>3.8748976279279278E-2</v>
      </c>
      <c r="M16">
        <f>areas!J16</f>
        <v>4.1564291594594599E-2</v>
      </c>
      <c r="N16">
        <f>areas!K16</f>
        <v>7.8163390693693699E-2</v>
      </c>
      <c r="O16">
        <f>areas!L16</f>
        <v>5.0010237540540542E-2</v>
      </c>
      <c r="P16">
        <f>areas!M16</f>
        <v>4.8602579882882885E-2</v>
      </c>
      <c r="Q16">
        <f>areas!N16</f>
        <v>0.20260032763063063</v>
      </c>
      <c r="R16">
        <f>areas!O16</f>
        <v>3.8748976279279278E-2</v>
      </c>
      <c r="S16">
        <f>areas!P16</f>
        <v>4.4379606909909913E-2</v>
      </c>
      <c r="T16">
        <f>areas!Q16</f>
        <v>6.9717444747747756E-2</v>
      </c>
      <c r="U16">
        <f>areas!R16</f>
        <v>0.20260032763063063</v>
      </c>
      <c r="V16">
        <f>areas!S16</f>
        <v>5.2825552855855856E-2</v>
      </c>
      <c r="W16">
        <f>areas!T16</f>
        <v>5.2083333333333343E-2</v>
      </c>
      <c r="X16">
        <f>areas!U16</f>
        <v>5.2083333333333343E-2</v>
      </c>
      <c r="Y16">
        <f>areas!V16</f>
        <v>1.9707207207207211E-2</v>
      </c>
      <c r="Z16">
        <f>areas!W16</f>
        <v>8.164414414414416E-3</v>
      </c>
      <c r="AA16">
        <f>areas!X16</f>
        <v>0</v>
      </c>
      <c r="AB16">
        <f>areas!Y16</f>
        <v>0</v>
      </c>
      <c r="AC16">
        <f>areas!Z16</f>
        <v>0</v>
      </c>
      <c r="AD16">
        <f>areas!AA16</f>
        <v>0</v>
      </c>
      <c r="AE16">
        <f>areas!AB16</f>
        <v>0</v>
      </c>
      <c r="AF16">
        <f>areas!AC16</f>
        <v>0</v>
      </c>
      <c r="AG16">
        <f>areas!AD16</f>
        <v>0</v>
      </c>
      <c r="AH16">
        <f>areas!AE16</f>
        <v>0</v>
      </c>
      <c r="AI16">
        <f>areas!AF16</f>
        <v>0</v>
      </c>
      <c r="AJ16">
        <f>areas!AG16</f>
        <v>0</v>
      </c>
      <c r="AK16">
        <f>areas!AH16</f>
        <v>0</v>
      </c>
      <c r="AL16">
        <f>areas!AI16</f>
        <v>0</v>
      </c>
      <c r="AM16">
        <f>areas!AJ16</f>
        <v>0</v>
      </c>
    </row>
    <row r="17" spans="1:39" x14ac:dyDescent="0.25">
      <c r="A17" t="s">
        <v>63</v>
      </c>
      <c r="D17">
        <f>SUM(D18:D19)</f>
        <v>0.08</v>
      </c>
      <c r="E17">
        <f>SUM(E18:E19)</f>
        <v>0.16</v>
      </c>
      <c r="F17">
        <f>SUM(F18:F19)</f>
        <v>1.66</v>
      </c>
      <c r="G17">
        <f>SUM(G18:G19)</f>
        <v>2</v>
      </c>
      <c r="H17">
        <f t="shared" si="0"/>
        <v>0.16</v>
      </c>
      <c r="I17" t="s">
        <v>29</v>
      </c>
      <c r="J17" t="s">
        <v>78</v>
      </c>
      <c r="K17">
        <v>0</v>
      </c>
      <c r="L17">
        <f>areas!I17</f>
        <v>1</v>
      </c>
      <c r="M17">
        <f>areas!J17</f>
        <v>1</v>
      </c>
      <c r="N17">
        <f>areas!K17</f>
        <v>1</v>
      </c>
      <c r="O17">
        <f>areas!L17</f>
        <v>1</v>
      </c>
      <c r="P17">
        <f>areas!M17</f>
        <v>1</v>
      </c>
      <c r="Q17">
        <f>areas!N17</f>
        <v>1</v>
      </c>
      <c r="R17">
        <f>areas!O17</f>
        <v>1</v>
      </c>
      <c r="S17">
        <f>areas!P17</f>
        <v>1</v>
      </c>
      <c r="T17">
        <f>areas!Q17</f>
        <v>1</v>
      </c>
      <c r="U17">
        <f>areas!R17</f>
        <v>1</v>
      </c>
      <c r="V17">
        <f>areas!S17</f>
        <v>1</v>
      </c>
      <c r="W17">
        <f>areas!T17</f>
        <v>1</v>
      </c>
      <c r="X17">
        <f>areas!U17</f>
        <v>1</v>
      </c>
      <c r="Y17">
        <f>areas!V17</f>
        <v>1</v>
      </c>
      <c r="Z17">
        <f>areas!W17</f>
        <v>1</v>
      </c>
      <c r="AA17">
        <f>areas!X17</f>
        <v>1</v>
      </c>
      <c r="AB17">
        <f>areas!Y17</f>
        <v>1</v>
      </c>
      <c r="AC17">
        <f>areas!Z17</f>
        <v>1</v>
      </c>
      <c r="AD17">
        <f>areas!AA17</f>
        <v>1</v>
      </c>
      <c r="AE17">
        <f>areas!AB17</f>
        <v>1</v>
      </c>
      <c r="AF17">
        <f>areas!AC17</f>
        <v>1</v>
      </c>
      <c r="AG17">
        <f>areas!AD17</f>
        <v>1</v>
      </c>
      <c r="AH17">
        <f>areas!AE17</f>
        <v>1</v>
      </c>
      <c r="AI17">
        <f>areas!AF17</f>
        <v>1</v>
      </c>
      <c r="AJ17">
        <f>areas!AG17</f>
        <v>1</v>
      </c>
      <c r="AK17">
        <f>areas!AH17</f>
        <v>1</v>
      </c>
      <c r="AL17">
        <f>areas!AI17</f>
        <v>1</v>
      </c>
      <c r="AM17">
        <f>areas!AJ17</f>
        <v>1</v>
      </c>
    </row>
    <row r="18" spans="1:39" x14ac:dyDescent="0.25">
      <c r="A18" t="s">
        <v>63</v>
      </c>
      <c r="B18" t="s">
        <v>33</v>
      </c>
      <c r="D18">
        <f>ROUND(areas!D18/12,2)</f>
        <v>0.04</v>
      </c>
      <c r="E18">
        <f>ROUND(areas!E18/12,2)</f>
        <v>0.08</v>
      </c>
      <c r="F18">
        <f>ROUND(areas!F18/12,2)</f>
        <v>0.83</v>
      </c>
      <c r="G18">
        <f>ROUND(areas!G18/12,0)</f>
        <v>1</v>
      </c>
      <c r="H18">
        <f t="shared" si="0"/>
        <v>0.08</v>
      </c>
      <c r="I18" t="s">
        <v>29</v>
      </c>
      <c r="J18" t="s">
        <v>79</v>
      </c>
      <c r="K18">
        <v>1</v>
      </c>
      <c r="L18">
        <f>areas!I18</f>
        <v>0</v>
      </c>
      <c r="M18">
        <f>areas!J18</f>
        <v>0</v>
      </c>
      <c r="N18">
        <f>areas!K18</f>
        <v>0</v>
      </c>
      <c r="O18">
        <f>areas!L18</f>
        <v>0</v>
      </c>
      <c r="P18">
        <f>areas!M18</f>
        <v>0</v>
      </c>
      <c r="Q18">
        <f>areas!N18</f>
        <v>0</v>
      </c>
      <c r="R18">
        <f>areas!O18</f>
        <v>0</v>
      </c>
      <c r="S18">
        <f>areas!P18</f>
        <v>0</v>
      </c>
      <c r="T18">
        <f>areas!Q18</f>
        <v>0</v>
      </c>
      <c r="U18">
        <f>areas!R18</f>
        <v>0</v>
      </c>
      <c r="V18">
        <f>areas!S18</f>
        <v>0</v>
      </c>
      <c r="W18">
        <f>areas!T18</f>
        <v>0</v>
      </c>
      <c r="X18">
        <f>areas!U18</f>
        <v>0</v>
      </c>
      <c r="Y18">
        <f>areas!V18</f>
        <v>0</v>
      </c>
      <c r="Z18">
        <f>areas!W18</f>
        <v>0</v>
      </c>
      <c r="AA18">
        <f>areas!X18</f>
        <v>0</v>
      </c>
      <c r="AB18">
        <f>areas!Y18</f>
        <v>0</v>
      </c>
      <c r="AC18">
        <f>areas!Z18</f>
        <v>0</v>
      </c>
      <c r="AD18">
        <f>areas!AA18</f>
        <v>0</v>
      </c>
      <c r="AE18">
        <f>areas!AB18</f>
        <v>0.3</v>
      </c>
      <c r="AF18">
        <f>areas!AC18</f>
        <v>0</v>
      </c>
      <c r="AG18">
        <f>areas!AD18</f>
        <v>0.1</v>
      </c>
      <c r="AH18">
        <f>areas!AE18</f>
        <v>0.1</v>
      </c>
      <c r="AI18">
        <f>areas!AF18</f>
        <v>0.2</v>
      </c>
      <c r="AJ18">
        <f>areas!AG18</f>
        <v>0</v>
      </c>
      <c r="AK18">
        <f>areas!AH18</f>
        <v>0.3</v>
      </c>
      <c r="AL18">
        <f>areas!AI18</f>
        <v>0</v>
      </c>
      <c r="AM18">
        <f>areas!AJ18</f>
        <v>0</v>
      </c>
    </row>
    <row r="19" spans="1:39" x14ac:dyDescent="0.25">
      <c r="A19" t="s">
        <v>63</v>
      </c>
      <c r="B19" t="s">
        <v>31</v>
      </c>
      <c r="D19">
        <f>ROUND(areas!D19/12,2)</f>
        <v>0.04</v>
      </c>
      <c r="E19">
        <f>ROUND(areas!E19/12,2)</f>
        <v>0.08</v>
      </c>
      <c r="F19">
        <f>ROUND(areas!F19/12,2)</f>
        <v>0.83</v>
      </c>
      <c r="G19">
        <f>ROUND(areas!G19/12,0)</f>
        <v>1</v>
      </c>
      <c r="H19">
        <f t="shared" si="0"/>
        <v>0.08</v>
      </c>
      <c r="I19" t="s">
        <v>29</v>
      </c>
      <c r="J19" t="s">
        <v>79</v>
      </c>
      <c r="K19">
        <v>1</v>
      </c>
      <c r="L19">
        <f>areas!I19</f>
        <v>0</v>
      </c>
      <c r="M19">
        <f>areas!J19</f>
        <v>0</v>
      </c>
      <c r="N19">
        <f>areas!K19</f>
        <v>0</v>
      </c>
      <c r="O19">
        <f>areas!L19</f>
        <v>0</v>
      </c>
      <c r="P19">
        <f>areas!M19</f>
        <v>0</v>
      </c>
      <c r="Q19">
        <f>areas!N19</f>
        <v>0</v>
      </c>
      <c r="R19">
        <f>areas!O19</f>
        <v>0</v>
      </c>
      <c r="S19">
        <f>areas!P19</f>
        <v>0</v>
      </c>
      <c r="T19">
        <f>areas!Q19</f>
        <v>0</v>
      </c>
      <c r="U19">
        <f>areas!R19</f>
        <v>0</v>
      </c>
      <c r="V19">
        <f>areas!S19</f>
        <v>0</v>
      </c>
      <c r="W19">
        <f>areas!T19</f>
        <v>0</v>
      </c>
      <c r="X19">
        <f>areas!U19</f>
        <v>0</v>
      </c>
      <c r="Y19">
        <f>areas!V19</f>
        <v>0</v>
      </c>
      <c r="Z19">
        <f>areas!W19</f>
        <v>0</v>
      </c>
      <c r="AA19">
        <f>areas!X19</f>
        <v>0</v>
      </c>
      <c r="AB19">
        <f>areas!Y19</f>
        <v>0</v>
      </c>
      <c r="AC19">
        <f>areas!Z19</f>
        <v>0</v>
      </c>
      <c r="AD19">
        <f>areas!AA19</f>
        <v>0</v>
      </c>
      <c r="AE19">
        <f>areas!AB19</f>
        <v>0</v>
      </c>
      <c r="AF19">
        <f>areas!AC19</f>
        <v>0</v>
      </c>
      <c r="AG19">
        <f>areas!AD19</f>
        <v>0.5</v>
      </c>
      <c r="AH19">
        <f>areas!AE19</f>
        <v>0.5</v>
      </c>
      <c r="AI19">
        <f>areas!AF19</f>
        <v>0</v>
      </c>
      <c r="AJ19">
        <f>areas!AG19</f>
        <v>0</v>
      </c>
      <c r="AK19">
        <f>areas!AH19</f>
        <v>0</v>
      </c>
      <c r="AL19">
        <f>areas!AI19</f>
        <v>0</v>
      </c>
      <c r="AM19">
        <f>areas!AJ19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85141-E70F-4210-B0BD-35B97735E114}">
  <dimension ref="A1:S5"/>
  <sheetViews>
    <sheetView workbookViewId="0">
      <selection activeCell="L7" sqref="L7"/>
    </sheetView>
  </sheetViews>
  <sheetFormatPr defaultRowHeight="15" x14ac:dyDescent="0.25"/>
  <sheetData>
    <row r="1" spans="1:19" x14ac:dyDescent="0.25">
      <c r="A1" t="s">
        <v>71</v>
      </c>
      <c r="B1" t="s">
        <v>81</v>
      </c>
      <c r="C1" t="s">
        <v>82</v>
      </c>
      <c r="D1" t="s">
        <v>83</v>
      </c>
      <c r="E1" t="s">
        <v>84</v>
      </c>
      <c r="F1" t="s">
        <v>75</v>
      </c>
      <c r="G1" t="s">
        <v>42</v>
      </c>
      <c r="H1" t="s">
        <v>60</v>
      </c>
      <c r="I1" t="s">
        <v>43</v>
      </c>
      <c r="J1" t="s">
        <v>54</v>
      </c>
      <c r="K1" t="s">
        <v>55</v>
      </c>
      <c r="L1" t="s">
        <v>56</v>
      </c>
      <c r="M1" t="s">
        <v>45</v>
      </c>
      <c r="N1" t="s">
        <v>64</v>
      </c>
      <c r="O1" t="s">
        <v>65</v>
      </c>
      <c r="P1" t="s">
        <v>69</v>
      </c>
      <c r="Q1" t="s">
        <v>59</v>
      </c>
      <c r="R1" t="s">
        <v>33</v>
      </c>
      <c r="S1" t="s">
        <v>31</v>
      </c>
    </row>
    <row r="2" spans="1:19" x14ac:dyDescent="0.25">
      <c r="A2" t="s">
        <v>94</v>
      </c>
      <c r="B2">
        <v>12000</v>
      </c>
      <c r="C2">
        <v>35000</v>
      </c>
      <c r="D2">
        <v>69000</v>
      </c>
      <c r="E2">
        <v>150000</v>
      </c>
      <c r="F2" t="s">
        <v>95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</row>
    <row r="3" spans="1:19" x14ac:dyDescent="0.25">
      <c r="A3" t="s">
        <v>85</v>
      </c>
      <c r="B3">
        <v>0</v>
      </c>
      <c r="C3">
        <v>2300</v>
      </c>
      <c r="D3">
        <v>20000</v>
      </c>
      <c r="E3">
        <v>40000</v>
      </c>
      <c r="F3" t="s">
        <v>96</v>
      </c>
      <c r="G3">
        <v>3.1E-2</v>
      </c>
      <c r="H3">
        <v>0.13</v>
      </c>
      <c r="I3">
        <v>0.1</v>
      </c>
      <c r="J3">
        <v>0.13</v>
      </c>
      <c r="K3">
        <v>0.13</v>
      </c>
      <c r="L3">
        <v>0.13</v>
      </c>
      <c r="M3">
        <v>0.05</v>
      </c>
      <c r="N3">
        <v>0</v>
      </c>
      <c r="O3">
        <v>0.13</v>
      </c>
      <c r="P3">
        <v>0</v>
      </c>
      <c r="Q3">
        <v>0</v>
      </c>
      <c r="R3">
        <v>0</v>
      </c>
      <c r="S3">
        <v>0</v>
      </c>
    </row>
    <row r="4" spans="1:19" x14ac:dyDescent="0.25">
      <c r="A4" t="s">
        <v>86</v>
      </c>
      <c r="B4">
        <v>0</v>
      </c>
      <c r="C4">
        <v>0.25</v>
      </c>
      <c r="D4">
        <v>0.4</v>
      </c>
      <c r="E4">
        <v>1</v>
      </c>
      <c r="F4" t="s">
        <v>97</v>
      </c>
      <c r="G4">
        <v>4.2000000000000003E-2</v>
      </c>
      <c r="H4">
        <v>0.3</v>
      </c>
      <c r="I4">
        <v>0.24</v>
      </c>
      <c r="J4">
        <v>0.9</v>
      </c>
      <c r="K4">
        <v>0.9</v>
      </c>
      <c r="L4">
        <v>0.9</v>
      </c>
      <c r="M4">
        <v>0.4</v>
      </c>
      <c r="N4">
        <v>0</v>
      </c>
      <c r="O4">
        <v>0.3</v>
      </c>
      <c r="P4">
        <v>0</v>
      </c>
      <c r="Q4">
        <v>0</v>
      </c>
      <c r="R4">
        <v>0.5</v>
      </c>
      <c r="S4">
        <v>1</v>
      </c>
    </row>
    <row r="5" spans="1:19" x14ac:dyDescent="0.25">
      <c r="A5" t="s">
        <v>87</v>
      </c>
      <c r="B5">
        <v>0</v>
      </c>
      <c r="C5">
        <v>50</v>
      </c>
      <c r="D5">
        <v>250</v>
      </c>
      <c r="E5">
        <v>500</v>
      </c>
      <c r="F5" t="s">
        <v>98</v>
      </c>
      <c r="G5">
        <v>0.11</v>
      </c>
      <c r="H5">
        <v>0.23</v>
      </c>
      <c r="I5">
        <v>0.17</v>
      </c>
      <c r="J5">
        <v>0.23</v>
      </c>
      <c r="K5">
        <v>0.23</v>
      </c>
      <c r="L5">
        <v>0.23</v>
      </c>
      <c r="M5">
        <v>0.08</v>
      </c>
      <c r="N5">
        <v>0</v>
      </c>
      <c r="O5">
        <v>0.23</v>
      </c>
      <c r="P5">
        <v>0</v>
      </c>
      <c r="Q5">
        <v>0</v>
      </c>
      <c r="R5">
        <v>0</v>
      </c>
      <c r="S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A453F-9AF1-4299-A45F-A20DB2520CCA}">
  <dimension ref="A1:AE7"/>
  <sheetViews>
    <sheetView tabSelected="1" workbookViewId="0">
      <selection activeCell="E14" sqref="E14"/>
    </sheetView>
  </sheetViews>
  <sheetFormatPr defaultRowHeight="15" x14ac:dyDescent="0.25"/>
  <sheetData>
    <row r="1" spans="1:31" x14ac:dyDescent="0.25">
      <c r="A1" t="s">
        <v>71</v>
      </c>
      <c r="B1" t="s">
        <v>72</v>
      </c>
      <c r="C1" t="s">
        <v>74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28</v>
      </c>
      <c r="K1" t="s">
        <v>27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26</v>
      </c>
      <c r="S1" t="s">
        <v>18</v>
      </c>
      <c r="T1" t="s">
        <v>24</v>
      </c>
      <c r="U1" t="s">
        <v>61</v>
      </c>
      <c r="V1" t="s">
        <v>62</v>
      </c>
      <c r="W1" t="s">
        <v>80</v>
      </c>
      <c r="X1" t="s">
        <v>19</v>
      </c>
      <c r="Y1" t="s">
        <v>25</v>
      </c>
      <c r="Z1" t="s">
        <v>36</v>
      </c>
      <c r="AA1" t="s">
        <v>20</v>
      </c>
      <c r="AB1" t="s">
        <v>21</v>
      </c>
      <c r="AC1" t="s">
        <v>22</v>
      </c>
      <c r="AD1" t="s">
        <v>35</v>
      </c>
      <c r="AE1" t="s">
        <v>68</v>
      </c>
    </row>
    <row r="2" spans="1:31" x14ac:dyDescent="0.25">
      <c r="A2" t="s">
        <v>99</v>
      </c>
      <c r="B2" t="s">
        <v>88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-1</v>
      </c>
      <c r="T2">
        <v>-1</v>
      </c>
      <c r="U2">
        <v>1</v>
      </c>
      <c r="V2">
        <v>1</v>
      </c>
      <c r="W2">
        <v>0</v>
      </c>
      <c r="X2">
        <v>0</v>
      </c>
      <c r="Y2">
        <v>1</v>
      </c>
      <c r="Z2">
        <v>1</v>
      </c>
      <c r="AA2">
        <v>0</v>
      </c>
      <c r="AB2">
        <v>1</v>
      </c>
      <c r="AC2">
        <v>0</v>
      </c>
      <c r="AD2">
        <v>1</v>
      </c>
      <c r="AE2">
        <v>-1</v>
      </c>
    </row>
    <row r="3" spans="1:31" x14ac:dyDescent="0.25">
      <c r="A3" t="s">
        <v>99</v>
      </c>
      <c r="B3" t="s">
        <v>89</v>
      </c>
      <c r="C3">
        <v>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-1</v>
      </c>
      <c r="V3">
        <v>-1</v>
      </c>
      <c r="W3">
        <v>0</v>
      </c>
      <c r="X3">
        <v>0</v>
      </c>
      <c r="Y3">
        <v>0</v>
      </c>
      <c r="Z3">
        <v>-1</v>
      </c>
      <c r="AA3">
        <v>1</v>
      </c>
      <c r="AB3">
        <v>0</v>
      </c>
      <c r="AC3">
        <v>0</v>
      </c>
      <c r="AD3">
        <v>0</v>
      </c>
      <c r="AE3">
        <v>1</v>
      </c>
    </row>
    <row r="4" spans="1:31" x14ac:dyDescent="0.25">
      <c r="A4" t="s">
        <v>99</v>
      </c>
      <c r="B4" t="s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-1</v>
      </c>
      <c r="T4">
        <v>1</v>
      </c>
      <c r="U4">
        <v>-1</v>
      </c>
      <c r="V4">
        <v>-1</v>
      </c>
      <c r="W4">
        <v>-0.5</v>
      </c>
      <c r="X4">
        <v>-1</v>
      </c>
      <c r="Y4">
        <v>0</v>
      </c>
      <c r="Z4">
        <v>-0.5</v>
      </c>
      <c r="AA4">
        <v>-0.5</v>
      </c>
      <c r="AB4">
        <v>0</v>
      </c>
      <c r="AC4">
        <v>-0.5</v>
      </c>
      <c r="AD4">
        <v>-0.5</v>
      </c>
      <c r="AE4">
        <v>-0.5</v>
      </c>
    </row>
    <row r="5" spans="1:31" x14ac:dyDescent="0.25">
      <c r="A5" t="s">
        <v>100</v>
      </c>
      <c r="B5" t="s">
        <v>91</v>
      </c>
      <c r="C5">
        <v>33</v>
      </c>
      <c r="D5">
        <v>-0.34610303882048465</v>
      </c>
      <c r="E5">
        <v>-0.18719211881918985</v>
      </c>
      <c r="F5">
        <v>0.8369351662819482</v>
      </c>
      <c r="G5">
        <v>0.18219037799400553</v>
      </c>
      <c r="H5">
        <v>0.12954186343476706</v>
      </c>
      <c r="I5">
        <v>-0.91662455786997432</v>
      </c>
      <c r="J5">
        <v>-0.34610303882048465</v>
      </c>
      <c r="K5">
        <v>-4.84429072241312E-2</v>
      </c>
      <c r="L5">
        <v>0.69603524155355878</v>
      </c>
      <c r="M5">
        <v>-0.91662455786997432</v>
      </c>
      <c r="N5">
        <v>0.27906976670813083</v>
      </c>
      <c r="O5">
        <v>2</v>
      </c>
      <c r="P5">
        <v>2</v>
      </c>
      <c r="Q5">
        <v>1.9999999999999996</v>
      </c>
      <c r="R5">
        <v>1.9999999999999996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-0.5</v>
      </c>
      <c r="AC5">
        <v>0</v>
      </c>
      <c r="AD5">
        <v>1</v>
      </c>
      <c r="AE5">
        <v>0</v>
      </c>
    </row>
    <row r="6" spans="1:31" x14ac:dyDescent="0.25">
      <c r="A6" t="s">
        <v>100</v>
      </c>
      <c r="B6" t="s">
        <v>92</v>
      </c>
      <c r="C6">
        <v>33</v>
      </c>
      <c r="D6">
        <v>-1</v>
      </c>
      <c r="E6">
        <v>-1</v>
      </c>
      <c r="F6">
        <v>-1</v>
      </c>
      <c r="G6">
        <v>-1</v>
      </c>
      <c r="H6">
        <v>-1</v>
      </c>
      <c r="I6">
        <v>1.4679130870487609</v>
      </c>
      <c r="J6">
        <v>-1</v>
      </c>
      <c r="K6">
        <v>-1</v>
      </c>
      <c r="L6">
        <v>-1</v>
      </c>
      <c r="M6">
        <v>1.4679130870487609</v>
      </c>
      <c r="N6">
        <v>-1</v>
      </c>
      <c r="O6">
        <v>-1</v>
      </c>
      <c r="P6">
        <v>-1</v>
      </c>
      <c r="Q6">
        <v>-1</v>
      </c>
      <c r="R6">
        <v>-1</v>
      </c>
      <c r="S6">
        <v>0</v>
      </c>
      <c r="T6">
        <v>0</v>
      </c>
      <c r="U6">
        <v>0</v>
      </c>
      <c r="V6">
        <v>0</v>
      </c>
      <c r="W6">
        <v>-0.5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100</v>
      </c>
      <c r="B7" t="s">
        <v>93</v>
      </c>
      <c r="C7">
        <v>34</v>
      </c>
      <c r="D7">
        <v>1.3461030388204849</v>
      </c>
      <c r="E7">
        <v>1.1871921188191896</v>
      </c>
      <c r="F7">
        <v>0.16306483371805203</v>
      </c>
      <c r="G7">
        <v>0.8178096220059945</v>
      </c>
      <c r="H7">
        <v>0.87045813656523296</v>
      </c>
      <c r="I7">
        <v>-0.55128852917878657</v>
      </c>
      <c r="J7">
        <v>1.3461030388204849</v>
      </c>
      <c r="K7">
        <v>1.048442907224131</v>
      </c>
      <c r="L7">
        <v>0.303964758446441</v>
      </c>
      <c r="M7">
        <v>-0.55128852917878657</v>
      </c>
      <c r="N7">
        <v>0.72093023329186945</v>
      </c>
      <c r="O7">
        <v>-1</v>
      </c>
      <c r="P7">
        <v>-1</v>
      </c>
      <c r="Q7">
        <v>-1</v>
      </c>
      <c r="R7">
        <v>-1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areas</vt:lpstr>
      <vt:lpstr>areas_new_structure</vt:lpstr>
      <vt:lpstr>self_eval</vt:lpstr>
      <vt:lpstr>methods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suchanek</cp:lastModifiedBy>
  <dcterms:created xsi:type="dcterms:W3CDTF">2021-01-29T12:44:10Z</dcterms:created>
  <dcterms:modified xsi:type="dcterms:W3CDTF">2021-05-22T13:46:35Z</dcterms:modified>
</cp:coreProperties>
</file>