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Development\Development File BJS\New folder\BJS Personal Files\Projects\"/>
    </mc:Choice>
  </mc:AlternateContent>
  <xr:revisionPtr revIDLastSave="0" documentId="13_ncr:1_{0B0DDDF0-05D9-47C8-8C66-DD807C865979}" xr6:coauthVersionLast="47" xr6:coauthVersionMax="47" xr10:uidLastSave="{00000000-0000-0000-0000-000000000000}"/>
  <bookViews>
    <workbookView xWindow="-120" yWindow="-120" windowWidth="29040" windowHeight="15840" xr2:uid="{DC838528-332E-433A-B86B-7F80A7DECC60}"/>
  </bookViews>
  <sheets>
    <sheet name="Dashboard" sheetId="19" r:id="rId1"/>
    <sheet name="Combined Pivots" sheetId="13" r:id="rId2"/>
    <sheet name="Actuals" sheetId="6" r:id="rId3"/>
    <sheet name="Budget" sheetId="8" r:id="rId4"/>
    <sheet name="Variance" sheetId="10" r:id="rId5"/>
    <sheet name="Data" sheetId="3" r:id="rId6"/>
    <sheet name="Dashboard Data" sheetId="20" r:id="rId7"/>
  </sheets>
  <definedNames>
    <definedName name="_xlnm._FilterDatabase" localSheetId="5" hidden="1">Data!#REF!</definedName>
  </definedNames>
  <calcPr calcId="191029"/>
  <pivotCaches>
    <pivotCache cacheId="23" r:id="rId8"/>
    <pivotCache cacheId="26" r:id="rId9"/>
    <pivotCache cacheId="29" r:id="rId10"/>
    <pivotCache cacheId="3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20" l="1"/>
  <c r="N12" i="20"/>
  <c r="N15" i="20"/>
  <c r="N18" i="20"/>
  <c r="N21" i="20"/>
  <c r="AT5" i="13" a="1"/>
  <c r="AT5" i="13" s="1"/>
  <c r="L21" i="20" l="1"/>
  <c r="M21" i="20" s="1"/>
  <c r="L12" i="20"/>
  <c r="M12" i="20" s="1"/>
  <c r="L18" i="20"/>
  <c r="M18" i="20" s="1"/>
  <c r="L15" i="20"/>
  <c r="M15" i="20" s="1"/>
  <c r="L9" i="20"/>
  <c r="M9" i="20" s="1"/>
  <c r="C4" i="20" l="1" a="1"/>
  <c r="C4" i="20" s="1"/>
  <c r="C24" i="20" l="1" a="1"/>
  <c r="E76" i="20" l="1"/>
  <c r="E75" i="20"/>
  <c r="D76" i="20"/>
  <c r="D75" i="20"/>
  <c r="C24" i="20"/>
  <c r="E25" i="20"/>
  <c r="E29" i="20"/>
  <c r="E33" i="20"/>
  <c r="E37" i="20"/>
  <c r="E41" i="20"/>
  <c r="E45" i="20"/>
  <c r="E49" i="20"/>
  <c r="E53" i="20"/>
  <c r="E57" i="20"/>
  <c r="E61" i="20"/>
  <c r="E65" i="20"/>
  <c r="E69" i="20"/>
  <c r="E73" i="20"/>
  <c r="D26" i="20"/>
  <c r="D30" i="20"/>
  <c r="D34" i="20"/>
  <c r="D38" i="20"/>
  <c r="D42" i="20"/>
  <c r="D46" i="20"/>
  <c r="D50" i="20"/>
  <c r="D54" i="20"/>
  <c r="D58" i="20"/>
  <c r="D62" i="20"/>
  <c r="D66" i="20"/>
  <c r="D70" i="20"/>
  <c r="D74" i="20"/>
  <c r="E27" i="20"/>
  <c r="E35" i="20"/>
  <c r="E39" i="20"/>
  <c r="E47" i="20"/>
  <c r="E51" i="20"/>
  <c r="E59" i="20"/>
  <c r="E71" i="20"/>
  <c r="D28" i="20"/>
  <c r="D36" i="20"/>
  <c r="D48" i="20"/>
  <c r="D56" i="20"/>
  <c r="D64" i="20"/>
  <c r="D72" i="20"/>
  <c r="D73" i="20"/>
  <c r="D69" i="20"/>
  <c r="D65" i="20"/>
  <c r="D61" i="20"/>
  <c r="D57" i="20"/>
  <c r="D53" i="20"/>
  <c r="D49" i="20"/>
  <c r="D45" i="20"/>
  <c r="D41" i="20"/>
  <c r="D37" i="20"/>
  <c r="D33" i="20"/>
  <c r="D29" i="20"/>
  <c r="D25" i="20"/>
  <c r="E72" i="20"/>
  <c r="E68" i="20"/>
  <c r="E64" i="20"/>
  <c r="E60" i="20"/>
  <c r="E56" i="20"/>
  <c r="E52" i="20"/>
  <c r="E48" i="20"/>
  <c r="E44" i="20"/>
  <c r="E40" i="20"/>
  <c r="E36" i="20"/>
  <c r="E32" i="20"/>
  <c r="E28" i="20"/>
  <c r="D68" i="20"/>
  <c r="D60" i="20"/>
  <c r="D52" i="20"/>
  <c r="D44" i="20"/>
  <c r="D40" i="20"/>
  <c r="D32" i="20"/>
  <c r="E67" i="20"/>
  <c r="E63" i="20"/>
  <c r="E55" i="20"/>
  <c r="E43" i="20"/>
  <c r="E31" i="20"/>
  <c r="D71" i="20"/>
  <c r="D67" i="20"/>
  <c r="D63" i="20"/>
  <c r="D59" i="20"/>
  <c r="D55" i="20"/>
  <c r="D51" i="20"/>
  <c r="D47" i="20"/>
  <c r="D43" i="20"/>
  <c r="D39" i="20"/>
  <c r="D35" i="20"/>
  <c r="D31" i="20"/>
  <c r="D27" i="20"/>
  <c r="E74" i="20"/>
  <c r="E70" i="20"/>
  <c r="E66" i="20"/>
  <c r="E62" i="20"/>
  <c r="E58" i="20"/>
  <c r="E54" i="20"/>
  <c r="E50" i="20"/>
  <c r="E46" i="20"/>
  <c r="E42" i="20"/>
  <c r="E38" i="20"/>
  <c r="E34" i="20"/>
  <c r="E30" i="20"/>
  <c r="E26" i="20"/>
  <c r="D4" i="20"/>
  <c r="B4" i="6" a="1"/>
  <c r="B4" i="10" a="1"/>
  <c r="B4" i="8" a="1"/>
  <c r="J21" i="3" a="1"/>
  <c r="J21" i="3" s="1"/>
  <c r="D24" i="20" l="1"/>
  <c r="E24" i="20"/>
  <c r="D6" i="20"/>
  <c r="D12" i="20"/>
  <c r="E4" i="20"/>
  <c r="E8" i="20"/>
  <c r="E14" i="20"/>
  <c r="D5" i="20"/>
  <c r="D7" i="20"/>
  <c r="D9" i="20"/>
  <c r="D11" i="20"/>
  <c r="D13" i="20"/>
  <c r="D15" i="20"/>
  <c r="D8" i="20"/>
  <c r="D10" i="20"/>
  <c r="D14" i="20"/>
  <c r="E6" i="20"/>
  <c r="E10" i="20"/>
  <c r="E12" i="20"/>
  <c r="E5" i="20"/>
  <c r="E7" i="20"/>
  <c r="E9" i="20"/>
  <c r="E11" i="20"/>
  <c r="E13" i="20"/>
  <c r="E15" i="20"/>
  <c r="B4" i="8"/>
  <c r="H54" i="8" a="1"/>
  <c r="H54" i="8" s="1"/>
  <c r="D54" i="8" a="1"/>
  <c r="D54" i="8" s="1"/>
  <c r="N54" i="8" a="1"/>
  <c r="N54" i="8" s="1"/>
  <c r="L54" i="8" a="1"/>
  <c r="L54" i="8" s="1"/>
  <c r="J54" i="8" a="1"/>
  <c r="J54" i="8" s="1"/>
  <c r="G54" i="8" a="1"/>
  <c r="G54" i="8" s="1"/>
  <c r="B4" i="10"/>
  <c r="B4" i="6"/>
  <c r="N54" i="6" a="1"/>
  <c r="N54" i="6" s="1"/>
  <c r="J54" i="6" a="1"/>
  <c r="J54" i="6" s="1"/>
  <c r="F54" i="6" a="1"/>
  <c r="F54" i="6" s="1"/>
  <c r="M54" i="6" a="1"/>
  <c r="M54" i="6" s="1"/>
  <c r="I54" i="6" a="1"/>
  <c r="I54" i="6" s="1"/>
  <c r="E54" i="6" a="1"/>
  <c r="E54" i="6" s="1"/>
  <c r="L54" i="6" a="1"/>
  <c r="L54" i="6" s="1"/>
  <c r="L54" i="10" s="1" a="1"/>
  <c r="L54" i="10" s="1"/>
  <c r="H54" i="6" a="1"/>
  <c r="H54" i="6" s="1"/>
  <c r="D54" i="6" a="1"/>
  <c r="D54" i="6" s="1"/>
  <c r="K54" i="6" a="1"/>
  <c r="K54" i="6" s="1"/>
  <c r="G54" i="6" a="1"/>
  <c r="G54" i="6" s="1"/>
  <c r="C54" i="6" a="1"/>
  <c r="C54" i="6" s="1"/>
  <c r="C54" i="10" s="1" a="1"/>
  <c r="C54" i="10" s="1"/>
  <c r="E54" i="8" a="1"/>
  <c r="E54" i="8" s="1"/>
  <c r="I54" i="8" a="1"/>
  <c r="I54" i="8" s="1"/>
  <c r="K54" i="8" a="1"/>
  <c r="K54" i="8" s="1"/>
  <c r="M54" i="8" a="1"/>
  <c r="M54" i="8" s="1"/>
  <c r="M54" i="10" s="1" a="1"/>
  <c r="M54" i="10" s="1"/>
  <c r="F54" i="8" a="1"/>
  <c r="F54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G53" i="8" a="1"/>
  <c r="G53" i="8" s="1"/>
  <c r="F53" i="8" a="1"/>
  <c r="F53" i="8" s="1"/>
  <c r="E53" i="8" a="1"/>
  <c r="E53" i="8" s="1"/>
  <c r="D53" i="8" a="1"/>
  <c r="D53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G52" i="8" a="1"/>
  <c r="G52" i="8" s="1"/>
  <c r="F52" i="8" a="1"/>
  <c r="F52" i="8" s="1"/>
  <c r="E52" i="8" a="1"/>
  <c r="E52" i="8" s="1"/>
  <c r="D52" i="8" a="1"/>
  <c r="D52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G51" i="8" a="1"/>
  <c r="G51" i="8" s="1"/>
  <c r="F51" i="8" a="1"/>
  <c r="F51" i="8" s="1"/>
  <c r="E51" i="8" a="1"/>
  <c r="E51" i="8" s="1"/>
  <c r="D51" i="8" a="1"/>
  <c r="D51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G50" i="8" a="1"/>
  <c r="G50" i="8" s="1"/>
  <c r="F50" i="8" a="1"/>
  <c r="F50" i="8" s="1"/>
  <c r="E50" i="8" a="1"/>
  <c r="E50" i="8" s="1"/>
  <c r="D50" i="8" a="1"/>
  <c r="D50" i="8" s="1"/>
  <c r="N53" i="6" a="1"/>
  <c r="N53" i="6" s="1"/>
  <c r="M53" i="6" a="1"/>
  <c r="M53" i="6" s="1"/>
  <c r="L53" i="6" a="1"/>
  <c r="L53" i="6" s="1"/>
  <c r="K53" i="6" a="1"/>
  <c r="K53" i="6" s="1"/>
  <c r="J53" i="6" a="1"/>
  <c r="J53" i="6" s="1"/>
  <c r="I53" i="6" a="1"/>
  <c r="I53" i="6" s="1"/>
  <c r="H53" i="6" a="1"/>
  <c r="H53" i="6" s="1"/>
  <c r="G53" i="6" a="1"/>
  <c r="G53" i="6" s="1"/>
  <c r="F53" i="6" a="1"/>
  <c r="F53" i="6" s="1"/>
  <c r="E53" i="6" a="1"/>
  <c r="E53" i="6" s="1"/>
  <c r="D53" i="6" a="1"/>
  <c r="D53" i="6" s="1"/>
  <c r="C53" i="6" a="1"/>
  <c r="C53" i="6" s="1"/>
  <c r="N52" i="6" a="1"/>
  <c r="N52" i="6" s="1"/>
  <c r="M52" i="6" a="1"/>
  <c r="M52" i="6" s="1"/>
  <c r="L52" i="6" a="1"/>
  <c r="L52" i="6" s="1"/>
  <c r="K52" i="6" a="1"/>
  <c r="K52" i="6" s="1"/>
  <c r="J52" i="6" a="1"/>
  <c r="J52" i="6" s="1"/>
  <c r="I52" i="6" a="1"/>
  <c r="I52" i="6" s="1"/>
  <c r="H52" i="6" a="1"/>
  <c r="H52" i="6" s="1"/>
  <c r="G52" i="6" a="1"/>
  <c r="G52" i="6" s="1"/>
  <c r="F52" i="6" a="1"/>
  <c r="F52" i="6" s="1"/>
  <c r="E52" i="6" a="1"/>
  <c r="E52" i="6" s="1"/>
  <c r="D52" i="6" a="1"/>
  <c r="D52" i="6" s="1"/>
  <c r="C52" i="6" a="1"/>
  <c r="C52" i="6" s="1"/>
  <c r="N51" i="6" a="1"/>
  <c r="N51" i="6" s="1"/>
  <c r="M51" i="6" a="1"/>
  <c r="M51" i="6" s="1"/>
  <c r="L51" i="6" a="1"/>
  <c r="L51" i="6" s="1"/>
  <c r="K51" i="6" a="1"/>
  <c r="K51" i="6" s="1"/>
  <c r="J51" i="6" a="1"/>
  <c r="J51" i="6" s="1"/>
  <c r="I51" i="6" a="1"/>
  <c r="I51" i="6" s="1"/>
  <c r="H51" i="6" a="1"/>
  <c r="H51" i="6" s="1"/>
  <c r="G51" i="6" a="1"/>
  <c r="G51" i="6" s="1"/>
  <c r="F51" i="6" a="1"/>
  <c r="F51" i="6" s="1"/>
  <c r="E51" i="6" a="1"/>
  <c r="E51" i="6" s="1"/>
  <c r="D51" i="6" a="1"/>
  <c r="D51" i="6" s="1"/>
  <c r="C51" i="6" a="1"/>
  <c r="C51" i="6" s="1"/>
  <c r="N50" i="6" a="1"/>
  <c r="N50" i="6" s="1"/>
  <c r="M50" i="6" a="1"/>
  <c r="M50" i="6" s="1"/>
  <c r="L50" i="6" a="1"/>
  <c r="L50" i="6" s="1"/>
  <c r="K50" i="6" a="1"/>
  <c r="K50" i="6" s="1"/>
  <c r="J50" i="6" a="1"/>
  <c r="J50" i="6" s="1"/>
  <c r="I50" i="6" a="1"/>
  <c r="I50" i="6" s="1"/>
  <c r="H50" i="6" a="1"/>
  <c r="H50" i="6" s="1"/>
  <c r="G50" i="6" a="1"/>
  <c r="G50" i="6" s="1"/>
  <c r="F50" i="6" a="1"/>
  <c r="F50" i="6" s="1"/>
  <c r="E50" i="6" a="1"/>
  <c r="E50" i="6" s="1"/>
  <c r="D50" i="6" a="1"/>
  <c r="D50" i="6" s="1"/>
  <c r="C50" i="6" a="1"/>
  <c r="C50" i="6" s="1"/>
  <c r="D54" i="10" l="1" a="1"/>
  <c r="D54" i="10" s="1"/>
  <c r="N54" i="10" a="1"/>
  <c r="N54" i="10" s="1"/>
  <c r="H54" i="10" a="1"/>
  <c r="H54" i="10" s="1"/>
  <c r="I54" i="10" a="1"/>
  <c r="I54" i="10" s="1"/>
  <c r="K54" i="10" a="1"/>
  <c r="K54" i="10" s="1"/>
  <c r="G54" i="10" a="1"/>
  <c r="G54" i="10" s="1"/>
  <c r="E54" i="10" a="1"/>
  <c r="E54" i="10" s="1"/>
  <c r="O52" i="8"/>
  <c r="O53" i="6"/>
  <c r="O50" i="8"/>
  <c r="O51" i="8"/>
  <c r="O54" i="8"/>
  <c r="O53" i="8"/>
  <c r="O54" i="6"/>
  <c r="O50" i="6"/>
  <c r="O51" i="6"/>
  <c r="O52" i="6"/>
  <c r="F54" i="10" a="1"/>
  <c r="F54" i="10" s="1"/>
  <c r="E19" i="20"/>
  <c r="E20" i="20"/>
  <c r="E21" i="20"/>
  <c r="D20" i="20"/>
  <c r="L4" i="20"/>
  <c r="D21" i="20"/>
  <c r="D19" i="20"/>
  <c r="J54" i="10" a="1"/>
  <c r="J54" i="10" s="1"/>
  <c r="F53" i="10" a="1"/>
  <c r="F53" i="10" s="1"/>
  <c r="J53" i="10" a="1"/>
  <c r="J53" i="10" s="1"/>
  <c r="N53" i="10" a="1"/>
  <c r="N53" i="10" s="1"/>
  <c r="C53" i="10" a="1"/>
  <c r="C53" i="10" s="1"/>
  <c r="G53" i="10" a="1"/>
  <c r="G53" i="10" s="1"/>
  <c r="K53" i="10" a="1"/>
  <c r="K53" i="10" s="1"/>
  <c r="D53" i="10" a="1"/>
  <c r="D53" i="10" s="1"/>
  <c r="H53" i="10" a="1"/>
  <c r="H53" i="10" s="1"/>
  <c r="L53" i="10" a="1"/>
  <c r="L53" i="10" s="1"/>
  <c r="E53" i="10" a="1"/>
  <c r="E53" i="10" s="1"/>
  <c r="I53" i="10" a="1"/>
  <c r="I53" i="10" s="1"/>
  <c r="M53" i="10" a="1"/>
  <c r="M53" i="10" s="1"/>
  <c r="D51" i="10" a="1"/>
  <c r="D51" i="10" s="1"/>
  <c r="H51" i="10" a="1"/>
  <c r="H51" i="10" s="1"/>
  <c r="L51" i="10" a="1"/>
  <c r="L51" i="10" s="1"/>
  <c r="C52" i="10" a="1"/>
  <c r="C52" i="10" s="1"/>
  <c r="G52" i="10" a="1"/>
  <c r="G52" i="10" s="1"/>
  <c r="K52" i="10" a="1"/>
  <c r="K52" i="10" s="1"/>
  <c r="E51" i="10" a="1"/>
  <c r="E51" i="10" s="1"/>
  <c r="I51" i="10" a="1"/>
  <c r="I51" i="10" s="1"/>
  <c r="M51" i="10" a="1"/>
  <c r="M51" i="10" s="1"/>
  <c r="D52" i="10" a="1"/>
  <c r="D52" i="10" s="1"/>
  <c r="H52" i="10" a="1"/>
  <c r="H52" i="10" s="1"/>
  <c r="L52" i="10" a="1"/>
  <c r="L52" i="10" s="1"/>
  <c r="F51" i="10" a="1"/>
  <c r="F51" i="10" s="1"/>
  <c r="J51" i="10" a="1"/>
  <c r="J51" i="10" s="1"/>
  <c r="N51" i="10" a="1"/>
  <c r="N51" i="10" s="1"/>
  <c r="E52" i="10" a="1"/>
  <c r="E52" i="10" s="1"/>
  <c r="I52" i="10" a="1"/>
  <c r="I52" i="10" s="1"/>
  <c r="M52" i="10" a="1"/>
  <c r="M52" i="10" s="1"/>
  <c r="C51" i="10" a="1"/>
  <c r="C51" i="10" s="1"/>
  <c r="G51" i="10" a="1"/>
  <c r="G51" i="10" s="1"/>
  <c r="K51" i="10" a="1"/>
  <c r="K51" i="10" s="1"/>
  <c r="F52" i="10" a="1"/>
  <c r="F52" i="10" s="1"/>
  <c r="J52" i="10" a="1"/>
  <c r="J52" i="10" s="1"/>
  <c r="N52" i="10" a="1"/>
  <c r="N52" i="10" s="1"/>
  <c r="O54" i="10" l="1"/>
  <c r="O52" i="10"/>
  <c r="O53" i="10"/>
  <c r="O51" i="10"/>
  <c r="H15" i="20"/>
  <c r="H8" i="20"/>
  <c r="H6" i="20"/>
  <c r="H12" i="20"/>
  <c r="E18" i="20"/>
  <c r="H7" i="20"/>
  <c r="H11" i="20"/>
  <c r="H10" i="20"/>
  <c r="M4" i="20"/>
  <c r="H5" i="20"/>
  <c r="H9" i="20"/>
  <c r="H13" i="20"/>
  <c r="H14" i="20"/>
  <c r="H4" i="20"/>
  <c r="I15" i="20"/>
  <c r="I5" i="20"/>
  <c r="I7" i="20"/>
  <c r="I4" i="20"/>
  <c r="D18" i="20"/>
  <c r="F18" i="20" s="1"/>
  <c r="F11" i="20"/>
  <c r="G11" i="20" s="1"/>
  <c r="I6" i="20"/>
  <c r="I14" i="20"/>
  <c r="F6" i="20"/>
  <c r="G6" i="20" s="1"/>
  <c r="F10" i="20"/>
  <c r="G10" i="20" s="1"/>
  <c r="F14" i="20"/>
  <c r="G14" i="20" s="1"/>
  <c r="I8" i="20"/>
  <c r="F9" i="20"/>
  <c r="G9" i="20" s="1"/>
  <c r="I9" i="20"/>
  <c r="F15" i="20"/>
  <c r="G15" i="20" s="1"/>
  <c r="I12" i="20"/>
  <c r="F5" i="20"/>
  <c r="G5" i="20" s="1"/>
  <c r="I13" i="20"/>
  <c r="F7" i="20"/>
  <c r="G7" i="20" s="1"/>
  <c r="F13" i="20"/>
  <c r="G13" i="20" s="1"/>
  <c r="I10" i="20"/>
  <c r="F4" i="20"/>
  <c r="G4" i="20" s="1"/>
  <c r="F8" i="20"/>
  <c r="G8" i="20" s="1"/>
  <c r="F12" i="20"/>
  <c r="G12" i="20" s="1"/>
  <c r="I11" i="20"/>
  <c r="G48" i="8" a="1"/>
  <c r="G48" i="8" s="1"/>
  <c r="C48" i="8" a="1"/>
  <c r="C48" i="8" s="1"/>
  <c r="K49" i="8" a="1"/>
  <c r="K49" i="8" s="1"/>
  <c r="G49" i="8" a="1"/>
  <c r="G49" i="8" s="1"/>
  <c r="L48" i="8" a="1"/>
  <c r="L48" i="8" s="1"/>
  <c r="F48" i="8" a="1"/>
  <c r="F48" i="8" s="1"/>
  <c r="M49" i="8" a="1"/>
  <c r="M49" i="8" s="1"/>
  <c r="I49" i="8" a="1"/>
  <c r="I49" i="8" s="1"/>
  <c r="E49" i="8" a="1"/>
  <c r="E49" i="8" s="1"/>
  <c r="N48" i="8" a="1"/>
  <c r="N48" i="8" s="1"/>
  <c r="J48" i="8" a="1"/>
  <c r="J48" i="8" s="1"/>
  <c r="I48" i="8" a="1"/>
  <c r="I48" i="8" s="1"/>
  <c r="E48" i="8" a="1"/>
  <c r="E48" i="8" s="1"/>
  <c r="N49" i="8" a="1"/>
  <c r="N49" i="8" s="1"/>
  <c r="J49" i="8" a="1"/>
  <c r="J49" i="8" s="1"/>
  <c r="D49" i="8" a="1"/>
  <c r="D49" i="8" s="1"/>
  <c r="K48" i="8" a="1"/>
  <c r="K48" i="8" s="1"/>
  <c r="D48" i="8" a="1"/>
  <c r="D48" i="8" s="1"/>
  <c r="L49" i="8" a="1"/>
  <c r="L49" i="8" s="1"/>
  <c r="H49" i="8" a="1"/>
  <c r="H49" i="8" s="1"/>
  <c r="F49" i="8" a="1"/>
  <c r="F49" i="8" s="1"/>
  <c r="M48" i="8" a="1"/>
  <c r="M48" i="8" s="1"/>
  <c r="H48" i="8" a="1"/>
  <c r="H48" i="8" s="1"/>
  <c r="F33" i="8" a="1"/>
  <c r="F33" i="8" s="1"/>
  <c r="H4" i="8" a="1"/>
  <c r="H4" i="8" s="1"/>
  <c r="N4" i="8" a="1"/>
  <c r="N4" i="8" s="1"/>
  <c r="M5" i="8" a="1"/>
  <c r="M5" i="8" s="1"/>
  <c r="H6" i="8" a="1"/>
  <c r="H6" i="8" s="1"/>
  <c r="G7" i="8" a="1"/>
  <c r="G7" i="8" s="1"/>
  <c r="M7" i="8" a="1"/>
  <c r="M7" i="8" s="1"/>
  <c r="D8" i="8" a="1"/>
  <c r="D8" i="8" s="1"/>
  <c r="L8" i="8" a="1"/>
  <c r="L8" i="8" s="1"/>
  <c r="G9" i="8" a="1"/>
  <c r="G9" i="8" s="1"/>
  <c r="K11" i="8" a="1"/>
  <c r="K11" i="8" s="1"/>
  <c r="F12" i="8" a="1"/>
  <c r="F12" i="8" s="1"/>
  <c r="E13" i="8" a="1"/>
  <c r="E13" i="8" s="1"/>
  <c r="D14" i="8" a="1"/>
  <c r="D14" i="8" s="1"/>
  <c r="C15" i="8" a="1"/>
  <c r="C15" i="8" s="1"/>
  <c r="E17" i="8" a="1"/>
  <c r="E17" i="8" s="1"/>
  <c r="H18" i="8" a="1"/>
  <c r="H18" i="8" s="1"/>
  <c r="E21" i="8" a="1"/>
  <c r="E21" i="8" s="1"/>
  <c r="L22" i="8" a="1"/>
  <c r="L22" i="8" s="1"/>
  <c r="I25" i="8" a="1"/>
  <c r="I25" i="8" s="1"/>
  <c r="H29" i="8" a="1"/>
  <c r="H29" i="8" s="1"/>
  <c r="N9" i="8" a="1"/>
  <c r="N9" i="8" s="1"/>
  <c r="E10" i="8" a="1"/>
  <c r="E10" i="8" s="1"/>
  <c r="I10" i="8" a="1"/>
  <c r="I10" i="8" s="1"/>
  <c r="M10" i="8" a="1"/>
  <c r="M10" i="8" s="1"/>
  <c r="D11" i="8" a="1"/>
  <c r="D11" i="8" s="1"/>
  <c r="H11" i="8" a="1"/>
  <c r="H11" i="8" s="1"/>
  <c r="L11" i="8" a="1"/>
  <c r="L11" i="8" s="1"/>
  <c r="C12" i="8" a="1"/>
  <c r="C12" i="8" s="1"/>
  <c r="G12" i="8" a="1"/>
  <c r="G12" i="8" s="1"/>
  <c r="K12" i="8" a="1"/>
  <c r="K12" i="8" s="1"/>
  <c r="F13" i="8" a="1"/>
  <c r="F13" i="8" s="1"/>
  <c r="J13" i="8" a="1"/>
  <c r="J13" i="8" s="1"/>
  <c r="N13" i="8" a="1"/>
  <c r="N13" i="8" s="1"/>
  <c r="E14" i="8" a="1"/>
  <c r="E14" i="8" s="1"/>
  <c r="I14" i="8" a="1"/>
  <c r="I14" i="8" s="1"/>
  <c r="M14" i="8" a="1"/>
  <c r="M14" i="8" s="1"/>
  <c r="D15" i="8" a="1"/>
  <c r="D15" i="8" s="1"/>
  <c r="H15" i="8" a="1"/>
  <c r="H15" i="8" s="1"/>
  <c r="L15" i="8" a="1"/>
  <c r="L15" i="8" s="1"/>
  <c r="G16" i="8" a="1"/>
  <c r="G16" i="8" s="1"/>
  <c r="K16" i="8" a="1"/>
  <c r="K16" i="8" s="1"/>
  <c r="F17" i="8" a="1"/>
  <c r="F17" i="8" s="1"/>
  <c r="K17" i="8" a="1"/>
  <c r="K17" i="8" s="1"/>
  <c r="J18" i="8" a="1"/>
  <c r="J18" i="8" s="1"/>
  <c r="I19" i="8" a="1"/>
  <c r="I19" i="8" s="1"/>
  <c r="H20" i="8" a="1"/>
  <c r="H20" i="8" s="1"/>
  <c r="G21" i="8" a="1"/>
  <c r="G21" i="8" s="1"/>
  <c r="F22" i="8" a="1"/>
  <c r="F22" i="8" s="1"/>
  <c r="N22" i="8" a="1"/>
  <c r="N22" i="8" s="1"/>
  <c r="E23" i="8" a="1"/>
  <c r="E23" i="8" s="1"/>
  <c r="M23" i="8" a="1"/>
  <c r="M23" i="8" s="1"/>
  <c r="D24" i="8" a="1"/>
  <c r="D24" i="8" s="1"/>
  <c r="L24" i="8" a="1"/>
  <c r="L24" i="8" s="1"/>
  <c r="K25" i="8" a="1"/>
  <c r="K25" i="8" s="1"/>
  <c r="N27" i="8" a="1"/>
  <c r="N27" i="8" s="1"/>
  <c r="M28" i="8" a="1"/>
  <c r="M28" i="8" s="1"/>
  <c r="L29" i="8" a="1"/>
  <c r="L29" i="8" s="1"/>
  <c r="G31" i="8" a="1"/>
  <c r="G31" i="8" s="1"/>
  <c r="N47" i="8" a="1"/>
  <c r="N47" i="8" s="1"/>
  <c r="L47" i="8" a="1"/>
  <c r="L47" i="8" s="1"/>
  <c r="J47" i="8" a="1"/>
  <c r="J47" i="8" s="1"/>
  <c r="H47" i="8" a="1"/>
  <c r="H47" i="8" s="1"/>
  <c r="F47" i="8" a="1"/>
  <c r="F47" i="8" s="1"/>
  <c r="D47" i="8" a="1"/>
  <c r="D47" i="8" s="1"/>
  <c r="M46" i="8" a="1"/>
  <c r="M46" i="8" s="1"/>
  <c r="K46" i="8" a="1"/>
  <c r="K46" i="8" s="1"/>
  <c r="I46" i="8" a="1"/>
  <c r="I46" i="8" s="1"/>
  <c r="G46" i="8" a="1"/>
  <c r="G46" i="8" s="1"/>
  <c r="E46" i="8" a="1"/>
  <c r="E46" i="8" s="1"/>
  <c r="N45" i="8" a="1"/>
  <c r="N45" i="8" s="1"/>
  <c r="L45" i="8" a="1"/>
  <c r="L45" i="8" s="1"/>
  <c r="J45" i="8" a="1"/>
  <c r="J45" i="8" s="1"/>
  <c r="H45" i="8" a="1"/>
  <c r="H45" i="8" s="1"/>
  <c r="F45" i="8" a="1"/>
  <c r="F45" i="8" s="1"/>
  <c r="D45" i="8" a="1"/>
  <c r="D45" i="8" s="1"/>
  <c r="M44" i="8" a="1"/>
  <c r="M44" i="8" s="1"/>
  <c r="K44" i="8" a="1"/>
  <c r="K44" i="8" s="1"/>
  <c r="K47" i="8" a="1"/>
  <c r="K47" i="8" s="1"/>
  <c r="C47" i="8" a="1"/>
  <c r="C47" i="8" s="1"/>
  <c r="L46" i="8" a="1"/>
  <c r="L46" i="8" s="1"/>
  <c r="D46" i="8" a="1"/>
  <c r="D46" i="8" s="1"/>
  <c r="M45" i="8" a="1"/>
  <c r="M45" i="8" s="1"/>
  <c r="E45" i="8" a="1"/>
  <c r="E45" i="8" s="1"/>
  <c r="N44" i="8" a="1"/>
  <c r="N44" i="8" s="1"/>
  <c r="H44" i="8" a="1"/>
  <c r="H44" i="8" s="1"/>
  <c r="D44" i="8" a="1"/>
  <c r="D44" i="8" s="1"/>
  <c r="M43" i="8" a="1"/>
  <c r="M43" i="8" s="1"/>
  <c r="I43" i="8" a="1"/>
  <c r="I43" i="8" s="1"/>
  <c r="E43" i="8" a="1"/>
  <c r="E43" i="8" s="1"/>
  <c r="N42" i="8" a="1"/>
  <c r="N42" i="8" s="1"/>
  <c r="J42" i="8" a="1"/>
  <c r="J42" i="8" s="1"/>
  <c r="F42" i="8" a="1"/>
  <c r="F42" i="8" s="1"/>
  <c r="K41" i="8" a="1"/>
  <c r="K41" i="8" s="1"/>
  <c r="G41" i="8" a="1"/>
  <c r="G41" i="8" s="1"/>
  <c r="L40" i="8" a="1"/>
  <c r="L40" i="8" s="1"/>
  <c r="H40" i="8" a="1"/>
  <c r="H40" i="8" s="1"/>
  <c r="D40" i="8" a="1"/>
  <c r="D40" i="8" s="1"/>
  <c r="M39" i="8" a="1"/>
  <c r="M39" i="8" s="1"/>
  <c r="G39" i="8" a="1"/>
  <c r="G39" i="8" s="1"/>
  <c r="D39" i="8" a="1"/>
  <c r="D39" i="8" s="1"/>
  <c r="M38" i="8" a="1"/>
  <c r="M38" i="8" s="1"/>
  <c r="K38" i="8" a="1"/>
  <c r="K38" i="8" s="1"/>
  <c r="I38" i="8" a="1"/>
  <c r="I38" i="8" s="1"/>
  <c r="G38" i="8" a="1"/>
  <c r="G38" i="8" s="1"/>
  <c r="E38" i="8" a="1"/>
  <c r="E38" i="8" s="1"/>
  <c r="N37" i="8" a="1"/>
  <c r="N37" i="8" s="1"/>
  <c r="L37" i="8" a="1"/>
  <c r="L37" i="8" s="1"/>
  <c r="J37" i="8" a="1"/>
  <c r="J37" i="8" s="1"/>
  <c r="H37" i="8" a="1"/>
  <c r="H37" i="8" s="1"/>
  <c r="F37" i="8" a="1"/>
  <c r="F37" i="8" s="1"/>
  <c r="D37" i="8" a="1"/>
  <c r="D37" i="8" s="1"/>
  <c r="M36" i="8" a="1"/>
  <c r="M36" i="8" s="1"/>
  <c r="K36" i="8" a="1"/>
  <c r="K36" i="8" s="1"/>
  <c r="I36" i="8" a="1"/>
  <c r="I36" i="8" s="1"/>
  <c r="G36" i="8" a="1"/>
  <c r="G36" i="8" s="1"/>
  <c r="E36" i="8" a="1"/>
  <c r="E36" i="8" s="1"/>
  <c r="N35" i="8" a="1"/>
  <c r="N35" i="8" s="1"/>
  <c r="L35" i="8" a="1"/>
  <c r="L35" i="8" s="1"/>
  <c r="J35" i="8" a="1"/>
  <c r="J35" i="8" s="1"/>
  <c r="H35" i="8" a="1"/>
  <c r="H35" i="8" s="1"/>
  <c r="F35" i="8" a="1"/>
  <c r="F35" i="8" s="1"/>
  <c r="D35" i="8" a="1"/>
  <c r="D35" i="8" s="1"/>
  <c r="I47" i="8" a="1"/>
  <c r="I47" i="8" s="1"/>
  <c r="J46" i="8" a="1"/>
  <c r="J46" i="8" s="1"/>
  <c r="K45" i="8" a="1"/>
  <c r="K45" i="8" s="1"/>
  <c r="L44" i="8" a="1"/>
  <c r="L44" i="8" s="1"/>
  <c r="G44" i="8" a="1"/>
  <c r="G44" i="8" s="1"/>
  <c r="L43" i="8" a="1"/>
  <c r="L43" i="8" s="1"/>
  <c r="H43" i="8" a="1"/>
  <c r="H43" i="8" s="1"/>
  <c r="D43" i="8" a="1"/>
  <c r="D43" i="8" s="1"/>
  <c r="M42" i="8" a="1"/>
  <c r="M42" i="8" s="1"/>
  <c r="I42" i="8" a="1"/>
  <c r="I42" i="8" s="1"/>
  <c r="E42" i="8" a="1"/>
  <c r="E42" i="8" s="1"/>
  <c r="N41" i="8" a="1"/>
  <c r="N41" i="8" s="1"/>
  <c r="J41" i="8" a="1"/>
  <c r="J41" i="8" s="1"/>
  <c r="F41" i="8" a="1"/>
  <c r="F41" i="8" s="1"/>
  <c r="K40" i="8" a="1"/>
  <c r="K40" i="8" s="1"/>
  <c r="G40" i="8" a="1"/>
  <c r="G40" i="8" s="1"/>
  <c r="L39" i="8" a="1"/>
  <c r="L39" i="8" s="1"/>
  <c r="I39" i="8" a="1"/>
  <c r="I39" i="8" s="1"/>
  <c r="F39" i="8" a="1"/>
  <c r="F39" i="8" s="1"/>
  <c r="G47" i="8" a="1"/>
  <c r="G47" i="8" s="1"/>
  <c r="H46" i="8" a="1"/>
  <c r="H46" i="8" s="1"/>
  <c r="I45" i="8" a="1"/>
  <c r="I45" i="8" s="1"/>
  <c r="J44" i="8" a="1"/>
  <c r="J44" i="8" s="1"/>
  <c r="F44" i="8" a="1"/>
  <c r="F44" i="8" s="1"/>
  <c r="K43" i="8" a="1"/>
  <c r="K43" i="8" s="1"/>
  <c r="G43" i="8" a="1"/>
  <c r="G43" i="8" s="1"/>
  <c r="L42" i="8" a="1"/>
  <c r="L42" i="8" s="1"/>
  <c r="H42" i="8" a="1"/>
  <c r="H42" i="8" s="1"/>
  <c r="D42" i="8" a="1"/>
  <c r="D42" i="8" s="1"/>
  <c r="M41" i="8" a="1"/>
  <c r="M41" i="8" s="1"/>
  <c r="I41" i="8" a="1"/>
  <c r="I41" i="8" s="1"/>
  <c r="E41" i="8" a="1"/>
  <c r="E41" i="8" s="1"/>
  <c r="N40" i="8" a="1"/>
  <c r="N40" i="8" s="1"/>
  <c r="J40" i="8" a="1"/>
  <c r="J40" i="8" s="1"/>
  <c r="F40" i="8" a="1"/>
  <c r="F40" i="8" s="1"/>
  <c r="K39" i="8" a="1"/>
  <c r="K39" i="8" s="1"/>
  <c r="H39" i="8" a="1"/>
  <c r="H39" i="8" s="1"/>
  <c r="C39" i="8" a="1"/>
  <c r="C39" i="8" s="1"/>
  <c r="N38" i="8" a="1"/>
  <c r="N38" i="8" s="1"/>
  <c r="L38" i="8" a="1"/>
  <c r="L38" i="8" s="1"/>
  <c r="J38" i="8" a="1"/>
  <c r="J38" i="8" s="1"/>
  <c r="H38" i="8" a="1"/>
  <c r="H38" i="8" s="1"/>
  <c r="F38" i="8" a="1"/>
  <c r="F38" i="8" s="1"/>
  <c r="D38" i="8" a="1"/>
  <c r="D38" i="8" s="1"/>
  <c r="M37" i="8" a="1"/>
  <c r="M37" i="8" s="1"/>
  <c r="K37" i="8" a="1"/>
  <c r="K37" i="8" s="1"/>
  <c r="I37" i="8" a="1"/>
  <c r="I37" i="8" s="1"/>
  <c r="G37" i="8" a="1"/>
  <c r="G37" i="8" s="1"/>
  <c r="E37" i="8" a="1"/>
  <c r="E37" i="8" s="1"/>
  <c r="N36" i="8" a="1"/>
  <c r="N36" i="8" s="1"/>
  <c r="L36" i="8" a="1"/>
  <c r="L36" i="8" s="1"/>
  <c r="J36" i="8" a="1"/>
  <c r="J36" i="8" s="1"/>
  <c r="H36" i="8" a="1"/>
  <c r="H36" i="8" s="1"/>
  <c r="F36" i="8" a="1"/>
  <c r="F36" i="8" s="1"/>
  <c r="D36" i="8" a="1"/>
  <c r="D36" i="8" s="1"/>
  <c r="M35" i="8" a="1"/>
  <c r="M35" i="8" s="1"/>
  <c r="K35" i="8" a="1"/>
  <c r="K35" i="8" s="1"/>
  <c r="I35" i="8" a="1"/>
  <c r="I35" i="8" s="1"/>
  <c r="G35" i="8" a="1"/>
  <c r="G35" i="8" s="1"/>
  <c r="E35" i="8" a="1"/>
  <c r="E35" i="8" s="1"/>
  <c r="C35" i="8" a="1"/>
  <c r="C35" i="8" s="1"/>
  <c r="N46" i="8" a="1"/>
  <c r="N46" i="8" s="1"/>
  <c r="N43" i="8" a="1"/>
  <c r="N43" i="8" s="1"/>
  <c r="E39" i="8" a="1"/>
  <c r="E39" i="8" s="1"/>
  <c r="L34" i="8" a="1"/>
  <c r="L34" i="8" s="1"/>
  <c r="G34" i="8" a="1"/>
  <c r="G34" i="8" s="1"/>
  <c r="D34" i="8" a="1"/>
  <c r="D34" i="8" s="1"/>
  <c r="M33" i="8" a="1"/>
  <c r="M33" i="8" s="1"/>
  <c r="H33" i="8" a="1"/>
  <c r="H33" i="8" s="1"/>
  <c r="E33" i="8" a="1"/>
  <c r="E33" i="8" s="1"/>
  <c r="F46" i="8" a="1"/>
  <c r="F46" i="8" s="1"/>
  <c r="I44" i="8" a="1"/>
  <c r="I44" i="8" s="1"/>
  <c r="J43" i="8" a="1"/>
  <c r="J43" i="8" s="1"/>
  <c r="K42" i="8" a="1"/>
  <c r="K42" i="8" s="1"/>
  <c r="L41" i="8" a="1"/>
  <c r="L41" i="8" s="1"/>
  <c r="M40" i="8" a="1"/>
  <c r="M40" i="8" s="1"/>
  <c r="N39" i="8" a="1"/>
  <c r="N39" i="8" s="1"/>
  <c r="N34" i="8" a="1"/>
  <c r="N34" i="8" s="1"/>
  <c r="I34" i="8" a="1"/>
  <c r="I34" i="8" s="1"/>
  <c r="F34" i="8" a="1"/>
  <c r="F34" i="8" s="1"/>
  <c r="J33" i="8" a="1"/>
  <c r="J33" i="8" s="1"/>
  <c r="G33" i="8" a="1"/>
  <c r="G33" i="8" s="1"/>
  <c r="M32" i="8" a="1"/>
  <c r="M32" i="8" s="1"/>
  <c r="K32" i="8" a="1"/>
  <c r="K32" i="8" s="1"/>
  <c r="I32" i="8" a="1"/>
  <c r="I32" i="8" s="1"/>
  <c r="G32" i="8" a="1"/>
  <c r="G32" i="8" s="1"/>
  <c r="E32" i="8" a="1"/>
  <c r="E32" i="8" s="1"/>
  <c r="C32" i="8" a="1"/>
  <c r="C32" i="8" s="1"/>
  <c r="N31" i="8" a="1"/>
  <c r="N31" i="8" s="1"/>
  <c r="L31" i="8" a="1"/>
  <c r="L31" i="8" s="1"/>
  <c r="J31" i="8" a="1"/>
  <c r="J31" i="8" s="1"/>
  <c r="H31" i="8" a="1"/>
  <c r="H31" i="8" s="1"/>
  <c r="F31" i="8" a="1"/>
  <c r="F31" i="8" s="1"/>
  <c r="D31" i="8" a="1"/>
  <c r="D31" i="8" s="1"/>
  <c r="M30" i="8" a="1"/>
  <c r="M30" i="8" s="1"/>
  <c r="K30" i="8" a="1"/>
  <c r="K30" i="8" s="1"/>
  <c r="I30" i="8" a="1"/>
  <c r="I30" i="8" s="1"/>
  <c r="G30" i="8" a="1"/>
  <c r="G30" i="8" s="1"/>
  <c r="E30" i="8" a="1"/>
  <c r="E30" i="8" s="1"/>
  <c r="M47" i="8" a="1"/>
  <c r="M47" i="8" s="1"/>
  <c r="E44" i="8" a="1"/>
  <c r="E44" i="8" s="1"/>
  <c r="F43" i="8" a="1"/>
  <c r="F43" i="8" s="1"/>
  <c r="G42" i="8" a="1"/>
  <c r="G42" i="8" s="1"/>
  <c r="H41" i="8" a="1"/>
  <c r="H41" i="8" s="1"/>
  <c r="I40" i="8" a="1"/>
  <c r="I40" i="8" s="1"/>
  <c r="J39" i="8" a="1"/>
  <c r="J39" i="8" s="1"/>
  <c r="K34" i="8" a="1"/>
  <c r="K34" i="8" s="1"/>
  <c r="H34" i="8" a="1"/>
  <c r="H34" i="8" s="1"/>
  <c r="C34" i="8" a="1"/>
  <c r="C34" i="8" s="1"/>
  <c r="L33" i="8" a="1"/>
  <c r="L33" i="8" s="1"/>
  <c r="I33" i="8" a="1"/>
  <c r="I33" i="8" s="1"/>
  <c r="D33" i="8" a="1"/>
  <c r="D33" i="8" s="1"/>
  <c r="E47" i="8" a="1"/>
  <c r="E47" i="8" s="1"/>
  <c r="N33" i="8" a="1"/>
  <c r="N33" i="8" s="1"/>
  <c r="L32" i="8" a="1"/>
  <c r="L32" i="8" s="1"/>
  <c r="D32" i="8" a="1"/>
  <c r="D32" i="8" s="1"/>
  <c r="M31" i="8" a="1"/>
  <c r="M31" i="8" s="1"/>
  <c r="E31" i="8" a="1"/>
  <c r="E31" i="8" s="1"/>
  <c r="N30" i="8" a="1"/>
  <c r="N30" i="8" s="1"/>
  <c r="F30" i="8" a="1"/>
  <c r="F30" i="8" s="1"/>
  <c r="K29" i="8" a="1"/>
  <c r="K29" i="8" s="1"/>
  <c r="G29" i="8" a="1"/>
  <c r="G29" i="8" s="1"/>
  <c r="L28" i="8" a="1"/>
  <c r="L28" i="8" s="1"/>
  <c r="H28" i="8" a="1"/>
  <c r="H28" i="8" s="1"/>
  <c r="D28" i="8" a="1"/>
  <c r="D28" i="8" s="1"/>
  <c r="M27" i="8" a="1"/>
  <c r="M27" i="8" s="1"/>
  <c r="I27" i="8" a="1"/>
  <c r="I27" i="8" s="1"/>
  <c r="E27" i="8" a="1"/>
  <c r="E27" i="8" s="1"/>
  <c r="N26" i="8" a="1"/>
  <c r="N26" i="8" s="1"/>
  <c r="J26" i="8" a="1"/>
  <c r="J26" i="8" s="1"/>
  <c r="G26" i="8" a="1"/>
  <c r="G26" i="8" s="1"/>
  <c r="G45" i="8" a="1"/>
  <c r="G45" i="8" s="1"/>
  <c r="D41" i="8" a="1"/>
  <c r="D41" i="8" s="1"/>
  <c r="O41" i="8" s="1"/>
  <c r="E34" i="8" a="1"/>
  <c r="E34" i="8" s="1"/>
  <c r="K33" i="8" a="1"/>
  <c r="K33" i="8" s="1"/>
  <c r="J32" i="8" a="1"/>
  <c r="J32" i="8" s="1"/>
  <c r="K31" i="8" a="1"/>
  <c r="K31" i="8" s="1"/>
  <c r="L30" i="8" a="1"/>
  <c r="L30" i="8" s="1"/>
  <c r="D30" i="8" a="1"/>
  <c r="D30" i="8" s="1"/>
  <c r="N29" i="8" a="1"/>
  <c r="N29" i="8" s="1"/>
  <c r="J29" i="8" a="1"/>
  <c r="J29" i="8" s="1"/>
  <c r="F29" i="8" a="1"/>
  <c r="F29" i="8" s="1"/>
  <c r="K28" i="8" a="1"/>
  <c r="K28" i="8" s="1"/>
  <c r="G28" i="8" a="1"/>
  <c r="G28" i="8" s="1"/>
  <c r="C28" i="8" a="1"/>
  <c r="C28" i="8" s="1"/>
  <c r="L27" i="8" a="1"/>
  <c r="L27" i="8" s="1"/>
  <c r="H27" i="8" a="1"/>
  <c r="H27" i="8" s="1"/>
  <c r="D27" i="8" a="1"/>
  <c r="D27" i="8" s="1"/>
  <c r="M26" i="8" a="1"/>
  <c r="M26" i="8" s="1"/>
  <c r="I26" i="8" a="1"/>
  <c r="I26" i="8" s="1"/>
  <c r="D26" i="8" a="1"/>
  <c r="D26" i="8" s="1"/>
  <c r="N25" i="8" a="1"/>
  <c r="N25" i="8" s="1"/>
  <c r="L25" i="8" a="1"/>
  <c r="L25" i="8" s="1"/>
  <c r="J25" i="8" a="1"/>
  <c r="J25" i="8" s="1"/>
  <c r="H25" i="8" a="1"/>
  <c r="H25" i="8" s="1"/>
  <c r="F25" i="8" a="1"/>
  <c r="F25" i="8" s="1"/>
  <c r="D25" i="8" a="1"/>
  <c r="D25" i="8" s="1"/>
  <c r="M24" i="8" a="1"/>
  <c r="M24" i="8" s="1"/>
  <c r="K24" i="8" a="1"/>
  <c r="K24" i="8" s="1"/>
  <c r="I24" i="8" a="1"/>
  <c r="I24" i="8" s="1"/>
  <c r="G24" i="8" a="1"/>
  <c r="G24" i="8" s="1"/>
  <c r="E24" i="8" a="1"/>
  <c r="E24" i="8" s="1"/>
  <c r="N23" i="8" a="1"/>
  <c r="N23" i="8" s="1"/>
  <c r="L23" i="8" a="1"/>
  <c r="L23" i="8" s="1"/>
  <c r="J23" i="8" a="1"/>
  <c r="J23" i="8" s="1"/>
  <c r="H23" i="8" a="1"/>
  <c r="H23" i="8" s="1"/>
  <c r="F23" i="8" a="1"/>
  <c r="F23" i="8" s="1"/>
  <c r="D23" i="8" a="1"/>
  <c r="D23" i="8" s="1"/>
  <c r="M22" i="8" a="1"/>
  <c r="M22" i="8" s="1"/>
  <c r="K22" i="8" a="1"/>
  <c r="K22" i="8" s="1"/>
  <c r="I22" i="8" a="1"/>
  <c r="I22" i="8" s="1"/>
  <c r="G22" i="8" a="1"/>
  <c r="G22" i="8" s="1"/>
  <c r="E22" i="8" a="1"/>
  <c r="E22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M20" i="8" a="1"/>
  <c r="M20" i="8" s="1"/>
  <c r="K20" i="8" a="1"/>
  <c r="K20" i="8" s="1"/>
  <c r="I20" i="8" a="1"/>
  <c r="I20" i="8" s="1"/>
  <c r="G20" i="8" a="1"/>
  <c r="G20" i="8" s="1"/>
  <c r="E20" i="8" a="1"/>
  <c r="E20" i="8" s="1"/>
  <c r="N19" i="8" a="1"/>
  <c r="N19" i="8" s="1"/>
  <c r="L19" i="8" a="1"/>
  <c r="L19" i="8" s="1"/>
  <c r="J19" i="8" a="1"/>
  <c r="J19" i="8" s="1"/>
  <c r="H19" i="8" a="1"/>
  <c r="H19" i="8" s="1"/>
  <c r="F19" i="8" a="1"/>
  <c r="F19" i="8" s="1"/>
  <c r="D19" i="8" a="1"/>
  <c r="D19" i="8" s="1"/>
  <c r="M18" i="8" a="1"/>
  <c r="M18" i="8" s="1"/>
  <c r="K18" i="8" a="1"/>
  <c r="K18" i="8" s="1"/>
  <c r="I18" i="8" a="1"/>
  <c r="I18" i="8" s="1"/>
  <c r="G18" i="8" a="1"/>
  <c r="G18" i="8" s="1"/>
  <c r="E18" i="8" a="1"/>
  <c r="E18" i="8" s="1"/>
  <c r="N17" i="8" a="1"/>
  <c r="N17" i="8" s="1"/>
  <c r="L17" i="8" a="1"/>
  <c r="L17" i="8" s="1"/>
  <c r="J17" i="8" a="1"/>
  <c r="J17" i="8" s="1"/>
  <c r="E40" i="8" a="1"/>
  <c r="E40" i="8" s="1"/>
  <c r="M34" i="8" a="1"/>
  <c r="M34" i="8" s="1"/>
  <c r="H32" i="8" a="1"/>
  <c r="H32" i="8" s="1"/>
  <c r="I31" i="8" a="1"/>
  <c r="I31" i="8" s="1"/>
  <c r="J30" i="8" a="1"/>
  <c r="J30" i="8" s="1"/>
  <c r="M29" i="8" a="1"/>
  <c r="M29" i="8" s="1"/>
  <c r="I29" i="8" a="1"/>
  <c r="I29" i="8" s="1"/>
  <c r="E29" i="8" a="1"/>
  <c r="E29" i="8" s="1"/>
  <c r="N28" i="8" a="1"/>
  <c r="N28" i="8" s="1"/>
  <c r="J28" i="8" a="1"/>
  <c r="J28" i="8" s="1"/>
  <c r="F28" i="8" a="1"/>
  <c r="F28" i="8" s="1"/>
  <c r="K27" i="8" a="1"/>
  <c r="K27" i="8" s="1"/>
  <c r="G27" i="8" a="1"/>
  <c r="G27" i="8" s="1"/>
  <c r="C27" i="8" a="1"/>
  <c r="C27" i="8" s="1"/>
  <c r="L26" i="8" a="1"/>
  <c r="L26" i="8" s="1"/>
  <c r="F26" i="8" a="1"/>
  <c r="F26" i="8" s="1"/>
  <c r="F4" i="8" a="1"/>
  <c r="F4" i="8" s="1"/>
  <c r="J4" i="8" a="1"/>
  <c r="J4" i="8" s="1"/>
  <c r="G5" i="8" a="1"/>
  <c r="G5" i="8" s="1"/>
  <c r="K5" i="8" a="1"/>
  <c r="K5" i="8" s="1"/>
  <c r="F6" i="8" a="1"/>
  <c r="F6" i="8" s="1"/>
  <c r="L6" i="8" a="1"/>
  <c r="L6" i="8" s="1"/>
  <c r="C7" i="8" a="1"/>
  <c r="C7" i="8" s="1"/>
  <c r="I7" i="8" a="1"/>
  <c r="I7" i="8" s="1"/>
  <c r="H8" i="8" a="1"/>
  <c r="H8" i="8" s="1"/>
  <c r="E9" i="8" a="1"/>
  <c r="E9" i="8" s="1"/>
  <c r="K9" i="8" a="1"/>
  <c r="K9" i="8" s="1"/>
  <c r="D10" i="8" a="1"/>
  <c r="D10" i="8" s="1"/>
  <c r="L10" i="8" a="1"/>
  <c r="L10" i="8" s="1"/>
  <c r="G11" i="8" a="1"/>
  <c r="G11" i="8" s="1"/>
  <c r="J12" i="8" a="1"/>
  <c r="J12" i="8" s="1"/>
  <c r="M13" i="8" a="1"/>
  <c r="M13" i="8" s="1"/>
  <c r="H14" i="8" a="1"/>
  <c r="H14" i="8" s="1"/>
  <c r="J16" i="8" a="1"/>
  <c r="J16" i="8" s="1"/>
  <c r="G19" i="8" a="1"/>
  <c r="G19" i="8" s="1"/>
  <c r="N20" i="8" a="1"/>
  <c r="N20" i="8" s="1"/>
  <c r="M21" i="8" a="1"/>
  <c r="M21" i="8" s="1"/>
  <c r="J27" i="8" a="1"/>
  <c r="J27" i="8" s="1"/>
  <c r="N32" i="8" a="1"/>
  <c r="N32" i="8" s="1"/>
  <c r="C4" i="8" a="1"/>
  <c r="C4" i="8" s="1"/>
  <c r="E4" i="8" a="1"/>
  <c r="E4" i="8" s="1"/>
  <c r="G4" i="8" a="1"/>
  <c r="G4" i="8" s="1"/>
  <c r="I4" i="8" a="1"/>
  <c r="I4" i="8" s="1"/>
  <c r="K4" i="8" a="1"/>
  <c r="K4" i="8" s="1"/>
  <c r="M4" i="8" a="1"/>
  <c r="M4" i="8" s="1"/>
  <c r="D5" i="8" a="1"/>
  <c r="D5" i="8" s="1"/>
  <c r="F5" i="8" a="1"/>
  <c r="F5" i="8" s="1"/>
  <c r="H5" i="8" a="1"/>
  <c r="H5" i="8" s="1"/>
  <c r="J5" i="8" a="1"/>
  <c r="J5" i="8" s="1"/>
  <c r="L5" i="8" a="1"/>
  <c r="L5" i="8" s="1"/>
  <c r="N5" i="8" a="1"/>
  <c r="N5" i="8" s="1"/>
  <c r="C6" i="8" a="1"/>
  <c r="C6" i="8" s="1"/>
  <c r="E6" i="8" a="1"/>
  <c r="E6" i="8" s="1"/>
  <c r="G6" i="8" a="1"/>
  <c r="G6" i="8" s="1"/>
  <c r="I6" i="8" a="1"/>
  <c r="I6" i="8" s="1"/>
  <c r="K6" i="8" a="1"/>
  <c r="K6" i="8" s="1"/>
  <c r="M6" i="8" a="1"/>
  <c r="M6" i="8" s="1"/>
  <c r="D7" i="8" a="1"/>
  <c r="D7" i="8" s="1"/>
  <c r="F7" i="8" a="1"/>
  <c r="F7" i="8" s="1"/>
  <c r="H7" i="8" a="1"/>
  <c r="H7" i="8" s="1"/>
  <c r="J7" i="8" a="1"/>
  <c r="J7" i="8" s="1"/>
  <c r="L7" i="8" a="1"/>
  <c r="L7" i="8" s="1"/>
  <c r="N7" i="8" a="1"/>
  <c r="N7" i="8" s="1"/>
  <c r="C8" i="8" a="1"/>
  <c r="C8" i="8" s="1"/>
  <c r="E8" i="8" a="1"/>
  <c r="E8" i="8" s="1"/>
  <c r="G8" i="8" a="1"/>
  <c r="G8" i="8" s="1"/>
  <c r="I8" i="8" a="1"/>
  <c r="I8" i="8" s="1"/>
  <c r="K8" i="8" a="1"/>
  <c r="K8" i="8" s="1"/>
  <c r="M8" i="8" a="1"/>
  <c r="M8" i="8" s="1"/>
  <c r="D9" i="8" a="1"/>
  <c r="D9" i="8" s="1"/>
  <c r="F9" i="8" a="1"/>
  <c r="F9" i="8" s="1"/>
  <c r="H9" i="8" a="1"/>
  <c r="H9" i="8" s="1"/>
  <c r="J9" i="8" a="1"/>
  <c r="J9" i="8" s="1"/>
  <c r="L9" i="8" a="1"/>
  <c r="L9" i="8" s="1"/>
  <c r="F10" i="8" a="1"/>
  <c r="F10" i="8" s="1"/>
  <c r="J10" i="8" a="1"/>
  <c r="J10" i="8" s="1"/>
  <c r="N10" i="8" a="1"/>
  <c r="N10" i="8" s="1"/>
  <c r="E11" i="8" a="1"/>
  <c r="E11" i="8" s="1"/>
  <c r="I11" i="8" a="1"/>
  <c r="I11" i="8" s="1"/>
  <c r="M11" i="8" a="1"/>
  <c r="M11" i="8" s="1"/>
  <c r="D12" i="8" a="1"/>
  <c r="D12" i="8" s="1"/>
  <c r="H12" i="8" a="1"/>
  <c r="H12" i="8" s="1"/>
  <c r="L12" i="8" a="1"/>
  <c r="L12" i="8" s="1"/>
  <c r="G13" i="8" a="1"/>
  <c r="G13" i="8" s="1"/>
  <c r="K13" i="8" a="1"/>
  <c r="K13" i="8" s="1"/>
  <c r="F14" i="8" a="1"/>
  <c r="F14" i="8" s="1"/>
  <c r="J14" i="8" a="1"/>
  <c r="J14" i="8" s="1"/>
  <c r="N14" i="8" a="1"/>
  <c r="N14" i="8" s="1"/>
  <c r="E15" i="8" a="1"/>
  <c r="E15" i="8" s="1"/>
  <c r="I15" i="8" a="1"/>
  <c r="I15" i="8" s="1"/>
  <c r="M15" i="8" a="1"/>
  <c r="M15" i="8" s="1"/>
  <c r="D16" i="8" a="1"/>
  <c r="D16" i="8" s="1"/>
  <c r="H16" i="8" a="1"/>
  <c r="H16" i="8" s="1"/>
  <c r="L16" i="8" a="1"/>
  <c r="L16" i="8" s="1"/>
  <c r="G17" i="8" a="1"/>
  <c r="G17" i="8" s="1"/>
  <c r="M17" i="8" a="1"/>
  <c r="M17" i="8" s="1"/>
  <c r="D18" i="8" a="1"/>
  <c r="D18" i="8" s="1"/>
  <c r="L18" i="8" a="1"/>
  <c r="L18" i="8" s="1"/>
  <c r="K19" i="8" a="1"/>
  <c r="K19" i="8" s="1"/>
  <c r="J20" i="8" a="1"/>
  <c r="J20" i="8" s="1"/>
  <c r="I21" i="8" a="1"/>
  <c r="I21" i="8" s="1"/>
  <c r="H22" i="8" a="1"/>
  <c r="H22" i="8" s="1"/>
  <c r="G23" i="8" a="1"/>
  <c r="G23" i="8" s="1"/>
  <c r="F24" i="8" a="1"/>
  <c r="F24" i="8" s="1"/>
  <c r="N24" i="8" a="1"/>
  <c r="N24" i="8" s="1"/>
  <c r="E25" i="8" a="1"/>
  <c r="E25" i="8" s="1"/>
  <c r="M25" i="8" a="1"/>
  <c r="M25" i="8" s="1"/>
  <c r="E26" i="8" a="1"/>
  <c r="E26" i="8" s="1"/>
  <c r="D4" i="8" a="1"/>
  <c r="D4" i="8" s="1"/>
  <c r="L4" i="8" a="1"/>
  <c r="L4" i="8" s="1"/>
  <c r="E5" i="8" a="1"/>
  <c r="E5" i="8" s="1"/>
  <c r="I5" i="8" a="1"/>
  <c r="I5" i="8" s="1"/>
  <c r="D6" i="8" a="1"/>
  <c r="D6" i="8" s="1"/>
  <c r="J6" i="8" a="1"/>
  <c r="J6" i="8" s="1"/>
  <c r="N6" i="8" a="1"/>
  <c r="N6" i="8" s="1"/>
  <c r="E7" i="8" a="1"/>
  <c r="E7" i="8" s="1"/>
  <c r="K7" i="8" a="1"/>
  <c r="K7" i="8" s="1"/>
  <c r="F8" i="8" a="1"/>
  <c r="F8" i="8" s="1"/>
  <c r="J8" i="8" a="1"/>
  <c r="J8" i="8" s="1"/>
  <c r="N8" i="8" a="1"/>
  <c r="N8" i="8" s="1"/>
  <c r="I9" i="8" a="1"/>
  <c r="I9" i="8" s="1"/>
  <c r="M9" i="8" a="1"/>
  <c r="M9" i="8" s="1"/>
  <c r="H10" i="8" a="1"/>
  <c r="H10" i="8" s="1"/>
  <c r="N12" i="8" a="1"/>
  <c r="N12" i="8" s="1"/>
  <c r="I13" i="8" a="1"/>
  <c r="I13" i="8" s="1"/>
  <c r="L14" i="8" a="1"/>
  <c r="L14" i="8" s="1"/>
  <c r="G15" i="8" a="1"/>
  <c r="G15" i="8" s="1"/>
  <c r="K15" i="8" a="1"/>
  <c r="K15" i="8" s="1"/>
  <c r="F16" i="8" a="1"/>
  <c r="F16" i="8" s="1"/>
  <c r="N16" i="8" a="1"/>
  <c r="N16" i="8" s="1"/>
  <c r="I17" i="8" a="1"/>
  <c r="I17" i="8" s="1"/>
  <c r="F20" i="8" a="1"/>
  <c r="F20" i="8" s="1"/>
  <c r="D22" i="8" a="1"/>
  <c r="D22" i="8" s="1"/>
  <c r="K23" i="8" a="1"/>
  <c r="K23" i="8" s="1"/>
  <c r="J24" i="8" a="1"/>
  <c r="J24" i="8" s="1"/>
  <c r="K26" i="8" a="1"/>
  <c r="K26" i="8" s="1"/>
  <c r="I28" i="8" a="1"/>
  <c r="I28" i="8" s="1"/>
  <c r="G10" i="8" a="1"/>
  <c r="G10" i="8" s="1"/>
  <c r="K10" i="8" a="1"/>
  <c r="K10" i="8" s="1"/>
  <c r="F11" i="8" a="1"/>
  <c r="F11" i="8" s="1"/>
  <c r="J11" i="8" a="1"/>
  <c r="J11" i="8" s="1"/>
  <c r="N11" i="8" a="1"/>
  <c r="N11" i="8" s="1"/>
  <c r="E12" i="8" a="1"/>
  <c r="E12" i="8" s="1"/>
  <c r="I12" i="8" a="1"/>
  <c r="I12" i="8" s="1"/>
  <c r="M12" i="8" a="1"/>
  <c r="M12" i="8" s="1"/>
  <c r="D13" i="8" a="1"/>
  <c r="D13" i="8" s="1"/>
  <c r="H13" i="8" a="1"/>
  <c r="H13" i="8" s="1"/>
  <c r="L13" i="8" a="1"/>
  <c r="L13" i="8" s="1"/>
  <c r="G14" i="8" a="1"/>
  <c r="G14" i="8" s="1"/>
  <c r="K14" i="8" a="1"/>
  <c r="K14" i="8" s="1"/>
  <c r="F15" i="8" a="1"/>
  <c r="F15" i="8" s="1"/>
  <c r="J15" i="8" a="1"/>
  <c r="J15" i="8" s="1"/>
  <c r="N15" i="8" a="1"/>
  <c r="N15" i="8" s="1"/>
  <c r="E16" i="8" a="1"/>
  <c r="E16" i="8" s="1"/>
  <c r="I16" i="8" a="1"/>
  <c r="I16" i="8" s="1"/>
  <c r="M16" i="8" a="1"/>
  <c r="M16" i="8" s="1"/>
  <c r="D17" i="8" a="1"/>
  <c r="D17" i="8" s="1"/>
  <c r="H17" i="8" a="1"/>
  <c r="H17" i="8" s="1"/>
  <c r="F18" i="8" a="1"/>
  <c r="F18" i="8" s="1"/>
  <c r="N18" i="8" a="1"/>
  <c r="N18" i="8" s="1"/>
  <c r="E19" i="8" a="1"/>
  <c r="E19" i="8" s="1"/>
  <c r="M19" i="8" a="1"/>
  <c r="M19" i="8" s="1"/>
  <c r="D20" i="8" a="1"/>
  <c r="D20" i="8" s="1"/>
  <c r="L20" i="8" a="1"/>
  <c r="L20" i="8" s="1"/>
  <c r="K21" i="8" a="1"/>
  <c r="K21" i="8" s="1"/>
  <c r="J22" i="8" a="1"/>
  <c r="J22" i="8" s="1"/>
  <c r="I23" i="8" a="1"/>
  <c r="I23" i="8" s="1"/>
  <c r="H24" i="8" a="1"/>
  <c r="H24" i="8" s="1"/>
  <c r="G25" i="8" a="1"/>
  <c r="G25" i="8" s="1"/>
  <c r="H26" i="8" a="1"/>
  <c r="H26" i="8" s="1"/>
  <c r="F27" i="8" a="1"/>
  <c r="F27" i="8" s="1"/>
  <c r="E28" i="8" a="1"/>
  <c r="E28" i="8" s="1"/>
  <c r="D29" i="8" a="1"/>
  <c r="D29" i="8" s="1"/>
  <c r="O29" i="8" s="1"/>
  <c r="H30" i="8" a="1"/>
  <c r="H30" i="8" s="1"/>
  <c r="F32" i="8" a="1"/>
  <c r="F32" i="8" s="1"/>
  <c r="J34" i="8" a="1"/>
  <c r="J34" i="8" s="1"/>
  <c r="O22" i="8" l="1"/>
  <c r="O14" i="8"/>
  <c r="O19" i="8"/>
  <c r="O7" i="8"/>
  <c r="O30" i="8"/>
  <c r="O32" i="8"/>
  <c r="O40" i="8"/>
  <c r="O46" i="8"/>
  <c r="O25" i="8"/>
  <c r="O15" i="8"/>
  <c r="O5" i="8"/>
  <c r="O9" i="8"/>
  <c r="O27" i="8"/>
  <c r="O20" i="8"/>
  <c r="O28" i="8"/>
  <c r="O42" i="8"/>
  <c r="O36" i="8"/>
  <c r="O37" i="8"/>
  <c r="O48" i="8"/>
  <c r="O23" i="8"/>
  <c r="O34" i="8"/>
  <c r="O31" i="8"/>
  <c r="O39" i="8"/>
  <c r="O43" i="8"/>
  <c r="O45" i="8"/>
  <c r="O47" i="8"/>
  <c r="O24" i="8"/>
  <c r="O12" i="8"/>
  <c r="O11" i="8"/>
  <c r="O18" i="8"/>
  <c r="O21" i="8"/>
  <c r="O17" i="8"/>
  <c r="O13" i="8"/>
  <c r="O16" i="8"/>
  <c r="O8" i="8"/>
  <c r="O6" i="8"/>
  <c r="O4" i="8"/>
  <c r="O10" i="8"/>
  <c r="O26" i="8"/>
  <c r="O33" i="8"/>
  <c r="O35" i="8"/>
  <c r="O38" i="8"/>
  <c r="O44" i="8"/>
  <c r="O49" i="8"/>
  <c r="G19" i="20" l="1"/>
  <c r="F19" i="20"/>
  <c r="F20" i="20"/>
  <c r="G18" i="20"/>
  <c r="G21" i="20"/>
  <c r="F21" i="20"/>
  <c r="G20" i="20"/>
  <c r="C48" i="6" a="1"/>
  <c r="C48" i="6" s="1"/>
  <c r="N49" i="6" a="1"/>
  <c r="N49" i="6" s="1"/>
  <c r="N50" i="10" s="1" a="1"/>
  <c r="N50" i="10" s="1"/>
  <c r="L49" i="6" a="1"/>
  <c r="L49" i="6" s="1"/>
  <c r="L50" i="10" s="1" a="1"/>
  <c r="L50" i="10" s="1"/>
  <c r="J49" i="6" a="1"/>
  <c r="J49" i="6" s="1"/>
  <c r="J50" i="10" s="1" a="1"/>
  <c r="J50" i="10" s="1"/>
  <c r="H49" i="6" a="1"/>
  <c r="H49" i="6" s="1"/>
  <c r="H50" i="10" s="1" a="1"/>
  <c r="H50" i="10" s="1"/>
  <c r="F49" i="6" a="1"/>
  <c r="F49" i="6" s="1"/>
  <c r="F50" i="10" s="1" a="1"/>
  <c r="F50" i="10" s="1"/>
  <c r="D49" i="6" a="1"/>
  <c r="D49" i="6" s="1"/>
  <c r="D50" i="10" s="1" a="1"/>
  <c r="D50" i="10" s="1"/>
  <c r="M48" i="6" a="1"/>
  <c r="M48" i="6" s="1"/>
  <c r="K48" i="6" a="1"/>
  <c r="K48" i="6" s="1"/>
  <c r="I48" i="6" a="1"/>
  <c r="I48" i="6" s="1"/>
  <c r="G48" i="6" a="1"/>
  <c r="G48" i="6" s="1"/>
  <c r="E48" i="6" a="1"/>
  <c r="E48" i="6" s="1"/>
  <c r="M49" i="6" a="1"/>
  <c r="M49" i="6" s="1"/>
  <c r="M50" i="10" s="1" a="1"/>
  <c r="M50" i="10" s="1"/>
  <c r="K49" i="6" a="1"/>
  <c r="K49" i="6" s="1"/>
  <c r="K50" i="10" s="1" a="1"/>
  <c r="K50" i="10" s="1"/>
  <c r="I49" i="6" a="1"/>
  <c r="I49" i="6" s="1"/>
  <c r="I50" i="10" s="1" a="1"/>
  <c r="I50" i="10" s="1"/>
  <c r="G49" i="6" a="1"/>
  <c r="G49" i="6" s="1"/>
  <c r="G50" i="10" s="1" a="1"/>
  <c r="G50" i="10" s="1"/>
  <c r="E49" i="6" a="1"/>
  <c r="E49" i="6" s="1"/>
  <c r="E50" i="10" s="1" a="1"/>
  <c r="E50" i="10" s="1"/>
  <c r="C49" i="6" a="1"/>
  <c r="C49" i="6" s="1"/>
  <c r="N48" i="6" a="1"/>
  <c r="N48" i="6" s="1"/>
  <c r="N48" i="10" s="1" a="1"/>
  <c r="N48" i="10" s="1"/>
  <c r="L48" i="6" a="1"/>
  <c r="L48" i="6" s="1"/>
  <c r="L48" i="10" s="1" a="1"/>
  <c r="L48" i="10" s="1"/>
  <c r="J48" i="6" a="1"/>
  <c r="J48" i="6" s="1"/>
  <c r="J48" i="10" s="1" a="1"/>
  <c r="J48" i="10" s="1"/>
  <c r="H48" i="6" a="1"/>
  <c r="H48" i="6" s="1"/>
  <c r="F48" i="6" a="1"/>
  <c r="F48" i="6" s="1"/>
  <c r="F48" i="10" s="1" a="1"/>
  <c r="F48" i="10" s="1"/>
  <c r="D48" i="6" a="1"/>
  <c r="D48" i="6" s="1"/>
  <c r="D48" i="10" s="1" a="1"/>
  <c r="D48" i="10" s="1"/>
  <c r="N49" i="10" a="1"/>
  <c r="N49" i="10" s="1"/>
  <c r="J49" i="10" a="1"/>
  <c r="J49" i="10" s="1"/>
  <c r="F49" i="10" a="1"/>
  <c r="F49" i="10" s="1"/>
  <c r="M48" i="10" a="1"/>
  <c r="M48" i="10" s="1"/>
  <c r="I48" i="10" a="1"/>
  <c r="I48" i="10" s="1"/>
  <c r="E48" i="10" a="1"/>
  <c r="E48" i="10" s="1"/>
  <c r="I49" i="10" a="1"/>
  <c r="I49" i="10" s="1"/>
  <c r="L49" i="10" a="1"/>
  <c r="L49" i="10" s="1"/>
  <c r="H49" i="10" a="1"/>
  <c r="H49" i="10" s="1"/>
  <c r="D49" i="10" a="1"/>
  <c r="D49" i="10" s="1"/>
  <c r="K48" i="10" a="1"/>
  <c r="K48" i="10" s="1"/>
  <c r="G48" i="10" a="1"/>
  <c r="G48" i="10" s="1"/>
  <c r="C48" i="10" a="1"/>
  <c r="C48" i="10" s="1"/>
  <c r="G49" i="10" a="1"/>
  <c r="G49" i="10" s="1"/>
  <c r="M49" i="10" a="1"/>
  <c r="M49" i="10" s="1"/>
  <c r="K49" i="10" a="1"/>
  <c r="K49" i="10" s="1"/>
  <c r="E49" i="10" a="1"/>
  <c r="E49" i="10" s="1"/>
  <c r="H48" i="10" a="1"/>
  <c r="H48" i="10" s="1"/>
  <c r="N47" i="6" a="1"/>
  <c r="N47" i="6" s="1"/>
  <c r="N47" i="10" s="1" a="1"/>
  <c r="N47" i="10" s="1"/>
  <c r="L47" i="6" a="1"/>
  <c r="L47" i="6" s="1"/>
  <c r="L47" i="10" s="1" a="1"/>
  <c r="L47" i="10" s="1"/>
  <c r="J47" i="6" a="1"/>
  <c r="J47" i="6" s="1"/>
  <c r="J47" i="10" s="1" a="1"/>
  <c r="J47" i="10" s="1"/>
  <c r="H47" i="6" a="1"/>
  <c r="H47" i="6" s="1"/>
  <c r="H47" i="10" s="1" a="1"/>
  <c r="H47" i="10" s="1"/>
  <c r="F47" i="6" a="1"/>
  <c r="F47" i="6" s="1"/>
  <c r="F47" i="10" s="1" a="1"/>
  <c r="F47" i="10" s="1"/>
  <c r="D47" i="6" a="1"/>
  <c r="D47" i="6" s="1"/>
  <c r="D47" i="10" s="1" a="1"/>
  <c r="D47" i="10" s="1"/>
  <c r="M46" i="6" a="1"/>
  <c r="M46" i="6" s="1"/>
  <c r="M46" i="10" s="1" a="1"/>
  <c r="M46" i="10" s="1"/>
  <c r="K46" i="6" a="1"/>
  <c r="K46" i="6" s="1"/>
  <c r="K46" i="10" s="1" a="1"/>
  <c r="K46" i="10" s="1"/>
  <c r="I46" i="6" a="1"/>
  <c r="I46" i="6" s="1"/>
  <c r="I46" i="10" s="1" a="1"/>
  <c r="I46" i="10" s="1"/>
  <c r="G46" i="6" a="1"/>
  <c r="G46" i="6" s="1"/>
  <c r="G46" i="10" s="1" a="1"/>
  <c r="G46" i="10" s="1"/>
  <c r="E46" i="6" a="1"/>
  <c r="E46" i="6" s="1"/>
  <c r="E46" i="10" s="1" a="1"/>
  <c r="E46" i="10" s="1"/>
  <c r="C46" i="6" a="1"/>
  <c r="C46" i="6" s="1"/>
  <c r="J45" i="6" a="1"/>
  <c r="J45" i="6" s="1"/>
  <c r="J45" i="10" s="1" a="1"/>
  <c r="J45" i="10" s="1"/>
  <c r="F45" i="6" a="1"/>
  <c r="F45" i="6" s="1"/>
  <c r="F45" i="10" s="1" a="1"/>
  <c r="F45" i="10" s="1"/>
  <c r="C45" i="6" a="1"/>
  <c r="C45" i="6" s="1"/>
  <c r="M45" i="6" a="1"/>
  <c r="M45" i="6" s="1"/>
  <c r="M45" i="10" s="1" a="1"/>
  <c r="M45" i="10" s="1"/>
  <c r="I45" i="6" a="1"/>
  <c r="I45" i="6" s="1"/>
  <c r="I45" i="10" s="1" a="1"/>
  <c r="I45" i="10" s="1"/>
  <c r="M47" i="6" a="1"/>
  <c r="M47" i="6" s="1"/>
  <c r="M47" i="10" s="1" a="1"/>
  <c r="M47" i="10" s="1"/>
  <c r="I47" i="6" a="1"/>
  <c r="I47" i="6" s="1"/>
  <c r="I47" i="10" s="1" a="1"/>
  <c r="I47" i="10" s="1"/>
  <c r="E47" i="6" a="1"/>
  <c r="E47" i="6" s="1"/>
  <c r="E47" i="10" s="1" a="1"/>
  <c r="E47" i="10" s="1"/>
  <c r="C47" i="6" a="1"/>
  <c r="C47" i="6" s="1"/>
  <c r="L46" i="6" a="1"/>
  <c r="L46" i="6" s="1"/>
  <c r="L46" i="10" s="1" a="1"/>
  <c r="L46" i="10" s="1"/>
  <c r="H46" i="6" a="1"/>
  <c r="H46" i="6" s="1"/>
  <c r="H46" i="10" s="1" a="1"/>
  <c r="H46" i="10" s="1"/>
  <c r="D46" i="6" a="1"/>
  <c r="D46" i="6" s="1"/>
  <c r="D46" i="10" s="1" a="1"/>
  <c r="D46" i="10" s="1"/>
  <c r="L45" i="6" a="1"/>
  <c r="L45" i="6" s="1"/>
  <c r="L45" i="10" s="1" a="1"/>
  <c r="L45" i="10" s="1"/>
  <c r="E45" i="6" a="1"/>
  <c r="E45" i="6" s="1"/>
  <c r="E45" i="10" s="1" a="1"/>
  <c r="E45" i="10" s="1"/>
  <c r="N45" i="6" a="1"/>
  <c r="N45" i="6" s="1"/>
  <c r="N45" i="10" s="1" a="1"/>
  <c r="N45" i="10" s="1"/>
  <c r="K45" i="6" a="1"/>
  <c r="K45" i="6" s="1"/>
  <c r="K45" i="10" s="1" a="1"/>
  <c r="K45" i="10" s="1"/>
  <c r="G45" i="6" a="1"/>
  <c r="G45" i="6" s="1"/>
  <c r="G45" i="10" s="1" a="1"/>
  <c r="G45" i="10" s="1"/>
  <c r="D45" i="6" a="1"/>
  <c r="D45" i="6" s="1"/>
  <c r="D45" i="10" s="1" a="1"/>
  <c r="D45" i="10" s="1"/>
  <c r="K47" i="6" a="1"/>
  <c r="K47" i="6" s="1"/>
  <c r="K47" i="10" s="1" a="1"/>
  <c r="K47" i="10" s="1"/>
  <c r="G47" i="6" a="1"/>
  <c r="G47" i="6" s="1"/>
  <c r="G47" i="10" s="1" a="1"/>
  <c r="G47" i="10" s="1"/>
  <c r="N46" i="6" a="1"/>
  <c r="N46" i="6" s="1"/>
  <c r="N46" i="10" s="1" a="1"/>
  <c r="N46" i="10" s="1"/>
  <c r="J46" i="6" a="1"/>
  <c r="J46" i="6" s="1"/>
  <c r="J46" i="10" s="1" a="1"/>
  <c r="J46" i="10" s="1"/>
  <c r="F46" i="6" a="1"/>
  <c r="F46" i="6" s="1"/>
  <c r="F46" i="10" s="1" a="1"/>
  <c r="F46" i="10" s="1"/>
  <c r="H45" i="6" a="1"/>
  <c r="H45" i="6" s="1"/>
  <c r="H45" i="10" s="1" a="1"/>
  <c r="H45" i="10" s="1"/>
  <c r="G32" i="6" a="1"/>
  <c r="G32" i="6" s="1"/>
  <c r="G32" i="10" s="1" a="1"/>
  <c r="G32" i="10" s="1"/>
  <c r="K31" i="6" a="1"/>
  <c r="K31" i="6" s="1"/>
  <c r="K31" i="10" s="1" a="1"/>
  <c r="K31" i="10" s="1"/>
  <c r="G30" i="6" a="1"/>
  <c r="G30" i="6" s="1"/>
  <c r="G30" i="10" s="1" a="1"/>
  <c r="G30" i="10" s="1"/>
  <c r="L29" i="6" a="1"/>
  <c r="L29" i="6" s="1"/>
  <c r="L29" i="10" s="1" a="1"/>
  <c r="L29" i="10" s="1"/>
  <c r="H28" i="6" a="1"/>
  <c r="H28" i="6" s="1"/>
  <c r="H28" i="10" s="1" a="1"/>
  <c r="H28" i="10" s="1"/>
  <c r="N27" i="6" a="1"/>
  <c r="N27" i="6" s="1"/>
  <c r="N27" i="10" s="1" a="1"/>
  <c r="N27" i="10" s="1"/>
  <c r="J26" i="6" a="1"/>
  <c r="J26" i="6" s="1"/>
  <c r="J26" i="10" s="1" a="1"/>
  <c r="J26" i="10" s="1"/>
  <c r="M25" i="6" a="1"/>
  <c r="M25" i="6" s="1"/>
  <c r="M25" i="10" s="1" a="1"/>
  <c r="M25" i="10" s="1"/>
  <c r="J24" i="6" a="1"/>
  <c r="J24" i="6" s="1"/>
  <c r="J24" i="10" s="1" a="1"/>
  <c r="J24" i="10" s="1"/>
  <c r="N23" i="6" a="1"/>
  <c r="N23" i="6" s="1"/>
  <c r="N23" i="10" s="1" a="1"/>
  <c r="N23" i="10" s="1"/>
  <c r="F23" i="6" a="1"/>
  <c r="F23" i="6" s="1"/>
  <c r="F23" i="10" s="1" a="1"/>
  <c r="F23" i="10" s="1"/>
  <c r="I22" i="6" a="1"/>
  <c r="I22" i="6" s="1"/>
  <c r="I22" i="10" s="1" a="1"/>
  <c r="I22" i="10" s="1"/>
  <c r="M20" i="6" a="1"/>
  <c r="M20" i="6" s="1"/>
  <c r="M20" i="10" s="1" a="1"/>
  <c r="M20" i="10" s="1"/>
  <c r="F20" i="6" a="1"/>
  <c r="F20" i="6" s="1"/>
  <c r="F20" i="10" s="1" a="1"/>
  <c r="F20" i="10" s="1"/>
  <c r="K19" i="6" a="1"/>
  <c r="K19" i="6" s="1"/>
  <c r="K19" i="10" s="1" a="1"/>
  <c r="K19" i="10" s="1"/>
  <c r="N17" i="6" a="1"/>
  <c r="N17" i="6" s="1"/>
  <c r="N17" i="10" s="1" a="1"/>
  <c r="N17" i="10" s="1"/>
  <c r="I17" i="6" a="1"/>
  <c r="I17" i="6" s="1"/>
  <c r="I17" i="10" s="1" a="1"/>
  <c r="I17" i="10" s="1"/>
  <c r="J16" i="6" a="1"/>
  <c r="J16" i="6" s="1"/>
  <c r="J16" i="10" s="1" a="1"/>
  <c r="J16" i="10" s="1"/>
  <c r="L15" i="6" a="1"/>
  <c r="L15" i="6" s="1"/>
  <c r="L15" i="10" s="1" a="1"/>
  <c r="L15" i="10" s="1"/>
  <c r="J14" i="6" a="1"/>
  <c r="J14" i="6" s="1"/>
  <c r="J14" i="10" s="1" a="1"/>
  <c r="J14" i="10" s="1"/>
  <c r="F13" i="6" a="1"/>
  <c r="F13" i="6" s="1"/>
  <c r="F13" i="10" s="1" a="1"/>
  <c r="F13" i="10" s="1"/>
  <c r="K11" i="6" a="1"/>
  <c r="K11" i="6" s="1"/>
  <c r="K11" i="10" s="1" a="1"/>
  <c r="K11" i="10" s="1"/>
  <c r="I10" i="6" a="1"/>
  <c r="I10" i="6" s="1"/>
  <c r="I10" i="10" s="1" a="1"/>
  <c r="I10" i="10" s="1"/>
  <c r="J9" i="6" a="1"/>
  <c r="J9" i="6" s="1"/>
  <c r="J9" i="10" s="1" a="1"/>
  <c r="J9" i="10" s="1"/>
  <c r="I8" i="6" a="1"/>
  <c r="I8" i="6" s="1"/>
  <c r="I8" i="10" s="1" a="1"/>
  <c r="I8" i="10" s="1"/>
  <c r="M7" i="6" a="1"/>
  <c r="M7" i="6" s="1"/>
  <c r="M7" i="10" s="1" a="1"/>
  <c r="M7" i="10" s="1"/>
  <c r="G7" i="6" a="1"/>
  <c r="G7" i="6" s="1"/>
  <c r="G7" i="10" s="1" a="1"/>
  <c r="G7" i="10" s="1"/>
  <c r="K6" i="6" a="1"/>
  <c r="K6" i="6" s="1"/>
  <c r="K6" i="10" s="1" a="1"/>
  <c r="K6" i="10" s="1"/>
  <c r="N5" i="6" a="1"/>
  <c r="N5" i="6" s="1"/>
  <c r="N5" i="10" s="1" a="1"/>
  <c r="N5" i="10" s="1"/>
  <c r="I5" i="6" a="1"/>
  <c r="I5" i="6" s="1"/>
  <c r="I5" i="10" s="1" a="1"/>
  <c r="I5" i="10" s="1"/>
  <c r="L4" i="6" a="1"/>
  <c r="L4" i="6" s="1"/>
  <c r="L4" i="10" s="1" a="1"/>
  <c r="L4" i="10" s="1"/>
  <c r="G4" i="6" a="1"/>
  <c r="G4" i="6" s="1"/>
  <c r="G4" i="10" s="1" a="1"/>
  <c r="G4" i="10" s="1"/>
  <c r="D43" i="6" a="1"/>
  <c r="D43" i="6" s="1"/>
  <c r="D43" i="10" s="1" a="1"/>
  <c r="D43" i="10" s="1"/>
  <c r="E41" i="6" a="1"/>
  <c r="E41" i="6" s="1"/>
  <c r="E41" i="10" s="1" a="1"/>
  <c r="E41" i="10" s="1"/>
  <c r="C40" i="6" a="1"/>
  <c r="C40" i="6" s="1"/>
  <c r="C38" i="6" a="1"/>
  <c r="C38" i="6" s="1"/>
  <c r="D36" i="6" a="1"/>
  <c r="D36" i="6" s="1"/>
  <c r="D36" i="10" s="1" a="1"/>
  <c r="D36" i="10" s="1"/>
  <c r="E34" i="6" a="1"/>
  <c r="E34" i="6" s="1"/>
  <c r="E34" i="10" s="1" a="1"/>
  <c r="E34" i="10" s="1"/>
  <c r="E32" i="6" a="1"/>
  <c r="E32" i="6" s="1"/>
  <c r="E32" i="10" s="1" a="1"/>
  <c r="E32" i="10" s="1"/>
  <c r="C31" i="6" a="1"/>
  <c r="C31" i="6" s="1"/>
  <c r="D29" i="6" a="1"/>
  <c r="D29" i="6" s="1"/>
  <c r="D29" i="10" s="1" a="1"/>
  <c r="D29" i="10" s="1"/>
  <c r="D27" i="6" a="1"/>
  <c r="D27" i="6" s="1"/>
  <c r="D27" i="10" s="1" a="1"/>
  <c r="D27" i="10" s="1"/>
  <c r="E25" i="6" a="1"/>
  <c r="E25" i="6" s="1"/>
  <c r="E25" i="10" s="1" a="1"/>
  <c r="E25" i="10" s="1"/>
  <c r="H29" i="6" a="1"/>
  <c r="H29" i="6" s="1"/>
  <c r="H29" i="10" s="1" a="1"/>
  <c r="H29" i="10" s="1"/>
  <c r="G28" i="6" a="1"/>
  <c r="G28" i="6" s="1"/>
  <c r="G28" i="10" s="1" a="1"/>
  <c r="G28" i="10" s="1"/>
  <c r="K27" i="6" a="1"/>
  <c r="K27" i="6" s="1"/>
  <c r="K27" i="10" s="1" a="1"/>
  <c r="K27" i="10" s="1"/>
  <c r="G26" i="6" a="1"/>
  <c r="G26" i="6" s="1"/>
  <c r="G26" i="10" s="1" a="1"/>
  <c r="G26" i="10" s="1"/>
  <c r="N24" i="6" a="1"/>
  <c r="N24" i="6" s="1"/>
  <c r="N24" i="10" s="1" a="1"/>
  <c r="N24" i="10" s="1"/>
  <c r="G24" i="6" a="1"/>
  <c r="G24" i="6" s="1"/>
  <c r="G24" i="10" s="1" a="1"/>
  <c r="G24" i="10" s="1"/>
  <c r="M23" i="6" a="1"/>
  <c r="M23" i="6" s="1"/>
  <c r="M23" i="10" s="1" a="1"/>
  <c r="M23" i="10" s="1"/>
  <c r="M21" i="6" a="1"/>
  <c r="M21" i="6" s="1"/>
  <c r="M21" i="10" s="1" a="1"/>
  <c r="M21" i="10" s="1"/>
  <c r="L20" i="6" a="1"/>
  <c r="L20" i="6" s="1"/>
  <c r="L20" i="10" s="1" a="1"/>
  <c r="L20" i="10" s="1"/>
  <c r="H19" i="6" a="1"/>
  <c r="H19" i="6" s="1"/>
  <c r="H19" i="10" s="1" a="1"/>
  <c r="H19" i="10" s="1"/>
  <c r="K18" i="6" a="1"/>
  <c r="K18" i="6" s="1"/>
  <c r="K18" i="10" s="1" a="1"/>
  <c r="K18" i="10" s="1"/>
  <c r="L17" i="6" a="1"/>
  <c r="L17" i="6" s="1"/>
  <c r="L17" i="10" s="1" a="1"/>
  <c r="L17" i="10" s="1"/>
  <c r="H17" i="6" a="1"/>
  <c r="H17" i="6" s="1"/>
  <c r="H17" i="10" s="1" a="1"/>
  <c r="H17" i="10" s="1"/>
  <c r="I16" i="6" a="1"/>
  <c r="I16" i="6" s="1"/>
  <c r="I16" i="10" s="1" a="1"/>
  <c r="I16" i="10" s="1"/>
  <c r="K15" i="6" a="1"/>
  <c r="K15" i="6" s="1"/>
  <c r="K15" i="10" s="1" a="1"/>
  <c r="K15" i="10" s="1"/>
  <c r="G15" i="6" a="1"/>
  <c r="G15" i="6" s="1"/>
  <c r="G15" i="10" s="1" a="1"/>
  <c r="G15" i="10" s="1"/>
  <c r="N14" i="6" a="1"/>
  <c r="N14" i="6" s="1"/>
  <c r="N14" i="10" s="1" a="1"/>
  <c r="N14" i="10" s="1"/>
  <c r="H14" i="6" a="1"/>
  <c r="H14" i="6" s="1"/>
  <c r="H14" i="10" s="1" a="1"/>
  <c r="H14" i="10" s="1"/>
  <c r="K13" i="6" a="1"/>
  <c r="K13" i="6" s="1"/>
  <c r="K13" i="10" s="1" a="1"/>
  <c r="K13" i="10" s="1"/>
  <c r="N12" i="6" a="1"/>
  <c r="N12" i="6" s="1"/>
  <c r="N12" i="10" s="1" a="1"/>
  <c r="N12" i="10" s="1"/>
  <c r="G12" i="6" a="1"/>
  <c r="G12" i="6" s="1"/>
  <c r="G12" i="10" s="1" a="1"/>
  <c r="G12" i="10" s="1"/>
  <c r="J11" i="6" a="1"/>
  <c r="J11" i="6" s="1"/>
  <c r="J11" i="10" s="1" a="1"/>
  <c r="J11" i="10" s="1"/>
  <c r="M10" i="6" a="1"/>
  <c r="M10" i="6" s="1"/>
  <c r="M10" i="10" s="1" a="1"/>
  <c r="M10" i="10" s="1"/>
  <c r="I9" i="6" a="1"/>
  <c r="I9" i="6" s="1"/>
  <c r="I9" i="10" s="1" a="1"/>
  <c r="I9" i="10" s="1"/>
  <c r="M8" i="6" a="1"/>
  <c r="M8" i="6" s="1"/>
  <c r="M8" i="10" s="1" a="1"/>
  <c r="M8" i="10" s="1"/>
  <c r="H8" i="6" a="1"/>
  <c r="H8" i="6" s="1"/>
  <c r="H8" i="10" s="1" a="1"/>
  <c r="H8" i="10" s="1"/>
  <c r="K7" i="6" a="1"/>
  <c r="K7" i="6" s="1"/>
  <c r="K7" i="10" s="1" a="1"/>
  <c r="K7" i="10" s="1"/>
  <c r="F7" i="6" a="1"/>
  <c r="F7" i="6" s="1"/>
  <c r="F7" i="10" s="1" a="1"/>
  <c r="F7" i="10" s="1"/>
  <c r="I6" i="6" a="1"/>
  <c r="I6" i="6" s="1"/>
  <c r="I6" i="10" s="1" a="1"/>
  <c r="I6" i="10" s="1"/>
  <c r="M5" i="6" a="1"/>
  <c r="M5" i="6" s="1"/>
  <c r="M5" i="10" s="1" a="1"/>
  <c r="M5" i="10" s="1"/>
  <c r="G5" i="6" a="1"/>
  <c r="G5" i="6" s="1"/>
  <c r="G5" i="10" s="1" a="1"/>
  <c r="G5" i="10" s="1"/>
  <c r="K4" i="6" a="1"/>
  <c r="K4" i="6" s="1"/>
  <c r="K4" i="10" s="1" a="1"/>
  <c r="K4" i="10" s="1"/>
  <c r="E44" i="6" a="1"/>
  <c r="E44" i="6" s="1"/>
  <c r="E44" i="10" s="1" a="1"/>
  <c r="E44" i="10" s="1"/>
  <c r="C43" i="6" a="1"/>
  <c r="C43" i="6" s="1"/>
  <c r="D41" i="6" a="1"/>
  <c r="D41" i="6" s="1"/>
  <c r="D41" i="10" s="1" a="1"/>
  <c r="D41" i="10" s="1"/>
  <c r="D39" i="6" a="1"/>
  <c r="D39" i="6" s="1"/>
  <c r="D39" i="10" s="1" a="1"/>
  <c r="D39" i="10" s="1"/>
  <c r="E37" i="6" a="1"/>
  <c r="E37" i="6" s="1"/>
  <c r="E37" i="10" s="1" a="1"/>
  <c r="E37" i="10" s="1"/>
  <c r="C36" i="6" a="1"/>
  <c r="C36" i="6" s="1"/>
  <c r="C34" i="6" a="1"/>
  <c r="C34" i="6" s="1"/>
  <c r="D32" i="6" a="1"/>
  <c r="D32" i="6" s="1"/>
  <c r="D32" i="10" s="1" a="1"/>
  <c r="D32" i="10" s="1"/>
  <c r="E30" i="6" a="1"/>
  <c r="E30" i="6" s="1"/>
  <c r="E30" i="10" s="1" a="1"/>
  <c r="E30" i="10" s="1"/>
  <c r="E28" i="6" a="1"/>
  <c r="E28" i="6" s="1"/>
  <c r="E28" i="10" s="1" a="1"/>
  <c r="E28" i="10" s="1"/>
  <c r="C27" i="6" a="1"/>
  <c r="C27" i="6" s="1"/>
  <c r="D25" i="6" a="1"/>
  <c r="D25" i="6" s="1"/>
  <c r="D25" i="10" s="1" a="1"/>
  <c r="D25" i="10" s="1"/>
  <c r="L44" i="6" a="1"/>
  <c r="L44" i="6" s="1"/>
  <c r="L44" i="10" s="1" a="1"/>
  <c r="L44" i="10" s="1"/>
  <c r="L43" i="6" a="1"/>
  <c r="L43" i="6" s="1"/>
  <c r="L43" i="10" s="1" a="1"/>
  <c r="L43" i="10" s="1"/>
  <c r="L42" i="6" a="1"/>
  <c r="L42" i="6" s="1"/>
  <c r="L42" i="10" s="1" a="1"/>
  <c r="L42" i="10" s="1"/>
  <c r="K41" i="6" a="1"/>
  <c r="K41" i="6" s="1"/>
  <c r="K41" i="10" s="1" a="1"/>
  <c r="K41" i="10" s="1"/>
  <c r="L40" i="6" a="1"/>
  <c r="L40" i="6" s="1"/>
  <c r="L40" i="10" s="1" a="1"/>
  <c r="L40" i="10" s="1"/>
  <c r="K39" i="6" a="1"/>
  <c r="K39" i="6" s="1"/>
  <c r="K39" i="10" s="1" a="1"/>
  <c r="K39" i="10" s="1"/>
  <c r="J38" i="6" a="1"/>
  <c r="J38" i="6" s="1"/>
  <c r="J38" i="10" s="1" a="1"/>
  <c r="J38" i="10" s="1"/>
  <c r="K37" i="6" a="1"/>
  <c r="K37" i="6" s="1"/>
  <c r="K37" i="10" s="1" a="1"/>
  <c r="K37" i="10" s="1"/>
  <c r="J36" i="6" a="1"/>
  <c r="J36" i="6" s="1"/>
  <c r="J36" i="10" s="1" a="1"/>
  <c r="J36" i="10" s="1"/>
  <c r="J35" i="6" a="1"/>
  <c r="J35" i="6" s="1"/>
  <c r="J35" i="10" s="1" a="1"/>
  <c r="J35" i="10" s="1"/>
  <c r="J34" i="6" a="1"/>
  <c r="J34" i="6" s="1"/>
  <c r="J34" i="10" s="1" a="1"/>
  <c r="J34" i="10" s="1"/>
  <c r="J33" i="6" a="1"/>
  <c r="J33" i="6" s="1"/>
  <c r="J33" i="10" s="1" a="1"/>
  <c r="J33" i="10" s="1"/>
  <c r="L32" i="6" a="1"/>
  <c r="L32" i="6" s="1"/>
  <c r="L32" i="10" s="1" a="1"/>
  <c r="L32" i="10" s="1"/>
  <c r="H31" i="6" a="1"/>
  <c r="H31" i="6" s="1"/>
  <c r="H31" i="10" s="1" a="1"/>
  <c r="H31" i="10" s="1"/>
  <c r="L30" i="6" a="1"/>
  <c r="L30" i="6" s="1"/>
  <c r="L30" i="10" s="1" a="1"/>
  <c r="L30" i="10" s="1"/>
  <c r="G29" i="6" a="1"/>
  <c r="G29" i="6" s="1"/>
  <c r="G29" i="10" s="1" a="1"/>
  <c r="G29" i="10" s="1"/>
  <c r="N28" i="6" a="1"/>
  <c r="N28" i="6" s="1"/>
  <c r="N28" i="10" s="1" a="1"/>
  <c r="N28" i="10" s="1"/>
  <c r="H27" i="6" a="1"/>
  <c r="H27" i="6" s="1"/>
  <c r="H27" i="10" s="1" a="1"/>
  <c r="H27" i="10" s="1"/>
  <c r="N26" i="6" a="1"/>
  <c r="N26" i="6" s="1"/>
  <c r="N26" i="10" s="1" a="1"/>
  <c r="N26" i="10" s="1"/>
  <c r="J25" i="6" a="1"/>
  <c r="J25" i="6" s="1"/>
  <c r="J25" i="10" s="1" a="1"/>
  <c r="J25" i="10" s="1"/>
  <c r="M24" i="6" a="1"/>
  <c r="M24" i="6" s="1"/>
  <c r="M24" i="10" s="1" a="1"/>
  <c r="M24" i="10" s="1"/>
  <c r="F24" i="6" a="1"/>
  <c r="F24" i="6" s="1"/>
  <c r="F24" i="10" s="1" a="1"/>
  <c r="F24" i="10" s="1"/>
  <c r="I23" i="6" a="1"/>
  <c r="I23" i="6" s="1"/>
  <c r="I23" i="10" s="1" a="1"/>
  <c r="I23" i="10" s="1"/>
  <c r="N22" i="6" a="1"/>
  <c r="N22" i="6" s="1"/>
  <c r="N22" i="10" s="1" a="1"/>
  <c r="N22" i="10" s="1"/>
  <c r="F22" i="6" a="1"/>
  <c r="F22" i="6" s="1"/>
  <c r="F22" i="10" s="1" a="1"/>
  <c r="F22" i="10" s="1"/>
  <c r="J21" i="6" a="1"/>
  <c r="J21" i="6" s="1"/>
  <c r="J21" i="10" s="1" a="1"/>
  <c r="J21" i="10" s="1"/>
  <c r="M19" i="6" a="1"/>
  <c r="M19" i="6" s="1"/>
  <c r="M19" i="10" s="1" a="1"/>
  <c r="M19" i="10" s="1"/>
  <c r="N18" i="6" a="1"/>
  <c r="N18" i="6" s="1"/>
  <c r="N18" i="10" s="1" a="1"/>
  <c r="N18" i="10" s="1"/>
  <c r="I18" i="6" a="1"/>
  <c r="I18" i="6" s="1"/>
  <c r="I18" i="10" s="1" a="1"/>
  <c r="I18" i="10" s="1"/>
  <c r="G17" i="6" a="1"/>
  <c r="G17" i="6" s="1"/>
  <c r="G17" i="10" s="1" a="1"/>
  <c r="G17" i="10" s="1"/>
  <c r="N16" i="6" a="1"/>
  <c r="N16" i="6" s="1"/>
  <c r="N16" i="10" s="1" a="1"/>
  <c r="N16" i="10" s="1"/>
  <c r="J15" i="6" a="1"/>
  <c r="J15" i="6" s="1"/>
  <c r="J15" i="10" s="1" a="1"/>
  <c r="J15" i="10" s="1"/>
  <c r="F14" i="6" a="1"/>
  <c r="F14" i="6" s="1"/>
  <c r="F14" i="10" s="1" a="1"/>
  <c r="F14" i="10" s="1"/>
  <c r="H13" i="6" a="1"/>
  <c r="H13" i="6" s="1"/>
  <c r="H13" i="10" s="1" a="1"/>
  <c r="H13" i="10" s="1"/>
  <c r="M12" i="6" a="1"/>
  <c r="M12" i="6" s="1"/>
  <c r="M12" i="10" s="1" a="1"/>
  <c r="M12" i="10" s="1"/>
  <c r="F12" i="6" a="1"/>
  <c r="F12" i="6" s="1"/>
  <c r="F12" i="10" s="1" a="1"/>
  <c r="F12" i="10" s="1"/>
  <c r="K10" i="6" a="1"/>
  <c r="K10" i="6" s="1"/>
  <c r="K10" i="10" s="1" a="1"/>
  <c r="K10" i="10" s="1"/>
  <c r="G10" i="6" a="1"/>
  <c r="G10" i="6" s="1"/>
  <c r="G10" i="10" s="1" a="1"/>
  <c r="G10" i="10" s="1"/>
  <c r="M9" i="6" a="1"/>
  <c r="M9" i="6" s="1"/>
  <c r="M9" i="10" s="1" a="1"/>
  <c r="M9" i="10" s="1"/>
  <c r="H9" i="6" a="1"/>
  <c r="H9" i="6" s="1"/>
  <c r="H9" i="10" s="1" a="1"/>
  <c r="H9" i="10" s="1"/>
  <c r="L8" i="6" a="1"/>
  <c r="L8" i="6" s="1"/>
  <c r="L8" i="10" s="1" a="1"/>
  <c r="L8" i="10" s="1"/>
  <c r="G8" i="6" a="1"/>
  <c r="G8" i="6" s="1"/>
  <c r="G8" i="10" s="1" a="1"/>
  <c r="G8" i="10" s="1"/>
  <c r="J7" i="6" a="1"/>
  <c r="J7" i="6" s="1"/>
  <c r="J7" i="10" s="1" a="1"/>
  <c r="J7" i="10" s="1"/>
  <c r="M6" i="6" a="1"/>
  <c r="M6" i="6" s="1"/>
  <c r="M6" i="10" s="1" a="1"/>
  <c r="M6" i="10" s="1"/>
  <c r="H6" i="6" a="1"/>
  <c r="H6" i="6" s="1"/>
  <c r="H6" i="10" s="1" a="1"/>
  <c r="H6" i="10" s="1"/>
  <c r="K5" i="6" a="1"/>
  <c r="K5" i="6" s="1"/>
  <c r="K5" i="10" s="1" a="1"/>
  <c r="K5" i="10" s="1"/>
  <c r="F5" i="6" a="1"/>
  <c r="F5" i="6" s="1"/>
  <c r="F5" i="10" s="1" a="1"/>
  <c r="F5" i="10" s="1"/>
  <c r="I4" i="6" a="1"/>
  <c r="I4" i="6" s="1"/>
  <c r="I4" i="10" s="1" a="1"/>
  <c r="I4" i="10" s="1"/>
  <c r="D44" i="6" a="1"/>
  <c r="D44" i="6" s="1"/>
  <c r="D44" i="10" s="1" a="1"/>
  <c r="D44" i="10" s="1"/>
  <c r="E42" i="6" a="1"/>
  <c r="E42" i="6" s="1"/>
  <c r="E42" i="10" s="1" a="1"/>
  <c r="E42" i="10" s="1"/>
  <c r="E40" i="6" a="1"/>
  <c r="E40" i="6" s="1"/>
  <c r="E40" i="10" s="1" a="1"/>
  <c r="E40" i="10" s="1"/>
  <c r="C39" i="6" a="1"/>
  <c r="C39" i="6" s="1"/>
  <c r="D37" i="6" a="1"/>
  <c r="D37" i="6" s="1"/>
  <c r="D37" i="10" s="1" a="1"/>
  <c r="D37" i="10" s="1"/>
  <c r="D35" i="6" a="1"/>
  <c r="D35" i="6" s="1"/>
  <c r="D35" i="10" s="1" a="1"/>
  <c r="D35" i="10" s="1"/>
  <c r="E33" i="6" a="1"/>
  <c r="E33" i="6" s="1"/>
  <c r="E33" i="10" s="1" a="1"/>
  <c r="E33" i="10" s="1"/>
  <c r="C32" i="6" a="1"/>
  <c r="C32" i="6" s="1"/>
  <c r="C30" i="6" a="1"/>
  <c r="C30" i="6" s="1"/>
  <c r="D28" i="6" a="1"/>
  <c r="D28" i="6" s="1"/>
  <c r="D28" i="10" s="1" a="1"/>
  <c r="D28" i="10" s="1"/>
  <c r="E26" i="6" a="1"/>
  <c r="E26" i="6" s="1"/>
  <c r="E26" i="10" s="1" a="1"/>
  <c r="E26" i="10" s="1"/>
  <c r="E24" i="6" a="1"/>
  <c r="E24" i="6" s="1"/>
  <c r="E24" i="10" s="1" a="1"/>
  <c r="E24" i="10" s="1"/>
  <c r="J44" i="6" a="1"/>
  <c r="J44" i="6" s="1"/>
  <c r="J44" i="10" s="1" a="1"/>
  <c r="J44" i="10" s="1"/>
  <c r="I40" i="6" a="1"/>
  <c r="I40" i="6" s="1"/>
  <c r="I40" i="10" s="1" a="1"/>
  <c r="I40" i="10" s="1"/>
  <c r="I36" i="6" a="1"/>
  <c r="I36" i="6" s="1"/>
  <c r="I36" i="10" s="1" a="1"/>
  <c r="I36" i="10" s="1"/>
  <c r="K32" i="6" a="1"/>
  <c r="K32" i="6" s="1"/>
  <c r="K32" i="10" s="1" a="1"/>
  <c r="K32" i="10" s="1"/>
  <c r="H18" i="6" a="1"/>
  <c r="H18" i="6" s="1"/>
  <c r="H18" i="10" s="1" a="1"/>
  <c r="H18" i="10" s="1"/>
  <c r="L16" i="6" a="1"/>
  <c r="L16" i="6" s="1"/>
  <c r="L16" i="10" s="1" a="1"/>
  <c r="L16" i="10" s="1"/>
  <c r="G13" i="6" a="1"/>
  <c r="G13" i="6" s="1"/>
  <c r="G13" i="10" s="1" a="1"/>
  <c r="G13" i="10" s="1"/>
  <c r="M11" i="6" a="1"/>
  <c r="M11" i="6" s="1"/>
  <c r="M11" i="10" s="1" a="1"/>
  <c r="M11" i="10" s="1"/>
  <c r="F10" i="6" a="1"/>
  <c r="F10" i="6" s="1"/>
  <c r="F10" i="10" s="1" a="1"/>
  <c r="F10" i="10" s="1"/>
  <c r="I7" i="6" a="1"/>
  <c r="I7" i="6" s="1"/>
  <c r="I7" i="10" s="1" a="1"/>
  <c r="I7" i="10" s="1"/>
  <c r="H4" i="6" a="1"/>
  <c r="H4" i="6" s="1"/>
  <c r="H4" i="10" s="1" a="1"/>
  <c r="H4" i="10" s="1"/>
  <c r="E38" i="6" a="1"/>
  <c r="E38" i="6" s="1"/>
  <c r="E38" i="10" s="1" a="1"/>
  <c r="E38" i="10" s="1"/>
  <c r="D31" i="6" a="1"/>
  <c r="D31" i="6" s="1"/>
  <c r="D31" i="10" s="1" a="1"/>
  <c r="D31" i="10" s="1"/>
  <c r="D24" i="6" a="1"/>
  <c r="D24" i="6" s="1"/>
  <c r="D24" i="10" s="1" a="1"/>
  <c r="D24" i="10" s="1"/>
  <c r="E22" i="6" a="1"/>
  <c r="E22" i="6" s="1"/>
  <c r="E22" i="10" s="1" a="1"/>
  <c r="E22" i="10" s="1"/>
  <c r="E20" i="6" a="1"/>
  <c r="E20" i="6" s="1"/>
  <c r="E20" i="10" s="1" a="1"/>
  <c r="E20" i="10" s="1"/>
  <c r="C19" i="6" a="1"/>
  <c r="C19" i="6" s="1"/>
  <c r="D17" i="6" a="1"/>
  <c r="D17" i="6" s="1"/>
  <c r="D17" i="10" s="1" a="1"/>
  <c r="D17" i="10" s="1"/>
  <c r="D15" i="6" a="1"/>
  <c r="D15" i="6" s="1"/>
  <c r="D15" i="10" s="1" a="1"/>
  <c r="D15" i="10" s="1"/>
  <c r="E13" i="6" a="1"/>
  <c r="E13" i="6" s="1"/>
  <c r="E13" i="10" s="1" a="1"/>
  <c r="E13" i="10" s="1"/>
  <c r="C12" i="6" a="1"/>
  <c r="C12" i="6" s="1"/>
  <c r="C10" i="6" a="1"/>
  <c r="C10" i="6" s="1"/>
  <c r="D8" i="6" a="1"/>
  <c r="D8" i="6" s="1"/>
  <c r="D8" i="10" s="1" a="1"/>
  <c r="D8" i="10" s="1"/>
  <c r="E6" i="6" a="1"/>
  <c r="E6" i="6" s="1"/>
  <c r="E6" i="10" s="1" a="1"/>
  <c r="E6" i="10" s="1"/>
  <c r="E4" i="6" a="1"/>
  <c r="E4" i="6" s="1"/>
  <c r="E4" i="10" s="1" a="1"/>
  <c r="E4" i="10" s="1"/>
  <c r="H33" i="6" a="1"/>
  <c r="H33" i="6" s="1"/>
  <c r="H33" i="10" s="1" a="1"/>
  <c r="H33" i="10" s="1"/>
  <c r="G25" i="6" a="1"/>
  <c r="G25" i="6" s="1"/>
  <c r="G25" i="10" s="1" a="1"/>
  <c r="G25" i="10" s="1"/>
  <c r="M18" i="6" a="1"/>
  <c r="M18" i="6" s="1"/>
  <c r="M18" i="10" s="1" a="1"/>
  <c r="M18" i="10" s="1"/>
  <c r="N13" i="6" a="1"/>
  <c r="N13" i="6" s="1"/>
  <c r="N13" i="10" s="1" a="1"/>
  <c r="N13" i="10" s="1"/>
  <c r="F9" i="6" a="1"/>
  <c r="F9" i="6" s="1"/>
  <c r="F9" i="10" s="1" a="1"/>
  <c r="F9" i="10" s="1"/>
  <c r="M4" i="6" a="1"/>
  <c r="M4" i="6" s="1"/>
  <c r="M4" i="10" s="1" a="1"/>
  <c r="M4" i="10" s="1"/>
  <c r="C26" i="6" a="1"/>
  <c r="C26" i="6" s="1"/>
  <c r="D19" i="6" a="1"/>
  <c r="D19" i="6" s="1"/>
  <c r="D19" i="10" s="1" a="1"/>
  <c r="D19" i="10" s="1"/>
  <c r="C14" i="6" a="1"/>
  <c r="C14" i="6" s="1"/>
  <c r="E8" i="6" a="1"/>
  <c r="E8" i="6" s="1"/>
  <c r="E8" i="10" s="1" a="1"/>
  <c r="E8" i="10" s="1"/>
  <c r="D5" i="6" a="1"/>
  <c r="D5" i="6" s="1"/>
  <c r="D5" i="10" s="1" a="1"/>
  <c r="D5" i="10" s="1"/>
  <c r="E10" i="6" a="1"/>
  <c r="E10" i="6" s="1"/>
  <c r="E10" i="10" s="1" a="1"/>
  <c r="E10" i="10" s="1"/>
  <c r="E17" i="6" a="1"/>
  <c r="E17" i="6" s="1"/>
  <c r="E17" i="10" s="1" a="1"/>
  <c r="E17" i="10" s="1"/>
  <c r="D21" i="6" a="1"/>
  <c r="D21" i="6" s="1"/>
  <c r="D21" i="10" s="1" a="1"/>
  <c r="D21" i="10" s="1"/>
  <c r="D33" i="6" a="1"/>
  <c r="D33" i="6" s="1"/>
  <c r="D33" i="10" s="1" a="1"/>
  <c r="D33" i="10" s="1"/>
  <c r="G6" i="6" a="1"/>
  <c r="G6" i="6" s="1"/>
  <c r="G6" i="10" s="1" a="1"/>
  <c r="G6" i="10" s="1"/>
  <c r="J22" i="6" a="1"/>
  <c r="J22" i="6" s="1"/>
  <c r="J22" i="10" s="1" a="1"/>
  <c r="J22" i="10" s="1"/>
  <c r="J41" i="6" a="1"/>
  <c r="J41" i="6" s="1"/>
  <c r="J41" i="10" s="1" a="1"/>
  <c r="J41" i="10" s="1"/>
  <c r="C4" i="6" a="1"/>
  <c r="C4" i="6" s="1"/>
  <c r="E5" i="6" a="1"/>
  <c r="E5" i="6" s="1"/>
  <c r="E5" i="10" s="1" a="1"/>
  <c r="E5" i="10" s="1"/>
  <c r="D7" i="6" a="1"/>
  <c r="D7" i="6" s="1"/>
  <c r="D7" i="10" s="1" a="1"/>
  <c r="D7" i="10" s="1"/>
  <c r="D9" i="6" a="1"/>
  <c r="D9" i="6" s="1"/>
  <c r="D9" i="10" s="1" a="1"/>
  <c r="D9" i="10" s="1"/>
  <c r="C11" i="6" a="1"/>
  <c r="C11" i="6" s="1"/>
  <c r="E12" i="6" a="1"/>
  <c r="E12" i="6" s="1"/>
  <c r="E12" i="10" s="1" a="1"/>
  <c r="E12" i="10" s="1"/>
  <c r="E14" i="6" a="1"/>
  <c r="E14" i="6" s="1"/>
  <c r="E14" i="10" s="1" a="1"/>
  <c r="E14" i="10" s="1"/>
  <c r="D16" i="6" a="1"/>
  <c r="D16" i="6" s="1"/>
  <c r="D16" i="10" s="1" a="1"/>
  <c r="D16" i="10" s="1"/>
  <c r="C18" i="6" a="1"/>
  <c r="C18" i="6" s="1"/>
  <c r="C20" i="6" a="1"/>
  <c r="C20" i="6" s="1"/>
  <c r="E21" i="6" a="1"/>
  <c r="E21" i="6" s="1"/>
  <c r="E21" i="10" s="1" a="1"/>
  <c r="E21" i="10" s="1"/>
  <c r="D23" i="6" a="1"/>
  <c r="D23" i="6" s="1"/>
  <c r="D23" i="10" s="1" a="1"/>
  <c r="D23" i="10" s="1"/>
  <c r="C28" i="6" a="1"/>
  <c r="C28" i="6" s="1"/>
  <c r="C35" i="6" a="1"/>
  <c r="C35" i="6" s="1"/>
  <c r="C42" i="6" a="1"/>
  <c r="C42" i="6" s="1"/>
  <c r="L6" i="6" a="1"/>
  <c r="L6" i="6" s="1"/>
  <c r="L6" i="10" s="1" a="1"/>
  <c r="L6" i="10" s="1"/>
  <c r="L9" i="6" a="1"/>
  <c r="L9" i="6" s="1"/>
  <c r="L9" i="10" s="1" a="1"/>
  <c r="L9" i="10" s="1"/>
  <c r="N10" i="6" a="1"/>
  <c r="N10" i="6" s="1"/>
  <c r="N10" i="10" s="1" a="1"/>
  <c r="N10" i="10" s="1"/>
  <c r="J12" i="6" a="1"/>
  <c r="J12" i="6" s="1"/>
  <c r="J12" i="10" s="1" a="1"/>
  <c r="J12" i="10" s="1"/>
  <c r="K17" i="6" a="1"/>
  <c r="K17" i="6" s="1"/>
  <c r="K17" i="10" s="1" a="1"/>
  <c r="K17" i="10" s="1"/>
  <c r="K28" i="6" a="1"/>
  <c r="K28" i="6" s="1"/>
  <c r="K28" i="10" s="1" a="1"/>
  <c r="K28" i="10" s="1"/>
  <c r="H34" i="6" a="1"/>
  <c r="H34" i="6" s="1"/>
  <c r="H34" i="10" s="1" a="1"/>
  <c r="H34" i="10" s="1"/>
  <c r="I38" i="6" a="1"/>
  <c r="I38" i="6" s="1"/>
  <c r="I38" i="10" s="1" a="1"/>
  <c r="I38" i="10" s="1"/>
  <c r="J42" i="6" a="1"/>
  <c r="J42" i="6" s="1"/>
  <c r="J42" i="10" s="1" a="1"/>
  <c r="J42" i="10" s="1"/>
  <c r="C7" i="6" a="1"/>
  <c r="C7" i="6" s="1"/>
  <c r="D12" i="6" a="1"/>
  <c r="D12" i="6" s="1"/>
  <c r="D12" i="10" s="1" a="1"/>
  <c r="D12" i="10" s="1"/>
  <c r="C16" i="6" a="1"/>
  <c r="C16" i="6" s="1"/>
  <c r="C23" i="6" a="1"/>
  <c r="C23" i="6" s="1"/>
  <c r="D40" i="6" a="1"/>
  <c r="D40" i="6" s="1"/>
  <c r="D40" i="10" s="1" a="1"/>
  <c r="D40" i="10" s="1"/>
  <c r="N7" i="6" a="1"/>
  <c r="N7" i="6" s="1"/>
  <c r="N7" i="10" s="1" a="1"/>
  <c r="N7" i="10" s="1"/>
  <c r="J10" i="6" a="1"/>
  <c r="J10" i="6" s="1"/>
  <c r="J10" i="10" s="1" a="1"/>
  <c r="J10" i="10" s="1"/>
  <c r="H15" i="6" a="1"/>
  <c r="H15" i="6" s="1"/>
  <c r="H15" i="10" s="1" a="1"/>
  <c r="H15" i="10" s="1"/>
  <c r="I20" i="6" a="1"/>
  <c r="I20" i="6" s="1"/>
  <c r="I20" i="10" s="1" a="1"/>
  <c r="I20" i="10" s="1"/>
  <c r="K30" i="6" a="1"/>
  <c r="K30" i="6" s="1"/>
  <c r="K30" i="10" s="1" a="1"/>
  <c r="K30" i="10" s="1"/>
  <c r="H37" i="6" a="1"/>
  <c r="H37" i="6" s="1"/>
  <c r="H37" i="10" s="1" a="1"/>
  <c r="H37" i="10" s="1"/>
  <c r="D4" i="6" a="1"/>
  <c r="D4" i="6" s="1"/>
  <c r="D4" i="10" s="1" a="1"/>
  <c r="D4" i="10" s="1"/>
  <c r="C6" i="6" a="1"/>
  <c r="C6" i="6" s="1"/>
  <c r="C8" i="6" a="1"/>
  <c r="C8" i="6" s="1"/>
  <c r="E9" i="6" a="1"/>
  <c r="E9" i="6" s="1"/>
  <c r="E9" i="10" s="1" a="1"/>
  <c r="E9" i="10" s="1"/>
  <c r="D11" i="6" a="1"/>
  <c r="D11" i="6" s="1"/>
  <c r="D11" i="10" s="1" a="1"/>
  <c r="D11" i="10" s="1"/>
  <c r="D13" i="6" a="1"/>
  <c r="D13" i="6" s="1"/>
  <c r="D13" i="10" s="1" a="1"/>
  <c r="D13" i="10" s="1"/>
  <c r="C15" i="6" a="1"/>
  <c r="C15" i="6" s="1"/>
  <c r="E16" i="6" a="1"/>
  <c r="E16" i="6" s="1"/>
  <c r="E16" i="10" s="1" a="1"/>
  <c r="E16" i="10" s="1"/>
  <c r="E18" i="6" a="1"/>
  <c r="E18" i="6" s="1"/>
  <c r="E18" i="10" s="1" a="1"/>
  <c r="E18" i="10" s="1"/>
  <c r="D20" i="6" a="1"/>
  <c r="D20" i="6" s="1"/>
  <c r="D20" i="10" s="1" a="1"/>
  <c r="D20" i="10" s="1"/>
  <c r="C22" i="6" a="1"/>
  <c r="C22" i="6" s="1"/>
  <c r="C24" i="6" a="1"/>
  <c r="C24" i="6" s="1"/>
  <c r="E29" i="6" a="1"/>
  <c r="E29" i="6" s="1"/>
  <c r="E29" i="10" s="1" a="1"/>
  <c r="E29" i="10" s="1"/>
  <c r="E36" i="6" a="1"/>
  <c r="E36" i="6" s="1"/>
  <c r="E36" i="10" s="1" a="1"/>
  <c r="E36" i="10" s="1"/>
  <c r="C44" i="6" a="1"/>
  <c r="C44" i="6" s="1"/>
  <c r="J5" i="6" a="1"/>
  <c r="J5" i="6" s="1"/>
  <c r="J5" i="10" s="1" a="1"/>
  <c r="J5" i="10" s="1"/>
  <c r="K8" i="6" a="1"/>
  <c r="K8" i="6" s="1"/>
  <c r="K8" i="10" s="1" a="1"/>
  <c r="K8" i="10" s="1"/>
  <c r="G11" i="6" a="1"/>
  <c r="G11" i="6" s="1"/>
  <c r="G11" i="10" s="1" a="1"/>
  <c r="G11" i="10" s="1"/>
  <c r="K14" i="6" a="1"/>
  <c r="K14" i="6" s="1"/>
  <c r="K14" i="10" s="1" a="1"/>
  <c r="K14" i="10" s="1"/>
  <c r="G16" i="6" a="1"/>
  <c r="G16" i="6" s="1"/>
  <c r="G16" i="10" s="1" a="1"/>
  <c r="G16" i="10" s="1"/>
  <c r="L19" i="6" a="1"/>
  <c r="L19" i="6" s="1"/>
  <c r="L19" i="10" s="1" a="1"/>
  <c r="L19" i="10" s="1"/>
  <c r="I21" i="6" a="1"/>
  <c r="I21" i="6" s="1"/>
  <c r="I21" i="10" s="1" a="1"/>
  <c r="I21" i="10" s="1"/>
  <c r="K26" i="6" a="1"/>
  <c r="K26" i="6" s="1"/>
  <c r="K26" i="10" s="1" a="1"/>
  <c r="K26" i="10" s="1"/>
  <c r="L31" i="6" a="1"/>
  <c r="L31" i="6" s="1"/>
  <c r="L31" i="10" s="1" a="1"/>
  <c r="L31" i="10" s="1"/>
  <c r="H35" i="6" a="1"/>
  <c r="H35" i="6" s="1"/>
  <c r="H35" i="10" s="1" a="1"/>
  <c r="H35" i="10" s="1"/>
  <c r="J39" i="6" a="1"/>
  <c r="J39" i="6" s="1"/>
  <c r="J39" i="10" s="1" a="1"/>
  <c r="J39" i="10" s="1"/>
  <c r="J43" i="6" a="1"/>
  <c r="J43" i="6" s="1"/>
  <c r="J43" i="10" s="1" a="1"/>
  <c r="J43" i="10" s="1"/>
  <c r="K44" i="6" a="1"/>
  <c r="K44" i="6" s="1"/>
  <c r="K44" i="10" s="1" a="1"/>
  <c r="K44" i="10" s="1"/>
  <c r="G44" i="6" a="1"/>
  <c r="G44" i="6" s="1"/>
  <c r="G44" i="10" s="1" a="1"/>
  <c r="G44" i="10" s="1"/>
  <c r="M43" i="6" a="1"/>
  <c r="M43" i="6" s="1"/>
  <c r="M43" i="10" s="1" a="1"/>
  <c r="M43" i="10" s="1"/>
  <c r="I43" i="6" a="1"/>
  <c r="I43" i="6" s="1"/>
  <c r="I43" i="10" s="1" a="1"/>
  <c r="I43" i="10" s="1"/>
  <c r="K42" i="6" a="1"/>
  <c r="K42" i="6" s="1"/>
  <c r="K42" i="10" s="1" a="1"/>
  <c r="K42" i="10" s="1"/>
  <c r="G42" i="6" a="1"/>
  <c r="G42" i="6" s="1"/>
  <c r="G42" i="10" s="1" a="1"/>
  <c r="G42" i="10" s="1"/>
  <c r="M41" i="6" a="1"/>
  <c r="M41" i="6" s="1"/>
  <c r="M41" i="10" s="1" a="1"/>
  <c r="M41" i="10" s="1"/>
  <c r="I41" i="6" a="1"/>
  <c r="I41" i="6" s="1"/>
  <c r="I41" i="10" s="1" a="1"/>
  <c r="I41" i="10" s="1"/>
  <c r="K40" i="6" a="1"/>
  <c r="K40" i="6" s="1"/>
  <c r="K40" i="10" s="1" a="1"/>
  <c r="K40" i="10" s="1"/>
  <c r="G40" i="6" a="1"/>
  <c r="G40" i="6" s="1"/>
  <c r="G40" i="10" s="1" a="1"/>
  <c r="G40" i="10" s="1"/>
  <c r="M39" i="6" a="1"/>
  <c r="M39" i="6" s="1"/>
  <c r="M39" i="10" s="1" a="1"/>
  <c r="M39" i="10" s="1"/>
  <c r="I39" i="6" a="1"/>
  <c r="I39" i="6" s="1"/>
  <c r="I39" i="10" s="1" a="1"/>
  <c r="I39" i="10" s="1"/>
  <c r="K38" i="6" a="1"/>
  <c r="K38" i="6" s="1"/>
  <c r="K38" i="10" s="1" a="1"/>
  <c r="K38" i="10" s="1"/>
  <c r="G38" i="6" a="1"/>
  <c r="G38" i="6" s="1"/>
  <c r="G38" i="10" s="1" a="1"/>
  <c r="G38" i="10" s="1"/>
  <c r="M37" i="6" a="1"/>
  <c r="M37" i="6" s="1"/>
  <c r="M37" i="10" s="1" a="1"/>
  <c r="M37" i="10" s="1"/>
  <c r="I37" i="6" a="1"/>
  <c r="I37" i="6" s="1"/>
  <c r="I37" i="10" s="1" a="1"/>
  <c r="I37" i="10" s="1"/>
  <c r="K36" i="6" a="1"/>
  <c r="K36" i="6" s="1"/>
  <c r="K36" i="10" s="1" a="1"/>
  <c r="K36" i="10" s="1"/>
  <c r="G36" i="6" a="1"/>
  <c r="G36" i="6" s="1"/>
  <c r="G36" i="10" s="1" a="1"/>
  <c r="G36" i="10" s="1"/>
  <c r="M35" i="6" a="1"/>
  <c r="M35" i="6" s="1"/>
  <c r="M35" i="10" s="1" a="1"/>
  <c r="M35" i="10" s="1"/>
  <c r="I35" i="6" a="1"/>
  <c r="I35" i="6" s="1"/>
  <c r="I35" i="10" s="1" a="1"/>
  <c r="I35" i="10" s="1"/>
  <c r="K34" i="6" a="1"/>
  <c r="K34" i="6" s="1"/>
  <c r="K34" i="10" s="1" a="1"/>
  <c r="K34" i="10" s="1"/>
  <c r="G34" i="6" a="1"/>
  <c r="G34" i="6" s="1"/>
  <c r="G34" i="10" s="1" a="1"/>
  <c r="G34" i="10" s="1"/>
  <c r="M33" i="6" a="1"/>
  <c r="M33" i="6" s="1"/>
  <c r="M33" i="10" s="1" a="1"/>
  <c r="M33" i="10" s="1"/>
  <c r="I33" i="6" a="1"/>
  <c r="I33" i="6" s="1"/>
  <c r="I33" i="10" s="1" a="1"/>
  <c r="I33" i="10" s="1"/>
  <c r="M32" i="6" a="1"/>
  <c r="M32" i="6" s="1"/>
  <c r="M32" i="10" s="1" a="1"/>
  <c r="M32" i="10" s="1"/>
  <c r="H32" i="6" a="1"/>
  <c r="H32" i="6" s="1"/>
  <c r="H32" i="10" s="1" a="1"/>
  <c r="H32" i="10" s="1"/>
  <c r="N31" i="6" a="1"/>
  <c r="N31" i="6" s="1"/>
  <c r="N31" i="10" s="1" a="1"/>
  <c r="N31" i="10" s="1"/>
  <c r="M44" i="6" a="1"/>
  <c r="M44" i="6" s="1"/>
  <c r="M44" i="10" s="1" a="1"/>
  <c r="M44" i="10" s="1"/>
  <c r="H44" i="6" a="1"/>
  <c r="H44" i="6" s="1"/>
  <c r="H44" i="10" s="1" a="1"/>
  <c r="H44" i="10" s="1"/>
  <c r="K43" i="6" a="1"/>
  <c r="K43" i="6" s="1"/>
  <c r="K43" i="10" s="1" a="1"/>
  <c r="K43" i="10" s="1"/>
  <c r="F43" i="6" a="1"/>
  <c r="F43" i="6" s="1"/>
  <c r="F43" i="10" s="1" a="1"/>
  <c r="F43" i="10" s="1"/>
  <c r="N42" i="6" a="1"/>
  <c r="N42" i="6" s="1"/>
  <c r="N42" i="10" s="1" a="1"/>
  <c r="N42" i="10" s="1"/>
  <c r="I42" i="6" a="1"/>
  <c r="I42" i="6" s="1"/>
  <c r="I42" i="10" s="1" a="1"/>
  <c r="I42" i="10" s="1"/>
  <c r="L41" i="6" a="1"/>
  <c r="L41" i="6" s="1"/>
  <c r="L41" i="10" s="1" a="1"/>
  <c r="L41" i="10" s="1"/>
  <c r="G41" i="6" a="1"/>
  <c r="G41" i="6" s="1"/>
  <c r="G41" i="10" s="1" a="1"/>
  <c r="G41" i="10" s="1"/>
  <c r="J40" i="6" a="1"/>
  <c r="J40" i="6" s="1"/>
  <c r="J40" i="10" s="1" a="1"/>
  <c r="J40" i="10" s="1"/>
  <c r="N39" i="6" a="1"/>
  <c r="N39" i="6" s="1"/>
  <c r="N39" i="10" s="1" a="1"/>
  <c r="N39" i="10" s="1"/>
  <c r="H39" i="6" a="1"/>
  <c r="H39" i="6" s="1"/>
  <c r="H39" i="10" s="1" a="1"/>
  <c r="H39" i="10" s="1"/>
  <c r="L38" i="6" a="1"/>
  <c r="L38" i="6" s="1"/>
  <c r="L38" i="10" s="1" a="1"/>
  <c r="L38" i="10" s="1"/>
  <c r="F38" i="6" a="1"/>
  <c r="F38" i="6" s="1"/>
  <c r="F38" i="10" s="1" a="1"/>
  <c r="F38" i="10" s="1"/>
  <c r="J37" i="6" a="1"/>
  <c r="J37" i="6" s="1"/>
  <c r="J37" i="10" s="1" a="1"/>
  <c r="J37" i="10" s="1"/>
  <c r="M36" i="6" a="1"/>
  <c r="M36" i="6" s="1"/>
  <c r="M36" i="10" s="1" a="1"/>
  <c r="M36" i="10" s="1"/>
  <c r="H36" i="6" a="1"/>
  <c r="H36" i="6" s="1"/>
  <c r="H36" i="10" s="1" a="1"/>
  <c r="H36" i="10" s="1"/>
  <c r="K35" i="6" a="1"/>
  <c r="K35" i="6" s="1"/>
  <c r="K35" i="10" s="1" a="1"/>
  <c r="K35" i="10" s="1"/>
  <c r="F35" i="6" a="1"/>
  <c r="F35" i="6" s="1"/>
  <c r="F35" i="10" s="1" a="1"/>
  <c r="F35" i="10" s="1"/>
  <c r="N34" i="6" a="1"/>
  <c r="N34" i="6" s="1"/>
  <c r="N34" i="10" s="1" a="1"/>
  <c r="N34" i="10" s="1"/>
  <c r="I34" i="6" a="1"/>
  <c r="I34" i="6" s="1"/>
  <c r="I34" i="10" s="1" a="1"/>
  <c r="I34" i="10" s="1"/>
  <c r="L33" i="6" a="1"/>
  <c r="L33" i="6" s="1"/>
  <c r="L33" i="10" s="1" a="1"/>
  <c r="L33" i="10" s="1"/>
  <c r="G33" i="6" a="1"/>
  <c r="G33" i="6" s="1"/>
  <c r="G33" i="10" s="1" a="1"/>
  <c r="G33" i="10" s="1"/>
  <c r="I32" i="6" a="1"/>
  <c r="I32" i="6" s="1"/>
  <c r="I32" i="10" s="1" a="1"/>
  <c r="I32" i="10" s="1"/>
  <c r="F32" i="6" a="1"/>
  <c r="F32" i="6" s="1"/>
  <c r="F32" i="10" s="1" a="1"/>
  <c r="F32" i="10" s="1"/>
  <c r="J31" i="6" a="1"/>
  <c r="J31" i="6" s="1"/>
  <c r="J31" i="10" s="1" a="1"/>
  <c r="J31" i="10" s="1"/>
  <c r="G31" i="6" a="1"/>
  <c r="G31" i="6" s="1"/>
  <c r="G31" i="10" s="1" a="1"/>
  <c r="G31" i="10" s="1"/>
  <c r="M30" i="6" a="1"/>
  <c r="M30" i="6" s="1"/>
  <c r="M30" i="10" s="1" a="1"/>
  <c r="M30" i="10" s="1"/>
  <c r="H30" i="6" a="1"/>
  <c r="H30" i="6" s="1"/>
  <c r="H30" i="10" s="1" a="1"/>
  <c r="H30" i="10" s="1"/>
  <c r="N29" i="6" a="1"/>
  <c r="N29" i="6" s="1"/>
  <c r="N29" i="10" s="1" a="1"/>
  <c r="N29" i="10" s="1"/>
  <c r="K29" i="6" a="1"/>
  <c r="K29" i="6" s="1"/>
  <c r="K29" i="10" s="1" a="1"/>
  <c r="K29" i="10" s="1"/>
  <c r="F29" i="6" a="1"/>
  <c r="F29" i="6" s="1"/>
  <c r="F29" i="10" s="1" a="1"/>
  <c r="F29" i="10" s="1"/>
  <c r="L28" i="6" a="1"/>
  <c r="L28" i="6" s="1"/>
  <c r="L28" i="10" s="1" a="1"/>
  <c r="L28" i="10" s="1"/>
  <c r="I28" i="6" a="1"/>
  <c r="I28" i="6" s="1"/>
  <c r="I28" i="10" s="1" a="1"/>
  <c r="I28" i="10" s="1"/>
  <c r="J27" i="6" a="1"/>
  <c r="J27" i="6" s="1"/>
  <c r="J27" i="10" s="1" a="1"/>
  <c r="J27" i="10" s="1"/>
  <c r="G27" i="6" a="1"/>
  <c r="G27" i="6" s="1"/>
  <c r="G27" i="10" s="1" a="1"/>
  <c r="G27" i="10" s="1"/>
  <c r="M26" i="6" a="1"/>
  <c r="M26" i="6" s="1"/>
  <c r="M26" i="10" s="1" a="1"/>
  <c r="M26" i="10" s="1"/>
  <c r="H26" i="6" a="1"/>
  <c r="H26" i="6" s="1"/>
  <c r="H26" i="10" s="1" a="1"/>
  <c r="H26" i="10" s="1"/>
  <c r="N25" i="6" a="1"/>
  <c r="N25" i="6" s="1"/>
  <c r="N25" i="10" s="1" a="1"/>
  <c r="N25" i="10" s="1"/>
  <c r="K25" i="6" a="1"/>
  <c r="K25" i="6" s="1"/>
  <c r="K25" i="10" s="1" a="1"/>
  <c r="K25" i="10" s="1"/>
  <c r="F25" i="6" a="1"/>
  <c r="F25" i="6" s="1"/>
  <c r="F25" i="10" s="1" a="1"/>
  <c r="F25" i="10" s="1"/>
  <c r="L24" i="6" a="1"/>
  <c r="L24" i="6" s="1"/>
  <c r="L24" i="10" s="1" a="1"/>
  <c r="L24" i="10" s="1"/>
  <c r="I24" i="6" a="1"/>
  <c r="I24" i="6" s="1"/>
  <c r="I24" i="10" s="1" a="1"/>
  <c r="I24" i="10" s="1"/>
  <c r="J23" i="6" a="1"/>
  <c r="J23" i="6" s="1"/>
  <c r="J23" i="10" s="1" a="1"/>
  <c r="J23" i="10" s="1"/>
  <c r="G23" i="6" a="1"/>
  <c r="G23" i="6" s="1"/>
  <c r="G23" i="10" s="1" a="1"/>
  <c r="G23" i="10" s="1"/>
  <c r="M22" i="6" a="1"/>
  <c r="M22" i="6" s="1"/>
  <c r="M22" i="10" s="1" a="1"/>
  <c r="M22" i="10" s="1"/>
  <c r="H22" i="6" a="1"/>
  <c r="H22" i="6" s="1"/>
  <c r="H22" i="10" s="1" a="1"/>
  <c r="H22" i="10" s="1"/>
  <c r="N21" i="6" a="1"/>
  <c r="N21" i="6" s="1"/>
  <c r="N21" i="10" s="1" a="1"/>
  <c r="N21" i="10" s="1"/>
  <c r="K21" i="6" a="1"/>
  <c r="K21" i="6" s="1"/>
  <c r="K21" i="10" s="1" a="1"/>
  <c r="K21" i="10" s="1"/>
  <c r="F21" i="6" a="1"/>
  <c r="F21" i="6" s="1"/>
  <c r="F21" i="10" s="1" a="1"/>
  <c r="F21" i="10" s="1"/>
  <c r="K20" i="6" a="1"/>
  <c r="K20" i="6" s="1"/>
  <c r="K20" i="10" s="1" a="1"/>
  <c r="K20" i="10" s="1"/>
  <c r="H20" i="6" a="1"/>
  <c r="H20" i="6" s="1"/>
  <c r="H20" i="10" s="1" a="1"/>
  <c r="H20" i="10" s="1"/>
  <c r="N19" i="6" a="1"/>
  <c r="N19" i="6" s="1"/>
  <c r="N19" i="10" s="1" a="1"/>
  <c r="N19" i="10" s="1"/>
  <c r="I19" i="6" a="1"/>
  <c r="I19" i="6" s="1"/>
  <c r="I19" i="10" s="1" a="1"/>
  <c r="I19" i="10" s="1"/>
  <c r="F19" i="6" a="1"/>
  <c r="F19" i="6" s="1"/>
  <c r="F19" i="10" s="1" a="1"/>
  <c r="F19" i="10" s="1"/>
  <c r="L18" i="6" a="1"/>
  <c r="L18" i="6" s="1"/>
  <c r="L18" i="10" s="1" a="1"/>
  <c r="L18" i="10" s="1"/>
  <c r="G18" i="6" a="1"/>
  <c r="G18" i="6" s="1"/>
  <c r="G18" i="10" s="1" a="1"/>
  <c r="G18" i="10" s="1"/>
  <c r="M17" i="6" a="1"/>
  <c r="M17" i="6" s="1"/>
  <c r="M17" i="10" s="1" a="1"/>
  <c r="M17" i="10" s="1"/>
  <c r="J17" i="6" a="1"/>
  <c r="J17" i="6" s="1"/>
  <c r="J17" i="10" s="1" a="1"/>
  <c r="J17" i="10" s="1"/>
  <c r="K16" i="6" a="1"/>
  <c r="K16" i="6" s="1"/>
  <c r="K16" i="10" s="1" a="1"/>
  <c r="K16" i="10" s="1"/>
  <c r="H16" i="6" a="1"/>
  <c r="H16" i="6" s="1"/>
  <c r="H16" i="10" s="1" a="1"/>
  <c r="H16" i="10" s="1"/>
  <c r="N15" i="6" a="1"/>
  <c r="N15" i="6" s="1"/>
  <c r="N15" i="10" s="1" a="1"/>
  <c r="N15" i="10" s="1"/>
  <c r="I15" i="6" a="1"/>
  <c r="I15" i="6" s="1"/>
  <c r="I15" i="10" s="1" a="1"/>
  <c r="I15" i="10" s="1"/>
  <c r="F15" i="6" a="1"/>
  <c r="F15" i="6" s="1"/>
  <c r="F15" i="10" s="1" a="1"/>
  <c r="F15" i="10" s="1"/>
  <c r="L14" i="6" a="1"/>
  <c r="L14" i="6" s="1"/>
  <c r="L14" i="10" s="1" a="1"/>
  <c r="L14" i="10" s="1"/>
  <c r="G14" i="6" a="1"/>
  <c r="G14" i="6" s="1"/>
  <c r="G14" i="10" s="1" a="1"/>
  <c r="G14" i="10" s="1"/>
  <c r="M13" i="6" a="1"/>
  <c r="M13" i="6" s="1"/>
  <c r="M13" i="10" s="1" a="1"/>
  <c r="M13" i="10" s="1"/>
  <c r="J13" i="6" a="1"/>
  <c r="J13" i="6" s="1"/>
  <c r="J13" i="10" s="1" a="1"/>
  <c r="J13" i="10" s="1"/>
  <c r="K12" i="6" a="1"/>
  <c r="K12" i="6" s="1"/>
  <c r="K12" i="10" s="1" a="1"/>
  <c r="K12" i="10" s="1"/>
  <c r="H12" i="6" a="1"/>
  <c r="H12" i="6" s="1"/>
  <c r="H12" i="10" s="1" a="1"/>
  <c r="H12" i="10" s="1"/>
  <c r="N11" i="6" a="1"/>
  <c r="N11" i="6" s="1"/>
  <c r="N11" i="10" s="1" a="1"/>
  <c r="N11" i="10" s="1"/>
  <c r="I11" i="6" a="1"/>
  <c r="I11" i="6" s="1"/>
  <c r="I11" i="10" s="1" a="1"/>
  <c r="I11" i="10" s="1"/>
  <c r="F11" i="6" a="1"/>
  <c r="F11" i="6" s="1"/>
  <c r="F11" i="10" s="1" a="1"/>
  <c r="F11" i="10" s="1"/>
  <c r="L10" i="6" a="1"/>
  <c r="L10" i="6" s="1"/>
  <c r="L10" i="10" s="1" a="1"/>
  <c r="L10" i="10" s="1"/>
  <c r="I44" i="6" a="1"/>
  <c r="I44" i="6" s="1"/>
  <c r="I44" i="10" s="1" a="1"/>
  <c r="I44" i="10" s="1"/>
  <c r="H43" i="6" a="1"/>
  <c r="H43" i="6" s="1"/>
  <c r="H43" i="10" s="1" a="1"/>
  <c r="H43" i="10" s="1"/>
  <c r="H42" i="6" a="1"/>
  <c r="H42" i="6" s="1"/>
  <c r="H42" i="10" s="1" a="1"/>
  <c r="H42" i="10" s="1"/>
  <c r="H41" i="6" a="1"/>
  <c r="H41" i="6" s="1"/>
  <c r="H41" i="10" s="1" a="1"/>
  <c r="H41" i="10" s="1"/>
  <c r="N40" i="6" a="1"/>
  <c r="N40" i="6" s="1"/>
  <c r="N40" i="10" s="1" a="1"/>
  <c r="N40" i="10" s="1"/>
  <c r="H40" i="6" a="1"/>
  <c r="H40" i="6" s="1"/>
  <c r="H40" i="10" s="1" a="1"/>
  <c r="H40" i="10" s="1"/>
  <c r="G39" i="6" a="1"/>
  <c r="G39" i="6" s="1"/>
  <c r="G39" i="10" s="1" a="1"/>
  <c r="G39" i="10" s="1"/>
  <c r="N38" i="6" a="1"/>
  <c r="N38" i="6" s="1"/>
  <c r="N38" i="10" s="1" a="1"/>
  <c r="N38" i="10" s="1"/>
  <c r="H38" i="6" a="1"/>
  <c r="H38" i="6" s="1"/>
  <c r="H38" i="10" s="1" a="1"/>
  <c r="H38" i="10" s="1"/>
  <c r="N37" i="6" a="1"/>
  <c r="N37" i="6" s="1"/>
  <c r="N37" i="10" s="1" a="1"/>
  <c r="N37" i="10" s="1"/>
  <c r="G37" i="6" a="1"/>
  <c r="G37" i="6" s="1"/>
  <c r="G37" i="10" s="1" a="1"/>
  <c r="G37" i="10" s="1"/>
  <c r="N36" i="6" a="1"/>
  <c r="N36" i="6" s="1"/>
  <c r="N36" i="10" s="1" a="1"/>
  <c r="N36" i="10" s="1"/>
  <c r="F36" i="6" a="1"/>
  <c r="F36" i="6" s="1"/>
  <c r="F36" i="10" s="1" a="1"/>
  <c r="F36" i="10" s="1"/>
  <c r="N35" i="6" a="1"/>
  <c r="N35" i="6" s="1"/>
  <c r="N35" i="10" s="1" a="1"/>
  <c r="N35" i="10" s="1"/>
  <c r="G35" i="6" a="1"/>
  <c r="G35" i="6" s="1"/>
  <c r="G35" i="10" s="1" a="1"/>
  <c r="G35" i="10" s="1"/>
  <c r="M34" i="6" a="1"/>
  <c r="M34" i="6" s="1"/>
  <c r="M34" i="10" s="1" a="1"/>
  <c r="M34" i="10" s="1"/>
  <c r="F34" i="6" a="1"/>
  <c r="F34" i="6" s="1"/>
  <c r="F34" i="10" s="1" a="1"/>
  <c r="F34" i="10" s="1"/>
  <c r="N33" i="6" a="1"/>
  <c r="N33" i="6" s="1"/>
  <c r="N33" i="10" s="1" a="1"/>
  <c r="N33" i="10" s="1"/>
  <c r="F33" i="6" a="1"/>
  <c r="F33" i="6" s="1"/>
  <c r="F33" i="10" s="1" a="1"/>
  <c r="F33" i="10" s="1"/>
  <c r="J32" i="6" a="1"/>
  <c r="J32" i="6" s="1"/>
  <c r="J32" i="10" s="1" a="1"/>
  <c r="J32" i="10" s="1"/>
  <c r="N30" i="6" a="1"/>
  <c r="N30" i="6" s="1"/>
  <c r="N30" i="10" s="1" a="1"/>
  <c r="N30" i="10" s="1"/>
  <c r="J30" i="6" a="1"/>
  <c r="J30" i="6" s="1"/>
  <c r="J30" i="10" s="1" a="1"/>
  <c r="J30" i="10" s="1"/>
  <c r="M29" i="6" a="1"/>
  <c r="M29" i="6" s="1"/>
  <c r="M29" i="10" s="1" a="1"/>
  <c r="M29" i="10" s="1"/>
  <c r="J29" i="6" a="1"/>
  <c r="J29" i="6" s="1"/>
  <c r="J29" i="10" s="1" a="1"/>
  <c r="J29" i="10" s="1"/>
  <c r="M28" i="6" a="1"/>
  <c r="M28" i="6" s="1"/>
  <c r="M28" i="10" s="1" a="1"/>
  <c r="M28" i="10" s="1"/>
  <c r="J28" i="6" a="1"/>
  <c r="J28" i="6" s="1"/>
  <c r="J28" i="10" s="1" a="1"/>
  <c r="J28" i="10" s="1"/>
  <c r="F28" i="6" a="1"/>
  <c r="F28" i="6" s="1"/>
  <c r="F28" i="10" s="1" a="1"/>
  <c r="F28" i="10" s="1"/>
  <c r="M27" i="6" a="1"/>
  <c r="M27" i="6" s="1"/>
  <c r="M27" i="10" s="1" a="1"/>
  <c r="M27" i="10" s="1"/>
  <c r="I27" i="6" a="1"/>
  <c r="I27" i="6" s="1"/>
  <c r="I27" i="10" s="1" a="1"/>
  <c r="I27" i="10" s="1"/>
  <c r="F27" i="6" a="1"/>
  <c r="F27" i="6" s="1"/>
  <c r="F27" i="10" s="1" a="1"/>
  <c r="F27" i="10" s="1"/>
  <c r="I26" i="6" a="1"/>
  <c r="I26" i="6" s="1"/>
  <c r="I26" i="10" s="1" a="1"/>
  <c r="I26" i="10" s="1"/>
  <c r="F26" i="6" a="1"/>
  <c r="F26" i="6" s="1"/>
  <c r="F26" i="10" s="1" a="1"/>
  <c r="F26" i="10" s="1"/>
  <c r="I25" i="6" a="1"/>
  <c r="I25" i="6" s="1"/>
  <c r="I25" i="10" s="1" a="1"/>
  <c r="I25" i="10" s="1"/>
  <c r="L23" i="6" a="1"/>
  <c r="L23" i="6" s="1"/>
  <c r="L23" i="10" s="1" a="1"/>
  <c r="L23" i="10" s="1"/>
  <c r="L22" i="6" a="1"/>
  <c r="L22" i="6" s="1"/>
  <c r="L22" i="10" s="1" a="1"/>
  <c r="L22" i="10" s="1"/>
  <c r="L21" i="6" a="1"/>
  <c r="L21" i="6" s="1"/>
  <c r="L21" i="10" s="1" a="1"/>
  <c r="L21" i="10" s="1"/>
  <c r="H21" i="6" a="1"/>
  <c r="H21" i="6" s="1"/>
  <c r="H21" i="10" s="1" a="1"/>
  <c r="H21" i="10" s="1"/>
  <c r="N20" i="6" a="1"/>
  <c r="N20" i="6" s="1"/>
  <c r="N20" i="10" s="1" a="1"/>
  <c r="N20" i="10" s="1"/>
  <c r="J20" i="6" a="1"/>
  <c r="J20" i="6" s="1"/>
  <c r="J20" i="10" s="1" a="1"/>
  <c r="J20" i="10" s="1"/>
  <c r="G20" i="6" a="1"/>
  <c r="G20" i="6" s="1"/>
  <c r="G20" i="10" s="1" a="1"/>
  <c r="G20" i="10" s="1"/>
  <c r="J19" i="6" a="1"/>
  <c r="J19" i="6" s="1"/>
  <c r="J19" i="10" s="1" a="1"/>
  <c r="J19" i="10" s="1"/>
  <c r="G19" i="6" a="1"/>
  <c r="G19" i="6" s="1"/>
  <c r="G19" i="10" s="1" a="1"/>
  <c r="G19" i="10" s="1"/>
  <c r="J18" i="6" a="1"/>
  <c r="J18" i="6" s="1"/>
  <c r="J18" i="10" s="1" a="1"/>
  <c r="J18" i="10" s="1"/>
  <c r="F18" i="6" a="1"/>
  <c r="F18" i="6" s="1"/>
  <c r="F18" i="10" s="1" a="1"/>
  <c r="F18" i="10" s="1"/>
  <c r="F17" i="6" a="1"/>
  <c r="F17" i="6" s="1"/>
  <c r="F17" i="10" s="1" a="1"/>
  <c r="F17" i="10" s="1"/>
  <c r="M16" i="6" a="1"/>
  <c r="M16" i="6" s="1"/>
  <c r="M16" i="10" s="1" a="1"/>
  <c r="M16" i="10" s="1"/>
  <c r="F16" i="6" a="1"/>
  <c r="F16" i="6" s="1"/>
  <c r="F16" i="10" s="1" a="1"/>
  <c r="F16" i="10" s="1"/>
  <c r="M15" i="6" a="1"/>
  <c r="M15" i="6" s="1"/>
  <c r="M15" i="10" s="1" a="1"/>
  <c r="M15" i="10" s="1"/>
  <c r="M14" i="6" a="1"/>
  <c r="M14" i="6" s="1"/>
  <c r="M14" i="10" s="1" a="1"/>
  <c r="M14" i="10" s="1"/>
  <c r="I14" i="6" a="1"/>
  <c r="I14" i="6" s="1"/>
  <c r="I14" i="10" s="1" a="1"/>
  <c r="I14" i="10" s="1"/>
  <c r="L13" i="6" a="1"/>
  <c r="L13" i="6" s="1"/>
  <c r="L13" i="10" s="1" a="1"/>
  <c r="L13" i="10" s="1"/>
  <c r="I13" i="6" a="1"/>
  <c r="I13" i="6" s="1"/>
  <c r="I13" i="10" s="1" a="1"/>
  <c r="I13" i="10" s="1"/>
  <c r="L12" i="6" a="1"/>
  <c r="L12" i="6" s="1"/>
  <c r="L12" i="10" s="1" a="1"/>
  <c r="L12" i="10" s="1"/>
  <c r="I12" i="6" a="1"/>
  <c r="I12" i="6" s="1"/>
  <c r="I12" i="10" s="1" a="1"/>
  <c r="I12" i="10" s="1"/>
  <c r="L11" i="6" a="1"/>
  <c r="L11" i="6" s="1"/>
  <c r="L11" i="10" s="1" a="1"/>
  <c r="L11" i="10" s="1"/>
  <c r="H11" i="6" a="1"/>
  <c r="H11" i="6" s="1"/>
  <c r="H11" i="10" s="1" a="1"/>
  <c r="H11" i="10" s="1"/>
  <c r="H10" i="6" a="1"/>
  <c r="H10" i="6" s="1"/>
  <c r="H10" i="10" s="1" a="1"/>
  <c r="H10" i="10" s="1"/>
  <c r="N9" i="6" a="1"/>
  <c r="N9" i="6" s="1"/>
  <c r="N9" i="10" s="1" a="1"/>
  <c r="N9" i="10" s="1"/>
  <c r="K9" i="6" a="1"/>
  <c r="K9" i="6" s="1"/>
  <c r="K9" i="10" s="1" a="1"/>
  <c r="K9" i="10" s="1"/>
  <c r="G9" i="6" a="1"/>
  <c r="G9" i="6" s="1"/>
  <c r="G9" i="10" s="1" a="1"/>
  <c r="G9" i="10" s="1"/>
  <c r="N8" i="6" a="1"/>
  <c r="N8" i="6" s="1"/>
  <c r="N8" i="10" s="1" a="1"/>
  <c r="N8" i="10" s="1"/>
  <c r="J8" i="6" a="1"/>
  <c r="J8" i="6" s="1"/>
  <c r="J8" i="10" s="1" a="1"/>
  <c r="J8" i="10" s="1"/>
  <c r="F8" i="6" a="1"/>
  <c r="F8" i="6" s="1"/>
  <c r="F8" i="10" s="1" a="1"/>
  <c r="F8" i="10" s="1"/>
  <c r="L7" i="6" a="1"/>
  <c r="L7" i="6" s="1"/>
  <c r="L7" i="10" s="1" a="1"/>
  <c r="L7" i="10" s="1"/>
  <c r="H7" i="6" a="1"/>
  <c r="H7" i="6" s="1"/>
  <c r="H7" i="10" s="1" a="1"/>
  <c r="H7" i="10" s="1"/>
  <c r="N6" i="6" a="1"/>
  <c r="N6" i="6" s="1"/>
  <c r="N6" i="10" s="1" a="1"/>
  <c r="N6" i="10" s="1"/>
  <c r="J6" i="6" a="1"/>
  <c r="J6" i="6" s="1"/>
  <c r="J6" i="10" s="1" a="1"/>
  <c r="J6" i="10" s="1"/>
  <c r="F6" i="6" a="1"/>
  <c r="F6" i="6" s="1"/>
  <c r="F6" i="10" s="1" a="1"/>
  <c r="F6" i="10" s="1"/>
  <c r="L5" i="6" a="1"/>
  <c r="L5" i="6" s="1"/>
  <c r="L5" i="10" s="1" a="1"/>
  <c r="L5" i="10" s="1"/>
  <c r="H5" i="6" a="1"/>
  <c r="H5" i="6" s="1"/>
  <c r="H5" i="10" s="1" a="1"/>
  <c r="H5" i="10" s="1"/>
  <c r="N4" i="6" a="1"/>
  <c r="N4" i="6" s="1"/>
  <c r="N4" i="10" s="1" a="1"/>
  <c r="N4" i="10" s="1"/>
  <c r="J4" i="6" a="1"/>
  <c r="J4" i="6" s="1"/>
  <c r="J4" i="10" s="1" a="1"/>
  <c r="J4" i="10" s="1"/>
  <c r="F4" i="6" a="1"/>
  <c r="F4" i="6" s="1"/>
  <c r="F4" i="10" s="1" a="1"/>
  <c r="F4" i="10" s="1"/>
  <c r="E43" i="6" a="1"/>
  <c r="E43" i="6" s="1"/>
  <c r="E43" i="10" s="1" a="1"/>
  <c r="E43" i="10" s="1"/>
  <c r="D42" i="6" a="1"/>
  <c r="D42" i="6" s="1"/>
  <c r="D42" i="10" s="1" a="1"/>
  <c r="D42" i="10" s="1"/>
  <c r="C41" i="6" a="1"/>
  <c r="C41" i="6" s="1"/>
  <c r="E39" i="6" a="1"/>
  <c r="E39" i="6" s="1"/>
  <c r="E39" i="10" s="1" a="1"/>
  <c r="E39" i="10" s="1"/>
  <c r="D38" i="6" a="1"/>
  <c r="D38" i="6" s="1"/>
  <c r="D38" i="10" s="1" a="1"/>
  <c r="D38" i="10" s="1"/>
  <c r="C37" i="6" a="1"/>
  <c r="C37" i="6" s="1"/>
  <c r="E35" i="6" a="1"/>
  <c r="E35" i="6" s="1"/>
  <c r="E35" i="10" s="1" a="1"/>
  <c r="E35" i="10" s="1"/>
  <c r="D34" i="6" a="1"/>
  <c r="D34" i="6" s="1"/>
  <c r="D34" i="10" s="1" a="1"/>
  <c r="D34" i="10" s="1"/>
  <c r="C33" i="6" a="1"/>
  <c r="C33" i="6" s="1"/>
  <c r="E31" i="6" a="1"/>
  <c r="E31" i="6" s="1"/>
  <c r="E31" i="10" s="1" a="1"/>
  <c r="E31" i="10" s="1"/>
  <c r="D30" i="6" a="1"/>
  <c r="D30" i="6" s="1"/>
  <c r="D30" i="10" s="1" a="1"/>
  <c r="D30" i="10" s="1"/>
  <c r="C29" i="6" a="1"/>
  <c r="C29" i="6" s="1"/>
  <c r="E27" i="6" a="1"/>
  <c r="E27" i="6" s="1"/>
  <c r="E27" i="10" s="1" a="1"/>
  <c r="E27" i="10" s="1"/>
  <c r="D26" i="6" a="1"/>
  <c r="D26" i="6" s="1"/>
  <c r="D26" i="10" s="1" a="1"/>
  <c r="D26" i="10" s="1"/>
  <c r="C25" i="6" a="1"/>
  <c r="C25" i="6" s="1"/>
  <c r="E23" i="6" a="1"/>
  <c r="E23" i="6" s="1"/>
  <c r="E23" i="10" s="1" a="1"/>
  <c r="E23" i="10" s="1"/>
  <c r="D22" i="6" a="1"/>
  <c r="D22" i="6" s="1"/>
  <c r="D22" i="10" s="1" a="1"/>
  <c r="D22" i="10" s="1"/>
  <c r="C21" i="6" a="1"/>
  <c r="C21" i="6" s="1"/>
  <c r="E19" i="6" a="1"/>
  <c r="E19" i="6" s="1"/>
  <c r="E19" i="10" s="1" a="1"/>
  <c r="E19" i="10" s="1"/>
  <c r="D18" i="6" a="1"/>
  <c r="D18" i="6" s="1"/>
  <c r="D18" i="10" s="1" a="1"/>
  <c r="D18" i="10" s="1"/>
  <c r="C17" i="6" a="1"/>
  <c r="C17" i="6" s="1"/>
  <c r="E15" i="6" a="1"/>
  <c r="E15" i="6" s="1"/>
  <c r="E15" i="10" s="1" a="1"/>
  <c r="E15" i="10" s="1"/>
  <c r="D14" i="6" a="1"/>
  <c r="D14" i="6" s="1"/>
  <c r="D14" i="10" s="1" a="1"/>
  <c r="D14" i="10" s="1"/>
  <c r="C13" i="6" a="1"/>
  <c r="C13" i="6" s="1"/>
  <c r="E11" i="6" a="1"/>
  <c r="E11" i="6" s="1"/>
  <c r="E11" i="10" s="1" a="1"/>
  <c r="E11" i="10" s="1"/>
  <c r="D10" i="6" a="1"/>
  <c r="D10" i="6" s="1"/>
  <c r="D10" i="10" s="1" a="1"/>
  <c r="D10" i="10" s="1"/>
  <c r="C9" i="6" a="1"/>
  <c r="C9" i="6" s="1"/>
  <c r="E7" i="6" a="1"/>
  <c r="E7" i="6" s="1"/>
  <c r="E7" i="10" s="1" a="1"/>
  <c r="E7" i="10" s="1"/>
  <c r="D6" i="6" a="1"/>
  <c r="D6" i="6" s="1"/>
  <c r="D6" i="10" s="1" a="1"/>
  <c r="D6" i="10" s="1"/>
  <c r="C5" i="6" a="1"/>
  <c r="C5" i="6" s="1"/>
  <c r="G21" i="6" a="1"/>
  <c r="G21" i="6" s="1"/>
  <c r="G21" i="10" s="1" a="1"/>
  <c r="G21" i="10" s="1"/>
  <c r="G22" i="6" a="1"/>
  <c r="G22" i="6" s="1"/>
  <c r="G22" i="10" s="1" a="1"/>
  <c r="G22" i="10" s="1"/>
  <c r="K22" i="6" a="1"/>
  <c r="K22" i="6" s="1"/>
  <c r="K22" i="10" s="1" a="1"/>
  <c r="K22" i="10" s="1"/>
  <c r="H23" i="6" a="1"/>
  <c r="H23" i="6" s="1"/>
  <c r="H23" i="10" s="1" a="1"/>
  <c r="H23" i="10" s="1"/>
  <c r="K23" i="6" a="1"/>
  <c r="K23" i="6" s="1"/>
  <c r="K23" i="10" s="1" a="1"/>
  <c r="K23" i="10" s="1"/>
  <c r="H24" i="6" a="1"/>
  <c r="H24" i="6" s="1"/>
  <c r="H24" i="10" s="1" a="1"/>
  <c r="H24" i="10" s="1"/>
  <c r="K24" i="6" a="1"/>
  <c r="K24" i="6" s="1"/>
  <c r="K24" i="10" s="1" a="1"/>
  <c r="K24" i="10" s="1"/>
  <c r="H25" i="6" a="1"/>
  <c r="H25" i="6" s="1"/>
  <c r="H25" i="10" s="1" a="1"/>
  <c r="H25" i="10" s="1"/>
  <c r="L25" i="6" a="1"/>
  <c r="L25" i="6" s="1"/>
  <c r="L25" i="10" s="1" a="1"/>
  <c r="L25" i="10" s="1"/>
  <c r="L26" i="6" a="1"/>
  <c r="L26" i="6" s="1"/>
  <c r="L26" i="10" s="1" a="1"/>
  <c r="L26" i="10" s="1"/>
  <c r="L27" i="6" a="1"/>
  <c r="L27" i="6" s="1"/>
  <c r="L27" i="10" s="1" a="1"/>
  <c r="L27" i="10" s="1"/>
  <c r="I29" i="6" a="1"/>
  <c r="I29" i="6" s="1"/>
  <c r="I29" i="10" s="1" a="1"/>
  <c r="I29" i="10" s="1"/>
  <c r="F30" i="6" a="1"/>
  <c r="F30" i="6" s="1"/>
  <c r="F30" i="10" s="1" a="1"/>
  <c r="F30" i="10" s="1"/>
  <c r="I30" i="6" a="1"/>
  <c r="I30" i="6" s="1"/>
  <c r="I30" i="10" s="1" a="1"/>
  <c r="I30" i="10" s="1"/>
  <c r="F31" i="6" a="1"/>
  <c r="F31" i="6" s="1"/>
  <c r="F31" i="10" s="1" a="1"/>
  <c r="F31" i="10" s="1"/>
  <c r="I31" i="6" a="1"/>
  <c r="I31" i="6" s="1"/>
  <c r="I31" i="10" s="1" a="1"/>
  <c r="I31" i="10" s="1"/>
  <c r="M31" i="6" a="1"/>
  <c r="M31" i="6" s="1"/>
  <c r="M31" i="10" s="1" a="1"/>
  <c r="M31" i="10" s="1"/>
  <c r="N32" i="6" a="1"/>
  <c r="N32" i="6" s="1"/>
  <c r="N32" i="10" s="1" a="1"/>
  <c r="N32" i="10" s="1"/>
  <c r="K33" i="6" a="1"/>
  <c r="K33" i="6" s="1"/>
  <c r="K33" i="10" s="1" a="1"/>
  <c r="K33" i="10" s="1"/>
  <c r="L34" i="6" a="1"/>
  <c r="L34" i="6" s="1"/>
  <c r="L34" i="10" s="1" a="1"/>
  <c r="L34" i="10" s="1"/>
  <c r="L35" i="6" a="1"/>
  <c r="L35" i="6" s="1"/>
  <c r="L35" i="10" s="1" a="1"/>
  <c r="L35" i="10" s="1"/>
  <c r="L36" i="6" a="1"/>
  <c r="L36" i="6" s="1"/>
  <c r="L36" i="10" s="1" a="1"/>
  <c r="L36" i="10" s="1"/>
  <c r="F37" i="6" a="1"/>
  <c r="F37" i="6" s="1"/>
  <c r="F37" i="10" s="1" a="1"/>
  <c r="F37" i="10" s="1"/>
  <c r="L37" i="6" a="1"/>
  <c r="L37" i="6" s="1"/>
  <c r="L37" i="10" s="1" a="1"/>
  <c r="L37" i="10" s="1"/>
  <c r="M38" i="6" a="1"/>
  <c r="M38" i="6" s="1"/>
  <c r="M38" i="10" s="1" a="1"/>
  <c r="M38" i="10" s="1"/>
  <c r="F39" i="6" a="1"/>
  <c r="F39" i="6" s="1"/>
  <c r="F39" i="10" s="1" a="1"/>
  <c r="F39" i="10" s="1"/>
  <c r="L39" i="6" a="1"/>
  <c r="L39" i="6" s="1"/>
  <c r="L39" i="10" s="1" a="1"/>
  <c r="L39" i="10" s="1"/>
  <c r="F40" i="6" a="1"/>
  <c r="F40" i="6" s="1"/>
  <c r="F40" i="10" s="1" a="1"/>
  <c r="F40" i="10" s="1"/>
  <c r="M40" i="6" a="1"/>
  <c r="M40" i="6" s="1"/>
  <c r="M40" i="10" s="1" a="1"/>
  <c r="M40" i="10" s="1"/>
  <c r="F41" i="6" a="1"/>
  <c r="F41" i="6" s="1"/>
  <c r="F41" i="10" s="1" a="1"/>
  <c r="F41" i="10" s="1"/>
  <c r="N41" i="6" a="1"/>
  <c r="N41" i="6" s="1"/>
  <c r="N41" i="10" s="1" a="1"/>
  <c r="N41" i="10" s="1"/>
  <c r="F42" i="6" a="1"/>
  <c r="F42" i="6" s="1"/>
  <c r="F42" i="10" s="1" a="1"/>
  <c r="F42" i="10" s="1"/>
  <c r="M42" i="6" a="1"/>
  <c r="M42" i="6" s="1"/>
  <c r="M42" i="10" s="1" a="1"/>
  <c r="M42" i="10" s="1"/>
  <c r="G43" i="6" a="1"/>
  <c r="G43" i="6" s="1"/>
  <c r="G43" i="10" s="1" a="1"/>
  <c r="G43" i="10" s="1"/>
  <c r="N43" i="6" a="1"/>
  <c r="N43" i="6" s="1"/>
  <c r="N43" i="10" s="1" a="1"/>
  <c r="N43" i="10" s="1"/>
  <c r="F44" i="6" a="1"/>
  <c r="F44" i="6" s="1"/>
  <c r="F44" i="10" s="1" a="1"/>
  <c r="F44" i="10" s="1"/>
  <c r="N44" i="6" a="1"/>
  <c r="N44" i="6" s="1"/>
  <c r="N44" i="10" s="1" a="1"/>
  <c r="N44" i="10" s="1"/>
  <c r="O48" i="10" l="1"/>
  <c r="O48" i="6"/>
  <c r="O49" i="6"/>
  <c r="C5" i="10" a="1"/>
  <c r="C5" i="10" s="1"/>
  <c r="O5" i="10" s="1"/>
  <c r="O5" i="6"/>
  <c r="C9" i="10" a="1"/>
  <c r="C9" i="10" s="1"/>
  <c r="O9" i="10" s="1"/>
  <c r="O9" i="6"/>
  <c r="C13" i="10" a="1"/>
  <c r="C13" i="10" s="1"/>
  <c r="O13" i="10" s="1"/>
  <c r="O13" i="6"/>
  <c r="C17" i="10" a="1"/>
  <c r="C17" i="10" s="1"/>
  <c r="O17" i="10" s="1"/>
  <c r="O17" i="6"/>
  <c r="C21" i="10" a="1"/>
  <c r="C21" i="10" s="1"/>
  <c r="O21" i="10" s="1"/>
  <c r="O21" i="6"/>
  <c r="C25" i="10" a="1"/>
  <c r="C25" i="10" s="1"/>
  <c r="O25" i="10" s="1"/>
  <c r="O25" i="6"/>
  <c r="C29" i="10" a="1"/>
  <c r="C29" i="10" s="1"/>
  <c r="O29" i="10" s="1"/>
  <c r="O29" i="6"/>
  <c r="C33" i="10" a="1"/>
  <c r="C33" i="10" s="1"/>
  <c r="O33" i="10" s="1"/>
  <c r="O33" i="6"/>
  <c r="C37" i="10" a="1"/>
  <c r="C37" i="10" s="1"/>
  <c r="O37" i="10" s="1"/>
  <c r="O37" i="6"/>
  <c r="C41" i="10" a="1"/>
  <c r="C41" i="10" s="1"/>
  <c r="O41" i="10" s="1"/>
  <c r="O41" i="6"/>
  <c r="C44" i="10" a="1"/>
  <c r="C44" i="10" s="1"/>
  <c r="O44" i="10" s="1"/>
  <c r="O44" i="6"/>
  <c r="C24" i="10" a="1"/>
  <c r="C24" i="10" s="1"/>
  <c r="O24" i="10" s="1"/>
  <c r="O24" i="6"/>
  <c r="C22" i="10" a="1"/>
  <c r="C22" i="10" s="1"/>
  <c r="O22" i="10" s="1"/>
  <c r="O22" i="6"/>
  <c r="C15" i="10" a="1"/>
  <c r="C15" i="10" s="1"/>
  <c r="O15" i="10" s="1"/>
  <c r="O15" i="6"/>
  <c r="C8" i="10" a="1"/>
  <c r="C8" i="10" s="1"/>
  <c r="O8" i="10" s="1"/>
  <c r="O8" i="6"/>
  <c r="C6" i="10" a="1"/>
  <c r="C6" i="10" s="1"/>
  <c r="O6" i="10" s="1"/>
  <c r="O6" i="6"/>
  <c r="C23" i="10" a="1"/>
  <c r="C23" i="10" s="1"/>
  <c r="O23" i="10" s="1"/>
  <c r="O23" i="6"/>
  <c r="C16" i="10" a="1"/>
  <c r="C16" i="10" s="1"/>
  <c r="O16" i="10" s="1"/>
  <c r="O16" i="6"/>
  <c r="C7" i="10" a="1"/>
  <c r="C7" i="10" s="1"/>
  <c r="O7" i="10" s="1"/>
  <c r="O7" i="6"/>
  <c r="C42" i="10" a="1"/>
  <c r="C42" i="10" s="1"/>
  <c r="O42" i="10" s="1"/>
  <c r="O42" i="6"/>
  <c r="C35" i="10" a="1"/>
  <c r="C35" i="10" s="1"/>
  <c r="O35" i="10" s="1"/>
  <c r="O35" i="6"/>
  <c r="C28" i="10" a="1"/>
  <c r="C28" i="10" s="1"/>
  <c r="O28" i="10" s="1"/>
  <c r="O28" i="6"/>
  <c r="C20" i="10" a="1"/>
  <c r="C20" i="10" s="1"/>
  <c r="O20" i="10" s="1"/>
  <c r="O20" i="6"/>
  <c r="C18" i="10" a="1"/>
  <c r="C18" i="10" s="1"/>
  <c r="O18" i="10" s="1"/>
  <c r="O18" i="6"/>
  <c r="C11" i="10" a="1"/>
  <c r="C11" i="10" s="1"/>
  <c r="O11" i="10" s="1"/>
  <c r="O11" i="6"/>
  <c r="C4" i="10" a="1"/>
  <c r="C4" i="10" s="1"/>
  <c r="O4" i="10" s="1"/>
  <c r="O4" i="6"/>
  <c r="C14" i="10" a="1"/>
  <c r="C14" i="10" s="1"/>
  <c r="O14" i="10" s="1"/>
  <c r="O14" i="6"/>
  <c r="C26" i="10" a="1"/>
  <c r="C26" i="10" s="1"/>
  <c r="O26" i="10" s="1"/>
  <c r="O26" i="6"/>
  <c r="C10" i="10" a="1"/>
  <c r="C10" i="10" s="1"/>
  <c r="O10" i="10" s="1"/>
  <c r="O10" i="6"/>
  <c r="C12" i="10" a="1"/>
  <c r="C12" i="10" s="1"/>
  <c r="O12" i="10" s="1"/>
  <c r="O12" i="6"/>
  <c r="C19" i="10" a="1"/>
  <c r="C19" i="10" s="1"/>
  <c r="O19" i="10" s="1"/>
  <c r="O19" i="6"/>
  <c r="C30" i="10" a="1"/>
  <c r="C30" i="10" s="1"/>
  <c r="O30" i="10" s="1"/>
  <c r="O30" i="6"/>
  <c r="C32" i="10" a="1"/>
  <c r="C32" i="10" s="1"/>
  <c r="O32" i="10" s="1"/>
  <c r="O32" i="6"/>
  <c r="C39" i="10" a="1"/>
  <c r="C39" i="10" s="1"/>
  <c r="O39" i="10" s="1"/>
  <c r="O39" i="6"/>
  <c r="C27" i="10" a="1"/>
  <c r="C27" i="10" s="1"/>
  <c r="O27" i="10" s="1"/>
  <c r="O27" i="6"/>
  <c r="C34" i="10" a="1"/>
  <c r="C34" i="10" s="1"/>
  <c r="O34" i="10" s="1"/>
  <c r="O34" i="6"/>
  <c r="C36" i="10" a="1"/>
  <c r="C36" i="10" s="1"/>
  <c r="O36" i="10" s="1"/>
  <c r="O36" i="6"/>
  <c r="C43" i="10" a="1"/>
  <c r="C43" i="10" s="1"/>
  <c r="O43" i="10" s="1"/>
  <c r="O43" i="6"/>
  <c r="C31" i="10" a="1"/>
  <c r="C31" i="10" s="1"/>
  <c r="O31" i="10" s="1"/>
  <c r="O31" i="6"/>
  <c r="C38" i="10" a="1"/>
  <c r="C38" i="10" s="1"/>
  <c r="O38" i="10" s="1"/>
  <c r="O38" i="6"/>
  <c r="C40" i="10" a="1"/>
  <c r="C40" i="10" s="1"/>
  <c r="O40" i="10" s="1"/>
  <c r="O40" i="6"/>
  <c r="C47" i="10" a="1"/>
  <c r="C47" i="10" s="1"/>
  <c r="O47" i="10" s="1"/>
  <c r="O47" i="6"/>
  <c r="C45" i="10" a="1"/>
  <c r="C45" i="10" s="1"/>
  <c r="O45" i="10" s="1"/>
  <c r="O45" i="6"/>
  <c r="C46" i="10" a="1"/>
  <c r="C46" i="10" s="1"/>
  <c r="O46" i="10" s="1"/>
  <c r="O46" i="6"/>
  <c r="C49" i="10" a="1"/>
  <c r="C49" i="10" s="1"/>
  <c r="O49" i="10" s="1"/>
  <c r="C50" i="10" a="1"/>
  <c r="C50" i="10" s="1"/>
  <c r="O50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<sst xmlns="http://schemas.openxmlformats.org/spreadsheetml/2006/main" count="1716" uniqueCount="95">
  <si>
    <t>Misc</t>
  </si>
  <si>
    <t>Tennant</t>
  </si>
  <si>
    <t>Customer</t>
  </si>
  <si>
    <t>Grand Total</t>
  </si>
  <si>
    <t>Type</t>
  </si>
  <si>
    <t>Budget</t>
  </si>
  <si>
    <t>Actuals</t>
  </si>
  <si>
    <t>Skamp</t>
  </si>
  <si>
    <t>'=XLOOKUP($I4,Actuals!$B:$B,XLOOKUP(Data!J$3,Actuals!$3:$3,Actuals!$1:$1048576))</t>
  </si>
  <si>
    <t>Variance</t>
  </si>
  <si>
    <t xml:space="preserve">Total </t>
  </si>
  <si>
    <t>Max Invisible</t>
  </si>
  <si>
    <t>Max Outline</t>
  </si>
  <si>
    <t>Qtr 1</t>
  </si>
  <si>
    <t>Qtr 2</t>
  </si>
  <si>
    <t>Qtr 3</t>
  </si>
  <si>
    <t>Qtr 4</t>
  </si>
  <si>
    <t>Total</t>
  </si>
  <si>
    <t>Frontline Motion Controls</t>
  </si>
  <si>
    <t>2022 Budget vs Actuals</t>
  </si>
  <si>
    <t>Actuals Avg.</t>
  </si>
  <si>
    <t>Budget Avg.</t>
  </si>
  <si>
    <t>% of Plan</t>
  </si>
  <si>
    <t>Max Inv.</t>
  </si>
  <si>
    <t>Max Out.</t>
  </si>
  <si>
    <t>Sum of Actuals</t>
  </si>
  <si>
    <t>Sum of Budget</t>
  </si>
  <si>
    <t>Row Labels</t>
  </si>
  <si>
    <t>Sum of Actual percent of budget</t>
  </si>
  <si>
    <t>100% of Budget</t>
  </si>
  <si>
    <t>YTD Budget</t>
  </si>
  <si>
    <t>MONTHLY BAR CHART</t>
  </si>
  <si>
    <t>QUARTERLY BAR CHART</t>
  </si>
  <si>
    <t>YEAR BAR CHART</t>
  </si>
  <si>
    <t xml:space="preserve">Jan 2021 </t>
  </si>
  <si>
    <t xml:space="preserve">Feb 2021 </t>
  </si>
  <si>
    <t xml:space="preserve">Apr 2021 </t>
  </si>
  <si>
    <t xml:space="preserve">Mar 2021 </t>
  </si>
  <si>
    <t xml:space="preserve">May 2021 </t>
  </si>
  <si>
    <t xml:space="preserve">Jun 2021 </t>
  </si>
  <si>
    <t xml:space="preserve">Jul 2021 </t>
  </si>
  <si>
    <t xml:space="preserve">Aug 2021 </t>
  </si>
  <si>
    <t xml:space="preserve">Sep 2021 </t>
  </si>
  <si>
    <t xml:space="preserve">Oct 2021 </t>
  </si>
  <si>
    <t xml:space="preserve">Nov 2021 </t>
  </si>
  <si>
    <t xml:space="preserve">Dec 2021 </t>
  </si>
  <si>
    <t>2021 Actuals vs. Budget</t>
  </si>
  <si>
    <t>Acme Corporation</t>
  </si>
  <si>
    <t>Globex Corporation</t>
  </si>
  <si>
    <t>Soylent Corp</t>
  </si>
  <si>
    <t>Umbrella Corporation</t>
  </si>
  <si>
    <t>Hooli</t>
  </si>
  <si>
    <t>Cyberdyne Systems</t>
  </si>
  <si>
    <t>Stark Industries</t>
  </si>
  <si>
    <t>Wonka Industries</t>
  </si>
  <si>
    <t>Ollivander's Wand Shop</t>
  </si>
  <si>
    <t>Gekko &amp; Co</t>
  </si>
  <si>
    <t>Wayne Enterprises</t>
  </si>
  <si>
    <t>Genco Pura Olive Oil Company</t>
  </si>
  <si>
    <t>Leonardo Genco Pura Olive Oil Company</t>
  </si>
  <si>
    <t>Duff Beer</t>
  </si>
  <si>
    <t>Bubba Gump Shrimp Company</t>
  </si>
  <si>
    <t>Olivia Pope &amp; Associates</t>
  </si>
  <si>
    <t>Vehement Capital Partners</t>
  </si>
  <si>
    <t>Massive Dynamic</t>
  </si>
  <si>
    <t>Dunder Mifflin Inc.</t>
  </si>
  <si>
    <t>Sterling Cooper Draper Pryce</t>
  </si>
  <si>
    <t>Cheddar Makeup Co.</t>
  </si>
  <si>
    <t>Sir Porks Barbeque</t>
  </si>
  <si>
    <t>Oceanic Airlines</t>
  </si>
  <si>
    <t>InGen</t>
  </si>
  <si>
    <t>Glerbin Cosmetics</t>
  </si>
  <si>
    <t>Planet Express, Inc.</t>
  </si>
  <si>
    <t>Pied Piper</t>
  </si>
  <si>
    <t>Los Pollos Hermanos</t>
  </si>
  <si>
    <t>Monsters, Inc.</t>
  </si>
  <si>
    <t>Lacuna, Inc.</t>
  </si>
  <si>
    <t>Aperture Science, Inc.</t>
  </si>
  <si>
    <t>Brawndo</t>
  </si>
  <si>
    <t>Paper Street Soap Company</t>
  </si>
  <si>
    <t>Buy n Large</t>
  </si>
  <si>
    <t>Burns Industries</t>
  </si>
  <si>
    <t>Weyland-Yutani Corporation</t>
  </si>
  <si>
    <t>Callister Inc</t>
  </si>
  <si>
    <t>Silver Shamrock Novelties</t>
  </si>
  <si>
    <t>Parallax Corporation</t>
  </si>
  <si>
    <t>Mitch and Murray</t>
  </si>
  <si>
    <t>Megadodo Publications</t>
  </si>
  <si>
    <t>Multi National United</t>
  </si>
  <si>
    <t>Crimson Permanent Assurance</t>
  </si>
  <si>
    <t>Spectacular Optical</t>
  </si>
  <si>
    <t>Resources Development Administration</t>
  </si>
  <si>
    <t>Pierce and Pierce</t>
  </si>
  <si>
    <t>Adventureland</t>
  </si>
  <si>
    <t>Duke &amp;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</si>
</sst>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6" formatCode="&quot;$&quot;#,##0.00"/>
    <numFmt numFmtId="167" formatCode="[$-409]mmm\-yy;@"/>
  </numFmts>
  <fonts count="1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4" tint="0.5999938962981048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theme="4" tint="-0.249977111117893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3">
    <xf numFmtId="0" fontId="0" fillId="0" borderId="0" xfId="0"/>
    <xf numFmtId="49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0" fontId="6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3" fillId="0" borderId="0" xfId="0" applyFon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11" fillId="2" borderId="2" xfId="0" applyFont="1" applyFill="1" applyBorder="1"/>
    <xf numFmtId="9" fontId="0" fillId="0" borderId="0" xfId="2" applyFont="1" applyAlignment="1">
      <alignment horizontal="right"/>
    </xf>
    <xf numFmtId="0" fontId="9" fillId="0" borderId="0" xfId="0" applyFont="1" applyAlignment="1">
      <alignment horizontal="right"/>
    </xf>
    <xf numFmtId="0" fontId="0" fillId="3" borderId="0" xfId="0" applyFill="1"/>
    <xf numFmtId="0" fontId="0" fillId="3" borderId="0" xfId="0" quotePrefix="1" applyFill="1"/>
    <xf numFmtId="44" fontId="0" fillId="3" borderId="0" xfId="1" applyFont="1" applyFill="1"/>
    <xf numFmtId="44" fontId="0" fillId="3" borderId="0" xfId="0" applyNumberFormat="1" applyFill="1"/>
    <xf numFmtId="9" fontId="0" fillId="0" borderId="0" xfId="0" applyNumberFormat="1"/>
    <xf numFmtId="0" fontId="11" fillId="3" borderId="0" xfId="0" applyFont="1" applyFill="1"/>
    <xf numFmtId="42" fontId="0" fillId="3" borderId="0" xfId="1" applyNumberFormat="1" applyFont="1" applyFill="1"/>
    <xf numFmtId="49" fontId="1" fillId="0" borderId="0" xfId="0" applyNumberFormat="1" applyFont="1" applyAlignment="1">
      <alignment horizontal="center"/>
    </xf>
    <xf numFmtId="44" fontId="0" fillId="0" borderId="0" xfId="0" applyNumberFormat="1"/>
    <xf numFmtId="42" fontId="0" fillId="3" borderId="0" xfId="1" applyNumberFormat="1" applyFont="1" applyFill="1" applyBorder="1"/>
    <xf numFmtId="44" fontId="0" fillId="3" borderId="0" xfId="1" applyFont="1" applyFill="1" applyBorder="1"/>
    <xf numFmtId="42" fontId="0" fillId="3" borderId="0" xfId="0" applyNumberFormat="1" applyFill="1"/>
    <xf numFmtId="42" fontId="0" fillId="3" borderId="3" xfId="1" applyNumberFormat="1" applyFont="1" applyFill="1" applyBorder="1"/>
    <xf numFmtId="44" fontId="0" fillId="3" borderId="3" xfId="1" applyFont="1" applyFill="1" applyBorder="1"/>
    <xf numFmtId="42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quotePrefix="1" applyFill="1" applyBorder="1"/>
    <xf numFmtId="0" fontId="0" fillId="3" borderId="8" xfId="0" applyFill="1" applyBorder="1"/>
    <xf numFmtId="42" fontId="0" fillId="3" borderId="8" xfId="0" applyNumberFormat="1" applyFill="1" applyBorder="1"/>
    <xf numFmtId="0" fontId="0" fillId="3" borderId="7" xfId="0" applyFill="1" applyBorder="1"/>
    <xf numFmtId="0" fontId="0" fillId="3" borderId="9" xfId="0" applyFill="1" applyBorder="1"/>
    <xf numFmtId="42" fontId="0" fillId="3" borderId="10" xfId="0" applyNumberFormat="1" applyFill="1" applyBorder="1"/>
    <xf numFmtId="44" fontId="0" fillId="3" borderId="8" xfId="0" applyNumberFormat="1" applyFill="1" applyBorder="1"/>
    <xf numFmtId="44" fontId="0" fillId="3" borderId="3" xfId="0" applyNumberFormat="1" applyFill="1" applyBorder="1"/>
    <xf numFmtId="44" fontId="0" fillId="3" borderId="10" xfId="0" applyNumberFormat="1" applyFill="1" applyBorder="1"/>
    <xf numFmtId="0" fontId="11" fillId="0" borderId="0" xfId="0" applyFont="1"/>
    <xf numFmtId="0" fontId="13" fillId="0" borderId="0" xfId="0" applyFont="1"/>
    <xf numFmtId="9" fontId="13" fillId="0" borderId="0" xfId="2" applyFont="1"/>
    <xf numFmtId="9" fontId="13" fillId="0" borderId="0" xfId="2" applyFont="1" applyAlignment="1">
      <alignment horizontal="right"/>
    </xf>
    <xf numFmtId="9" fontId="13" fillId="0" borderId="0" xfId="2" applyFont="1" applyBorder="1"/>
    <xf numFmtId="9" fontId="14" fillId="0" borderId="0" xfId="2" applyFont="1"/>
    <xf numFmtId="17" fontId="1" fillId="0" borderId="1" xfId="0" applyNumberFormat="1" applyFont="1" applyBorder="1" applyAlignment="1">
      <alignment horizontal="center"/>
    </xf>
    <xf numFmtId="166" fontId="3" fillId="0" borderId="0" xfId="0" applyNumberFormat="1" applyFont="1"/>
    <xf numFmtId="166" fontId="2" fillId="0" borderId="0" xfId="0" applyNumberFormat="1" applyFont="1"/>
    <xf numFmtId="166" fontId="0" fillId="0" borderId="0" xfId="0" applyNumberFormat="1"/>
    <xf numFmtId="9" fontId="10" fillId="0" borderId="0" xfId="2" applyFont="1" applyAlignment="1">
      <alignment horizontal="right"/>
    </xf>
    <xf numFmtId="167" fontId="0" fillId="3" borderId="7" xfId="0" quotePrefix="1" applyNumberFormat="1" applyFill="1" applyBorder="1"/>
    <xf numFmtId="167" fontId="0" fillId="3" borderId="7" xfId="0" applyNumberFormat="1" applyFill="1" applyBorder="1"/>
    <xf numFmtId="167" fontId="0" fillId="3" borderId="9" xfId="0" applyNumberFormat="1" applyFill="1" applyBorder="1"/>
    <xf numFmtId="9" fontId="13" fillId="0" borderId="0" xfId="0" applyNumberFormat="1" applyFont="1"/>
    <xf numFmtId="0" fontId="12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NumberFormat="1"/>
    <xf numFmtId="9" fontId="0" fillId="0" borderId="0" xfId="2" applyFont="1" applyBorder="1" applyAlignment="1">
      <alignment horizontal="right"/>
    </xf>
    <xf numFmtId="9" fontId="10" fillId="0" borderId="11" xfId="2" applyFont="1" applyBorder="1"/>
    <xf numFmtId="166" fontId="13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12"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Monthly</a:t>
            </a:r>
          </a:p>
        </c:rich>
      </c:tx>
      <c:layout>
        <c:manualLayout>
          <c:xMode val="edge"/>
          <c:yMode val="edge"/>
          <c:x val="0.46446982832632183"/>
          <c:y val="2.030782152230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634321008285832E-2"/>
          <c:y val="0.14311865685039502"/>
          <c:w val="0.98236571145539942"/>
          <c:h val="0.799974894442542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'Dashboard Data'!$D$3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584-4764-A38B-7568CDFBA201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584-4764-A38B-7568CDFBA201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584-4764-A38B-7568CDFBA201}"/>
                </c:ext>
              </c:extLst>
            </c:dLbl>
            <c:dLbl>
              <c:idx val="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584-4764-A38B-7568CDFBA201}"/>
                </c:ext>
              </c:extLst>
            </c:dLbl>
            <c:dLbl>
              <c:idx val="4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584-4764-A38B-7568CDFBA201}"/>
                </c:ext>
              </c:extLst>
            </c:dLbl>
            <c:dLbl>
              <c:idx val="5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3584-4764-A38B-7568CDFBA201}"/>
                </c:ext>
              </c:extLst>
            </c:dLbl>
            <c:dLbl>
              <c:idx val="6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3584-4764-A38B-7568CDFBA201}"/>
                </c:ext>
              </c:extLst>
            </c:dLbl>
            <c:dLbl>
              <c:idx val="7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459979688939078E-2"/>
                      <c:h val="3.1347919525802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3584-4764-A38B-7568CDFBA201}"/>
                </c:ext>
              </c:extLst>
            </c:dLbl>
            <c:dLbl>
              <c:idx val="8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878823644950458E-2"/>
                      <c:h val="4.27957294561013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3584-4764-A38B-7568CDFBA201}"/>
                </c:ext>
              </c:extLst>
            </c:dLbl>
            <c:dLbl>
              <c:idx val="9"/>
              <c:layout>
                <c:manualLayout>
                  <c:x val="0"/>
                  <c:y val="4.08877611343848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797088872858775E-2"/>
                      <c:h val="3.5163856169235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3584-4764-A38B-7568CDFBA201}"/>
                </c:ext>
              </c:extLst>
            </c:dLbl>
            <c:dLbl>
              <c:idx val="10"/>
              <c:layout>
                <c:manualLayout>
                  <c:x val="-2.1634695441835302E-3"/>
                  <c:y val="4.470369777781783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878823644950458E-2"/>
                      <c:h val="3.51638561692352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3584-4764-A38B-7568CDFBA201}"/>
                </c:ext>
              </c:extLst>
            </c:dLbl>
            <c:dLbl>
              <c:idx val="1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797088872858775E-2"/>
                      <c:h val="2.943995120408575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3584-4764-A38B-7568CDFBA2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1">
                <a:no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'Dashboard Data'!$C$4:$C$15</c:f>
              <c:numCache>
                <c:formatCode>[$-409]mmm\-yy;@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'Dashboard Data'!$D$4:$D$15</c:f>
              <c:numCache>
                <c:formatCode>_("$"* #,##0_);_("$"* \(#,##0\);_("$"* "-"_);_(@_)</c:formatCode>
                <c:ptCount val="12"/>
                <c:pt idx="0">
                  <c:v>375249.37999999995</c:v>
                </c:pt>
                <c:pt idx="1">
                  <c:v>285686.88</c:v>
                </c:pt>
                <c:pt idx="2">
                  <c:v>322281.31999999995</c:v>
                </c:pt>
                <c:pt idx="3">
                  <c:v>391504.1</c:v>
                </c:pt>
                <c:pt idx="4">
                  <c:v>415657.24</c:v>
                </c:pt>
                <c:pt idx="5">
                  <c:v>444457.13999999996</c:v>
                </c:pt>
                <c:pt idx="6">
                  <c:v>494651.04</c:v>
                </c:pt>
                <c:pt idx="7">
                  <c:v>553045.7799999998</c:v>
                </c:pt>
                <c:pt idx="8">
                  <c:v>667304.08000000007</c:v>
                </c:pt>
                <c:pt idx="9">
                  <c:v>583867.35999999987</c:v>
                </c:pt>
                <c:pt idx="10">
                  <c:v>450752.06</c:v>
                </c:pt>
                <c:pt idx="11">
                  <c:v>416450.44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9-4394-8A23-A8346923BA6F}"/>
            </c:ext>
          </c:extLst>
        </c:ser>
        <c:ser>
          <c:idx val="1"/>
          <c:order val="1"/>
          <c:tx>
            <c:strRef>
              <c:f>'Dashboard Data'!$E$3</c:f>
              <c:strCache>
                <c:ptCount val="1"/>
                <c:pt idx="0">
                  <c:v>Budget</c:v>
                </c:pt>
              </c:strCache>
            </c:strRef>
          </c:tx>
          <c:spPr>
            <a:noFill/>
            <a:ln w="31750">
              <a:solidFill>
                <a:srgbClr val="7030A0"/>
              </a:solidFill>
            </a:ln>
            <a:effectLst/>
          </c:spPr>
          <c:invertIfNegative val="0"/>
          <c:dLbls>
            <c:dLbl>
              <c:idx val="9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EF-4665-AA1B-87F1F9AA8F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'Dashboard Data'!$C$4:$C$15</c:f>
              <c:numCache>
                <c:formatCode>[$-409]mmm\-yy;@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'Dashboard Data'!$E$4:$E$15</c:f>
              <c:numCache>
                <c:formatCode>_("$"* #,##0_);_("$"* \(#,##0\);_("$"* "-"_);_(@_)</c:formatCode>
                <c:ptCount val="12"/>
                <c:pt idx="0">
                  <c:v>491403.19999999995</c:v>
                </c:pt>
                <c:pt idx="1">
                  <c:v>500973</c:v>
                </c:pt>
                <c:pt idx="2">
                  <c:v>662109.07999999996</c:v>
                </c:pt>
                <c:pt idx="3">
                  <c:v>512328.69999999995</c:v>
                </c:pt>
                <c:pt idx="4">
                  <c:v>565021.69999999995</c:v>
                </c:pt>
                <c:pt idx="5">
                  <c:v>502787.6</c:v>
                </c:pt>
                <c:pt idx="6">
                  <c:v>689537.58000000007</c:v>
                </c:pt>
                <c:pt idx="7">
                  <c:v>557899.4</c:v>
                </c:pt>
                <c:pt idx="8">
                  <c:v>503615.24</c:v>
                </c:pt>
                <c:pt idx="9">
                  <c:v>551548.6</c:v>
                </c:pt>
                <c:pt idx="10">
                  <c:v>680494.54</c:v>
                </c:pt>
                <c:pt idx="11">
                  <c:v>508854.61999999994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9-4394-8A23-A8346923BA6F}"/>
            </c:ext>
          </c:extLst>
        </c:ser>
        <c:ser>
          <c:idx val="2"/>
          <c:order val="4"/>
          <c:tx>
            <c:strRef>
              <c:f>'Dashboard Data'!$F$3</c:f>
              <c:strCache>
                <c:ptCount val="1"/>
                <c:pt idx="0">
                  <c:v>Max Invisible</c:v>
                </c:pt>
              </c:strCache>
            </c:strRef>
          </c:tx>
          <c:spPr>
            <a:noFill/>
            <a:ln w="31750">
              <a:solidFill>
                <a:schemeClr val="bg1"/>
              </a:solidFill>
            </a:ln>
            <a:effectLst/>
          </c:spPr>
          <c:invertIfNegative val="0"/>
          <c:cat>
            <c:numRef>
              <c:f>'Dashboard Data'!$C$4:$C$15</c:f>
              <c:numCache>
                <c:formatCode>[$-409]mmm\-yy;@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'Dashboard Data'!$F$4:$F$15</c:f>
              <c:numCache>
                <c:formatCode>_("$"* #,##0.00_);_("$"* \(#,##0.00\);_("$"* "-"??_);_(@_)</c:formatCode>
                <c:ptCount val="12"/>
                <c:pt idx="0">
                  <c:v>739537.58000000007</c:v>
                </c:pt>
                <c:pt idx="1">
                  <c:v>739537.58000000007</c:v>
                </c:pt>
                <c:pt idx="2">
                  <c:v>739537.58000000007</c:v>
                </c:pt>
                <c:pt idx="3">
                  <c:v>739537.58000000007</c:v>
                </c:pt>
                <c:pt idx="4">
                  <c:v>739537.58000000007</c:v>
                </c:pt>
                <c:pt idx="5">
                  <c:v>739537.58000000007</c:v>
                </c:pt>
                <c:pt idx="6">
                  <c:v>739537.58000000007</c:v>
                </c:pt>
                <c:pt idx="7">
                  <c:v>739537.58000000007</c:v>
                </c:pt>
                <c:pt idx="8">
                  <c:v>739537.58000000007</c:v>
                </c:pt>
                <c:pt idx="9">
                  <c:v>739537.58000000007</c:v>
                </c:pt>
                <c:pt idx="10">
                  <c:v>739537.58000000007</c:v>
                </c:pt>
                <c:pt idx="11">
                  <c:v>739537.58000000007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9-4394-8A23-A8346923B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793851464"/>
        <c:axId val="793851792"/>
        <c:extLst>
          <c:ext xmlns:c15="http://schemas.microsoft.com/office/drawing/2012/chart" uri="{02D57815-91ED-43cb-92C2-25804820EDAC}">
            <c15:filteredBarSeries>
              <c15:ser>
                <c:idx val="4"/>
                <c:order val="2"/>
                <c:tx>
                  <c:strRef>
                    <c:extLst>
                      <c:ext uri="{02D57815-91ED-43cb-92C2-25804820EDAC}">
                        <c15:formulaRef>
                          <c15:sqref>'Dashboard Data'!$H$3</c15:sqref>
                        </c15:formulaRef>
                      </c:ext>
                    </c:extLst>
                    <c:strCache>
                      <c:ptCount val="1"/>
                      <c:pt idx="0">
                        <c:v>Actuals Avg.</c:v>
                      </c:pt>
                    </c:strCache>
                  </c:strRef>
                </c:tx>
                <c:spPr>
                  <a:noFill/>
                  <a:ln w="31750">
                    <a:solidFill>
                      <a:srgbClr val="00B050"/>
                    </a:solidFill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'Dashboard Data'!$C$4:$C$15</c15:sqref>
                        </c15:formulaRef>
                      </c:ext>
                    </c:extLst>
                    <c:numCache>
                      <c:formatCode>[$-409]mmm\-yy;@</c:formatCode>
                      <c:ptCount val="12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'Dashboard Data'!$H$4:$H$15</c15:sqref>
                        </c15:formulaRef>
                      </c:ext>
                    </c:extLst>
                    <c:numCache>
                      <c:formatCode>_("$"* #,##0_);_("$"* \(#,##0\);_("$"* "-"_);_(@_)</c:formatCode>
                      <c:ptCount val="12"/>
                      <c:pt idx="0">
                        <c:v>560547.77166666661</c:v>
                      </c:pt>
                      <c:pt idx="1">
                        <c:v>560547.77166666661</c:v>
                      </c:pt>
                      <c:pt idx="2">
                        <c:v>560547.77166666661</c:v>
                      </c:pt>
                      <c:pt idx="3">
                        <c:v>560547.77166666661</c:v>
                      </c:pt>
                      <c:pt idx="4">
                        <c:v>560547.77166666661</c:v>
                      </c:pt>
                      <c:pt idx="5">
                        <c:v>560547.77166666661</c:v>
                      </c:pt>
                      <c:pt idx="6">
                        <c:v>560547.77166666661</c:v>
                      </c:pt>
                      <c:pt idx="7">
                        <c:v>560547.77166666661</c:v>
                      </c:pt>
                      <c:pt idx="8">
                        <c:v>560547.77166666661</c:v>
                      </c:pt>
                      <c:pt idx="9">
                        <c:v>560547.77166666661</c:v>
                      </c:pt>
                      <c:pt idx="10">
                        <c:v>560547.77166666661</c:v>
                      </c:pt>
                      <c:pt idx="11">
                        <c:v>560547.77166666661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DE9-4394-8A23-A8346923BA6F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'Dashboard Data'!$I$3</c15:sqref>
                        </c15:formulaRef>
                      </c:ext>
                    </c:extLst>
                    <c:strCache>
                      <c:ptCount val="1"/>
                      <c:pt idx="0">
                        <c:v>Budget Avg.</c:v>
                      </c:pt>
                    </c:strCache>
                  </c:strRef>
                </c:tx>
                <c:spPr>
                  <a:noFill/>
                  <a:ln w="31750">
                    <a:solidFill>
                      <a:srgbClr val="00B05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'Dashboard Data'!$C$4:$C$15</c15:sqref>
                        </c15:formulaRef>
                      </c:ext>
                    </c:extLst>
                    <c:numCache>
                      <c:formatCode>[$-409]mmm\-yy;@</c:formatCode>
                      <c:ptCount val="12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'Dashboard Data'!$I$4:$I$15</c15:sqref>
                        </c15:formulaRef>
                      </c:ext>
                    </c:extLst>
                    <c:numCache>
                      <c:formatCode>_("$"* #,##0_);_("$"* \(#,##0\);_("$"* "-"_);_(@_)</c:formatCode>
                      <c:ptCount val="12"/>
                      <c:pt idx="0">
                        <c:v>453370.43200000003</c:v>
                      </c:pt>
                      <c:pt idx="1">
                        <c:v>453370.43200000003</c:v>
                      </c:pt>
                      <c:pt idx="2">
                        <c:v>453370.43200000003</c:v>
                      </c:pt>
                      <c:pt idx="3">
                        <c:v>453370.43200000003</c:v>
                      </c:pt>
                      <c:pt idx="4">
                        <c:v>453370.43200000003</c:v>
                      </c:pt>
                      <c:pt idx="5">
                        <c:v>453370.43200000003</c:v>
                      </c:pt>
                      <c:pt idx="6">
                        <c:v>453370.43200000003</c:v>
                      </c:pt>
                      <c:pt idx="7">
                        <c:v>453370.43200000003</c:v>
                      </c:pt>
                      <c:pt idx="8">
                        <c:v>453370.43200000003</c:v>
                      </c:pt>
                      <c:pt idx="9">
                        <c:v>453370.43200000003</c:v>
                      </c:pt>
                      <c:pt idx="10">
                        <c:v>453370.43200000003</c:v>
                      </c:pt>
                      <c:pt idx="11">
                        <c:v>453370.43200000003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DE9-4394-8A23-A8346923BA6F}"/>
                  </c:ext>
                </c:extLst>
              </c15:ser>
            </c15:filteredBarSeries>
          </c:ext>
        </c:extLst>
      </c:barChart>
      <c:barChart>
        <c:barDir val="col"/>
        <c:grouping val="clustered"/>
        <c:varyColors val="0"/>
        <c:ser>
          <c:idx val="3"/>
          <c:order val="5"/>
          <c:tx>
            <c:strRef>
              <c:f>'Dashboard Data'!$G$3</c:f>
              <c:strCache>
                <c:ptCount val="1"/>
                <c:pt idx="0">
                  <c:v>Max Outline</c:v>
                </c:pt>
              </c:strCache>
            </c:strRef>
          </c:tx>
          <c:spPr>
            <a:noFill/>
            <a:ln w="9525">
              <a:solidFill>
                <a:schemeClr val="bg1">
                  <a:lumMod val="50000"/>
                </a:schemeClr>
              </a:solidFill>
              <a:prstDash val="sysDash"/>
            </a:ln>
            <a:effectLst/>
          </c:spPr>
          <c:invertIfNegative val="0"/>
          <c:cat>
            <c:numRef>
              <c:f>'Dashboard Data'!$C$4:$C$15</c:f>
              <c:numCache>
                <c:formatCode>[$-409]mmm\-yy;@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'Dashboard Data'!$G$4:$G$15</c:f>
              <c:numCache>
                <c:formatCode>_("$"* #,##0.00_);_("$"* \(#,##0.00\);_("$"* "-"??_);_(@_)</c:formatCode>
                <c:ptCount val="12"/>
                <c:pt idx="0">
                  <c:v>739537.58000000007</c:v>
                </c:pt>
                <c:pt idx="1">
                  <c:v>739537.58000000007</c:v>
                </c:pt>
                <c:pt idx="2">
                  <c:v>739537.58000000007</c:v>
                </c:pt>
                <c:pt idx="3">
                  <c:v>739537.58000000007</c:v>
                </c:pt>
                <c:pt idx="4">
                  <c:v>739537.58000000007</c:v>
                </c:pt>
                <c:pt idx="5">
                  <c:v>739537.58000000007</c:v>
                </c:pt>
                <c:pt idx="6">
                  <c:v>739537.58000000007</c:v>
                </c:pt>
                <c:pt idx="7">
                  <c:v>739537.58000000007</c:v>
                </c:pt>
                <c:pt idx="8">
                  <c:v>739537.58000000007</c:v>
                </c:pt>
                <c:pt idx="9">
                  <c:v>739537.58000000007</c:v>
                </c:pt>
                <c:pt idx="10">
                  <c:v>739537.58000000007</c:v>
                </c:pt>
                <c:pt idx="11">
                  <c:v>739537.58000000007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E9-4394-8A23-A8346923B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388571264"/>
        <c:axId val="388569296"/>
      </c:barChart>
      <c:dateAx>
        <c:axId val="793851464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51792"/>
        <c:crosses val="autoZero"/>
        <c:auto val="1"/>
        <c:lblOffset val="100"/>
        <c:baseTimeUnit val="months"/>
      </c:dateAx>
      <c:valAx>
        <c:axId val="793851792"/>
        <c:scaling>
          <c:orientation val="minMax"/>
          <c:max val="750000"/>
          <c:min val="0"/>
        </c:scaling>
        <c:delete val="1"/>
        <c:axPos val="l"/>
        <c:numFmt formatCode="_(&quot;$&quot;* #,##0_);_(&quot;$&quot;* \(#,##0\);_(&quot;$&quot;* &quot;-&quot;_);_(@_)" sourceLinked="1"/>
        <c:majorTickMark val="out"/>
        <c:minorTickMark val="none"/>
        <c:tickLblPos val="nextTo"/>
        <c:crossAx val="793851464"/>
        <c:crosses val="autoZero"/>
        <c:crossBetween val="between"/>
      </c:valAx>
      <c:valAx>
        <c:axId val="388569296"/>
        <c:scaling>
          <c:orientation val="minMax"/>
        </c:scaling>
        <c:delete val="1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388571264"/>
        <c:crosses val="max"/>
        <c:crossBetween val="between"/>
      </c:valAx>
      <c:dateAx>
        <c:axId val="388571264"/>
        <c:scaling>
          <c:orientation val="minMax"/>
        </c:scaling>
        <c:delete val="1"/>
        <c:axPos val="t"/>
        <c:numFmt formatCode="[$-409]mmm\-yy;@" sourceLinked="1"/>
        <c:majorTickMark val="out"/>
        <c:minorTickMark val="none"/>
        <c:tickLblPos val="nextTo"/>
        <c:crossAx val="388569296"/>
        <c:crosses val="max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8928854033307347"/>
          <c:y val="7.4838481728245504E-2"/>
          <c:w val="0.21945602876383805"/>
          <c:h val="5.977590017893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softEdge rad="165100"/>
    </a:effectLst>
  </c:spPr>
  <c:txPr>
    <a:bodyPr/>
    <a:lstStyle/>
    <a:p>
      <a:pPr>
        <a:defRPr b="1" i="0" baseline="0"/>
      </a:pPr>
      <a:endParaRPr lang="en-US"/>
    </a:p>
  </c:txPr>
  <c:printSettings>
    <c:headerFooter/>
    <c:pageMargins b="0.75" l="0.25" r="0.25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Quarterly</a:t>
            </a:r>
            <a:endParaRPr lang="en-US" sz="1000" b="1"/>
          </a:p>
        </c:rich>
      </c:tx>
      <c:layout>
        <c:manualLayout>
          <c:xMode val="edge"/>
          <c:yMode val="edge"/>
          <c:x val="0.45494874883764996"/>
          <c:y val="7.3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61997004878085E-2"/>
          <c:y val="7.9494383549857495E-2"/>
          <c:w val="0.96669876818270239"/>
          <c:h val="0.85272743032732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'Dashboard Data'!$D$17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Data'!$C$18:$C$21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'Dashboard Data'!$D$18:$D$21</c:f>
              <c:numCache>
                <c:formatCode>_("$"* #,##0_);_("$"* \(#,##0\);_("$"* "-"_);_(@_)</c:formatCode>
                <c:ptCount val="4"/>
                <c:pt idx="0">
                  <c:v>983217.58</c:v>
                </c:pt>
                <c:pt idx="1">
                  <c:v>1251618.48</c:v>
                </c:pt>
                <c:pt idx="2">
                  <c:v>1715000.9</c:v>
                </c:pt>
                <c:pt idx="3">
                  <c:v>1451069.8599999999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3-4BB2-A685-66E66378AFF8}"/>
            </c:ext>
          </c:extLst>
        </c:ser>
        <c:ser>
          <c:idx val="1"/>
          <c:order val="1"/>
          <c:tx>
            <c:strRef>
              <c:f>'Dashboard Data'!$E$17</c:f>
              <c:strCache>
                <c:ptCount val="1"/>
                <c:pt idx="0">
                  <c:v>Budget</c:v>
                </c:pt>
              </c:strCache>
            </c:strRef>
          </c:tx>
          <c:spPr>
            <a:noFill/>
            <a:ln w="31750"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Data'!$C$18:$C$21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'Dashboard Data'!$E$18:$E$21</c:f>
              <c:numCache>
                <c:formatCode>_("$"* #,##0_);_("$"* \(#,##0\);_("$"* "-"_);_(@_)</c:formatCode>
                <c:ptCount val="4"/>
                <c:pt idx="0">
                  <c:v>1654485.2799999998</c:v>
                </c:pt>
                <c:pt idx="1">
                  <c:v>1580138</c:v>
                </c:pt>
                <c:pt idx="2">
                  <c:v>1751052.22</c:v>
                </c:pt>
                <c:pt idx="3">
                  <c:v>1740897.76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3-4BB2-A685-66E66378AFF8}"/>
            </c:ext>
          </c:extLst>
        </c:ser>
        <c:ser>
          <c:idx val="2"/>
          <c:order val="2"/>
          <c:tx>
            <c:strRef>
              <c:f>'Dashboard Data'!$F$17</c:f>
              <c:strCache>
                <c:ptCount val="1"/>
                <c:pt idx="0">
                  <c:v>Max Invisible</c:v>
                </c:pt>
              </c:strCache>
            </c:strRef>
          </c:tx>
          <c:spPr>
            <a:noFill/>
            <a:ln w="31750">
              <a:solidFill>
                <a:schemeClr val="bg1"/>
              </a:solidFill>
              <a:prstDash val="solid"/>
            </a:ln>
            <a:effectLst/>
          </c:spPr>
          <c:invertIfNegative val="0"/>
          <c:cat>
            <c:strRef>
              <c:f>'Dashboard Data'!$C$18:$C$21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'Dashboard Data'!$F$18:$F$21</c:f>
              <c:numCache>
                <c:formatCode>_("$"* #,##0.00_);_("$"* \(#,##0.00\);_("$"* "-"??_);_(@_)</c:formatCode>
                <c:ptCount val="4"/>
                <c:pt idx="0">
                  <c:v>1851052.22</c:v>
                </c:pt>
                <c:pt idx="1">
                  <c:v>1851052.22</c:v>
                </c:pt>
                <c:pt idx="2">
                  <c:v>1851052.22</c:v>
                </c:pt>
                <c:pt idx="3">
                  <c:v>1851052.22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33-4BB2-A685-66E66378AFF8}"/>
            </c:ext>
          </c:extLst>
        </c:ser>
        <c:ser>
          <c:idx val="3"/>
          <c:order val="3"/>
          <c:tx>
            <c:strRef>
              <c:f>'Dashboard Data'!$G$17</c:f>
              <c:strCache>
                <c:ptCount val="1"/>
                <c:pt idx="0">
                  <c:v>Max Outline</c:v>
                </c:pt>
              </c:strCache>
            </c:strRef>
          </c:tx>
          <c:spPr>
            <a:noFill/>
            <a:ln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  <a:effectLst/>
          </c:spPr>
          <c:invertIfNegative val="0"/>
          <c:cat>
            <c:strRef>
              <c:f>'Dashboard Data'!$C$18:$C$21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'Dashboard Data'!$G$18:$G$21</c:f>
              <c:numCache>
                <c:formatCode>_("$"* #,##0.00_);_("$"* \(#,##0.00\);_("$"* "-"??_);_(@_)</c:formatCode>
                <c:ptCount val="4"/>
                <c:pt idx="0">
                  <c:v>1851052.22</c:v>
                </c:pt>
                <c:pt idx="1">
                  <c:v>1851052.22</c:v>
                </c:pt>
                <c:pt idx="2">
                  <c:v>1851052.22</c:v>
                </c:pt>
                <c:pt idx="3">
                  <c:v>1851052.22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33-4BB2-A685-66E66378A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100"/>
        <c:axId val="1309076136"/>
        <c:axId val="1309076464"/>
      </c:barChart>
      <c:catAx>
        <c:axId val="130907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076464"/>
        <c:crosses val="autoZero"/>
        <c:auto val="1"/>
        <c:lblAlgn val="ctr"/>
        <c:lblOffset val="100"/>
        <c:noMultiLvlLbl val="0"/>
      </c:catAx>
      <c:valAx>
        <c:axId val="1309076464"/>
        <c:scaling>
          <c:orientation val="minMax"/>
          <c:max val="2000000"/>
          <c:min val="0"/>
        </c:scaling>
        <c:delete val="1"/>
        <c:axPos val="l"/>
        <c:numFmt formatCode="_(&quot;$&quot;* #,##0_);_(&quot;$&quot;* \(#,##0\);_(&quot;$&quot;* &quot;-&quot;_);_(@_)" sourceLinked="1"/>
        <c:majorTickMark val="out"/>
        <c:minorTickMark val="none"/>
        <c:tickLblPos val="nextTo"/>
        <c:crossAx val="130907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 horizontalDpi="-1" verticalDpi="-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baseline="0"/>
              <a:t>Yearly (Actuals YTD)</a:t>
            </a:r>
          </a:p>
        </c:rich>
      </c:tx>
      <c:layout>
        <c:manualLayout>
          <c:xMode val="edge"/>
          <c:yMode val="edge"/>
          <c:x val="0.20244224206462821"/>
          <c:y val="9.746588693957114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53222368224896"/>
          <c:y val="2.4461833531395898E-2"/>
          <c:w val="0.73643423186662327"/>
          <c:h val="0.9213551975329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'Dashboard Data'!$L$3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721069068557276"/>
                      <c:h val="3.084533183352079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235-4D85-A4FB-028D2E1053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'Dashboard Data'!$K$4</c:f>
              <c:numCache>
                <c:formatCode>General</c:formatCode>
                <c:ptCount val="1"/>
                <c:pt idx="0">
                  <c:v>2021</c:v>
                </c:pt>
              </c:numCache>
            </c:numRef>
          </c:cat>
          <c:val>
            <c:numRef>
              <c:f>'Dashboard Data'!$L$4</c:f>
              <c:numCache>
                <c:formatCode>_("$"* #,##0_);_("$"* \(#,##0\);_("$"* "-"_);_(@_)</c:formatCode>
                <c:ptCount val="1"/>
                <c:pt idx="0">
                  <c:v>5400906.8200000003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5-4D85-A4FB-028D2E1053D1}"/>
            </c:ext>
          </c:extLst>
        </c:ser>
        <c:ser>
          <c:idx val="1"/>
          <c:order val="1"/>
          <c:tx>
            <c:strRef>
              <c:f>'Dashboard Data'!$M$3</c:f>
              <c:strCache>
                <c:ptCount val="1"/>
                <c:pt idx="0">
                  <c:v>Budget</c:v>
                </c:pt>
              </c:strCache>
            </c:strRef>
          </c:tx>
          <c:spPr>
            <a:noFill/>
            <a:ln w="31750">
              <a:solidFill>
                <a:srgbClr val="7030A0"/>
              </a:solidFill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839098610785084"/>
                      <c:h val="3.2080550276043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235-4D85-A4FB-028D2E1053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'Dashboard Data'!$K$4</c:f>
              <c:numCache>
                <c:formatCode>General</c:formatCode>
                <c:ptCount val="1"/>
                <c:pt idx="0">
                  <c:v>2021</c:v>
                </c:pt>
              </c:numCache>
            </c:numRef>
          </c:cat>
          <c:val>
            <c:numRef>
              <c:f>'Dashboard Data'!$M$4</c:f>
              <c:numCache>
                <c:formatCode>_("$"* #,##0_);_("$"* \(#,##0\);_("$"* "-"_);_(@_)</c:formatCode>
                <c:ptCount val="1"/>
                <c:pt idx="0">
                  <c:v>6726573.2599999998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5-4D85-A4FB-028D2E1053D1}"/>
            </c:ext>
          </c:extLst>
        </c:ser>
        <c:ser>
          <c:idx val="2"/>
          <c:order val="2"/>
          <c:tx>
            <c:strRef>
              <c:f>'Dashboard Data'!$N$3</c:f>
              <c:strCache>
                <c:ptCount val="1"/>
                <c:pt idx="0">
                  <c:v>Max Inv.</c:v>
                </c:pt>
              </c:strCache>
            </c:strRef>
          </c:tx>
          <c:spPr>
            <a:noFill/>
            <a:ln w="31750">
              <a:solidFill>
                <a:schemeClr val="bg1"/>
              </a:solidFill>
              <a:prstDash val="solid"/>
            </a:ln>
            <a:effectLst/>
          </c:spPr>
          <c:invertIfNegative val="0"/>
          <c:dLbls>
            <c:delete val="1"/>
          </c:dLbls>
          <c:cat>
            <c:numRef>
              <c:f>'Dashboard Data'!$K$4</c:f>
              <c:numCache>
                <c:formatCode>General</c:formatCode>
                <c:ptCount val="1"/>
                <c:pt idx="0">
                  <c:v>2021</c:v>
                </c:pt>
              </c:numCache>
            </c:numRef>
          </c:cat>
          <c:val>
            <c:numRef>
              <c:f>'Dashboard Data'!$N$4</c:f>
              <c:numCache>
                <c:formatCode>_("$"* #,##0.00_);_("$"* \(#,##0.00\);_("$"* "-"??_);_(@_)</c:formatCode>
                <c:ptCount val="1"/>
                <c:pt idx="0">
                  <c:v>7500000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5-4D85-A4FB-028D2E1053D1}"/>
            </c:ext>
          </c:extLst>
        </c:ser>
        <c:ser>
          <c:idx val="3"/>
          <c:order val="3"/>
          <c:tx>
            <c:strRef>
              <c:f>'Dashboard Data'!$O$3</c:f>
              <c:strCache>
                <c:ptCount val="1"/>
                <c:pt idx="0">
                  <c:v>Max Out.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  <a:prstDash val="sysDash"/>
            </a:ln>
            <a:effectLst/>
          </c:spPr>
          <c:invertIfNegative val="0"/>
          <c:dLbls>
            <c:delete val="1"/>
          </c:dLbls>
          <c:cat>
            <c:numRef>
              <c:f>'Dashboard Data'!$K$4</c:f>
              <c:numCache>
                <c:formatCode>General</c:formatCode>
                <c:ptCount val="1"/>
                <c:pt idx="0">
                  <c:v>2021</c:v>
                </c:pt>
              </c:numCache>
            </c:numRef>
          </c:cat>
          <c:val>
            <c:numRef>
              <c:f>'Dashboard Data'!$O$4</c:f>
              <c:numCache>
                <c:formatCode>_("$"* #,##0.00_);_("$"* \(#,##0.00\);_("$"* "-"??_);_(@_)</c:formatCode>
                <c:ptCount val="1"/>
                <c:pt idx="0">
                  <c:v>7500000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5-4D85-A4FB-028D2E1053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overlap val="100"/>
        <c:axId val="1140464768"/>
        <c:axId val="1140465752"/>
      </c:barChart>
      <c:catAx>
        <c:axId val="114046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465752"/>
        <c:crosses val="autoZero"/>
        <c:auto val="1"/>
        <c:lblAlgn val="ctr"/>
        <c:lblOffset val="100"/>
        <c:noMultiLvlLbl val="0"/>
      </c:catAx>
      <c:valAx>
        <c:axId val="1140465752"/>
        <c:scaling>
          <c:orientation val="minMax"/>
          <c:max val="8000000"/>
          <c:min val="0"/>
        </c:scaling>
        <c:delete val="1"/>
        <c:axPos val="l"/>
        <c:numFmt formatCode="_(&quot;$&quot;* #,##0_);_(&quot;$&quot;* \(#,##0\);_(&quot;$&quot;* &quot;-&quot;_);_(@_)" sourceLinked="1"/>
        <c:majorTickMark val="out"/>
        <c:minorTickMark val="none"/>
        <c:tickLblPos val="nextTo"/>
        <c:crossAx val="1140464768"/>
        <c:crosses val="autoZero"/>
        <c:crossBetween val="between"/>
        <c:majorUnit val="500000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'Dashboard Data'!$K$9</c:f>
              <c:strCache>
                <c:ptCount val="1"/>
                <c:pt idx="0">
                  <c:v>Globex Corporation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B4-44D4-9711-61CB674EB7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B4-44D4-9711-61CB674EB7F3}"/>
              </c:ext>
            </c:extLst>
          </c:dPt>
          <c:cat>
            <c:strRef>
              <c:f>'Dashboard Data'!$L$8:$M$8</c:f>
              <c:strCache>
                <c:ptCount val="2"/>
                <c:pt idx="0">
                  <c:v>% of Plan</c:v>
                </c:pt>
                <c:pt idx="1">
                  <c:v>100% of Budget</c:v>
                </c:pt>
              </c:strCache>
            </c:strRef>
          </c:cat>
          <c:val>
            <c:numRef>
              <c:f>'Dashboard Data'!$L$9:$M$9</c:f>
              <c:numCache>
                <c:formatCode>0%</c:formatCode>
                <c:ptCount val="2"/>
                <c:pt idx="0">
                  <c:v>1.8444634141718552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B4-44D4-9711-61CB674EB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'Dashboard Data'!$K$9</c:f>
              <c:strCache>
                <c:ptCount val="1"/>
                <c:pt idx="0">
                  <c:v>Globex Corporation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96-4E9B-A4E4-853C9018012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96-4E9B-A4E4-853C90180125}"/>
              </c:ext>
            </c:extLst>
          </c:dPt>
          <c:cat>
            <c:strRef>
              <c:f>'Dashboard Data'!$L$8:$M$8</c:f>
              <c:strCache>
                <c:ptCount val="2"/>
                <c:pt idx="0">
                  <c:v>% of Plan</c:v>
                </c:pt>
                <c:pt idx="1">
                  <c:v>100% of Budget</c:v>
                </c:pt>
              </c:strCache>
            </c:strRef>
          </c:cat>
          <c:val>
            <c:numRef>
              <c:f>'Dashboard Data'!$L$9:$M$9</c:f>
              <c:numCache>
                <c:formatCode>0%</c:formatCode>
                <c:ptCount val="2"/>
                <c:pt idx="0">
                  <c:v>1.8444634141718552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96-4E9B-A4E4-853C9018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28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'Dashboard Data'!$K$15</c:f>
              <c:strCache>
                <c:ptCount val="1"/>
                <c:pt idx="0">
                  <c:v>Hooli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C8-4016-BB9A-E89299D12F89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C8-4016-BB9A-E89299D12F89}"/>
              </c:ext>
            </c:extLst>
          </c:dPt>
          <c:cat>
            <c:strRef>
              <c:f>'Dashboard Data'!$L$14:$M$14</c:f>
              <c:strCache>
                <c:ptCount val="2"/>
                <c:pt idx="0">
                  <c:v>% of Plan</c:v>
                </c:pt>
                <c:pt idx="1">
                  <c:v>100% of Budget</c:v>
                </c:pt>
              </c:strCache>
            </c:strRef>
          </c:cat>
          <c:val>
            <c:numRef>
              <c:f>'Dashboard Data'!$L$15:$M$15</c:f>
              <c:numCache>
                <c:formatCode>0%</c:formatCode>
                <c:ptCount val="2"/>
                <c:pt idx="0">
                  <c:v>1.115396279351619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C8-4016-BB9A-E89299D12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'Dashboard Data'!$K$21</c:f>
              <c:strCache>
                <c:ptCount val="1"/>
                <c:pt idx="0">
                  <c:v>Stark Industries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36-459C-B768-6A9A46A756AB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36-459C-B768-6A9A46A756AB}"/>
              </c:ext>
            </c:extLst>
          </c:dPt>
          <c:cat>
            <c:strRef>
              <c:f>'Dashboard Data'!$L$20:$M$20</c:f>
              <c:strCache>
                <c:ptCount val="2"/>
                <c:pt idx="0">
                  <c:v>% of Plan</c:v>
                </c:pt>
                <c:pt idx="1">
                  <c:v>100% of Budget</c:v>
                </c:pt>
              </c:strCache>
            </c:strRef>
          </c:cat>
          <c:val>
            <c:numRef>
              <c:f>'Dashboard Data'!$L$21:$M$21</c:f>
              <c:numCache>
                <c:formatCode>0%</c:formatCode>
                <c:ptCount val="2"/>
                <c:pt idx="0">
                  <c:v>0.64561421333630242</c:v>
                </c:pt>
                <c:pt idx="1">
                  <c:v>0.35438578666369758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36-459C-B768-6A9A46A75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'Dashboard Data'!$K$18</c:f>
              <c:strCache>
                <c:ptCount val="1"/>
                <c:pt idx="0">
                  <c:v>Cyberdyne Systems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02-4217-AA63-9975D857F198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02-4217-AA63-9975D857F198}"/>
              </c:ext>
            </c:extLst>
          </c:dPt>
          <c:cat>
            <c:strRef>
              <c:f>'Dashboard Data'!$L$17:$M$17</c:f>
              <c:strCache>
                <c:ptCount val="2"/>
                <c:pt idx="0">
                  <c:v>% of Plan</c:v>
                </c:pt>
                <c:pt idx="1">
                  <c:v>100% of Budget</c:v>
                </c:pt>
              </c:strCache>
            </c:strRef>
          </c:cat>
          <c:val>
            <c:numRef>
              <c:f>'Dashboard Data'!$L$18:$M$18</c:f>
              <c:numCache>
                <c:formatCode>0%</c:formatCode>
                <c:ptCount val="2"/>
                <c:pt idx="0">
                  <c:v>0.63670250547380802</c:v>
                </c:pt>
                <c:pt idx="1">
                  <c:v>0.36329749452619198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02-4217-AA63-9975D857F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'Dashboard Data'!$K$12</c:f>
              <c:strCache>
                <c:ptCount val="1"/>
                <c:pt idx="0">
                  <c:v>Umbrella Corporation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6B-4793-BA3F-B28E06EF9C84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6B-4793-BA3F-B28E06EF9C84}"/>
              </c:ext>
            </c:extLst>
          </c:dPt>
          <c:cat>
            <c:strRef>
              <c:f>'Dashboard Data'!$L$11:$M$11</c:f>
              <c:strCache>
                <c:ptCount val="2"/>
                <c:pt idx="0">
                  <c:v>% of Plan</c:v>
                </c:pt>
                <c:pt idx="1">
                  <c:v>100% of Budget</c:v>
                </c:pt>
              </c:strCache>
            </c:strRef>
          </c:cat>
          <c:val>
            <c:numRef>
              <c:f>'Dashboard Data'!$L$12:$M$12</c:f>
              <c:numCache>
                <c:formatCode>0%</c:formatCode>
                <c:ptCount val="2"/>
                <c:pt idx="0">
                  <c:v>3.8516731321159368E-2</c:v>
                </c:pt>
                <c:pt idx="1">
                  <c:v>0.9614832686788406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6B-4793-BA3F-B28E06EF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</xdr:rowOff>
    </xdr:from>
    <xdr:to>
      <xdr:col>15</xdr:col>
      <xdr:colOff>0</xdr:colOff>
      <xdr:row>61</xdr:row>
      <xdr:rowOff>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F0C71B7-6C21-E500-FCB4-1F8AFC36A006}"/>
            </a:ext>
          </a:extLst>
        </xdr:cNvPr>
        <xdr:cNvSpPr/>
      </xdr:nvSpPr>
      <xdr:spPr>
        <a:xfrm>
          <a:off x="224118" y="7956177"/>
          <a:ext cx="9468970" cy="644338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212911</xdr:rowOff>
    </xdr:from>
    <xdr:to>
      <xdr:col>20</xdr:col>
      <xdr:colOff>2</xdr:colOff>
      <xdr:row>29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C05D6FA-09E6-E37C-9167-E61D930F0856}"/>
            </a:ext>
          </a:extLst>
        </xdr:cNvPr>
        <xdr:cNvSpPr>
          <a:spLocks/>
        </xdr:cNvSpPr>
      </xdr:nvSpPr>
      <xdr:spPr>
        <a:xfrm>
          <a:off x="224118" y="918882"/>
          <a:ext cx="12360090" cy="684679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179296</xdr:colOff>
      <xdr:row>2</xdr:row>
      <xdr:rowOff>212911</xdr:rowOff>
    </xdr:from>
    <xdr:to>
      <xdr:col>18</xdr:col>
      <xdr:colOff>366433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94A8C-BC10-49D6-80EF-38D72DE2D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1</xdr:rowOff>
    </xdr:from>
    <xdr:to>
      <xdr:col>11</xdr:col>
      <xdr:colOff>1456764</xdr:colOff>
      <xdr:row>60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AB801-EAAD-4E49-9590-44DF7E243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196103</xdr:colOff>
      <xdr:row>30</xdr:row>
      <xdr:rowOff>0</xdr:rowOff>
    </xdr:from>
    <xdr:to>
      <xdr:col>20</xdr:col>
      <xdr:colOff>2</xdr:colOff>
      <xdr:row>61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F6C64AB-92A2-13DC-2AE8-4B078B3A5855}"/>
            </a:ext>
          </a:extLst>
        </xdr:cNvPr>
        <xdr:cNvSpPr/>
      </xdr:nvSpPr>
      <xdr:spPr>
        <a:xfrm>
          <a:off x="9889191" y="7956176"/>
          <a:ext cx="2695017" cy="644338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</xdr:colOff>
      <xdr:row>32</xdr:row>
      <xdr:rowOff>0</xdr:rowOff>
    </xdr:from>
    <xdr:to>
      <xdr:col>20</xdr:col>
      <xdr:colOff>2</xdr:colOff>
      <xdr:row>60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2EE88E-E5B3-2FAE-F2CC-2D9D4044B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61</xdr:row>
      <xdr:rowOff>156882</xdr:rowOff>
    </xdr:from>
    <xdr:to>
      <xdr:col>20</xdr:col>
      <xdr:colOff>0</xdr:colOff>
      <xdr:row>78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83D0B51-5902-416B-9781-745A4A04E219}"/>
            </a:ext>
          </a:extLst>
        </xdr:cNvPr>
        <xdr:cNvSpPr/>
      </xdr:nvSpPr>
      <xdr:spPr>
        <a:xfrm>
          <a:off x="224118" y="12640235"/>
          <a:ext cx="12360088" cy="4090147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16384</xdr:col>
      <xdr:colOff>5160869</xdr:colOff>
      <xdr:row>6</xdr:row>
      <xdr:rowOff>345981</xdr:rowOff>
    </xdr:from>
    <xdr:to>
      <xdr:col>16384</xdr:col>
      <xdr:colOff>9732869</xdr:colOff>
      <xdr:row>20</xdr:row>
      <xdr:rowOff>130828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3C0E18E-64AF-8361-CEAA-0CB4124CA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1652867</xdr:colOff>
      <xdr:row>66</xdr:row>
      <xdr:rowOff>0</xdr:rowOff>
    </xdr:from>
    <xdr:to>
      <xdr:col>15</xdr:col>
      <xdr:colOff>196103</xdr:colOff>
      <xdr:row>76</xdr:row>
      <xdr:rowOff>690619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A8022470-D144-8013-DFAA-5D8735454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240926</xdr:colOff>
      <xdr:row>66</xdr:row>
      <xdr:rowOff>0</xdr:rowOff>
    </xdr:from>
    <xdr:to>
      <xdr:col>8</xdr:col>
      <xdr:colOff>1058956</xdr:colOff>
      <xdr:row>76</xdr:row>
      <xdr:rowOff>690619</xdr:rowOff>
    </xdr:to>
    <xdr:graphicFrame macro="">
      <xdr:nvGraphicFramePr>
        <xdr:cNvPr id="11" name="Chart 5">
          <a:extLst>
            <a:ext uri="{FF2B5EF4-FFF2-40B4-BE49-F238E27FC236}">
              <a16:creationId xmlns:a16="http://schemas.microsoft.com/office/drawing/2014/main" id="{A53462A2-2708-FF16-CEE6-3F40F5AF9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66</xdr:row>
      <xdr:rowOff>0</xdr:rowOff>
    </xdr:from>
    <xdr:to>
      <xdr:col>6</xdr:col>
      <xdr:colOff>145676</xdr:colOff>
      <xdr:row>76</xdr:row>
      <xdr:rowOff>690619</xdr:rowOff>
    </xdr:to>
    <xdr:graphicFrame macro="">
      <xdr:nvGraphicFramePr>
        <xdr:cNvPr id="12" name="Chart 7">
          <a:extLst>
            <a:ext uri="{FF2B5EF4-FFF2-40B4-BE49-F238E27FC236}">
              <a16:creationId xmlns:a16="http://schemas.microsoft.com/office/drawing/2014/main" id="{EF6CEBE2-27F9-19EF-132F-119A766B7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1154206</xdr:colOff>
      <xdr:row>66</xdr:row>
      <xdr:rowOff>0</xdr:rowOff>
    </xdr:from>
    <xdr:to>
      <xdr:col>10</xdr:col>
      <xdr:colOff>1557617</xdr:colOff>
      <xdr:row>76</xdr:row>
      <xdr:rowOff>690619</xdr:rowOff>
    </xdr:to>
    <xdr:graphicFrame macro="">
      <xdr:nvGraphicFramePr>
        <xdr:cNvPr id="13" name="Chart 6">
          <a:extLst>
            <a:ext uri="{FF2B5EF4-FFF2-40B4-BE49-F238E27FC236}">
              <a16:creationId xmlns:a16="http://schemas.microsoft.com/office/drawing/2014/main" id="{B606DFC5-C6FE-3329-8879-34705F633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316006</xdr:colOff>
      <xdr:row>66</xdr:row>
      <xdr:rowOff>0</xdr:rowOff>
    </xdr:from>
    <xdr:to>
      <xdr:col>18</xdr:col>
      <xdr:colOff>517712</xdr:colOff>
      <xdr:row>76</xdr:row>
      <xdr:rowOff>690619</xdr:rowOff>
    </xdr:to>
    <xdr:graphicFrame macro="">
      <xdr:nvGraphicFramePr>
        <xdr:cNvPr id="14" name="Chart 8">
          <a:extLst>
            <a:ext uri="{FF2B5EF4-FFF2-40B4-BE49-F238E27FC236}">
              <a16:creationId xmlns:a16="http://schemas.microsoft.com/office/drawing/2014/main" id="{13FAD13F-B5A1-6085-83FF-09D4C3D6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543486</xdr:colOff>
      <xdr:row>72</xdr:row>
      <xdr:rowOff>11206</xdr:rowOff>
    </xdr:from>
    <xdr:to>
      <xdr:col>4</xdr:col>
      <xdr:colOff>352984</xdr:colOff>
      <xdr:row>75</xdr:row>
      <xdr:rowOff>11206</xdr:rowOff>
    </xdr:to>
    <xdr:sp macro="" textlink="'Dashboard Data'!L21">
      <xdr:nvSpPr>
        <xdr:cNvPr id="16" name="TextBox 15">
          <a:extLst>
            <a:ext uri="{FF2B5EF4-FFF2-40B4-BE49-F238E27FC236}">
              <a16:creationId xmlns:a16="http://schemas.microsoft.com/office/drawing/2014/main" id="{95811215-D841-528E-1487-8BB31BD28437}"/>
            </a:ext>
          </a:extLst>
        </xdr:cNvPr>
        <xdr:cNvSpPr txBox="1"/>
      </xdr:nvSpPr>
      <xdr:spPr>
        <a:xfrm>
          <a:off x="1002927" y="16595912"/>
          <a:ext cx="1199028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9324AD8-F80B-4D1F-BC9A-A041CE90CEA9}" type="TxLink">
            <a:rPr lang="en-US" sz="36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65%</a:t>
          </a:fld>
          <a:endParaRPr lang="en-US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321609</xdr:colOff>
      <xdr:row>72</xdr:row>
      <xdr:rowOff>11206</xdr:rowOff>
    </xdr:from>
    <xdr:to>
      <xdr:col>17</xdr:col>
      <xdr:colOff>837079</xdr:colOff>
      <xdr:row>75</xdr:row>
      <xdr:rowOff>11206</xdr:rowOff>
    </xdr:to>
    <xdr:sp macro="" textlink="'Dashboard Data'!L12">
      <xdr:nvSpPr>
        <xdr:cNvPr id="19" name="TextBox 18">
          <a:extLst>
            <a:ext uri="{FF2B5EF4-FFF2-40B4-BE49-F238E27FC236}">
              <a16:creationId xmlns:a16="http://schemas.microsoft.com/office/drawing/2014/main" id="{662AE85D-A1F7-494C-8EB5-2BDC4EC62AD9}"/>
            </a:ext>
          </a:extLst>
        </xdr:cNvPr>
        <xdr:cNvSpPr txBox="1"/>
      </xdr:nvSpPr>
      <xdr:spPr>
        <a:xfrm>
          <a:off x="10552580" y="14780559"/>
          <a:ext cx="1199028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B020E1C-B334-4EEA-9DB6-18FE0AE2146F}" type="TxLink">
            <a:rPr lang="en-US" sz="36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4%</a:t>
          </a:fld>
          <a:endParaRPr lang="en-US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39221</xdr:colOff>
      <xdr:row>72</xdr:row>
      <xdr:rowOff>11206</xdr:rowOff>
    </xdr:from>
    <xdr:to>
      <xdr:col>10</xdr:col>
      <xdr:colOff>1014131</xdr:colOff>
      <xdr:row>75</xdr:row>
      <xdr:rowOff>11206</xdr:rowOff>
    </xdr:to>
    <xdr:sp macro="" textlink="'Dashboard Data'!L18">
      <xdr:nvSpPr>
        <xdr:cNvPr id="20" name="TextBox 19">
          <a:extLst>
            <a:ext uri="{FF2B5EF4-FFF2-40B4-BE49-F238E27FC236}">
              <a16:creationId xmlns:a16="http://schemas.microsoft.com/office/drawing/2014/main" id="{57A6E581-CD32-4A39-A25D-9FFF6F97FD79}"/>
            </a:ext>
          </a:extLst>
        </xdr:cNvPr>
        <xdr:cNvSpPr txBox="1"/>
      </xdr:nvSpPr>
      <xdr:spPr>
        <a:xfrm>
          <a:off x="5765427" y="14780559"/>
          <a:ext cx="1199028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89EE8D4-6D0F-4636-BD74-F488E4421AC2}" type="TxLink">
            <a:rPr lang="en-US" sz="36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64%</a:t>
          </a:fld>
          <a:endParaRPr lang="en-US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229721</xdr:colOff>
      <xdr:row>72</xdr:row>
      <xdr:rowOff>11206</xdr:rowOff>
    </xdr:from>
    <xdr:to>
      <xdr:col>14</xdr:col>
      <xdr:colOff>39220</xdr:colOff>
      <xdr:row>75</xdr:row>
      <xdr:rowOff>11206</xdr:rowOff>
    </xdr:to>
    <xdr:sp macro="" textlink="'Dashboard Data'!L9">
      <xdr:nvSpPr>
        <xdr:cNvPr id="21" name="TextBox 20">
          <a:extLst>
            <a:ext uri="{FF2B5EF4-FFF2-40B4-BE49-F238E27FC236}">
              <a16:creationId xmlns:a16="http://schemas.microsoft.com/office/drawing/2014/main" id="{F0D0F636-552C-4A94-BB3F-B2EFE760EDA3}"/>
            </a:ext>
          </a:extLst>
        </xdr:cNvPr>
        <xdr:cNvSpPr txBox="1"/>
      </xdr:nvSpPr>
      <xdr:spPr>
        <a:xfrm>
          <a:off x="7950574" y="16595912"/>
          <a:ext cx="159123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0A35358-F641-403F-83DB-6F39D33BDD72}" type="TxLink">
            <a:rPr lang="en-US" sz="36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184%</a:t>
          </a:fld>
          <a:endParaRPr lang="en-US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112059</xdr:colOff>
      <xdr:row>72</xdr:row>
      <xdr:rowOff>11206</xdr:rowOff>
    </xdr:from>
    <xdr:to>
      <xdr:col>8</xdr:col>
      <xdr:colOff>560294</xdr:colOff>
      <xdr:row>75</xdr:row>
      <xdr:rowOff>11206</xdr:rowOff>
    </xdr:to>
    <xdr:sp macro="" textlink="'Dashboard Data'!L15">
      <xdr:nvSpPr>
        <xdr:cNvPr id="22" name="TextBox 21">
          <a:extLst>
            <a:ext uri="{FF2B5EF4-FFF2-40B4-BE49-F238E27FC236}">
              <a16:creationId xmlns:a16="http://schemas.microsoft.com/office/drawing/2014/main" id="{D23197D8-D5B7-4D7C-A761-10EFA6B0E8F6}"/>
            </a:ext>
          </a:extLst>
        </xdr:cNvPr>
        <xdr:cNvSpPr txBox="1"/>
      </xdr:nvSpPr>
      <xdr:spPr>
        <a:xfrm>
          <a:off x="3339353" y="16595912"/>
          <a:ext cx="1288676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4F6F7CB-39A3-412E-B0F1-2BC8CCB8132E}" type="TxLink">
            <a:rPr lang="en-US" sz="36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112%</a:t>
          </a:fld>
          <a:endParaRPr lang="en-US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829236</xdr:colOff>
      <xdr:row>62</xdr:row>
      <xdr:rowOff>112059</xdr:rowOff>
    </xdr:from>
    <xdr:to>
      <xdr:col>10</xdr:col>
      <xdr:colOff>1759323</xdr:colOff>
      <xdr:row>65</xdr:row>
      <xdr:rowOff>179294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2FBCA54-D293-E9C3-A09C-14421903EBFB}"/>
            </a:ext>
          </a:extLst>
        </xdr:cNvPr>
        <xdr:cNvSpPr txBox="1"/>
      </xdr:nvSpPr>
      <xdr:spPr>
        <a:xfrm>
          <a:off x="4896971" y="14735735"/>
          <a:ext cx="2812676" cy="694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Projected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Top 5 Customers </a:t>
          </a:r>
        </a:p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Percent of YTD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Budget</a:t>
          </a:r>
        </a:p>
      </xdr:txBody>
    </xdr:sp>
    <xdr:clientData/>
  </xdr:twoCellAnchor>
  <xdr:twoCellAnchor>
    <xdr:from>
      <xdr:col>2</xdr:col>
      <xdr:colOff>151280</xdr:colOff>
      <xdr:row>76</xdr:row>
      <xdr:rowOff>598397</xdr:rowOff>
    </xdr:from>
    <xdr:to>
      <xdr:col>5</xdr:col>
      <xdr:colOff>218515</xdr:colOff>
      <xdr:row>77</xdr:row>
      <xdr:rowOff>0</xdr:rowOff>
    </xdr:to>
    <xdr:sp macro="" textlink="'Dashboard Data'!N21">
      <xdr:nvSpPr>
        <xdr:cNvPr id="30" name="TextBox 29">
          <a:extLst>
            <a:ext uri="{FF2B5EF4-FFF2-40B4-BE49-F238E27FC236}">
              <a16:creationId xmlns:a16="http://schemas.microsoft.com/office/drawing/2014/main" id="{46BBC7EC-8A77-60B2-3277-8E07E9535E1B}"/>
            </a:ext>
          </a:extLst>
        </xdr:cNvPr>
        <xdr:cNvSpPr txBox="1"/>
      </xdr:nvSpPr>
      <xdr:spPr>
        <a:xfrm>
          <a:off x="610721" y="16129750"/>
          <a:ext cx="1983441" cy="398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EA1B97E-AC2C-4AB7-A144-ED3220E560C0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-$742,802.56</a:t>
          </a:fld>
          <a:endParaRPr lang="en-US" sz="2400" b="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33618</xdr:colOff>
      <xdr:row>76</xdr:row>
      <xdr:rowOff>598397</xdr:rowOff>
    </xdr:from>
    <xdr:to>
      <xdr:col>15</xdr:col>
      <xdr:colOff>44824</xdr:colOff>
      <xdr:row>77</xdr:row>
      <xdr:rowOff>0</xdr:rowOff>
    </xdr:to>
    <xdr:sp macro="" textlink="'Dashboard Data'!N9">
      <xdr:nvSpPr>
        <xdr:cNvPr id="31" name="TextBox 30">
          <a:extLst>
            <a:ext uri="{FF2B5EF4-FFF2-40B4-BE49-F238E27FC236}">
              <a16:creationId xmlns:a16="http://schemas.microsoft.com/office/drawing/2014/main" id="{65D781DA-849A-4263-AC62-917ADACD898D}"/>
            </a:ext>
          </a:extLst>
        </xdr:cNvPr>
        <xdr:cNvSpPr txBox="1"/>
      </xdr:nvSpPr>
      <xdr:spPr>
        <a:xfrm>
          <a:off x="7754471" y="16129750"/>
          <a:ext cx="1983441" cy="398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8BE5674-BA1D-4F81-A16E-132217F7383C}" type="TxLink">
            <a:rPr lang="en-US" sz="2400" b="0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$356,427.74</a:t>
          </a:fld>
          <a:endParaRPr lang="en-US" sz="24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1305486</xdr:colOff>
      <xdr:row>76</xdr:row>
      <xdr:rowOff>598397</xdr:rowOff>
    </xdr:from>
    <xdr:to>
      <xdr:col>10</xdr:col>
      <xdr:colOff>1406338</xdr:colOff>
      <xdr:row>77</xdr:row>
      <xdr:rowOff>0</xdr:rowOff>
    </xdr:to>
    <xdr:sp macro="" textlink="'Dashboard Data'!N18">
      <xdr:nvSpPr>
        <xdr:cNvPr id="32" name="TextBox 31">
          <a:extLst>
            <a:ext uri="{FF2B5EF4-FFF2-40B4-BE49-F238E27FC236}">
              <a16:creationId xmlns:a16="http://schemas.microsoft.com/office/drawing/2014/main" id="{428589FB-0B6F-4209-ACD8-A4F693045E0B}"/>
            </a:ext>
          </a:extLst>
        </xdr:cNvPr>
        <xdr:cNvSpPr txBox="1"/>
      </xdr:nvSpPr>
      <xdr:spPr>
        <a:xfrm>
          <a:off x="5373221" y="16129750"/>
          <a:ext cx="1983441" cy="398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5F54D3C-A109-4827-9A2A-F804BF266D56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-$236,619.56</a:t>
          </a:fld>
          <a:endParaRPr lang="en-US" sz="2400" b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392206</xdr:colOff>
      <xdr:row>76</xdr:row>
      <xdr:rowOff>598397</xdr:rowOff>
    </xdr:from>
    <xdr:to>
      <xdr:col>8</xdr:col>
      <xdr:colOff>907677</xdr:colOff>
      <xdr:row>77</xdr:row>
      <xdr:rowOff>0</xdr:rowOff>
    </xdr:to>
    <xdr:sp macro="" textlink="'Dashboard Data'!N15">
      <xdr:nvSpPr>
        <xdr:cNvPr id="33" name="TextBox 32">
          <a:extLst>
            <a:ext uri="{FF2B5EF4-FFF2-40B4-BE49-F238E27FC236}">
              <a16:creationId xmlns:a16="http://schemas.microsoft.com/office/drawing/2014/main" id="{39A0E687-3462-4BD9-85A5-18DF12CC832A}"/>
            </a:ext>
          </a:extLst>
        </xdr:cNvPr>
        <xdr:cNvSpPr txBox="1"/>
      </xdr:nvSpPr>
      <xdr:spPr>
        <a:xfrm>
          <a:off x="2991971" y="16129750"/>
          <a:ext cx="1983441" cy="398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3B6BDF9-B63C-4DC5-B8E2-4D5EB30F40C2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$135,387.36</a:t>
          </a:fld>
          <a:endParaRPr lang="en-US" sz="2400" b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467286</xdr:colOff>
      <xdr:row>76</xdr:row>
      <xdr:rowOff>598397</xdr:rowOff>
    </xdr:from>
    <xdr:to>
      <xdr:col>18</xdr:col>
      <xdr:colOff>366433</xdr:colOff>
      <xdr:row>77</xdr:row>
      <xdr:rowOff>0</xdr:rowOff>
    </xdr:to>
    <xdr:sp macro="" textlink="'Dashboard Data'!N12">
      <xdr:nvSpPr>
        <xdr:cNvPr id="34" name="TextBox 33">
          <a:extLst>
            <a:ext uri="{FF2B5EF4-FFF2-40B4-BE49-F238E27FC236}">
              <a16:creationId xmlns:a16="http://schemas.microsoft.com/office/drawing/2014/main" id="{76C26C7E-DA08-4947-82B4-936581164C99}"/>
            </a:ext>
          </a:extLst>
        </xdr:cNvPr>
        <xdr:cNvSpPr txBox="1"/>
      </xdr:nvSpPr>
      <xdr:spPr>
        <a:xfrm>
          <a:off x="10160374" y="16129750"/>
          <a:ext cx="1983441" cy="398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51D48ED-2937-495E-9EFC-E87D6B1C0333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-$487,772.00</a:t>
          </a:fld>
          <a:endParaRPr lang="en-US" sz="24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FD86F64-AA15-E7BA-96FB-316D0C2A95A1}"/>
            </a:ext>
          </a:extLst>
        </xdr:cNvPr>
        <xdr:cNvSpPr/>
      </xdr:nvSpPr>
      <xdr:spPr>
        <a:xfrm>
          <a:off x="0" y="0"/>
          <a:ext cx="12774706" cy="739588"/>
        </a:xfrm>
        <a:prstGeom prst="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48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path path="circle">
            <a:fillToRect l="100000" t="100000"/>
          </a:path>
          <a:tileRect r="-100000" b="-100000"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46000">
                  <a:schemeClr val="accent1">
                    <a:lumMod val="95000"/>
                    <a:lumOff val="5000"/>
                  </a:schemeClr>
                </a:gs>
                <a:gs pos="100000">
                  <a:schemeClr val="accent1">
                    <a:lumMod val="60000"/>
                  </a:schemeClr>
                </a:gs>
              </a:gsLst>
              <a:path path="circle">
                <a:fillToRect l="50000" t="130000" r="50000" b="-30000"/>
              </a:path>
            </a:gradFill>
          </a:endParaRPr>
        </a:p>
      </xdr:txBody>
    </xdr:sp>
    <xdr:clientData/>
  </xdr:twoCellAnchor>
  <xdr:twoCellAnchor>
    <xdr:from>
      <xdr:col>0</xdr:col>
      <xdr:colOff>123265</xdr:colOff>
      <xdr:row>0</xdr:row>
      <xdr:rowOff>128869</xdr:rowOff>
    </xdr:from>
    <xdr:to>
      <xdr:col>11</xdr:col>
      <xdr:colOff>549089</xdr:colOff>
      <xdr:row>0</xdr:row>
      <xdr:rowOff>610722</xdr:rowOff>
    </xdr:to>
    <xdr:sp macro="" textlink="$A$1">
      <xdr:nvSpPr>
        <xdr:cNvPr id="18" name="TextBox 17">
          <a:extLst>
            <a:ext uri="{FF2B5EF4-FFF2-40B4-BE49-F238E27FC236}">
              <a16:creationId xmlns:a16="http://schemas.microsoft.com/office/drawing/2014/main" id="{0BF7B263-3FA2-B2C0-260C-18B7F092DE07}"/>
            </a:ext>
          </a:extLst>
        </xdr:cNvPr>
        <xdr:cNvSpPr txBox="1"/>
      </xdr:nvSpPr>
      <xdr:spPr>
        <a:xfrm>
          <a:off x="123265" y="128869"/>
          <a:ext cx="8146677" cy="48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84562D1-5B24-442A-BD1E-7D34C0AAB115}" type="TxLink">
            <a:rPr lang="en-US" sz="32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2021 Actuals vs. Budget</a:t>
          </a:fld>
          <a:endParaRPr lang="en-US" sz="3200" b="1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" refreshedDate="44925.40593912037" createdVersion="8" refreshedVersion="8" minRefreshableVersion="3" recordCount="51" xr:uid="{52C9A497-FF20-483C-950E-1DBF19AEDDE5}">
  <cacheSource type="worksheet">
    <worksheetSource ref="C23:E74" sheet="Dashboard Data"/>
  </cacheSource>
  <cacheFields count="4">
    <cacheField name="Customer" numFmtId="0">
      <sharedItems count="106">
        <s v="Acme Corporation"/>
        <s v="Wonka Industries"/>
        <s v="Globex Corporation"/>
        <s v="Soylent Corp"/>
        <s v="Ollivander's Wand Shop"/>
        <s v="Gekko &amp; Co"/>
        <s v="Wayne Enterprises"/>
        <s v="Genco Pura Olive Oil Company"/>
        <s v="Duff Beer"/>
        <s v="Bubba Gump Shrimp Company"/>
        <s v="Olivia Pope &amp; Associates"/>
        <s v="Vehement Capital Partners"/>
        <s v="Frontline Motion Controls"/>
        <s v="Massive Dynamic"/>
        <s v="Dunder Mifflin Inc."/>
        <s v="Sterling Cooper Draper Pryce"/>
        <s v="Cheddar Makeup Co."/>
        <s v="Sir Porks Barbeque"/>
        <s v="Oceanic Airlines"/>
        <s v="Umbrella Corporation"/>
        <s v="InGen"/>
        <s v="Glerbin Cosmetics"/>
        <s v="Planet Express, Inc."/>
        <s v="Pied Piper"/>
        <s v="Leonardo Genco Pura Olive Oil Company"/>
        <s v="Los Pollos Hermanos"/>
        <s v="Hooli"/>
        <s v="Monsters, Inc."/>
        <s v="Lacuna, Inc."/>
        <s v="Misc"/>
        <s v="Aperture Science, Inc."/>
        <s v="Brawndo"/>
        <s v="Paper Street Soap Company"/>
        <s v="Cyberdyne Systems"/>
        <s v="Buy n Large"/>
        <s v="Burns Industries"/>
        <s v="Weyland-Yutani Corporation"/>
        <s v="Callister Inc"/>
        <s v="Silver Shamrock Novelties"/>
        <s v="Parallax Corporation"/>
        <s v="Skamp"/>
        <s v="Mitch and Murray"/>
        <s v="Stark Industries"/>
        <s v="Megadodo Publications"/>
        <s v="Multi National United"/>
        <s v="Crimson Permanent Assurance"/>
        <s v="Spectacular Optical"/>
        <s v="Resources Development Administration"/>
        <s v="Pierce and Pierce"/>
        <s v="Adventureland"/>
        <s v="Duke &amp; Duke"/>
        <s v="Industrial Forklifts" u="1"/>
        <s v="Tennant" u="1"/>
        <s v="Ziegler Inc." u="1"/>
        <s v="Ring's Forklift" u="1"/>
        <s v="Avro GSE" u="1"/>
        <s v="Crown Equipment Corporation" u="1"/>
        <s v="MCFA" u="1"/>
        <s v="Seats Inc." u="1"/>
        <s v="Industrial Repair Service of Wausau" u="1"/>
        <s v="Wesley International" u="1"/>
        <s v="Engine &amp; Accessory, Inc." u="1"/>
        <s v="Panoptic Sourcing &amp; Supply" u="1"/>
        <s v="Sage Parts" u="1"/>
        <s v="Leonardo DRS Sustainment Systems, Inc." u="1"/>
        <s v="IMT Technologie GmbH" u="1"/>
        <s v="Minuteman International Inc." u="1"/>
        <s v="ElDorado National" u="1"/>
        <s v="Heli Americas" u="1"/>
        <s v="Dyna Sales &amp; Service LLC" u="1"/>
        <s v="Heli America - ATL" u="1"/>
        <s v="JLG Industries Inc." u="1"/>
        <s v="Service Order Customer" u="1"/>
        <s v="Powertrain" u="1"/>
        <s v="DRS Sustainment Systems, Inc." u="1"/>
        <s v="Liugong Construction Machinery NA" u="1"/>
        <s v="Cyclone Technology" u="1"/>
        <s v="Chrisman Manufacturing" u="1"/>
        <s v="Michigan Cat" u="1"/>
        <s v="Motrec Intl Inc." u="1"/>
        <s v="Tigercat Industries" u="1"/>
        <s v="Multiquip, Inc." u="1"/>
        <s v="Sellick Equipment" u="1"/>
        <s v="Landoll Corporation" u="1"/>
        <s v="Heli Canada" u="1"/>
        <s v="Intelligent Cleaning Equipment Ltd." u="1"/>
        <s v="Capacity of Texas" u="1"/>
        <s v="Harlan Global Manufacturing LLC" u="1"/>
        <s v="Xtreme Manufacturing" u="1"/>
        <s v="MVP Mor-Value Parts Co." u="1"/>
        <s v="TVH Parts Co." u="1"/>
        <s v="Octane Forklifts" u="1"/>
        <s v="Orange EV LLC" u="1"/>
        <s v="Engine Power Source" u="1"/>
        <s v="Worldwide Wholesale Forklift Inc" u="1"/>
        <s v="Nilfisk" u="1"/>
        <s v="Altoz, Inc." u="1"/>
        <s v="GEM Machinery" u="1"/>
        <s v="Thieman Quality Metal Fab" u="1"/>
        <s v="Taylor-Dunn Corp" u="1"/>
        <s v="Hitachi Construction Truck Mfg. Ltd" u="1"/>
        <s v="Bandit Industries" u="1"/>
        <s v="Terex Global GmbH" u="1"/>
        <s v="JBT Aerotech Corporation" u="1"/>
        <s v="ICE Cobotics Co., Ltd" u="1"/>
        <s v="Power Solutions Intl Inc" u="1"/>
      </sharedItems>
    </cacheField>
    <cacheField name="Actuals" numFmtId="42">
      <sharedItems containsSemiMixedTypes="0" containsString="0" containsNumber="1" minValue="0" maxValue="1353225.52"/>
    </cacheField>
    <cacheField name="Budget" numFmtId="42">
      <sharedItems containsSemiMixedTypes="0" containsString="0" containsNumber="1" minValue="0" maxValue="2297392.9799999995"/>
    </cacheField>
    <cacheField name="Actual percent of budget" numFmtId="0" formula="Actuals/Budg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" refreshedDate="44925.405939467593" createdVersion="8" refreshedVersion="8" minRefreshableVersion="3" recordCount="51" xr:uid="{5C15C1B5-DAAD-4BB6-9F4A-8EFA09495869}">
  <cacheSource type="worksheet">
    <worksheetSource ref="B3:N54" sheet="Budget"/>
  </cacheSource>
  <cacheFields count="14">
    <cacheField name="Customer" numFmtId="0">
      <sharedItems containsBlank="1" count="106">
        <s v="Acme Corporation"/>
        <s v="Wonka Industries"/>
        <s v="Globex Corporation"/>
        <s v="Soylent Corp"/>
        <s v="Ollivander's Wand Shop"/>
        <s v="Gekko &amp; Co"/>
        <s v="Wayne Enterprises"/>
        <s v="Genco Pura Olive Oil Company"/>
        <s v="Duff Beer"/>
        <s v="Bubba Gump Shrimp Company"/>
        <s v="Olivia Pope &amp; Associates"/>
        <s v="Vehement Capital Partners"/>
        <s v="Frontline Motion Controls"/>
        <s v="Massive Dynamic"/>
        <s v="Dunder Mifflin Inc."/>
        <s v="Sterling Cooper Draper Pryce"/>
        <s v="Cheddar Makeup Co."/>
        <s v="Sir Porks Barbeque"/>
        <s v="Oceanic Airlines"/>
        <s v="Umbrella Corporation"/>
        <s v="InGen"/>
        <s v="Glerbin Cosmetics"/>
        <s v="Planet Express, Inc."/>
        <s v="Pied Piper"/>
        <s v="Leonardo Genco Pura Olive Oil Company"/>
        <s v="Los Pollos Hermanos"/>
        <s v="Hooli"/>
        <s v="Monsters, Inc."/>
        <s v="Lacuna, Inc."/>
        <s v="Misc"/>
        <s v="Aperture Science, Inc."/>
        <s v="Brawndo"/>
        <s v="Paper Street Soap Company"/>
        <s v="Cyberdyne Systems"/>
        <s v="Buy n Large"/>
        <s v="Burns Industries"/>
        <s v="Weyland-Yutani Corporation"/>
        <s v="Callister Inc"/>
        <s v="Silver Shamrock Novelties"/>
        <s v="Parallax Corporation"/>
        <s v="Skamp"/>
        <s v="Mitch and Murray"/>
        <s v="Stark Industries"/>
        <s v="Megadodo Publications"/>
        <s v="Multi National United"/>
        <s v="Crimson Permanent Assurance"/>
        <s v="Spectacular Optical"/>
        <s v="Resources Development Administration"/>
        <s v="Pierce and Pierce"/>
        <s v="Adventureland"/>
        <s v="Duke &amp; Duke"/>
        <s v="Industrial Forklifts" u="1"/>
        <m u="1"/>
        <s v="Tennant" u="1"/>
        <s v="Ziegler Inc." u="1"/>
        <s v="Ring's Forklift" u="1"/>
        <s v="Avro GSE" u="1"/>
        <s v="Crown Equipment Corporation" u="1"/>
        <s v="MCFA" u="1"/>
        <s v="Seats Inc." u="1"/>
        <s v="Industrial Repair Service of Wausau" u="1"/>
        <s v="Wesley International" u="1"/>
        <s v="Engine &amp; Accessory, Inc." u="1"/>
        <s v="Panoptic Sourcing &amp; Supply" u="1"/>
        <s v="Sage Parts" u="1"/>
        <s v="Leonardo DRS Sustainment Systems, Inc." u="1"/>
        <s v="IMT Technologie GmbH" u="1"/>
        <s v="Minuteman International Inc." u="1"/>
        <s v="ElDorado National" u="1"/>
        <s v="Heli Americas" u="1"/>
        <s v="Dyna Sales &amp; Service LLC" u="1"/>
        <s v="Heli America - ATL" u="1"/>
        <s v="JLG Industries Inc." u="1"/>
        <s v="Service Order Customer" u="1"/>
        <s v="Powertrain" u="1"/>
        <s v="DRS Sustainment Systems, Inc." u="1"/>
        <s v="Liugong Construction Machinery NA" u="1"/>
        <s v="Cyclone Technology" u="1"/>
        <s v="Chrisman Manufacturing" u="1"/>
        <s v="Michigan Cat" u="1"/>
        <s v="Motrec Intl Inc." u="1"/>
        <s v="Tigercat Industries" u="1"/>
        <s v="Multiquip, Inc." u="1"/>
        <s v="Sellick Equipment" u="1"/>
        <s v="Landoll Corporation" u="1"/>
        <s v="Heli Canada" u="1"/>
        <s v="Capacity of Texas" u="1"/>
        <s v="Harlan Global Manufacturing LLC" u="1"/>
        <s v="Xtreme Manufacturing" u="1"/>
        <s v="MVP Mor-Value Parts Co." u="1"/>
        <s v="TVH Parts Co." u="1"/>
        <s v="Octane Forklifts" u="1"/>
        <s v="Orange EV LLC" u="1"/>
        <s v="Engine Power Source" u="1"/>
        <s v="Worldwide Wholesale Forklift Inc" u="1"/>
        <s v="Nilfisk" u="1"/>
        <s v="Altoz, Inc." u="1"/>
        <s v="GEM Machinery" u="1"/>
        <s v="Thieman Quality Metal Fab" u="1"/>
        <s v="Taylor-Dunn Corp" u="1"/>
        <s v="Hitachi Construction Truck Mfg. Ltd" u="1"/>
        <s v="Bandit Industries" u="1"/>
        <s v="Terex Global GmbH" u="1"/>
        <s v="JBT Aerotech Corporation" u="1"/>
        <s v="ICE Cobotics Co., Ltd" u="1"/>
        <s v="Power Solutions Intl Inc" u="1"/>
      </sharedItems>
    </cacheField>
    <cacheField name="Jan-21" numFmtId="0">
      <sharedItems containsMixedTypes="1" containsNumber="1" minValue="0" maxValue="35173"/>
    </cacheField>
    <cacheField name="Feb-21" numFmtId="0">
      <sharedItems containsMixedTypes="1" containsNumber="1" minValue="0" maxValue="183946.66"/>
    </cacheField>
    <cacheField name="Mar-21" numFmtId="0">
      <sharedItems containsMixedTypes="1" containsNumber="1" minValue="0" maxValue="216735.94"/>
    </cacheField>
    <cacheField name="Apr-21" numFmtId="0">
      <sharedItems containsMixedTypes="1" containsNumber="1" minValue="0" maxValue="168237.58"/>
    </cacheField>
    <cacheField name="May-21" numFmtId="0">
      <sharedItems containsMixedTypes="1" containsNumber="1" minValue="0" maxValue="195173.18000000002"/>
    </cacheField>
    <cacheField name="Jun-21" numFmtId="0">
      <sharedItems containsMixedTypes="1" containsNumber="1" minValue="0" maxValue="210208.92"/>
    </cacheField>
    <cacheField name="Jul-21" numFmtId="0">
      <sharedItems containsMixedTypes="1" containsNumber="1" minValue="0" maxValue="178561.54000000004"/>
    </cacheField>
    <cacheField name="Aug-21" numFmtId="0">
      <sharedItems containsMixedTypes="1" containsNumber="1" minValue="0" maxValue="204013.24"/>
    </cacheField>
    <cacheField name="Sep-21" numFmtId="0">
      <sharedItems containsMixedTypes="1" containsNumber="1" minValue="0" maxValue="190535.42"/>
    </cacheField>
    <cacheField name="Oct-21" numFmtId="0">
      <sharedItems containsMixedTypes="1" containsNumber="1" minValue="0" maxValue="161687.87999999998"/>
    </cacheField>
    <cacheField name="Nov-21" numFmtId="0">
      <sharedItems containsMixedTypes="1" containsNumber="1" minValue="0" maxValue="195984.22"/>
    </cacheField>
    <cacheField name="Dec-21" numFmtId="0">
      <sharedItems containsMixedTypes="1" containsNumber="1" minValue="0" maxValue="190943.5"/>
    </cacheField>
    <cacheField name="Budget Total" numFmtId="0" formula="'Jan-21'+'Feb-21'+'Mar-21'+'Apr-21'+'May-21'+'Jun-21'+'Jul-21'+'Aug-21'+'Sep-21'+'Oct-21'+'Nov-21'+'Dec-21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" refreshedDate="44925.405939583332" createdVersion="8" refreshedVersion="8" minRefreshableVersion="3" recordCount="51" xr:uid="{C9017B48-1ADB-4E93-8AD4-DC73D719C6DB}">
  <cacheSource type="worksheet">
    <worksheetSource ref="B3:N54" sheet="Actuals"/>
  </cacheSource>
  <cacheFields count="14">
    <cacheField name="Customer" numFmtId="0">
      <sharedItems containsBlank="1" count="106">
        <s v="Acme Corporation"/>
        <s v="Wonka Industries"/>
        <s v="Globex Corporation"/>
        <s v="Soylent Corp"/>
        <s v="Ollivander's Wand Shop"/>
        <s v="Gekko &amp; Co"/>
        <s v="Wayne Enterprises"/>
        <s v="Genco Pura Olive Oil Company"/>
        <s v="Duff Beer"/>
        <s v="Bubba Gump Shrimp Company"/>
        <s v="Olivia Pope &amp; Associates"/>
        <s v="Vehement Capital Partners"/>
        <s v="Frontline Motion Controls"/>
        <s v="Massive Dynamic"/>
        <s v="Dunder Mifflin Inc."/>
        <s v="Sterling Cooper Draper Pryce"/>
        <s v="Cheddar Makeup Co."/>
        <s v="Sir Porks Barbeque"/>
        <s v="Oceanic Airlines"/>
        <s v="Umbrella Corporation"/>
        <s v="InGen"/>
        <s v="Glerbin Cosmetics"/>
        <s v="Planet Express, Inc."/>
        <s v="Pied Piper"/>
        <s v="Leonardo Genco Pura Olive Oil Company"/>
        <s v="Los Pollos Hermanos"/>
        <s v="Hooli"/>
        <s v="Monsters, Inc."/>
        <s v="Lacuna, Inc."/>
        <s v="Misc"/>
        <s v="Aperture Science, Inc."/>
        <s v="Brawndo"/>
        <s v="Paper Street Soap Company"/>
        <s v="Cyberdyne Systems"/>
        <s v="Buy n Large"/>
        <s v="Burns Industries"/>
        <s v="Weyland-Yutani Corporation"/>
        <s v="Callister Inc"/>
        <s v="Silver Shamrock Novelties"/>
        <s v="Parallax Corporation"/>
        <s v="Skamp"/>
        <s v="Mitch and Murray"/>
        <s v="Stark Industries"/>
        <s v="Megadodo Publications"/>
        <s v="Multi National United"/>
        <s v="Crimson Permanent Assurance"/>
        <s v="Spectacular Optical"/>
        <s v="Resources Development Administration"/>
        <s v="Pierce and Pierce"/>
        <s v="Adventureland"/>
        <s v="Duke &amp; Duke"/>
        <s v="Industrial Forklifts" u="1"/>
        <m u="1"/>
        <s v="Tennant" u="1"/>
        <s v="Ziegler Inc." u="1"/>
        <s v="Ring's Forklift" u="1"/>
        <s v="Avro GSE" u="1"/>
        <s v="Crown Equipment Corporation" u="1"/>
        <s v="MCFA" u="1"/>
        <s v="Seats Inc." u="1"/>
        <s v="Industrial Repair Service of Wausau" u="1"/>
        <s v="Wesley International" u="1"/>
        <s v="Engine &amp; Accessory, Inc." u="1"/>
        <s v="Panoptic Sourcing &amp; Supply" u="1"/>
        <s v="Sage Parts" u="1"/>
        <s v="Leonardo DRS Sustainment Systems, Inc." u="1"/>
        <s v="IMT Technologie GmbH" u="1"/>
        <s v="Minuteman International Inc." u="1"/>
        <s v="ElDorado National" u="1"/>
        <s v="Heli Americas" u="1"/>
        <s v="Dyna Sales &amp; Service LLC" u="1"/>
        <s v="Heli America - ATL" u="1"/>
        <s v="JLG Industries Inc." u="1"/>
        <s v="Service Order Customer" u="1"/>
        <s v="Powertrain" u="1"/>
        <s v="DRS Sustainment Systems, Inc." u="1"/>
        <s v="Liugong Construction Machinery NA" u="1"/>
        <s v="Cyclone Technology" u="1"/>
        <s v="Chrisman Manufacturing" u="1"/>
        <s v="Michigan Cat" u="1"/>
        <s v="Motrec Intl Inc." u="1"/>
        <s v="Tigercat Industries" u="1"/>
        <s v="Multiquip, Inc." u="1"/>
        <s v="Sellick Equipment" u="1"/>
        <s v="Landoll Corporation" u="1"/>
        <s v="Heli Canada" u="1"/>
        <s v="Capacity of Texas" u="1"/>
        <s v="Harlan Global Manufacturing LLC" u="1"/>
        <s v="Xtreme Manufacturing" u="1"/>
        <s v="MVP Mor-Value Parts Co." u="1"/>
        <s v="TVH Parts Co." u="1"/>
        <s v="Octane Forklifts" u="1"/>
        <s v="Orange EV LLC" u="1"/>
        <s v="Engine Power Source" u="1"/>
        <s v="Worldwide Wholesale Forklift Inc" u="1"/>
        <s v="Nilfisk" u="1"/>
        <s v="Altoz, Inc." u="1"/>
        <s v="GEM Machinery" u="1"/>
        <s v="Thieman Quality Metal Fab" u="1"/>
        <s v="Taylor-Dunn Corp" u="1"/>
        <s v="Hitachi Construction Truck Mfg. Ltd" u="1"/>
        <s v="Bandit Industries" u="1"/>
        <s v="Terex Global GmbH" u="1"/>
        <s v="JBT Aerotech Corporation" u="1"/>
        <s v="ICE Cobotics Co., Ltd" u="1"/>
        <s v="Power Solutions Intl Inc" u="1"/>
      </sharedItems>
    </cacheField>
    <cacheField name="Jan-21" numFmtId="0">
      <sharedItems containsMixedTypes="1" containsNumber="1" minValue="0" maxValue="118994"/>
    </cacheField>
    <cacheField name="Feb-21" numFmtId="0">
      <sharedItems containsMixedTypes="1" containsNumber="1" minValue="0" maxValue="107578.7"/>
    </cacheField>
    <cacheField name="Mar-21" numFmtId="0">
      <sharedItems containsMixedTypes="1" containsNumber="1" minValue="0" maxValue="80590.84"/>
    </cacheField>
    <cacheField name="Apr-21" numFmtId="0">
      <sharedItems containsMixedTypes="1" containsNumber="1" minValue="144" maxValue="155306.46"/>
    </cacheField>
    <cacheField name="May-21" numFmtId="0">
      <sharedItems containsMixedTypes="1" containsNumber="1" minValue="233.4" maxValue="136864.68"/>
    </cacheField>
    <cacheField name="Jun-21" numFmtId="0">
      <sharedItems containsMixedTypes="1" containsNumber="1" minValue="250" maxValue="160356.79999999999"/>
    </cacheField>
    <cacheField name="Jul-21" numFmtId="0">
      <sharedItems containsMixedTypes="1" containsNumber="1" minValue="152" maxValue="117808.06"/>
    </cacheField>
    <cacheField name="Aug-21" numFmtId="0">
      <sharedItems containsMixedTypes="1" containsNumber="1" minValue="197.1" maxValue="201854.8"/>
    </cacheField>
    <cacheField name="Sep-21" numFmtId="0">
      <sharedItems containsMixedTypes="1" containsNumber="1" minValue="308" maxValue="206065.04"/>
    </cacheField>
    <cacheField name="Oct-21" numFmtId="0">
      <sharedItems containsMixedTypes="1" containsNumber="1" minValue="536.28" maxValue="187014.34"/>
    </cacheField>
    <cacheField name="Nov-21" numFmtId="0">
      <sharedItems containsMixedTypes="1" containsNumber="1" minValue="-370" maxValue="126828.3"/>
    </cacheField>
    <cacheField name="Dec-21" numFmtId="0">
      <sharedItems containsMixedTypes="1" containsNumber="1" minValue="372" maxValue="85000"/>
    </cacheField>
    <cacheField name="Actuals Total" numFmtId="0" formula="'Jan-21'+'Feb-21'+'Mar-21'+'Apr-21'+'May-21'+'Jun-21'+'Jul-21'+'Aug-21'+'Sep-21'+'Oct-21'+'Nov-21'+'Dec-21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" refreshedDate="44925.405939814817" createdVersion="8" refreshedVersion="8" minRefreshableVersion="3" recordCount="51" xr:uid="{5D069D4E-396B-4C69-923D-5D94F631CF97}">
  <cacheSource type="worksheet">
    <worksheetSource ref="B3:N54" sheet="Variance"/>
  </cacheSource>
  <cacheFields count="14">
    <cacheField name="Customer" numFmtId="0">
      <sharedItems containsBlank="1" count="106">
        <s v="Acme Corporation"/>
        <s v="Wonka Industries"/>
        <s v="Globex Corporation"/>
        <s v="Soylent Corp"/>
        <s v="Ollivander's Wand Shop"/>
        <s v="Gekko &amp; Co"/>
        <s v="Wayne Enterprises"/>
        <s v="Genco Pura Olive Oil Company"/>
        <s v="Duff Beer"/>
        <s v="Bubba Gump Shrimp Company"/>
        <s v="Olivia Pope &amp; Associates"/>
        <s v="Vehement Capital Partners"/>
        <s v="Frontline Motion Controls"/>
        <s v="Massive Dynamic"/>
        <s v="Dunder Mifflin Inc."/>
        <s v="Sterling Cooper Draper Pryce"/>
        <s v="Cheddar Makeup Co."/>
        <s v="Sir Porks Barbeque"/>
        <s v="Oceanic Airlines"/>
        <s v="Umbrella Corporation"/>
        <s v="InGen"/>
        <s v="Glerbin Cosmetics"/>
        <s v="Planet Express, Inc."/>
        <s v="Pied Piper"/>
        <s v="Leonardo Genco Pura Olive Oil Company"/>
        <s v="Los Pollos Hermanos"/>
        <s v="Hooli"/>
        <s v="Monsters, Inc."/>
        <s v="Lacuna, Inc."/>
        <s v="Misc"/>
        <s v="Aperture Science, Inc."/>
        <s v="Brawndo"/>
        <s v="Paper Street Soap Company"/>
        <s v="Cyberdyne Systems"/>
        <s v="Buy n Large"/>
        <s v="Burns Industries"/>
        <s v="Weyland-Yutani Corporation"/>
        <s v="Callister Inc"/>
        <s v="Silver Shamrock Novelties"/>
        <s v="Parallax Corporation"/>
        <s v="Skamp"/>
        <s v="Mitch and Murray"/>
        <s v="Stark Industries"/>
        <s v="Megadodo Publications"/>
        <s v="Multi National United"/>
        <s v="Crimson Permanent Assurance"/>
        <s v="Spectacular Optical"/>
        <s v="Resources Development Administration"/>
        <s v="Pierce and Pierce"/>
        <s v="Adventureland"/>
        <s v="Duke &amp; Duke"/>
        <s v="Industrial Forklifts" u="1"/>
        <m u="1"/>
        <s v="Tennant" u="1"/>
        <s v="Ziegler Inc." u="1"/>
        <s v="Ring's Forklift" u="1"/>
        <s v="Avro GSE" u="1"/>
        <s v="Crown Equipment Corporation" u="1"/>
        <s v="MCFA" u="1"/>
        <s v="Seats Inc." u="1"/>
        <s v="Industrial Repair Service of Wausau" u="1"/>
        <s v="Wesley International" u="1"/>
        <s v="Engine &amp; Accessory, Inc." u="1"/>
        <s v="Panoptic Sourcing &amp; Supply" u="1"/>
        <s v="Sage Parts" u="1"/>
        <s v="Leonardo DRS Sustainment Systems, Inc." u="1"/>
        <s v="IMT Technologie GmbH" u="1"/>
        <s v="Minuteman International Inc." u="1"/>
        <s v="ElDorado National" u="1"/>
        <s v="Heli Americas" u="1"/>
        <s v="Dyna Sales &amp; Service LLC" u="1"/>
        <s v="Heli America - ATL" u="1"/>
        <s v="JLG Industries Inc." u="1"/>
        <s v="Service Order Customer" u="1"/>
        <s v="Powertrain" u="1"/>
        <s v="DRS Sustainment Systems, Inc." u="1"/>
        <s v="Liugong Construction Machinery NA" u="1"/>
        <s v="Cyclone Technology" u="1"/>
        <s v="Chrisman Manufacturing" u="1"/>
        <s v="Michigan Cat" u="1"/>
        <s v="Motrec Intl Inc." u="1"/>
        <s v="Tigercat Industries" u="1"/>
        <s v="Multiquip, Inc." u="1"/>
        <s v="Sellick Equipment" u="1"/>
        <s v="Landoll Corporation" u="1"/>
        <s v="Heli Canada" u="1"/>
        <s v="Capacity of Texas" u="1"/>
        <s v="Harlan Global Manufacturing LLC" u="1"/>
        <s v="Xtreme Manufacturing" u="1"/>
        <s v="MVP Mor-Value Parts Co." u="1"/>
        <s v="TVH Parts Co." u="1"/>
        <s v="Octane Forklifts" u="1"/>
        <s v="Orange EV LLC" u="1"/>
        <s v="Engine Power Source" u="1"/>
        <s v="Worldwide Wholesale Forklift Inc" u="1"/>
        <s v="Nilfisk" u="1"/>
        <s v="Altoz, Inc." u="1"/>
        <s v="GEM Machinery" u="1"/>
        <s v="Thieman Quality Metal Fab" u="1"/>
        <s v="Taylor-Dunn Corp" u="1"/>
        <s v="Hitachi Construction Truck Mfg. Ltd" u="1"/>
        <s v="Bandit Industries" u="1"/>
        <s v="Terex Global GmbH" u="1"/>
        <s v="JBT Aerotech Corporation" u="1"/>
        <s v="ICE Cobotics Co., Ltd" u="1"/>
        <s v="Power Solutions Intl Inc" u="1"/>
      </sharedItems>
    </cacheField>
    <cacheField name="Jan-21" numFmtId="0">
      <sharedItems containsSemiMixedTypes="0" containsString="0" containsNumber="1" minValue="-17189.5" maxValue="118994"/>
    </cacheField>
    <cacheField name="Feb-21" numFmtId="0">
      <sharedItems containsSemiMixedTypes="0" containsString="0" containsNumber="1" minValue="-76367.960000000006" maxValue="9207"/>
    </cacheField>
    <cacheField name="Mar-21" numFmtId="0">
      <sharedItems containsSemiMixedTypes="0" containsString="0" containsNumber="1" minValue="-169104" maxValue="15852.2"/>
    </cacheField>
    <cacheField name="Apr-21" numFmtId="0">
      <sharedItems containsSemiMixedTypes="0" containsString="0" containsNumber="1" minValue="-45077.459999999992" maxValue="6208"/>
    </cacheField>
    <cacheField name="May-21" numFmtId="0">
      <sharedItems containsSemiMixedTypes="0" containsString="0" containsNumber="1" minValue="-58308.500000000029" maxValue="34560"/>
    </cacheField>
    <cacheField name="Jun-21" numFmtId="0">
      <sharedItems containsSemiMixedTypes="0" containsString="0" containsNumber="1" minValue="-49852.120000000024" maxValue="24952"/>
    </cacheField>
    <cacheField name="Jul-21" numFmtId="0">
      <sharedItems containsSemiMixedTypes="0" containsString="0" containsNumber="1" minValue="-169104" maxValue="38521.300000000003"/>
    </cacheField>
    <cacheField name="Aug-21" numFmtId="0">
      <sharedItems containsSemiMixedTypes="0" containsString="0" containsNumber="1" minValue="-75861.299999999988" maxValue="166681.79999999999"/>
    </cacheField>
    <cacheField name="Sep-21" numFmtId="0">
      <sharedItems containsSemiMixedTypes="0" containsString="0" containsNumber="1" minValue="-112262.84000000001" maxValue="110028.16"/>
    </cacheField>
    <cacheField name="Oct-21" numFmtId="0">
      <sharedItems containsSemiMixedTypes="0" containsString="0" containsNumber="1" minValue="-46911.199999999983" maxValue="112905.62"/>
    </cacheField>
    <cacheField name="Nov-21" numFmtId="0">
      <sharedItems containsSemiMixedTypes="0" containsString="0" containsNumber="1" minValue="-169104" maxValue="91655.3"/>
    </cacheField>
    <cacheField name="Dec-21" numFmtId="0">
      <sharedItems containsSemiMixedTypes="0" containsString="0" containsNumber="1" minValue="-108398.5" maxValue="63894"/>
    </cacheField>
    <cacheField name="Total" numFmtId="0" formula="'Jan-21'+'Feb-21'+'Mar-21'+'Apr-21'+'May-21'+'Jun-21'+'Jul-21'+'Aug-21'+'Sep-21'+'Oct-21'+'Nov-21'+'Dec-21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57837.2"/>
    <n v="24388"/>
  </r>
  <r>
    <x v="1"/>
    <n v="2840"/>
    <n v="0"/>
  </r>
  <r>
    <x v="2"/>
    <n v="778503.74"/>
    <n v="422076"/>
  </r>
  <r>
    <x v="3"/>
    <n v="257939.07999999996"/>
    <n v="264300"/>
  </r>
  <r>
    <x v="4"/>
    <n v="20505"/>
    <n v="4320"/>
  </r>
  <r>
    <x v="5"/>
    <n v="2756"/>
    <n v="5332.7999999999993"/>
  </r>
  <r>
    <x v="6"/>
    <n v="2598.1"/>
    <n v="0"/>
  </r>
  <r>
    <x v="7"/>
    <n v="7844"/>
    <n v="0"/>
  </r>
  <r>
    <x v="8"/>
    <n v="125480"/>
    <n v="195840"/>
  </r>
  <r>
    <x v="9"/>
    <n v="62628.5"/>
    <n v="75840"/>
  </r>
  <r>
    <x v="10"/>
    <n v="6181"/>
    <n v="0"/>
  </r>
  <r>
    <x v="11"/>
    <n v="31473"/>
    <n v="22320"/>
  </r>
  <r>
    <x v="12"/>
    <n v="13489.14"/>
    <n v="0"/>
  </r>
  <r>
    <x v="13"/>
    <n v="1999.64"/>
    <n v="17856"/>
  </r>
  <r>
    <x v="14"/>
    <n v="14288"/>
    <n v="0"/>
  </r>
  <r>
    <x v="15"/>
    <n v="9983"/>
    <n v="0"/>
  </r>
  <r>
    <x v="16"/>
    <n v="1077"/>
    <n v="0"/>
  </r>
  <r>
    <x v="17"/>
    <n v="2320"/>
    <n v="0"/>
  </r>
  <r>
    <x v="18"/>
    <n v="16000"/>
    <n v="0"/>
  </r>
  <r>
    <x v="19"/>
    <n v="19540"/>
    <n v="507312"/>
  </r>
  <r>
    <x v="20"/>
    <n v="8248"/>
    <n v="0"/>
  </r>
  <r>
    <x v="21"/>
    <n v="4833.6000000000004"/>
    <n v="0"/>
  </r>
  <r>
    <x v="22"/>
    <n v="132866.15999999997"/>
    <n v="66061.440000000017"/>
  </r>
  <r>
    <x v="23"/>
    <n v="9269.84"/>
    <n v="4080"/>
  </r>
  <r>
    <x v="24"/>
    <n v="9424"/>
    <n v="0"/>
  </r>
  <r>
    <x v="25"/>
    <n v="9500"/>
    <n v="0"/>
  </r>
  <r>
    <x v="26"/>
    <n v="1308625.8799999999"/>
    <n v="1278167.7200000002"/>
  </r>
  <r>
    <x v="27"/>
    <n v="39.700000000000003"/>
    <n v="0"/>
  </r>
  <r>
    <x v="28"/>
    <n v="27467"/>
    <n v="34848"/>
  </r>
  <r>
    <x v="29"/>
    <n v="0"/>
    <n v="20520"/>
  </r>
  <r>
    <x v="30"/>
    <n v="21275"/>
    <n v="0"/>
  </r>
  <r>
    <x v="31"/>
    <n v="158502.91999999998"/>
    <n v="124320"/>
  </r>
  <r>
    <x v="32"/>
    <n v="5192"/>
    <n v="0"/>
  </r>
  <r>
    <x v="33"/>
    <n v="414691.18"/>
    <n v="714082.91999999993"/>
  </r>
  <r>
    <x v="34"/>
    <n v="68444"/>
    <n v="70500"/>
  </r>
  <r>
    <x v="35"/>
    <n v="0"/>
    <n v="88644"/>
  </r>
  <r>
    <x v="36"/>
    <n v="9808"/>
    <n v="0"/>
  </r>
  <r>
    <x v="37"/>
    <n v="44116"/>
    <n v="111382.20000000001"/>
  </r>
  <r>
    <x v="38"/>
    <n v="13038"/>
    <n v="22440"/>
  </r>
  <r>
    <x v="39"/>
    <n v="16866.259999999998"/>
    <n v="0"/>
  </r>
  <r>
    <x v="40"/>
    <n v="144"/>
    <n v="0"/>
  </r>
  <r>
    <x v="41"/>
    <n v="23380.799999999999"/>
    <n v="22320"/>
  </r>
  <r>
    <x v="42"/>
    <n v="1353225.52"/>
    <n v="2297392.9799999995"/>
  </r>
  <r>
    <x v="43"/>
    <n v="65443.6"/>
    <n v="0"/>
  </r>
  <r>
    <x v="44"/>
    <n v="11048.4"/>
    <n v="22096.800000000003"/>
  </r>
  <r>
    <x v="45"/>
    <n v="7489.8"/>
    <n v="0"/>
  </r>
  <r>
    <x v="46"/>
    <n v="191910.75999999998"/>
    <n v="147250"/>
  </r>
  <r>
    <x v="47"/>
    <n v="48234"/>
    <n v="18400"/>
  </r>
  <r>
    <x v="48"/>
    <n v="874"/>
    <n v="0"/>
  </r>
  <r>
    <x v="49"/>
    <n v="0"/>
    <n v="144482.40000000002"/>
  </r>
  <r>
    <x v="50"/>
    <n v="1666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12194"/>
    <n v="12194"/>
    <n v="0"/>
    <n v="0"/>
    <n v="0"/>
    <n v="0"/>
    <n v="0"/>
    <n v="0"/>
    <n v="0"/>
    <n v="0"/>
    <n v="0"/>
    <n v="0"/>
  </r>
  <r>
    <x v="1"/>
    <n v="0"/>
    <s v="0"/>
    <s v="0"/>
    <s v="0"/>
    <s v="0"/>
    <s v="0"/>
    <s v="0"/>
    <s v="0"/>
    <s v="0"/>
    <s v="0"/>
    <s v="0"/>
    <s v="0"/>
  </r>
  <r>
    <x v="2"/>
    <n v="35173"/>
    <n v="35173"/>
    <n v="35173"/>
    <n v="35173"/>
    <n v="35173"/>
    <n v="35173"/>
    <n v="35173"/>
    <n v="35173"/>
    <n v="35173"/>
    <n v="35173"/>
    <n v="35173"/>
    <n v="35173"/>
  </r>
  <r>
    <x v="3"/>
    <n v="16400"/>
    <n v="16400"/>
    <n v="16400"/>
    <n v="23900"/>
    <n v="23900"/>
    <n v="23900"/>
    <n v="23900"/>
    <n v="23900"/>
    <n v="23900"/>
    <n v="23900"/>
    <n v="23900"/>
    <n v="23900"/>
  </r>
  <r>
    <x v="4"/>
    <n v="360"/>
    <n v="360"/>
    <n v="360"/>
    <n v="360"/>
    <n v="360"/>
    <n v="360"/>
    <n v="360"/>
    <n v="360"/>
    <n v="360"/>
    <n v="360"/>
    <n v="360"/>
    <n v="360"/>
  </r>
  <r>
    <x v="5"/>
    <n v="0"/>
    <n v="444.4"/>
    <n v="444.4"/>
    <n v="444.4"/>
    <n v="444.4"/>
    <n v="444.4"/>
    <n v="444.4"/>
    <n v="444.4"/>
    <n v="444.4"/>
    <n v="444.4"/>
    <n v="444.4"/>
    <n v="444.4"/>
  </r>
  <r>
    <x v="6"/>
    <n v="0"/>
    <s v="0"/>
    <s v="0"/>
    <s v="0"/>
    <s v="0"/>
    <s v="0"/>
    <s v="0"/>
    <s v="0"/>
    <s v="0"/>
    <s v="0"/>
    <s v="0"/>
    <s v="0"/>
  </r>
  <r>
    <x v="7"/>
    <n v="0"/>
    <s v="0"/>
    <s v="0"/>
    <s v="0"/>
    <s v="0"/>
    <s v="0"/>
    <s v="0"/>
    <s v="0"/>
    <s v="0"/>
    <s v="0"/>
    <s v="0"/>
    <s v="0"/>
  </r>
  <r>
    <x v="8"/>
    <n v="16320"/>
    <n v="16320"/>
    <n v="16320"/>
    <n v="16320"/>
    <n v="16320"/>
    <n v="16320"/>
    <n v="16320"/>
    <n v="16320"/>
    <n v="16320"/>
    <n v="16320"/>
    <n v="16320"/>
    <n v="16320"/>
  </r>
  <r>
    <x v="9"/>
    <n v="25"/>
    <n v="6320"/>
    <n v="6320"/>
    <n v="6320"/>
    <n v="6320"/>
    <n v="6320"/>
    <n v="6320"/>
    <n v="6320"/>
    <n v="6320"/>
    <n v="6320"/>
    <n v="6320"/>
    <n v="6320"/>
  </r>
  <r>
    <x v="10"/>
    <n v="0"/>
    <s v="0"/>
    <s v="0"/>
    <s v="0"/>
    <s v="0"/>
    <s v="0"/>
    <s v="0"/>
    <s v="0"/>
    <s v="0"/>
    <s v="0"/>
    <s v="0"/>
    <s v="0"/>
  </r>
  <r>
    <x v="11"/>
    <n v="1860"/>
    <n v="1860"/>
    <n v="1860"/>
    <n v="1860"/>
    <n v="1860"/>
    <n v="1860"/>
    <n v="1860"/>
    <n v="1860"/>
    <n v="1860"/>
    <n v="1860"/>
    <n v="1860"/>
    <n v="1860"/>
  </r>
  <r>
    <x v="12"/>
    <n v="0"/>
    <s v="0"/>
    <s v="0"/>
    <s v="0"/>
    <s v="0"/>
    <s v="0"/>
    <s v="0"/>
    <s v="0"/>
    <s v="0"/>
    <s v="0"/>
    <s v="0"/>
    <s v="0"/>
  </r>
  <r>
    <x v="13"/>
    <n v="0"/>
    <n v="0"/>
    <n v="0"/>
    <n v="0"/>
    <n v="0"/>
    <n v="0"/>
    <n v="2976"/>
    <n v="2976"/>
    <n v="2976"/>
    <n v="2976"/>
    <n v="2976"/>
    <n v="2976"/>
  </r>
  <r>
    <x v="14"/>
    <n v="0"/>
    <s v="0"/>
    <s v="0"/>
    <s v="0"/>
    <s v="0"/>
    <s v="0"/>
    <s v="0"/>
    <s v="0"/>
    <s v="0"/>
    <s v="0"/>
    <s v="0"/>
    <s v="0"/>
  </r>
  <r>
    <x v="15"/>
    <n v="0"/>
    <s v="0"/>
    <s v="0"/>
    <s v="0"/>
    <s v="0"/>
    <s v="0"/>
    <s v="0"/>
    <s v="0"/>
    <s v="0"/>
    <s v="0"/>
    <s v="0"/>
    <s v="0"/>
  </r>
  <r>
    <x v="16"/>
    <n v="0"/>
    <s v="0"/>
    <s v="0"/>
    <s v="0"/>
    <s v="0"/>
    <s v="0"/>
    <s v="0"/>
    <s v="0"/>
    <s v="0"/>
    <s v="0"/>
    <s v="0"/>
    <s v="0"/>
  </r>
  <r>
    <x v="17"/>
    <n v="0"/>
    <s v="0"/>
    <s v="0"/>
    <s v="0"/>
    <s v="0"/>
    <s v="0"/>
    <s v="0"/>
    <s v="0"/>
    <s v="0"/>
    <s v="0"/>
    <s v="0"/>
    <s v="0"/>
  </r>
  <r>
    <x v="18"/>
    <n v="0"/>
    <s v="0"/>
    <s v="0"/>
    <s v="0"/>
    <s v="0"/>
    <s v="0"/>
    <s v="0"/>
    <s v="0"/>
    <s v="0"/>
    <s v="0"/>
    <s v="0"/>
    <s v="0"/>
  </r>
  <r>
    <x v="19"/>
    <n v="0"/>
    <n v="0"/>
    <n v="169104"/>
    <n v="0"/>
    <n v="0"/>
    <n v="0"/>
    <n v="169104"/>
    <n v="0"/>
    <n v="0"/>
    <n v="0"/>
    <n v="169104"/>
    <n v="0"/>
  </r>
  <r>
    <x v="20"/>
    <n v="0"/>
    <s v="0"/>
    <s v="0"/>
    <s v="0"/>
    <s v="0"/>
    <s v="0"/>
    <s v="0"/>
    <s v="0"/>
    <s v="0"/>
    <s v="0"/>
    <s v="0"/>
    <s v="0"/>
  </r>
  <r>
    <x v="21"/>
    <n v="0"/>
    <s v="0"/>
    <s v="0"/>
    <s v="0"/>
    <s v="0"/>
    <s v="0"/>
    <s v="0"/>
    <s v="0"/>
    <s v="0"/>
    <s v="0"/>
    <s v="0"/>
    <s v="0"/>
  </r>
  <r>
    <x v="22"/>
    <n v="0"/>
    <n v="5505.12"/>
    <n v="5505.12"/>
    <n v="5505.12"/>
    <n v="5505.12"/>
    <n v="5505.12"/>
    <n v="5505.12"/>
    <n v="5505.12"/>
    <n v="5505.12"/>
    <n v="5505.12"/>
    <n v="5505.12"/>
    <n v="5505.12"/>
  </r>
  <r>
    <x v="23"/>
    <n v="340"/>
    <n v="340"/>
    <n v="340"/>
    <n v="340"/>
    <n v="340"/>
    <n v="340"/>
    <n v="340"/>
    <n v="340"/>
    <n v="340"/>
    <n v="340"/>
    <n v="340"/>
    <n v="340"/>
  </r>
  <r>
    <x v="24"/>
    <s v="0"/>
    <s v="0"/>
    <s v="0"/>
    <s v="0"/>
    <s v="0"/>
    <s v="0"/>
    <s v="0"/>
    <s v="0"/>
    <s v="0"/>
    <s v="0"/>
    <s v="0"/>
    <s v="0"/>
  </r>
  <r>
    <x v="25"/>
    <n v="0"/>
    <s v="0"/>
    <s v="0"/>
    <s v="0"/>
    <s v="0"/>
    <s v="0"/>
    <s v="0"/>
    <s v="0"/>
    <s v="0"/>
    <s v="0"/>
    <s v="0"/>
    <s v="0"/>
  </r>
  <r>
    <x v="26"/>
    <n v="0"/>
    <n v="116067.2"/>
    <n v="90067.159999999989"/>
    <n v="118945.07999999999"/>
    <n v="140797.32"/>
    <n v="92742.2"/>
    <n v="102692.95999999999"/>
    <n v="108770.44"/>
    <n v="96036.88"/>
    <n v="134655.67999999999"/>
    <n v="99845.6"/>
    <n v="72618"/>
  </r>
  <r>
    <x v="27"/>
    <n v="0"/>
    <s v="0"/>
    <s v="0"/>
    <s v="0"/>
    <s v="0"/>
    <s v="0"/>
    <s v="0"/>
    <s v="0"/>
    <s v="0"/>
    <s v="0"/>
    <s v="0"/>
    <s v="0"/>
  </r>
  <r>
    <x v="28"/>
    <n v="2904"/>
    <n v="2904"/>
    <n v="2904"/>
    <n v="2904"/>
    <n v="2904"/>
    <n v="2904"/>
    <n v="2904"/>
    <n v="2904"/>
    <n v="2904"/>
    <n v="2904"/>
    <n v="2904"/>
    <n v="2904"/>
  </r>
  <r>
    <x v="29"/>
    <n v="0"/>
    <n v="1710"/>
    <n v="1710"/>
    <n v="1710"/>
    <n v="1710"/>
    <n v="1710"/>
    <n v="1710"/>
    <n v="1710"/>
    <n v="1710"/>
    <n v="1710"/>
    <n v="1710"/>
    <n v="1710"/>
  </r>
  <r>
    <x v="30"/>
    <n v="0"/>
    <n v="0"/>
    <n v="0"/>
    <n v="0"/>
    <n v="0"/>
    <n v="0"/>
    <n v="0"/>
    <n v="0"/>
    <n v="0"/>
    <n v="0"/>
    <n v="0"/>
    <n v="0"/>
  </r>
  <r>
    <x v="31"/>
    <n v="10360"/>
    <n v="10360"/>
    <n v="10360"/>
    <n v="10360"/>
    <n v="10360"/>
    <n v="10360"/>
    <n v="10360"/>
    <n v="10360"/>
    <n v="10360"/>
    <n v="10360"/>
    <n v="10360"/>
    <n v="10360"/>
  </r>
  <r>
    <x v="32"/>
    <n v="0"/>
    <s v="0"/>
    <s v="0"/>
    <s v="0"/>
    <s v="0"/>
    <s v="0"/>
    <s v="0"/>
    <s v="0"/>
    <s v="0"/>
    <s v="0"/>
    <s v="0"/>
    <s v="0"/>
  </r>
  <r>
    <x v="33"/>
    <n v="0"/>
    <n v="58507.22"/>
    <n v="56049.06"/>
    <n v="59958.719999999994"/>
    <n v="76508.88"/>
    <n v="50299.16"/>
    <n v="61866.759999999995"/>
    <n v="55158.400000000001"/>
    <n v="55380.619999999995"/>
    <n v="65247.72"/>
    <n v="55158.400000000001"/>
    <n v="57175.799999999996"/>
  </r>
  <r>
    <x v="34"/>
    <n v="0"/>
    <n v="4700"/>
    <n v="4700"/>
    <n v="11280"/>
    <n v="0"/>
    <n v="11280"/>
    <n v="0"/>
    <n v="11280"/>
    <n v="0"/>
    <n v="11280"/>
    <n v="0"/>
    <n v="11280"/>
  </r>
  <r>
    <x v="35"/>
    <n v="0"/>
    <n v="0"/>
    <n v="0"/>
    <n v="0"/>
    <n v="0"/>
    <n v="0"/>
    <n v="14774"/>
    <n v="14774"/>
    <n v="14774"/>
    <n v="14774"/>
    <n v="14774"/>
    <n v="14774"/>
  </r>
  <r>
    <x v="36"/>
    <n v="0"/>
    <s v="0"/>
    <s v="0"/>
    <s v="0"/>
    <s v="0"/>
    <s v="0"/>
    <s v="0"/>
    <s v="0"/>
    <s v="0"/>
    <s v="0"/>
    <s v="0"/>
    <s v="0"/>
  </r>
  <r>
    <x v="37"/>
    <n v="0"/>
    <n v="4035"/>
    <n v="4035"/>
    <n v="8830.7999999999993"/>
    <n v="8830.7999999999993"/>
    <n v="8830.7999999999993"/>
    <n v="12130.8"/>
    <n v="12130.8"/>
    <n v="12130.8"/>
    <n v="12130.8"/>
    <n v="12130.8"/>
    <n v="12130.8"/>
  </r>
  <r>
    <x v="38"/>
    <n v="0"/>
    <n v="1870"/>
    <n v="1870"/>
    <n v="1870"/>
    <n v="1870"/>
    <n v="1870"/>
    <n v="1870"/>
    <n v="1870"/>
    <n v="1870"/>
    <n v="1870"/>
    <n v="1870"/>
    <n v="1870"/>
  </r>
  <r>
    <x v="39"/>
    <n v="0"/>
    <s v="0"/>
    <s v="0"/>
    <s v="0"/>
    <s v="0"/>
    <s v="0"/>
    <s v="0"/>
    <s v="0"/>
    <s v="0"/>
    <s v="0"/>
    <s v="0"/>
    <s v="0"/>
  </r>
  <r>
    <x v="40"/>
    <n v="0"/>
    <s v="0"/>
    <s v="0"/>
    <s v="0"/>
    <s v="0"/>
    <s v="0"/>
    <s v="0"/>
    <s v="0"/>
    <s v="0"/>
    <s v="0"/>
    <s v="0"/>
    <s v="0"/>
  </r>
  <r>
    <x v="41"/>
    <n v="0"/>
    <n v="0"/>
    <n v="0"/>
    <n v="0"/>
    <n v="0"/>
    <n v="0"/>
    <n v="3720"/>
    <n v="3720"/>
    <n v="3720"/>
    <n v="3720"/>
    <n v="3720"/>
    <n v="3720"/>
  </r>
  <r>
    <x v="42"/>
    <n v="0"/>
    <n v="183946.66"/>
    <n v="216735.94"/>
    <n v="168237.58"/>
    <n v="195173.18000000002"/>
    <n v="210208.92"/>
    <n v="178561.54000000004"/>
    <n v="204013.24"/>
    <n v="190535.42"/>
    <n v="161687.87999999998"/>
    <n v="195984.22"/>
    <n v="190943.5"/>
  </r>
  <r>
    <x v="43"/>
    <s v="0"/>
    <s v="0"/>
    <s v="0"/>
    <s v="0"/>
    <s v="0"/>
    <s v="0"/>
    <s v="0"/>
    <s v="0"/>
    <s v="0"/>
    <s v="0"/>
    <s v="0"/>
    <s v="0"/>
  </r>
  <r>
    <x v="44"/>
    <n v="1841.3999999999999"/>
    <n v="1841.3999999999999"/>
    <n v="1841.3999999999999"/>
    <n v="1841.3999999999999"/>
    <n v="1841.3999999999999"/>
    <n v="1841.3999999999999"/>
    <n v="1841.3999999999999"/>
    <n v="1841.3999999999999"/>
    <n v="1841.3999999999999"/>
    <n v="1841.3999999999999"/>
    <n v="1841.3999999999999"/>
    <n v="1841.3999999999999"/>
  </r>
  <r>
    <x v="45"/>
    <n v="0"/>
    <s v="0"/>
    <s v="0"/>
    <s v="0"/>
    <s v="0"/>
    <s v="0"/>
    <s v="0"/>
    <s v="0"/>
    <s v="0"/>
    <s v="0"/>
    <s v="0"/>
    <s v="0"/>
  </r>
  <r>
    <x v="46"/>
    <n v="0"/>
    <n v="18275"/>
    <n v="18170"/>
    <n v="18275"/>
    <n v="16910"/>
    <n v="2625"/>
    <n v="16910"/>
    <n v="18275"/>
    <n v="1260"/>
    <n v="18275"/>
    <n v="0"/>
    <n v="18275"/>
  </r>
  <r>
    <x v="47"/>
    <n v="0"/>
    <n v="1840"/>
    <n v="1840"/>
    <n v="1840"/>
    <n v="1840"/>
    <n v="1840"/>
    <n v="1840"/>
    <n v="1840"/>
    <n v="1840"/>
    <n v="1840"/>
    <n v="1840"/>
    <n v="0"/>
  </r>
  <r>
    <x v="48"/>
    <n v="0"/>
    <s v="0"/>
    <s v="0"/>
    <s v="0"/>
    <s v="0"/>
    <s v="0"/>
    <s v="0"/>
    <s v="0"/>
    <s v="0"/>
    <s v="0"/>
    <s v="0"/>
    <s v="0"/>
  </r>
  <r>
    <x v="49"/>
    <n v="0"/>
    <n v="0"/>
    <n v="0"/>
    <n v="16053.599999999999"/>
    <n v="16053.599999999999"/>
    <n v="16053.599999999999"/>
    <n v="16053.599999999999"/>
    <n v="16053.599999999999"/>
    <n v="16053.599999999999"/>
    <n v="16053.599999999999"/>
    <n v="16053.599999999999"/>
    <n v="16053.599999999999"/>
  </r>
  <r>
    <x v="50"/>
    <n v="0"/>
    <s v="0"/>
    <s v="0"/>
    <s v="0"/>
    <s v="0"/>
    <s v="0"/>
    <s v="0"/>
    <s v="0"/>
    <s v="0"/>
    <s v="0"/>
    <s v="0"/>
    <s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0"/>
    <n v="2438.8000000000002"/>
    <n v="15852.2"/>
    <s v="0"/>
    <s v="0"/>
    <n v="6097"/>
    <n v="12194"/>
    <n v="1384"/>
    <s v="0"/>
    <s v="0"/>
    <n v="19871.2"/>
    <s v="0"/>
  </r>
  <r>
    <x v="1"/>
    <s v="0"/>
    <s v="0"/>
    <s v="0"/>
    <s v="0"/>
    <s v="0"/>
    <s v="0"/>
    <s v="0"/>
    <n v="2840"/>
    <s v="0"/>
    <s v="0"/>
    <s v="0"/>
    <s v="0"/>
  </r>
  <r>
    <x v="2"/>
    <n v="17983.5"/>
    <n v="570"/>
    <n v="20292"/>
    <n v="30162.5"/>
    <n v="40602.54"/>
    <n v="23694"/>
    <n v="73694.3"/>
    <n v="201854.8"/>
    <n v="76759.679999999993"/>
    <n v="148078.62"/>
    <n v="126828.3"/>
    <n v="17983.5"/>
  </r>
  <r>
    <x v="3"/>
    <n v="13257.8"/>
    <n v="16281.48"/>
    <n v="21252.080000000002"/>
    <n v="29205"/>
    <n v="12369.52"/>
    <n v="48852"/>
    <n v="45073.56"/>
    <n v="12390"/>
    <n v="34489.56"/>
    <n v="536.28"/>
    <n v="10974"/>
    <n v="13257.8"/>
  </r>
  <r>
    <x v="4"/>
    <n v="9000"/>
    <n v="0"/>
    <n v="0"/>
    <s v="0"/>
    <s v="0"/>
    <s v="0"/>
    <n v="2505"/>
    <s v="0"/>
    <s v="0"/>
    <s v="0"/>
    <s v="0"/>
    <n v="9000"/>
  </r>
  <r>
    <x v="5"/>
    <n v="0"/>
    <n v="0"/>
    <n v="888.8"/>
    <n v="466.8"/>
    <n v="233.4"/>
    <s v="0"/>
    <n v="233.4"/>
    <n v="233.4"/>
    <n v="700.2"/>
    <s v="0"/>
    <s v="0"/>
    <s v="0"/>
  </r>
  <r>
    <x v="6"/>
    <n v="731.56"/>
    <n v="0"/>
    <n v="0"/>
    <n v="1020.3"/>
    <s v="0"/>
    <s v="0"/>
    <s v="0"/>
    <s v="0"/>
    <s v="0"/>
    <s v="0"/>
    <n v="114.68"/>
    <n v="731.56"/>
  </r>
  <r>
    <x v="7"/>
    <n v="3770"/>
    <n v="0"/>
    <n v="304"/>
    <s v="0"/>
    <s v="0"/>
    <s v="0"/>
    <s v="0"/>
    <s v="0"/>
    <s v="0"/>
    <s v="0"/>
    <s v="0"/>
    <n v="3770"/>
  </r>
  <r>
    <x v="8"/>
    <s v="0"/>
    <s v="0"/>
    <s v="0"/>
    <s v="0"/>
    <n v="50880"/>
    <n v="17000"/>
    <s v="0"/>
    <s v="0"/>
    <n v="57600"/>
    <s v="0"/>
    <s v="0"/>
    <s v="0"/>
  </r>
  <r>
    <x v="9"/>
    <n v="4272"/>
    <n v="7120"/>
    <n v="4132.6000000000004"/>
    <n v="3465"/>
    <n v="7216.3"/>
    <n v="4473.8999999999996"/>
    <n v="7580"/>
    <n v="1145.2"/>
    <n v="7601.5"/>
    <s v="0"/>
    <n v="11350"/>
    <n v="4272"/>
  </r>
  <r>
    <x v="10"/>
    <s v="0"/>
    <s v="0"/>
    <s v="0"/>
    <s v="0"/>
    <n v="2760"/>
    <s v="0"/>
    <n v="661"/>
    <n v="2760"/>
    <s v="0"/>
    <s v="0"/>
    <s v="0"/>
    <s v="0"/>
  </r>
  <r>
    <x v="11"/>
    <n v="0"/>
    <n v="5580"/>
    <n v="0"/>
    <s v="0"/>
    <n v="1034.0999999999999"/>
    <n v="7238.7"/>
    <n v="6204.6"/>
    <s v="0"/>
    <n v="11415.6"/>
    <s v="0"/>
    <s v="0"/>
    <s v="0"/>
  </r>
  <r>
    <x v="12"/>
    <s v="0"/>
    <s v="0"/>
    <s v="0"/>
    <s v="0"/>
    <s v="0"/>
    <s v="0"/>
    <n v="2901.34"/>
    <n v="2635.8"/>
    <n v="7952"/>
    <s v="0"/>
    <s v="0"/>
    <s v="0"/>
  </r>
  <r>
    <x v="13"/>
    <n v="372"/>
    <n v="0"/>
    <n v="0"/>
    <s v="0"/>
    <s v="0"/>
    <s v="0"/>
    <s v="0"/>
    <s v="0"/>
    <n v="1255.6400000000001"/>
    <s v="0"/>
    <s v="0"/>
    <n v="372"/>
  </r>
  <r>
    <x v="14"/>
    <n v="0"/>
    <n v="4700"/>
    <n v="0"/>
    <n v="6208"/>
    <s v="0"/>
    <s v="0"/>
    <n v="3380"/>
    <s v="0"/>
    <s v="0"/>
    <s v="0"/>
    <s v="0"/>
    <s v="0"/>
  </r>
  <r>
    <x v="15"/>
    <s v="0"/>
    <s v="0"/>
    <s v="0"/>
    <s v="0"/>
    <s v="0"/>
    <s v="0"/>
    <n v="6960"/>
    <s v="0"/>
    <n v="3023"/>
    <s v="0"/>
    <s v="0"/>
    <s v="0"/>
  </r>
  <r>
    <x v="16"/>
    <s v="0"/>
    <s v="0"/>
    <s v="0"/>
    <s v="0"/>
    <s v="0"/>
    <s v="0"/>
    <s v="0"/>
    <s v="0"/>
    <n v="1077"/>
    <s v="0"/>
    <s v="0"/>
    <s v="0"/>
  </r>
  <r>
    <x v="17"/>
    <s v="0"/>
    <s v="0"/>
    <s v="0"/>
    <s v="0"/>
    <s v="0"/>
    <s v="0"/>
    <s v="0"/>
    <s v="0"/>
    <s v="0"/>
    <s v="0"/>
    <n v="2320"/>
    <s v="0"/>
  </r>
  <r>
    <x v="18"/>
    <n v="5000"/>
    <n v="0"/>
    <n v="0"/>
    <n v="6000"/>
    <s v="0"/>
    <s v="0"/>
    <s v="0"/>
    <s v="0"/>
    <s v="0"/>
    <s v="0"/>
    <s v="0"/>
    <n v="5000"/>
  </r>
  <r>
    <x v="19"/>
    <n v="0"/>
    <n v="5500"/>
    <n v="0"/>
    <s v="0"/>
    <s v="0"/>
    <s v="0"/>
    <s v="0"/>
    <s v="0"/>
    <n v="14040"/>
    <s v="0"/>
    <s v="0"/>
    <s v="0"/>
  </r>
  <r>
    <x v="20"/>
    <n v="4124"/>
    <n v="0"/>
    <n v="0"/>
    <s v="0"/>
    <s v="0"/>
    <s v="0"/>
    <s v="0"/>
    <s v="0"/>
    <s v="0"/>
    <s v="0"/>
    <s v="0"/>
    <n v="4124"/>
  </r>
  <r>
    <x v="21"/>
    <s v="0"/>
    <s v="0"/>
    <s v="0"/>
    <s v="0"/>
    <s v="0"/>
    <s v="0"/>
    <n v="4833.6000000000004"/>
    <s v="0"/>
    <s v="0"/>
    <s v="0"/>
    <s v="0"/>
    <s v="0"/>
  </r>
  <r>
    <x v="22"/>
    <n v="15508.58"/>
    <n v="13536.34"/>
    <n v="5813.12"/>
    <n v="3137.12"/>
    <n v="2744.98"/>
    <n v="6755.2"/>
    <n v="24862.78"/>
    <n v="11259.52"/>
    <n v="12938.84"/>
    <n v="20734.599999999999"/>
    <n v="66.5"/>
    <n v="15508.58"/>
  </r>
  <r>
    <x v="23"/>
    <n v="510"/>
    <n v="850"/>
    <n v="0"/>
    <s v="0"/>
    <n v="2773.6"/>
    <n v="2313.12"/>
    <s v="0"/>
    <n v="1156.56"/>
    <s v="0"/>
    <s v="0"/>
    <n v="1156.56"/>
    <n v="510"/>
  </r>
  <r>
    <x v="24"/>
    <s v="0"/>
    <s v="0"/>
    <s v="0"/>
    <s v="0"/>
    <n v="8816"/>
    <s v="0"/>
    <s v="0"/>
    <s v="0"/>
    <s v="0"/>
    <s v="0"/>
    <n v="608"/>
    <s v="0"/>
  </r>
  <r>
    <x v="25"/>
    <n v="5336"/>
    <n v="464"/>
    <n v="1160"/>
    <s v="0"/>
    <s v="0"/>
    <s v="0"/>
    <s v="0"/>
    <s v="0"/>
    <s v="0"/>
    <s v="0"/>
    <s v="0"/>
    <n v="2540"/>
  </r>
  <r>
    <x v="26"/>
    <n v="118994"/>
    <n v="43607.48"/>
    <n v="63979.32"/>
    <n v="73867.62"/>
    <n v="98224.28"/>
    <n v="98776.98"/>
    <n v="117808.06"/>
    <n v="113128.9"/>
    <n v="206065.04"/>
    <n v="187014.34"/>
    <n v="102159.86"/>
    <n v="85000"/>
  </r>
  <r>
    <x v="27"/>
    <n v="0"/>
    <n v="39.700000000000003"/>
    <n v="0"/>
    <s v="0"/>
    <s v="0"/>
    <s v="0"/>
    <s v="0"/>
    <s v="0"/>
    <s v="0"/>
    <s v="0"/>
    <s v="0"/>
    <s v="0"/>
  </r>
  <r>
    <x v="28"/>
    <n v="0"/>
    <n v="4519"/>
    <n v="0"/>
    <n v="4737"/>
    <n v="4737"/>
    <n v="2000"/>
    <s v="0"/>
    <n v="4737"/>
    <n v="2000"/>
    <n v="4737"/>
    <s v="0"/>
    <s v="0"/>
  </r>
  <r>
    <x v="29"/>
    <s v="0"/>
    <s v="0"/>
    <s v="0"/>
    <s v="0"/>
    <s v="0"/>
    <s v="0"/>
    <s v="0"/>
    <s v="0"/>
    <s v="0"/>
    <s v="0"/>
    <s v="0"/>
    <s v="0"/>
  </r>
  <r>
    <x v="30"/>
    <n v="480"/>
    <n v="0"/>
    <n v="0"/>
    <s v="0"/>
    <s v="0"/>
    <s v="0"/>
    <s v="0"/>
    <s v="0"/>
    <n v="6615"/>
    <n v="6615"/>
    <n v="6615"/>
    <n v="950"/>
  </r>
  <r>
    <x v="31"/>
    <n v="9519.98"/>
    <n v="13260"/>
    <n v="5231.3999999999996"/>
    <s v="0"/>
    <s v="0"/>
    <n v="18358.3"/>
    <n v="14405.24"/>
    <n v="12780"/>
    <s v="0"/>
    <n v="10694"/>
    <s v="0"/>
    <n v="74254"/>
  </r>
  <r>
    <x v="32"/>
    <s v="0"/>
    <s v="0"/>
    <s v="0"/>
    <n v="1008"/>
    <n v="1008"/>
    <n v="1008"/>
    <n v="152"/>
    <n v="1008"/>
    <s v="0"/>
    <s v="0"/>
    <n v="1008"/>
    <s v="0"/>
  </r>
  <r>
    <x v="33"/>
    <n v="41399.919999999998"/>
    <n v="9474.5399999999991"/>
    <n v="64859.360000000001"/>
    <n v="39154.720000000001"/>
    <n v="38456.68"/>
    <n v="14639.1"/>
    <n v="31268.76"/>
    <n v="21451.360000000001"/>
    <n v="34674.519999999997"/>
    <n v="21079.360000000001"/>
    <n v="33232.86"/>
    <n v="65000"/>
  </r>
  <r>
    <x v="34"/>
    <n v="4700"/>
    <n v="4700"/>
    <n v="4700"/>
    <n v="11280"/>
    <s v="0"/>
    <s v="0"/>
    <s v="0"/>
    <n v="10904"/>
    <s v="0"/>
    <n v="11280"/>
    <n v="11280"/>
    <n v="9600"/>
  </r>
  <r>
    <x v="35"/>
    <s v="0"/>
    <s v="0"/>
    <s v="0"/>
    <s v="0"/>
    <s v="0"/>
    <s v="0"/>
    <s v="0"/>
    <s v="0"/>
    <s v="0"/>
    <s v="0"/>
    <s v="0"/>
    <s v="0"/>
  </r>
  <r>
    <x v="36"/>
    <n v="1480"/>
    <n v="740"/>
    <n v="0"/>
    <n v="1480"/>
    <n v="370"/>
    <n v="1110"/>
    <s v="0"/>
    <n v="1040"/>
    <n v="308"/>
    <n v="1110"/>
    <n v="-370"/>
    <n v="2540"/>
  </r>
  <r>
    <x v="37"/>
    <s v="0"/>
    <s v="0"/>
    <s v="0"/>
    <n v="9415"/>
    <s v="0"/>
    <s v="0"/>
    <s v="0"/>
    <n v="8070"/>
    <n v="10760"/>
    <n v="10760"/>
    <n v="5111"/>
    <s v="0"/>
  </r>
  <r>
    <x v="38"/>
    <n v="0"/>
    <n v="3400"/>
    <n v="0"/>
    <s v="0"/>
    <s v="0"/>
    <n v="3855.2"/>
    <s v="0"/>
    <n v="3855.2"/>
    <s v="0"/>
    <n v="1927.6"/>
    <s v="0"/>
    <s v="0"/>
  </r>
  <r>
    <x v="39"/>
    <n v="1476.02"/>
    <n v="4688.4399999999996"/>
    <n v="1938"/>
    <n v="330.18"/>
    <s v="0"/>
    <n v="1002.98"/>
    <n v="1365.32"/>
    <n v="1208.74"/>
    <n v="318.56"/>
    <n v="2614.1799999999998"/>
    <n v="1123.8399999999999"/>
    <n v="800"/>
  </r>
  <r>
    <x v="40"/>
    <s v="0"/>
    <s v="0"/>
    <s v="0"/>
    <n v="144"/>
    <s v="0"/>
    <s v="0"/>
    <s v="0"/>
    <s v="0"/>
    <s v="0"/>
    <s v="0"/>
    <s v="0"/>
    <s v="0"/>
  </r>
  <r>
    <x v="41"/>
    <s v="0"/>
    <s v="0"/>
    <s v="0"/>
    <s v="0"/>
    <n v="4676.16"/>
    <n v="4676.16"/>
    <n v="4676.16"/>
    <n v="4676.16"/>
    <n v="4676.16"/>
    <s v="0"/>
    <s v="0"/>
    <s v="0"/>
  </r>
  <r>
    <x v="42"/>
    <n v="87882.62"/>
    <n v="107578.7"/>
    <n v="80590.84"/>
    <n v="155306.46"/>
    <n v="136864.68"/>
    <n v="160356.79999999999"/>
    <n v="116251.92"/>
    <n v="128151.94"/>
    <n v="78272.58"/>
    <n v="114776.68"/>
    <n v="104647.3"/>
    <n v="82545"/>
  </r>
  <r>
    <x v="43"/>
    <n v="13668.6"/>
    <n v="0"/>
    <n v="0"/>
    <s v="0"/>
    <s v="0"/>
    <s v="0"/>
    <s v="0"/>
    <s v="0"/>
    <n v="51775"/>
    <s v="0"/>
    <s v="0"/>
    <s v="0"/>
  </r>
  <r>
    <x v="44"/>
    <n v="0"/>
    <n v="11048.4"/>
    <n v="0"/>
    <s v="0"/>
    <s v="0"/>
    <s v="0"/>
    <s v="0"/>
    <s v="0"/>
    <s v="0"/>
    <s v="0"/>
    <s v="0"/>
    <s v="0"/>
  </r>
  <r>
    <x v="45"/>
    <s v="0"/>
    <s v="0"/>
    <s v="0"/>
    <s v="0"/>
    <s v="0"/>
    <n v="7292.7"/>
    <s v="0"/>
    <n v="197.1"/>
    <s v="0"/>
    <s v="0"/>
    <s v="0"/>
    <s v="0"/>
  </r>
  <r>
    <x v="46"/>
    <n v="10856.8"/>
    <n v="25590"/>
    <n v="28377.599999999999"/>
    <n v="13450.4"/>
    <n v="1890"/>
    <n v="11797"/>
    <n v="14106"/>
    <n v="2257.5"/>
    <n v="30356.799999999999"/>
    <n v="27359.7"/>
    <n v="12654.96"/>
    <n v="13214"/>
  </r>
  <r>
    <x v="47"/>
    <n v="4926"/>
    <n v="0"/>
    <n v="2910"/>
    <s v="0"/>
    <s v="0"/>
    <n v="2910"/>
    <n v="2910"/>
    <n v="1920.6"/>
    <n v="12629.4"/>
    <n v="14550"/>
    <s v="0"/>
    <n v="5478"/>
  </r>
  <r>
    <x v="48"/>
    <s v="0"/>
    <s v="0"/>
    <s v="0"/>
    <s v="0"/>
    <s v="0"/>
    <n v="250"/>
    <n v="624"/>
    <s v="0"/>
    <s v="0"/>
    <s v="0"/>
    <s v="0"/>
    <s v="0"/>
  </r>
  <r>
    <x v="49"/>
    <s v="0"/>
    <s v="0"/>
    <s v="0"/>
    <s v="0"/>
    <s v="0"/>
    <s v="0"/>
    <s v="0"/>
    <s v="0"/>
    <s v="0"/>
    <s v="0"/>
    <s v="0"/>
    <s v="0"/>
  </r>
  <r>
    <x v="50"/>
    <s v="0"/>
    <s v="0"/>
    <s v="0"/>
    <n v="1666"/>
    <s v="0"/>
    <s v="0"/>
    <s v="0"/>
    <s v="0"/>
    <s v="0"/>
    <s v="0"/>
    <s v="0"/>
    <s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-12194"/>
    <n v="-9755.2000000000007"/>
    <n v="15852.2"/>
    <n v="0"/>
    <n v="0"/>
    <n v="6097"/>
    <n v="12194"/>
    <n v="1384"/>
    <n v="0"/>
    <n v="0"/>
    <n v="19871.2"/>
    <n v="0"/>
  </r>
  <r>
    <x v="1"/>
    <n v="0"/>
    <n v="0"/>
    <n v="0"/>
    <n v="0"/>
    <n v="0"/>
    <n v="0"/>
    <n v="0"/>
    <n v="2840"/>
    <n v="0"/>
    <n v="0"/>
    <n v="0"/>
    <n v="0"/>
  </r>
  <r>
    <x v="2"/>
    <n v="-17189.5"/>
    <n v="-34603"/>
    <n v="-14881"/>
    <n v="-5010.5"/>
    <n v="5429.5400000000009"/>
    <n v="-11479"/>
    <n v="38521.300000000003"/>
    <n v="166681.79999999999"/>
    <n v="41586.679999999993"/>
    <n v="112905.62"/>
    <n v="91655.3"/>
    <n v="-17189.5"/>
  </r>
  <r>
    <x v="3"/>
    <n v="-3142.2000000000007"/>
    <n v="-118.52000000000044"/>
    <n v="4852.0800000000017"/>
    <n v="5305"/>
    <n v="-11530.48"/>
    <n v="24952"/>
    <n v="21173.559999999998"/>
    <n v="-11510"/>
    <n v="10589.559999999998"/>
    <n v="-23363.72"/>
    <n v="-12926"/>
    <n v="-10642.2"/>
  </r>
  <r>
    <x v="4"/>
    <n v="8640"/>
    <n v="-360"/>
    <n v="-360"/>
    <n v="-360"/>
    <n v="-360"/>
    <n v="-360"/>
    <n v="2145"/>
    <n v="-360"/>
    <n v="-360"/>
    <n v="-360"/>
    <n v="-360"/>
    <n v="8640"/>
  </r>
  <r>
    <x v="5"/>
    <n v="0"/>
    <n v="-444.4"/>
    <n v="444.4"/>
    <n v="22.400000000000034"/>
    <n v="-210.99999999999997"/>
    <n v="-444.4"/>
    <n v="-210.99999999999997"/>
    <n v="-210.99999999999997"/>
    <n v="255.80000000000007"/>
    <n v="-444.4"/>
    <n v="-444.4"/>
    <n v="-444.4"/>
  </r>
  <r>
    <x v="6"/>
    <n v="731.56"/>
    <n v="0"/>
    <n v="0"/>
    <n v="1020.3"/>
    <n v="0"/>
    <n v="0"/>
    <n v="0"/>
    <n v="0"/>
    <n v="0"/>
    <n v="0"/>
    <n v="114.68"/>
    <n v="731.56"/>
  </r>
  <r>
    <x v="7"/>
    <n v="3770"/>
    <n v="0"/>
    <n v="304"/>
    <n v="0"/>
    <n v="0"/>
    <n v="0"/>
    <n v="0"/>
    <n v="0"/>
    <n v="0"/>
    <n v="0"/>
    <n v="0"/>
    <n v="3770"/>
  </r>
  <r>
    <x v="8"/>
    <n v="-16320"/>
    <n v="-16320"/>
    <n v="-16320"/>
    <n v="-16320"/>
    <n v="34560"/>
    <n v="680"/>
    <n v="-16320"/>
    <n v="-16320"/>
    <n v="41280"/>
    <n v="-16320"/>
    <n v="-16320"/>
    <n v="-16320"/>
  </r>
  <r>
    <x v="9"/>
    <n v="4247"/>
    <n v="800"/>
    <n v="-2187.3999999999996"/>
    <n v="-2855"/>
    <n v="896.30000000000018"/>
    <n v="-1846.1000000000004"/>
    <n v="1260"/>
    <n v="-5174.8"/>
    <n v="1281.5"/>
    <n v="-6320"/>
    <n v="5030"/>
    <n v="-2048"/>
  </r>
  <r>
    <x v="10"/>
    <n v="0"/>
    <n v="0"/>
    <n v="0"/>
    <n v="0"/>
    <n v="2760"/>
    <n v="0"/>
    <n v="661"/>
    <n v="2760"/>
    <n v="0"/>
    <n v="0"/>
    <n v="0"/>
    <n v="0"/>
  </r>
  <r>
    <x v="11"/>
    <n v="-1860"/>
    <n v="3720"/>
    <n v="-1860"/>
    <n v="-1860"/>
    <n v="-825.90000000000009"/>
    <n v="5378.7"/>
    <n v="4344.6000000000004"/>
    <n v="-1860"/>
    <n v="9555.6"/>
    <n v="-1860"/>
    <n v="-1860"/>
    <n v="-1860"/>
  </r>
  <r>
    <x v="12"/>
    <n v="0"/>
    <n v="0"/>
    <n v="0"/>
    <n v="0"/>
    <n v="0"/>
    <n v="0"/>
    <n v="2901.34"/>
    <n v="2635.8"/>
    <n v="7952"/>
    <n v="0"/>
    <n v="0"/>
    <n v="0"/>
  </r>
  <r>
    <x v="13"/>
    <n v="372"/>
    <n v="0"/>
    <n v="0"/>
    <n v="0"/>
    <n v="0"/>
    <n v="0"/>
    <n v="-2976"/>
    <n v="-2976"/>
    <n v="-1720.36"/>
    <n v="-2976"/>
    <n v="-2976"/>
    <n v="-2604"/>
  </r>
  <r>
    <x v="14"/>
    <n v="0"/>
    <n v="4700"/>
    <n v="0"/>
    <n v="6208"/>
    <n v="0"/>
    <n v="0"/>
    <n v="3380"/>
    <n v="0"/>
    <n v="0"/>
    <n v="0"/>
    <n v="0"/>
    <n v="0"/>
  </r>
  <r>
    <x v="15"/>
    <n v="0"/>
    <n v="0"/>
    <n v="0"/>
    <n v="0"/>
    <n v="0"/>
    <n v="0"/>
    <n v="6960"/>
    <n v="0"/>
    <n v="3023"/>
    <n v="0"/>
    <n v="0"/>
    <n v="0"/>
  </r>
  <r>
    <x v="16"/>
    <n v="0"/>
    <n v="0"/>
    <n v="0"/>
    <n v="0"/>
    <n v="0"/>
    <n v="0"/>
    <n v="0"/>
    <n v="0"/>
    <n v="1077"/>
    <n v="0"/>
    <n v="0"/>
    <n v="0"/>
  </r>
  <r>
    <x v="17"/>
    <n v="0"/>
    <n v="0"/>
    <n v="0"/>
    <n v="0"/>
    <n v="0"/>
    <n v="0"/>
    <n v="0"/>
    <n v="0"/>
    <n v="0"/>
    <n v="0"/>
    <n v="2320"/>
    <n v="0"/>
  </r>
  <r>
    <x v="18"/>
    <n v="5000"/>
    <n v="0"/>
    <n v="0"/>
    <n v="6000"/>
    <n v="0"/>
    <n v="0"/>
    <n v="0"/>
    <n v="0"/>
    <n v="0"/>
    <n v="0"/>
    <n v="0"/>
    <n v="5000"/>
  </r>
  <r>
    <x v="19"/>
    <n v="0"/>
    <n v="5500"/>
    <n v="-169104"/>
    <n v="0"/>
    <n v="0"/>
    <n v="0"/>
    <n v="-169104"/>
    <n v="0"/>
    <n v="14040"/>
    <n v="0"/>
    <n v="-169104"/>
    <n v="0"/>
  </r>
  <r>
    <x v="20"/>
    <n v="4124"/>
    <n v="0"/>
    <n v="0"/>
    <n v="0"/>
    <n v="0"/>
    <n v="0"/>
    <n v="0"/>
    <n v="0"/>
    <n v="0"/>
    <n v="0"/>
    <n v="0"/>
    <n v="4124"/>
  </r>
  <r>
    <x v="21"/>
    <n v="0"/>
    <n v="0"/>
    <n v="0"/>
    <n v="0"/>
    <n v="0"/>
    <n v="0"/>
    <n v="4833.6000000000004"/>
    <n v="0"/>
    <n v="0"/>
    <n v="0"/>
    <n v="0"/>
    <n v="0"/>
  </r>
  <r>
    <x v="22"/>
    <n v="15508.58"/>
    <n v="8031.22"/>
    <n v="308"/>
    <n v="-2368"/>
    <n v="-2760.14"/>
    <n v="1250.08"/>
    <n v="19357.66"/>
    <n v="5754.4000000000005"/>
    <n v="7433.72"/>
    <n v="15229.48"/>
    <n v="-5438.62"/>
    <n v="10003.459999999999"/>
  </r>
  <r>
    <x v="23"/>
    <n v="170"/>
    <n v="510"/>
    <n v="-340"/>
    <n v="-340"/>
    <n v="2433.6"/>
    <n v="1973.12"/>
    <n v="-340"/>
    <n v="816.56"/>
    <n v="-340"/>
    <n v="-340"/>
    <n v="816.56"/>
    <n v="170"/>
  </r>
  <r>
    <x v="24"/>
    <n v="0"/>
    <n v="0"/>
    <n v="0"/>
    <n v="0"/>
    <n v="8816"/>
    <n v="0"/>
    <n v="0"/>
    <n v="0"/>
    <n v="0"/>
    <n v="0"/>
    <n v="608"/>
    <n v="0"/>
  </r>
  <r>
    <x v="25"/>
    <n v="5336"/>
    <n v="464"/>
    <n v="1160"/>
    <n v="0"/>
    <n v="0"/>
    <n v="0"/>
    <n v="0"/>
    <n v="0"/>
    <n v="0"/>
    <n v="0"/>
    <n v="0"/>
    <n v="2540"/>
  </r>
  <r>
    <x v="26"/>
    <n v="118994"/>
    <n v="-72459.72"/>
    <n v="-26087.839999999989"/>
    <n v="-45077.459999999992"/>
    <n v="-42573.040000000008"/>
    <n v="6034.7799999999988"/>
    <n v="15115.100000000006"/>
    <n v="4358.4599999999919"/>
    <n v="110028.16"/>
    <n v="52358.66"/>
    <n v="2314.2599999999948"/>
    <n v="12382"/>
  </r>
  <r>
    <x v="27"/>
    <n v="0"/>
    <n v="39.700000000000003"/>
    <n v="0"/>
    <n v="0"/>
    <n v="0"/>
    <n v="0"/>
    <n v="0"/>
    <n v="0"/>
    <n v="0"/>
    <n v="0"/>
    <n v="0"/>
    <n v="0"/>
  </r>
  <r>
    <x v="28"/>
    <n v="-2904"/>
    <n v="1615"/>
    <n v="-2904"/>
    <n v="1833"/>
    <n v="1833"/>
    <n v="-904"/>
    <n v="-2904"/>
    <n v="1833"/>
    <n v="-904"/>
    <n v="1833"/>
    <n v="-2904"/>
    <n v="-2904"/>
  </r>
  <r>
    <x v="29"/>
    <n v="0"/>
    <n v="-1710"/>
    <n v="-1710"/>
    <n v="-1710"/>
    <n v="-1710"/>
    <n v="-1710"/>
    <n v="-1710"/>
    <n v="-1710"/>
    <n v="-1710"/>
    <n v="-1710"/>
    <n v="-1710"/>
    <n v="-1710"/>
  </r>
  <r>
    <x v="30"/>
    <n v="480"/>
    <n v="0"/>
    <n v="0"/>
    <n v="0"/>
    <n v="0"/>
    <n v="0"/>
    <n v="0"/>
    <n v="0"/>
    <n v="6615"/>
    <n v="6615"/>
    <n v="6615"/>
    <n v="950"/>
  </r>
  <r>
    <x v="31"/>
    <n v="-840.02000000000044"/>
    <n v="2900"/>
    <n v="-5128.6000000000004"/>
    <n v="-10360"/>
    <n v="-10360"/>
    <n v="7998.2999999999993"/>
    <n v="4045.24"/>
    <n v="2420"/>
    <n v="-10360"/>
    <n v="334"/>
    <n v="-10360"/>
    <n v="63894"/>
  </r>
  <r>
    <x v="32"/>
    <n v="0"/>
    <n v="0"/>
    <n v="0"/>
    <n v="1008"/>
    <n v="1008"/>
    <n v="1008"/>
    <n v="152"/>
    <n v="1008"/>
    <n v="0"/>
    <n v="0"/>
    <n v="1008"/>
    <n v="0"/>
  </r>
  <r>
    <x v="33"/>
    <n v="41399.919999999998"/>
    <n v="-49032.68"/>
    <n v="8810.3000000000029"/>
    <n v="-20803.999999999993"/>
    <n v="-38052.200000000004"/>
    <n v="-35660.060000000005"/>
    <n v="-30597.999999999996"/>
    <n v="-33707.040000000001"/>
    <n v="-20706.099999999999"/>
    <n v="-44168.36"/>
    <n v="-21925.54"/>
    <n v="7824.2000000000044"/>
  </r>
  <r>
    <x v="34"/>
    <n v="4700"/>
    <n v="0"/>
    <n v="0"/>
    <n v="0"/>
    <n v="0"/>
    <n v="-11280"/>
    <n v="0"/>
    <n v="-376"/>
    <n v="0"/>
    <n v="0"/>
    <n v="11280"/>
    <n v="-1680"/>
  </r>
  <r>
    <x v="35"/>
    <n v="0"/>
    <n v="0"/>
    <n v="0"/>
    <n v="0"/>
    <n v="0"/>
    <n v="0"/>
    <n v="-14774"/>
    <n v="-14774"/>
    <n v="-14774"/>
    <n v="-14774"/>
    <n v="-14774"/>
    <n v="-14774"/>
  </r>
  <r>
    <x v="36"/>
    <n v="1480"/>
    <n v="740"/>
    <n v="0"/>
    <n v="1480"/>
    <n v="370"/>
    <n v="1110"/>
    <n v="0"/>
    <n v="1040"/>
    <n v="308"/>
    <n v="1110"/>
    <n v="-370"/>
    <n v="2540"/>
  </r>
  <r>
    <x v="37"/>
    <n v="0"/>
    <n v="-4035"/>
    <n v="-4035"/>
    <n v="584.20000000000073"/>
    <n v="-8830.7999999999993"/>
    <n v="-8830.7999999999993"/>
    <n v="-12130.8"/>
    <n v="-4060.7999999999993"/>
    <n v="-1370.7999999999993"/>
    <n v="-1370.7999999999993"/>
    <n v="-7019.7999999999993"/>
    <n v="-12130.8"/>
  </r>
  <r>
    <x v="38"/>
    <n v="0"/>
    <n v="1530"/>
    <n v="-1870"/>
    <n v="-1870"/>
    <n v="-1870"/>
    <n v="1985.1999999999998"/>
    <n v="-1870"/>
    <n v="1985.1999999999998"/>
    <n v="-1870"/>
    <n v="57.599999999999909"/>
    <n v="-1870"/>
    <n v="-1870"/>
  </r>
  <r>
    <x v="39"/>
    <n v="1476.02"/>
    <n v="4688.4399999999996"/>
    <n v="1938"/>
    <n v="330.18"/>
    <n v="0"/>
    <n v="1002.98"/>
    <n v="1365.32"/>
    <n v="1208.74"/>
    <n v="318.56"/>
    <n v="2614.1799999999998"/>
    <n v="1123.8399999999999"/>
    <n v="800"/>
  </r>
  <r>
    <x v="40"/>
    <n v="0"/>
    <n v="0"/>
    <n v="0"/>
    <n v="144"/>
    <n v="0"/>
    <n v="0"/>
    <n v="0"/>
    <n v="0"/>
    <n v="0"/>
    <n v="0"/>
    <n v="0"/>
    <n v="0"/>
  </r>
  <r>
    <x v="41"/>
    <n v="0"/>
    <n v="0"/>
    <n v="0"/>
    <n v="0"/>
    <n v="4676.16"/>
    <n v="4676.16"/>
    <n v="956.15999999999985"/>
    <n v="956.15999999999985"/>
    <n v="956.15999999999985"/>
    <n v="-3720"/>
    <n v="-3720"/>
    <n v="-3720"/>
  </r>
  <r>
    <x v="42"/>
    <n v="87882.62"/>
    <n v="-76367.960000000006"/>
    <n v="-136145.1"/>
    <n v="-12931.119999999995"/>
    <n v="-58308.500000000029"/>
    <n v="-49852.120000000024"/>
    <n v="-62309.620000000039"/>
    <n v="-75861.299999999988"/>
    <n v="-112262.84000000001"/>
    <n v="-46911.199999999983"/>
    <n v="-91336.92"/>
    <n v="-108398.5"/>
  </r>
  <r>
    <x v="43"/>
    <n v="13668.6"/>
    <n v="0"/>
    <n v="0"/>
    <n v="0"/>
    <n v="0"/>
    <n v="0"/>
    <n v="0"/>
    <n v="0"/>
    <n v="51775"/>
    <n v="0"/>
    <n v="0"/>
    <n v="0"/>
  </r>
  <r>
    <x v="44"/>
    <n v="-1841.3999999999999"/>
    <n v="9207"/>
    <n v="-1841.3999999999999"/>
    <n v="-1841.3999999999999"/>
    <n v="-1841.3999999999999"/>
    <n v="-1841.3999999999999"/>
    <n v="-1841.3999999999999"/>
    <n v="-1841.3999999999999"/>
    <n v="-1841.3999999999999"/>
    <n v="-1841.3999999999999"/>
    <n v="-1841.3999999999999"/>
    <n v="-1841.3999999999999"/>
  </r>
  <r>
    <x v="45"/>
    <n v="0"/>
    <n v="0"/>
    <n v="0"/>
    <n v="0"/>
    <n v="0"/>
    <n v="7292.7"/>
    <n v="0"/>
    <n v="197.1"/>
    <n v="0"/>
    <n v="0"/>
    <n v="0"/>
    <n v="0"/>
  </r>
  <r>
    <x v="46"/>
    <n v="10856.8"/>
    <n v="7315"/>
    <n v="10207.599999999999"/>
    <n v="-4824.6000000000004"/>
    <n v="-15020"/>
    <n v="9172"/>
    <n v="-2804"/>
    <n v="-16017.5"/>
    <n v="29096.799999999999"/>
    <n v="9084.7000000000007"/>
    <n v="12654.96"/>
    <n v="-5061"/>
  </r>
  <r>
    <x v="47"/>
    <n v="4926"/>
    <n v="-1840"/>
    <n v="1070"/>
    <n v="-1840"/>
    <n v="-1840"/>
    <n v="1070"/>
    <n v="1070"/>
    <n v="80.599999999999909"/>
    <n v="10789.4"/>
    <n v="12710"/>
    <n v="-1840"/>
    <n v="5478"/>
  </r>
  <r>
    <x v="48"/>
    <n v="0"/>
    <n v="0"/>
    <n v="0"/>
    <n v="0"/>
    <n v="0"/>
    <n v="250"/>
    <n v="624"/>
    <n v="0"/>
    <n v="0"/>
    <n v="0"/>
    <n v="0"/>
    <n v="0"/>
  </r>
  <r>
    <x v="49"/>
    <n v="0"/>
    <n v="0"/>
    <n v="0"/>
    <n v="-16053.599999999999"/>
    <n v="-16053.599999999999"/>
    <n v="-16053.599999999999"/>
    <n v="-16053.599999999999"/>
    <n v="-16053.599999999999"/>
    <n v="-16053.599999999999"/>
    <n v="-16053.599999999999"/>
    <n v="-16053.599999999999"/>
    <n v="-16053.599999999999"/>
  </r>
  <r>
    <x v="50"/>
    <n v="0"/>
    <n v="0"/>
    <n v="0"/>
    <n v="1666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71CFC-9F6C-4C28-9A86-7B804D7553F1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2" rowHeaderCaption="Customer">
  <location ref="Q4:AD56" firstHeaderRow="0" firstDataRow="1" firstDataCol="1"/>
  <pivotFields count="14">
    <pivotField axis="axisRow" showAll="0" sortType="ascending">
      <items count="107">
        <item x="0"/>
        <item x="49"/>
        <item m="1" x="96"/>
        <item x="30"/>
        <item m="1" x="56"/>
        <item m="1" x="101"/>
        <item x="31"/>
        <item x="9"/>
        <item x="35"/>
        <item x="34"/>
        <item x="37"/>
        <item m="1" x="86"/>
        <item x="16"/>
        <item m="1" x="78"/>
        <item x="45"/>
        <item m="1" x="57"/>
        <item x="33"/>
        <item m="1" x="77"/>
        <item m="1" x="75"/>
        <item x="8"/>
        <item x="50"/>
        <item x="14"/>
        <item m="1" x="70"/>
        <item m="1" x="68"/>
        <item m="1" x="62"/>
        <item m="1" x="93"/>
        <item x="12"/>
        <item x="5"/>
        <item m="1" x="97"/>
        <item x="7"/>
        <item x="21"/>
        <item x="2"/>
        <item m="1" x="87"/>
        <item m="1" x="71"/>
        <item m="1" x="69"/>
        <item m="1" x="85"/>
        <item m="1" x="100"/>
        <item x="26"/>
        <item m="1" x="104"/>
        <item m="1" x="66"/>
        <item m="1" x="51"/>
        <item m="1" x="60"/>
        <item x="20"/>
        <item m="1" x="103"/>
        <item m="1" x="72"/>
        <item x="28"/>
        <item m="1" x="84"/>
        <item m="1" x="65"/>
        <item x="24"/>
        <item m="1" x="76"/>
        <item x="25"/>
        <item x="13"/>
        <item m="1" x="58"/>
        <item x="43"/>
        <item m="1" x="79"/>
        <item m="1" x="67"/>
        <item x="29"/>
        <item x="41"/>
        <item x="27"/>
        <item m="1" x="80"/>
        <item x="44"/>
        <item m="1" x="82"/>
        <item m="1" x="89"/>
        <item m="1" x="95"/>
        <item x="18"/>
        <item m="1" x="91"/>
        <item x="10"/>
        <item x="4"/>
        <item m="1" x="92"/>
        <item m="1" x="63"/>
        <item x="32"/>
        <item x="39"/>
        <item x="23"/>
        <item x="48"/>
        <item x="22"/>
        <item m="1" x="105"/>
        <item m="1" x="74"/>
        <item x="47"/>
        <item m="1" x="55"/>
        <item m="1" x="64"/>
        <item m="1" x="59"/>
        <item m="1" x="83"/>
        <item m="1" x="73"/>
        <item x="38"/>
        <item x="17"/>
        <item x="40"/>
        <item x="3"/>
        <item x="46"/>
        <item x="42"/>
        <item x="15"/>
        <item m="1" x="99"/>
        <item m="1" x="53"/>
        <item m="1" x="102"/>
        <item m="1" x="98"/>
        <item m="1" x="81"/>
        <item m="1" x="90"/>
        <item x="19"/>
        <item x="11"/>
        <item x="6"/>
        <item m="1" x="61"/>
        <item x="36"/>
        <item x="1"/>
        <item m="1" x="94"/>
        <item m="1" x="88"/>
        <item m="1" x="54"/>
        <item m="1" x="5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52">
    <i>
      <x/>
    </i>
    <i>
      <x v="1"/>
    </i>
    <i>
      <x v="3"/>
    </i>
    <i>
      <x v="6"/>
    </i>
    <i>
      <x v="7"/>
    </i>
    <i>
      <x v="8"/>
    </i>
    <i>
      <x v="9"/>
    </i>
    <i>
      <x v="10"/>
    </i>
    <i>
      <x v="12"/>
    </i>
    <i>
      <x v="14"/>
    </i>
    <i>
      <x v="16"/>
    </i>
    <i>
      <x v="19"/>
    </i>
    <i>
      <x v="20"/>
    </i>
    <i>
      <x v="21"/>
    </i>
    <i>
      <x v="26"/>
    </i>
    <i>
      <x v="27"/>
    </i>
    <i>
      <x v="29"/>
    </i>
    <i>
      <x v="30"/>
    </i>
    <i>
      <x v="31"/>
    </i>
    <i>
      <x v="37"/>
    </i>
    <i>
      <x v="42"/>
    </i>
    <i>
      <x v="45"/>
    </i>
    <i>
      <x v="48"/>
    </i>
    <i>
      <x v="50"/>
    </i>
    <i>
      <x v="51"/>
    </i>
    <i>
      <x v="53"/>
    </i>
    <i>
      <x v="56"/>
    </i>
    <i>
      <x v="57"/>
    </i>
    <i>
      <x v="58"/>
    </i>
    <i>
      <x v="60"/>
    </i>
    <i>
      <x v="64"/>
    </i>
    <i>
      <x v="66"/>
    </i>
    <i>
      <x v="67"/>
    </i>
    <i>
      <x v="70"/>
    </i>
    <i>
      <x v="71"/>
    </i>
    <i>
      <x v="72"/>
    </i>
    <i>
      <x v="73"/>
    </i>
    <i>
      <x v="74"/>
    </i>
    <i>
      <x v="77"/>
    </i>
    <i>
      <x v="83"/>
    </i>
    <i>
      <x v="84"/>
    </i>
    <i>
      <x v="85"/>
    </i>
    <i>
      <x v="86"/>
    </i>
    <i>
      <x v="87"/>
    </i>
    <i>
      <x v="88"/>
    </i>
    <i>
      <x v="89"/>
    </i>
    <i>
      <x v="96"/>
    </i>
    <i>
      <x v="97"/>
    </i>
    <i>
      <x v="98"/>
    </i>
    <i>
      <x v="100"/>
    </i>
    <i>
      <x v="10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Jan 2021 " fld="1" baseField="0" baseItem="5"/>
    <dataField name="Feb 2021 " fld="2" baseField="0" baseItem="5"/>
    <dataField name="Mar 2021 " fld="3" baseField="0" baseItem="0"/>
    <dataField name="Apr 2021 " fld="4" baseField="0" baseItem="0"/>
    <dataField name="May 2021 " fld="5" baseField="0" baseItem="0"/>
    <dataField name="Jun 2021 " fld="6" baseField="0" baseItem="0"/>
    <dataField name="Jul 2021 " fld="7" baseField="0" baseItem="0"/>
    <dataField name="Aug 2021 " fld="8" baseField="0" baseItem="0"/>
    <dataField name="Sep 2021 " fld="9" baseField="0" baseItem="0"/>
    <dataField name="Oct 2021 " fld="10" baseField="0" baseItem="0"/>
    <dataField name="Nov 2021 " fld="11" baseField="0" baseItem="0"/>
    <dataField name="Dec 2021 " fld="12" baseField="0" baseItem="0"/>
    <dataField name="Total" fld="13" baseField="0" baseItem="41"/>
  </dataFields>
  <formats count="1">
    <format dxfId="10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77418-7424-4D2F-836F-D15132DD1E58}" name="PivotTable10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Customer">
  <location ref="B4:O56" firstHeaderRow="0" firstDataRow="1" firstDataCol="1"/>
  <pivotFields count="14">
    <pivotField axis="axisRow" showAll="0" sortType="ascending">
      <items count="107">
        <item x="0"/>
        <item x="49"/>
        <item m="1" x="96"/>
        <item x="30"/>
        <item m="1" x="56"/>
        <item m="1" x="101"/>
        <item x="31"/>
        <item x="9"/>
        <item x="35"/>
        <item x="34"/>
        <item x="37"/>
        <item m="1" x="86"/>
        <item x="16"/>
        <item m="1" x="78"/>
        <item x="45"/>
        <item m="1" x="57"/>
        <item x="33"/>
        <item m="1" x="77"/>
        <item m="1" x="75"/>
        <item x="8"/>
        <item x="50"/>
        <item x="14"/>
        <item m="1" x="70"/>
        <item m="1" x="68"/>
        <item m="1" x="62"/>
        <item m="1" x="93"/>
        <item x="12"/>
        <item x="5"/>
        <item m="1" x="97"/>
        <item x="7"/>
        <item x="21"/>
        <item x="2"/>
        <item m="1" x="87"/>
        <item m="1" x="71"/>
        <item m="1" x="69"/>
        <item m="1" x="85"/>
        <item m="1" x="100"/>
        <item x="26"/>
        <item m="1" x="104"/>
        <item m="1" x="66"/>
        <item m="1" x="51"/>
        <item m="1" x="60"/>
        <item x="20"/>
        <item m="1" x="103"/>
        <item m="1" x="72"/>
        <item x="28"/>
        <item m="1" x="84"/>
        <item m="1" x="65"/>
        <item x="24"/>
        <item m="1" x="76"/>
        <item x="25"/>
        <item x="13"/>
        <item m="1" x="58"/>
        <item x="43"/>
        <item m="1" x="79"/>
        <item m="1" x="67"/>
        <item x="29"/>
        <item x="41"/>
        <item x="27"/>
        <item m="1" x="80"/>
        <item x="44"/>
        <item m="1" x="82"/>
        <item m="1" x="89"/>
        <item m="1" x="95"/>
        <item x="18"/>
        <item m="1" x="91"/>
        <item x="10"/>
        <item x="4"/>
        <item m="1" x="92"/>
        <item m="1" x="63"/>
        <item x="32"/>
        <item x="39"/>
        <item x="23"/>
        <item x="48"/>
        <item x="22"/>
        <item m="1" x="105"/>
        <item m="1" x="74"/>
        <item x="47"/>
        <item m="1" x="55"/>
        <item m="1" x="64"/>
        <item m="1" x="59"/>
        <item m="1" x="83"/>
        <item m="1" x="73"/>
        <item x="38"/>
        <item x="17"/>
        <item x="40"/>
        <item x="3"/>
        <item x="46"/>
        <item x="42"/>
        <item x="15"/>
        <item m="1" x="99"/>
        <item m="1" x="53"/>
        <item m="1" x="102"/>
        <item m="1" x="98"/>
        <item m="1" x="81"/>
        <item m="1" x="90"/>
        <item x="19"/>
        <item x="11"/>
        <item x="6"/>
        <item m="1" x="61"/>
        <item x="36"/>
        <item x="1"/>
        <item m="1" x="94"/>
        <item m="1" x="88"/>
        <item m="1" x="54"/>
        <item m="1" x="5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52">
    <i>
      <x/>
    </i>
    <i>
      <x v="1"/>
    </i>
    <i>
      <x v="3"/>
    </i>
    <i>
      <x v="6"/>
    </i>
    <i>
      <x v="7"/>
    </i>
    <i>
      <x v="8"/>
    </i>
    <i>
      <x v="9"/>
    </i>
    <i>
      <x v="10"/>
    </i>
    <i>
      <x v="12"/>
    </i>
    <i>
      <x v="14"/>
    </i>
    <i>
      <x v="16"/>
    </i>
    <i>
      <x v="19"/>
    </i>
    <i>
      <x v="20"/>
    </i>
    <i>
      <x v="21"/>
    </i>
    <i>
      <x v="26"/>
    </i>
    <i>
      <x v="27"/>
    </i>
    <i>
      <x v="29"/>
    </i>
    <i>
      <x v="30"/>
    </i>
    <i>
      <x v="31"/>
    </i>
    <i>
      <x v="37"/>
    </i>
    <i>
      <x v="42"/>
    </i>
    <i>
      <x v="45"/>
    </i>
    <i>
      <x v="48"/>
    </i>
    <i>
      <x v="50"/>
    </i>
    <i>
      <x v="51"/>
    </i>
    <i>
      <x v="53"/>
    </i>
    <i>
      <x v="56"/>
    </i>
    <i>
      <x v="57"/>
    </i>
    <i>
      <x v="58"/>
    </i>
    <i>
      <x v="60"/>
    </i>
    <i>
      <x v="64"/>
    </i>
    <i>
      <x v="66"/>
    </i>
    <i>
      <x v="67"/>
    </i>
    <i>
      <x v="70"/>
    </i>
    <i>
      <x v="71"/>
    </i>
    <i>
      <x v="72"/>
    </i>
    <i>
      <x v="73"/>
    </i>
    <i>
      <x v="74"/>
    </i>
    <i>
      <x v="77"/>
    </i>
    <i>
      <x v="83"/>
    </i>
    <i>
      <x v="84"/>
    </i>
    <i>
      <x v="85"/>
    </i>
    <i>
      <x v="86"/>
    </i>
    <i>
      <x v="87"/>
    </i>
    <i>
      <x v="88"/>
    </i>
    <i>
      <x v="89"/>
    </i>
    <i>
      <x v="96"/>
    </i>
    <i>
      <x v="97"/>
    </i>
    <i>
      <x v="98"/>
    </i>
    <i>
      <x v="100"/>
    </i>
    <i>
      <x v="10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Jan 2021 " fld="1" baseField="0" baseItem="0"/>
    <dataField name="Feb 2021 " fld="2" baseField="0" baseItem="9"/>
    <dataField name="Mar 2021 " fld="3" baseField="0" baseItem="9"/>
    <dataField name="Apr 2021 " fld="4" baseField="0" baseItem="9"/>
    <dataField name="May 2021 " fld="5" baseField="0" baseItem="9"/>
    <dataField name="Jun 2021 " fld="6" baseField="0" baseItem="9"/>
    <dataField name="Jul 2021 " fld="7" baseField="0" baseItem="6"/>
    <dataField name="Aug 2021 " fld="8" baseField="0" baseItem="6"/>
    <dataField name="Sep 2021 " fld="9" baseField="0" baseItem="5"/>
    <dataField name="Oct 2021 " fld="10" baseField="0" baseItem="5"/>
    <dataField name="Nov 2021 " fld="11" baseField="0" baseItem="5"/>
    <dataField name="Dec 2021 " fld="12" baseField="0" baseItem="5"/>
    <dataField name="Total" fld="13" baseField="0" baseItem="6"/>
  </dataFields>
  <formats count="1">
    <format dxfId="6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82822-E754-4463-A3FA-0040A37F829A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 rowHeaderCaption="Customer">
  <location ref="AF4:AS56" firstHeaderRow="0" firstDataRow="1" firstDataCol="1"/>
  <pivotFields count="14">
    <pivotField axis="axisRow" showAll="0" sortType="ascending">
      <items count="107">
        <item x="0"/>
        <item x="49"/>
        <item m="1" x="96"/>
        <item x="30"/>
        <item m="1" x="56"/>
        <item m="1" x="101"/>
        <item x="31"/>
        <item x="9"/>
        <item x="35"/>
        <item x="34"/>
        <item x="37"/>
        <item m="1" x="86"/>
        <item x="16"/>
        <item m="1" x="78"/>
        <item x="45"/>
        <item m="1" x="57"/>
        <item x="33"/>
        <item m="1" x="77"/>
        <item m="1" x="75"/>
        <item x="8"/>
        <item x="50"/>
        <item x="14"/>
        <item m="1" x="70"/>
        <item m="1" x="68"/>
        <item m="1" x="62"/>
        <item m="1" x="93"/>
        <item x="12"/>
        <item x="5"/>
        <item m="1" x="97"/>
        <item x="7"/>
        <item x="21"/>
        <item x="2"/>
        <item m="1" x="87"/>
        <item m="1" x="71"/>
        <item m="1" x="69"/>
        <item m="1" x="85"/>
        <item m="1" x="100"/>
        <item x="26"/>
        <item m="1" x="104"/>
        <item m="1" x="66"/>
        <item m="1" x="51"/>
        <item m="1" x="60"/>
        <item x="20"/>
        <item m="1" x="103"/>
        <item m="1" x="72"/>
        <item x="28"/>
        <item m="1" x="84"/>
        <item m="1" x="65"/>
        <item x="24"/>
        <item m="1" x="76"/>
        <item x="25"/>
        <item x="13"/>
        <item m="1" x="58"/>
        <item x="43"/>
        <item m="1" x="79"/>
        <item m="1" x="67"/>
        <item x="29"/>
        <item x="41"/>
        <item x="27"/>
        <item m="1" x="80"/>
        <item x="44"/>
        <item m="1" x="82"/>
        <item m="1" x="89"/>
        <item m="1" x="95"/>
        <item x="18"/>
        <item m="1" x="91"/>
        <item x="10"/>
        <item x="4"/>
        <item m="1" x="92"/>
        <item m="1" x="63"/>
        <item x="32"/>
        <item x="39"/>
        <item x="23"/>
        <item x="48"/>
        <item x="22"/>
        <item m="1" x="105"/>
        <item m="1" x="74"/>
        <item x="47"/>
        <item m="1" x="55"/>
        <item m="1" x="64"/>
        <item m="1" x="59"/>
        <item m="1" x="83"/>
        <item m="1" x="73"/>
        <item x="38"/>
        <item x="17"/>
        <item x="40"/>
        <item x="3"/>
        <item x="46"/>
        <item x="42"/>
        <item x="15"/>
        <item m="1" x="99"/>
        <item m="1" x="53"/>
        <item m="1" x="102"/>
        <item m="1" x="98"/>
        <item m="1" x="81"/>
        <item m="1" x="90"/>
        <item x="19"/>
        <item x="11"/>
        <item x="6"/>
        <item m="1" x="61"/>
        <item x="36"/>
        <item x="1"/>
        <item m="1" x="94"/>
        <item m="1" x="88"/>
        <item m="1" x="54"/>
        <item m="1" x="5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52">
    <i>
      <x/>
    </i>
    <i>
      <x v="1"/>
    </i>
    <i>
      <x v="3"/>
    </i>
    <i>
      <x v="6"/>
    </i>
    <i>
      <x v="7"/>
    </i>
    <i>
      <x v="8"/>
    </i>
    <i>
      <x v="9"/>
    </i>
    <i>
      <x v="10"/>
    </i>
    <i>
      <x v="12"/>
    </i>
    <i>
      <x v="14"/>
    </i>
    <i>
      <x v="16"/>
    </i>
    <i>
      <x v="19"/>
    </i>
    <i>
      <x v="20"/>
    </i>
    <i>
      <x v="21"/>
    </i>
    <i>
      <x v="26"/>
    </i>
    <i>
      <x v="27"/>
    </i>
    <i>
      <x v="29"/>
    </i>
    <i>
      <x v="30"/>
    </i>
    <i>
      <x v="31"/>
    </i>
    <i>
      <x v="37"/>
    </i>
    <i>
      <x v="42"/>
    </i>
    <i>
      <x v="45"/>
    </i>
    <i>
      <x v="48"/>
    </i>
    <i>
      <x v="50"/>
    </i>
    <i>
      <x v="51"/>
    </i>
    <i>
      <x v="53"/>
    </i>
    <i>
      <x v="56"/>
    </i>
    <i>
      <x v="57"/>
    </i>
    <i>
      <x v="58"/>
    </i>
    <i>
      <x v="60"/>
    </i>
    <i>
      <x v="64"/>
    </i>
    <i>
      <x v="66"/>
    </i>
    <i>
      <x v="67"/>
    </i>
    <i>
      <x v="70"/>
    </i>
    <i>
      <x v="71"/>
    </i>
    <i>
      <x v="72"/>
    </i>
    <i>
      <x v="73"/>
    </i>
    <i>
      <x v="74"/>
    </i>
    <i>
      <x v="77"/>
    </i>
    <i>
      <x v="83"/>
    </i>
    <i>
      <x v="84"/>
    </i>
    <i>
      <x v="85"/>
    </i>
    <i>
      <x v="86"/>
    </i>
    <i>
      <x v="87"/>
    </i>
    <i>
      <x v="88"/>
    </i>
    <i>
      <x v="89"/>
    </i>
    <i>
      <x v="96"/>
    </i>
    <i>
      <x v="97"/>
    </i>
    <i>
      <x v="98"/>
    </i>
    <i>
      <x v="100"/>
    </i>
    <i>
      <x v="10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Jan 2021 " fld="1" baseField="0" baseItem="0"/>
    <dataField name="Feb 2021 " fld="2" baseField="0" baseItem="0"/>
    <dataField name="Mar 2021 " fld="3" baseField="0" baseItem="0"/>
    <dataField name="Apr 2021 " fld="4" baseField="0" baseItem="0"/>
    <dataField name="May 2021 " fld="5" baseField="0" baseItem="0"/>
    <dataField name="Jun 2021 " fld="6" baseField="0" baseItem="0"/>
    <dataField name="Jul 2021 " fld="7" baseField="0" baseItem="0"/>
    <dataField name="Aug 2021 " fld="8" baseField="0" baseItem="0"/>
    <dataField name="Sep 2021 " fld="9" baseField="0" baseItem="0"/>
    <dataField name="Oct 2021 " fld="10" baseField="0" baseItem="0"/>
    <dataField name="Nov 2021 " fld="11" baseField="0" baseItem="0"/>
    <dataField name="Dec 2021 " fld="12" baseField="0" baseItem="0"/>
    <dataField name="Total " fld="13" baseField="0" baseItem="0"/>
  </dataFields>
  <formats count="1">
    <format dxfId="11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CF853-1592-45F5-9EFB-2152CB54386D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9:J91" firstHeaderRow="0" firstDataRow="1" firstDataCol="1"/>
  <pivotFields count="4">
    <pivotField axis="axisRow" showAll="0">
      <items count="107">
        <item m="1" x="96"/>
        <item m="1" x="101"/>
        <item m="1" x="86"/>
        <item m="1" x="77"/>
        <item m="1" x="56"/>
        <item m="1" x="76"/>
        <item m="1" x="74"/>
        <item m="1" x="69"/>
        <item m="1" x="67"/>
        <item m="1" x="61"/>
        <item m="1" x="93"/>
        <item x="12"/>
        <item m="1" x="97"/>
        <item m="1" x="87"/>
        <item m="1" x="70"/>
        <item m="1" x="100"/>
        <item m="1" x="65"/>
        <item m="1" x="51"/>
        <item m="1" x="85"/>
        <item m="1" x="103"/>
        <item m="1" x="71"/>
        <item m="1" x="83"/>
        <item m="1" x="64"/>
        <item m="1" x="75"/>
        <item m="1" x="57"/>
        <item m="1" x="78"/>
        <item m="1" x="66"/>
        <item x="29"/>
        <item m="1" x="79"/>
        <item m="1" x="81"/>
        <item m="1" x="89"/>
        <item m="1" x="95"/>
        <item m="1" x="91"/>
        <item m="1" x="92"/>
        <item m="1" x="73"/>
        <item m="1" x="54"/>
        <item m="1" x="63"/>
        <item m="1" x="58"/>
        <item m="1" x="82"/>
        <item m="1" x="72"/>
        <item x="40"/>
        <item m="1" x="99"/>
        <item m="1" x="52"/>
        <item m="1" x="102"/>
        <item m="1" x="98"/>
        <item m="1" x="80"/>
        <item m="1" x="90"/>
        <item m="1" x="60"/>
        <item m="1" x="94"/>
        <item m="1" x="88"/>
        <item m="1" x="53"/>
        <item m="1" x="104"/>
        <item m="1" x="84"/>
        <item m="1" x="59"/>
        <item m="1" x="55"/>
        <item m="1" x="105"/>
        <item m="1" x="68"/>
        <item m="1"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numFmtId="44" showAll="0"/>
    <pivotField dataField="1" numFmtId="44" showAll="0"/>
    <pivotField dataField="1" dragToRow="0" dragToCol="0" dragToPage="0" showAll="0" defaultSubtotal="0"/>
  </pivotFields>
  <rowFields count="1">
    <field x="0"/>
  </rowFields>
  <rowItems count="52">
    <i>
      <x v="11"/>
    </i>
    <i>
      <x v="27"/>
    </i>
    <i>
      <x v="40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ctuals" fld="1" baseField="0" baseItem="0"/>
    <dataField name="Sum of Budget" fld="2" baseField="0" baseItem="0"/>
    <dataField name="Sum of Actual percent of budget" fld="3" baseField="0" baseItem="0" numFmtId="44"/>
  </dataFields>
  <formats count="3">
    <format dxfId="9">
      <pivotArea collapsedLevelsAreSubtotals="1" fieldPosition="0">
        <references count="2">
          <reference field="4294967294" count="1" selected="0">
            <x v="2"/>
          </reference>
          <reference field="0" count="1">
            <x v="0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2"/>
          </reference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AFF0-24E2-438E-9D65-74F4F0D54109}">
  <sheetPr codeName="Sheet1">
    <pageSetUpPr fitToPage="1"/>
  </sheetPr>
  <dimension ref="A1:U79"/>
  <sheetViews>
    <sheetView showGridLines="0" tabSelected="1" zoomScale="85" zoomScaleNormal="85" workbookViewId="0">
      <selection activeCell="U79" sqref="U79"/>
    </sheetView>
  </sheetViews>
  <sheetFormatPr defaultColWidth="0" defaultRowHeight="15" zeroHeight="1" x14ac:dyDescent="0.25"/>
  <cols>
    <col min="1" max="1" width="3.42578125" customWidth="1"/>
    <col min="2" max="2" width="3.5703125" customWidth="1"/>
    <col min="3" max="3" width="9.42578125" bestFit="1" customWidth="1"/>
    <col min="4" max="4" width="11.42578125" customWidth="1"/>
    <col min="5" max="5" width="7.85546875" customWidth="1"/>
    <col min="6" max="6" width="3.28515625" customWidth="1"/>
    <col min="7" max="7" width="9.42578125" customWidth="1"/>
    <col min="8" max="8" width="12.5703125" bestFit="1" customWidth="1"/>
    <col min="9" max="9" width="24.85546875" customWidth="1"/>
    <col min="10" max="10" width="3.42578125" customWidth="1"/>
    <col min="11" max="11" width="26.5703125" customWidth="1"/>
    <col min="12" max="12" width="22" customWidth="1"/>
    <col min="13" max="13" width="3.140625" customWidth="1"/>
    <col min="14" max="14" width="1.42578125" customWidth="1"/>
    <col min="15" max="15" width="2.85546875" customWidth="1"/>
    <col min="16" max="16" width="8" customWidth="1"/>
    <col min="17" max="17" width="10.28515625" customWidth="1"/>
    <col min="18" max="18" width="13" customWidth="1"/>
    <col min="19" max="19" width="9.140625" customWidth="1"/>
    <col min="20" max="20" width="3" customWidth="1"/>
    <col min="21" max="21" width="2.85546875" customWidth="1"/>
    <col min="22" max="22" width="0" hidden="1" customWidth="1"/>
  </cols>
  <sheetData>
    <row r="1" spans="1:21" ht="58.5" customHeight="1" x14ac:dyDescent="0.25">
      <c r="A1" s="57" t="s">
        <v>46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spans="1:21" ht="13.5" hidden="1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3.25" customHeight="1" x14ac:dyDescent="0.25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x14ac:dyDescent="0.25">
      <c r="A4" s="15"/>
      <c r="B4" s="15"/>
      <c r="C4" s="16"/>
      <c r="D4" s="17"/>
      <c r="E4" s="17"/>
      <c r="F4" s="17"/>
      <c r="G4" s="17"/>
      <c r="H4" s="18"/>
      <c r="I4" s="18"/>
      <c r="J4" s="15"/>
      <c r="K4" s="15"/>
      <c r="L4" s="18"/>
      <c r="M4" s="18"/>
      <c r="N4" s="18"/>
      <c r="O4" s="18"/>
      <c r="P4" s="18"/>
      <c r="Q4" s="18"/>
      <c r="R4" s="15"/>
      <c r="S4" s="15"/>
      <c r="T4" s="15"/>
      <c r="U4" s="15"/>
    </row>
    <row r="5" spans="1:21" ht="31.5" customHeight="1" x14ac:dyDescent="0.25">
      <c r="A5" s="15"/>
      <c r="B5" s="15"/>
      <c r="C5" s="15"/>
      <c r="D5" s="17"/>
      <c r="E5" s="17"/>
      <c r="F5" s="17"/>
      <c r="G5" s="17"/>
      <c r="H5" s="18"/>
      <c r="I5" s="18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5.5" customHeight="1" x14ac:dyDescent="0.25">
      <c r="A6" s="15"/>
      <c r="B6" s="15"/>
      <c r="C6" s="15"/>
      <c r="D6" s="17"/>
      <c r="E6" s="17"/>
      <c r="F6" s="17"/>
      <c r="G6" s="17"/>
      <c r="H6" s="18"/>
      <c r="I6" s="1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88.5" customHeight="1" x14ac:dyDescent="0.25">
      <c r="A7" s="15"/>
      <c r="B7" s="15"/>
      <c r="C7" s="15"/>
      <c r="D7" s="17"/>
      <c r="E7" s="17"/>
      <c r="F7" s="17"/>
      <c r="G7" s="17"/>
      <c r="H7" s="18"/>
      <c r="I7" s="1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25">
      <c r="A8" s="15"/>
      <c r="B8" s="15"/>
      <c r="C8" s="15"/>
      <c r="D8" s="17"/>
      <c r="E8" s="17"/>
      <c r="F8" s="17"/>
      <c r="G8" s="17"/>
      <c r="H8" s="18"/>
      <c r="I8" s="18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49.5" customHeight="1" x14ac:dyDescent="0.25">
      <c r="A9" s="15"/>
      <c r="B9" s="15"/>
      <c r="C9" s="15"/>
      <c r="D9" s="17"/>
      <c r="E9" s="17"/>
      <c r="F9" s="17"/>
      <c r="G9" s="17"/>
      <c r="H9" s="18"/>
      <c r="I9" s="1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x14ac:dyDescent="0.25">
      <c r="A10" s="15"/>
      <c r="B10" s="15"/>
      <c r="C10" s="15"/>
      <c r="D10" s="17"/>
      <c r="E10" s="17"/>
      <c r="F10" s="17"/>
      <c r="G10" s="17"/>
      <c r="H10" s="18"/>
      <c r="I10" s="1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25">
      <c r="A11" s="15"/>
      <c r="B11" s="15"/>
      <c r="C11" s="15"/>
      <c r="D11" s="17"/>
      <c r="E11" s="17"/>
      <c r="F11" s="17"/>
      <c r="G11" s="17"/>
      <c r="H11" s="18"/>
      <c r="I11" s="1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25">
      <c r="A12" s="15"/>
      <c r="B12" s="15"/>
      <c r="C12" s="15"/>
      <c r="D12" s="17"/>
      <c r="E12" s="17"/>
      <c r="F12" s="17"/>
      <c r="G12" s="17"/>
      <c r="H12" s="18"/>
      <c r="I12" s="18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25">
      <c r="A13" s="15"/>
      <c r="B13" s="15"/>
      <c r="C13" s="15"/>
      <c r="D13" s="17"/>
      <c r="E13" s="17"/>
      <c r="F13" s="17"/>
      <c r="G13" s="17"/>
      <c r="H13" s="18"/>
      <c r="I13" s="18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5"/>
      <c r="B14" s="15"/>
      <c r="C14" s="15"/>
      <c r="D14" s="17"/>
      <c r="E14" s="17"/>
      <c r="F14" s="17"/>
      <c r="G14" s="17"/>
      <c r="H14" s="18"/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5"/>
      <c r="B15" s="15"/>
      <c r="C15" s="15"/>
      <c r="D15" s="17"/>
      <c r="E15" s="17"/>
      <c r="F15" s="17"/>
      <c r="G15" s="17"/>
      <c r="H15" s="18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x14ac:dyDescent="0.25">
      <c r="A18" s="15"/>
      <c r="B18" s="15"/>
      <c r="C18" s="15"/>
      <c r="D18" s="18"/>
      <c r="E18" s="18"/>
      <c r="F18" s="18"/>
      <c r="G18" s="1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25">
      <c r="A19" s="15"/>
      <c r="B19" s="15"/>
      <c r="C19" s="15"/>
      <c r="D19" s="18"/>
      <c r="E19" s="18"/>
      <c r="F19" s="18"/>
      <c r="G19" s="18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8"/>
      <c r="E20" s="18"/>
      <c r="F20" s="18"/>
      <c r="G20" s="18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15"/>
      <c r="B21" s="15"/>
      <c r="C21" s="15"/>
      <c r="D21" s="18"/>
      <c r="E21" s="18"/>
      <c r="F21" s="18"/>
      <c r="G21" s="18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3.2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33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30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24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4.2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ht="19.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x14ac:dyDescent="0.25">
      <c r="A66" s="15"/>
      <c r="B66" s="15"/>
      <c r="C66" s="2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1:21" x14ac:dyDescent="0.25">
      <c r="A68" s="15"/>
      <c r="B68" s="15"/>
      <c r="C68" s="20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1:2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1:2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1:2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ht="78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</sheetData>
  <mergeCells count="1">
    <mergeCell ref="A1:U1"/>
  </mergeCells>
  <pageMargins left="0.25" right="0.25" top="0.25" bottom="0.25" header="0.25" footer="0.25"/>
  <pageSetup scale="53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99BD-1861-46AD-B8B1-03F1351A11CE}">
  <sheetPr codeName="Sheet2">
    <pageSetUpPr fitToPage="1"/>
  </sheetPr>
  <dimension ref="B1:CF60"/>
  <sheetViews>
    <sheetView showGridLines="0" showWhiteSpace="0" zoomScaleNormal="100" workbookViewId="0">
      <selection activeCell="A5" sqref="A5"/>
    </sheetView>
  </sheetViews>
  <sheetFormatPr defaultColWidth="0" defaultRowHeight="15" zeroHeight="1" x14ac:dyDescent="0.25"/>
  <cols>
    <col min="1" max="1" width="3.7109375" customWidth="1"/>
    <col min="2" max="2" width="37.42578125" bestFit="1" customWidth="1"/>
    <col min="3" max="3" width="8.7109375" bestFit="1" customWidth="1"/>
    <col min="4" max="14" width="9.5703125" bestFit="1" customWidth="1"/>
    <col min="15" max="15" width="10.5703125" bestFit="1" customWidth="1"/>
    <col min="16" max="16" width="4.140625" customWidth="1"/>
    <col min="17" max="17" width="37.42578125" bestFit="1" customWidth="1"/>
    <col min="18" max="29" width="9.5703125" bestFit="1" customWidth="1"/>
    <col min="30" max="30" width="10.5703125" bestFit="1" customWidth="1"/>
    <col min="31" max="31" width="4" customWidth="1"/>
    <col min="32" max="32" width="37.42578125" bestFit="1" customWidth="1"/>
    <col min="33" max="33" width="9.5703125" bestFit="1" customWidth="1"/>
    <col min="34" max="37" width="10.28515625" bestFit="1" customWidth="1"/>
    <col min="38" max="38" width="9.28515625" bestFit="1" customWidth="1"/>
    <col min="39" max="39" width="10.28515625" bestFit="1" customWidth="1"/>
    <col min="40" max="40" width="9.5703125" bestFit="1" customWidth="1"/>
    <col min="41" max="41" width="10.28515625" bestFit="1" customWidth="1"/>
    <col min="42" max="42" width="9.5703125" bestFit="1" customWidth="1"/>
    <col min="43" max="45" width="10.28515625" bestFit="1" customWidth="1"/>
    <col min="46" max="46" width="9.140625" bestFit="1" customWidth="1"/>
    <col min="47" max="47" width="3" style="43" customWidth="1"/>
    <col min="48" max="48" width="9.85546875" style="42" hidden="1"/>
    <col min="49" max="49" width="28.42578125" style="42" hidden="1"/>
    <col min="50" max="50" width="9.140625" style="42" hidden="1"/>
    <col min="51" max="51" width="14.7109375" style="42" hidden="1"/>
    <col min="52" max="52" width="13.42578125" style="42" hidden="1"/>
    <col min="53" max="53" width="32.28515625" style="42" hidden="1"/>
    <col min="54" max="54" width="21.85546875" style="42" hidden="1"/>
    <col min="55" max="55" width="33" style="43" hidden="1"/>
    <col min="56" max="56" width="23.85546875" style="43" hidden="1"/>
    <col min="57" max="57" width="16.85546875" hidden="1"/>
    <col min="58" max="58" width="33.140625" hidden="1"/>
    <col min="59" max="59" width="9.28515625" hidden="1"/>
    <col min="60" max="60" width="12.28515625" hidden="1"/>
    <col min="61" max="61" width="27.42578125" hidden="1"/>
    <col min="62" max="62" width="8.28515625" hidden="1"/>
    <col min="63" max="63" width="14.42578125" hidden="1"/>
    <col min="64" max="64" width="14" hidden="1"/>
    <col min="65" max="65" width="23.5703125" hidden="1"/>
    <col min="66" max="66" width="9.28515625" hidden="1"/>
    <col min="67" max="67" width="15.140625" hidden="1"/>
    <col min="68" max="68" width="13.5703125" hidden="1"/>
    <col min="69" max="69" width="10.85546875" hidden="1"/>
    <col min="70" max="70" width="13.140625" hidden="1"/>
    <col min="71" max="71" width="10" hidden="1"/>
    <col min="72" max="72" width="9.28515625" hidden="1"/>
    <col min="73" max="73" width="17" hidden="1"/>
    <col min="74" max="74" width="22.42578125" hidden="1"/>
    <col min="75" max="75" width="6.85546875" hidden="1"/>
    <col min="76" max="76" width="11.5703125" hidden="1"/>
    <col min="77" max="77" width="10.28515625" hidden="1"/>
    <col min="78" max="78" width="18.28515625" hidden="1"/>
    <col min="79" max="79" width="25.140625" hidden="1"/>
    <col min="80" max="80" width="12.7109375" hidden="1"/>
    <col min="81" max="81" width="19.85546875" hidden="1"/>
    <col min="82" max="82" width="8.28515625" hidden="1"/>
    <col min="83" max="83" width="10.7109375" hidden="1"/>
    <col min="84" max="84" width="11.140625" hidden="1"/>
    <col min="85" max="16384" width="9.140625" hidden="1"/>
  </cols>
  <sheetData>
    <row r="1" spans="2:54" ht="44.25" customHeight="1" x14ac:dyDescent="0.5">
      <c r="B1" s="58" t="s">
        <v>19</v>
      </c>
      <c r="C1" s="58"/>
      <c r="D1" s="58"/>
      <c r="E1" s="58"/>
      <c r="F1" s="58"/>
      <c r="G1" s="58"/>
      <c r="Q1" s="58"/>
      <c r="R1" s="58"/>
      <c r="S1" s="58"/>
      <c r="T1" s="58"/>
      <c r="U1" s="58"/>
      <c r="V1" s="58"/>
      <c r="AF1" s="58"/>
      <c r="AG1" s="58"/>
      <c r="AH1" s="58"/>
      <c r="AI1" s="58"/>
      <c r="AJ1" s="58"/>
      <c r="AK1" s="58"/>
      <c r="AV1" s="43"/>
      <c r="AW1" s="43"/>
      <c r="AX1" s="43"/>
      <c r="AY1" s="43"/>
      <c r="AZ1" s="43"/>
      <c r="BA1" s="43"/>
      <c r="BB1" s="43"/>
    </row>
    <row r="2" spans="2:54" ht="7.5" customHeight="1" x14ac:dyDescent="0.25">
      <c r="AV2" s="43"/>
      <c r="AW2" s="43"/>
      <c r="AX2" s="43"/>
      <c r="AY2" s="43"/>
      <c r="AZ2" s="43"/>
      <c r="BA2" s="43"/>
      <c r="BB2" s="43"/>
    </row>
    <row r="3" spans="2:54" ht="23.25" x14ac:dyDescent="0.35">
      <c r="B3" s="5" t="s">
        <v>5</v>
      </c>
      <c r="Q3" s="5" t="s">
        <v>6</v>
      </c>
      <c r="AF3" s="5" t="s">
        <v>9</v>
      </c>
      <c r="AV3" s="43"/>
      <c r="AW3" s="43"/>
      <c r="AX3" s="43"/>
      <c r="AY3" s="43"/>
      <c r="AZ3" s="43"/>
      <c r="BA3" s="43"/>
      <c r="BB3" s="43"/>
    </row>
    <row r="4" spans="2:54" x14ac:dyDescent="0.25">
      <c r="B4" s="8" t="s">
        <v>2</v>
      </c>
      <c r="C4" t="s">
        <v>34</v>
      </c>
      <c r="D4" t="s">
        <v>35</v>
      </c>
      <c r="E4" t="s">
        <v>37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17</v>
      </c>
      <c r="Q4" s="8" t="s">
        <v>2</v>
      </c>
      <c r="R4" t="s">
        <v>34</v>
      </c>
      <c r="S4" t="s">
        <v>35</v>
      </c>
      <c r="T4" t="s">
        <v>37</v>
      </c>
      <c r="U4" t="s">
        <v>36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17</v>
      </c>
      <c r="AF4" s="8" t="s">
        <v>2</v>
      </c>
      <c r="AG4" t="s">
        <v>34</v>
      </c>
      <c r="AH4" t="s">
        <v>35</v>
      </c>
      <c r="AI4" t="s">
        <v>37</v>
      </c>
      <c r="AJ4" t="s">
        <v>36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10</v>
      </c>
      <c r="AT4" s="12" t="s">
        <v>22</v>
      </c>
      <c r="AV4" s="43"/>
      <c r="BA4" s="43"/>
      <c r="BB4" s="43"/>
    </row>
    <row r="5" spans="2:54" x14ac:dyDescent="0.25">
      <c r="B5" s="7" t="s">
        <v>47</v>
      </c>
      <c r="C5" s="6">
        <v>12194</v>
      </c>
      <c r="D5" s="6">
        <v>12194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24388</v>
      </c>
      <c r="P5" s="6"/>
      <c r="Q5" s="7" t="s">
        <v>47</v>
      </c>
      <c r="R5" s="6">
        <v>0</v>
      </c>
      <c r="S5" s="6">
        <v>2438.8000000000002</v>
      </c>
      <c r="T5" s="6">
        <v>15852.2</v>
      </c>
      <c r="U5" s="6">
        <v>0</v>
      </c>
      <c r="V5" s="6">
        <v>0</v>
      </c>
      <c r="W5" s="6">
        <v>6097</v>
      </c>
      <c r="X5" s="6">
        <v>12194</v>
      </c>
      <c r="Y5" s="6">
        <v>1384</v>
      </c>
      <c r="Z5" s="6">
        <v>0</v>
      </c>
      <c r="AA5" s="6">
        <v>0</v>
      </c>
      <c r="AB5" s="6">
        <v>19871.2</v>
      </c>
      <c r="AC5" s="6">
        <v>0</v>
      </c>
      <c r="AD5" s="6">
        <v>57837.2</v>
      </c>
      <c r="AE5" s="6"/>
      <c r="AF5" s="7" t="s">
        <v>47</v>
      </c>
      <c r="AG5" s="6">
        <v>-12194</v>
      </c>
      <c r="AH5" s="6">
        <v>-9755.2000000000007</v>
      </c>
      <c r="AI5" s="6">
        <v>15852.2</v>
      </c>
      <c r="AJ5" s="6">
        <v>0</v>
      </c>
      <c r="AK5" s="6">
        <v>0</v>
      </c>
      <c r="AL5" s="6">
        <v>6097</v>
      </c>
      <c r="AM5" s="6">
        <v>12194</v>
      </c>
      <c r="AN5" s="6">
        <v>1384</v>
      </c>
      <c r="AO5" s="6">
        <v>0</v>
      </c>
      <c r="AP5" s="6">
        <v>0</v>
      </c>
      <c r="AQ5" s="6">
        <v>19871.2</v>
      </c>
      <c r="AR5" s="6">
        <v>0</v>
      </c>
      <c r="AS5" s="6">
        <v>33449.199999999997</v>
      </c>
      <c r="AT5" s="13" cm="1">
        <f t="array" ref="AT5:AT56">IFERROR(AD5:AD56/O5:O56, "N/A")</f>
        <v>2.3715433819911431</v>
      </c>
      <c r="AU5" s="44"/>
      <c r="AV5" s="43"/>
      <c r="BA5" s="43"/>
      <c r="BB5" s="43"/>
    </row>
    <row r="6" spans="2:54" x14ac:dyDescent="0.25">
      <c r="B6" s="7" t="s">
        <v>93</v>
      </c>
      <c r="C6" s="6">
        <v>0</v>
      </c>
      <c r="D6" s="6">
        <v>0</v>
      </c>
      <c r="E6" s="6">
        <v>0</v>
      </c>
      <c r="F6" s="6">
        <v>16053.599999999999</v>
      </c>
      <c r="G6" s="6">
        <v>16053.599999999999</v>
      </c>
      <c r="H6" s="6">
        <v>16053.599999999999</v>
      </c>
      <c r="I6" s="6">
        <v>16053.599999999999</v>
      </c>
      <c r="J6" s="6">
        <v>16053.599999999999</v>
      </c>
      <c r="K6" s="6">
        <v>16053.599999999999</v>
      </c>
      <c r="L6" s="6">
        <v>16053.599999999999</v>
      </c>
      <c r="M6" s="6">
        <v>16053.599999999999</v>
      </c>
      <c r="N6" s="6">
        <v>16053.599999999999</v>
      </c>
      <c r="O6" s="6">
        <v>144482.40000000002</v>
      </c>
      <c r="P6" s="6"/>
      <c r="Q6" s="7" t="s">
        <v>93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/>
      <c r="AF6" s="7" t="s">
        <v>93</v>
      </c>
      <c r="AG6" s="6">
        <v>0</v>
      </c>
      <c r="AH6" s="6">
        <v>0</v>
      </c>
      <c r="AI6" s="6">
        <v>0</v>
      </c>
      <c r="AJ6" s="6">
        <v>-16053.599999999999</v>
      </c>
      <c r="AK6" s="6">
        <v>-16053.599999999999</v>
      </c>
      <c r="AL6" s="6">
        <v>-16053.599999999999</v>
      </c>
      <c r="AM6" s="6">
        <v>-16053.599999999999</v>
      </c>
      <c r="AN6" s="6">
        <v>-16053.599999999999</v>
      </c>
      <c r="AO6" s="6">
        <v>-16053.599999999999</v>
      </c>
      <c r="AP6" s="6">
        <v>-16053.599999999999</v>
      </c>
      <c r="AQ6" s="6">
        <v>-16053.599999999999</v>
      </c>
      <c r="AR6" s="6">
        <v>-16053.599999999999</v>
      </c>
      <c r="AS6" s="6">
        <v>-144482.40000000002</v>
      </c>
      <c r="AT6" s="13">
        <v>0</v>
      </c>
      <c r="AU6" s="44"/>
      <c r="AV6" s="43"/>
      <c r="BB6" s="43"/>
    </row>
    <row r="7" spans="2:54" x14ac:dyDescent="0.25">
      <c r="B7" s="7" t="s">
        <v>77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/>
      <c r="Q7" s="7" t="s">
        <v>77</v>
      </c>
      <c r="R7" s="6">
        <v>480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6615</v>
      </c>
      <c r="AA7" s="6">
        <v>6615</v>
      </c>
      <c r="AB7" s="6">
        <v>6615</v>
      </c>
      <c r="AC7" s="6">
        <v>950</v>
      </c>
      <c r="AD7" s="6">
        <v>21275</v>
      </c>
      <c r="AE7" s="6"/>
      <c r="AF7" s="7" t="s">
        <v>77</v>
      </c>
      <c r="AG7" s="6">
        <v>480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6615</v>
      </c>
      <c r="AP7" s="6">
        <v>6615</v>
      </c>
      <c r="AQ7" s="6">
        <v>6615</v>
      </c>
      <c r="AR7" s="6">
        <v>950</v>
      </c>
      <c r="AS7" s="6">
        <v>21275</v>
      </c>
      <c r="AT7" s="13" t="str">
        <v>N/A</v>
      </c>
      <c r="AU7" s="44"/>
      <c r="AV7" s="43"/>
      <c r="BA7" s="43"/>
      <c r="BB7" s="43"/>
    </row>
    <row r="8" spans="2:54" x14ac:dyDescent="0.25">
      <c r="B8" s="7" t="s">
        <v>78</v>
      </c>
      <c r="C8" s="6">
        <v>10360</v>
      </c>
      <c r="D8" s="6">
        <v>10360</v>
      </c>
      <c r="E8" s="6">
        <v>10360</v>
      </c>
      <c r="F8" s="6">
        <v>10360</v>
      </c>
      <c r="G8" s="6">
        <v>10360</v>
      </c>
      <c r="H8" s="6">
        <v>10360</v>
      </c>
      <c r="I8" s="6">
        <v>10360</v>
      </c>
      <c r="J8" s="6">
        <v>10360</v>
      </c>
      <c r="K8" s="6">
        <v>10360</v>
      </c>
      <c r="L8" s="6">
        <v>10360</v>
      </c>
      <c r="M8" s="6">
        <v>10360</v>
      </c>
      <c r="N8" s="6">
        <v>10360</v>
      </c>
      <c r="O8" s="6">
        <v>124320</v>
      </c>
      <c r="P8" s="6"/>
      <c r="Q8" s="7" t="s">
        <v>78</v>
      </c>
      <c r="R8" s="6">
        <v>9519.98</v>
      </c>
      <c r="S8" s="6">
        <v>13260</v>
      </c>
      <c r="T8" s="6">
        <v>5231.3999999999996</v>
      </c>
      <c r="U8" s="6">
        <v>0</v>
      </c>
      <c r="V8" s="6">
        <v>0</v>
      </c>
      <c r="W8" s="6">
        <v>18358.3</v>
      </c>
      <c r="X8" s="6">
        <v>14405.24</v>
      </c>
      <c r="Y8" s="6">
        <v>12780</v>
      </c>
      <c r="Z8" s="6">
        <v>0</v>
      </c>
      <c r="AA8" s="6">
        <v>10694</v>
      </c>
      <c r="AB8" s="6">
        <v>0</v>
      </c>
      <c r="AC8" s="6">
        <v>74254</v>
      </c>
      <c r="AD8" s="6">
        <v>158502.91999999998</v>
      </c>
      <c r="AE8" s="6"/>
      <c r="AF8" s="7" t="s">
        <v>78</v>
      </c>
      <c r="AG8" s="6">
        <v>-840.02000000000044</v>
      </c>
      <c r="AH8" s="6">
        <v>2900</v>
      </c>
      <c r="AI8" s="6">
        <v>-5128.6000000000004</v>
      </c>
      <c r="AJ8" s="6">
        <v>-10360</v>
      </c>
      <c r="AK8" s="6">
        <v>-10360</v>
      </c>
      <c r="AL8" s="6">
        <v>7998.2999999999993</v>
      </c>
      <c r="AM8" s="6">
        <v>4045.24</v>
      </c>
      <c r="AN8" s="6">
        <v>2420</v>
      </c>
      <c r="AO8" s="6">
        <v>-10360</v>
      </c>
      <c r="AP8" s="6">
        <v>334</v>
      </c>
      <c r="AQ8" s="6">
        <v>-10360</v>
      </c>
      <c r="AR8" s="6">
        <v>63894</v>
      </c>
      <c r="AS8" s="6">
        <v>34182.92</v>
      </c>
      <c r="AT8" s="13">
        <v>1.2749591377091376</v>
      </c>
      <c r="AU8" s="44"/>
      <c r="AV8" s="43"/>
      <c r="BA8" s="43"/>
      <c r="BB8" s="43"/>
    </row>
    <row r="9" spans="2:54" x14ac:dyDescent="0.25">
      <c r="B9" s="7" t="s">
        <v>61</v>
      </c>
      <c r="C9" s="6">
        <v>25</v>
      </c>
      <c r="D9" s="6">
        <v>6320</v>
      </c>
      <c r="E9" s="6">
        <v>6320</v>
      </c>
      <c r="F9" s="6">
        <v>6320</v>
      </c>
      <c r="G9" s="6">
        <v>6320</v>
      </c>
      <c r="H9" s="6">
        <v>6320</v>
      </c>
      <c r="I9" s="6">
        <v>6320</v>
      </c>
      <c r="J9" s="6">
        <v>6320</v>
      </c>
      <c r="K9" s="6">
        <v>6320</v>
      </c>
      <c r="L9" s="6">
        <v>6320</v>
      </c>
      <c r="M9" s="6">
        <v>6320</v>
      </c>
      <c r="N9" s="6">
        <v>6320</v>
      </c>
      <c r="O9" s="6">
        <v>69545</v>
      </c>
      <c r="P9" s="6"/>
      <c r="Q9" s="7" t="s">
        <v>61</v>
      </c>
      <c r="R9" s="6">
        <v>4272</v>
      </c>
      <c r="S9" s="6">
        <v>7120</v>
      </c>
      <c r="T9" s="6">
        <v>4132.6000000000004</v>
      </c>
      <c r="U9" s="6">
        <v>3465</v>
      </c>
      <c r="V9" s="6">
        <v>7216.3</v>
      </c>
      <c r="W9" s="6">
        <v>4473.8999999999996</v>
      </c>
      <c r="X9" s="6">
        <v>7580</v>
      </c>
      <c r="Y9" s="6">
        <v>1145.2</v>
      </c>
      <c r="Z9" s="6">
        <v>7601.5</v>
      </c>
      <c r="AA9" s="6">
        <v>0</v>
      </c>
      <c r="AB9" s="6">
        <v>11350</v>
      </c>
      <c r="AC9" s="6">
        <v>4272</v>
      </c>
      <c r="AD9" s="6">
        <v>62628.499999999993</v>
      </c>
      <c r="AE9" s="6"/>
      <c r="AF9" s="7" t="s">
        <v>61</v>
      </c>
      <c r="AG9" s="6">
        <v>4247</v>
      </c>
      <c r="AH9" s="6">
        <v>800</v>
      </c>
      <c r="AI9" s="6">
        <v>-2187.3999999999996</v>
      </c>
      <c r="AJ9" s="6">
        <v>-2855</v>
      </c>
      <c r="AK9" s="6">
        <v>896.30000000000018</v>
      </c>
      <c r="AL9" s="6">
        <v>-1846.1000000000004</v>
      </c>
      <c r="AM9" s="6">
        <v>1260</v>
      </c>
      <c r="AN9" s="6">
        <v>-5174.8</v>
      </c>
      <c r="AO9" s="6">
        <v>1281.5</v>
      </c>
      <c r="AP9" s="6">
        <v>-6320</v>
      </c>
      <c r="AQ9" s="6">
        <v>5030</v>
      </c>
      <c r="AR9" s="6">
        <v>-2048</v>
      </c>
      <c r="AS9" s="6">
        <v>-6916.5</v>
      </c>
      <c r="AT9" s="13">
        <v>0.90054640880005743</v>
      </c>
      <c r="AU9" s="44"/>
      <c r="AV9" s="43"/>
      <c r="BA9" s="43"/>
      <c r="BB9" s="43"/>
    </row>
    <row r="10" spans="2:54" x14ac:dyDescent="0.25">
      <c r="B10" s="7" t="s">
        <v>81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14774</v>
      </c>
      <c r="J10" s="6">
        <v>14774</v>
      </c>
      <c r="K10" s="6">
        <v>14774</v>
      </c>
      <c r="L10" s="6">
        <v>14774</v>
      </c>
      <c r="M10" s="6">
        <v>14774</v>
      </c>
      <c r="N10" s="6">
        <v>14774</v>
      </c>
      <c r="O10" s="6">
        <v>88644</v>
      </c>
      <c r="P10" s="6"/>
      <c r="Q10" s="7" t="s">
        <v>81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/>
      <c r="AF10" s="7" t="s">
        <v>81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-14774</v>
      </c>
      <c r="AN10" s="6">
        <v>-14774</v>
      </c>
      <c r="AO10" s="6">
        <v>-14774</v>
      </c>
      <c r="AP10" s="6">
        <v>-14774</v>
      </c>
      <c r="AQ10" s="6">
        <v>-14774</v>
      </c>
      <c r="AR10" s="6">
        <v>-14774</v>
      </c>
      <c r="AS10" s="6">
        <v>-88644</v>
      </c>
      <c r="AT10" s="13">
        <v>0</v>
      </c>
      <c r="AU10" s="45"/>
      <c r="AV10" s="43"/>
      <c r="BA10" s="43"/>
      <c r="BB10" s="43"/>
    </row>
    <row r="11" spans="2:54" x14ac:dyDescent="0.25">
      <c r="B11" s="7" t="s">
        <v>80</v>
      </c>
      <c r="C11" s="6">
        <v>0</v>
      </c>
      <c r="D11" s="6">
        <v>4700</v>
      </c>
      <c r="E11" s="6">
        <v>4700</v>
      </c>
      <c r="F11" s="6">
        <v>11280</v>
      </c>
      <c r="G11" s="6">
        <v>0</v>
      </c>
      <c r="H11" s="6">
        <v>11280</v>
      </c>
      <c r="I11" s="6">
        <v>0</v>
      </c>
      <c r="J11" s="6">
        <v>11280</v>
      </c>
      <c r="K11" s="6">
        <v>0</v>
      </c>
      <c r="L11" s="6">
        <v>11280</v>
      </c>
      <c r="M11" s="6">
        <v>0</v>
      </c>
      <c r="N11" s="6">
        <v>11280</v>
      </c>
      <c r="O11" s="6">
        <v>65800</v>
      </c>
      <c r="P11" s="6"/>
      <c r="Q11" s="7" t="s">
        <v>80</v>
      </c>
      <c r="R11" s="6">
        <v>4700</v>
      </c>
      <c r="S11" s="6">
        <v>4700</v>
      </c>
      <c r="T11" s="6">
        <v>4700</v>
      </c>
      <c r="U11" s="6">
        <v>11280</v>
      </c>
      <c r="V11" s="6">
        <v>0</v>
      </c>
      <c r="W11" s="6">
        <v>0</v>
      </c>
      <c r="X11" s="6">
        <v>0</v>
      </c>
      <c r="Y11" s="6">
        <v>10904</v>
      </c>
      <c r="Z11" s="6">
        <v>0</v>
      </c>
      <c r="AA11" s="6">
        <v>11280</v>
      </c>
      <c r="AB11" s="6">
        <v>11280</v>
      </c>
      <c r="AC11" s="6">
        <v>9600</v>
      </c>
      <c r="AD11" s="6">
        <v>68444</v>
      </c>
      <c r="AE11" s="6"/>
      <c r="AF11" s="7" t="s">
        <v>80</v>
      </c>
      <c r="AG11" s="6">
        <v>4700</v>
      </c>
      <c r="AH11" s="6">
        <v>0</v>
      </c>
      <c r="AI11" s="6">
        <v>0</v>
      </c>
      <c r="AJ11" s="6">
        <v>0</v>
      </c>
      <c r="AK11" s="6">
        <v>0</v>
      </c>
      <c r="AL11" s="6">
        <v>-11280</v>
      </c>
      <c r="AM11" s="6">
        <v>0</v>
      </c>
      <c r="AN11" s="6">
        <v>-376</v>
      </c>
      <c r="AO11" s="6">
        <v>0</v>
      </c>
      <c r="AP11" s="6">
        <v>0</v>
      </c>
      <c r="AQ11" s="6">
        <v>11280</v>
      </c>
      <c r="AR11" s="6">
        <v>-1680</v>
      </c>
      <c r="AS11" s="6">
        <v>2644</v>
      </c>
      <c r="AT11" s="13">
        <v>1.0401823708206688</v>
      </c>
      <c r="AU11" s="44"/>
      <c r="AV11" s="43"/>
      <c r="BA11" s="43"/>
      <c r="BB11" s="43"/>
    </row>
    <row r="12" spans="2:54" x14ac:dyDescent="0.25">
      <c r="B12" s="7" t="s">
        <v>83</v>
      </c>
      <c r="C12" s="6">
        <v>0</v>
      </c>
      <c r="D12" s="6">
        <v>4035</v>
      </c>
      <c r="E12" s="6">
        <v>4035</v>
      </c>
      <c r="F12" s="6">
        <v>8830.7999999999993</v>
      </c>
      <c r="G12" s="6">
        <v>8830.7999999999993</v>
      </c>
      <c r="H12" s="6">
        <v>8830.7999999999993</v>
      </c>
      <c r="I12" s="6">
        <v>12130.8</v>
      </c>
      <c r="J12" s="6">
        <v>12130.8</v>
      </c>
      <c r="K12" s="6">
        <v>12130.8</v>
      </c>
      <c r="L12" s="6">
        <v>12130.8</v>
      </c>
      <c r="M12" s="6">
        <v>12130.8</v>
      </c>
      <c r="N12" s="6">
        <v>12130.8</v>
      </c>
      <c r="O12" s="6">
        <v>107347.20000000001</v>
      </c>
      <c r="P12" s="6"/>
      <c r="Q12" s="7" t="s">
        <v>83</v>
      </c>
      <c r="R12" s="6">
        <v>0</v>
      </c>
      <c r="S12" s="6">
        <v>0</v>
      </c>
      <c r="T12" s="6">
        <v>0</v>
      </c>
      <c r="U12" s="6">
        <v>9415</v>
      </c>
      <c r="V12" s="6">
        <v>0</v>
      </c>
      <c r="W12" s="6">
        <v>0</v>
      </c>
      <c r="X12" s="6">
        <v>0</v>
      </c>
      <c r="Y12" s="6">
        <v>8070</v>
      </c>
      <c r="Z12" s="6">
        <v>10760</v>
      </c>
      <c r="AA12" s="6">
        <v>10760</v>
      </c>
      <c r="AB12" s="6">
        <v>5111</v>
      </c>
      <c r="AC12" s="6">
        <v>0</v>
      </c>
      <c r="AD12" s="6">
        <v>44116</v>
      </c>
      <c r="AE12" s="6"/>
      <c r="AF12" s="7" t="s">
        <v>83</v>
      </c>
      <c r="AG12" s="6">
        <v>0</v>
      </c>
      <c r="AH12" s="6">
        <v>-4035</v>
      </c>
      <c r="AI12" s="6">
        <v>-4035</v>
      </c>
      <c r="AJ12" s="6">
        <v>584.20000000000073</v>
      </c>
      <c r="AK12" s="6">
        <v>-8830.7999999999993</v>
      </c>
      <c r="AL12" s="6">
        <v>-8830.7999999999993</v>
      </c>
      <c r="AM12" s="6">
        <v>-12130.8</v>
      </c>
      <c r="AN12" s="6">
        <v>-4060.7999999999993</v>
      </c>
      <c r="AO12" s="6">
        <v>-1370.7999999999993</v>
      </c>
      <c r="AP12" s="6">
        <v>-1370.7999999999993</v>
      </c>
      <c r="AQ12" s="6">
        <v>-7019.7999999999993</v>
      </c>
      <c r="AR12" s="6">
        <v>-12130.8</v>
      </c>
      <c r="AS12" s="6">
        <v>-63231.200000000012</v>
      </c>
      <c r="AT12" s="13">
        <v>0.41096553985572049</v>
      </c>
      <c r="AU12" s="44"/>
      <c r="AV12" s="43"/>
      <c r="BA12" s="43"/>
      <c r="BB12" s="43"/>
    </row>
    <row r="13" spans="2:54" x14ac:dyDescent="0.25">
      <c r="B13" s="7" t="s">
        <v>67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/>
      <c r="Q13" s="7" t="s">
        <v>67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1077</v>
      </c>
      <c r="AA13" s="6">
        <v>0</v>
      </c>
      <c r="AB13" s="6">
        <v>0</v>
      </c>
      <c r="AC13" s="6">
        <v>0</v>
      </c>
      <c r="AD13" s="6">
        <v>1077</v>
      </c>
      <c r="AE13" s="6"/>
      <c r="AF13" s="7" t="s">
        <v>67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1077</v>
      </c>
      <c r="AP13" s="6">
        <v>0</v>
      </c>
      <c r="AQ13" s="6">
        <v>0</v>
      </c>
      <c r="AR13" s="6">
        <v>0</v>
      </c>
      <c r="AS13" s="6">
        <v>1077</v>
      </c>
      <c r="AT13" s="13" t="str">
        <v>N/A</v>
      </c>
      <c r="AU13" s="44"/>
      <c r="AV13" s="43"/>
      <c r="BA13" s="43"/>
      <c r="BB13" s="43"/>
    </row>
    <row r="14" spans="2:54" x14ac:dyDescent="0.25">
      <c r="B14" s="7" t="s">
        <v>89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/>
      <c r="Q14" s="7" t="s">
        <v>89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7292.7</v>
      </c>
      <c r="X14" s="6">
        <v>0</v>
      </c>
      <c r="Y14" s="6">
        <v>197.1</v>
      </c>
      <c r="Z14" s="6">
        <v>0</v>
      </c>
      <c r="AA14" s="6">
        <v>0</v>
      </c>
      <c r="AB14" s="6">
        <v>0</v>
      </c>
      <c r="AC14" s="6">
        <v>0</v>
      </c>
      <c r="AD14" s="6">
        <v>7489.8</v>
      </c>
      <c r="AE14" s="6"/>
      <c r="AF14" s="7" t="s">
        <v>89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7292.7</v>
      </c>
      <c r="AM14" s="6">
        <v>0</v>
      </c>
      <c r="AN14" s="6">
        <v>197.1</v>
      </c>
      <c r="AO14" s="6">
        <v>0</v>
      </c>
      <c r="AP14" s="6">
        <v>0</v>
      </c>
      <c r="AQ14" s="6">
        <v>0</v>
      </c>
      <c r="AR14" s="6">
        <v>0</v>
      </c>
      <c r="AS14" s="6">
        <v>7489.8</v>
      </c>
      <c r="AT14" s="13" t="str">
        <v>N/A</v>
      </c>
      <c r="AU14" s="44"/>
      <c r="AV14" s="43"/>
      <c r="BA14" s="43"/>
      <c r="BB14" s="43"/>
    </row>
    <row r="15" spans="2:54" x14ac:dyDescent="0.25">
      <c r="B15" s="7" t="s">
        <v>52</v>
      </c>
      <c r="C15" s="6">
        <v>0</v>
      </c>
      <c r="D15" s="6">
        <v>58507.22</v>
      </c>
      <c r="E15" s="6">
        <v>56049.06</v>
      </c>
      <c r="F15" s="6">
        <v>59958.719999999994</v>
      </c>
      <c r="G15" s="6">
        <v>76508.88</v>
      </c>
      <c r="H15" s="6">
        <v>50299.16</v>
      </c>
      <c r="I15" s="6">
        <v>61866.759999999995</v>
      </c>
      <c r="J15" s="6">
        <v>55158.400000000001</v>
      </c>
      <c r="K15" s="6">
        <v>55380.619999999995</v>
      </c>
      <c r="L15" s="6">
        <v>65247.72</v>
      </c>
      <c r="M15" s="6">
        <v>55158.400000000001</v>
      </c>
      <c r="N15" s="6">
        <v>57175.799999999996</v>
      </c>
      <c r="O15" s="6">
        <v>651310.74000000011</v>
      </c>
      <c r="P15" s="6"/>
      <c r="Q15" s="7" t="s">
        <v>52</v>
      </c>
      <c r="R15" s="6">
        <v>41399.919999999998</v>
      </c>
      <c r="S15" s="6">
        <v>9474.5399999999991</v>
      </c>
      <c r="T15" s="6">
        <v>64859.360000000001</v>
      </c>
      <c r="U15" s="6">
        <v>39154.720000000001</v>
      </c>
      <c r="V15" s="6">
        <v>38456.68</v>
      </c>
      <c r="W15" s="6">
        <v>14639.1</v>
      </c>
      <c r="X15" s="6">
        <v>31268.76</v>
      </c>
      <c r="Y15" s="6">
        <v>21451.360000000001</v>
      </c>
      <c r="Z15" s="6">
        <v>34674.519999999997</v>
      </c>
      <c r="AA15" s="6">
        <v>21079.360000000001</v>
      </c>
      <c r="AB15" s="6">
        <v>33232.86</v>
      </c>
      <c r="AC15" s="6">
        <v>65000</v>
      </c>
      <c r="AD15" s="6">
        <v>414691.18</v>
      </c>
      <c r="AE15" s="6"/>
      <c r="AF15" s="7" t="s">
        <v>52</v>
      </c>
      <c r="AG15" s="6">
        <v>41399.919999999998</v>
      </c>
      <c r="AH15" s="6">
        <v>-49032.68</v>
      </c>
      <c r="AI15" s="6">
        <v>8810.3000000000029</v>
      </c>
      <c r="AJ15" s="6">
        <v>-20803.999999999993</v>
      </c>
      <c r="AK15" s="6">
        <v>-38052.200000000004</v>
      </c>
      <c r="AL15" s="6">
        <v>-35660.060000000005</v>
      </c>
      <c r="AM15" s="6">
        <v>-30597.999999999996</v>
      </c>
      <c r="AN15" s="6">
        <v>-33707.040000000001</v>
      </c>
      <c r="AO15" s="6">
        <v>-20706.099999999999</v>
      </c>
      <c r="AP15" s="6">
        <v>-44168.36</v>
      </c>
      <c r="AQ15" s="6">
        <v>-21925.54</v>
      </c>
      <c r="AR15" s="6">
        <v>7824.2000000000044</v>
      </c>
      <c r="AS15" s="6">
        <v>-236619.56000000003</v>
      </c>
      <c r="AT15" s="13">
        <v>0.63670250547380802</v>
      </c>
      <c r="AU15" s="44"/>
      <c r="AV15" s="43"/>
      <c r="BA15" s="43"/>
      <c r="BB15" s="43"/>
    </row>
    <row r="16" spans="2:54" x14ac:dyDescent="0.25">
      <c r="B16" s="7" t="s">
        <v>60</v>
      </c>
      <c r="C16" s="6">
        <v>16320</v>
      </c>
      <c r="D16" s="6">
        <v>16320</v>
      </c>
      <c r="E16" s="6">
        <v>16320</v>
      </c>
      <c r="F16" s="6">
        <v>16320</v>
      </c>
      <c r="G16" s="6">
        <v>16320</v>
      </c>
      <c r="H16" s="6">
        <v>16320</v>
      </c>
      <c r="I16" s="6">
        <v>16320</v>
      </c>
      <c r="J16" s="6">
        <v>16320</v>
      </c>
      <c r="K16" s="6">
        <v>16320</v>
      </c>
      <c r="L16" s="6">
        <v>16320</v>
      </c>
      <c r="M16" s="6">
        <v>16320</v>
      </c>
      <c r="N16" s="6">
        <v>16320</v>
      </c>
      <c r="O16" s="6">
        <v>195840</v>
      </c>
      <c r="P16" s="6"/>
      <c r="Q16" s="7" t="s">
        <v>60</v>
      </c>
      <c r="R16" s="6">
        <v>0</v>
      </c>
      <c r="S16" s="6">
        <v>0</v>
      </c>
      <c r="T16" s="6">
        <v>0</v>
      </c>
      <c r="U16" s="6">
        <v>0</v>
      </c>
      <c r="V16" s="6">
        <v>50880</v>
      </c>
      <c r="W16" s="6">
        <v>17000</v>
      </c>
      <c r="X16" s="6">
        <v>0</v>
      </c>
      <c r="Y16" s="6">
        <v>0</v>
      </c>
      <c r="Z16" s="6">
        <v>57600</v>
      </c>
      <c r="AA16" s="6">
        <v>0</v>
      </c>
      <c r="AB16" s="6">
        <v>0</v>
      </c>
      <c r="AC16" s="6">
        <v>0</v>
      </c>
      <c r="AD16" s="6">
        <v>125480</v>
      </c>
      <c r="AE16" s="6"/>
      <c r="AF16" s="7" t="s">
        <v>60</v>
      </c>
      <c r="AG16" s="6">
        <v>-16320</v>
      </c>
      <c r="AH16" s="6">
        <v>-16320</v>
      </c>
      <c r="AI16" s="6">
        <v>-16320</v>
      </c>
      <c r="AJ16" s="6">
        <v>-16320</v>
      </c>
      <c r="AK16" s="6">
        <v>34560</v>
      </c>
      <c r="AL16" s="6">
        <v>680</v>
      </c>
      <c r="AM16" s="6">
        <v>-16320</v>
      </c>
      <c r="AN16" s="6">
        <v>-16320</v>
      </c>
      <c r="AO16" s="6">
        <v>41280</v>
      </c>
      <c r="AP16" s="6">
        <v>-16320</v>
      </c>
      <c r="AQ16" s="6">
        <v>-16320</v>
      </c>
      <c r="AR16" s="6">
        <v>-16320</v>
      </c>
      <c r="AS16" s="6">
        <v>-70360</v>
      </c>
      <c r="AT16" s="13">
        <v>0.64072712418300659</v>
      </c>
      <c r="AU16" s="44"/>
      <c r="AV16" s="43"/>
      <c r="BA16" s="43"/>
      <c r="BB16" s="43"/>
    </row>
    <row r="17" spans="2:54" x14ac:dyDescent="0.25">
      <c r="B17" s="7" t="s">
        <v>94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/>
      <c r="Q17" s="7" t="s">
        <v>94</v>
      </c>
      <c r="R17" s="6">
        <v>0</v>
      </c>
      <c r="S17" s="6">
        <v>0</v>
      </c>
      <c r="T17" s="6">
        <v>0</v>
      </c>
      <c r="U17" s="6">
        <v>1666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1666</v>
      </c>
      <c r="AE17" s="6"/>
      <c r="AF17" s="7" t="s">
        <v>94</v>
      </c>
      <c r="AG17" s="6">
        <v>0</v>
      </c>
      <c r="AH17" s="6">
        <v>0</v>
      </c>
      <c r="AI17" s="6">
        <v>0</v>
      </c>
      <c r="AJ17" s="6">
        <v>1666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1666</v>
      </c>
      <c r="AT17" s="13" t="str">
        <v>N/A</v>
      </c>
      <c r="AU17" s="44"/>
      <c r="AV17" s="43"/>
      <c r="BA17" s="43"/>
      <c r="BB17" s="43"/>
    </row>
    <row r="18" spans="2:54" x14ac:dyDescent="0.25">
      <c r="B18" s="7" t="s">
        <v>65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/>
      <c r="Q18" s="7" t="s">
        <v>65</v>
      </c>
      <c r="R18" s="6">
        <v>0</v>
      </c>
      <c r="S18" s="6">
        <v>4700</v>
      </c>
      <c r="T18" s="6">
        <v>0</v>
      </c>
      <c r="U18" s="6">
        <v>6208</v>
      </c>
      <c r="V18" s="6">
        <v>0</v>
      </c>
      <c r="W18" s="6">
        <v>0</v>
      </c>
      <c r="X18" s="6">
        <v>3380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14288</v>
      </c>
      <c r="AE18" s="6"/>
      <c r="AF18" s="7" t="s">
        <v>65</v>
      </c>
      <c r="AG18" s="6">
        <v>0</v>
      </c>
      <c r="AH18" s="6">
        <v>4700</v>
      </c>
      <c r="AI18" s="6">
        <v>0</v>
      </c>
      <c r="AJ18" s="6">
        <v>6208</v>
      </c>
      <c r="AK18" s="6">
        <v>0</v>
      </c>
      <c r="AL18" s="6">
        <v>0</v>
      </c>
      <c r="AM18" s="6">
        <v>3380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14288</v>
      </c>
      <c r="AT18" s="13" t="str">
        <v>N/A</v>
      </c>
      <c r="AU18" s="44"/>
      <c r="AV18" s="43"/>
      <c r="AW18" s="43"/>
      <c r="AX18" s="43"/>
      <c r="AY18" s="43"/>
      <c r="AZ18" s="43"/>
      <c r="BA18" s="43"/>
      <c r="BB18" s="43"/>
    </row>
    <row r="19" spans="2:54" x14ac:dyDescent="0.25">
      <c r="B19" s="7" t="s">
        <v>18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7" t="s">
        <v>18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2901.34</v>
      </c>
      <c r="Y19" s="6">
        <v>2635.8</v>
      </c>
      <c r="Z19" s="6">
        <v>7952</v>
      </c>
      <c r="AA19" s="6">
        <v>0</v>
      </c>
      <c r="AB19" s="6">
        <v>0</v>
      </c>
      <c r="AC19" s="6">
        <v>0</v>
      </c>
      <c r="AD19" s="6">
        <v>13489.14</v>
      </c>
      <c r="AE19" s="6"/>
      <c r="AF19" s="7" t="s">
        <v>18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2901.34</v>
      </c>
      <c r="AN19" s="6">
        <v>2635.8</v>
      </c>
      <c r="AO19" s="6">
        <v>7952</v>
      </c>
      <c r="AP19" s="6">
        <v>0</v>
      </c>
      <c r="AQ19" s="6">
        <v>0</v>
      </c>
      <c r="AR19" s="6">
        <v>0</v>
      </c>
      <c r="AS19" s="6">
        <v>13489.14</v>
      </c>
      <c r="AT19" s="13" t="str">
        <v>N/A</v>
      </c>
      <c r="AU19" s="44"/>
      <c r="AV19" s="43"/>
      <c r="AW19" s="43"/>
      <c r="AX19" s="43"/>
      <c r="AY19" s="43"/>
      <c r="AZ19" s="43"/>
      <c r="BA19" s="43"/>
      <c r="BB19" s="43"/>
    </row>
    <row r="20" spans="2:54" x14ac:dyDescent="0.25">
      <c r="B20" s="7" t="s">
        <v>56</v>
      </c>
      <c r="C20" s="6">
        <v>0</v>
      </c>
      <c r="D20" s="6">
        <v>444.4</v>
      </c>
      <c r="E20" s="6">
        <v>444.4</v>
      </c>
      <c r="F20" s="6">
        <v>444.4</v>
      </c>
      <c r="G20" s="6">
        <v>444.4</v>
      </c>
      <c r="H20" s="6">
        <v>444.4</v>
      </c>
      <c r="I20" s="6">
        <v>444.4</v>
      </c>
      <c r="J20" s="6">
        <v>444.4</v>
      </c>
      <c r="K20" s="6">
        <v>444.4</v>
      </c>
      <c r="L20" s="6">
        <v>444.4</v>
      </c>
      <c r="M20" s="6">
        <v>444.4</v>
      </c>
      <c r="N20" s="6">
        <v>444.4</v>
      </c>
      <c r="O20" s="6">
        <v>4888.3999999999996</v>
      </c>
      <c r="P20" s="6"/>
      <c r="Q20" s="7" t="s">
        <v>56</v>
      </c>
      <c r="R20" s="6">
        <v>0</v>
      </c>
      <c r="S20" s="6">
        <v>0</v>
      </c>
      <c r="T20" s="6">
        <v>888.8</v>
      </c>
      <c r="U20" s="6">
        <v>466.8</v>
      </c>
      <c r="V20" s="6">
        <v>233.4</v>
      </c>
      <c r="W20" s="6">
        <v>0</v>
      </c>
      <c r="X20" s="6">
        <v>233.4</v>
      </c>
      <c r="Y20" s="6">
        <v>233.4</v>
      </c>
      <c r="Z20" s="6">
        <v>700.2</v>
      </c>
      <c r="AA20" s="6">
        <v>0</v>
      </c>
      <c r="AB20" s="6">
        <v>0</v>
      </c>
      <c r="AC20" s="6">
        <v>0</v>
      </c>
      <c r="AD20" s="6">
        <v>2756</v>
      </c>
      <c r="AE20" s="6"/>
      <c r="AF20" s="7" t="s">
        <v>56</v>
      </c>
      <c r="AG20" s="6">
        <v>0</v>
      </c>
      <c r="AH20" s="6">
        <v>-444.4</v>
      </c>
      <c r="AI20" s="6">
        <v>444.4</v>
      </c>
      <c r="AJ20" s="6">
        <v>22.400000000000034</v>
      </c>
      <c r="AK20" s="6">
        <v>-210.99999999999997</v>
      </c>
      <c r="AL20" s="6">
        <v>-444.4</v>
      </c>
      <c r="AM20" s="6">
        <v>-210.99999999999997</v>
      </c>
      <c r="AN20" s="6">
        <v>-210.99999999999997</v>
      </c>
      <c r="AO20" s="6">
        <v>255.80000000000007</v>
      </c>
      <c r="AP20" s="6">
        <v>-444.4</v>
      </c>
      <c r="AQ20" s="6">
        <v>-444.4</v>
      </c>
      <c r="AR20" s="6">
        <v>-444.4</v>
      </c>
      <c r="AS20" s="6">
        <v>-2132.3999999999996</v>
      </c>
      <c r="AT20" s="13">
        <v>0.56378365109238204</v>
      </c>
      <c r="AU20" s="44"/>
      <c r="AV20" s="43"/>
      <c r="AW20" s="43"/>
      <c r="AX20" s="43"/>
      <c r="AY20" s="43"/>
      <c r="AZ20" s="43"/>
      <c r="BA20" s="43"/>
      <c r="BB20" s="43"/>
    </row>
    <row r="21" spans="2:54" x14ac:dyDescent="0.25">
      <c r="B21" s="7" t="s">
        <v>58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7" t="s">
        <v>58</v>
      </c>
      <c r="R21" s="6">
        <v>3770</v>
      </c>
      <c r="S21" s="6">
        <v>0</v>
      </c>
      <c r="T21" s="6">
        <v>304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3770</v>
      </c>
      <c r="AD21" s="6">
        <v>7844</v>
      </c>
      <c r="AE21" s="6"/>
      <c r="AF21" s="7" t="s">
        <v>58</v>
      </c>
      <c r="AG21" s="6">
        <v>3770</v>
      </c>
      <c r="AH21" s="6">
        <v>0</v>
      </c>
      <c r="AI21" s="6">
        <v>304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3770</v>
      </c>
      <c r="AS21" s="6">
        <v>7844</v>
      </c>
      <c r="AT21" s="13" t="str">
        <v>N/A</v>
      </c>
      <c r="AU21" s="44"/>
      <c r="AV21" s="43"/>
      <c r="AW21" s="43"/>
      <c r="AX21" s="56"/>
      <c r="AY21" s="44"/>
      <c r="AZ21" s="43"/>
      <c r="BA21" s="43"/>
      <c r="BB21" s="43"/>
    </row>
    <row r="22" spans="2:54" x14ac:dyDescent="0.25">
      <c r="B22" s="7" t="s">
        <v>71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/>
      <c r="Q22" s="7" t="s">
        <v>71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4833.6000000000004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4833.6000000000004</v>
      </c>
      <c r="AE22" s="6"/>
      <c r="AF22" s="7" t="s">
        <v>71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4833.6000000000004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4833.6000000000004</v>
      </c>
      <c r="AT22" s="13" t="str">
        <v>N/A</v>
      </c>
      <c r="AU22" s="44"/>
      <c r="AV22" s="43"/>
      <c r="AW22" s="43"/>
      <c r="AX22" s="56"/>
      <c r="AY22" s="44"/>
      <c r="AZ22" s="43"/>
      <c r="BA22" s="43"/>
      <c r="BB22" s="43"/>
    </row>
    <row r="23" spans="2:54" x14ac:dyDescent="0.25">
      <c r="B23" s="7" t="s">
        <v>48</v>
      </c>
      <c r="C23" s="6">
        <v>35173</v>
      </c>
      <c r="D23" s="6">
        <v>35173</v>
      </c>
      <c r="E23" s="6">
        <v>35173</v>
      </c>
      <c r="F23" s="6">
        <v>35173</v>
      </c>
      <c r="G23" s="6">
        <v>35173</v>
      </c>
      <c r="H23" s="6">
        <v>35173</v>
      </c>
      <c r="I23" s="6">
        <v>35173</v>
      </c>
      <c r="J23" s="6">
        <v>35173</v>
      </c>
      <c r="K23" s="6">
        <v>35173</v>
      </c>
      <c r="L23" s="6">
        <v>35173</v>
      </c>
      <c r="M23" s="6">
        <v>35173</v>
      </c>
      <c r="N23" s="6">
        <v>35173</v>
      </c>
      <c r="O23" s="6">
        <v>422076</v>
      </c>
      <c r="P23" s="6"/>
      <c r="Q23" s="7" t="s">
        <v>48</v>
      </c>
      <c r="R23" s="6">
        <v>17983.5</v>
      </c>
      <c r="S23" s="6">
        <v>570</v>
      </c>
      <c r="T23" s="6">
        <v>20292</v>
      </c>
      <c r="U23" s="6">
        <v>30162.5</v>
      </c>
      <c r="V23" s="6">
        <v>40602.54</v>
      </c>
      <c r="W23" s="6">
        <v>23694</v>
      </c>
      <c r="X23" s="6">
        <v>73694.3</v>
      </c>
      <c r="Y23" s="6">
        <v>201854.8</v>
      </c>
      <c r="Z23" s="6">
        <v>76759.679999999993</v>
      </c>
      <c r="AA23" s="6">
        <v>148078.62</v>
      </c>
      <c r="AB23" s="6">
        <v>126828.3</v>
      </c>
      <c r="AC23" s="6">
        <v>17983.5</v>
      </c>
      <c r="AD23" s="6">
        <v>778503.74</v>
      </c>
      <c r="AE23" s="6"/>
      <c r="AF23" s="7" t="s">
        <v>48</v>
      </c>
      <c r="AG23" s="6">
        <v>-17189.5</v>
      </c>
      <c r="AH23" s="6">
        <v>-34603</v>
      </c>
      <c r="AI23" s="6">
        <v>-14881</v>
      </c>
      <c r="AJ23" s="6">
        <v>-5010.5</v>
      </c>
      <c r="AK23" s="6">
        <v>5429.5400000000009</v>
      </c>
      <c r="AL23" s="6">
        <v>-11479</v>
      </c>
      <c r="AM23" s="6">
        <v>38521.300000000003</v>
      </c>
      <c r="AN23" s="6">
        <v>166681.79999999999</v>
      </c>
      <c r="AO23" s="6">
        <v>41586.679999999993</v>
      </c>
      <c r="AP23" s="6">
        <v>112905.62</v>
      </c>
      <c r="AQ23" s="6">
        <v>91655.3</v>
      </c>
      <c r="AR23" s="6">
        <v>-17189.5</v>
      </c>
      <c r="AS23" s="6">
        <v>356427.74</v>
      </c>
      <c r="AT23" s="13">
        <v>1.8444634141718552</v>
      </c>
      <c r="AU23" s="44"/>
      <c r="AV23" s="43"/>
      <c r="AW23" s="43"/>
      <c r="AX23" s="56"/>
      <c r="AY23" s="44"/>
      <c r="AZ23" s="43"/>
      <c r="BA23" s="43"/>
      <c r="BB23" s="43"/>
    </row>
    <row r="24" spans="2:54" x14ac:dyDescent="0.25">
      <c r="B24" s="7" t="s">
        <v>51</v>
      </c>
      <c r="C24" s="6">
        <v>0</v>
      </c>
      <c r="D24" s="6">
        <v>116067.2</v>
      </c>
      <c r="E24" s="6">
        <v>90067.159999999989</v>
      </c>
      <c r="F24" s="6">
        <v>118945.07999999999</v>
      </c>
      <c r="G24" s="6">
        <v>140797.32</v>
      </c>
      <c r="H24" s="6">
        <v>92742.2</v>
      </c>
      <c r="I24" s="6">
        <v>102692.95999999999</v>
      </c>
      <c r="J24" s="6">
        <v>108770.44</v>
      </c>
      <c r="K24" s="6">
        <v>96036.88</v>
      </c>
      <c r="L24" s="6">
        <v>134655.67999999999</v>
      </c>
      <c r="M24" s="6">
        <v>99845.6</v>
      </c>
      <c r="N24" s="6">
        <v>72618</v>
      </c>
      <c r="O24" s="6">
        <v>1173238.52</v>
      </c>
      <c r="P24" s="6"/>
      <c r="Q24" s="7" t="s">
        <v>51</v>
      </c>
      <c r="R24" s="6">
        <v>118994</v>
      </c>
      <c r="S24" s="6">
        <v>43607.48</v>
      </c>
      <c r="T24" s="6">
        <v>63979.32</v>
      </c>
      <c r="U24" s="6">
        <v>73867.62</v>
      </c>
      <c r="V24" s="6">
        <v>98224.28</v>
      </c>
      <c r="W24" s="6">
        <v>98776.98</v>
      </c>
      <c r="X24" s="6">
        <v>117808.06</v>
      </c>
      <c r="Y24" s="6">
        <v>113128.9</v>
      </c>
      <c r="Z24" s="6">
        <v>206065.04</v>
      </c>
      <c r="AA24" s="6">
        <v>187014.34</v>
      </c>
      <c r="AB24" s="6">
        <v>102159.86</v>
      </c>
      <c r="AC24" s="6">
        <v>85000</v>
      </c>
      <c r="AD24" s="6">
        <v>1308625.8800000001</v>
      </c>
      <c r="AE24" s="6"/>
      <c r="AF24" s="7" t="s">
        <v>51</v>
      </c>
      <c r="AG24" s="6">
        <v>118994</v>
      </c>
      <c r="AH24" s="6">
        <v>-72459.72</v>
      </c>
      <c r="AI24" s="6">
        <v>-26087.839999999989</v>
      </c>
      <c r="AJ24" s="6">
        <v>-45077.459999999992</v>
      </c>
      <c r="AK24" s="6">
        <v>-42573.040000000008</v>
      </c>
      <c r="AL24" s="6">
        <v>6034.7799999999988</v>
      </c>
      <c r="AM24" s="6">
        <v>15115.100000000006</v>
      </c>
      <c r="AN24" s="6">
        <v>4358.4599999999919</v>
      </c>
      <c r="AO24" s="6">
        <v>110028.16</v>
      </c>
      <c r="AP24" s="6">
        <v>52358.66</v>
      </c>
      <c r="AQ24" s="6">
        <v>2314.2599999999948</v>
      </c>
      <c r="AR24" s="6">
        <v>12382</v>
      </c>
      <c r="AS24" s="6">
        <v>135387.35999999999</v>
      </c>
      <c r="AT24" s="13">
        <v>1.115396279351619</v>
      </c>
      <c r="AU24" s="44"/>
      <c r="AV24" s="43"/>
      <c r="AW24" s="43"/>
      <c r="AX24" s="56"/>
      <c r="AY24" s="44"/>
      <c r="AZ24" s="43"/>
      <c r="BA24" s="43"/>
      <c r="BB24" s="43"/>
    </row>
    <row r="25" spans="2:54" x14ac:dyDescent="0.25">
      <c r="B25" s="7" t="s">
        <v>70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/>
      <c r="Q25" s="7" t="s">
        <v>70</v>
      </c>
      <c r="R25" s="6">
        <v>4124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4124</v>
      </c>
      <c r="AD25" s="6">
        <v>8248</v>
      </c>
      <c r="AE25" s="6"/>
      <c r="AF25" s="7" t="s">
        <v>70</v>
      </c>
      <c r="AG25" s="6">
        <v>4124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4124</v>
      </c>
      <c r="AS25" s="6">
        <v>8248</v>
      </c>
      <c r="AT25" s="13" t="str">
        <v>N/A</v>
      </c>
      <c r="AU25" s="44"/>
      <c r="AV25" s="43"/>
      <c r="AW25" s="43"/>
      <c r="AX25" s="56"/>
      <c r="AY25" s="44"/>
      <c r="AZ25" s="43"/>
      <c r="BA25" s="43"/>
      <c r="BB25" s="43"/>
    </row>
    <row r="26" spans="2:54" x14ac:dyDescent="0.25">
      <c r="B26" s="7" t="s">
        <v>76</v>
      </c>
      <c r="C26" s="6">
        <v>2904</v>
      </c>
      <c r="D26" s="6">
        <v>2904</v>
      </c>
      <c r="E26" s="6">
        <v>2904</v>
      </c>
      <c r="F26" s="6">
        <v>2904</v>
      </c>
      <c r="G26" s="6">
        <v>2904</v>
      </c>
      <c r="H26" s="6">
        <v>2904</v>
      </c>
      <c r="I26" s="6">
        <v>2904</v>
      </c>
      <c r="J26" s="6">
        <v>2904</v>
      </c>
      <c r="K26" s="6">
        <v>2904</v>
      </c>
      <c r="L26" s="6">
        <v>2904</v>
      </c>
      <c r="M26" s="6">
        <v>2904</v>
      </c>
      <c r="N26" s="6">
        <v>2904</v>
      </c>
      <c r="O26" s="6">
        <v>34848</v>
      </c>
      <c r="P26" s="6"/>
      <c r="Q26" s="7" t="s">
        <v>76</v>
      </c>
      <c r="R26" s="6">
        <v>0</v>
      </c>
      <c r="S26" s="6">
        <v>4519</v>
      </c>
      <c r="T26" s="6">
        <v>0</v>
      </c>
      <c r="U26" s="6">
        <v>4737</v>
      </c>
      <c r="V26" s="6">
        <v>4737</v>
      </c>
      <c r="W26" s="6">
        <v>2000</v>
      </c>
      <c r="X26" s="6">
        <v>0</v>
      </c>
      <c r="Y26" s="6">
        <v>4737</v>
      </c>
      <c r="Z26" s="6">
        <v>2000</v>
      </c>
      <c r="AA26" s="6">
        <v>4737</v>
      </c>
      <c r="AB26" s="6">
        <v>0</v>
      </c>
      <c r="AC26" s="6">
        <v>0</v>
      </c>
      <c r="AD26" s="6">
        <v>27467</v>
      </c>
      <c r="AE26" s="6"/>
      <c r="AF26" s="7" t="s">
        <v>76</v>
      </c>
      <c r="AG26" s="6">
        <v>-2904</v>
      </c>
      <c r="AH26" s="6">
        <v>1615</v>
      </c>
      <c r="AI26" s="6">
        <v>-2904</v>
      </c>
      <c r="AJ26" s="6">
        <v>1833</v>
      </c>
      <c r="AK26" s="6">
        <v>1833</v>
      </c>
      <c r="AL26" s="6">
        <v>-904</v>
      </c>
      <c r="AM26" s="6">
        <v>-2904</v>
      </c>
      <c r="AN26" s="6">
        <v>1833</v>
      </c>
      <c r="AO26" s="6">
        <v>-904</v>
      </c>
      <c r="AP26" s="6">
        <v>1833</v>
      </c>
      <c r="AQ26" s="6">
        <v>-2904</v>
      </c>
      <c r="AR26" s="6">
        <v>-2904</v>
      </c>
      <c r="AS26" s="6">
        <v>-7381</v>
      </c>
      <c r="AT26" s="13">
        <v>0.78819444444444442</v>
      </c>
      <c r="AU26" s="44"/>
      <c r="AV26" s="43"/>
      <c r="AW26" s="43"/>
      <c r="AX26" s="43"/>
      <c r="AY26" s="43"/>
      <c r="AZ26" s="43"/>
      <c r="BA26" s="43"/>
      <c r="BB26" s="43"/>
    </row>
    <row r="27" spans="2:54" x14ac:dyDescent="0.25">
      <c r="B27" s="7" t="s">
        <v>59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/>
      <c r="Q27" s="7" t="s">
        <v>59</v>
      </c>
      <c r="R27" s="6">
        <v>0</v>
      </c>
      <c r="S27" s="6">
        <v>0</v>
      </c>
      <c r="T27" s="6">
        <v>0</v>
      </c>
      <c r="U27" s="6">
        <v>0</v>
      </c>
      <c r="V27" s="6">
        <v>8816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608</v>
      </c>
      <c r="AC27" s="6">
        <v>0</v>
      </c>
      <c r="AD27" s="6">
        <v>9424</v>
      </c>
      <c r="AE27" s="6"/>
      <c r="AF27" s="7" t="s">
        <v>59</v>
      </c>
      <c r="AG27" s="6">
        <v>0</v>
      </c>
      <c r="AH27" s="6">
        <v>0</v>
      </c>
      <c r="AI27" s="6">
        <v>0</v>
      </c>
      <c r="AJ27" s="6">
        <v>0</v>
      </c>
      <c r="AK27" s="6">
        <v>8816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608</v>
      </c>
      <c r="AR27" s="6">
        <v>0</v>
      </c>
      <c r="AS27" s="6">
        <v>9424</v>
      </c>
      <c r="AT27" s="13" t="str">
        <v>N/A</v>
      </c>
      <c r="AU27" s="44"/>
      <c r="AV27" s="43"/>
      <c r="AW27" s="43"/>
      <c r="AX27" s="43"/>
      <c r="AY27" s="43"/>
      <c r="AZ27" s="43"/>
      <c r="BA27" s="43"/>
      <c r="BB27" s="43"/>
    </row>
    <row r="28" spans="2:54" x14ac:dyDescent="0.25">
      <c r="B28" s="7" t="s">
        <v>74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/>
      <c r="Q28" s="7" t="s">
        <v>74</v>
      </c>
      <c r="R28" s="6">
        <v>5336</v>
      </c>
      <c r="S28" s="6">
        <v>464</v>
      </c>
      <c r="T28" s="6">
        <v>1160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2540</v>
      </c>
      <c r="AD28" s="6">
        <v>9500</v>
      </c>
      <c r="AE28" s="6"/>
      <c r="AF28" s="7" t="s">
        <v>74</v>
      </c>
      <c r="AG28" s="6">
        <v>5336</v>
      </c>
      <c r="AH28" s="6">
        <v>464</v>
      </c>
      <c r="AI28" s="6">
        <v>1160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2540</v>
      </c>
      <c r="AS28" s="6">
        <v>9500</v>
      </c>
      <c r="AT28" s="13" t="str">
        <v>N/A</v>
      </c>
      <c r="AU28" s="44"/>
      <c r="AV28" s="43"/>
      <c r="AW28" s="43"/>
      <c r="AX28" s="43"/>
      <c r="AY28" s="43"/>
      <c r="AZ28" s="43"/>
      <c r="BA28" s="43"/>
      <c r="BB28" s="43"/>
    </row>
    <row r="29" spans="2:54" x14ac:dyDescent="0.25">
      <c r="B29" s="7" t="s">
        <v>64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2976</v>
      </c>
      <c r="J29" s="6">
        <v>2976</v>
      </c>
      <c r="K29" s="6">
        <v>2976</v>
      </c>
      <c r="L29" s="6">
        <v>2976</v>
      </c>
      <c r="M29" s="6">
        <v>2976</v>
      </c>
      <c r="N29" s="6">
        <v>2976</v>
      </c>
      <c r="O29" s="6">
        <v>17856</v>
      </c>
      <c r="P29" s="6"/>
      <c r="Q29" s="7" t="s">
        <v>64</v>
      </c>
      <c r="R29" s="6">
        <v>372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1255.6400000000001</v>
      </c>
      <c r="AA29" s="6">
        <v>0</v>
      </c>
      <c r="AB29" s="6">
        <v>0</v>
      </c>
      <c r="AC29" s="6">
        <v>372</v>
      </c>
      <c r="AD29" s="6">
        <v>1999.64</v>
      </c>
      <c r="AE29" s="6"/>
      <c r="AF29" s="7" t="s">
        <v>64</v>
      </c>
      <c r="AG29" s="6">
        <v>372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-2976</v>
      </c>
      <c r="AN29" s="6">
        <v>-2976</v>
      </c>
      <c r="AO29" s="6">
        <v>-1720.36</v>
      </c>
      <c r="AP29" s="6">
        <v>-2976</v>
      </c>
      <c r="AQ29" s="6">
        <v>-2976</v>
      </c>
      <c r="AR29" s="6">
        <v>-2604</v>
      </c>
      <c r="AS29" s="6">
        <v>-15856.36</v>
      </c>
      <c r="AT29" s="13">
        <v>0.11198700716845879</v>
      </c>
      <c r="AU29" s="44"/>
      <c r="AV29" s="43"/>
      <c r="AW29" s="43"/>
      <c r="AX29" s="43"/>
      <c r="AY29" s="43"/>
      <c r="AZ29" s="43"/>
      <c r="BA29" s="43"/>
      <c r="BB29" s="43"/>
    </row>
    <row r="30" spans="2:54" x14ac:dyDescent="0.25">
      <c r="B30" s="7" t="s">
        <v>87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/>
      <c r="Q30" s="7" t="s">
        <v>87</v>
      </c>
      <c r="R30" s="6">
        <v>13668.6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51775</v>
      </c>
      <c r="AA30" s="6">
        <v>0</v>
      </c>
      <c r="AB30" s="6">
        <v>0</v>
      </c>
      <c r="AC30" s="6">
        <v>0</v>
      </c>
      <c r="AD30" s="6">
        <v>65443.6</v>
      </c>
      <c r="AE30" s="6"/>
      <c r="AF30" s="7" t="s">
        <v>87</v>
      </c>
      <c r="AG30" s="6">
        <v>13668.6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51775</v>
      </c>
      <c r="AP30" s="6">
        <v>0</v>
      </c>
      <c r="AQ30" s="6">
        <v>0</v>
      </c>
      <c r="AR30" s="6">
        <v>0</v>
      </c>
      <c r="AS30" s="6">
        <v>65443.6</v>
      </c>
      <c r="AT30" s="13" t="str">
        <v>N/A</v>
      </c>
      <c r="AU30" s="44"/>
      <c r="AV30" s="43"/>
      <c r="AW30" s="43"/>
      <c r="AX30" s="43"/>
      <c r="AY30" s="43"/>
      <c r="AZ30" s="43"/>
      <c r="BA30" s="43"/>
      <c r="BB30" s="43"/>
    </row>
    <row r="31" spans="2:54" x14ac:dyDescent="0.25">
      <c r="B31" s="7" t="s">
        <v>0</v>
      </c>
      <c r="C31" s="6">
        <v>0</v>
      </c>
      <c r="D31" s="6">
        <v>1710</v>
      </c>
      <c r="E31" s="6">
        <v>1710</v>
      </c>
      <c r="F31" s="6">
        <v>1710</v>
      </c>
      <c r="G31" s="6">
        <v>1710</v>
      </c>
      <c r="H31" s="6">
        <v>1710</v>
      </c>
      <c r="I31" s="6">
        <v>1710</v>
      </c>
      <c r="J31" s="6">
        <v>1710</v>
      </c>
      <c r="K31" s="6">
        <v>1710</v>
      </c>
      <c r="L31" s="6">
        <v>1710</v>
      </c>
      <c r="M31" s="6">
        <v>1710</v>
      </c>
      <c r="N31" s="6">
        <v>1710</v>
      </c>
      <c r="O31" s="6">
        <v>18810</v>
      </c>
      <c r="P31" s="6"/>
      <c r="Q31" s="7" t="s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/>
      <c r="AF31" s="7" t="s">
        <v>0</v>
      </c>
      <c r="AG31" s="6">
        <v>0</v>
      </c>
      <c r="AH31" s="6">
        <v>-1710</v>
      </c>
      <c r="AI31" s="6">
        <v>-1710</v>
      </c>
      <c r="AJ31" s="6">
        <v>-1710</v>
      </c>
      <c r="AK31" s="6">
        <v>-1710</v>
      </c>
      <c r="AL31" s="6">
        <v>-1710</v>
      </c>
      <c r="AM31" s="6">
        <v>-1710</v>
      </c>
      <c r="AN31" s="6">
        <v>-1710</v>
      </c>
      <c r="AO31" s="6">
        <v>-1710</v>
      </c>
      <c r="AP31" s="6">
        <v>-1710</v>
      </c>
      <c r="AQ31" s="6">
        <v>-1710</v>
      </c>
      <c r="AR31" s="6">
        <v>-1710</v>
      </c>
      <c r="AS31" s="6">
        <v>-18810</v>
      </c>
      <c r="AT31" s="13">
        <v>0</v>
      </c>
      <c r="AU31" s="44"/>
      <c r="AV31" s="43"/>
      <c r="AW31" s="43"/>
      <c r="AX31" s="43"/>
      <c r="AY31" s="43"/>
      <c r="AZ31" s="43"/>
      <c r="BA31" s="43"/>
      <c r="BB31" s="43"/>
    </row>
    <row r="32" spans="2:54" x14ac:dyDescent="0.25">
      <c r="B32" s="7" t="s">
        <v>86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3720</v>
      </c>
      <c r="J32" s="6">
        <v>3720</v>
      </c>
      <c r="K32" s="6">
        <v>3720</v>
      </c>
      <c r="L32" s="6">
        <v>3720</v>
      </c>
      <c r="M32" s="6">
        <v>3720</v>
      </c>
      <c r="N32" s="6">
        <v>3720</v>
      </c>
      <c r="O32" s="6">
        <v>22320</v>
      </c>
      <c r="P32" s="6"/>
      <c r="Q32" s="7" t="s">
        <v>86</v>
      </c>
      <c r="R32" s="6">
        <v>0</v>
      </c>
      <c r="S32" s="6">
        <v>0</v>
      </c>
      <c r="T32" s="6">
        <v>0</v>
      </c>
      <c r="U32" s="6">
        <v>0</v>
      </c>
      <c r="V32" s="6">
        <v>4676.16</v>
      </c>
      <c r="W32" s="6">
        <v>4676.16</v>
      </c>
      <c r="X32" s="6">
        <v>4676.16</v>
      </c>
      <c r="Y32" s="6">
        <v>4676.16</v>
      </c>
      <c r="Z32" s="6">
        <v>4676.16</v>
      </c>
      <c r="AA32" s="6">
        <v>0</v>
      </c>
      <c r="AB32" s="6">
        <v>0</v>
      </c>
      <c r="AC32" s="6">
        <v>0</v>
      </c>
      <c r="AD32" s="6">
        <v>23380.799999999999</v>
      </c>
      <c r="AE32" s="6"/>
      <c r="AF32" s="7" t="s">
        <v>86</v>
      </c>
      <c r="AG32" s="6">
        <v>0</v>
      </c>
      <c r="AH32" s="6">
        <v>0</v>
      </c>
      <c r="AI32" s="6">
        <v>0</v>
      </c>
      <c r="AJ32" s="6">
        <v>0</v>
      </c>
      <c r="AK32" s="6">
        <v>4676.16</v>
      </c>
      <c r="AL32" s="6">
        <v>4676.16</v>
      </c>
      <c r="AM32" s="6">
        <v>956.15999999999985</v>
      </c>
      <c r="AN32" s="6">
        <v>956.15999999999985</v>
      </c>
      <c r="AO32" s="6">
        <v>956.15999999999985</v>
      </c>
      <c r="AP32" s="6">
        <v>-3720</v>
      </c>
      <c r="AQ32" s="6">
        <v>-3720</v>
      </c>
      <c r="AR32" s="6">
        <v>-3720</v>
      </c>
      <c r="AS32" s="6">
        <v>1060.7999999999993</v>
      </c>
      <c r="AT32" s="13">
        <v>1.0475268817204302</v>
      </c>
      <c r="AU32" s="44"/>
      <c r="AV32" s="43"/>
      <c r="AW32" s="43"/>
      <c r="AX32" s="43"/>
      <c r="AY32" s="43"/>
      <c r="AZ32" s="43"/>
      <c r="BA32" s="43"/>
      <c r="BB32" s="43"/>
    </row>
    <row r="33" spans="2:54" x14ac:dyDescent="0.25">
      <c r="B33" s="7" t="s">
        <v>75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/>
      <c r="Q33" s="7" t="s">
        <v>75</v>
      </c>
      <c r="R33" s="6">
        <v>0</v>
      </c>
      <c r="S33" s="6">
        <v>39.700000000000003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39.700000000000003</v>
      </c>
      <c r="AE33" s="6"/>
      <c r="AF33" s="7" t="s">
        <v>75</v>
      </c>
      <c r="AG33" s="6">
        <v>0</v>
      </c>
      <c r="AH33" s="6">
        <v>39.700000000000003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39.700000000000003</v>
      </c>
      <c r="AT33" s="13" t="str">
        <v>N/A</v>
      </c>
      <c r="AU33" s="44"/>
      <c r="AV33" s="43"/>
      <c r="AW33" s="43"/>
      <c r="AX33" s="43"/>
      <c r="AY33" s="43"/>
      <c r="AZ33" s="43"/>
      <c r="BA33" s="43"/>
      <c r="BB33" s="43"/>
    </row>
    <row r="34" spans="2:54" x14ac:dyDescent="0.25">
      <c r="B34" s="7" t="s">
        <v>88</v>
      </c>
      <c r="C34" s="6">
        <v>1841.3999999999999</v>
      </c>
      <c r="D34" s="6">
        <v>1841.3999999999999</v>
      </c>
      <c r="E34" s="6">
        <v>1841.3999999999999</v>
      </c>
      <c r="F34" s="6">
        <v>1841.3999999999999</v>
      </c>
      <c r="G34" s="6">
        <v>1841.3999999999999</v>
      </c>
      <c r="H34" s="6">
        <v>1841.3999999999999</v>
      </c>
      <c r="I34" s="6">
        <v>1841.3999999999999</v>
      </c>
      <c r="J34" s="6">
        <v>1841.3999999999999</v>
      </c>
      <c r="K34" s="6">
        <v>1841.3999999999999</v>
      </c>
      <c r="L34" s="6">
        <v>1841.3999999999999</v>
      </c>
      <c r="M34" s="6">
        <v>1841.3999999999999</v>
      </c>
      <c r="N34" s="6">
        <v>1841.3999999999999</v>
      </c>
      <c r="O34" s="6">
        <v>22096.800000000003</v>
      </c>
      <c r="P34" s="6"/>
      <c r="Q34" s="7" t="s">
        <v>88</v>
      </c>
      <c r="R34" s="6">
        <v>0</v>
      </c>
      <c r="S34" s="6">
        <v>11048.4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11048.4</v>
      </c>
      <c r="AE34" s="6"/>
      <c r="AF34" s="7" t="s">
        <v>88</v>
      </c>
      <c r="AG34" s="6">
        <v>-1841.3999999999999</v>
      </c>
      <c r="AH34" s="6">
        <v>9207</v>
      </c>
      <c r="AI34" s="6">
        <v>-1841.3999999999999</v>
      </c>
      <c r="AJ34" s="6">
        <v>-1841.3999999999999</v>
      </c>
      <c r="AK34" s="6">
        <v>-1841.3999999999999</v>
      </c>
      <c r="AL34" s="6">
        <v>-1841.3999999999999</v>
      </c>
      <c r="AM34" s="6">
        <v>-1841.3999999999999</v>
      </c>
      <c r="AN34" s="6">
        <v>-1841.3999999999999</v>
      </c>
      <c r="AO34" s="6">
        <v>-1841.3999999999999</v>
      </c>
      <c r="AP34" s="6">
        <v>-1841.3999999999999</v>
      </c>
      <c r="AQ34" s="6">
        <v>-1841.3999999999999</v>
      </c>
      <c r="AR34" s="6">
        <v>-1841.3999999999999</v>
      </c>
      <c r="AS34" s="6">
        <v>-11048.399999999998</v>
      </c>
      <c r="AT34" s="13">
        <v>0.49999999999999994</v>
      </c>
      <c r="AU34" s="44"/>
      <c r="AW34" s="43"/>
      <c r="AX34" s="43"/>
      <c r="AY34" s="43"/>
      <c r="AZ34" s="43"/>
      <c r="BA34" s="43"/>
      <c r="BB34" s="43"/>
    </row>
    <row r="35" spans="2:54" x14ac:dyDescent="0.25">
      <c r="B35" s="7" t="s">
        <v>69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/>
      <c r="Q35" s="7" t="s">
        <v>69</v>
      </c>
      <c r="R35" s="6">
        <v>5000</v>
      </c>
      <c r="S35" s="6">
        <v>0</v>
      </c>
      <c r="T35" s="6">
        <v>0</v>
      </c>
      <c r="U35" s="6">
        <v>6000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5000</v>
      </c>
      <c r="AD35" s="6">
        <v>16000</v>
      </c>
      <c r="AE35" s="6"/>
      <c r="AF35" s="7" t="s">
        <v>69</v>
      </c>
      <c r="AG35" s="6">
        <v>5000</v>
      </c>
      <c r="AH35" s="6">
        <v>0</v>
      </c>
      <c r="AI35" s="6">
        <v>0</v>
      </c>
      <c r="AJ35" s="6">
        <v>6000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5000</v>
      </c>
      <c r="AS35" s="6">
        <v>16000</v>
      </c>
      <c r="AT35" s="13" t="str">
        <v>N/A</v>
      </c>
      <c r="AU35" s="44"/>
    </row>
    <row r="36" spans="2:54" x14ac:dyDescent="0.25">
      <c r="B36" s="7" t="s">
        <v>62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/>
      <c r="Q36" s="7" t="s">
        <v>62</v>
      </c>
      <c r="R36" s="6">
        <v>0</v>
      </c>
      <c r="S36" s="6">
        <v>0</v>
      </c>
      <c r="T36" s="6">
        <v>0</v>
      </c>
      <c r="U36" s="6">
        <v>0</v>
      </c>
      <c r="V36" s="6">
        <v>2760</v>
      </c>
      <c r="W36" s="6">
        <v>0</v>
      </c>
      <c r="X36" s="6">
        <v>661</v>
      </c>
      <c r="Y36" s="6">
        <v>2760</v>
      </c>
      <c r="Z36" s="6">
        <v>0</v>
      </c>
      <c r="AA36" s="6">
        <v>0</v>
      </c>
      <c r="AB36" s="6">
        <v>0</v>
      </c>
      <c r="AC36" s="6">
        <v>0</v>
      </c>
      <c r="AD36" s="6">
        <v>6181</v>
      </c>
      <c r="AE36" s="6"/>
      <c r="AF36" s="7" t="s">
        <v>62</v>
      </c>
      <c r="AG36" s="6">
        <v>0</v>
      </c>
      <c r="AH36" s="6">
        <v>0</v>
      </c>
      <c r="AI36" s="6">
        <v>0</v>
      </c>
      <c r="AJ36" s="6">
        <v>0</v>
      </c>
      <c r="AK36" s="6">
        <v>2760</v>
      </c>
      <c r="AL36" s="6">
        <v>0</v>
      </c>
      <c r="AM36" s="6">
        <v>661</v>
      </c>
      <c r="AN36" s="6">
        <v>2760</v>
      </c>
      <c r="AO36" s="6">
        <v>0</v>
      </c>
      <c r="AP36" s="6">
        <v>0</v>
      </c>
      <c r="AQ36" s="6">
        <v>0</v>
      </c>
      <c r="AR36" s="6">
        <v>0</v>
      </c>
      <c r="AS36" s="6">
        <v>6181</v>
      </c>
      <c r="AT36" s="13" t="str">
        <v>N/A</v>
      </c>
      <c r="AU36" s="44"/>
    </row>
    <row r="37" spans="2:54" x14ac:dyDescent="0.25">
      <c r="B37" s="7" t="s">
        <v>55</v>
      </c>
      <c r="C37" s="6">
        <v>360</v>
      </c>
      <c r="D37" s="6">
        <v>360</v>
      </c>
      <c r="E37" s="6">
        <v>360</v>
      </c>
      <c r="F37" s="6">
        <v>360</v>
      </c>
      <c r="G37" s="6">
        <v>360</v>
      </c>
      <c r="H37" s="6">
        <v>360</v>
      </c>
      <c r="I37" s="6">
        <v>360</v>
      </c>
      <c r="J37" s="6">
        <v>360</v>
      </c>
      <c r="K37" s="6">
        <v>360</v>
      </c>
      <c r="L37" s="6">
        <v>360</v>
      </c>
      <c r="M37" s="6">
        <v>360</v>
      </c>
      <c r="N37" s="6">
        <v>360</v>
      </c>
      <c r="O37" s="6">
        <v>4320</v>
      </c>
      <c r="P37" s="6"/>
      <c r="Q37" s="7" t="s">
        <v>55</v>
      </c>
      <c r="R37" s="6">
        <v>9000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2505</v>
      </c>
      <c r="Y37" s="6">
        <v>0</v>
      </c>
      <c r="Z37" s="6">
        <v>0</v>
      </c>
      <c r="AA37" s="6">
        <v>0</v>
      </c>
      <c r="AB37" s="6">
        <v>0</v>
      </c>
      <c r="AC37" s="6">
        <v>9000</v>
      </c>
      <c r="AD37" s="6">
        <v>20505</v>
      </c>
      <c r="AE37" s="6"/>
      <c r="AF37" s="7" t="s">
        <v>55</v>
      </c>
      <c r="AG37" s="6">
        <v>8640</v>
      </c>
      <c r="AH37" s="6">
        <v>-360</v>
      </c>
      <c r="AI37" s="6">
        <v>-360</v>
      </c>
      <c r="AJ37" s="6">
        <v>-360</v>
      </c>
      <c r="AK37" s="6">
        <v>-360</v>
      </c>
      <c r="AL37" s="6">
        <v>-360</v>
      </c>
      <c r="AM37" s="6">
        <v>2145</v>
      </c>
      <c r="AN37" s="6">
        <v>-360</v>
      </c>
      <c r="AO37" s="6">
        <v>-360</v>
      </c>
      <c r="AP37" s="6">
        <v>-360</v>
      </c>
      <c r="AQ37" s="6">
        <v>-360</v>
      </c>
      <c r="AR37" s="6">
        <v>8640</v>
      </c>
      <c r="AS37" s="6">
        <v>16185</v>
      </c>
      <c r="AT37" s="13">
        <v>4.7465277777777777</v>
      </c>
      <c r="AU37" s="44"/>
    </row>
    <row r="38" spans="2:54" x14ac:dyDescent="0.25">
      <c r="B38" s="7" t="s">
        <v>79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/>
      <c r="Q38" s="7" t="s">
        <v>79</v>
      </c>
      <c r="R38" s="6">
        <v>0</v>
      </c>
      <c r="S38" s="6">
        <v>0</v>
      </c>
      <c r="T38" s="6">
        <v>0</v>
      </c>
      <c r="U38" s="6">
        <v>1008</v>
      </c>
      <c r="V38" s="6">
        <v>1008</v>
      </c>
      <c r="W38" s="6">
        <v>1008</v>
      </c>
      <c r="X38" s="6">
        <v>152</v>
      </c>
      <c r="Y38" s="6">
        <v>1008</v>
      </c>
      <c r="Z38" s="6">
        <v>0</v>
      </c>
      <c r="AA38" s="6">
        <v>0</v>
      </c>
      <c r="AB38" s="6">
        <v>1008</v>
      </c>
      <c r="AC38" s="6">
        <v>0</v>
      </c>
      <c r="AD38" s="6">
        <v>5192</v>
      </c>
      <c r="AE38" s="6"/>
      <c r="AF38" s="7" t="s">
        <v>79</v>
      </c>
      <c r="AG38" s="6">
        <v>0</v>
      </c>
      <c r="AH38" s="6">
        <v>0</v>
      </c>
      <c r="AI38" s="6">
        <v>0</v>
      </c>
      <c r="AJ38" s="6">
        <v>1008</v>
      </c>
      <c r="AK38" s="6">
        <v>1008</v>
      </c>
      <c r="AL38" s="6">
        <v>1008</v>
      </c>
      <c r="AM38" s="6">
        <v>152</v>
      </c>
      <c r="AN38" s="6">
        <v>1008</v>
      </c>
      <c r="AO38" s="6">
        <v>0</v>
      </c>
      <c r="AP38" s="6">
        <v>0</v>
      </c>
      <c r="AQ38" s="6">
        <v>1008</v>
      </c>
      <c r="AR38" s="6">
        <v>0</v>
      </c>
      <c r="AS38" s="6">
        <v>5192</v>
      </c>
      <c r="AT38" s="13" t="str">
        <v>N/A</v>
      </c>
      <c r="AU38" s="44"/>
    </row>
    <row r="39" spans="2:54" x14ac:dyDescent="0.25">
      <c r="B39" s="7" t="s">
        <v>85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/>
      <c r="Q39" s="7" t="s">
        <v>85</v>
      </c>
      <c r="R39" s="6">
        <v>1476.02</v>
      </c>
      <c r="S39" s="6">
        <v>4688.4399999999996</v>
      </c>
      <c r="T39" s="6">
        <v>1938</v>
      </c>
      <c r="U39" s="6">
        <v>330.18</v>
      </c>
      <c r="V39" s="6">
        <v>0</v>
      </c>
      <c r="W39" s="6">
        <v>1002.98</v>
      </c>
      <c r="X39" s="6">
        <v>1365.32</v>
      </c>
      <c r="Y39" s="6">
        <v>1208.74</v>
      </c>
      <c r="Z39" s="6">
        <v>318.56</v>
      </c>
      <c r="AA39" s="6">
        <v>2614.1799999999998</v>
      </c>
      <c r="AB39" s="6">
        <v>1123.8399999999999</v>
      </c>
      <c r="AC39" s="6">
        <v>800</v>
      </c>
      <c r="AD39" s="6">
        <v>16866.259999999998</v>
      </c>
      <c r="AE39" s="6"/>
      <c r="AF39" s="7" t="s">
        <v>85</v>
      </c>
      <c r="AG39" s="6">
        <v>1476.02</v>
      </c>
      <c r="AH39" s="6">
        <v>4688.4399999999996</v>
      </c>
      <c r="AI39" s="6">
        <v>1938</v>
      </c>
      <c r="AJ39" s="6">
        <v>330.18</v>
      </c>
      <c r="AK39" s="6">
        <v>0</v>
      </c>
      <c r="AL39" s="6">
        <v>1002.98</v>
      </c>
      <c r="AM39" s="6">
        <v>1365.32</v>
      </c>
      <c r="AN39" s="6">
        <v>1208.74</v>
      </c>
      <c r="AO39" s="6">
        <v>318.56</v>
      </c>
      <c r="AP39" s="6">
        <v>2614.1799999999998</v>
      </c>
      <c r="AQ39" s="6">
        <v>1123.8399999999999</v>
      </c>
      <c r="AR39" s="6">
        <v>800</v>
      </c>
      <c r="AS39" s="6">
        <v>16866.259999999998</v>
      </c>
      <c r="AT39" s="13" t="str">
        <v>N/A</v>
      </c>
      <c r="AU39" s="44"/>
    </row>
    <row r="40" spans="2:54" x14ac:dyDescent="0.25">
      <c r="B40" s="7" t="s">
        <v>73</v>
      </c>
      <c r="C40" s="6">
        <v>340</v>
      </c>
      <c r="D40" s="6">
        <v>340</v>
      </c>
      <c r="E40" s="6">
        <v>340</v>
      </c>
      <c r="F40" s="6">
        <v>340</v>
      </c>
      <c r="G40" s="6">
        <v>340</v>
      </c>
      <c r="H40" s="6">
        <v>340</v>
      </c>
      <c r="I40" s="6">
        <v>340</v>
      </c>
      <c r="J40" s="6">
        <v>340</v>
      </c>
      <c r="K40" s="6">
        <v>340</v>
      </c>
      <c r="L40" s="6">
        <v>340</v>
      </c>
      <c r="M40" s="6">
        <v>340</v>
      </c>
      <c r="N40" s="6">
        <v>340</v>
      </c>
      <c r="O40" s="6">
        <v>4080</v>
      </c>
      <c r="P40" s="6"/>
      <c r="Q40" s="7" t="s">
        <v>73</v>
      </c>
      <c r="R40" s="6">
        <v>510</v>
      </c>
      <c r="S40" s="6">
        <v>850</v>
      </c>
      <c r="T40" s="6">
        <v>0</v>
      </c>
      <c r="U40" s="6">
        <v>0</v>
      </c>
      <c r="V40" s="6">
        <v>2773.6</v>
      </c>
      <c r="W40" s="6">
        <v>2313.12</v>
      </c>
      <c r="X40" s="6">
        <v>0</v>
      </c>
      <c r="Y40" s="6">
        <v>1156.56</v>
      </c>
      <c r="Z40" s="6">
        <v>0</v>
      </c>
      <c r="AA40" s="6">
        <v>0</v>
      </c>
      <c r="AB40" s="6">
        <v>1156.56</v>
      </c>
      <c r="AC40" s="6">
        <v>510</v>
      </c>
      <c r="AD40" s="6">
        <v>9269.84</v>
      </c>
      <c r="AE40" s="6"/>
      <c r="AF40" s="7" t="s">
        <v>73</v>
      </c>
      <c r="AG40" s="6">
        <v>170</v>
      </c>
      <c r="AH40" s="6">
        <v>510</v>
      </c>
      <c r="AI40" s="6">
        <v>-340</v>
      </c>
      <c r="AJ40" s="6">
        <v>-340</v>
      </c>
      <c r="AK40" s="6">
        <v>2433.6</v>
      </c>
      <c r="AL40" s="6">
        <v>1973.12</v>
      </c>
      <c r="AM40" s="6">
        <v>-340</v>
      </c>
      <c r="AN40" s="6">
        <v>816.56</v>
      </c>
      <c r="AO40" s="6">
        <v>-340</v>
      </c>
      <c r="AP40" s="6">
        <v>-340</v>
      </c>
      <c r="AQ40" s="6">
        <v>816.56</v>
      </c>
      <c r="AR40" s="6">
        <v>170</v>
      </c>
      <c r="AS40" s="6">
        <v>5189.8399999999983</v>
      </c>
      <c r="AT40" s="13">
        <v>2.2720196078431374</v>
      </c>
      <c r="AU40" s="44"/>
    </row>
    <row r="41" spans="2:54" x14ac:dyDescent="0.25">
      <c r="B41" s="7" t="s">
        <v>92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/>
      <c r="Q41" s="7" t="s">
        <v>92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250</v>
      </c>
      <c r="X41" s="6">
        <v>624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874</v>
      </c>
      <c r="AE41" s="6"/>
      <c r="AF41" s="7" t="s">
        <v>92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250</v>
      </c>
      <c r="AM41" s="6">
        <v>624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874</v>
      </c>
      <c r="AT41" s="13" t="str">
        <v>N/A</v>
      </c>
      <c r="AU41" s="44"/>
    </row>
    <row r="42" spans="2:54" x14ac:dyDescent="0.25">
      <c r="B42" s="7" t="s">
        <v>72</v>
      </c>
      <c r="C42" s="6">
        <v>0</v>
      </c>
      <c r="D42" s="6">
        <v>5505.12</v>
      </c>
      <c r="E42" s="6">
        <v>5505.12</v>
      </c>
      <c r="F42" s="6">
        <v>5505.12</v>
      </c>
      <c r="G42" s="6">
        <v>5505.12</v>
      </c>
      <c r="H42" s="6">
        <v>5505.12</v>
      </c>
      <c r="I42" s="6">
        <v>5505.12</v>
      </c>
      <c r="J42" s="6">
        <v>5505.12</v>
      </c>
      <c r="K42" s="6">
        <v>5505.12</v>
      </c>
      <c r="L42" s="6">
        <v>5505.12</v>
      </c>
      <c r="M42" s="6">
        <v>5505.12</v>
      </c>
      <c r="N42" s="6">
        <v>5505.12</v>
      </c>
      <c r="O42" s="6">
        <v>60556.320000000014</v>
      </c>
      <c r="P42" s="6"/>
      <c r="Q42" s="7" t="s">
        <v>72</v>
      </c>
      <c r="R42" s="6">
        <v>15508.58</v>
      </c>
      <c r="S42" s="6">
        <v>13536.34</v>
      </c>
      <c r="T42" s="6">
        <v>5813.12</v>
      </c>
      <c r="U42" s="6">
        <v>3137.12</v>
      </c>
      <c r="V42" s="6">
        <v>2744.98</v>
      </c>
      <c r="W42" s="6">
        <v>6755.2</v>
      </c>
      <c r="X42" s="6">
        <v>24862.78</v>
      </c>
      <c r="Y42" s="6">
        <v>11259.52</v>
      </c>
      <c r="Z42" s="6">
        <v>12938.84</v>
      </c>
      <c r="AA42" s="6">
        <v>20734.599999999999</v>
      </c>
      <c r="AB42" s="6">
        <v>66.5</v>
      </c>
      <c r="AC42" s="6">
        <v>15508.58</v>
      </c>
      <c r="AD42" s="6">
        <v>132866.15999999997</v>
      </c>
      <c r="AE42" s="6"/>
      <c r="AF42" s="7" t="s">
        <v>72</v>
      </c>
      <c r="AG42" s="6">
        <v>15508.58</v>
      </c>
      <c r="AH42" s="6">
        <v>8031.22</v>
      </c>
      <c r="AI42" s="6">
        <v>308</v>
      </c>
      <c r="AJ42" s="6">
        <v>-2368</v>
      </c>
      <c r="AK42" s="6">
        <v>-2760.14</v>
      </c>
      <c r="AL42" s="6">
        <v>1250.08</v>
      </c>
      <c r="AM42" s="6">
        <v>19357.66</v>
      </c>
      <c r="AN42" s="6">
        <v>5754.4000000000005</v>
      </c>
      <c r="AO42" s="6">
        <v>7433.72</v>
      </c>
      <c r="AP42" s="6">
        <v>15229.48</v>
      </c>
      <c r="AQ42" s="6">
        <v>-5438.62</v>
      </c>
      <c r="AR42" s="6">
        <v>10003.459999999999</v>
      </c>
      <c r="AS42" s="6">
        <v>72309.84</v>
      </c>
      <c r="AT42" s="13">
        <v>2.194092375494415</v>
      </c>
      <c r="AU42" s="44"/>
    </row>
    <row r="43" spans="2:54" x14ac:dyDescent="0.25">
      <c r="B43" s="7" t="s">
        <v>91</v>
      </c>
      <c r="C43" s="6">
        <v>0</v>
      </c>
      <c r="D43" s="6">
        <v>1840</v>
      </c>
      <c r="E43" s="6">
        <v>1840</v>
      </c>
      <c r="F43" s="6">
        <v>1840</v>
      </c>
      <c r="G43" s="6">
        <v>1840</v>
      </c>
      <c r="H43" s="6">
        <v>1840</v>
      </c>
      <c r="I43" s="6">
        <v>1840</v>
      </c>
      <c r="J43" s="6">
        <v>1840</v>
      </c>
      <c r="K43" s="6">
        <v>1840</v>
      </c>
      <c r="L43" s="6">
        <v>1840</v>
      </c>
      <c r="M43" s="6">
        <v>1840</v>
      </c>
      <c r="N43" s="6">
        <v>0</v>
      </c>
      <c r="O43" s="6">
        <v>18400</v>
      </c>
      <c r="P43" s="6"/>
      <c r="Q43" s="7" t="s">
        <v>91</v>
      </c>
      <c r="R43" s="6">
        <v>4926</v>
      </c>
      <c r="S43" s="6">
        <v>0</v>
      </c>
      <c r="T43" s="6">
        <v>2910</v>
      </c>
      <c r="U43" s="6">
        <v>0</v>
      </c>
      <c r="V43" s="6">
        <v>0</v>
      </c>
      <c r="W43" s="6">
        <v>2910</v>
      </c>
      <c r="X43" s="6">
        <v>2910</v>
      </c>
      <c r="Y43" s="6">
        <v>1920.6</v>
      </c>
      <c r="Z43" s="6">
        <v>12629.4</v>
      </c>
      <c r="AA43" s="6">
        <v>14550</v>
      </c>
      <c r="AB43" s="6">
        <v>0</v>
      </c>
      <c r="AC43" s="6">
        <v>5478</v>
      </c>
      <c r="AD43" s="6">
        <v>48234</v>
      </c>
      <c r="AE43" s="6"/>
      <c r="AF43" s="7" t="s">
        <v>91</v>
      </c>
      <c r="AG43" s="6">
        <v>4926</v>
      </c>
      <c r="AH43" s="6">
        <v>-1840</v>
      </c>
      <c r="AI43" s="6">
        <v>1070</v>
      </c>
      <c r="AJ43" s="6">
        <v>-1840</v>
      </c>
      <c r="AK43" s="6">
        <v>-1840</v>
      </c>
      <c r="AL43" s="6">
        <v>1070</v>
      </c>
      <c r="AM43" s="6">
        <v>1070</v>
      </c>
      <c r="AN43" s="6">
        <v>80.599999999999909</v>
      </c>
      <c r="AO43" s="6">
        <v>10789.4</v>
      </c>
      <c r="AP43" s="6">
        <v>12710</v>
      </c>
      <c r="AQ43" s="6">
        <v>-1840</v>
      </c>
      <c r="AR43" s="6">
        <v>5478</v>
      </c>
      <c r="AS43" s="6">
        <v>29834</v>
      </c>
      <c r="AT43" s="13">
        <v>2.621413043478261</v>
      </c>
      <c r="AU43" s="44"/>
    </row>
    <row r="44" spans="2:54" x14ac:dyDescent="0.25">
      <c r="B44" s="7" t="s">
        <v>84</v>
      </c>
      <c r="C44" s="6">
        <v>0</v>
      </c>
      <c r="D44" s="6">
        <v>1870</v>
      </c>
      <c r="E44" s="6">
        <v>1870</v>
      </c>
      <c r="F44" s="6">
        <v>1870</v>
      </c>
      <c r="G44" s="6">
        <v>1870</v>
      </c>
      <c r="H44" s="6">
        <v>1870</v>
      </c>
      <c r="I44" s="6">
        <v>1870</v>
      </c>
      <c r="J44" s="6">
        <v>1870</v>
      </c>
      <c r="K44" s="6">
        <v>1870</v>
      </c>
      <c r="L44" s="6">
        <v>1870</v>
      </c>
      <c r="M44" s="6">
        <v>1870</v>
      </c>
      <c r="N44" s="6">
        <v>1870</v>
      </c>
      <c r="O44" s="6">
        <v>20570</v>
      </c>
      <c r="P44" s="6"/>
      <c r="Q44" s="7" t="s">
        <v>84</v>
      </c>
      <c r="R44" s="6">
        <v>0</v>
      </c>
      <c r="S44" s="6">
        <v>3400</v>
      </c>
      <c r="T44" s="6">
        <v>0</v>
      </c>
      <c r="U44" s="6">
        <v>0</v>
      </c>
      <c r="V44" s="6">
        <v>0</v>
      </c>
      <c r="W44" s="6">
        <v>3855.2</v>
      </c>
      <c r="X44" s="6">
        <v>0</v>
      </c>
      <c r="Y44" s="6">
        <v>3855.2</v>
      </c>
      <c r="Z44" s="6">
        <v>0</v>
      </c>
      <c r="AA44" s="6">
        <v>1927.6</v>
      </c>
      <c r="AB44" s="6">
        <v>0</v>
      </c>
      <c r="AC44" s="6">
        <v>0</v>
      </c>
      <c r="AD44" s="6">
        <v>13038</v>
      </c>
      <c r="AE44" s="6"/>
      <c r="AF44" s="7" t="s">
        <v>84</v>
      </c>
      <c r="AG44" s="6">
        <v>0</v>
      </c>
      <c r="AH44" s="6">
        <v>1530</v>
      </c>
      <c r="AI44" s="6">
        <v>-1870</v>
      </c>
      <c r="AJ44" s="6">
        <v>-1870</v>
      </c>
      <c r="AK44" s="6">
        <v>-1870</v>
      </c>
      <c r="AL44" s="6">
        <v>1985.1999999999998</v>
      </c>
      <c r="AM44" s="6">
        <v>-1870</v>
      </c>
      <c r="AN44" s="6">
        <v>1985.1999999999998</v>
      </c>
      <c r="AO44" s="6">
        <v>-1870</v>
      </c>
      <c r="AP44" s="6">
        <v>57.599999999999909</v>
      </c>
      <c r="AQ44" s="6">
        <v>-1870</v>
      </c>
      <c r="AR44" s="6">
        <v>-1870</v>
      </c>
      <c r="AS44" s="6">
        <v>-7532</v>
      </c>
      <c r="AT44" s="13">
        <v>0.63383568303354398</v>
      </c>
      <c r="AU44" s="44"/>
    </row>
    <row r="45" spans="2:54" x14ac:dyDescent="0.25">
      <c r="B45" s="7" t="s">
        <v>68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/>
      <c r="Q45" s="7" t="s">
        <v>68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2320</v>
      </c>
      <c r="AC45" s="6">
        <v>0</v>
      </c>
      <c r="AD45" s="6">
        <v>2320</v>
      </c>
      <c r="AE45" s="6"/>
      <c r="AF45" s="7" t="s">
        <v>68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2320</v>
      </c>
      <c r="AR45" s="6">
        <v>0</v>
      </c>
      <c r="AS45" s="6">
        <v>2320</v>
      </c>
      <c r="AT45" s="13" t="str">
        <v>N/A</v>
      </c>
      <c r="AU45" s="44"/>
    </row>
    <row r="46" spans="2:54" x14ac:dyDescent="0.25">
      <c r="B46" s="7" t="s">
        <v>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/>
      <c r="Q46" s="7" t="s">
        <v>7</v>
      </c>
      <c r="R46" s="6">
        <v>0</v>
      </c>
      <c r="S46" s="6">
        <v>0</v>
      </c>
      <c r="T46" s="6">
        <v>0</v>
      </c>
      <c r="U46" s="6">
        <v>144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144</v>
      </c>
      <c r="AE46" s="6"/>
      <c r="AF46" s="7" t="s">
        <v>7</v>
      </c>
      <c r="AG46" s="6">
        <v>0</v>
      </c>
      <c r="AH46" s="6">
        <v>0</v>
      </c>
      <c r="AI46" s="6">
        <v>0</v>
      </c>
      <c r="AJ46" s="6">
        <v>144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144</v>
      </c>
      <c r="AT46" s="13" t="str">
        <v>N/A</v>
      </c>
      <c r="AU46" s="44"/>
    </row>
    <row r="47" spans="2:54" x14ac:dyDescent="0.25">
      <c r="B47" s="7" t="s">
        <v>49</v>
      </c>
      <c r="C47" s="6">
        <v>16400</v>
      </c>
      <c r="D47" s="6">
        <v>16400</v>
      </c>
      <c r="E47" s="6">
        <v>16400</v>
      </c>
      <c r="F47" s="6">
        <v>23900</v>
      </c>
      <c r="G47" s="6">
        <v>23900</v>
      </c>
      <c r="H47" s="6">
        <v>23900</v>
      </c>
      <c r="I47" s="6">
        <v>23900</v>
      </c>
      <c r="J47" s="6">
        <v>23900</v>
      </c>
      <c r="K47" s="6">
        <v>23900</v>
      </c>
      <c r="L47" s="6">
        <v>23900</v>
      </c>
      <c r="M47" s="6">
        <v>23900</v>
      </c>
      <c r="N47" s="6">
        <v>23900</v>
      </c>
      <c r="O47" s="6">
        <v>264300</v>
      </c>
      <c r="P47" s="6"/>
      <c r="Q47" s="7" t="s">
        <v>49</v>
      </c>
      <c r="R47" s="6">
        <v>13257.8</v>
      </c>
      <c r="S47" s="6">
        <v>16281.48</v>
      </c>
      <c r="T47" s="6">
        <v>21252.080000000002</v>
      </c>
      <c r="U47" s="6">
        <v>29205</v>
      </c>
      <c r="V47" s="6">
        <v>12369.52</v>
      </c>
      <c r="W47" s="6">
        <v>48852</v>
      </c>
      <c r="X47" s="6">
        <v>45073.56</v>
      </c>
      <c r="Y47" s="6">
        <v>12390</v>
      </c>
      <c r="Z47" s="6">
        <v>34489.56</v>
      </c>
      <c r="AA47" s="6">
        <v>536.28</v>
      </c>
      <c r="AB47" s="6">
        <v>10974</v>
      </c>
      <c r="AC47" s="6">
        <v>13257.8</v>
      </c>
      <c r="AD47" s="6">
        <v>257939.08</v>
      </c>
      <c r="AE47" s="6"/>
      <c r="AF47" s="7" t="s">
        <v>49</v>
      </c>
      <c r="AG47" s="6">
        <v>-3142.2000000000007</v>
      </c>
      <c r="AH47" s="6">
        <v>-118.52000000000044</v>
      </c>
      <c r="AI47" s="6">
        <v>4852.0800000000017</v>
      </c>
      <c r="AJ47" s="6">
        <v>5305</v>
      </c>
      <c r="AK47" s="6">
        <v>-11530.48</v>
      </c>
      <c r="AL47" s="6">
        <v>24952</v>
      </c>
      <c r="AM47" s="6">
        <v>21173.559999999998</v>
      </c>
      <c r="AN47" s="6">
        <v>-11510</v>
      </c>
      <c r="AO47" s="6">
        <v>10589.559999999998</v>
      </c>
      <c r="AP47" s="6">
        <v>-23363.72</v>
      </c>
      <c r="AQ47" s="6">
        <v>-12926</v>
      </c>
      <c r="AR47" s="6">
        <v>-10642.2</v>
      </c>
      <c r="AS47" s="6">
        <v>-6360.9200000000019</v>
      </c>
      <c r="AT47" s="13">
        <v>0.97593295497540666</v>
      </c>
      <c r="AU47" s="44"/>
    </row>
    <row r="48" spans="2:54" x14ac:dyDescent="0.25">
      <c r="B48" s="7" t="s">
        <v>90</v>
      </c>
      <c r="C48" s="6">
        <v>0</v>
      </c>
      <c r="D48" s="6">
        <v>18275</v>
      </c>
      <c r="E48" s="6">
        <v>18170</v>
      </c>
      <c r="F48" s="6">
        <v>18275</v>
      </c>
      <c r="G48" s="6">
        <v>16910</v>
      </c>
      <c r="H48" s="6">
        <v>2625</v>
      </c>
      <c r="I48" s="6">
        <v>16910</v>
      </c>
      <c r="J48" s="6">
        <v>18275</v>
      </c>
      <c r="K48" s="6">
        <v>1260</v>
      </c>
      <c r="L48" s="6">
        <v>18275</v>
      </c>
      <c r="M48" s="6">
        <v>0</v>
      </c>
      <c r="N48" s="6">
        <v>18275</v>
      </c>
      <c r="O48" s="6">
        <v>147250</v>
      </c>
      <c r="P48" s="6"/>
      <c r="Q48" s="7" t="s">
        <v>90</v>
      </c>
      <c r="R48" s="6">
        <v>10856.8</v>
      </c>
      <c r="S48" s="6">
        <v>25590</v>
      </c>
      <c r="T48" s="6">
        <v>28377.599999999999</v>
      </c>
      <c r="U48" s="6">
        <v>13450.4</v>
      </c>
      <c r="V48" s="6">
        <v>1890</v>
      </c>
      <c r="W48" s="6">
        <v>11797</v>
      </c>
      <c r="X48" s="6">
        <v>14106</v>
      </c>
      <c r="Y48" s="6">
        <v>2257.5</v>
      </c>
      <c r="Z48" s="6">
        <v>30356.799999999999</v>
      </c>
      <c r="AA48" s="6">
        <v>27359.7</v>
      </c>
      <c r="AB48" s="6">
        <v>12654.96</v>
      </c>
      <c r="AC48" s="6">
        <v>13214</v>
      </c>
      <c r="AD48" s="6">
        <v>191910.76</v>
      </c>
      <c r="AE48" s="6"/>
      <c r="AF48" s="7" t="s">
        <v>90</v>
      </c>
      <c r="AG48" s="6">
        <v>10856.8</v>
      </c>
      <c r="AH48" s="6">
        <v>7315</v>
      </c>
      <c r="AI48" s="6">
        <v>10207.599999999999</v>
      </c>
      <c r="AJ48" s="6">
        <v>-4824.6000000000004</v>
      </c>
      <c r="AK48" s="6">
        <v>-15020</v>
      </c>
      <c r="AL48" s="6">
        <v>9172</v>
      </c>
      <c r="AM48" s="6">
        <v>-2804</v>
      </c>
      <c r="AN48" s="6">
        <v>-16017.5</v>
      </c>
      <c r="AO48" s="6">
        <v>29096.799999999999</v>
      </c>
      <c r="AP48" s="6">
        <v>9084.7000000000007</v>
      </c>
      <c r="AQ48" s="6">
        <v>12654.96</v>
      </c>
      <c r="AR48" s="6">
        <v>-5061</v>
      </c>
      <c r="AS48" s="6">
        <v>44660.759999999995</v>
      </c>
      <c r="AT48" s="13">
        <v>1.3032988794567064</v>
      </c>
      <c r="AU48" s="44"/>
    </row>
    <row r="49" spans="2:47" x14ac:dyDescent="0.25">
      <c r="B49" s="7" t="s">
        <v>53</v>
      </c>
      <c r="C49" s="6">
        <v>0</v>
      </c>
      <c r="D49" s="6">
        <v>183946.66</v>
      </c>
      <c r="E49" s="6">
        <v>216735.94</v>
      </c>
      <c r="F49" s="6">
        <v>168237.58</v>
      </c>
      <c r="G49" s="6">
        <v>195173.18000000002</v>
      </c>
      <c r="H49" s="6">
        <v>210208.92</v>
      </c>
      <c r="I49" s="6">
        <v>178561.54000000004</v>
      </c>
      <c r="J49" s="6">
        <v>204013.24</v>
      </c>
      <c r="K49" s="6">
        <v>190535.42</v>
      </c>
      <c r="L49" s="6">
        <v>161687.87999999998</v>
      </c>
      <c r="M49" s="6">
        <v>195984.22</v>
      </c>
      <c r="N49" s="6">
        <v>190943.5</v>
      </c>
      <c r="O49" s="6">
        <v>2096028.0799999998</v>
      </c>
      <c r="P49" s="6"/>
      <c r="Q49" s="7" t="s">
        <v>53</v>
      </c>
      <c r="R49" s="6">
        <v>87882.62</v>
      </c>
      <c r="S49" s="6">
        <v>107578.7</v>
      </c>
      <c r="T49" s="6">
        <v>80590.84</v>
      </c>
      <c r="U49" s="6">
        <v>155306.46</v>
      </c>
      <c r="V49" s="6">
        <v>136864.68</v>
      </c>
      <c r="W49" s="6">
        <v>160356.79999999999</v>
      </c>
      <c r="X49" s="6">
        <v>116251.92</v>
      </c>
      <c r="Y49" s="6">
        <v>128151.94</v>
      </c>
      <c r="Z49" s="6">
        <v>78272.58</v>
      </c>
      <c r="AA49" s="6">
        <v>114776.68</v>
      </c>
      <c r="AB49" s="6">
        <v>104647.3</v>
      </c>
      <c r="AC49" s="6">
        <v>82545</v>
      </c>
      <c r="AD49" s="6">
        <v>1353225.5200000003</v>
      </c>
      <c r="AE49" s="6"/>
      <c r="AF49" s="7" t="s">
        <v>53</v>
      </c>
      <c r="AG49" s="6">
        <v>87882.62</v>
      </c>
      <c r="AH49" s="6">
        <v>-76367.960000000006</v>
      </c>
      <c r="AI49" s="6">
        <v>-136145.1</v>
      </c>
      <c r="AJ49" s="6">
        <v>-12931.119999999995</v>
      </c>
      <c r="AK49" s="6">
        <v>-58308.500000000029</v>
      </c>
      <c r="AL49" s="6">
        <v>-49852.120000000024</v>
      </c>
      <c r="AM49" s="6">
        <v>-62309.620000000039</v>
      </c>
      <c r="AN49" s="6">
        <v>-75861.299999999988</v>
      </c>
      <c r="AO49" s="6">
        <v>-112262.84000000001</v>
      </c>
      <c r="AP49" s="6">
        <v>-46911.199999999983</v>
      </c>
      <c r="AQ49" s="6">
        <v>-91336.92</v>
      </c>
      <c r="AR49" s="6">
        <v>-108398.5</v>
      </c>
      <c r="AS49" s="6">
        <v>-742802.56000000017</v>
      </c>
      <c r="AT49" s="13">
        <v>0.64561421333630242</v>
      </c>
      <c r="AU49" s="44"/>
    </row>
    <row r="50" spans="2:47" x14ac:dyDescent="0.25">
      <c r="B50" s="7" t="s">
        <v>66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/>
      <c r="Q50" s="7" t="s">
        <v>66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6960</v>
      </c>
      <c r="Y50" s="6">
        <v>0</v>
      </c>
      <c r="Z50" s="6">
        <v>3023</v>
      </c>
      <c r="AA50" s="6">
        <v>0</v>
      </c>
      <c r="AB50" s="6">
        <v>0</v>
      </c>
      <c r="AC50" s="6">
        <v>0</v>
      </c>
      <c r="AD50" s="6">
        <v>9983</v>
      </c>
      <c r="AE50" s="6"/>
      <c r="AF50" s="7" t="s">
        <v>66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6960</v>
      </c>
      <c r="AN50" s="6">
        <v>0</v>
      </c>
      <c r="AO50" s="6">
        <v>3023</v>
      </c>
      <c r="AP50" s="6">
        <v>0</v>
      </c>
      <c r="AQ50" s="6">
        <v>0</v>
      </c>
      <c r="AR50" s="6">
        <v>0</v>
      </c>
      <c r="AS50" s="6">
        <v>9983</v>
      </c>
      <c r="AT50" s="13" t="str">
        <v>N/A</v>
      </c>
      <c r="AU50" s="44"/>
    </row>
    <row r="51" spans="2:47" x14ac:dyDescent="0.25">
      <c r="B51" s="7" t="s">
        <v>50</v>
      </c>
      <c r="C51" s="6">
        <v>0</v>
      </c>
      <c r="D51" s="6">
        <v>0</v>
      </c>
      <c r="E51" s="6">
        <v>169104</v>
      </c>
      <c r="F51" s="6">
        <v>0</v>
      </c>
      <c r="G51" s="6">
        <v>0</v>
      </c>
      <c r="H51" s="6">
        <v>0</v>
      </c>
      <c r="I51" s="6">
        <v>169104</v>
      </c>
      <c r="J51" s="6">
        <v>0</v>
      </c>
      <c r="K51" s="6">
        <v>0</v>
      </c>
      <c r="L51" s="6">
        <v>0</v>
      </c>
      <c r="M51" s="6">
        <v>169104</v>
      </c>
      <c r="N51" s="6">
        <v>0</v>
      </c>
      <c r="O51" s="6">
        <v>507312</v>
      </c>
      <c r="P51" s="6"/>
      <c r="Q51" s="7" t="s">
        <v>50</v>
      </c>
      <c r="R51" s="6">
        <v>0</v>
      </c>
      <c r="S51" s="6">
        <v>5500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14040</v>
      </c>
      <c r="AA51" s="6">
        <v>0</v>
      </c>
      <c r="AB51" s="6">
        <v>0</v>
      </c>
      <c r="AC51" s="6">
        <v>0</v>
      </c>
      <c r="AD51" s="6">
        <v>19540</v>
      </c>
      <c r="AE51" s="6"/>
      <c r="AF51" s="7" t="s">
        <v>50</v>
      </c>
      <c r="AG51" s="6">
        <v>0</v>
      </c>
      <c r="AH51" s="6">
        <v>5500</v>
      </c>
      <c r="AI51" s="6">
        <v>-169104</v>
      </c>
      <c r="AJ51" s="6">
        <v>0</v>
      </c>
      <c r="AK51" s="6">
        <v>0</v>
      </c>
      <c r="AL51" s="6">
        <v>0</v>
      </c>
      <c r="AM51" s="6">
        <v>-169104</v>
      </c>
      <c r="AN51" s="6">
        <v>0</v>
      </c>
      <c r="AO51" s="6">
        <v>14040</v>
      </c>
      <c r="AP51" s="6">
        <v>0</v>
      </c>
      <c r="AQ51" s="6">
        <v>-169104</v>
      </c>
      <c r="AR51" s="6">
        <v>0</v>
      </c>
      <c r="AS51" s="6">
        <v>-487772</v>
      </c>
      <c r="AT51" s="13">
        <v>3.8516731321159368E-2</v>
      </c>
      <c r="AU51" s="44"/>
    </row>
    <row r="52" spans="2:47" x14ac:dyDescent="0.25">
      <c r="B52" s="7" t="s">
        <v>63</v>
      </c>
      <c r="C52" s="6">
        <v>1860</v>
      </c>
      <c r="D52" s="6">
        <v>1860</v>
      </c>
      <c r="E52" s="6">
        <v>1860</v>
      </c>
      <c r="F52" s="6">
        <v>1860</v>
      </c>
      <c r="G52" s="6">
        <v>1860</v>
      </c>
      <c r="H52" s="6">
        <v>1860</v>
      </c>
      <c r="I52" s="6">
        <v>1860</v>
      </c>
      <c r="J52" s="6">
        <v>1860</v>
      </c>
      <c r="K52" s="6">
        <v>1860</v>
      </c>
      <c r="L52" s="6">
        <v>1860</v>
      </c>
      <c r="M52" s="6">
        <v>1860</v>
      </c>
      <c r="N52" s="6">
        <v>1860</v>
      </c>
      <c r="O52" s="6">
        <v>22320</v>
      </c>
      <c r="P52" s="6"/>
      <c r="Q52" s="7" t="s">
        <v>63</v>
      </c>
      <c r="R52" s="6">
        <v>0</v>
      </c>
      <c r="S52" s="6">
        <v>5580</v>
      </c>
      <c r="T52" s="6">
        <v>0</v>
      </c>
      <c r="U52" s="6">
        <v>0</v>
      </c>
      <c r="V52" s="6">
        <v>1034.0999999999999</v>
      </c>
      <c r="W52" s="6">
        <v>7238.7</v>
      </c>
      <c r="X52" s="6">
        <v>6204.6</v>
      </c>
      <c r="Y52" s="6">
        <v>0</v>
      </c>
      <c r="Z52" s="6">
        <v>11415.6</v>
      </c>
      <c r="AA52" s="6">
        <v>0</v>
      </c>
      <c r="AB52" s="6">
        <v>0</v>
      </c>
      <c r="AC52" s="6">
        <v>0</v>
      </c>
      <c r="AD52" s="6">
        <v>31473</v>
      </c>
      <c r="AE52" s="6"/>
      <c r="AF52" s="7" t="s">
        <v>63</v>
      </c>
      <c r="AG52" s="6">
        <v>-1860</v>
      </c>
      <c r="AH52" s="6">
        <v>3720</v>
      </c>
      <c r="AI52" s="6">
        <v>-1860</v>
      </c>
      <c r="AJ52" s="6">
        <v>-1860</v>
      </c>
      <c r="AK52" s="6">
        <v>-825.90000000000009</v>
      </c>
      <c r="AL52" s="6">
        <v>5378.7</v>
      </c>
      <c r="AM52" s="6">
        <v>4344.6000000000004</v>
      </c>
      <c r="AN52" s="6">
        <v>-1860</v>
      </c>
      <c r="AO52" s="6">
        <v>9555.6</v>
      </c>
      <c r="AP52" s="6">
        <v>-1860</v>
      </c>
      <c r="AQ52" s="6">
        <v>-1860</v>
      </c>
      <c r="AR52" s="6">
        <v>-1860</v>
      </c>
      <c r="AS52" s="6">
        <v>9153</v>
      </c>
      <c r="AT52" s="13">
        <v>1.4100806451612904</v>
      </c>
      <c r="AU52" s="44"/>
    </row>
    <row r="53" spans="2:47" x14ac:dyDescent="0.25"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/>
      <c r="Q53" s="7" t="s">
        <v>57</v>
      </c>
      <c r="R53" s="6">
        <v>731.56</v>
      </c>
      <c r="S53" s="6">
        <v>0</v>
      </c>
      <c r="T53" s="6">
        <v>0</v>
      </c>
      <c r="U53" s="6">
        <v>1020.3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114.68</v>
      </c>
      <c r="AC53" s="6">
        <v>731.56</v>
      </c>
      <c r="AD53" s="6">
        <v>2598.1</v>
      </c>
      <c r="AE53" s="6"/>
      <c r="AF53" s="7" t="s">
        <v>57</v>
      </c>
      <c r="AG53" s="6">
        <v>731.56</v>
      </c>
      <c r="AH53" s="6">
        <v>0</v>
      </c>
      <c r="AI53" s="6">
        <v>0</v>
      </c>
      <c r="AJ53" s="6">
        <v>1020.3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114.68</v>
      </c>
      <c r="AR53" s="6">
        <v>731.56</v>
      </c>
      <c r="AS53" s="6">
        <v>2598.1</v>
      </c>
      <c r="AT53" s="13" t="str">
        <v>N/A</v>
      </c>
      <c r="AU53" s="44"/>
    </row>
    <row r="54" spans="2:47" x14ac:dyDescent="0.25">
      <c r="B54" s="7" t="s">
        <v>82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/>
      <c r="Q54" s="7" t="s">
        <v>82</v>
      </c>
      <c r="R54" s="6">
        <v>1480</v>
      </c>
      <c r="S54" s="6">
        <v>740</v>
      </c>
      <c r="T54" s="6">
        <v>0</v>
      </c>
      <c r="U54" s="6">
        <v>1480</v>
      </c>
      <c r="V54" s="6">
        <v>370</v>
      </c>
      <c r="W54" s="6">
        <v>1110</v>
      </c>
      <c r="X54" s="6">
        <v>0</v>
      </c>
      <c r="Y54" s="6">
        <v>1040</v>
      </c>
      <c r="Z54" s="6">
        <v>308</v>
      </c>
      <c r="AA54" s="6">
        <v>1110</v>
      </c>
      <c r="AB54" s="6">
        <v>-370</v>
      </c>
      <c r="AC54" s="6">
        <v>2540</v>
      </c>
      <c r="AD54" s="6">
        <v>9808</v>
      </c>
      <c r="AE54" s="6"/>
      <c r="AF54" s="7" t="s">
        <v>82</v>
      </c>
      <c r="AG54" s="6">
        <v>1480</v>
      </c>
      <c r="AH54" s="6">
        <v>740</v>
      </c>
      <c r="AI54" s="6">
        <v>0</v>
      </c>
      <c r="AJ54" s="6">
        <v>1480</v>
      </c>
      <c r="AK54" s="6">
        <v>370</v>
      </c>
      <c r="AL54" s="6">
        <v>1110</v>
      </c>
      <c r="AM54" s="6">
        <v>0</v>
      </c>
      <c r="AN54" s="6">
        <v>1040</v>
      </c>
      <c r="AO54" s="6">
        <v>308</v>
      </c>
      <c r="AP54" s="6">
        <v>1110</v>
      </c>
      <c r="AQ54" s="6">
        <v>-370</v>
      </c>
      <c r="AR54" s="6">
        <v>2540</v>
      </c>
      <c r="AS54" s="6">
        <v>9808</v>
      </c>
      <c r="AT54" s="13" t="str">
        <v>N/A</v>
      </c>
      <c r="AU54" s="44"/>
    </row>
    <row r="55" spans="2:47" ht="15.75" thickBot="1" x14ac:dyDescent="0.3">
      <c r="B55" s="7" t="s">
        <v>54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/>
      <c r="Q55" s="7" t="s">
        <v>54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2840</v>
      </c>
      <c r="Z55" s="6">
        <v>0</v>
      </c>
      <c r="AA55" s="6">
        <v>0</v>
      </c>
      <c r="AB55" s="6">
        <v>0</v>
      </c>
      <c r="AC55" s="6">
        <v>0</v>
      </c>
      <c r="AD55" s="6">
        <v>2840</v>
      </c>
      <c r="AE55" s="6"/>
      <c r="AF55" s="7" t="s">
        <v>54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2840</v>
      </c>
      <c r="AO55" s="6">
        <v>0</v>
      </c>
      <c r="AP55" s="6">
        <v>0</v>
      </c>
      <c r="AQ55" s="6">
        <v>0</v>
      </c>
      <c r="AR55" s="6">
        <v>0</v>
      </c>
      <c r="AS55" s="6">
        <v>2840</v>
      </c>
      <c r="AT55" s="13" t="str">
        <v>N/A</v>
      </c>
      <c r="AU55" s="44"/>
    </row>
    <row r="56" spans="2:47" ht="15.75" thickTop="1" x14ac:dyDescent="0.25">
      <c r="B56" s="7" t="s">
        <v>3</v>
      </c>
      <c r="C56" s="6">
        <v>97777.4</v>
      </c>
      <c r="D56" s="6">
        <v>500973</v>
      </c>
      <c r="E56" s="6">
        <v>662109.08000000007</v>
      </c>
      <c r="F56" s="6">
        <v>512328.69999999995</v>
      </c>
      <c r="G56" s="6">
        <v>565021.70000000007</v>
      </c>
      <c r="H56" s="6">
        <v>502787.6</v>
      </c>
      <c r="I56" s="6">
        <v>689537.58000000007</v>
      </c>
      <c r="J56" s="6">
        <v>557899.4</v>
      </c>
      <c r="K56" s="6">
        <v>503615.24</v>
      </c>
      <c r="L56" s="6">
        <v>551548.6</v>
      </c>
      <c r="M56" s="6">
        <v>680494.54</v>
      </c>
      <c r="N56" s="6">
        <v>508854.62</v>
      </c>
      <c r="O56" s="6">
        <v>6332947.46</v>
      </c>
      <c r="P56" s="6"/>
      <c r="Q56" s="7" t="s">
        <v>3</v>
      </c>
      <c r="R56" s="6">
        <v>375249.37999999995</v>
      </c>
      <c r="S56" s="6">
        <v>285686.88</v>
      </c>
      <c r="T56" s="6">
        <v>322281.32</v>
      </c>
      <c r="U56" s="6">
        <v>391504.1</v>
      </c>
      <c r="V56" s="6">
        <v>415657.24</v>
      </c>
      <c r="W56" s="6">
        <v>444457.14</v>
      </c>
      <c r="X56" s="6">
        <v>494651.03999999992</v>
      </c>
      <c r="Y56" s="6">
        <v>553045.77999999991</v>
      </c>
      <c r="Z56" s="6">
        <v>667304.07999999996</v>
      </c>
      <c r="AA56" s="6">
        <v>583867.35999999987</v>
      </c>
      <c r="AB56" s="6">
        <v>450752.06</v>
      </c>
      <c r="AC56" s="6">
        <v>416450.44</v>
      </c>
      <c r="AD56" s="6">
        <v>5400906.8200000003</v>
      </c>
      <c r="AE56" s="6"/>
      <c r="AF56" s="7" t="s">
        <v>3</v>
      </c>
      <c r="AG56" s="6">
        <v>277471.97999999992</v>
      </c>
      <c r="AH56" s="6">
        <v>-215286.12</v>
      </c>
      <c r="AI56" s="6">
        <v>-339827.76</v>
      </c>
      <c r="AJ56" s="6">
        <v>-120824.59999999999</v>
      </c>
      <c r="AK56" s="6">
        <v>-149364.46000000005</v>
      </c>
      <c r="AL56" s="6">
        <v>-58330.460000000028</v>
      </c>
      <c r="AM56" s="6">
        <v>-194886.54</v>
      </c>
      <c r="AN56" s="6">
        <v>-4853.6199999999953</v>
      </c>
      <c r="AO56" s="6">
        <v>163688.84</v>
      </c>
      <c r="AP56" s="6">
        <v>32318.760000000024</v>
      </c>
      <c r="AQ56" s="6">
        <v>-229742.48</v>
      </c>
      <c r="AR56" s="6">
        <v>-92404.18</v>
      </c>
      <c r="AS56" s="6">
        <v>-932040.64000000013</v>
      </c>
      <c r="AT56" s="61">
        <v>0.85282672154049421</v>
      </c>
      <c r="AU56" s="44"/>
    </row>
    <row r="57" spans="2:47" x14ac:dyDescent="0.25">
      <c r="P57" s="6"/>
      <c r="AE57" s="6"/>
      <c r="AT57" s="13"/>
      <c r="AU57" s="46"/>
    </row>
    <row r="58" spans="2:47" hidden="1" x14ac:dyDescent="0.25">
      <c r="P58" s="6"/>
      <c r="AE58" s="6"/>
      <c r="AT58" s="13"/>
      <c r="AU58" s="47"/>
    </row>
    <row r="59" spans="2:47" hidden="1" x14ac:dyDescent="0.25">
      <c r="P59" s="6"/>
      <c r="AE59" s="6"/>
      <c r="AT59" s="60"/>
    </row>
    <row r="60" spans="2:47" hidden="1" x14ac:dyDescent="0.25">
      <c r="P60" s="6"/>
      <c r="AE60" s="6"/>
      <c r="AT60" s="52"/>
    </row>
  </sheetData>
  <mergeCells count="3">
    <mergeCell ref="B1:G1"/>
    <mergeCell ref="Q1:V1"/>
    <mergeCell ref="AF1:AK1"/>
  </mergeCells>
  <pageMargins left="0.25" right="0.25" top="0.75" bottom="0.75" header="0.3" footer="0.3"/>
  <pageSetup scale="17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0379-154C-4A9A-917F-5F255287DCB1}">
  <sheetPr codeName="Sheet3"/>
  <dimension ref="A1:O54"/>
  <sheetViews>
    <sheetView workbookViewId="0">
      <selection activeCell="E15" sqref="E15"/>
    </sheetView>
  </sheetViews>
  <sheetFormatPr defaultRowHeight="15" x14ac:dyDescent="0.25"/>
  <cols>
    <col min="2" max="2" width="36.85546875" customWidth="1"/>
    <col min="3" max="9" width="10.140625" style="4" bestFit="1" customWidth="1"/>
    <col min="10" max="11" width="11.140625" style="4" bestFit="1" customWidth="1"/>
    <col min="12" max="13" width="10.140625" style="4" bestFit="1" customWidth="1"/>
    <col min="14" max="14" width="9.140625" style="4"/>
    <col min="15" max="15" width="11.140625" bestFit="1" customWidth="1"/>
  </cols>
  <sheetData>
    <row r="1" spans="1:15" x14ac:dyDescent="0.25">
      <c r="C1"/>
      <c r="D1"/>
      <c r="E1"/>
      <c r="F1"/>
      <c r="G1"/>
      <c r="H1"/>
      <c r="I1"/>
      <c r="J1"/>
      <c r="K1"/>
      <c r="L1"/>
      <c r="M1"/>
      <c r="N1"/>
    </row>
    <row r="2" spans="1:15" x14ac:dyDescent="0.25">
      <c r="C2"/>
      <c r="D2"/>
      <c r="E2"/>
      <c r="F2"/>
      <c r="G2"/>
      <c r="H2"/>
      <c r="I2"/>
      <c r="J2"/>
      <c r="K2"/>
      <c r="L2"/>
      <c r="M2"/>
      <c r="N2"/>
    </row>
    <row r="3" spans="1:15" ht="15.75" thickBot="1" x14ac:dyDescent="0.3">
      <c r="A3" t="s">
        <v>4</v>
      </c>
      <c r="B3" t="s">
        <v>2</v>
      </c>
      <c r="C3" s="48">
        <v>44197</v>
      </c>
      <c r="D3" s="48">
        <v>44228</v>
      </c>
      <c r="E3" s="48">
        <v>44256</v>
      </c>
      <c r="F3" s="48">
        <v>44287</v>
      </c>
      <c r="G3" s="48">
        <v>44317</v>
      </c>
      <c r="H3" s="48">
        <v>44348</v>
      </c>
      <c r="I3" s="48">
        <v>44378</v>
      </c>
      <c r="J3" s="48">
        <v>44409</v>
      </c>
      <c r="K3" s="48">
        <v>44440</v>
      </c>
      <c r="L3" s="48">
        <v>44470</v>
      </c>
      <c r="M3" s="48">
        <v>44501</v>
      </c>
      <c r="N3" s="48">
        <v>44531</v>
      </c>
      <c r="O3" s="22" t="s">
        <v>17</v>
      </c>
    </row>
    <row r="4" spans="1:15" ht="15.75" thickTop="1" x14ac:dyDescent="0.25">
      <c r="A4" t="s">
        <v>6</v>
      </c>
      <c r="B4" t="str" cm="1">
        <f t="array" ref="B4:B54">_xlfn.UNIQUE(_xlfn._xlws.FILTER(Data!B:B, Data!B:B&lt;&gt;"", ""))</f>
        <v>Acme Corporation</v>
      </c>
      <c r="C4" s="4" cm="1">
        <f t="array" ref="C4">IFERROR(_xlfn.XLOOKUP($B4 &amp; $A4 &amp; C$3, Data!$B:$B &amp; Data!$A:$A &amp; Data!$C:$C, Data!$D:$D), "0")</f>
        <v>0</v>
      </c>
      <c r="D4" s="4" cm="1">
        <f t="array" ref="D4">IFERROR(_xlfn.XLOOKUP($B4 &amp; $A4 &amp; D$3, Data!$B:$B &amp; Data!$A:$A &amp; Data!$C:$C, Data!$D:$D), "0")</f>
        <v>2438.8000000000002</v>
      </c>
      <c r="E4" s="4" cm="1">
        <f t="array" ref="E4">IFERROR(_xlfn.XLOOKUP($B4 &amp; $A4 &amp; E$3, Data!$B:$B &amp; Data!$A:$A &amp; Data!$C:$C, Data!$D:$D), "0")</f>
        <v>15852.2</v>
      </c>
      <c r="F4" s="4" t="str" cm="1">
        <f t="array" ref="F4">IFERROR(_xlfn.XLOOKUP($B4 &amp; $A4 &amp; F$3, Data!$B:$B &amp; Data!$A:$A &amp; Data!$C:$C, Data!$D:$D), "0")</f>
        <v>0</v>
      </c>
      <c r="G4" s="4" t="str" cm="1">
        <f t="array" ref="G4">IFERROR(_xlfn.XLOOKUP($B4 &amp; $A4 &amp; G$3, Data!$B:$B &amp; Data!$A:$A &amp; Data!$C:$C, Data!$D:$D), "0")</f>
        <v>0</v>
      </c>
      <c r="H4" s="4" cm="1">
        <f t="array" ref="H4">IFERROR(_xlfn.XLOOKUP($B4 &amp; $A4 &amp; H$3, Data!$B:$B &amp; Data!$A:$A &amp; Data!$C:$C, Data!$D:$D), "0")</f>
        <v>6097</v>
      </c>
      <c r="I4" s="4" cm="1">
        <f t="array" ref="I4">IFERROR(_xlfn.XLOOKUP($B4 &amp; $A4 &amp; I$3, Data!$B:$B &amp; Data!$A:$A &amp; Data!$C:$C, Data!$D:$D), "0")</f>
        <v>12194</v>
      </c>
      <c r="J4" s="4" cm="1">
        <f t="array" ref="J4">IFERROR(_xlfn.XLOOKUP($B4 &amp; $A4 &amp; J$3, Data!$B:$B &amp; Data!$A:$A &amp; Data!$C:$C, Data!$D:$D), "0")</f>
        <v>1384</v>
      </c>
      <c r="K4" s="4" t="str" cm="1">
        <f t="array" ref="K4">IFERROR(_xlfn.XLOOKUP($B4 &amp; $A4 &amp; K$3, Data!$B:$B &amp; Data!$A:$A &amp; Data!$C:$C, Data!$D:$D), "0")</f>
        <v>0</v>
      </c>
      <c r="L4" s="4" t="str" cm="1">
        <f t="array" ref="L4">IFERROR(_xlfn.XLOOKUP($B4 &amp; $A4 &amp; L$3, Data!$B:$B &amp; Data!$A:$A &amp; Data!$C:$C, Data!$D:$D), "0")</f>
        <v>0</v>
      </c>
      <c r="M4" s="4" cm="1">
        <f t="array" ref="M4">IFERROR(_xlfn.XLOOKUP($B4 &amp; $A4 &amp; M$3, Data!$B:$B &amp; Data!$A:$A &amp; Data!$C:$C, Data!$D:$D), "0")</f>
        <v>19871.2</v>
      </c>
      <c r="N4" s="4" t="str" cm="1">
        <f t="array" ref="N4">IFERROR(_xlfn.XLOOKUP($B4 &amp; $A4 &amp; N$3, Data!$B:$B &amp; Data!$A:$A &amp; Data!$C:$C, Data!$D:$D), "0")</f>
        <v>0</v>
      </c>
      <c r="O4" s="4">
        <f>SUM(C4:N4)</f>
        <v>57837.2</v>
      </c>
    </row>
    <row r="5" spans="1:15" x14ac:dyDescent="0.25">
      <c r="A5" t="s">
        <v>6</v>
      </c>
      <c r="B5" t="str">
        <v>Wonka Industries</v>
      </c>
      <c r="C5" s="4" t="str" cm="1">
        <f t="array" ref="C5">IFERROR(_xlfn.XLOOKUP($B5 &amp; $A5 &amp; C$3, Data!$B:$B &amp; Data!$A:$A &amp; Data!$C:$C, Data!$D:$D), "0")</f>
        <v>0</v>
      </c>
      <c r="D5" s="4" t="str" cm="1">
        <f t="array" ref="D5">IFERROR(_xlfn.XLOOKUP($B5 &amp; $A5 &amp; D$3, Data!$B:$B &amp; Data!$A:$A &amp; Data!$C:$C, Data!$D:$D), "0")</f>
        <v>0</v>
      </c>
      <c r="E5" s="4" t="str" cm="1">
        <f t="array" ref="E5">IFERROR(_xlfn.XLOOKUP($B5 &amp; $A5 &amp; E$3, Data!$B:$B &amp; Data!$A:$A &amp; Data!$C:$C, Data!$D:$D), "0")</f>
        <v>0</v>
      </c>
      <c r="F5" s="4" t="str" cm="1">
        <f t="array" ref="F5">IFERROR(_xlfn.XLOOKUP($B5 &amp; $A5 &amp; F$3, Data!$B:$B &amp; Data!$A:$A &amp; Data!$C:$C, Data!$D:$D), "0")</f>
        <v>0</v>
      </c>
      <c r="G5" s="4" t="str" cm="1">
        <f t="array" ref="G5">IFERROR(_xlfn.XLOOKUP($B5 &amp; $A5 &amp; G$3, Data!$B:$B &amp; Data!$A:$A &amp; Data!$C:$C, Data!$D:$D), "0")</f>
        <v>0</v>
      </c>
      <c r="H5" s="4" t="str" cm="1">
        <f t="array" ref="H5">IFERROR(_xlfn.XLOOKUP($B5 &amp; $A5 &amp; H$3, Data!$B:$B &amp; Data!$A:$A &amp; Data!$C:$C, Data!$D:$D), "0")</f>
        <v>0</v>
      </c>
      <c r="I5" s="4" t="str" cm="1">
        <f t="array" ref="I5">IFERROR(_xlfn.XLOOKUP($B5 &amp; $A5 &amp; I$3, Data!$B:$B &amp; Data!$A:$A &amp; Data!$C:$C, Data!$D:$D), "0")</f>
        <v>0</v>
      </c>
      <c r="J5" s="4" cm="1">
        <f t="array" ref="J5">IFERROR(_xlfn.XLOOKUP($B5 &amp; $A5 &amp; J$3, Data!$B:$B &amp; Data!$A:$A &amp; Data!$C:$C, Data!$D:$D), "0")</f>
        <v>2840</v>
      </c>
      <c r="K5" s="4" t="str" cm="1">
        <f t="array" ref="K5">IFERROR(_xlfn.XLOOKUP($B5 &amp; $A5 &amp; K$3, Data!$B:$B &amp; Data!$A:$A &amp; Data!$C:$C, Data!$D:$D), "0")</f>
        <v>0</v>
      </c>
      <c r="L5" s="4" t="str" cm="1">
        <f t="array" ref="L5">IFERROR(_xlfn.XLOOKUP($B5 &amp; $A5 &amp; L$3, Data!$B:$B &amp; Data!$A:$A &amp; Data!$C:$C, Data!$D:$D), "0")</f>
        <v>0</v>
      </c>
      <c r="M5" s="4" t="str" cm="1">
        <f t="array" ref="M5">IFERROR(_xlfn.XLOOKUP($B5 &amp; $A5 &amp; M$3, Data!$B:$B &amp; Data!$A:$A &amp; Data!$C:$C, Data!$D:$D), "0")</f>
        <v>0</v>
      </c>
      <c r="N5" s="4" t="str" cm="1">
        <f t="array" ref="N5">IFERROR(_xlfn.XLOOKUP($B5 &amp; $A5 &amp; N$3, Data!$B:$B &amp; Data!$A:$A &amp; Data!$C:$C, Data!$D:$D), "0")</f>
        <v>0</v>
      </c>
      <c r="O5" s="4">
        <f t="shared" ref="O5:O54" si="0">SUM(C5:N5)</f>
        <v>2840</v>
      </c>
    </row>
    <row r="6" spans="1:15" x14ac:dyDescent="0.25">
      <c r="A6" t="s">
        <v>6</v>
      </c>
      <c r="B6" t="str">
        <v>Globex Corporation</v>
      </c>
      <c r="C6" s="4" cm="1">
        <f t="array" ref="C6">IFERROR(_xlfn.XLOOKUP($B6 &amp; $A6 &amp; C$3, Data!$B:$B &amp; Data!$A:$A &amp; Data!$C:$C, Data!$D:$D), "0")</f>
        <v>17983.5</v>
      </c>
      <c r="D6" s="4" cm="1">
        <f t="array" ref="D6">IFERROR(_xlfn.XLOOKUP($B6 &amp; $A6 &amp; D$3, Data!$B:$B &amp; Data!$A:$A &amp; Data!$C:$C, Data!$D:$D), "0")</f>
        <v>570</v>
      </c>
      <c r="E6" s="4" cm="1">
        <f t="array" ref="E6">IFERROR(_xlfn.XLOOKUP($B6 &amp; $A6 &amp; E$3, Data!$B:$B &amp; Data!$A:$A &amp; Data!$C:$C, Data!$D:$D), "0")</f>
        <v>20292</v>
      </c>
      <c r="F6" s="4" cm="1">
        <f t="array" ref="F6">IFERROR(_xlfn.XLOOKUP($B6 &amp; $A6 &amp; F$3, Data!$B:$B &amp; Data!$A:$A &amp; Data!$C:$C, Data!$D:$D), "0")</f>
        <v>30162.5</v>
      </c>
      <c r="G6" s="4" cm="1">
        <f t="array" ref="G6">IFERROR(_xlfn.XLOOKUP($B6 &amp; $A6 &amp; G$3, Data!$B:$B &amp; Data!$A:$A &amp; Data!$C:$C, Data!$D:$D), "0")</f>
        <v>40602.54</v>
      </c>
      <c r="H6" s="4" cm="1">
        <f t="array" ref="H6">IFERROR(_xlfn.XLOOKUP($B6 &amp; $A6 &amp; H$3, Data!$B:$B &amp; Data!$A:$A &amp; Data!$C:$C, Data!$D:$D), "0")</f>
        <v>23694</v>
      </c>
      <c r="I6" s="4" cm="1">
        <f t="array" ref="I6">IFERROR(_xlfn.XLOOKUP($B6 &amp; $A6 &amp; I$3, Data!$B:$B &amp; Data!$A:$A &amp; Data!$C:$C, Data!$D:$D), "0")</f>
        <v>73694.3</v>
      </c>
      <c r="J6" s="4" cm="1">
        <f t="array" ref="J6">IFERROR(_xlfn.XLOOKUP($B6 &amp; $A6 &amp; J$3, Data!$B:$B &amp; Data!$A:$A &amp; Data!$C:$C, Data!$D:$D), "0")</f>
        <v>201854.8</v>
      </c>
      <c r="K6" s="4" cm="1">
        <f t="array" ref="K6">IFERROR(_xlfn.XLOOKUP($B6 &amp; $A6 &amp; K$3, Data!$B:$B &amp; Data!$A:$A &amp; Data!$C:$C, Data!$D:$D), "0")</f>
        <v>76759.679999999993</v>
      </c>
      <c r="L6" s="4" cm="1">
        <f t="array" ref="L6">IFERROR(_xlfn.XLOOKUP($B6 &amp; $A6 &amp; L$3, Data!$B:$B &amp; Data!$A:$A &amp; Data!$C:$C, Data!$D:$D), "0")</f>
        <v>148078.62</v>
      </c>
      <c r="M6" s="4" cm="1">
        <f t="array" ref="M6">IFERROR(_xlfn.XLOOKUP($B6 &amp; $A6 &amp; M$3, Data!$B:$B &amp; Data!$A:$A &amp; Data!$C:$C, Data!$D:$D), "0")</f>
        <v>126828.3</v>
      </c>
      <c r="N6" s="4" cm="1">
        <f t="array" ref="N6">IFERROR(_xlfn.XLOOKUP($B6 &amp; $A6 &amp; N$3, Data!$B:$B &amp; Data!$A:$A &amp; Data!$C:$C, Data!$D:$D), "0")</f>
        <v>17983.5</v>
      </c>
      <c r="O6" s="4">
        <f t="shared" si="0"/>
        <v>778503.74</v>
      </c>
    </row>
    <row r="7" spans="1:15" x14ac:dyDescent="0.25">
      <c r="A7" t="s">
        <v>6</v>
      </c>
      <c r="B7" t="str">
        <v>Soylent Corp</v>
      </c>
      <c r="C7" s="4" cm="1">
        <f t="array" ref="C7">IFERROR(_xlfn.XLOOKUP($B7 &amp; $A7 &amp; C$3, Data!$B:$B &amp; Data!$A:$A &amp; Data!$C:$C, Data!$D:$D), "0")</f>
        <v>13257.8</v>
      </c>
      <c r="D7" s="4" cm="1">
        <f t="array" ref="D7">IFERROR(_xlfn.XLOOKUP($B7 &amp; $A7 &amp; D$3, Data!$B:$B &amp; Data!$A:$A &amp; Data!$C:$C, Data!$D:$D), "0")</f>
        <v>16281.48</v>
      </c>
      <c r="E7" s="4" cm="1">
        <f t="array" ref="E7">IFERROR(_xlfn.XLOOKUP($B7 &amp; $A7 &amp; E$3, Data!$B:$B &amp; Data!$A:$A &amp; Data!$C:$C, Data!$D:$D), "0")</f>
        <v>21252.080000000002</v>
      </c>
      <c r="F7" s="4" cm="1">
        <f t="array" ref="F7">IFERROR(_xlfn.XLOOKUP($B7 &amp; $A7 &amp; F$3, Data!$B:$B &amp; Data!$A:$A &amp; Data!$C:$C, Data!$D:$D), "0")</f>
        <v>29205</v>
      </c>
      <c r="G7" s="4" cm="1">
        <f t="array" ref="G7">IFERROR(_xlfn.XLOOKUP($B7 &amp; $A7 &amp; G$3, Data!$B:$B &amp; Data!$A:$A &amp; Data!$C:$C, Data!$D:$D), "0")</f>
        <v>12369.52</v>
      </c>
      <c r="H7" s="4" cm="1">
        <f t="array" ref="H7">IFERROR(_xlfn.XLOOKUP($B7 &amp; $A7 &amp; H$3, Data!$B:$B &amp; Data!$A:$A &amp; Data!$C:$C, Data!$D:$D), "0")</f>
        <v>48852</v>
      </c>
      <c r="I7" s="4" cm="1">
        <f t="array" ref="I7">IFERROR(_xlfn.XLOOKUP($B7 &amp; $A7 &amp; I$3, Data!$B:$B &amp; Data!$A:$A &amp; Data!$C:$C, Data!$D:$D), "0")</f>
        <v>45073.56</v>
      </c>
      <c r="J7" s="4" cm="1">
        <f t="array" ref="J7">IFERROR(_xlfn.XLOOKUP($B7 &amp; $A7 &amp; J$3, Data!$B:$B &amp; Data!$A:$A &amp; Data!$C:$C, Data!$D:$D), "0")</f>
        <v>12390</v>
      </c>
      <c r="K7" s="4" cm="1">
        <f t="array" ref="K7">IFERROR(_xlfn.XLOOKUP($B7 &amp; $A7 &amp; K$3, Data!$B:$B &amp; Data!$A:$A &amp; Data!$C:$C, Data!$D:$D), "0")</f>
        <v>34489.56</v>
      </c>
      <c r="L7" s="4" cm="1">
        <f t="array" ref="L7">IFERROR(_xlfn.XLOOKUP($B7 &amp; $A7 &amp; L$3, Data!$B:$B &amp; Data!$A:$A &amp; Data!$C:$C, Data!$D:$D), "0")</f>
        <v>536.28</v>
      </c>
      <c r="M7" s="4" cm="1">
        <f t="array" ref="M7">IFERROR(_xlfn.XLOOKUP($B7 &amp; $A7 &amp; M$3, Data!$B:$B &amp; Data!$A:$A &amp; Data!$C:$C, Data!$D:$D), "0")</f>
        <v>10974</v>
      </c>
      <c r="N7" s="4" cm="1">
        <f t="array" ref="N7">IFERROR(_xlfn.XLOOKUP($B7 &amp; $A7 &amp; N$3, Data!$B:$B &amp; Data!$A:$A &amp; Data!$C:$C, Data!$D:$D), "0")</f>
        <v>13257.8</v>
      </c>
      <c r="O7" s="4">
        <f t="shared" si="0"/>
        <v>257939.08</v>
      </c>
    </row>
    <row r="8" spans="1:15" x14ac:dyDescent="0.25">
      <c r="A8" t="s">
        <v>6</v>
      </c>
      <c r="B8" t="str">
        <v>Ollivander's Wand Shop</v>
      </c>
      <c r="C8" s="4" cm="1">
        <f t="array" ref="C8">IFERROR(_xlfn.XLOOKUP($B8 &amp; $A8 &amp; C$3, Data!$B:$B &amp; Data!$A:$A &amp; Data!$C:$C, Data!$D:$D), "0")</f>
        <v>9000</v>
      </c>
      <c r="D8" s="4" cm="1">
        <f t="array" ref="D8">IFERROR(_xlfn.XLOOKUP($B8 &amp; $A8 &amp; D$3, Data!$B:$B &amp; Data!$A:$A &amp; Data!$C:$C, Data!$D:$D), "0")</f>
        <v>0</v>
      </c>
      <c r="E8" s="4" cm="1">
        <f t="array" ref="E8">IFERROR(_xlfn.XLOOKUP($B8 &amp; $A8 &amp; E$3, Data!$B:$B &amp; Data!$A:$A &amp; Data!$C:$C, Data!$D:$D), "0")</f>
        <v>0</v>
      </c>
      <c r="F8" s="4" t="str" cm="1">
        <f t="array" ref="F8">IFERROR(_xlfn.XLOOKUP($B8 &amp; $A8 &amp; F$3, Data!$B:$B &amp; Data!$A:$A &amp; Data!$C:$C, Data!$D:$D), "0")</f>
        <v>0</v>
      </c>
      <c r="G8" s="4" t="str" cm="1">
        <f t="array" ref="G8">IFERROR(_xlfn.XLOOKUP($B8 &amp; $A8 &amp; G$3, Data!$B:$B &amp; Data!$A:$A &amp; Data!$C:$C, Data!$D:$D), "0")</f>
        <v>0</v>
      </c>
      <c r="H8" s="4" t="str" cm="1">
        <f t="array" ref="H8">IFERROR(_xlfn.XLOOKUP($B8 &amp; $A8 &amp; H$3, Data!$B:$B &amp; Data!$A:$A &amp; Data!$C:$C, Data!$D:$D), "0")</f>
        <v>0</v>
      </c>
      <c r="I8" s="4" cm="1">
        <f t="array" ref="I8">IFERROR(_xlfn.XLOOKUP($B8 &amp; $A8 &amp; I$3, Data!$B:$B &amp; Data!$A:$A &amp; Data!$C:$C, Data!$D:$D), "0")</f>
        <v>2505</v>
      </c>
      <c r="J8" s="4" t="str" cm="1">
        <f t="array" ref="J8">IFERROR(_xlfn.XLOOKUP($B8 &amp; $A8 &amp; J$3, Data!$B:$B &amp; Data!$A:$A &amp; Data!$C:$C, Data!$D:$D), "0")</f>
        <v>0</v>
      </c>
      <c r="K8" s="4" t="str" cm="1">
        <f t="array" ref="K8">IFERROR(_xlfn.XLOOKUP($B8 &amp; $A8 &amp; K$3, Data!$B:$B &amp; Data!$A:$A &amp; Data!$C:$C, Data!$D:$D), "0")</f>
        <v>0</v>
      </c>
      <c r="L8" s="4" t="str" cm="1">
        <f t="array" ref="L8">IFERROR(_xlfn.XLOOKUP($B8 &amp; $A8 &amp; L$3, Data!$B:$B &amp; Data!$A:$A &amp; Data!$C:$C, Data!$D:$D), "0")</f>
        <v>0</v>
      </c>
      <c r="M8" s="4" t="str" cm="1">
        <f t="array" ref="M8">IFERROR(_xlfn.XLOOKUP($B8 &amp; $A8 &amp; M$3, Data!$B:$B &amp; Data!$A:$A &amp; Data!$C:$C, Data!$D:$D), "0")</f>
        <v>0</v>
      </c>
      <c r="N8" s="4" cm="1">
        <f t="array" ref="N8">IFERROR(_xlfn.XLOOKUP($B8 &amp; $A8 &amp; N$3, Data!$B:$B &amp; Data!$A:$A &amp; Data!$C:$C, Data!$D:$D), "0")</f>
        <v>9000</v>
      </c>
      <c r="O8" s="4">
        <f t="shared" si="0"/>
        <v>20505</v>
      </c>
    </row>
    <row r="9" spans="1:15" x14ac:dyDescent="0.25">
      <c r="A9" t="s">
        <v>6</v>
      </c>
      <c r="B9" t="str">
        <v>Gekko &amp; Co</v>
      </c>
      <c r="C9" s="4" cm="1">
        <f t="array" ref="C9">IFERROR(_xlfn.XLOOKUP($B9 &amp; $A9 &amp; C$3, Data!$B:$B &amp; Data!$A:$A &amp; Data!$C:$C, Data!$D:$D), "0")</f>
        <v>0</v>
      </c>
      <c r="D9" s="4" cm="1">
        <f t="array" ref="D9">IFERROR(_xlfn.XLOOKUP($B9 &amp; $A9 &amp; D$3, Data!$B:$B &amp; Data!$A:$A &amp; Data!$C:$C, Data!$D:$D), "0")</f>
        <v>0</v>
      </c>
      <c r="E9" s="4" cm="1">
        <f t="array" ref="E9">IFERROR(_xlfn.XLOOKUP($B9 &amp; $A9 &amp; E$3, Data!$B:$B &amp; Data!$A:$A &amp; Data!$C:$C, Data!$D:$D), "0")</f>
        <v>888.8</v>
      </c>
      <c r="F9" s="4" cm="1">
        <f t="array" ref="F9">IFERROR(_xlfn.XLOOKUP($B9 &amp; $A9 &amp; F$3, Data!$B:$B &amp; Data!$A:$A &amp; Data!$C:$C, Data!$D:$D), "0")</f>
        <v>466.8</v>
      </c>
      <c r="G9" s="4" cm="1">
        <f t="array" ref="G9">IFERROR(_xlfn.XLOOKUP($B9 &amp; $A9 &amp; G$3, Data!$B:$B &amp; Data!$A:$A &amp; Data!$C:$C, Data!$D:$D), "0")</f>
        <v>233.4</v>
      </c>
      <c r="H9" s="4" t="str" cm="1">
        <f t="array" ref="H9">IFERROR(_xlfn.XLOOKUP($B9 &amp; $A9 &amp; H$3, Data!$B:$B &amp; Data!$A:$A &amp; Data!$C:$C, Data!$D:$D), "0")</f>
        <v>0</v>
      </c>
      <c r="I9" s="4" cm="1">
        <f t="array" ref="I9">IFERROR(_xlfn.XLOOKUP($B9 &amp; $A9 &amp; I$3, Data!$B:$B &amp; Data!$A:$A &amp; Data!$C:$C, Data!$D:$D), "0")</f>
        <v>233.4</v>
      </c>
      <c r="J9" s="4" cm="1">
        <f t="array" ref="J9">IFERROR(_xlfn.XLOOKUP($B9 &amp; $A9 &amp; J$3, Data!$B:$B &amp; Data!$A:$A &amp; Data!$C:$C, Data!$D:$D), "0")</f>
        <v>233.4</v>
      </c>
      <c r="K9" s="4" cm="1">
        <f t="array" ref="K9">IFERROR(_xlfn.XLOOKUP($B9 &amp; $A9 &amp; K$3, Data!$B:$B &amp; Data!$A:$A &amp; Data!$C:$C, Data!$D:$D), "0")</f>
        <v>700.2</v>
      </c>
      <c r="L9" s="4" t="str" cm="1">
        <f t="array" ref="L9">IFERROR(_xlfn.XLOOKUP($B9 &amp; $A9 &amp; L$3, Data!$B:$B &amp; Data!$A:$A &amp; Data!$C:$C, Data!$D:$D), "0")</f>
        <v>0</v>
      </c>
      <c r="M9" s="4" t="str" cm="1">
        <f t="array" ref="M9">IFERROR(_xlfn.XLOOKUP($B9 &amp; $A9 &amp; M$3, Data!$B:$B &amp; Data!$A:$A &amp; Data!$C:$C, Data!$D:$D), "0")</f>
        <v>0</v>
      </c>
      <c r="N9" s="4" t="str" cm="1">
        <f t="array" ref="N9">IFERROR(_xlfn.XLOOKUP($B9 &amp; $A9 &amp; N$3, Data!$B:$B &amp; Data!$A:$A &amp; Data!$C:$C, Data!$D:$D), "0")</f>
        <v>0</v>
      </c>
      <c r="O9" s="4">
        <f t="shared" si="0"/>
        <v>2756</v>
      </c>
    </row>
    <row r="10" spans="1:15" x14ac:dyDescent="0.25">
      <c r="A10" t="s">
        <v>6</v>
      </c>
      <c r="B10" t="str">
        <v>Wayne Enterprises</v>
      </c>
      <c r="C10" s="4" cm="1">
        <f t="array" ref="C10">IFERROR(_xlfn.XLOOKUP($B10 &amp; $A10 &amp; C$3, Data!$B:$B &amp; Data!$A:$A &amp; Data!$C:$C, Data!$D:$D), "0")</f>
        <v>731.56</v>
      </c>
      <c r="D10" s="4" cm="1">
        <f t="array" ref="D10">IFERROR(_xlfn.XLOOKUP($B10 &amp; $A10 &amp; D$3, Data!$B:$B &amp; Data!$A:$A &amp; Data!$C:$C, Data!$D:$D), "0")</f>
        <v>0</v>
      </c>
      <c r="E10" s="4" cm="1">
        <f t="array" ref="E10">IFERROR(_xlfn.XLOOKUP($B10 &amp; $A10 &amp; E$3, Data!$B:$B &amp; Data!$A:$A &amp; Data!$C:$C, Data!$D:$D), "0")</f>
        <v>0</v>
      </c>
      <c r="F10" s="4" cm="1">
        <f t="array" ref="F10">IFERROR(_xlfn.XLOOKUP($B10 &amp; $A10 &amp; F$3, Data!$B:$B &amp; Data!$A:$A &amp; Data!$C:$C, Data!$D:$D), "0")</f>
        <v>1020.3</v>
      </c>
      <c r="G10" s="4" t="str" cm="1">
        <f t="array" ref="G10">IFERROR(_xlfn.XLOOKUP($B10 &amp; $A10 &amp; G$3, Data!$B:$B &amp; Data!$A:$A &amp; Data!$C:$C, Data!$D:$D), "0")</f>
        <v>0</v>
      </c>
      <c r="H10" s="4" t="str" cm="1">
        <f t="array" ref="H10">IFERROR(_xlfn.XLOOKUP($B10 &amp; $A10 &amp; H$3, Data!$B:$B &amp; Data!$A:$A &amp; Data!$C:$C, Data!$D:$D), "0")</f>
        <v>0</v>
      </c>
      <c r="I10" s="4" t="str" cm="1">
        <f t="array" ref="I10">IFERROR(_xlfn.XLOOKUP($B10 &amp; $A10 &amp; I$3, Data!$B:$B &amp; Data!$A:$A &amp; Data!$C:$C, Data!$D:$D), "0")</f>
        <v>0</v>
      </c>
      <c r="J10" s="4" t="str" cm="1">
        <f t="array" ref="J10">IFERROR(_xlfn.XLOOKUP($B10 &amp; $A10 &amp; J$3, Data!$B:$B &amp; Data!$A:$A &amp; Data!$C:$C, Data!$D:$D), "0")</f>
        <v>0</v>
      </c>
      <c r="K10" s="4" t="str" cm="1">
        <f t="array" ref="K10">IFERROR(_xlfn.XLOOKUP($B10 &amp; $A10 &amp; K$3, Data!$B:$B &amp; Data!$A:$A &amp; Data!$C:$C, Data!$D:$D), "0")</f>
        <v>0</v>
      </c>
      <c r="L10" s="4" t="str" cm="1">
        <f t="array" ref="L10">IFERROR(_xlfn.XLOOKUP($B10 &amp; $A10 &amp; L$3, Data!$B:$B &amp; Data!$A:$A &amp; Data!$C:$C, Data!$D:$D), "0")</f>
        <v>0</v>
      </c>
      <c r="M10" s="4" cm="1">
        <f t="array" ref="M10">IFERROR(_xlfn.XLOOKUP($B10 &amp; $A10 &amp; M$3, Data!$B:$B &amp; Data!$A:$A &amp; Data!$C:$C, Data!$D:$D), "0")</f>
        <v>114.68</v>
      </c>
      <c r="N10" s="4" cm="1">
        <f t="array" ref="N10">IFERROR(_xlfn.XLOOKUP($B10 &amp; $A10 &amp; N$3, Data!$B:$B &amp; Data!$A:$A &amp; Data!$C:$C, Data!$D:$D), "0")</f>
        <v>731.56</v>
      </c>
      <c r="O10" s="4">
        <f t="shared" si="0"/>
        <v>2598.1</v>
      </c>
    </row>
    <row r="11" spans="1:15" x14ac:dyDescent="0.25">
      <c r="A11" t="s">
        <v>6</v>
      </c>
      <c r="B11" t="str">
        <v>Genco Pura Olive Oil Company</v>
      </c>
      <c r="C11" s="4" cm="1">
        <f t="array" ref="C11">IFERROR(_xlfn.XLOOKUP($B11 &amp; $A11 &amp; C$3, Data!$B:$B &amp; Data!$A:$A &amp; Data!$C:$C, Data!$D:$D), "0")</f>
        <v>3770</v>
      </c>
      <c r="D11" s="4" cm="1">
        <f t="array" ref="D11">IFERROR(_xlfn.XLOOKUP($B11 &amp; $A11 &amp; D$3, Data!$B:$B &amp; Data!$A:$A &amp; Data!$C:$C, Data!$D:$D), "0")</f>
        <v>0</v>
      </c>
      <c r="E11" s="4" cm="1">
        <f t="array" ref="E11">IFERROR(_xlfn.XLOOKUP($B11 &amp; $A11 &amp; E$3, Data!$B:$B &amp; Data!$A:$A &amp; Data!$C:$C, Data!$D:$D), "0")</f>
        <v>304</v>
      </c>
      <c r="F11" s="4" t="str" cm="1">
        <f t="array" ref="F11">IFERROR(_xlfn.XLOOKUP($B11 &amp; $A11 &amp; F$3, Data!$B:$B &amp; Data!$A:$A &amp; Data!$C:$C, Data!$D:$D), "0")</f>
        <v>0</v>
      </c>
      <c r="G11" s="4" t="str" cm="1">
        <f t="array" ref="G11">IFERROR(_xlfn.XLOOKUP($B11 &amp; $A11 &amp; G$3, Data!$B:$B &amp; Data!$A:$A &amp; Data!$C:$C, Data!$D:$D), "0")</f>
        <v>0</v>
      </c>
      <c r="H11" s="4" t="str" cm="1">
        <f t="array" ref="H11">IFERROR(_xlfn.XLOOKUP($B11 &amp; $A11 &amp; H$3, Data!$B:$B &amp; Data!$A:$A &amp; Data!$C:$C, Data!$D:$D), "0")</f>
        <v>0</v>
      </c>
      <c r="I11" s="4" t="str" cm="1">
        <f t="array" ref="I11">IFERROR(_xlfn.XLOOKUP($B11 &amp; $A11 &amp; I$3, Data!$B:$B &amp; Data!$A:$A &amp; Data!$C:$C, Data!$D:$D), "0")</f>
        <v>0</v>
      </c>
      <c r="J11" s="4" t="str" cm="1">
        <f t="array" ref="J11">IFERROR(_xlfn.XLOOKUP($B11 &amp; $A11 &amp; J$3, Data!$B:$B &amp; Data!$A:$A &amp; Data!$C:$C, Data!$D:$D), "0")</f>
        <v>0</v>
      </c>
      <c r="K11" s="4" t="str" cm="1">
        <f t="array" ref="K11">IFERROR(_xlfn.XLOOKUP($B11 &amp; $A11 &amp; K$3, Data!$B:$B &amp; Data!$A:$A &amp; Data!$C:$C, Data!$D:$D), "0")</f>
        <v>0</v>
      </c>
      <c r="L11" s="4" t="str" cm="1">
        <f t="array" ref="L11">IFERROR(_xlfn.XLOOKUP($B11 &amp; $A11 &amp; L$3, Data!$B:$B &amp; Data!$A:$A &amp; Data!$C:$C, Data!$D:$D), "0")</f>
        <v>0</v>
      </c>
      <c r="M11" s="4" t="str" cm="1">
        <f t="array" ref="M11">IFERROR(_xlfn.XLOOKUP($B11 &amp; $A11 &amp; M$3, Data!$B:$B &amp; Data!$A:$A &amp; Data!$C:$C, Data!$D:$D), "0")</f>
        <v>0</v>
      </c>
      <c r="N11" s="4" cm="1">
        <f t="array" ref="N11">IFERROR(_xlfn.XLOOKUP($B11 &amp; $A11 &amp; N$3, Data!$B:$B &amp; Data!$A:$A &amp; Data!$C:$C, Data!$D:$D), "0")</f>
        <v>3770</v>
      </c>
      <c r="O11" s="4">
        <f t="shared" si="0"/>
        <v>7844</v>
      </c>
    </row>
    <row r="12" spans="1:15" x14ac:dyDescent="0.25">
      <c r="A12" t="s">
        <v>6</v>
      </c>
      <c r="B12" t="str">
        <v>Duff Beer</v>
      </c>
      <c r="C12" s="4" t="str" cm="1">
        <f t="array" ref="C12">IFERROR(_xlfn.XLOOKUP($B12 &amp; $A12 &amp; C$3, Data!$B:$B &amp; Data!$A:$A &amp; Data!$C:$C, Data!$D:$D), "0")</f>
        <v>0</v>
      </c>
      <c r="D12" s="4" t="str" cm="1">
        <f t="array" ref="D12">IFERROR(_xlfn.XLOOKUP($B12 &amp; $A12 &amp; D$3, Data!$B:$B &amp; Data!$A:$A &amp; Data!$C:$C, Data!$D:$D), "0")</f>
        <v>0</v>
      </c>
      <c r="E12" s="4" t="str" cm="1">
        <f t="array" ref="E12">IFERROR(_xlfn.XLOOKUP($B12 &amp; $A12 &amp; E$3, Data!$B:$B &amp; Data!$A:$A &amp; Data!$C:$C, Data!$D:$D), "0")</f>
        <v>0</v>
      </c>
      <c r="F12" s="4" t="str" cm="1">
        <f t="array" ref="F12">IFERROR(_xlfn.XLOOKUP($B12 &amp; $A12 &amp; F$3, Data!$B:$B &amp; Data!$A:$A &amp; Data!$C:$C, Data!$D:$D), "0")</f>
        <v>0</v>
      </c>
      <c r="G12" s="4" cm="1">
        <f t="array" ref="G12">IFERROR(_xlfn.XLOOKUP($B12 &amp; $A12 &amp; G$3, Data!$B:$B &amp; Data!$A:$A &amp; Data!$C:$C, Data!$D:$D), "0")</f>
        <v>50880</v>
      </c>
      <c r="H12" s="4" cm="1">
        <f t="array" ref="H12">IFERROR(_xlfn.XLOOKUP($B12 &amp; $A12 &amp; H$3, Data!$B:$B &amp; Data!$A:$A &amp; Data!$C:$C, Data!$D:$D), "0")</f>
        <v>17000</v>
      </c>
      <c r="I12" s="4" t="str" cm="1">
        <f t="array" ref="I12">IFERROR(_xlfn.XLOOKUP($B12 &amp; $A12 &amp; I$3, Data!$B:$B &amp; Data!$A:$A &amp; Data!$C:$C, Data!$D:$D), "0")</f>
        <v>0</v>
      </c>
      <c r="J12" s="4" t="str" cm="1">
        <f t="array" ref="J12">IFERROR(_xlfn.XLOOKUP($B12 &amp; $A12 &amp; J$3, Data!$B:$B &amp; Data!$A:$A &amp; Data!$C:$C, Data!$D:$D), "0")</f>
        <v>0</v>
      </c>
      <c r="K12" s="4" cm="1">
        <f t="array" ref="K12">IFERROR(_xlfn.XLOOKUP($B12 &amp; $A12 &amp; K$3, Data!$B:$B &amp; Data!$A:$A &amp; Data!$C:$C, Data!$D:$D), "0")</f>
        <v>57600</v>
      </c>
      <c r="L12" s="4" t="str" cm="1">
        <f t="array" ref="L12">IFERROR(_xlfn.XLOOKUP($B12 &amp; $A12 &amp; L$3, Data!$B:$B &amp; Data!$A:$A &amp; Data!$C:$C, Data!$D:$D), "0")</f>
        <v>0</v>
      </c>
      <c r="M12" s="4" t="str" cm="1">
        <f t="array" ref="M12">IFERROR(_xlfn.XLOOKUP($B12 &amp; $A12 &amp; M$3, Data!$B:$B &amp; Data!$A:$A &amp; Data!$C:$C, Data!$D:$D), "0")</f>
        <v>0</v>
      </c>
      <c r="N12" s="4" t="str" cm="1">
        <f t="array" ref="N12">IFERROR(_xlfn.XLOOKUP($B12 &amp; $A12 &amp; N$3, Data!$B:$B &amp; Data!$A:$A &amp; Data!$C:$C, Data!$D:$D), "0")</f>
        <v>0</v>
      </c>
      <c r="O12" s="4">
        <f t="shared" si="0"/>
        <v>125480</v>
      </c>
    </row>
    <row r="13" spans="1:15" x14ac:dyDescent="0.25">
      <c r="A13" t="s">
        <v>6</v>
      </c>
      <c r="B13" t="str">
        <v>Bubba Gump Shrimp Company</v>
      </c>
      <c r="C13" s="4" cm="1">
        <f t="array" ref="C13">IFERROR(_xlfn.XLOOKUP($B13 &amp; $A13 &amp; C$3, Data!$B:$B &amp; Data!$A:$A &amp; Data!$C:$C, Data!$D:$D), "0")</f>
        <v>4272</v>
      </c>
      <c r="D13" s="4" cm="1">
        <f t="array" ref="D13">IFERROR(_xlfn.XLOOKUP($B13 &amp; $A13 &amp; D$3, Data!$B:$B &amp; Data!$A:$A &amp; Data!$C:$C, Data!$D:$D), "0")</f>
        <v>7120</v>
      </c>
      <c r="E13" s="4" cm="1">
        <f t="array" ref="E13">IFERROR(_xlfn.XLOOKUP($B13 &amp; $A13 &amp; E$3, Data!$B:$B &amp; Data!$A:$A &amp; Data!$C:$C, Data!$D:$D), "0")</f>
        <v>4132.6000000000004</v>
      </c>
      <c r="F13" s="4" cm="1">
        <f t="array" ref="F13">IFERROR(_xlfn.XLOOKUP($B13 &amp; $A13 &amp; F$3, Data!$B:$B &amp; Data!$A:$A &amp; Data!$C:$C, Data!$D:$D), "0")</f>
        <v>3465</v>
      </c>
      <c r="G13" s="4" cm="1">
        <f t="array" ref="G13">IFERROR(_xlfn.XLOOKUP($B13 &amp; $A13 &amp; G$3, Data!$B:$B &amp; Data!$A:$A &amp; Data!$C:$C, Data!$D:$D), "0")</f>
        <v>7216.3</v>
      </c>
      <c r="H13" s="4" cm="1">
        <f t="array" ref="H13">IFERROR(_xlfn.XLOOKUP($B13 &amp; $A13 &amp; H$3, Data!$B:$B &amp; Data!$A:$A &amp; Data!$C:$C, Data!$D:$D), "0")</f>
        <v>4473.8999999999996</v>
      </c>
      <c r="I13" s="4" cm="1">
        <f t="array" ref="I13">IFERROR(_xlfn.XLOOKUP($B13 &amp; $A13 &amp; I$3, Data!$B:$B &amp; Data!$A:$A &amp; Data!$C:$C, Data!$D:$D), "0")</f>
        <v>7580</v>
      </c>
      <c r="J13" s="4" cm="1">
        <f t="array" ref="J13">IFERROR(_xlfn.XLOOKUP($B13 &amp; $A13 &amp; J$3, Data!$B:$B &amp; Data!$A:$A &amp; Data!$C:$C, Data!$D:$D), "0")</f>
        <v>1145.2</v>
      </c>
      <c r="K13" s="4" cm="1">
        <f t="array" ref="K13">IFERROR(_xlfn.XLOOKUP($B13 &amp; $A13 &amp; K$3, Data!$B:$B &amp; Data!$A:$A &amp; Data!$C:$C, Data!$D:$D), "0")</f>
        <v>7601.5</v>
      </c>
      <c r="L13" s="4" t="str" cm="1">
        <f t="array" ref="L13">IFERROR(_xlfn.XLOOKUP($B13 &amp; $A13 &amp; L$3, Data!$B:$B &amp; Data!$A:$A &amp; Data!$C:$C, Data!$D:$D), "0")</f>
        <v>0</v>
      </c>
      <c r="M13" s="4" cm="1">
        <f t="array" ref="M13">IFERROR(_xlfn.XLOOKUP($B13 &amp; $A13 &amp; M$3, Data!$B:$B &amp; Data!$A:$A &amp; Data!$C:$C, Data!$D:$D), "0")</f>
        <v>11350</v>
      </c>
      <c r="N13" s="4" cm="1">
        <f t="array" ref="N13">IFERROR(_xlfn.XLOOKUP($B13 &amp; $A13 &amp; N$3, Data!$B:$B &amp; Data!$A:$A &amp; Data!$C:$C, Data!$D:$D), "0")</f>
        <v>4272</v>
      </c>
      <c r="O13" s="4">
        <f t="shared" si="0"/>
        <v>62628.499999999993</v>
      </c>
    </row>
    <row r="14" spans="1:15" x14ac:dyDescent="0.25">
      <c r="A14" t="s">
        <v>6</v>
      </c>
      <c r="B14" t="str">
        <v>Olivia Pope &amp; Associates</v>
      </c>
      <c r="C14" s="4" t="str" cm="1">
        <f t="array" ref="C14">IFERROR(_xlfn.XLOOKUP($B14 &amp; $A14 &amp; C$3, Data!$B:$B &amp; Data!$A:$A &amp; Data!$C:$C, Data!$D:$D), "0")</f>
        <v>0</v>
      </c>
      <c r="D14" s="4" t="str" cm="1">
        <f t="array" ref="D14">IFERROR(_xlfn.XLOOKUP($B14 &amp; $A14 &amp; D$3, Data!$B:$B &amp; Data!$A:$A &amp; Data!$C:$C, Data!$D:$D), "0")</f>
        <v>0</v>
      </c>
      <c r="E14" s="4" t="str" cm="1">
        <f t="array" ref="E14">IFERROR(_xlfn.XLOOKUP($B14 &amp; $A14 &amp; E$3, Data!$B:$B &amp; Data!$A:$A &amp; Data!$C:$C, Data!$D:$D), "0")</f>
        <v>0</v>
      </c>
      <c r="F14" s="4" t="str" cm="1">
        <f t="array" ref="F14">IFERROR(_xlfn.XLOOKUP($B14 &amp; $A14 &amp; F$3, Data!$B:$B &amp; Data!$A:$A &amp; Data!$C:$C, Data!$D:$D), "0")</f>
        <v>0</v>
      </c>
      <c r="G14" s="4" cm="1">
        <f t="array" ref="G14">IFERROR(_xlfn.XLOOKUP($B14 &amp; $A14 &amp; G$3, Data!$B:$B &amp; Data!$A:$A &amp; Data!$C:$C, Data!$D:$D), "0")</f>
        <v>2760</v>
      </c>
      <c r="H14" s="4" t="str" cm="1">
        <f t="array" ref="H14">IFERROR(_xlfn.XLOOKUP($B14 &amp; $A14 &amp; H$3, Data!$B:$B &amp; Data!$A:$A &amp; Data!$C:$C, Data!$D:$D), "0")</f>
        <v>0</v>
      </c>
      <c r="I14" s="4" cm="1">
        <f t="array" ref="I14">IFERROR(_xlfn.XLOOKUP($B14 &amp; $A14 &amp; I$3, Data!$B:$B &amp; Data!$A:$A &amp; Data!$C:$C, Data!$D:$D), "0")</f>
        <v>661</v>
      </c>
      <c r="J14" s="4" cm="1">
        <f t="array" ref="J14">IFERROR(_xlfn.XLOOKUP($B14 &amp; $A14 &amp; J$3, Data!$B:$B &amp; Data!$A:$A &amp; Data!$C:$C, Data!$D:$D), "0")</f>
        <v>2760</v>
      </c>
      <c r="K14" s="4" t="str" cm="1">
        <f t="array" ref="K14">IFERROR(_xlfn.XLOOKUP($B14 &amp; $A14 &amp; K$3, Data!$B:$B &amp; Data!$A:$A &amp; Data!$C:$C, Data!$D:$D), "0")</f>
        <v>0</v>
      </c>
      <c r="L14" s="4" t="str" cm="1">
        <f t="array" ref="L14">IFERROR(_xlfn.XLOOKUP($B14 &amp; $A14 &amp; L$3, Data!$B:$B &amp; Data!$A:$A &amp; Data!$C:$C, Data!$D:$D), "0")</f>
        <v>0</v>
      </c>
      <c r="M14" s="4" t="str" cm="1">
        <f t="array" ref="M14">IFERROR(_xlfn.XLOOKUP($B14 &amp; $A14 &amp; M$3, Data!$B:$B &amp; Data!$A:$A &amp; Data!$C:$C, Data!$D:$D), "0")</f>
        <v>0</v>
      </c>
      <c r="N14" s="4" t="str" cm="1">
        <f t="array" ref="N14">IFERROR(_xlfn.XLOOKUP($B14 &amp; $A14 &amp; N$3, Data!$B:$B &amp; Data!$A:$A &amp; Data!$C:$C, Data!$D:$D), "0")</f>
        <v>0</v>
      </c>
      <c r="O14" s="4">
        <f t="shared" si="0"/>
        <v>6181</v>
      </c>
    </row>
    <row r="15" spans="1:15" x14ac:dyDescent="0.25">
      <c r="A15" t="s">
        <v>6</v>
      </c>
      <c r="B15" t="str">
        <v>Vehement Capital Partners</v>
      </c>
      <c r="C15" s="4" cm="1">
        <f t="array" ref="C15">IFERROR(_xlfn.XLOOKUP($B15 &amp; $A15 &amp; C$3, Data!$B:$B &amp; Data!$A:$A &amp; Data!$C:$C, Data!$D:$D), "0")</f>
        <v>0</v>
      </c>
      <c r="D15" s="4" cm="1">
        <f t="array" ref="D15">IFERROR(_xlfn.XLOOKUP($B15 &amp; $A15 &amp; D$3, Data!$B:$B &amp; Data!$A:$A &amp; Data!$C:$C, Data!$D:$D), "0")</f>
        <v>5580</v>
      </c>
      <c r="E15" s="4" cm="1">
        <f t="array" ref="E15">IFERROR(_xlfn.XLOOKUP($B15 &amp; $A15 &amp; E$3, Data!$B:$B &amp; Data!$A:$A &amp; Data!$C:$C, Data!$D:$D), "0")</f>
        <v>0</v>
      </c>
      <c r="F15" s="4" t="str" cm="1">
        <f t="array" ref="F15">IFERROR(_xlfn.XLOOKUP($B15 &amp; $A15 &amp; F$3, Data!$B:$B &amp; Data!$A:$A &amp; Data!$C:$C, Data!$D:$D), "0")</f>
        <v>0</v>
      </c>
      <c r="G15" s="4" cm="1">
        <f t="array" ref="G15">IFERROR(_xlfn.XLOOKUP($B15 &amp; $A15 &amp; G$3, Data!$B:$B &amp; Data!$A:$A &amp; Data!$C:$C, Data!$D:$D), "0")</f>
        <v>1034.0999999999999</v>
      </c>
      <c r="H15" s="4" cm="1">
        <f t="array" ref="H15">IFERROR(_xlfn.XLOOKUP($B15 &amp; $A15 &amp; H$3, Data!$B:$B &amp; Data!$A:$A &amp; Data!$C:$C, Data!$D:$D), "0")</f>
        <v>7238.7</v>
      </c>
      <c r="I15" s="4" cm="1">
        <f t="array" ref="I15">IFERROR(_xlfn.XLOOKUP($B15 &amp; $A15 &amp; I$3, Data!$B:$B &amp; Data!$A:$A &amp; Data!$C:$C, Data!$D:$D), "0")</f>
        <v>6204.6</v>
      </c>
      <c r="J15" s="4" t="str" cm="1">
        <f t="array" ref="J15">IFERROR(_xlfn.XLOOKUP($B15 &amp; $A15 &amp; J$3, Data!$B:$B &amp; Data!$A:$A &amp; Data!$C:$C, Data!$D:$D), "0")</f>
        <v>0</v>
      </c>
      <c r="K15" s="4" cm="1">
        <f t="array" ref="K15">IFERROR(_xlfn.XLOOKUP($B15 &amp; $A15 &amp; K$3, Data!$B:$B &amp; Data!$A:$A &amp; Data!$C:$C, Data!$D:$D), "0")</f>
        <v>11415.6</v>
      </c>
      <c r="L15" s="4" t="str" cm="1">
        <f t="array" ref="L15">IFERROR(_xlfn.XLOOKUP($B15 &amp; $A15 &amp; L$3, Data!$B:$B &amp; Data!$A:$A &amp; Data!$C:$C, Data!$D:$D), "0")</f>
        <v>0</v>
      </c>
      <c r="M15" s="4" t="str" cm="1">
        <f t="array" ref="M15">IFERROR(_xlfn.XLOOKUP($B15 &amp; $A15 &amp; M$3, Data!$B:$B &amp; Data!$A:$A &amp; Data!$C:$C, Data!$D:$D), "0")</f>
        <v>0</v>
      </c>
      <c r="N15" s="4" t="str" cm="1">
        <f t="array" ref="N15">IFERROR(_xlfn.XLOOKUP($B15 &amp; $A15 &amp; N$3, Data!$B:$B &amp; Data!$A:$A &amp; Data!$C:$C, Data!$D:$D), "0")</f>
        <v>0</v>
      </c>
      <c r="O15" s="4">
        <f t="shared" si="0"/>
        <v>31473</v>
      </c>
    </row>
    <row r="16" spans="1:15" x14ac:dyDescent="0.25">
      <c r="A16" t="s">
        <v>6</v>
      </c>
      <c r="B16" t="str">
        <v>Frontline Motion Controls</v>
      </c>
      <c r="C16" s="4" t="str" cm="1">
        <f t="array" ref="C16">IFERROR(_xlfn.XLOOKUP($B16 &amp; $A16 &amp; C$3, Data!$B:$B &amp; Data!$A:$A &amp; Data!$C:$C, Data!$D:$D), "0")</f>
        <v>0</v>
      </c>
      <c r="D16" s="4" t="str" cm="1">
        <f t="array" ref="D16">IFERROR(_xlfn.XLOOKUP($B16 &amp; $A16 &amp; D$3, Data!$B:$B &amp; Data!$A:$A &amp; Data!$C:$C, Data!$D:$D), "0")</f>
        <v>0</v>
      </c>
      <c r="E16" s="4" t="str" cm="1">
        <f t="array" ref="E16">IFERROR(_xlfn.XLOOKUP($B16 &amp; $A16 &amp; E$3, Data!$B:$B &amp; Data!$A:$A &amp; Data!$C:$C, Data!$D:$D), "0")</f>
        <v>0</v>
      </c>
      <c r="F16" s="4" t="str" cm="1">
        <f t="array" ref="F16">IFERROR(_xlfn.XLOOKUP($B16 &amp; $A16 &amp; F$3, Data!$B:$B &amp; Data!$A:$A &amp; Data!$C:$C, Data!$D:$D), "0")</f>
        <v>0</v>
      </c>
      <c r="G16" s="4" t="str" cm="1">
        <f t="array" ref="G16">IFERROR(_xlfn.XLOOKUP($B16 &amp; $A16 &amp; G$3, Data!$B:$B &amp; Data!$A:$A &amp; Data!$C:$C, Data!$D:$D), "0")</f>
        <v>0</v>
      </c>
      <c r="H16" s="4" t="str" cm="1">
        <f t="array" ref="H16">IFERROR(_xlfn.XLOOKUP($B16 &amp; $A16 &amp; H$3, Data!$B:$B &amp; Data!$A:$A &amp; Data!$C:$C, Data!$D:$D), "0")</f>
        <v>0</v>
      </c>
      <c r="I16" s="4" cm="1">
        <f t="array" ref="I16">IFERROR(_xlfn.XLOOKUP($B16 &amp; $A16 &amp; I$3, Data!$B:$B &amp; Data!$A:$A &amp; Data!$C:$C, Data!$D:$D), "0")</f>
        <v>2901.34</v>
      </c>
      <c r="J16" s="4" cm="1">
        <f t="array" ref="J16">IFERROR(_xlfn.XLOOKUP($B16 &amp; $A16 &amp; J$3, Data!$B:$B &amp; Data!$A:$A &amp; Data!$C:$C, Data!$D:$D), "0")</f>
        <v>2635.8</v>
      </c>
      <c r="K16" s="4" cm="1">
        <f t="array" ref="K16">IFERROR(_xlfn.XLOOKUP($B16 &amp; $A16 &amp; K$3, Data!$B:$B &amp; Data!$A:$A &amp; Data!$C:$C, Data!$D:$D), "0")</f>
        <v>7952</v>
      </c>
      <c r="L16" s="4" t="str" cm="1">
        <f t="array" ref="L16">IFERROR(_xlfn.XLOOKUP($B16 &amp; $A16 &amp; L$3, Data!$B:$B &amp; Data!$A:$A &amp; Data!$C:$C, Data!$D:$D), "0")</f>
        <v>0</v>
      </c>
      <c r="M16" s="4" t="str" cm="1">
        <f t="array" ref="M16">IFERROR(_xlfn.XLOOKUP($B16 &amp; $A16 &amp; M$3, Data!$B:$B &amp; Data!$A:$A &amp; Data!$C:$C, Data!$D:$D), "0")</f>
        <v>0</v>
      </c>
      <c r="N16" s="4" t="str" cm="1">
        <f t="array" ref="N16">IFERROR(_xlfn.XLOOKUP($B16 &amp; $A16 &amp; N$3, Data!$B:$B &amp; Data!$A:$A &amp; Data!$C:$C, Data!$D:$D), "0")</f>
        <v>0</v>
      </c>
      <c r="O16" s="4">
        <f t="shared" si="0"/>
        <v>13489.14</v>
      </c>
    </row>
    <row r="17" spans="1:15" x14ac:dyDescent="0.25">
      <c r="A17" t="s">
        <v>6</v>
      </c>
      <c r="B17" t="str">
        <v>Massive Dynamic</v>
      </c>
      <c r="C17" s="4" cm="1">
        <f t="array" ref="C17">IFERROR(_xlfn.XLOOKUP($B17 &amp; $A17 &amp; C$3, Data!$B:$B &amp; Data!$A:$A &amp; Data!$C:$C, Data!$D:$D), "0")</f>
        <v>372</v>
      </c>
      <c r="D17" s="4" cm="1">
        <f t="array" ref="D17">IFERROR(_xlfn.XLOOKUP($B17 &amp; $A17 &amp; D$3, Data!$B:$B &amp; Data!$A:$A &amp; Data!$C:$C, Data!$D:$D), "0")</f>
        <v>0</v>
      </c>
      <c r="E17" s="4" cm="1">
        <f t="array" ref="E17">IFERROR(_xlfn.XLOOKUP($B17 &amp; $A17 &amp; E$3, Data!$B:$B &amp; Data!$A:$A &amp; Data!$C:$C, Data!$D:$D), "0")</f>
        <v>0</v>
      </c>
      <c r="F17" s="4" t="str" cm="1">
        <f t="array" ref="F17">IFERROR(_xlfn.XLOOKUP($B17 &amp; $A17 &amp; F$3, Data!$B:$B &amp; Data!$A:$A &amp; Data!$C:$C, Data!$D:$D), "0")</f>
        <v>0</v>
      </c>
      <c r="G17" s="4" t="str" cm="1">
        <f t="array" ref="G17">IFERROR(_xlfn.XLOOKUP($B17 &amp; $A17 &amp; G$3, Data!$B:$B &amp; Data!$A:$A &amp; Data!$C:$C, Data!$D:$D), "0")</f>
        <v>0</v>
      </c>
      <c r="H17" s="4" t="str" cm="1">
        <f t="array" ref="H17">IFERROR(_xlfn.XLOOKUP($B17 &amp; $A17 &amp; H$3, Data!$B:$B &amp; Data!$A:$A &amp; Data!$C:$C, Data!$D:$D), "0")</f>
        <v>0</v>
      </c>
      <c r="I17" s="4" t="str" cm="1">
        <f t="array" ref="I17">IFERROR(_xlfn.XLOOKUP($B17 &amp; $A17 &amp; I$3, Data!$B:$B &amp; Data!$A:$A &amp; Data!$C:$C, Data!$D:$D), "0")</f>
        <v>0</v>
      </c>
      <c r="J17" s="4" t="str" cm="1">
        <f t="array" ref="J17">IFERROR(_xlfn.XLOOKUP($B17 &amp; $A17 &amp; J$3, Data!$B:$B &amp; Data!$A:$A &amp; Data!$C:$C, Data!$D:$D), "0")</f>
        <v>0</v>
      </c>
      <c r="K17" s="4" cm="1">
        <f t="array" ref="K17">IFERROR(_xlfn.XLOOKUP($B17 &amp; $A17 &amp; K$3, Data!$B:$B &amp; Data!$A:$A &amp; Data!$C:$C, Data!$D:$D), "0")</f>
        <v>1255.6400000000001</v>
      </c>
      <c r="L17" s="4" t="str" cm="1">
        <f t="array" ref="L17">IFERROR(_xlfn.XLOOKUP($B17 &amp; $A17 &amp; L$3, Data!$B:$B &amp; Data!$A:$A &amp; Data!$C:$C, Data!$D:$D), "0")</f>
        <v>0</v>
      </c>
      <c r="M17" s="4" t="str" cm="1">
        <f t="array" ref="M17">IFERROR(_xlfn.XLOOKUP($B17 &amp; $A17 &amp; M$3, Data!$B:$B &amp; Data!$A:$A &amp; Data!$C:$C, Data!$D:$D), "0")</f>
        <v>0</v>
      </c>
      <c r="N17" s="4" cm="1">
        <f t="array" ref="N17">IFERROR(_xlfn.XLOOKUP($B17 &amp; $A17 &amp; N$3, Data!$B:$B &amp; Data!$A:$A &amp; Data!$C:$C, Data!$D:$D), "0")</f>
        <v>372</v>
      </c>
      <c r="O17" s="4">
        <f t="shared" si="0"/>
        <v>1999.64</v>
      </c>
    </row>
    <row r="18" spans="1:15" x14ac:dyDescent="0.25">
      <c r="A18" t="s">
        <v>6</v>
      </c>
      <c r="B18" t="str">
        <v>Dunder Mifflin Inc.</v>
      </c>
      <c r="C18" s="4" cm="1">
        <f t="array" ref="C18">IFERROR(_xlfn.XLOOKUP($B18 &amp; $A18 &amp; C$3, Data!$B:$B &amp; Data!$A:$A &amp; Data!$C:$C, Data!$D:$D), "0")</f>
        <v>0</v>
      </c>
      <c r="D18" s="4" cm="1">
        <f t="array" ref="D18">IFERROR(_xlfn.XLOOKUP($B18 &amp; $A18 &amp; D$3, Data!$B:$B &amp; Data!$A:$A &amp; Data!$C:$C, Data!$D:$D), "0")</f>
        <v>4700</v>
      </c>
      <c r="E18" s="4" cm="1">
        <f t="array" ref="E18">IFERROR(_xlfn.XLOOKUP($B18 &amp; $A18 &amp; E$3, Data!$B:$B &amp; Data!$A:$A &amp; Data!$C:$C, Data!$D:$D), "0")</f>
        <v>0</v>
      </c>
      <c r="F18" s="4" cm="1">
        <f t="array" ref="F18">IFERROR(_xlfn.XLOOKUP($B18 &amp; $A18 &amp; F$3, Data!$B:$B &amp; Data!$A:$A &amp; Data!$C:$C, Data!$D:$D), "0")</f>
        <v>6208</v>
      </c>
      <c r="G18" s="4" t="str" cm="1">
        <f t="array" ref="G18">IFERROR(_xlfn.XLOOKUP($B18 &amp; $A18 &amp; G$3, Data!$B:$B &amp; Data!$A:$A &amp; Data!$C:$C, Data!$D:$D), "0")</f>
        <v>0</v>
      </c>
      <c r="H18" s="4" t="str" cm="1">
        <f t="array" ref="H18">IFERROR(_xlfn.XLOOKUP($B18 &amp; $A18 &amp; H$3, Data!$B:$B &amp; Data!$A:$A &amp; Data!$C:$C, Data!$D:$D), "0")</f>
        <v>0</v>
      </c>
      <c r="I18" s="4" cm="1">
        <f t="array" ref="I18">IFERROR(_xlfn.XLOOKUP($B18 &amp; $A18 &amp; I$3, Data!$B:$B &amp; Data!$A:$A &amp; Data!$C:$C, Data!$D:$D), "0")</f>
        <v>3380</v>
      </c>
      <c r="J18" s="4" t="str" cm="1">
        <f t="array" ref="J18">IFERROR(_xlfn.XLOOKUP($B18 &amp; $A18 &amp; J$3, Data!$B:$B &amp; Data!$A:$A &amp; Data!$C:$C, Data!$D:$D), "0")</f>
        <v>0</v>
      </c>
      <c r="K18" s="4" t="str" cm="1">
        <f t="array" ref="K18">IFERROR(_xlfn.XLOOKUP($B18 &amp; $A18 &amp; K$3, Data!$B:$B &amp; Data!$A:$A &amp; Data!$C:$C, Data!$D:$D), "0")</f>
        <v>0</v>
      </c>
      <c r="L18" s="4" t="str" cm="1">
        <f t="array" ref="L18">IFERROR(_xlfn.XLOOKUP($B18 &amp; $A18 &amp; L$3, Data!$B:$B &amp; Data!$A:$A &amp; Data!$C:$C, Data!$D:$D), "0")</f>
        <v>0</v>
      </c>
      <c r="M18" s="4" t="str" cm="1">
        <f t="array" ref="M18">IFERROR(_xlfn.XLOOKUP($B18 &amp; $A18 &amp; M$3, Data!$B:$B &amp; Data!$A:$A &amp; Data!$C:$C, Data!$D:$D), "0")</f>
        <v>0</v>
      </c>
      <c r="N18" s="4" t="str" cm="1">
        <f t="array" ref="N18">IFERROR(_xlfn.XLOOKUP($B18 &amp; $A18 &amp; N$3, Data!$B:$B &amp; Data!$A:$A &amp; Data!$C:$C, Data!$D:$D), "0")</f>
        <v>0</v>
      </c>
      <c r="O18" s="4">
        <f t="shared" si="0"/>
        <v>14288</v>
      </c>
    </row>
    <row r="19" spans="1:15" x14ac:dyDescent="0.25">
      <c r="A19" t="s">
        <v>6</v>
      </c>
      <c r="B19" t="str">
        <v>Sterling Cooper Draper Pryce</v>
      </c>
      <c r="C19" s="4" t="str" cm="1">
        <f t="array" ref="C19">IFERROR(_xlfn.XLOOKUP($B19 &amp; $A19 &amp; C$3, Data!$B:$B &amp; Data!$A:$A &amp; Data!$C:$C, Data!$D:$D), "0")</f>
        <v>0</v>
      </c>
      <c r="D19" s="4" t="str" cm="1">
        <f t="array" ref="D19">IFERROR(_xlfn.XLOOKUP($B19 &amp; $A19 &amp; D$3, Data!$B:$B &amp; Data!$A:$A &amp; Data!$C:$C, Data!$D:$D), "0")</f>
        <v>0</v>
      </c>
      <c r="E19" s="4" t="str" cm="1">
        <f t="array" ref="E19">IFERROR(_xlfn.XLOOKUP($B19 &amp; $A19 &amp; E$3, Data!$B:$B &amp; Data!$A:$A &amp; Data!$C:$C, Data!$D:$D), "0")</f>
        <v>0</v>
      </c>
      <c r="F19" s="4" t="str" cm="1">
        <f t="array" ref="F19">IFERROR(_xlfn.XLOOKUP($B19 &amp; $A19 &amp; F$3, Data!$B:$B &amp; Data!$A:$A &amp; Data!$C:$C, Data!$D:$D), "0")</f>
        <v>0</v>
      </c>
      <c r="G19" s="4" t="str" cm="1">
        <f t="array" ref="G19">IFERROR(_xlfn.XLOOKUP($B19 &amp; $A19 &amp; G$3, Data!$B:$B &amp; Data!$A:$A &amp; Data!$C:$C, Data!$D:$D), "0")</f>
        <v>0</v>
      </c>
      <c r="H19" s="4" t="str" cm="1">
        <f t="array" ref="H19">IFERROR(_xlfn.XLOOKUP($B19 &amp; $A19 &amp; H$3, Data!$B:$B &amp; Data!$A:$A &amp; Data!$C:$C, Data!$D:$D), "0")</f>
        <v>0</v>
      </c>
      <c r="I19" s="4" cm="1">
        <f t="array" ref="I19">IFERROR(_xlfn.XLOOKUP($B19 &amp; $A19 &amp; I$3, Data!$B:$B &amp; Data!$A:$A &amp; Data!$C:$C, Data!$D:$D), "0")</f>
        <v>6960</v>
      </c>
      <c r="J19" s="4" t="str" cm="1">
        <f t="array" ref="J19">IFERROR(_xlfn.XLOOKUP($B19 &amp; $A19 &amp; J$3, Data!$B:$B &amp; Data!$A:$A &amp; Data!$C:$C, Data!$D:$D), "0")</f>
        <v>0</v>
      </c>
      <c r="K19" s="4" cm="1">
        <f t="array" ref="K19">IFERROR(_xlfn.XLOOKUP($B19 &amp; $A19 &amp; K$3, Data!$B:$B &amp; Data!$A:$A &amp; Data!$C:$C, Data!$D:$D), "0")</f>
        <v>3023</v>
      </c>
      <c r="L19" s="4" t="str" cm="1">
        <f t="array" ref="L19">IFERROR(_xlfn.XLOOKUP($B19 &amp; $A19 &amp; L$3, Data!$B:$B &amp; Data!$A:$A &amp; Data!$C:$C, Data!$D:$D), "0")</f>
        <v>0</v>
      </c>
      <c r="M19" s="4" t="str" cm="1">
        <f t="array" ref="M19">IFERROR(_xlfn.XLOOKUP($B19 &amp; $A19 &amp; M$3, Data!$B:$B &amp; Data!$A:$A &amp; Data!$C:$C, Data!$D:$D), "0")</f>
        <v>0</v>
      </c>
      <c r="N19" s="4" t="str" cm="1">
        <f t="array" ref="N19">IFERROR(_xlfn.XLOOKUP($B19 &amp; $A19 &amp; N$3, Data!$B:$B &amp; Data!$A:$A &amp; Data!$C:$C, Data!$D:$D), "0")</f>
        <v>0</v>
      </c>
      <c r="O19" s="4">
        <f t="shared" si="0"/>
        <v>9983</v>
      </c>
    </row>
    <row r="20" spans="1:15" x14ac:dyDescent="0.25">
      <c r="A20" t="s">
        <v>6</v>
      </c>
      <c r="B20" t="str">
        <v>Cheddar Makeup Co.</v>
      </c>
      <c r="C20" s="4" t="str" cm="1">
        <f t="array" ref="C20">IFERROR(_xlfn.XLOOKUP($B20 &amp; $A20 &amp; C$3, Data!$B:$B &amp; Data!$A:$A &amp; Data!$C:$C, Data!$D:$D), "0")</f>
        <v>0</v>
      </c>
      <c r="D20" s="4" t="str" cm="1">
        <f t="array" ref="D20">IFERROR(_xlfn.XLOOKUP($B20 &amp; $A20 &amp; D$3, Data!$B:$B &amp; Data!$A:$A &amp; Data!$C:$C, Data!$D:$D), "0")</f>
        <v>0</v>
      </c>
      <c r="E20" s="4" t="str" cm="1">
        <f t="array" ref="E20">IFERROR(_xlfn.XLOOKUP($B20 &amp; $A20 &amp; E$3, Data!$B:$B &amp; Data!$A:$A &amp; Data!$C:$C, Data!$D:$D), "0")</f>
        <v>0</v>
      </c>
      <c r="F20" s="4" t="str" cm="1">
        <f t="array" ref="F20">IFERROR(_xlfn.XLOOKUP($B20 &amp; $A20 &amp; F$3, Data!$B:$B &amp; Data!$A:$A &amp; Data!$C:$C, Data!$D:$D), "0")</f>
        <v>0</v>
      </c>
      <c r="G20" s="4" t="str" cm="1">
        <f t="array" ref="G20">IFERROR(_xlfn.XLOOKUP($B20 &amp; $A20 &amp; G$3, Data!$B:$B &amp; Data!$A:$A &amp; Data!$C:$C, Data!$D:$D), "0")</f>
        <v>0</v>
      </c>
      <c r="H20" s="4" t="str" cm="1">
        <f t="array" ref="H20">IFERROR(_xlfn.XLOOKUP($B20 &amp; $A20 &amp; H$3, Data!$B:$B &amp; Data!$A:$A &amp; Data!$C:$C, Data!$D:$D), "0")</f>
        <v>0</v>
      </c>
      <c r="I20" s="4" t="str" cm="1">
        <f t="array" ref="I20">IFERROR(_xlfn.XLOOKUP($B20 &amp; $A20 &amp; I$3, Data!$B:$B &amp; Data!$A:$A &amp; Data!$C:$C, Data!$D:$D), "0")</f>
        <v>0</v>
      </c>
      <c r="J20" s="4" t="str" cm="1">
        <f t="array" ref="J20">IFERROR(_xlfn.XLOOKUP($B20 &amp; $A20 &amp; J$3, Data!$B:$B &amp; Data!$A:$A &amp; Data!$C:$C, Data!$D:$D), "0")</f>
        <v>0</v>
      </c>
      <c r="K20" s="4" cm="1">
        <f t="array" ref="K20">IFERROR(_xlfn.XLOOKUP($B20 &amp; $A20 &amp; K$3, Data!$B:$B &amp; Data!$A:$A &amp; Data!$C:$C, Data!$D:$D), "0")</f>
        <v>1077</v>
      </c>
      <c r="L20" s="4" t="str" cm="1">
        <f t="array" ref="L20">IFERROR(_xlfn.XLOOKUP($B20 &amp; $A20 &amp; L$3, Data!$B:$B &amp; Data!$A:$A &amp; Data!$C:$C, Data!$D:$D), "0")</f>
        <v>0</v>
      </c>
      <c r="M20" s="4" t="str" cm="1">
        <f t="array" ref="M20">IFERROR(_xlfn.XLOOKUP($B20 &amp; $A20 &amp; M$3, Data!$B:$B &amp; Data!$A:$A &amp; Data!$C:$C, Data!$D:$D), "0")</f>
        <v>0</v>
      </c>
      <c r="N20" s="4" t="str" cm="1">
        <f t="array" ref="N20">IFERROR(_xlfn.XLOOKUP($B20 &amp; $A20 &amp; N$3, Data!$B:$B &amp; Data!$A:$A &amp; Data!$C:$C, Data!$D:$D), "0")</f>
        <v>0</v>
      </c>
      <c r="O20" s="4">
        <f t="shared" si="0"/>
        <v>1077</v>
      </c>
    </row>
    <row r="21" spans="1:15" x14ac:dyDescent="0.25">
      <c r="A21" t="s">
        <v>6</v>
      </c>
      <c r="B21" t="str">
        <v>Sir Porks Barbeque</v>
      </c>
      <c r="C21" s="4" t="str" cm="1">
        <f t="array" ref="C21">IFERROR(_xlfn.XLOOKUP($B21 &amp; $A21 &amp; C$3, Data!$B:$B &amp; Data!$A:$A &amp; Data!$C:$C, Data!$D:$D), "0")</f>
        <v>0</v>
      </c>
      <c r="D21" s="4" t="str" cm="1">
        <f t="array" ref="D21">IFERROR(_xlfn.XLOOKUP($B21 &amp; $A21 &amp; D$3, Data!$B:$B &amp; Data!$A:$A &amp; Data!$C:$C, Data!$D:$D), "0")</f>
        <v>0</v>
      </c>
      <c r="E21" s="4" t="str" cm="1">
        <f t="array" ref="E21">IFERROR(_xlfn.XLOOKUP($B21 &amp; $A21 &amp; E$3, Data!$B:$B &amp; Data!$A:$A &amp; Data!$C:$C, Data!$D:$D), "0")</f>
        <v>0</v>
      </c>
      <c r="F21" s="4" t="str" cm="1">
        <f t="array" ref="F21">IFERROR(_xlfn.XLOOKUP($B21 &amp; $A21 &amp; F$3, Data!$B:$B &amp; Data!$A:$A &amp; Data!$C:$C, Data!$D:$D), "0")</f>
        <v>0</v>
      </c>
      <c r="G21" s="4" t="str" cm="1">
        <f t="array" ref="G21">IFERROR(_xlfn.XLOOKUP($B21 &amp; $A21 &amp; G$3, Data!$B:$B &amp; Data!$A:$A &amp; Data!$C:$C, Data!$D:$D), "0")</f>
        <v>0</v>
      </c>
      <c r="H21" s="4" t="str" cm="1">
        <f t="array" ref="H21">IFERROR(_xlfn.XLOOKUP($B21 &amp; $A21 &amp; H$3, Data!$B:$B &amp; Data!$A:$A &amp; Data!$C:$C, Data!$D:$D), "0")</f>
        <v>0</v>
      </c>
      <c r="I21" s="4" t="str" cm="1">
        <f t="array" ref="I21">IFERROR(_xlfn.XLOOKUP($B21 &amp; $A21 &amp; I$3, Data!$B:$B &amp; Data!$A:$A &amp; Data!$C:$C, Data!$D:$D), "0")</f>
        <v>0</v>
      </c>
      <c r="J21" s="4" t="str" cm="1">
        <f t="array" ref="J21">IFERROR(_xlfn.XLOOKUP($B21 &amp; $A21 &amp; J$3, Data!$B:$B &amp; Data!$A:$A &amp; Data!$C:$C, Data!$D:$D), "0")</f>
        <v>0</v>
      </c>
      <c r="K21" s="4" t="str" cm="1">
        <f t="array" ref="K21">IFERROR(_xlfn.XLOOKUP($B21 &amp; $A21 &amp; K$3, Data!$B:$B &amp; Data!$A:$A &amp; Data!$C:$C, Data!$D:$D), "0")</f>
        <v>0</v>
      </c>
      <c r="L21" s="4" t="str" cm="1">
        <f t="array" ref="L21">IFERROR(_xlfn.XLOOKUP($B21 &amp; $A21 &amp; L$3, Data!$B:$B &amp; Data!$A:$A &amp; Data!$C:$C, Data!$D:$D), "0")</f>
        <v>0</v>
      </c>
      <c r="M21" s="4" cm="1">
        <f t="array" ref="M21">IFERROR(_xlfn.XLOOKUP($B21 &amp; $A21 &amp; M$3, Data!$B:$B &amp; Data!$A:$A &amp; Data!$C:$C, Data!$D:$D), "0")</f>
        <v>2320</v>
      </c>
      <c r="N21" s="4" t="str" cm="1">
        <f t="array" ref="N21">IFERROR(_xlfn.XLOOKUP($B21 &amp; $A21 &amp; N$3, Data!$B:$B &amp; Data!$A:$A &amp; Data!$C:$C, Data!$D:$D), "0")</f>
        <v>0</v>
      </c>
      <c r="O21" s="4">
        <f t="shared" si="0"/>
        <v>2320</v>
      </c>
    </row>
    <row r="22" spans="1:15" x14ac:dyDescent="0.25">
      <c r="A22" t="s">
        <v>6</v>
      </c>
      <c r="B22" t="str">
        <v>Oceanic Airlines</v>
      </c>
      <c r="C22" s="4" cm="1">
        <f t="array" ref="C22">IFERROR(_xlfn.XLOOKUP($B22 &amp; $A22 &amp; C$3, Data!$B:$B &amp; Data!$A:$A &amp; Data!$C:$C, Data!$D:$D), "0")</f>
        <v>5000</v>
      </c>
      <c r="D22" s="4" cm="1">
        <f t="array" ref="D22">IFERROR(_xlfn.XLOOKUP($B22 &amp; $A22 &amp; D$3, Data!$B:$B &amp; Data!$A:$A &amp; Data!$C:$C, Data!$D:$D), "0")</f>
        <v>0</v>
      </c>
      <c r="E22" s="4" cm="1">
        <f t="array" ref="E22">IFERROR(_xlfn.XLOOKUP($B22 &amp; $A22 &amp; E$3, Data!$B:$B &amp; Data!$A:$A &amp; Data!$C:$C, Data!$D:$D), "0")</f>
        <v>0</v>
      </c>
      <c r="F22" s="4" cm="1">
        <f t="array" ref="F22">IFERROR(_xlfn.XLOOKUP($B22 &amp; $A22 &amp; F$3, Data!$B:$B &amp; Data!$A:$A &amp; Data!$C:$C, Data!$D:$D), "0")</f>
        <v>6000</v>
      </c>
      <c r="G22" s="4" t="str" cm="1">
        <f t="array" ref="G22">IFERROR(_xlfn.XLOOKUP($B22 &amp; $A22 &amp; G$3, Data!$B:$B &amp; Data!$A:$A &amp; Data!$C:$C, Data!$D:$D), "0")</f>
        <v>0</v>
      </c>
      <c r="H22" s="4" t="str" cm="1">
        <f t="array" ref="H22">IFERROR(_xlfn.XLOOKUP($B22 &amp; $A22 &amp; H$3, Data!$B:$B &amp; Data!$A:$A &amp; Data!$C:$C, Data!$D:$D), "0")</f>
        <v>0</v>
      </c>
      <c r="I22" s="4" t="str" cm="1">
        <f t="array" ref="I22">IFERROR(_xlfn.XLOOKUP($B22 &amp; $A22 &amp; I$3, Data!$B:$B &amp; Data!$A:$A &amp; Data!$C:$C, Data!$D:$D), "0")</f>
        <v>0</v>
      </c>
      <c r="J22" s="4" t="str" cm="1">
        <f t="array" ref="J22">IFERROR(_xlfn.XLOOKUP($B22 &amp; $A22 &amp; J$3, Data!$B:$B &amp; Data!$A:$A &amp; Data!$C:$C, Data!$D:$D), "0")</f>
        <v>0</v>
      </c>
      <c r="K22" s="4" t="str" cm="1">
        <f t="array" ref="K22">IFERROR(_xlfn.XLOOKUP($B22 &amp; $A22 &amp; K$3, Data!$B:$B &amp; Data!$A:$A &amp; Data!$C:$C, Data!$D:$D), "0")</f>
        <v>0</v>
      </c>
      <c r="L22" s="4" t="str" cm="1">
        <f t="array" ref="L22">IFERROR(_xlfn.XLOOKUP($B22 &amp; $A22 &amp; L$3, Data!$B:$B &amp; Data!$A:$A &amp; Data!$C:$C, Data!$D:$D), "0")</f>
        <v>0</v>
      </c>
      <c r="M22" s="4" t="str" cm="1">
        <f t="array" ref="M22">IFERROR(_xlfn.XLOOKUP($B22 &amp; $A22 &amp; M$3, Data!$B:$B &amp; Data!$A:$A &amp; Data!$C:$C, Data!$D:$D), "0")</f>
        <v>0</v>
      </c>
      <c r="N22" s="4" cm="1">
        <f t="array" ref="N22">IFERROR(_xlfn.XLOOKUP($B22 &amp; $A22 &amp; N$3, Data!$B:$B &amp; Data!$A:$A &amp; Data!$C:$C, Data!$D:$D), "0")</f>
        <v>5000</v>
      </c>
      <c r="O22" s="4">
        <f t="shared" si="0"/>
        <v>16000</v>
      </c>
    </row>
    <row r="23" spans="1:15" x14ac:dyDescent="0.25">
      <c r="A23" t="s">
        <v>6</v>
      </c>
      <c r="B23" t="str">
        <v>Umbrella Corporation</v>
      </c>
      <c r="C23" s="4" cm="1">
        <f t="array" ref="C23">IFERROR(_xlfn.XLOOKUP($B23 &amp; $A23 &amp; C$3, Data!$B:$B &amp; Data!$A:$A &amp; Data!$C:$C, Data!$D:$D), "0")</f>
        <v>0</v>
      </c>
      <c r="D23" s="4" cm="1">
        <f t="array" ref="D23">IFERROR(_xlfn.XLOOKUP($B23 &amp; $A23 &amp; D$3, Data!$B:$B &amp; Data!$A:$A &amp; Data!$C:$C, Data!$D:$D), "0")</f>
        <v>5500</v>
      </c>
      <c r="E23" s="4" cm="1">
        <f t="array" ref="E23">IFERROR(_xlfn.XLOOKUP($B23 &amp; $A23 &amp; E$3, Data!$B:$B &amp; Data!$A:$A &amp; Data!$C:$C, Data!$D:$D), "0")</f>
        <v>0</v>
      </c>
      <c r="F23" s="4" t="str" cm="1">
        <f t="array" ref="F23">IFERROR(_xlfn.XLOOKUP($B23 &amp; $A23 &amp; F$3, Data!$B:$B &amp; Data!$A:$A &amp; Data!$C:$C, Data!$D:$D), "0")</f>
        <v>0</v>
      </c>
      <c r="G23" s="4" t="str" cm="1">
        <f t="array" ref="G23">IFERROR(_xlfn.XLOOKUP($B23 &amp; $A23 &amp; G$3, Data!$B:$B &amp; Data!$A:$A &amp; Data!$C:$C, Data!$D:$D), "0")</f>
        <v>0</v>
      </c>
      <c r="H23" s="4" t="str" cm="1">
        <f t="array" ref="H23">IFERROR(_xlfn.XLOOKUP($B23 &amp; $A23 &amp; H$3, Data!$B:$B &amp; Data!$A:$A &amp; Data!$C:$C, Data!$D:$D), "0")</f>
        <v>0</v>
      </c>
      <c r="I23" s="4" t="str" cm="1">
        <f t="array" ref="I23">IFERROR(_xlfn.XLOOKUP($B23 &amp; $A23 &amp; I$3, Data!$B:$B &amp; Data!$A:$A &amp; Data!$C:$C, Data!$D:$D), "0")</f>
        <v>0</v>
      </c>
      <c r="J23" s="4" t="str" cm="1">
        <f t="array" ref="J23">IFERROR(_xlfn.XLOOKUP($B23 &amp; $A23 &amp; J$3, Data!$B:$B &amp; Data!$A:$A &amp; Data!$C:$C, Data!$D:$D), "0")</f>
        <v>0</v>
      </c>
      <c r="K23" s="4" cm="1">
        <f t="array" ref="K23">IFERROR(_xlfn.XLOOKUP($B23 &amp; $A23 &amp; K$3, Data!$B:$B &amp; Data!$A:$A &amp; Data!$C:$C, Data!$D:$D), "0")</f>
        <v>14040</v>
      </c>
      <c r="L23" s="4" t="str" cm="1">
        <f t="array" ref="L23">IFERROR(_xlfn.XLOOKUP($B23 &amp; $A23 &amp; L$3, Data!$B:$B &amp; Data!$A:$A &amp; Data!$C:$C, Data!$D:$D), "0")</f>
        <v>0</v>
      </c>
      <c r="M23" s="4" t="str" cm="1">
        <f t="array" ref="M23">IFERROR(_xlfn.XLOOKUP($B23 &amp; $A23 &amp; M$3, Data!$B:$B &amp; Data!$A:$A &amp; Data!$C:$C, Data!$D:$D), "0")</f>
        <v>0</v>
      </c>
      <c r="N23" s="4" t="str" cm="1">
        <f t="array" ref="N23">IFERROR(_xlfn.XLOOKUP($B23 &amp; $A23 &amp; N$3, Data!$B:$B &amp; Data!$A:$A &amp; Data!$C:$C, Data!$D:$D), "0")</f>
        <v>0</v>
      </c>
      <c r="O23" s="4">
        <f t="shared" si="0"/>
        <v>19540</v>
      </c>
    </row>
    <row r="24" spans="1:15" x14ac:dyDescent="0.25">
      <c r="A24" t="s">
        <v>6</v>
      </c>
      <c r="B24" t="str">
        <v>InGen</v>
      </c>
      <c r="C24" s="4" cm="1">
        <f t="array" ref="C24">IFERROR(_xlfn.XLOOKUP($B24 &amp; $A24 &amp; C$3, Data!$B:$B &amp; Data!$A:$A &amp; Data!$C:$C, Data!$D:$D), "0")</f>
        <v>4124</v>
      </c>
      <c r="D24" s="4" cm="1">
        <f t="array" ref="D24">IFERROR(_xlfn.XLOOKUP($B24 &amp; $A24 &amp; D$3, Data!$B:$B &amp; Data!$A:$A &amp; Data!$C:$C, Data!$D:$D), "0")</f>
        <v>0</v>
      </c>
      <c r="E24" s="4" cm="1">
        <f t="array" ref="E24">IFERROR(_xlfn.XLOOKUP($B24 &amp; $A24 &amp; E$3, Data!$B:$B &amp; Data!$A:$A &amp; Data!$C:$C, Data!$D:$D), "0")</f>
        <v>0</v>
      </c>
      <c r="F24" s="4" t="str" cm="1">
        <f t="array" ref="F24">IFERROR(_xlfn.XLOOKUP($B24 &amp; $A24 &amp; F$3, Data!$B:$B &amp; Data!$A:$A &amp; Data!$C:$C, Data!$D:$D), "0")</f>
        <v>0</v>
      </c>
      <c r="G24" s="4" t="str" cm="1">
        <f t="array" ref="G24">IFERROR(_xlfn.XLOOKUP($B24 &amp; $A24 &amp; G$3, Data!$B:$B &amp; Data!$A:$A &amp; Data!$C:$C, Data!$D:$D), "0")</f>
        <v>0</v>
      </c>
      <c r="H24" s="4" t="str" cm="1">
        <f t="array" ref="H24">IFERROR(_xlfn.XLOOKUP($B24 &amp; $A24 &amp; H$3, Data!$B:$B &amp; Data!$A:$A &amp; Data!$C:$C, Data!$D:$D), "0")</f>
        <v>0</v>
      </c>
      <c r="I24" s="4" t="str" cm="1">
        <f t="array" ref="I24">IFERROR(_xlfn.XLOOKUP($B24 &amp; $A24 &amp; I$3, Data!$B:$B &amp; Data!$A:$A &amp; Data!$C:$C, Data!$D:$D), "0")</f>
        <v>0</v>
      </c>
      <c r="J24" s="4" t="str" cm="1">
        <f t="array" ref="J24">IFERROR(_xlfn.XLOOKUP($B24 &amp; $A24 &amp; J$3, Data!$B:$B &amp; Data!$A:$A &amp; Data!$C:$C, Data!$D:$D), "0")</f>
        <v>0</v>
      </c>
      <c r="K24" s="4" t="str" cm="1">
        <f t="array" ref="K24">IFERROR(_xlfn.XLOOKUP($B24 &amp; $A24 &amp; K$3, Data!$B:$B &amp; Data!$A:$A &amp; Data!$C:$C, Data!$D:$D), "0")</f>
        <v>0</v>
      </c>
      <c r="L24" s="4" t="str" cm="1">
        <f t="array" ref="L24">IFERROR(_xlfn.XLOOKUP($B24 &amp; $A24 &amp; L$3, Data!$B:$B &amp; Data!$A:$A &amp; Data!$C:$C, Data!$D:$D), "0")</f>
        <v>0</v>
      </c>
      <c r="M24" s="4" t="str" cm="1">
        <f t="array" ref="M24">IFERROR(_xlfn.XLOOKUP($B24 &amp; $A24 &amp; M$3, Data!$B:$B &amp; Data!$A:$A &amp; Data!$C:$C, Data!$D:$D), "0")</f>
        <v>0</v>
      </c>
      <c r="N24" s="4" cm="1">
        <f t="array" ref="N24">IFERROR(_xlfn.XLOOKUP($B24 &amp; $A24 &amp; N$3, Data!$B:$B &amp; Data!$A:$A &amp; Data!$C:$C, Data!$D:$D), "0")</f>
        <v>4124</v>
      </c>
      <c r="O24" s="4">
        <f t="shared" si="0"/>
        <v>8248</v>
      </c>
    </row>
    <row r="25" spans="1:15" x14ac:dyDescent="0.25">
      <c r="A25" t="s">
        <v>6</v>
      </c>
      <c r="B25" t="str">
        <v>Glerbin Cosmetics</v>
      </c>
      <c r="C25" s="4" t="str" cm="1">
        <f t="array" ref="C25">IFERROR(_xlfn.XLOOKUP($B25 &amp; $A25 &amp; C$3, Data!$B:$B &amp; Data!$A:$A &amp; Data!$C:$C, Data!$D:$D), "0")</f>
        <v>0</v>
      </c>
      <c r="D25" s="4" t="str" cm="1">
        <f t="array" ref="D25">IFERROR(_xlfn.XLOOKUP($B25 &amp; $A25 &amp; D$3, Data!$B:$B &amp; Data!$A:$A &amp; Data!$C:$C, Data!$D:$D), "0")</f>
        <v>0</v>
      </c>
      <c r="E25" s="4" t="str" cm="1">
        <f t="array" ref="E25">IFERROR(_xlfn.XLOOKUP($B25 &amp; $A25 &amp; E$3, Data!$B:$B &amp; Data!$A:$A &amp; Data!$C:$C, Data!$D:$D), "0")</f>
        <v>0</v>
      </c>
      <c r="F25" s="4" t="str" cm="1">
        <f t="array" ref="F25">IFERROR(_xlfn.XLOOKUP($B25 &amp; $A25 &amp; F$3, Data!$B:$B &amp; Data!$A:$A &amp; Data!$C:$C, Data!$D:$D), "0")</f>
        <v>0</v>
      </c>
      <c r="G25" s="4" t="str" cm="1">
        <f t="array" ref="G25">IFERROR(_xlfn.XLOOKUP($B25 &amp; $A25 &amp; G$3, Data!$B:$B &amp; Data!$A:$A &amp; Data!$C:$C, Data!$D:$D), "0")</f>
        <v>0</v>
      </c>
      <c r="H25" s="4" t="str" cm="1">
        <f t="array" ref="H25">IFERROR(_xlfn.XLOOKUP($B25 &amp; $A25 &amp; H$3, Data!$B:$B &amp; Data!$A:$A &amp; Data!$C:$C, Data!$D:$D), "0")</f>
        <v>0</v>
      </c>
      <c r="I25" s="4" cm="1">
        <f t="array" ref="I25">IFERROR(_xlfn.XLOOKUP($B25 &amp; $A25 &amp; I$3, Data!$B:$B &amp; Data!$A:$A &amp; Data!$C:$C, Data!$D:$D), "0")</f>
        <v>4833.6000000000004</v>
      </c>
      <c r="J25" s="4" t="str" cm="1">
        <f t="array" ref="J25">IFERROR(_xlfn.XLOOKUP($B25 &amp; $A25 &amp; J$3, Data!$B:$B &amp; Data!$A:$A &amp; Data!$C:$C, Data!$D:$D), "0")</f>
        <v>0</v>
      </c>
      <c r="K25" s="4" t="str" cm="1">
        <f t="array" ref="K25">IFERROR(_xlfn.XLOOKUP($B25 &amp; $A25 &amp; K$3, Data!$B:$B &amp; Data!$A:$A &amp; Data!$C:$C, Data!$D:$D), "0")</f>
        <v>0</v>
      </c>
      <c r="L25" s="4" t="str" cm="1">
        <f t="array" ref="L25">IFERROR(_xlfn.XLOOKUP($B25 &amp; $A25 &amp; L$3, Data!$B:$B &amp; Data!$A:$A &amp; Data!$C:$C, Data!$D:$D), "0")</f>
        <v>0</v>
      </c>
      <c r="M25" s="4" t="str" cm="1">
        <f t="array" ref="M25">IFERROR(_xlfn.XLOOKUP($B25 &amp; $A25 &amp; M$3, Data!$B:$B &amp; Data!$A:$A &amp; Data!$C:$C, Data!$D:$D), "0")</f>
        <v>0</v>
      </c>
      <c r="N25" s="4" t="str" cm="1">
        <f t="array" ref="N25">IFERROR(_xlfn.XLOOKUP($B25 &amp; $A25 &amp; N$3, Data!$B:$B &amp; Data!$A:$A &amp; Data!$C:$C, Data!$D:$D), "0")</f>
        <v>0</v>
      </c>
      <c r="O25" s="4">
        <f t="shared" si="0"/>
        <v>4833.6000000000004</v>
      </c>
    </row>
    <row r="26" spans="1:15" x14ac:dyDescent="0.25">
      <c r="A26" t="s">
        <v>6</v>
      </c>
      <c r="B26" t="str">
        <v>Planet Express, Inc.</v>
      </c>
      <c r="C26" s="4" cm="1">
        <f t="array" ref="C26">IFERROR(_xlfn.XLOOKUP($B26 &amp; $A26 &amp; C$3, Data!$B:$B &amp; Data!$A:$A &amp; Data!$C:$C, Data!$D:$D), "0")</f>
        <v>15508.58</v>
      </c>
      <c r="D26" s="4" cm="1">
        <f t="array" ref="D26">IFERROR(_xlfn.XLOOKUP($B26 &amp; $A26 &amp; D$3, Data!$B:$B &amp; Data!$A:$A &amp; Data!$C:$C, Data!$D:$D), "0")</f>
        <v>13536.34</v>
      </c>
      <c r="E26" s="4" cm="1">
        <f t="array" ref="E26">IFERROR(_xlfn.XLOOKUP($B26 &amp; $A26 &amp; E$3, Data!$B:$B &amp; Data!$A:$A &amp; Data!$C:$C, Data!$D:$D), "0")</f>
        <v>5813.12</v>
      </c>
      <c r="F26" s="4" cm="1">
        <f t="array" ref="F26">IFERROR(_xlfn.XLOOKUP($B26 &amp; $A26 &amp; F$3, Data!$B:$B &amp; Data!$A:$A &amp; Data!$C:$C, Data!$D:$D), "0")</f>
        <v>3137.12</v>
      </c>
      <c r="G26" s="4" cm="1">
        <f t="array" ref="G26">IFERROR(_xlfn.XLOOKUP($B26 &amp; $A26 &amp; G$3, Data!$B:$B &amp; Data!$A:$A &amp; Data!$C:$C, Data!$D:$D), "0")</f>
        <v>2744.98</v>
      </c>
      <c r="H26" s="4" cm="1">
        <f t="array" ref="H26">IFERROR(_xlfn.XLOOKUP($B26 &amp; $A26 &amp; H$3, Data!$B:$B &amp; Data!$A:$A &amp; Data!$C:$C, Data!$D:$D), "0")</f>
        <v>6755.2</v>
      </c>
      <c r="I26" s="4" cm="1">
        <f t="array" ref="I26">IFERROR(_xlfn.XLOOKUP($B26 &amp; $A26 &amp; I$3, Data!$B:$B &amp; Data!$A:$A &amp; Data!$C:$C, Data!$D:$D), "0")</f>
        <v>24862.78</v>
      </c>
      <c r="J26" s="4" cm="1">
        <f t="array" ref="J26">IFERROR(_xlfn.XLOOKUP($B26 &amp; $A26 &amp; J$3, Data!$B:$B &amp; Data!$A:$A &amp; Data!$C:$C, Data!$D:$D), "0")</f>
        <v>11259.52</v>
      </c>
      <c r="K26" s="4" cm="1">
        <f t="array" ref="K26">IFERROR(_xlfn.XLOOKUP($B26 &amp; $A26 &amp; K$3, Data!$B:$B &amp; Data!$A:$A &amp; Data!$C:$C, Data!$D:$D), "0")</f>
        <v>12938.84</v>
      </c>
      <c r="L26" s="4" cm="1">
        <f t="array" ref="L26">IFERROR(_xlfn.XLOOKUP($B26 &amp; $A26 &amp; L$3, Data!$B:$B &amp; Data!$A:$A &amp; Data!$C:$C, Data!$D:$D), "0")</f>
        <v>20734.599999999999</v>
      </c>
      <c r="M26" s="4" cm="1">
        <f t="array" ref="M26">IFERROR(_xlfn.XLOOKUP($B26 &amp; $A26 &amp; M$3, Data!$B:$B &amp; Data!$A:$A &amp; Data!$C:$C, Data!$D:$D), "0")</f>
        <v>66.5</v>
      </c>
      <c r="N26" s="4" cm="1">
        <f t="array" ref="N26">IFERROR(_xlfn.XLOOKUP($B26 &amp; $A26 &amp; N$3, Data!$B:$B &amp; Data!$A:$A &amp; Data!$C:$C, Data!$D:$D), "0")</f>
        <v>15508.58</v>
      </c>
      <c r="O26" s="4">
        <f t="shared" si="0"/>
        <v>132866.15999999997</v>
      </c>
    </row>
    <row r="27" spans="1:15" x14ac:dyDescent="0.25">
      <c r="A27" t="s">
        <v>6</v>
      </c>
      <c r="B27" t="str">
        <v>Pied Piper</v>
      </c>
      <c r="C27" s="4" cm="1">
        <f t="array" ref="C27">IFERROR(_xlfn.XLOOKUP($B27 &amp; $A27 &amp; C$3, Data!$B:$B &amp; Data!$A:$A &amp; Data!$C:$C, Data!$D:$D), "0")</f>
        <v>510</v>
      </c>
      <c r="D27" s="4" cm="1">
        <f t="array" ref="D27">IFERROR(_xlfn.XLOOKUP($B27 &amp; $A27 &amp; D$3, Data!$B:$B &amp; Data!$A:$A &amp; Data!$C:$C, Data!$D:$D), "0")</f>
        <v>850</v>
      </c>
      <c r="E27" s="4" cm="1">
        <f t="array" ref="E27">IFERROR(_xlfn.XLOOKUP($B27 &amp; $A27 &amp; E$3, Data!$B:$B &amp; Data!$A:$A &amp; Data!$C:$C, Data!$D:$D), "0")</f>
        <v>0</v>
      </c>
      <c r="F27" s="4" t="str" cm="1">
        <f t="array" ref="F27">IFERROR(_xlfn.XLOOKUP($B27 &amp; $A27 &amp; F$3, Data!$B:$B &amp; Data!$A:$A &amp; Data!$C:$C, Data!$D:$D), "0")</f>
        <v>0</v>
      </c>
      <c r="G27" s="4" cm="1">
        <f t="array" ref="G27">IFERROR(_xlfn.XLOOKUP($B27 &amp; $A27 &amp; G$3, Data!$B:$B &amp; Data!$A:$A &amp; Data!$C:$C, Data!$D:$D), "0")</f>
        <v>2773.6</v>
      </c>
      <c r="H27" s="4" cm="1">
        <f t="array" ref="H27">IFERROR(_xlfn.XLOOKUP($B27 &amp; $A27 &amp; H$3, Data!$B:$B &amp; Data!$A:$A &amp; Data!$C:$C, Data!$D:$D), "0")</f>
        <v>2313.12</v>
      </c>
      <c r="I27" s="4" t="str" cm="1">
        <f t="array" ref="I27">IFERROR(_xlfn.XLOOKUP($B27 &amp; $A27 &amp; I$3, Data!$B:$B &amp; Data!$A:$A &amp; Data!$C:$C, Data!$D:$D), "0")</f>
        <v>0</v>
      </c>
      <c r="J27" s="4" cm="1">
        <f t="array" ref="J27">IFERROR(_xlfn.XLOOKUP($B27 &amp; $A27 &amp; J$3, Data!$B:$B &amp; Data!$A:$A &amp; Data!$C:$C, Data!$D:$D), "0")</f>
        <v>1156.56</v>
      </c>
      <c r="K27" s="4" t="str" cm="1">
        <f t="array" ref="K27">IFERROR(_xlfn.XLOOKUP($B27 &amp; $A27 &amp; K$3, Data!$B:$B &amp; Data!$A:$A &amp; Data!$C:$C, Data!$D:$D), "0")</f>
        <v>0</v>
      </c>
      <c r="L27" s="4" t="str" cm="1">
        <f t="array" ref="L27">IFERROR(_xlfn.XLOOKUP($B27 &amp; $A27 &amp; L$3, Data!$B:$B &amp; Data!$A:$A &amp; Data!$C:$C, Data!$D:$D), "0")</f>
        <v>0</v>
      </c>
      <c r="M27" s="4" cm="1">
        <f t="array" ref="M27">IFERROR(_xlfn.XLOOKUP($B27 &amp; $A27 &amp; M$3, Data!$B:$B &amp; Data!$A:$A &amp; Data!$C:$C, Data!$D:$D), "0")</f>
        <v>1156.56</v>
      </c>
      <c r="N27" s="4" cm="1">
        <f t="array" ref="N27">IFERROR(_xlfn.XLOOKUP($B27 &amp; $A27 &amp; N$3, Data!$B:$B &amp; Data!$A:$A &amp; Data!$C:$C, Data!$D:$D), "0")</f>
        <v>510</v>
      </c>
      <c r="O27" s="4">
        <f t="shared" si="0"/>
        <v>9269.84</v>
      </c>
    </row>
    <row r="28" spans="1:15" x14ac:dyDescent="0.25">
      <c r="A28" t="s">
        <v>6</v>
      </c>
      <c r="B28" t="str">
        <v>Leonardo Genco Pura Olive Oil Company</v>
      </c>
      <c r="C28" s="4" t="str" cm="1">
        <f t="array" ref="C28">IFERROR(_xlfn.XLOOKUP($B28 &amp; $A28 &amp; C$3, Data!$B:$B &amp; Data!$A:$A &amp; Data!$C:$C, Data!$D:$D), "0")</f>
        <v>0</v>
      </c>
      <c r="D28" s="4" t="str" cm="1">
        <f t="array" ref="D28">IFERROR(_xlfn.XLOOKUP($B28 &amp; $A28 &amp; D$3, Data!$B:$B &amp; Data!$A:$A &amp; Data!$C:$C, Data!$D:$D), "0")</f>
        <v>0</v>
      </c>
      <c r="E28" s="4" t="str" cm="1">
        <f t="array" ref="E28">IFERROR(_xlfn.XLOOKUP($B28 &amp; $A28 &amp; E$3, Data!$B:$B &amp; Data!$A:$A &amp; Data!$C:$C, Data!$D:$D), "0")</f>
        <v>0</v>
      </c>
      <c r="F28" s="4" t="str" cm="1">
        <f t="array" ref="F28">IFERROR(_xlfn.XLOOKUP($B28 &amp; $A28 &amp; F$3, Data!$B:$B &amp; Data!$A:$A &amp; Data!$C:$C, Data!$D:$D), "0")</f>
        <v>0</v>
      </c>
      <c r="G28" s="4" cm="1">
        <f t="array" ref="G28">IFERROR(_xlfn.XLOOKUP($B28 &amp; $A28 &amp; G$3, Data!$B:$B &amp; Data!$A:$A &amp; Data!$C:$C, Data!$D:$D), "0")</f>
        <v>8816</v>
      </c>
      <c r="H28" s="4" t="str" cm="1">
        <f t="array" ref="H28">IFERROR(_xlfn.XLOOKUP($B28 &amp; $A28 &amp; H$3, Data!$B:$B &amp; Data!$A:$A &amp; Data!$C:$C, Data!$D:$D), "0")</f>
        <v>0</v>
      </c>
      <c r="I28" s="4" t="str" cm="1">
        <f t="array" ref="I28">IFERROR(_xlfn.XLOOKUP($B28 &amp; $A28 &amp; I$3, Data!$B:$B &amp; Data!$A:$A &amp; Data!$C:$C, Data!$D:$D), "0")</f>
        <v>0</v>
      </c>
      <c r="J28" s="4" t="str" cm="1">
        <f t="array" ref="J28">IFERROR(_xlfn.XLOOKUP($B28 &amp; $A28 &amp; J$3, Data!$B:$B &amp; Data!$A:$A &amp; Data!$C:$C, Data!$D:$D), "0")</f>
        <v>0</v>
      </c>
      <c r="K28" s="4" t="str" cm="1">
        <f t="array" ref="K28">IFERROR(_xlfn.XLOOKUP($B28 &amp; $A28 &amp; K$3, Data!$B:$B &amp; Data!$A:$A &amp; Data!$C:$C, Data!$D:$D), "0")</f>
        <v>0</v>
      </c>
      <c r="L28" s="4" t="str" cm="1">
        <f t="array" ref="L28">IFERROR(_xlfn.XLOOKUP($B28 &amp; $A28 &amp; L$3, Data!$B:$B &amp; Data!$A:$A &amp; Data!$C:$C, Data!$D:$D), "0")</f>
        <v>0</v>
      </c>
      <c r="M28" s="4" cm="1">
        <f t="array" ref="M28">IFERROR(_xlfn.XLOOKUP($B28 &amp; $A28 &amp; M$3, Data!$B:$B &amp; Data!$A:$A &amp; Data!$C:$C, Data!$D:$D), "0")</f>
        <v>608</v>
      </c>
      <c r="N28" s="4" t="str" cm="1">
        <f t="array" ref="N28">IFERROR(_xlfn.XLOOKUP($B28 &amp; $A28 &amp; N$3, Data!$B:$B &amp; Data!$A:$A &amp; Data!$C:$C, Data!$D:$D), "0")</f>
        <v>0</v>
      </c>
      <c r="O28" s="4">
        <f t="shared" si="0"/>
        <v>9424</v>
      </c>
    </row>
    <row r="29" spans="1:15" x14ac:dyDescent="0.25">
      <c r="A29" t="s">
        <v>6</v>
      </c>
      <c r="B29" t="str">
        <v>Los Pollos Hermanos</v>
      </c>
      <c r="C29" s="4" cm="1">
        <f t="array" ref="C29">IFERROR(_xlfn.XLOOKUP($B29 &amp; $A29 &amp; C$3, Data!$B:$B &amp; Data!$A:$A &amp; Data!$C:$C, Data!$D:$D), "0")</f>
        <v>5336</v>
      </c>
      <c r="D29" s="4" cm="1">
        <f t="array" ref="D29">IFERROR(_xlfn.XLOOKUP($B29 &amp; $A29 &amp; D$3, Data!$B:$B &amp; Data!$A:$A &amp; Data!$C:$C, Data!$D:$D), "0")</f>
        <v>464</v>
      </c>
      <c r="E29" s="4" cm="1">
        <f t="array" ref="E29">IFERROR(_xlfn.XLOOKUP($B29 &amp; $A29 &amp; E$3, Data!$B:$B &amp; Data!$A:$A &amp; Data!$C:$C, Data!$D:$D), "0")</f>
        <v>1160</v>
      </c>
      <c r="F29" s="4" t="str" cm="1">
        <f t="array" ref="F29">IFERROR(_xlfn.XLOOKUP($B29 &amp; $A29 &amp; F$3, Data!$B:$B &amp; Data!$A:$A &amp; Data!$C:$C, Data!$D:$D), "0")</f>
        <v>0</v>
      </c>
      <c r="G29" s="4" t="str" cm="1">
        <f t="array" ref="G29">IFERROR(_xlfn.XLOOKUP($B29 &amp; $A29 &amp; G$3, Data!$B:$B &amp; Data!$A:$A &amp; Data!$C:$C, Data!$D:$D), "0")</f>
        <v>0</v>
      </c>
      <c r="H29" s="4" t="str" cm="1">
        <f t="array" ref="H29">IFERROR(_xlfn.XLOOKUP($B29 &amp; $A29 &amp; H$3, Data!$B:$B &amp; Data!$A:$A &amp; Data!$C:$C, Data!$D:$D), "0")</f>
        <v>0</v>
      </c>
      <c r="I29" s="4" t="str" cm="1">
        <f t="array" ref="I29">IFERROR(_xlfn.XLOOKUP($B29 &amp; $A29 &amp; I$3, Data!$B:$B &amp; Data!$A:$A &amp; Data!$C:$C, Data!$D:$D), "0")</f>
        <v>0</v>
      </c>
      <c r="J29" s="4" t="str" cm="1">
        <f t="array" ref="J29">IFERROR(_xlfn.XLOOKUP($B29 &amp; $A29 &amp; J$3, Data!$B:$B &amp; Data!$A:$A &amp; Data!$C:$C, Data!$D:$D), "0")</f>
        <v>0</v>
      </c>
      <c r="K29" s="4" t="str" cm="1">
        <f t="array" ref="K29">IFERROR(_xlfn.XLOOKUP($B29 &amp; $A29 &amp; K$3, Data!$B:$B &amp; Data!$A:$A &amp; Data!$C:$C, Data!$D:$D), "0")</f>
        <v>0</v>
      </c>
      <c r="L29" s="4" t="str" cm="1">
        <f t="array" ref="L29">IFERROR(_xlfn.XLOOKUP($B29 &amp; $A29 &amp; L$3, Data!$B:$B &amp; Data!$A:$A &amp; Data!$C:$C, Data!$D:$D), "0")</f>
        <v>0</v>
      </c>
      <c r="M29" s="4" t="str" cm="1">
        <f t="array" ref="M29">IFERROR(_xlfn.XLOOKUP($B29 &amp; $A29 &amp; M$3, Data!$B:$B &amp; Data!$A:$A &amp; Data!$C:$C, Data!$D:$D), "0")</f>
        <v>0</v>
      </c>
      <c r="N29" s="4" cm="1">
        <f t="array" ref="N29">IFERROR(_xlfn.XLOOKUP($B29 &amp; $A29 &amp; N$3, Data!$B:$B &amp; Data!$A:$A &amp; Data!$C:$C, Data!$D:$D), "0")</f>
        <v>2540</v>
      </c>
      <c r="O29" s="4">
        <f t="shared" si="0"/>
        <v>9500</v>
      </c>
    </row>
    <row r="30" spans="1:15" x14ac:dyDescent="0.25">
      <c r="A30" t="s">
        <v>6</v>
      </c>
      <c r="B30" t="str">
        <v>Hooli</v>
      </c>
      <c r="C30" s="4" cm="1">
        <f t="array" ref="C30">IFERROR(_xlfn.XLOOKUP($B30 &amp; $A30 &amp; C$3, Data!$B:$B &amp; Data!$A:$A &amp; Data!$C:$C, Data!$D:$D), "0")</f>
        <v>118994</v>
      </c>
      <c r="D30" s="4" cm="1">
        <f t="array" ref="D30">IFERROR(_xlfn.XLOOKUP($B30 &amp; $A30 &amp; D$3, Data!$B:$B &amp; Data!$A:$A &amp; Data!$C:$C, Data!$D:$D), "0")</f>
        <v>43607.48</v>
      </c>
      <c r="E30" s="4" cm="1">
        <f t="array" ref="E30">IFERROR(_xlfn.XLOOKUP($B30 &amp; $A30 &amp; E$3, Data!$B:$B &amp; Data!$A:$A &amp; Data!$C:$C, Data!$D:$D), "0")</f>
        <v>63979.32</v>
      </c>
      <c r="F30" s="4" cm="1">
        <f t="array" ref="F30">IFERROR(_xlfn.XLOOKUP($B30 &amp; $A30 &amp; F$3, Data!$B:$B &amp; Data!$A:$A &amp; Data!$C:$C, Data!$D:$D), "0")</f>
        <v>73867.62</v>
      </c>
      <c r="G30" s="4" cm="1">
        <f t="array" ref="G30">IFERROR(_xlfn.XLOOKUP($B30 &amp; $A30 &amp; G$3, Data!$B:$B &amp; Data!$A:$A &amp; Data!$C:$C, Data!$D:$D), "0")</f>
        <v>98224.28</v>
      </c>
      <c r="H30" s="4" cm="1">
        <f t="array" ref="H30">IFERROR(_xlfn.XLOOKUP($B30 &amp; $A30 &amp; H$3, Data!$B:$B &amp; Data!$A:$A &amp; Data!$C:$C, Data!$D:$D), "0")</f>
        <v>98776.98</v>
      </c>
      <c r="I30" s="4" cm="1">
        <f t="array" ref="I30">IFERROR(_xlfn.XLOOKUP($B30 &amp; $A30 &amp; I$3, Data!$B:$B &amp; Data!$A:$A &amp; Data!$C:$C, Data!$D:$D), "0")</f>
        <v>117808.06</v>
      </c>
      <c r="J30" s="4" cm="1">
        <f t="array" ref="J30">IFERROR(_xlfn.XLOOKUP($B30 &amp; $A30 &amp; J$3, Data!$B:$B &amp; Data!$A:$A &amp; Data!$C:$C, Data!$D:$D), "0")</f>
        <v>113128.9</v>
      </c>
      <c r="K30" s="4" cm="1">
        <f t="array" ref="K30">IFERROR(_xlfn.XLOOKUP($B30 &amp; $A30 &amp; K$3, Data!$B:$B &amp; Data!$A:$A &amp; Data!$C:$C, Data!$D:$D), "0")</f>
        <v>206065.04</v>
      </c>
      <c r="L30" s="4" cm="1">
        <f t="array" ref="L30">IFERROR(_xlfn.XLOOKUP($B30 &amp; $A30 &amp; L$3, Data!$B:$B &amp; Data!$A:$A &amp; Data!$C:$C, Data!$D:$D), "0")</f>
        <v>187014.34</v>
      </c>
      <c r="M30" s="4" cm="1">
        <f t="array" ref="M30">IFERROR(_xlfn.XLOOKUP($B30 &amp; $A30 &amp; M$3, Data!$B:$B &amp; Data!$A:$A &amp; Data!$C:$C, Data!$D:$D), "0")</f>
        <v>102159.86</v>
      </c>
      <c r="N30" s="4" cm="1">
        <f t="array" ref="N30">IFERROR(_xlfn.XLOOKUP($B30 &amp; $A30 &amp; N$3, Data!$B:$B &amp; Data!$A:$A &amp; Data!$C:$C, Data!$D:$D), "0")</f>
        <v>85000</v>
      </c>
      <c r="O30" s="4">
        <f t="shared" si="0"/>
        <v>1308625.8800000001</v>
      </c>
    </row>
    <row r="31" spans="1:15" x14ac:dyDescent="0.25">
      <c r="A31" t="s">
        <v>6</v>
      </c>
      <c r="B31" t="str">
        <v>Monsters, Inc.</v>
      </c>
      <c r="C31" s="4" cm="1">
        <f t="array" ref="C31">IFERROR(_xlfn.XLOOKUP($B31 &amp; $A31 &amp; C$3, Data!$B:$B &amp; Data!$A:$A &amp; Data!$C:$C, Data!$D:$D), "0")</f>
        <v>0</v>
      </c>
      <c r="D31" s="4" cm="1">
        <f t="array" ref="D31">IFERROR(_xlfn.XLOOKUP($B31 &amp; $A31 &amp; D$3, Data!$B:$B &amp; Data!$A:$A &amp; Data!$C:$C, Data!$D:$D), "0")</f>
        <v>39.700000000000003</v>
      </c>
      <c r="E31" s="4" cm="1">
        <f t="array" ref="E31">IFERROR(_xlfn.XLOOKUP($B31 &amp; $A31 &amp; E$3, Data!$B:$B &amp; Data!$A:$A &amp; Data!$C:$C, Data!$D:$D), "0")</f>
        <v>0</v>
      </c>
      <c r="F31" s="4" t="str" cm="1">
        <f t="array" ref="F31">IFERROR(_xlfn.XLOOKUP($B31 &amp; $A31 &amp; F$3, Data!$B:$B &amp; Data!$A:$A &amp; Data!$C:$C, Data!$D:$D), "0")</f>
        <v>0</v>
      </c>
      <c r="G31" s="4" t="str" cm="1">
        <f t="array" ref="G31">IFERROR(_xlfn.XLOOKUP($B31 &amp; $A31 &amp; G$3, Data!$B:$B &amp; Data!$A:$A &amp; Data!$C:$C, Data!$D:$D), "0")</f>
        <v>0</v>
      </c>
      <c r="H31" s="4" t="str" cm="1">
        <f t="array" ref="H31">IFERROR(_xlfn.XLOOKUP($B31 &amp; $A31 &amp; H$3, Data!$B:$B &amp; Data!$A:$A &amp; Data!$C:$C, Data!$D:$D), "0")</f>
        <v>0</v>
      </c>
      <c r="I31" s="4" t="str" cm="1">
        <f t="array" ref="I31">IFERROR(_xlfn.XLOOKUP($B31 &amp; $A31 &amp; I$3, Data!$B:$B &amp; Data!$A:$A &amp; Data!$C:$C, Data!$D:$D), "0")</f>
        <v>0</v>
      </c>
      <c r="J31" s="4" t="str" cm="1">
        <f t="array" ref="J31">IFERROR(_xlfn.XLOOKUP($B31 &amp; $A31 &amp; J$3, Data!$B:$B &amp; Data!$A:$A &amp; Data!$C:$C, Data!$D:$D), "0")</f>
        <v>0</v>
      </c>
      <c r="K31" s="4" t="str" cm="1">
        <f t="array" ref="K31">IFERROR(_xlfn.XLOOKUP($B31 &amp; $A31 &amp; K$3, Data!$B:$B &amp; Data!$A:$A &amp; Data!$C:$C, Data!$D:$D), "0")</f>
        <v>0</v>
      </c>
      <c r="L31" s="4" t="str" cm="1">
        <f t="array" ref="L31">IFERROR(_xlfn.XLOOKUP($B31 &amp; $A31 &amp; L$3, Data!$B:$B &amp; Data!$A:$A &amp; Data!$C:$C, Data!$D:$D), "0")</f>
        <v>0</v>
      </c>
      <c r="M31" s="4" t="str" cm="1">
        <f t="array" ref="M31">IFERROR(_xlfn.XLOOKUP($B31 &amp; $A31 &amp; M$3, Data!$B:$B &amp; Data!$A:$A &amp; Data!$C:$C, Data!$D:$D), "0")</f>
        <v>0</v>
      </c>
      <c r="N31" s="4" t="str" cm="1">
        <f t="array" ref="N31">IFERROR(_xlfn.XLOOKUP($B31 &amp; $A31 &amp; N$3, Data!$B:$B &amp; Data!$A:$A &amp; Data!$C:$C, Data!$D:$D), "0")</f>
        <v>0</v>
      </c>
      <c r="O31" s="4">
        <f t="shared" si="0"/>
        <v>39.700000000000003</v>
      </c>
    </row>
    <row r="32" spans="1:15" x14ac:dyDescent="0.25">
      <c r="A32" t="s">
        <v>6</v>
      </c>
      <c r="B32" t="str">
        <v>Lacuna, Inc.</v>
      </c>
      <c r="C32" s="4" cm="1">
        <f t="array" ref="C32">IFERROR(_xlfn.XLOOKUP($B32 &amp; $A32 &amp; C$3, Data!$B:$B &amp; Data!$A:$A &amp; Data!$C:$C, Data!$D:$D), "0")</f>
        <v>0</v>
      </c>
      <c r="D32" s="4" cm="1">
        <f t="array" ref="D32">IFERROR(_xlfn.XLOOKUP($B32 &amp; $A32 &amp; D$3, Data!$B:$B &amp; Data!$A:$A &amp; Data!$C:$C, Data!$D:$D), "0")</f>
        <v>4519</v>
      </c>
      <c r="E32" s="4" cm="1">
        <f t="array" ref="E32">IFERROR(_xlfn.XLOOKUP($B32 &amp; $A32 &amp; E$3, Data!$B:$B &amp; Data!$A:$A &amp; Data!$C:$C, Data!$D:$D), "0")</f>
        <v>0</v>
      </c>
      <c r="F32" s="4" cm="1">
        <f t="array" ref="F32">IFERROR(_xlfn.XLOOKUP($B32 &amp; $A32 &amp; F$3, Data!$B:$B &amp; Data!$A:$A &amp; Data!$C:$C, Data!$D:$D), "0")</f>
        <v>4737</v>
      </c>
      <c r="G32" s="4" cm="1">
        <f t="array" ref="G32">IFERROR(_xlfn.XLOOKUP($B32 &amp; $A32 &amp; G$3, Data!$B:$B &amp; Data!$A:$A &amp; Data!$C:$C, Data!$D:$D), "0")</f>
        <v>4737</v>
      </c>
      <c r="H32" s="4" cm="1">
        <f t="array" ref="H32">IFERROR(_xlfn.XLOOKUP($B32 &amp; $A32 &amp; H$3, Data!$B:$B &amp; Data!$A:$A &amp; Data!$C:$C, Data!$D:$D), "0")</f>
        <v>2000</v>
      </c>
      <c r="I32" s="4" t="str" cm="1">
        <f t="array" ref="I32">IFERROR(_xlfn.XLOOKUP($B32 &amp; $A32 &amp; I$3, Data!$B:$B &amp; Data!$A:$A &amp; Data!$C:$C, Data!$D:$D), "0")</f>
        <v>0</v>
      </c>
      <c r="J32" s="4" cm="1">
        <f t="array" ref="J32">IFERROR(_xlfn.XLOOKUP($B32 &amp; $A32 &amp; J$3, Data!$B:$B &amp; Data!$A:$A &amp; Data!$C:$C, Data!$D:$D), "0")</f>
        <v>4737</v>
      </c>
      <c r="K32" s="4" cm="1">
        <f t="array" ref="K32">IFERROR(_xlfn.XLOOKUP($B32 &amp; $A32 &amp; K$3, Data!$B:$B &amp; Data!$A:$A &amp; Data!$C:$C, Data!$D:$D), "0")</f>
        <v>2000</v>
      </c>
      <c r="L32" s="4" cm="1">
        <f t="array" ref="L32">IFERROR(_xlfn.XLOOKUP($B32 &amp; $A32 &amp; L$3, Data!$B:$B &amp; Data!$A:$A &amp; Data!$C:$C, Data!$D:$D), "0")</f>
        <v>4737</v>
      </c>
      <c r="M32" s="4" t="str" cm="1">
        <f t="array" ref="M32">IFERROR(_xlfn.XLOOKUP($B32 &amp; $A32 &amp; M$3, Data!$B:$B &amp; Data!$A:$A &amp; Data!$C:$C, Data!$D:$D), "0")</f>
        <v>0</v>
      </c>
      <c r="N32" s="4" t="str" cm="1">
        <f t="array" ref="N32">IFERROR(_xlfn.XLOOKUP($B32 &amp; $A32 &amp; N$3, Data!$B:$B &amp; Data!$A:$A &amp; Data!$C:$C, Data!$D:$D), "0")</f>
        <v>0</v>
      </c>
      <c r="O32" s="4">
        <f t="shared" si="0"/>
        <v>27467</v>
      </c>
    </row>
    <row r="33" spans="1:15" x14ac:dyDescent="0.25">
      <c r="A33" t="s">
        <v>6</v>
      </c>
      <c r="B33" t="str">
        <v>Misc</v>
      </c>
      <c r="C33" s="4" t="str" cm="1">
        <f t="array" ref="C33">IFERROR(_xlfn.XLOOKUP($B33 &amp; $A33 &amp; C$3, Data!$B:$B &amp; Data!$A:$A &amp; Data!$C:$C, Data!$D:$D), "0")</f>
        <v>0</v>
      </c>
      <c r="D33" s="4" t="str" cm="1">
        <f t="array" ref="D33">IFERROR(_xlfn.XLOOKUP($B33 &amp; $A33 &amp; D$3, Data!$B:$B &amp; Data!$A:$A &amp; Data!$C:$C, Data!$D:$D), "0")</f>
        <v>0</v>
      </c>
      <c r="E33" s="4" t="str" cm="1">
        <f t="array" ref="E33">IFERROR(_xlfn.XLOOKUP($B33 &amp; $A33 &amp; E$3, Data!$B:$B &amp; Data!$A:$A &amp; Data!$C:$C, Data!$D:$D), "0")</f>
        <v>0</v>
      </c>
      <c r="F33" s="4" t="str" cm="1">
        <f t="array" ref="F33">IFERROR(_xlfn.XLOOKUP($B33 &amp; $A33 &amp; F$3, Data!$B:$B &amp; Data!$A:$A &amp; Data!$C:$C, Data!$D:$D), "0")</f>
        <v>0</v>
      </c>
      <c r="G33" s="4" t="str" cm="1">
        <f t="array" ref="G33">IFERROR(_xlfn.XLOOKUP($B33 &amp; $A33 &amp; G$3, Data!$B:$B &amp; Data!$A:$A &amp; Data!$C:$C, Data!$D:$D), "0")</f>
        <v>0</v>
      </c>
      <c r="H33" s="4" t="str" cm="1">
        <f t="array" ref="H33">IFERROR(_xlfn.XLOOKUP($B33 &amp; $A33 &amp; H$3, Data!$B:$B &amp; Data!$A:$A &amp; Data!$C:$C, Data!$D:$D), "0")</f>
        <v>0</v>
      </c>
      <c r="I33" s="4" t="str" cm="1">
        <f t="array" ref="I33">IFERROR(_xlfn.XLOOKUP($B33 &amp; $A33 &amp; I$3, Data!$B:$B &amp; Data!$A:$A &amp; Data!$C:$C, Data!$D:$D), "0")</f>
        <v>0</v>
      </c>
      <c r="J33" s="4" t="str" cm="1">
        <f t="array" ref="J33">IFERROR(_xlfn.XLOOKUP($B33 &amp; $A33 &amp; J$3, Data!$B:$B &amp; Data!$A:$A &amp; Data!$C:$C, Data!$D:$D), "0")</f>
        <v>0</v>
      </c>
      <c r="K33" s="4" t="str" cm="1">
        <f t="array" ref="K33">IFERROR(_xlfn.XLOOKUP($B33 &amp; $A33 &amp; K$3, Data!$B:$B &amp; Data!$A:$A &amp; Data!$C:$C, Data!$D:$D), "0")</f>
        <v>0</v>
      </c>
      <c r="L33" s="4" t="str" cm="1">
        <f t="array" ref="L33">IFERROR(_xlfn.XLOOKUP($B33 &amp; $A33 &amp; L$3, Data!$B:$B &amp; Data!$A:$A &amp; Data!$C:$C, Data!$D:$D), "0")</f>
        <v>0</v>
      </c>
      <c r="M33" s="4" t="str" cm="1">
        <f t="array" ref="M33">IFERROR(_xlfn.XLOOKUP($B33 &amp; $A33 &amp; M$3, Data!$B:$B &amp; Data!$A:$A &amp; Data!$C:$C, Data!$D:$D), "0")</f>
        <v>0</v>
      </c>
      <c r="N33" s="4" t="str" cm="1">
        <f t="array" ref="N33">IFERROR(_xlfn.XLOOKUP($B33 &amp; $A33 &amp; N$3, Data!$B:$B &amp; Data!$A:$A &amp; Data!$C:$C, Data!$D:$D), "0")</f>
        <v>0</v>
      </c>
      <c r="O33" s="4">
        <f t="shared" si="0"/>
        <v>0</v>
      </c>
    </row>
    <row r="34" spans="1:15" x14ac:dyDescent="0.25">
      <c r="A34" t="s">
        <v>6</v>
      </c>
      <c r="B34" t="str">
        <v>Aperture Science, Inc.</v>
      </c>
      <c r="C34" s="4" cm="1">
        <f t="array" ref="C34">IFERROR(_xlfn.XLOOKUP($B34 &amp; $A34 &amp; C$3, Data!$B:$B &amp; Data!$A:$A &amp; Data!$C:$C, Data!$D:$D), "0")</f>
        <v>480</v>
      </c>
      <c r="D34" s="4" cm="1">
        <f t="array" ref="D34">IFERROR(_xlfn.XLOOKUP($B34 &amp; $A34 &amp; D$3, Data!$B:$B &amp; Data!$A:$A &amp; Data!$C:$C, Data!$D:$D), "0")</f>
        <v>0</v>
      </c>
      <c r="E34" s="4" cm="1">
        <f t="array" ref="E34">IFERROR(_xlfn.XLOOKUP($B34 &amp; $A34 &amp; E$3, Data!$B:$B &amp; Data!$A:$A &amp; Data!$C:$C, Data!$D:$D), "0")</f>
        <v>0</v>
      </c>
      <c r="F34" s="4" t="str" cm="1">
        <f t="array" ref="F34">IFERROR(_xlfn.XLOOKUP($B34 &amp; $A34 &amp; F$3, Data!$B:$B &amp; Data!$A:$A &amp; Data!$C:$C, Data!$D:$D), "0")</f>
        <v>0</v>
      </c>
      <c r="G34" s="4" t="str" cm="1">
        <f t="array" ref="G34">IFERROR(_xlfn.XLOOKUP($B34 &amp; $A34 &amp; G$3, Data!$B:$B &amp; Data!$A:$A &amp; Data!$C:$C, Data!$D:$D), "0")</f>
        <v>0</v>
      </c>
      <c r="H34" s="4" t="str" cm="1">
        <f t="array" ref="H34">IFERROR(_xlfn.XLOOKUP($B34 &amp; $A34 &amp; H$3, Data!$B:$B &amp; Data!$A:$A &amp; Data!$C:$C, Data!$D:$D), "0")</f>
        <v>0</v>
      </c>
      <c r="I34" s="4" t="str" cm="1">
        <f t="array" ref="I34">IFERROR(_xlfn.XLOOKUP($B34 &amp; $A34 &amp; I$3, Data!$B:$B &amp; Data!$A:$A &amp; Data!$C:$C, Data!$D:$D), "0")</f>
        <v>0</v>
      </c>
      <c r="J34" s="4" t="str" cm="1">
        <f t="array" ref="J34">IFERROR(_xlfn.XLOOKUP($B34 &amp; $A34 &amp; J$3, Data!$B:$B &amp; Data!$A:$A &amp; Data!$C:$C, Data!$D:$D), "0")</f>
        <v>0</v>
      </c>
      <c r="K34" s="4" cm="1">
        <f t="array" ref="K34">IFERROR(_xlfn.XLOOKUP($B34 &amp; $A34 &amp; K$3, Data!$B:$B &amp; Data!$A:$A &amp; Data!$C:$C, Data!$D:$D), "0")</f>
        <v>6615</v>
      </c>
      <c r="L34" s="4" cm="1">
        <f t="array" ref="L34">IFERROR(_xlfn.XLOOKUP($B34 &amp; $A34 &amp; L$3, Data!$B:$B &amp; Data!$A:$A &amp; Data!$C:$C, Data!$D:$D), "0")</f>
        <v>6615</v>
      </c>
      <c r="M34" s="4" cm="1">
        <f t="array" ref="M34">IFERROR(_xlfn.XLOOKUP($B34 &amp; $A34 &amp; M$3, Data!$B:$B &amp; Data!$A:$A &amp; Data!$C:$C, Data!$D:$D), "0")</f>
        <v>6615</v>
      </c>
      <c r="N34" s="4" cm="1">
        <f t="array" ref="N34">IFERROR(_xlfn.XLOOKUP($B34 &amp; $A34 &amp; N$3, Data!$B:$B &amp; Data!$A:$A &amp; Data!$C:$C, Data!$D:$D), "0")</f>
        <v>950</v>
      </c>
      <c r="O34" s="4">
        <f t="shared" si="0"/>
        <v>21275</v>
      </c>
    </row>
    <row r="35" spans="1:15" x14ac:dyDescent="0.25">
      <c r="A35" t="s">
        <v>6</v>
      </c>
      <c r="B35" t="str">
        <v>Brawndo</v>
      </c>
      <c r="C35" s="4" cm="1">
        <f t="array" ref="C35">IFERROR(_xlfn.XLOOKUP($B35 &amp; $A35 &amp; C$3, Data!$B:$B &amp; Data!$A:$A &amp; Data!$C:$C, Data!$D:$D), "0")</f>
        <v>9519.98</v>
      </c>
      <c r="D35" s="4" cm="1">
        <f t="array" ref="D35">IFERROR(_xlfn.XLOOKUP($B35 &amp; $A35 &amp; D$3, Data!$B:$B &amp; Data!$A:$A &amp; Data!$C:$C, Data!$D:$D), "0")</f>
        <v>13260</v>
      </c>
      <c r="E35" s="4" cm="1">
        <f t="array" ref="E35">IFERROR(_xlfn.XLOOKUP($B35 &amp; $A35 &amp; E$3, Data!$B:$B &amp; Data!$A:$A &amp; Data!$C:$C, Data!$D:$D), "0")</f>
        <v>5231.3999999999996</v>
      </c>
      <c r="F35" s="4" t="str" cm="1">
        <f t="array" ref="F35">IFERROR(_xlfn.XLOOKUP($B35 &amp; $A35 &amp; F$3, Data!$B:$B &amp; Data!$A:$A &amp; Data!$C:$C, Data!$D:$D), "0")</f>
        <v>0</v>
      </c>
      <c r="G35" s="4" t="str" cm="1">
        <f t="array" ref="G35">IFERROR(_xlfn.XLOOKUP($B35 &amp; $A35 &amp; G$3, Data!$B:$B &amp; Data!$A:$A &amp; Data!$C:$C, Data!$D:$D), "0")</f>
        <v>0</v>
      </c>
      <c r="H35" s="4" cm="1">
        <f t="array" ref="H35">IFERROR(_xlfn.XLOOKUP($B35 &amp; $A35 &amp; H$3, Data!$B:$B &amp; Data!$A:$A &amp; Data!$C:$C, Data!$D:$D), "0")</f>
        <v>18358.3</v>
      </c>
      <c r="I35" s="4" cm="1">
        <f t="array" ref="I35">IFERROR(_xlfn.XLOOKUP($B35 &amp; $A35 &amp; I$3, Data!$B:$B &amp; Data!$A:$A &amp; Data!$C:$C, Data!$D:$D), "0")</f>
        <v>14405.24</v>
      </c>
      <c r="J35" s="4" cm="1">
        <f t="array" ref="J35">IFERROR(_xlfn.XLOOKUP($B35 &amp; $A35 &amp; J$3, Data!$B:$B &amp; Data!$A:$A &amp; Data!$C:$C, Data!$D:$D), "0")</f>
        <v>12780</v>
      </c>
      <c r="K35" s="4" t="str" cm="1">
        <f t="array" ref="K35">IFERROR(_xlfn.XLOOKUP($B35 &amp; $A35 &amp; K$3, Data!$B:$B &amp; Data!$A:$A &amp; Data!$C:$C, Data!$D:$D), "0")</f>
        <v>0</v>
      </c>
      <c r="L35" s="4" cm="1">
        <f t="array" ref="L35">IFERROR(_xlfn.XLOOKUP($B35 &amp; $A35 &amp; L$3, Data!$B:$B &amp; Data!$A:$A &amp; Data!$C:$C, Data!$D:$D), "0")</f>
        <v>10694</v>
      </c>
      <c r="M35" s="4" t="str" cm="1">
        <f t="array" ref="M35">IFERROR(_xlfn.XLOOKUP($B35 &amp; $A35 &amp; M$3, Data!$B:$B &amp; Data!$A:$A &amp; Data!$C:$C, Data!$D:$D), "0")</f>
        <v>0</v>
      </c>
      <c r="N35" s="4" cm="1">
        <f t="array" ref="N35">IFERROR(_xlfn.XLOOKUP($B35 &amp; $A35 &amp; N$3, Data!$B:$B &amp; Data!$A:$A &amp; Data!$C:$C, Data!$D:$D), "0")</f>
        <v>74254</v>
      </c>
      <c r="O35" s="4">
        <f t="shared" si="0"/>
        <v>158502.91999999998</v>
      </c>
    </row>
    <row r="36" spans="1:15" x14ac:dyDescent="0.25">
      <c r="A36" t="s">
        <v>6</v>
      </c>
      <c r="B36" t="str">
        <v>Paper Street Soap Company</v>
      </c>
      <c r="C36" s="4" t="str" cm="1">
        <f t="array" ref="C36">IFERROR(_xlfn.XLOOKUP($B36 &amp; $A36 &amp; C$3, Data!$B:$B &amp; Data!$A:$A &amp; Data!$C:$C, Data!$D:$D), "0")</f>
        <v>0</v>
      </c>
      <c r="D36" s="4" t="str" cm="1">
        <f t="array" ref="D36">IFERROR(_xlfn.XLOOKUP($B36 &amp; $A36 &amp; D$3, Data!$B:$B &amp; Data!$A:$A &amp; Data!$C:$C, Data!$D:$D), "0")</f>
        <v>0</v>
      </c>
      <c r="E36" s="4" t="str" cm="1">
        <f t="array" ref="E36">IFERROR(_xlfn.XLOOKUP($B36 &amp; $A36 &amp; E$3, Data!$B:$B &amp; Data!$A:$A &amp; Data!$C:$C, Data!$D:$D), "0")</f>
        <v>0</v>
      </c>
      <c r="F36" s="4" cm="1">
        <f t="array" ref="F36">IFERROR(_xlfn.XLOOKUP($B36 &amp; $A36 &amp; F$3, Data!$B:$B &amp; Data!$A:$A &amp; Data!$C:$C, Data!$D:$D), "0")</f>
        <v>1008</v>
      </c>
      <c r="G36" s="4" cm="1">
        <f t="array" ref="G36">IFERROR(_xlfn.XLOOKUP($B36 &amp; $A36 &amp; G$3, Data!$B:$B &amp; Data!$A:$A &amp; Data!$C:$C, Data!$D:$D), "0")</f>
        <v>1008</v>
      </c>
      <c r="H36" s="4" cm="1">
        <f t="array" ref="H36">IFERROR(_xlfn.XLOOKUP($B36 &amp; $A36 &amp; H$3, Data!$B:$B &amp; Data!$A:$A &amp; Data!$C:$C, Data!$D:$D), "0")</f>
        <v>1008</v>
      </c>
      <c r="I36" s="4" cm="1">
        <f t="array" ref="I36">IFERROR(_xlfn.XLOOKUP($B36 &amp; $A36 &amp; I$3, Data!$B:$B &amp; Data!$A:$A &amp; Data!$C:$C, Data!$D:$D), "0")</f>
        <v>152</v>
      </c>
      <c r="J36" s="4" cm="1">
        <f t="array" ref="J36">IFERROR(_xlfn.XLOOKUP($B36 &amp; $A36 &amp; J$3, Data!$B:$B &amp; Data!$A:$A &amp; Data!$C:$C, Data!$D:$D), "0")</f>
        <v>1008</v>
      </c>
      <c r="K36" s="4" t="str" cm="1">
        <f t="array" ref="K36">IFERROR(_xlfn.XLOOKUP($B36 &amp; $A36 &amp; K$3, Data!$B:$B &amp; Data!$A:$A &amp; Data!$C:$C, Data!$D:$D), "0")</f>
        <v>0</v>
      </c>
      <c r="L36" s="4" t="str" cm="1">
        <f t="array" ref="L36">IFERROR(_xlfn.XLOOKUP($B36 &amp; $A36 &amp; L$3, Data!$B:$B &amp; Data!$A:$A &amp; Data!$C:$C, Data!$D:$D), "0")</f>
        <v>0</v>
      </c>
      <c r="M36" s="4" cm="1">
        <f t="array" ref="M36">IFERROR(_xlfn.XLOOKUP($B36 &amp; $A36 &amp; M$3, Data!$B:$B &amp; Data!$A:$A &amp; Data!$C:$C, Data!$D:$D), "0")</f>
        <v>1008</v>
      </c>
      <c r="N36" s="4" t="str" cm="1">
        <f t="array" ref="N36">IFERROR(_xlfn.XLOOKUP($B36 &amp; $A36 &amp; N$3, Data!$B:$B &amp; Data!$A:$A &amp; Data!$C:$C, Data!$D:$D), "0")</f>
        <v>0</v>
      </c>
      <c r="O36" s="4">
        <f t="shared" si="0"/>
        <v>5192</v>
      </c>
    </row>
    <row r="37" spans="1:15" x14ac:dyDescent="0.25">
      <c r="A37" t="s">
        <v>6</v>
      </c>
      <c r="B37" t="str">
        <v>Cyberdyne Systems</v>
      </c>
      <c r="C37" s="4" cm="1">
        <f t="array" ref="C37">IFERROR(_xlfn.XLOOKUP($B37 &amp; $A37 &amp; C$3, Data!$B:$B &amp; Data!$A:$A &amp; Data!$C:$C, Data!$D:$D), "0")</f>
        <v>41399.919999999998</v>
      </c>
      <c r="D37" s="4" cm="1">
        <f t="array" ref="D37">IFERROR(_xlfn.XLOOKUP($B37 &amp; $A37 &amp; D$3, Data!$B:$B &amp; Data!$A:$A &amp; Data!$C:$C, Data!$D:$D), "0")</f>
        <v>9474.5399999999991</v>
      </c>
      <c r="E37" s="4" cm="1">
        <f t="array" ref="E37">IFERROR(_xlfn.XLOOKUP($B37 &amp; $A37 &amp; E$3, Data!$B:$B &amp; Data!$A:$A &amp; Data!$C:$C, Data!$D:$D), "0")</f>
        <v>64859.360000000001</v>
      </c>
      <c r="F37" s="4" cm="1">
        <f t="array" ref="F37">IFERROR(_xlfn.XLOOKUP($B37 &amp; $A37 &amp; F$3, Data!$B:$B &amp; Data!$A:$A &amp; Data!$C:$C, Data!$D:$D), "0")</f>
        <v>39154.720000000001</v>
      </c>
      <c r="G37" s="4" cm="1">
        <f t="array" ref="G37">IFERROR(_xlfn.XLOOKUP($B37 &amp; $A37 &amp; G$3, Data!$B:$B &amp; Data!$A:$A &amp; Data!$C:$C, Data!$D:$D), "0")</f>
        <v>38456.68</v>
      </c>
      <c r="H37" s="4" cm="1">
        <f t="array" ref="H37">IFERROR(_xlfn.XLOOKUP($B37 &amp; $A37 &amp; H$3, Data!$B:$B &amp; Data!$A:$A &amp; Data!$C:$C, Data!$D:$D), "0")</f>
        <v>14639.1</v>
      </c>
      <c r="I37" s="4" cm="1">
        <f t="array" ref="I37">IFERROR(_xlfn.XLOOKUP($B37 &amp; $A37 &amp; I$3, Data!$B:$B &amp; Data!$A:$A &amp; Data!$C:$C, Data!$D:$D), "0")</f>
        <v>31268.76</v>
      </c>
      <c r="J37" s="4" cm="1">
        <f t="array" ref="J37">IFERROR(_xlfn.XLOOKUP($B37 &amp; $A37 &amp; J$3, Data!$B:$B &amp; Data!$A:$A &amp; Data!$C:$C, Data!$D:$D), "0")</f>
        <v>21451.360000000001</v>
      </c>
      <c r="K37" s="4" cm="1">
        <f t="array" ref="K37">IFERROR(_xlfn.XLOOKUP($B37 &amp; $A37 &amp; K$3, Data!$B:$B &amp; Data!$A:$A &amp; Data!$C:$C, Data!$D:$D), "0")</f>
        <v>34674.519999999997</v>
      </c>
      <c r="L37" s="4" cm="1">
        <f t="array" ref="L37">IFERROR(_xlfn.XLOOKUP($B37 &amp; $A37 &amp; L$3, Data!$B:$B &amp; Data!$A:$A &amp; Data!$C:$C, Data!$D:$D), "0")</f>
        <v>21079.360000000001</v>
      </c>
      <c r="M37" s="4" cm="1">
        <f t="array" ref="M37">IFERROR(_xlfn.XLOOKUP($B37 &amp; $A37 &amp; M$3, Data!$B:$B &amp; Data!$A:$A &amp; Data!$C:$C, Data!$D:$D), "0")</f>
        <v>33232.86</v>
      </c>
      <c r="N37" s="4" cm="1">
        <f t="array" ref="N37">IFERROR(_xlfn.XLOOKUP($B37 &amp; $A37 &amp; N$3, Data!$B:$B &amp; Data!$A:$A &amp; Data!$C:$C, Data!$D:$D), "0")</f>
        <v>65000</v>
      </c>
      <c r="O37" s="4">
        <f t="shared" si="0"/>
        <v>414691.18</v>
      </c>
    </row>
    <row r="38" spans="1:15" x14ac:dyDescent="0.25">
      <c r="A38" t="s">
        <v>6</v>
      </c>
      <c r="B38" t="str">
        <v>Buy n Large</v>
      </c>
      <c r="C38" s="4" cm="1">
        <f t="array" ref="C38">IFERROR(_xlfn.XLOOKUP($B38 &amp; $A38 &amp; C$3, Data!$B:$B &amp; Data!$A:$A &amp; Data!$C:$C, Data!$D:$D), "0")</f>
        <v>4700</v>
      </c>
      <c r="D38" s="4" cm="1">
        <f t="array" ref="D38">IFERROR(_xlfn.XLOOKUP($B38 &amp; $A38 &amp; D$3, Data!$B:$B &amp; Data!$A:$A &amp; Data!$C:$C, Data!$D:$D), "0")</f>
        <v>4700</v>
      </c>
      <c r="E38" s="4" cm="1">
        <f t="array" ref="E38">IFERROR(_xlfn.XLOOKUP($B38 &amp; $A38 &amp; E$3, Data!$B:$B &amp; Data!$A:$A &amp; Data!$C:$C, Data!$D:$D), "0")</f>
        <v>4700</v>
      </c>
      <c r="F38" s="4" cm="1">
        <f t="array" ref="F38">IFERROR(_xlfn.XLOOKUP($B38 &amp; $A38 &amp; F$3, Data!$B:$B &amp; Data!$A:$A &amp; Data!$C:$C, Data!$D:$D), "0")</f>
        <v>11280</v>
      </c>
      <c r="G38" s="4" t="str" cm="1">
        <f t="array" ref="G38">IFERROR(_xlfn.XLOOKUP($B38 &amp; $A38 &amp; G$3, Data!$B:$B &amp; Data!$A:$A &amp; Data!$C:$C, Data!$D:$D), "0")</f>
        <v>0</v>
      </c>
      <c r="H38" s="4" t="str" cm="1">
        <f t="array" ref="H38">IFERROR(_xlfn.XLOOKUP($B38 &amp; $A38 &amp; H$3, Data!$B:$B &amp; Data!$A:$A &amp; Data!$C:$C, Data!$D:$D), "0")</f>
        <v>0</v>
      </c>
      <c r="I38" s="4" t="str" cm="1">
        <f t="array" ref="I38">IFERROR(_xlfn.XLOOKUP($B38 &amp; $A38 &amp; I$3, Data!$B:$B &amp; Data!$A:$A &amp; Data!$C:$C, Data!$D:$D), "0")</f>
        <v>0</v>
      </c>
      <c r="J38" s="4" cm="1">
        <f t="array" ref="J38">IFERROR(_xlfn.XLOOKUP($B38 &amp; $A38 &amp; J$3, Data!$B:$B &amp; Data!$A:$A &amp; Data!$C:$C, Data!$D:$D), "0")</f>
        <v>10904</v>
      </c>
      <c r="K38" s="4" t="str" cm="1">
        <f t="array" ref="K38">IFERROR(_xlfn.XLOOKUP($B38 &amp; $A38 &amp; K$3, Data!$B:$B &amp; Data!$A:$A &amp; Data!$C:$C, Data!$D:$D), "0")</f>
        <v>0</v>
      </c>
      <c r="L38" s="4" cm="1">
        <f t="array" ref="L38">IFERROR(_xlfn.XLOOKUP($B38 &amp; $A38 &amp; L$3, Data!$B:$B &amp; Data!$A:$A &amp; Data!$C:$C, Data!$D:$D), "0")</f>
        <v>11280</v>
      </c>
      <c r="M38" s="4" cm="1">
        <f t="array" ref="M38">IFERROR(_xlfn.XLOOKUP($B38 &amp; $A38 &amp; M$3, Data!$B:$B &amp; Data!$A:$A &amp; Data!$C:$C, Data!$D:$D), "0")</f>
        <v>11280</v>
      </c>
      <c r="N38" s="4" cm="1">
        <f t="array" ref="N38">IFERROR(_xlfn.XLOOKUP($B38 &amp; $A38 &amp; N$3, Data!$B:$B &amp; Data!$A:$A &amp; Data!$C:$C, Data!$D:$D), "0")</f>
        <v>9600</v>
      </c>
      <c r="O38" s="4">
        <f t="shared" si="0"/>
        <v>68444</v>
      </c>
    </row>
    <row r="39" spans="1:15" x14ac:dyDescent="0.25">
      <c r="A39" t="s">
        <v>6</v>
      </c>
      <c r="B39" t="str">
        <v>Burns Industries</v>
      </c>
      <c r="C39" s="4" t="str" cm="1">
        <f t="array" ref="C39">IFERROR(_xlfn.XLOOKUP($B39 &amp; $A39 &amp; C$3, Data!$B:$B &amp; Data!$A:$A &amp; Data!$C:$C, Data!$D:$D), "0")</f>
        <v>0</v>
      </c>
      <c r="D39" s="4" t="str" cm="1">
        <f t="array" ref="D39">IFERROR(_xlfn.XLOOKUP($B39 &amp; $A39 &amp; D$3, Data!$B:$B &amp; Data!$A:$A &amp; Data!$C:$C, Data!$D:$D), "0")</f>
        <v>0</v>
      </c>
      <c r="E39" s="4" t="str" cm="1">
        <f t="array" ref="E39">IFERROR(_xlfn.XLOOKUP($B39 &amp; $A39 &amp; E$3, Data!$B:$B &amp; Data!$A:$A &amp; Data!$C:$C, Data!$D:$D), "0")</f>
        <v>0</v>
      </c>
      <c r="F39" s="4" t="str" cm="1">
        <f t="array" ref="F39">IFERROR(_xlfn.XLOOKUP($B39 &amp; $A39 &amp; F$3, Data!$B:$B &amp; Data!$A:$A &amp; Data!$C:$C, Data!$D:$D), "0")</f>
        <v>0</v>
      </c>
      <c r="G39" s="4" t="str" cm="1">
        <f t="array" ref="G39">IFERROR(_xlfn.XLOOKUP($B39 &amp; $A39 &amp; G$3, Data!$B:$B &amp; Data!$A:$A &amp; Data!$C:$C, Data!$D:$D), "0")</f>
        <v>0</v>
      </c>
      <c r="H39" s="4" t="str" cm="1">
        <f t="array" ref="H39">IFERROR(_xlfn.XLOOKUP($B39 &amp; $A39 &amp; H$3, Data!$B:$B &amp; Data!$A:$A &amp; Data!$C:$C, Data!$D:$D), "0")</f>
        <v>0</v>
      </c>
      <c r="I39" s="4" t="str" cm="1">
        <f t="array" ref="I39">IFERROR(_xlfn.XLOOKUP($B39 &amp; $A39 &amp; I$3, Data!$B:$B &amp; Data!$A:$A &amp; Data!$C:$C, Data!$D:$D), "0")</f>
        <v>0</v>
      </c>
      <c r="J39" s="4" t="str" cm="1">
        <f t="array" ref="J39">IFERROR(_xlfn.XLOOKUP($B39 &amp; $A39 &amp; J$3, Data!$B:$B &amp; Data!$A:$A &amp; Data!$C:$C, Data!$D:$D), "0")</f>
        <v>0</v>
      </c>
      <c r="K39" s="4" t="str" cm="1">
        <f t="array" ref="K39">IFERROR(_xlfn.XLOOKUP($B39 &amp; $A39 &amp; K$3, Data!$B:$B &amp; Data!$A:$A &amp; Data!$C:$C, Data!$D:$D), "0")</f>
        <v>0</v>
      </c>
      <c r="L39" s="4" t="str" cm="1">
        <f t="array" ref="L39">IFERROR(_xlfn.XLOOKUP($B39 &amp; $A39 &amp; L$3, Data!$B:$B &amp; Data!$A:$A &amp; Data!$C:$C, Data!$D:$D), "0")</f>
        <v>0</v>
      </c>
      <c r="M39" s="4" t="str" cm="1">
        <f t="array" ref="M39">IFERROR(_xlfn.XLOOKUP($B39 &amp; $A39 &amp; M$3, Data!$B:$B &amp; Data!$A:$A &amp; Data!$C:$C, Data!$D:$D), "0")</f>
        <v>0</v>
      </c>
      <c r="N39" s="4" t="str" cm="1">
        <f t="array" ref="N39">IFERROR(_xlfn.XLOOKUP($B39 &amp; $A39 &amp; N$3, Data!$B:$B &amp; Data!$A:$A &amp; Data!$C:$C, Data!$D:$D), "0")</f>
        <v>0</v>
      </c>
      <c r="O39" s="4">
        <f t="shared" si="0"/>
        <v>0</v>
      </c>
    </row>
    <row r="40" spans="1:15" x14ac:dyDescent="0.25">
      <c r="A40" t="s">
        <v>6</v>
      </c>
      <c r="B40" t="str">
        <v>Weyland-Yutani Corporation</v>
      </c>
      <c r="C40" s="4" cm="1">
        <f t="array" ref="C40">IFERROR(_xlfn.XLOOKUP($B40 &amp; $A40 &amp; C$3, Data!$B:$B &amp; Data!$A:$A &amp; Data!$C:$C, Data!$D:$D), "0")</f>
        <v>1480</v>
      </c>
      <c r="D40" s="4" cm="1">
        <f t="array" ref="D40">IFERROR(_xlfn.XLOOKUP($B40 &amp; $A40 &amp; D$3, Data!$B:$B &amp; Data!$A:$A &amp; Data!$C:$C, Data!$D:$D), "0")</f>
        <v>740</v>
      </c>
      <c r="E40" s="4" cm="1">
        <f t="array" ref="E40">IFERROR(_xlfn.XLOOKUP($B40 &amp; $A40 &amp; E$3, Data!$B:$B &amp; Data!$A:$A &amp; Data!$C:$C, Data!$D:$D), "0")</f>
        <v>0</v>
      </c>
      <c r="F40" s="4" cm="1">
        <f t="array" ref="F40">IFERROR(_xlfn.XLOOKUP($B40 &amp; $A40 &amp; F$3, Data!$B:$B &amp; Data!$A:$A &amp; Data!$C:$C, Data!$D:$D), "0")</f>
        <v>1480</v>
      </c>
      <c r="G40" s="4" cm="1">
        <f t="array" ref="G40">IFERROR(_xlfn.XLOOKUP($B40 &amp; $A40 &amp; G$3, Data!$B:$B &amp; Data!$A:$A &amp; Data!$C:$C, Data!$D:$D), "0")</f>
        <v>370</v>
      </c>
      <c r="H40" s="4" cm="1">
        <f t="array" ref="H40">IFERROR(_xlfn.XLOOKUP($B40 &amp; $A40 &amp; H$3, Data!$B:$B &amp; Data!$A:$A &amp; Data!$C:$C, Data!$D:$D), "0")</f>
        <v>1110</v>
      </c>
      <c r="I40" s="4" t="str" cm="1">
        <f t="array" ref="I40">IFERROR(_xlfn.XLOOKUP($B40 &amp; $A40 &amp; I$3, Data!$B:$B &amp; Data!$A:$A &amp; Data!$C:$C, Data!$D:$D), "0")</f>
        <v>0</v>
      </c>
      <c r="J40" s="4" cm="1">
        <f t="array" ref="J40">IFERROR(_xlfn.XLOOKUP($B40 &amp; $A40 &amp; J$3, Data!$B:$B &amp; Data!$A:$A &amp; Data!$C:$C, Data!$D:$D), "0")</f>
        <v>1040</v>
      </c>
      <c r="K40" s="4" cm="1">
        <f t="array" ref="K40">IFERROR(_xlfn.XLOOKUP($B40 &amp; $A40 &amp; K$3, Data!$B:$B &amp; Data!$A:$A &amp; Data!$C:$C, Data!$D:$D), "0")</f>
        <v>308</v>
      </c>
      <c r="L40" s="4" cm="1">
        <f t="array" ref="L40">IFERROR(_xlfn.XLOOKUP($B40 &amp; $A40 &amp; L$3, Data!$B:$B &amp; Data!$A:$A &amp; Data!$C:$C, Data!$D:$D), "0")</f>
        <v>1110</v>
      </c>
      <c r="M40" s="4" cm="1">
        <f t="array" ref="M40">IFERROR(_xlfn.XLOOKUP($B40 &amp; $A40 &amp; M$3, Data!$B:$B &amp; Data!$A:$A &amp; Data!$C:$C, Data!$D:$D), "0")</f>
        <v>-370</v>
      </c>
      <c r="N40" s="4" cm="1">
        <f t="array" ref="N40">IFERROR(_xlfn.XLOOKUP($B40 &amp; $A40 &amp; N$3, Data!$B:$B &amp; Data!$A:$A &amp; Data!$C:$C, Data!$D:$D), "0")</f>
        <v>2540</v>
      </c>
      <c r="O40" s="4">
        <f t="shared" si="0"/>
        <v>9808</v>
      </c>
    </row>
    <row r="41" spans="1:15" x14ac:dyDescent="0.25">
      <c r="A41" t="s">
        <v>6</v>
      </c>
      <c r="B41" t="str">
        <v>Callister Inc</v>
      </c>
      <c r="C41" s="4" t="str" cm="1">
        <f t="array" ref="C41">IFERROR(_xlfn.XLOOKUP($B41 &amp; $A41 &amp; C$3, Data!$B:$B &amp; Data!$A:$A &amp; Data!$C:$C, Data!$D:$D), "0")</f>
        <v>0</v>
      </c>
      <c r="D41" s="4" t="str" cm="1">
        <f t="array" ref="D41">IFERROR(_xlfn.XLOOKUP($B41 &amp; $A41 &amp; D$3, Data!$B:$B &amp; Data!$A:$A &amp; Data!$C:$C, Data!$D:$D), "0")</f>
        <v>0</v>
      </c>
      <c r="E41" s="4" t="str" cm="1">
        <f t="array" ref="E41">IFERROR(_xlfn.XLOOKUP($B41 &amp; $A41 &amp; E$3, Data!$B:$B &amp; Data!$A:$A &amp; Data!$C:$C, Data!$D:$D), "0")</f>
        <v>0</v>
      </c>
      <c r="F41" s="4" cm="1">
        <f t="array" ref="F41">IFERROR(_xlfn.XLOOKUP($B41 &amp; $A41 &amp; F$3, Data!$B:$B &amp; Data!$A:$A &amp; Data!$C:$C, Data!$D:$D), "0")</f>
        <v>9415</v>
      </c>
      <c r="G41" s="4" t="str" cm="1">
        <f t="array" ref="G41">IFERROR(_xlfn.XLOOKUP($B41 &amp; $A41 &amp; G$3, Data!$B:$B &amp; Data!$A:$A &amp; Data!$C:$C, Data!$D:$D), "0")</f>
        <v>0</v>
      </c>
      <c r="H41" s="4" t="str" cm="1">
        <f t="array" ref="H41">IFERROR(_xlfn.XLOOKUP($B41 &amp; $A41 &amp; H$3, Data!$B:$B &amp; Data!$A:$A &amp; Data!$C:$C, Data!$D:$D), "0")</f>
        <v>0</v>
      </c>
      <c r="I41" s="4" t="str" cm="1">
        <f t="array" ref="I41">IFERROR(_xlfn.XLOOKUP($B41 &amp; $A41 &amp; I$3, Data!$B:$B &amp; Data!$A:$A &amp; Data!$C:$C, Data!$D:$D), "0")</f>
        <v>0</v>
      </c>
      <c r="J41" s="4" cm="1">
        <f t="array" ref="J41">IFERROR(_xlfn.XLOOKUP($B41 &amp; $A41 &amp; J$3, Data!$B:$B &amp; Data!$A:$A &amp; Data!$C:$C, Data!$D:$D), "0")</f>
        <v>8070</v>
      </c>
      <c r="K41" s="4" cm="1">
        <f t="array" ref="K41">IFERROR(_xlfn.XLOOKUP($B41 &amp; $A41 &amp; K$3, Data!$B:$B &amp; Data!$A:$A &amp; Data!$C:$C, Data!$D:$D), "0")</f>
        <v>10760</v>
      </c>
      <c r="L41" s="4" cm="1">
        <f t="array" ref="L41">IFERROR(_xlfn.XLOOKUP($B41 &amp; $A41 &amp; L$3, Data!$B:$B &amp; Data!$A:$A &amp; Data!$C:$C, Data!$D:$D), "0")</f>
        <v>10760</v>
      </c>
      <c r="M41" s="4" cm="1">
        <f t="array" ref="M41">IFERROR(_xlfn.XLOOKUP($B41 &amp; $A41 &amp; M$3, Data!$B:$B &amp; Data!$A:$A &amp; Data!$C:$C, Data!$D:$D), "0")</f>
        <v>5111</v>
      </c>
      <c r="N41" s="4" t="str" cm="1">
        <f t="array" ref="N41">IFERROR(_xlfn.XLOOKUP($B41 &amp; $A41 &amp; N$3, Data!$B:$B &amp; Data!$A:$A &amp; Data!$C:$C, Data!$D:$D), "0")</f>
        <v>0</v>
      </c>
      <c r="O41" s="4">
        <f t="shared" si="0"/>
        <v>44116</v>
      </c>
    </row>
    <row r="42" spans="1:15" x14ac:dyDescent="0.25">
      <c r="A42" t="s">
        <v>6</v>
      </c>
      <c r="B42" t="str">
        <v>Silver Shamrock Novelties</v>
      </c>
      <c r="C42" s="4" cm="1">
        <f t="array" ref="C42">IFERROR(_xlfn.XLOOKUP($B42 &amp; $A42 &amp; C$3, Data!$B:$B &amp; Data!$A:$A &amp; Data!$C:$C, Data!$D:$D), "0")</f>
        <v>0</v>
      </c>
      <c r="D42" s="4" cm="1">
        <f t="array" ref="D42">IFERROR(_xlfn.XLOOKUP($B42 &amp; $A42 &amp; D$3, Data!$B:$B &amp; Data!$A:$A &amp; Data!$C:$C, Data!$D:$D), "0")</f>
        <v>3400</v>
      </c>
      <c r="E42" s="4" cm="1">
        <f t="array" ref="E42">IFERROR(_xlfn.XLOOKUP($B42 &amp; $A42 &amp; E$3, Data!$B:$B &amp; Data!$A:$A &amp; Data!$C:$C, Data!$D:$D), "0")</f>
        <v>0</v>
      </c>
      <c r="F42" s="4" t="str" cm="1">
        <f t="array" ref="F42">IFERROR(_xlfn.XLOOKUP($B42 &amp; $A42 &amp; F$3, Data!$B:$B &amp; Data!$A:$A &amp; Data!$C:$C, Data!$D:$D), "0")</f>
        <v>0</v>
      </c>
      <c r="G42" s="4" t="str" cm="1">
        <f t="array" ref="G42">IFERROR(_xlfn.XLOOKUP($B42 &amp; $A42 &amp; G$3, Data!$B:$B &amp; Data!$A:$A &amp; Data!$C:$C, Data!$D:$D), "0")</f>
        <v>0</v>
      </c>
      <c r="H42" s="4" cm="1">
        <f t="array" ref="H42">IFERROR(_xlfn.XLOOKUP($B42 &amp; $A42 &amp; H$3, Data!$B:$B &amp; Data!$A:$A &amp; Data!$C:$C, Data!$D:$D), "0")</f>
        <v>3855.2</v>
      </c>
      <c r="I42" s="4" t="str" cm="1">
        <f t="array" ref="I42">IFERROR(_xlfn.XLOOKUP($B42 &amp; $A42 &amp; I$3, Data!$B:$B &amp; Data!$A:$A &amp; Data!$C:$C, Data!$D:$D), "0")</f>
        <v>0</v>
      </c>
      <c r="J42" s="4" cm="1">
        <f t="array" ref="J42">IFERROR(_xlfn.XLOOKUP($B42 &amp; $A42 &amp; J$3, Data!$B:$B &amp; Data!$A:$A &amp; Data!$C:$C, Data!$D:$D), "0")</f>
        <v>3855.2</v>
      </c>
      <c r="K42" s="4" t="str" cm="1">
        <f t="array" ref="K42">IFERROR(_xlfn.XLOOKUP($B42 &amp; $A42 &amp; K$3, Data!$B:$B &amp; Data!$A:$A &amp; Data!$C:$C, Data!$D:$D), "0")</f>
        <v>0</v>
      </c>
      <c r="L42" s="4" cm="1">
        <f t="array" ref="L42">IFERROR(_xlfn.XLOOKUP($B42 &amp; $A42 &amp; L$3, Data!$B:$B &amp; Data!$A:$A &amp; Data!$C:$C, Data!$D:$D), "0")</f>
        <v>1927.6</v>
      </c>
      <c r="M42" s="4" t="str" cm="1">
        <f t="array" ref="M42">IFERROR(_xlfn.XLOOKUP($B42 &amp; $A42 &amp; M$3, Data!$B:$B &amp; Data!$A:$A &amp; Data!$C:$C, Data!$D:$D), "0")</f>
        <v>0</v>
      </c>
      <c r="N42" s="4" t="str" cm="1">
        <f t="array" ref="N42">IFERROR(_xlfn.XLOOKUP($B42 &amp; $A42 &amp; N$3, Data!$B:$B &amp; Data!$A:$A &amp; Data!$C:$C, Data!$D:$D), "0")</f>
        <v>0</v>
      </c>
      <c r="O42" s="4">
        <f t="shared" si="0"/>
        <v>13038</v>
      </c>
    </row>
    <row r="43" spans="1:15" x14ac:dyDescent="0.25">
      <c r="A43" t="s">
        <v>6</v>
      </c>
      <c r="B43" t="str">
        <v>Parallax Corporation</v>
      </c>
      <c r="C43" s="4" cm="1">
        <f t="array" ref="C43">IFERROR(_xlfn.XLOOKUP($B43 &amp; $A43 &amp; C$3, Data!$B:$B &amp; Data!$A:$A &amp; Data!$C:$C, Data!$D:$D), "0")</f>
        <v>1476.02</v>
      </c>
      <c r="D43" s="4" cm="1">
        <f t="array" ref="D43">IFERROR(_xlfn.XLOOKUP($B43 &amp; $A43 &amp; D$3, Data!$B:$B &amp; Data!$A:$A &amp; Data!$C:$C, Data!$D:$D), "0")</f>
        <v>4688.4399999999996</v>
      </c>
      <c r="E43" s="4" cm="1">
        <f t="array" ref="E43">IFERROR(_xlfn.XLOOKUP($B43 &amp; $A43 &amp; E$3, Data!$B:$B &amp; Data!$A:$A &amp; Data!$C:$C, Data!$D:$D), "0")</f>
        <v>1938</v>
      </c>
      <c r="F43" s="4" cm="1">
        <f t="array" ref="F43">IFERROR(_xlfn.XLOOKUP($B43 &amp; $A43 &amp; F$3, Data!$B:$B &amp; Data!$A:$A &amp; Data!$C:$C, Data!$D:$D), "0")</f>
        <v>330.18</v>
      </c>
      <c r="G43" s="4" t="str" cm="1">
        <f t="array" ref="G43">IFERROR(_xlfn.XLOOKUP($B43 &amp; $A43 &amp; G$3, Data!$B:$B &amp; Data!$A:$A &amp; Data!$C:$C, Data!$D:$D), "0")</f>
        <v>0</v>
      </c>
      <c r="H43" s="4" cm="1">
        <f t="array" ref="H43">IFERROR(_xlfn.XLOOKUP($B43 &amp; $A43 &amp; H$3, Data!$B:$B &amp; Data!$A:$A &amp; Data!$C:$C, Data!$D:$D), "0")</f>
        <v>1002.98</v>
      </c>
      <c r="I43" s="4" cm="1">
        <f t="array" ref="I43">IFERROR(_xlfn.XLOOKUP($B43 &amp; $A43 &amp; I$3, Data!$B:$B &amp; Data!$A:$A &amp; Data!$C:$C, Data!$D:$D), "0")</f>
        <v>1365.32</v>
      </c>
      <c r="J43" s="4" cm="1">
        <f t="array" ref="J43">IFERROR(_xlfn.XLOOKUP($B43 &amp; $A43 &amp; J$3, Data!$B:$B &amp; Data!$A:$A &amp; Data!$C:$C, Data!$D:$D), "0")</f>
        <v>1208.74</v>
      </c>
      <c r="K43" s="4" cm="1">
        <f t="array" ref="K43">IFERROR(_xlfn.XLOOKUP($B43 &amp; $A43 &amp; K$3, Data!$B:$B &amp; Data!$A:$A &amp; Data!$C:$C, Data!$D:$D), "0")</f>
        <v>318.56</v>
      </c>
      <c r="L43" s="4" cm="1">
        <f t="array" ref="L43">IFERROR(_xlfn.XLOOKUP($B43 &amp; $A43 &amp; L$3, Data!$B:$B &amp; Data!$A:$A &amp; Data!$C:$C, Data!$D:$D), "0")</f>
        <v>2614.1799999999998</v>
      </c>
      <c r="M43" s="4" cm="1">
        <f t="array" ref="M43">IFERROR(_xlfn.XLOOKUP($B43 &amp; $A43 &amp; M$3, Data!$B:$B &amp; Data!$A:$A &amp; Data!$C:$C, Data!$D:$D), "0")</f>
        <v>1123.8399999999999</v>
      </c>
      <c r="N43" s="4" cm="1">
        <f t="array" ref="N43">IFERROR(_xlfn.XLOOKUP($B43 &amp; $A43 &amp; N$3, Data!$B:$B &amp; Data!$A:$A &amp; Data!$C:$C, Data!$D:$D), "0")</f>
        <v>800</v>
      </c>
      <c r="O43" s="4">
        <f t="shared" si="0"/>
        <v>16866.259999999998</v>
      </c>
    </row>
    <row r="44" spans="1:15" x14ac:dyDescent="0.25">
      <c r="A44" t="s">
        <v>6</v>
      </c>
      <c r="B44" t="str">
        <v>Skamp</v>
      </c>
      <c r="C44" s="4" t="str" cm="1">
        <f t="array" ref="C44">IFERROR(_xlfn.XLOOKUP($B44 &amp; $A44 &amp; C$3, Data!$B:$B &amp; Data!$A:$A &amp; Data!$C:$C, Data!$D:$D), "0")</f>
        <v>0</v>
      </c>
      <c r="D44" s="4" t="str" cm="1">
        <f t="array" ref="D44">IFERROR(_xlfn.XLOOKUP($B44 &amp; $A44 &amp; D$3, Data!$B:$B &amp; Data!$A:$A &amp; Data!$C:$C, Data!$D:$D), "0")</f>
        <v>0</v>
      </c>
      <c r="E44" s="4" t="str" cm="1">
        <f t="array" ref="E44">IFERROR(_xlfn.XLOOKUP($B44 &amp; $A44 &amp; E$3, Data!$B:$B &amp; Data!$A:$A &amp; Data!$C:$C, Data!$D:$D), "0")</f>
        <v>0</v>
      </c>
      <c r="F44" s="4" cm="1">
        <f t="array" ref="F44">IFERROR(_xlfn.XLOOKUP($B44 &amp; $A44 &amp; F$3, Data!$B:$B &amp; Data!$A:$A &amp; Data!$C:$C, Data!$D:$D), "0")</f>
        <v>144</v>
      </c>
      <c r="G44" s="4" t="str" cm="1">
        <f t="array" ref="G44">IFERROR(_xlfn.XLOOKUP($B44 &amp; $A44 &amp; G$3, Data!$B:$B &amp; Data!$A:$A &amp; Data!$C:$C, Data!$D:$D), "0")</f>
        <v>0</v>
      </c>
      <c r="H44" s="4" t="str" cm="1">
        <f t="array" ref="H44">IFERROR(_xlfn.XLOOKUP($B44 &amp; $A44 &amp; H$3, Data!$B:$B &amp; Data!$A:$A &amp; Data!$C:$C, Data!$D:$D), "0")</f>
        <v>0</v>
      </c>
      <c r="I44" s="4" t="str" cm="1">
        <f t="array" ref="I44">IFERROR(_xlfn.XLOOKUP($B44 &amp; $A44 &amp; I$3, Data!$B:$B &amp; Data!$A:$A &amp; Data!$C:$C, Data!$D:$D), "0")</f>
        <v>0</v>
      </c>
      <c r="J44" s="4" t="str" cm="1">
        <f t="array" ref="J44">IFERROR(_xlfn.XLOOKUP($B44 &amp; $A44 &amp; J$3, Data!$B:$B &amp; Data!$A:$A &amp; Data!$C:$C, Data!$D:$D), "0")</f>
        <v>0</v>
      </c>
      <c r="K44" s="4" t="str" cm="1">
        <f t="array" ref="K44">IFERROR(_xlfn.XLOOKUP($B44 &amp; $A44 &amp; K$3, Data!$B:$B &amp; Data!$A:$A &amp; Data!$C:$C, Data!$D:$D), "0")</f>
        <v>0</v>
      </c>
      <c r="L44" s="4" t="str" cm="1">
        <f t="array" ref="L44">IFERROR(_xlfn.XLOOKUP($B44 &amp; $A44 &amp; L$3, Data!$B:$B &amp; Data!$A:$A &amp; Data!$C:$C, Data!$D:$D), "0")</f>
        <v>0</v>
      </c>
      <c r="M44" s="4" t="str" cm="1">
        <f t="array" ref="M44">IFERROR(_xlfn.XLOOKUP($B44 &amp; $A44 &amp; M$3, Data!$B:$B &amp; Data!$A:$A &amp; Data!$C:$C, Data!$D:$D), "0")</f>
        <v>0</v>
      </c>
      <c r="N44" s="4" t="str" cm="1">
        <f t="array" ref="N44">IFERROR(_xlfn.XLOOKUP($B44 &amp; $A44 &amp; N$3, Data!$B:$B &amp; Data!$A:$A &amp; Data!$C:$C, Data!$D:$D), "0")</f>
        <v>0</v>
      </c>
      <c r="O44" s="4">
        <f t="shared" si="0"/>
        <v>144</v>
      </c>
    </row>
    <row r="45" spans="1:15" x14ac:dyDescent="0.25">
      <c r="A45" t="s">
        <v>6</v>
      </c>
      <c r="B45" t="str">
        <v>Mitch and Murray</v>
      </c>
      <c r="C45" s="4" t="str" cm="1">
        <f t="array" ref="C45">IFERROR(_xlfn.XLOOKUP($B45 &amp; $A45 &amp; C$3, Data!$B:$B &amp; Data!$A:$A &amp; Data!$C:$C, Data!$D:$D), "0")</f>
        <v>0</v>
      </c>
      <c r="D45" s="4" t="str" cm="1">
        <f t="array" ref="D45">IFERROR(_xlfn.XLOOKUP($B45 &amp; $A45 &amp; D$3, Data!$B:$B &amp; Data!$A:$A &amp; Data!$C:$C, Data!$D:$D), "0")</f>
        <v>0</v>
      </c>
      <c r="E45" s="4" t="str" cm="1">
        <f t="array" ref="E45">IFERROR(_xlfn.XLOOKUP($B45 &amp; $A45 &amp; E$3, Data!$B:$B &amp; Data!$A:$A &amp; Data!$C:$C, Data!$D:$D), "0")</f>
        <v>0</v>
      </c>
      <c r="F45" s="4" t="str" cm="1">
        <f t="array" ref="F45">IFERROR(_xlfn.XLOOKUP($B45 &amp; $A45 &amp; F$3, Data!$B:$B &amp; Data!$A:$A &amp; Data!$C:$C, Data!$D:$D), "0")</f>
        <v>0</v>
      </c>
      <c r="G45" s="4" cm="1">
        <f t="array" ref="G45">IFERROR(_xlfn.XLOOKUP($B45 &amp; $A45 &amp; G$3, Data!$B:$B &amp; Data!$A:$A &amp; Data!$C:$C, Data!$D:$D), "0")</f>
        <v>4676.16</v>
      </c>
      <c r="H45" s="4" cm="1">
        <f t="array" ref="H45">IFERROR(_xlfn.XLOOKUP($B45 &amp; $A45 &amp; H$3, Data!$B:$B &amp; Data!$A:$A &amp; Data!$C:$C, Data!$D:$D), "0")</f>
        <v>4676.16</v>
      </c>
      <c r="I45" s="4" cm="1">
        <f t="array" ref="I45">IFERROR(_xlfn.XLOOKUP($B45 &amp; $A45 &amp; I$3, Data!$B:$B &amp; Data!$A:$A &amp; Data!$C:$C, Data!$D:$D), "0")</f>
        <v>4676.16</v>
      </c>
      <c r="J45" s="4" cm="1">
        <f t="array" ref="J45">IFERROR(_xlfn.XLOOKUP($B45 &amp; $A45 &amp; J$3, Data!$B:$B &amp; Data!$A:$A &amp; Data!$C:$C, Data!$D:$D), "0")</f>
        <v>4676.16</v>
      </c>
      <c r="K45" s="4" cm="1">
        <f t="array" ref="K45">IFERROR(_xlfn.XLOOKUP($B45 &amp; $A45 &amp; K$3, Data!$B:$B &amp; Data!$A:$A &amp; Data!$C:$C, Data!$D:$D), "0")</f>
        <v>4676.16</v>
      </c>
      <c r="L45" s="4" t="str" cm="1">
        <f t="array" ref="L45">IFERROR(_xlfn.XLOOKUP($B45 &amp; $A45 &amp; L$3, Data!$B:$B &amp; Data!$A:$A &amp; Data!$C:$C, Data!$D:$D), "0")</f>
        <v>0</v>
      </c>
      <c r="M45" s="4" t="str" cm="1">
        <f t="array" ref="M45">IFERROR(_xlfn.XLOOKUP($B45 &amp; $A45 &amp; M$3, Data!$B:$B &amp; Data!$A:$A &amp; Data!$C:$C, Data!$D:$D), "0")</f>
        <v>0</v>
      </c>
      <c r="N45" s="4" t="str" cm="1">
        <f t="array" ref="N45">IFERROR(_xlfn.XLOOKUP($B45 &amp; $A45 &amp; N$3, Data!$B:$B &amp; Data!$A:$A &amp; Data!$C:$C, Data!$D:$D), "0")</f>
        <v>0</v>
      </c>
      <c r="O45" s="4">
        <f t="shared" si="0"/>
        <v>23380.799999999999</v>
      </c>
    </row>
    <row r="46" spans="1:15" x14ac:dyDescent="0.25">
      <c r="A46" t="s">
        <v>6</v>
      </c>
      <c r="B46" t="str">
        <v>Stark Industries</v>
      </c>
      <c r="C46" s="4" cm="1">
        <f t="array" ref="C46">IFERROR(_xlfn.XLOOKUP($B46 &amp; $A46 &amp; C$3, Data!$B:$B &amp; Data!$A:$A &amp; Data!$C:$C, Data!$D:$D), "0")</f>
        <v>87882.62</v>
      </c>
      <c r="D46" s="4" cm="1">
        <f t="array" ref="D46">IFERROR(_xlfn.XLOOKUP($B46 &amp; $A46 &amp; D$3, Data!$B:$B &amp; Data!$A:$A &amp; Data!$C:$C, Data!$D:$D), "0")</f>
        <v>107578.7</v>
      </c>
      <c r="E46" s="4" cm="1">
        <f t="array" ref="E46">IFERROR(_xlfn.XLOOKUP($B46 &amp; $A46 &amp; E$3, Data!$B:$B &amp; Data!$A:$A &amp; Data!$C:$C, Data!$D:$D), "0")</f>
        <v>80590.84</v>
      </c>
      <c r="F46" s="4" cm="1">
        <f t="array" ref="F46">IFERROR(_xlfn.XLOOKUP($B46 &amp; $A46 &amp; F$3, Data!$B:$B &amp; Data!$A:$A &amp; Data!$C:$C, Data!$D:$D), "0")</f>
        <v>155306.46</v>
      </c>
      <c r="G46" s="4" cm="1">
        <f t="array" ref="G46">IFERROR(_xlfn.XLOOKUP($B46 &amp; $A46 &amp; G$3, Data!$B:$B &amp; Data!$A:$A &amp; Data!$C:$C, Data!$D:$D), "0")</f>
        <v>136864.68</v>
      </c>
      <c r="H46" s="4" cm="1">
        <f t="array" ref="H46">IFERROR(_xlfn.XLOOKUP($B46 &amp; $A46 &amp; H$3, Data!$B:$B &amp; Data!$A:$A &amp; Data!$C:$C, Data!$D:$D), "0")</f>
        <v>160356.79999999999</v>
      </c>
      <c r="I46" s="4" cm="1">
        <f t="array" ref="I46">IFERROR(_xlfn.XLOOKUP($B46 &amp; $A46 &amp; I$3, Data!$B:$B &amp; Data!$A:$A &amp; Data!$C:$C, Data!$D:$D), "0")</f>
        <v>116251.92</v>
      </c>
      <c r="J46" s="4" cm="1">
        <f t="array" ref="J46">IFERROR(_xlfn.XLOOKUP($B46 &amp; $A46 &amp; J$3, Data!$B:$B &amp; Data!$A:$A &amp; Data!$C:$C, Data!$D:$D), "0")</f>
        <v>128151.94</v>
      </c>
      <c r="K46" s="4" cm="1">
        <f t="array" ref="K46">IFERROR(_xlfn.XLOOKUP($B46 &amp; $A46 &amp; K$3, Data!$B:$B &amp; Data!$A:$A &amp; Data!$C:$C, Data!$D:$D), "0")</f>
        <v>78272.58</v>
      </c>
      <c r="L46" s="4" cm="1">
        <f t="array" ref="L46">IFERROR(_xlfn.XLOOKUP($B46 &amp; $A46 &amp; L$3, Data!$B:$B &amp; Data!$A:$A &amp; Data!$C:$C, Data!$D:$D), "0")</f>
        <v>114776.68</v>
      </c>
      <c r="M46" s="4" cm="1">
        <f t="array" ref="M46">IFERROR(_xlfn.XLOOKUP($B46 &amp; $A46 &amp; M$3, Data!$B:$B &amp; Data!$A:$A &amp; Data!$C:$C, Data!$D:$D), "0")</f>
        <v>104647.3</v>
      </c>
      <c r="N46" s="4" cm="1">
        <f t="array" ref="N46">IFERROR(_xlfn.XLOOKUP($B46 &amp; $A46 &amp; N$3, Data!$B:$B &amp; Data!$A:$A &amp; Data!$C:$C, Data!$D:$D), "0")</f>
        <v>82545</v>
      </c>
      <c r="O46" s="4">
        <f t="shared" si="0"/>
        <v>1353225.5200000003</v>
      </c>
    </row>
    <row r="47" spans="1:15" x14ac:dyDescent="0.25">
      <c r="A47" t="s">
        <v>6</v>
      </c>
      <c r="B47" t="str">
        <v>Megadodo Publications</v>
      </c>
      <c r="C47" s="4" cm="1">
        <f t="array" ref="C47">IFERROR(_xlfn.XLOOKUP($B47 &amp; $A47 &amp; C$3, Data!$B:$B &amp; Data!$A:$A &amp; Data!$C:$C, Data!$D:$D), "0")</f>
        <v>13668.6</v>
      </c>
      <c r="D47" s="4" cm="1">
        <f t="array" ref="D47">IFERROR(_xlfn.XLOOKUP($B47 &amp; $A47 &amp; D$3, Data!$B:$B &amp; Data!$A:$A &amp; Data!$C:$C, Data!$D:$D), "0")</f>
        <v>0</v>
      </c>
      <c r="E47" s="4" cm="1">
        <f t="array" ref="E47">IFERROR(_xlfn.XLOOKUP($B47 &amp; $A47 &amp; E$3, Data!$B:$B &amp; Data!$A:$A &amp; Data!$C:$C, Data!$D:$D), "0")</f>
        <v>0</v>
      </c>
      <c r="F47" s="4" t="str" cm="1">
        <f t="array" ref="F47">IFERROR(_xlfn.XLOOKUP($B47 &amp; $A47 &amp; F$3, Data!$B:$B &amp; Data!$A:$A &amp; Data!$C:$C, Data!$D:$D), "0")</f>
        <v>0</v>
      </c>
      <c r="G47" s="4" t="str" cm="1">
        <f t="array" ref="G47">IFERROR(_xlfn.XLOOKUP($B47 &amp; $A47 &amp; G$3, Data!$B:$B &amp; Data!$A:$A &amp; Data!$C:$C, Data!$D:$D), "0")</f>
        <v>0</v>
      </c>
      <c r="H47" s="4" t="str" cm="1">
        <f t="array" ref="H47">IFERROR(_xlfn.XLOOKUP($B47 &amp; $A47 &amp; H$3, Data!$B:$B &amp; Data!$A:$A &amp; Data!$C:$C, Data!$D:$D), "0")</f>
        <v>0</v>
      </c>
      <c r="I47" s="4" t="str" cm="1">
        <f t="array" ref="I47">IFERROR(_xlfn.XLOOKUP($B47 &amp; $A47 &amp; I$3, Data!$B:$B &amp; Data!$A:$A &amp; Data!$C:$C, Data!$D:$D), "0")</f>
        <v>0</v>
      </c>
      <c r="J47" s="4" t="str" cm="1">
        <f t="array" ref="J47">IFERROR(_xlfn.XLOOKUP($B47 &amp; $A47 &amp; J$3, Data!$B:$B &amp; Data!$A:$A &amp; Data!$C:$C, Data!$D:$D), "0")</f>
        <v>0</v>
      </c>
      <c r="K47" s="4" cm="1">
        <f t="array" ref="K47">IFERROR(_xlfn.XLOOKUP($B47 &amp; $A47 &amp; K$3, Data!$B:$B &amp; Data!$A:$A &amp; Data!$C:$C, Data!$D:$D), "0")</f>
        <v>51775</v>
      </c>
      <c r="L47" s="4" t="str" cm="1">
        <f t="array" ref="L47">IFERROR(_xlfn.XLOOKUP($B47 &amp; $A47 &amp; L$3, Data!$B:$B &amp; Data!$A:$A &amp; Data!$C:$C, Data!$D:$D), "0")</f>
        <v>0</v>
      </c>
      <c r="M47" s="4" t="str" cm="1">
        <f t="array" ref="M47">IFERROR(_xlfn.XLOOKUP($B47 &amp; $A47 &amp; M$3, Data!$B:$B &amp; Data!$A:$A &amp; Data!$C:$C, Data!$D:$D), "0")</f>
        <v>0</v>
      </c>
      <c r="N47" s="4" t="str" cm="1">
        <f t="array" ref="N47">IFERROR(_xlfn.XLOOKUP($B47 &amp; $A47 &amp; N$3, Data!$B:$B &amp; Data!$A:$A &amp; Data!$C:$C, Data!$D:$D), "0")</f>
        <v>0</v>
      </c>
      <c r="O47" s="4">
        <f t="shared" si="0"/>
        <v>65443.6</v>
      </c>
    </row>
    <row r="48" spans="1:15" x14ac:dyDescent="0.25">
      <c r="A48" t="s">
        <v>6</v>
      </c>
      <c r="B48" t="str">
        <v>Multi National United</v>
      </c>
      <c r="C48" s="4" cm="1">
        <f t="array" ref="C48">IFERROR(_xlfn.XLOOKUP($B48 &amp; $A48 &amp; C$3, Data!$B:$B &amp; Data!$A:$A &amp; Data!$C:$C, Data!$D:$D), "0")</f>
        <v>0</v>
      </c>
      <c r="D48" s="4" cm="1">
        <f t="array" ref="D48">IFERROR(_xlfn.XLOOKUP($B48 &amp; $A48 &amp; D$3, Data!$B:$B &amp; Data!$A:$A &amp; Data!$C:$C, Data!$D:$D), "0")</f>
        <v>11048.4</v>
      </c>
      <c r="E48" s="4" cm="1">
        <f t="array" ref="E48">IFERROR(_xlfn.XLOOKUP($B48 &amp; $A48 &amp; E$3, Data!$B:$B &amp; Data!$A:$A &amp; Data!$C:$C, Data!$D:$D), "0")</f>
        <v>0</v>
      </c>
      <c r="F48" s="4" t="str" cm="1">
        <f t="array" ref="F48">IFERROR(_xlfn.XLOOKUP($B48 &amp; $A48 &amp; F$3, Data!$B:$B &amp; Data!$A:$A &amp; Data!$C:$C, Data!$D:$D), "0")</f>
        <v>0</v>
      </c>
      <c r="G48" s="4" t="str" cm="1">
        <f t="array" ref="G48">IFERROR(_xlfn.XLOOKUP($B48 &amp; $A48 &amp; G$3, Data!$B:$B &amp; Data!$A:$A &amp; Data!$C:$C, Data!$D:$D), "0")</f>
        <v>0</v>
      </c>
      <c r="H48" s="4" t="str" cm="1">
        <f t="array" ref="H48">IFERROR(_xlfn.XLOOKUP($B48 &amp; $A48 &amp; H$3, Data!$B:$B &amp; Data!$A:$A &amp; Data!$C:$C, Data!$D:$D), "0")</f>
        <v>0</v>
      </c>
      <c r="I48" s="4" t="str" cm="1">
        <f t="array" ref="I48">IFERROR(_xlfn.XLOOKUP($B48 &amp; $A48 &amp; I$3, Data!$B:$B &amp; Data!$A:$A &amp; Data!$C:$C, Data!$D:$D), "0")</f>
        <v>0</v>
      </c>
      <c r="J48" s="4" t="str" cm="1">
        <f t="array" ref="J48">IFERROR(_xlfn.XLOOKUP($B48 &amp; $A48 &amp; J$3, Data!$B:$B &amp; Data!$A:$A &amp; Data!$C:$C, Data!$D:$D), "0")</f>
        <v>0</v>
      </c>
      <c r="K48" s="4" t="str" cm="1">
        <f t="array" ref="K48">IFERROR(_xlfn.XLOOKUP($B48 &amp; $A48 &amp; K$3, Data!$B:$B &amp; Data!$A:$A &amp; Data!$C:$C, Data!$D:$D), "0")</f>
        <v>0</v>
      </c>
      <c r="L48" s="4" t="str" cm="1">
        <f t="array" ref="L48">IFERROR(_xlfn.XLOOKUP($B48 &amp; $A48 &amp; L$3, Data!$B:$B &amp; Data!$A:$A &amp; Data!$C:$C, Data!$D:$D), "0")</f>
        <v>0</v>
      </c>
      <c r="M48" s="4" t="str" cm="1">
        <f t="array" ref="M48">IFERROR(_xlfn.XLOOKUP($B48 &amp; $A48 &amp; M$3, Data!$B:$B &amp; Data!$A:$A &amp; Data!$C:$C, Data!$D:$D), "0")</f>
        <v>0</v>
      </c>
      <c r="N48" s="4" t="str" cm="1">
        <f t="array" ref="N48">IFERROR(_xlfn.XLOOKUP($B48 &amp; $A48 &amp; N$3, Data!$B:$B &amp; Data!$A:$A &amp; Data!$C:$C, Data!$D:$D), "0")</f>
        <v>0</v>
      </c>
      <c r="O48" s="4">
        <f t="shared" si="0"/>
        <v>11048.4</v>
      </c>
    </row>
    <row r="49" spans="1:15" x14ac:dyDescent="0.25">
      <c r="A49" t="s">
        <v>6</v>
      </c>
      <c r="B49" t="str">
        <v>Crimson Permanent Assurance</v>
      </c>
      <c r="C49" s="4" t="str" cm="1">
        <f t="array" ref="C49">IFERROR(_xlfn.XLOOKUP($B49 &amp; $A49 &amp; C$3, Data!$B:$B &amp; Data!$A:$A &amp; Data!$C:$C, Data!$D:$D), "0")</f>
        <v>0</v>
      </c>
      <c r="D49" s="4" t="str" cm="1">
        <f t="array" ref="D49">IFERROR(_xlfn.XLOOKUP($B49 &amp; $A49 &amp; D$3, Data!$B:$B &amp; Data!$A:$A &amp; Data!$C:$C, Data!$D:$D), "0")</f>
        <v>0</v>
      </c>
      <c r="E49" s="4" t="str" cm="1">
        <f t="array" ref="E49">IFERROR(_xlfn.XLOOKUP($B49 &amp; $A49 &amp; E$3, Data!$B:$B &amp; Data!$A:$A &amp; Data!$C:$C, Data!$D:$D), "0")</f>
        <v>0</v>
      </c>
      <c r="F49" s="4" t="str" cm="1">
        <f t="array" ref="F49">IFERROR(_xlfn.XLOOKUP($B49 &amp; $A49 &amp; F$3, Data!$B:$B &amp; Data!$A:$A &amp; Data!$C:$C, Data!$D:$D), "0")</f>
        <v>0</v>
      </c>
      <c r="G49" s="4" t="str" cm="1">
        <f t="array" ref="G49">IFERROR(_xlfn.XLOOKUP($B49 &amp; $A49 &amp; G$3, Data!$B:$B &amp; Data!$A:$A &amp; Data!$C:$C, Data!$D:$D), "0")</f>
        <v>0</v>
      </c>
      <c r="H49" s="4" cm="1">
        <f t="array" ref="H49">IFERROR(_xlfn.XLOOKUP($B49 &amp; $A49 &amp; H$3, Data!$B:$B &amp; Data!$A:$A &amp; Data!$C:$C, Data!$D:$D), "0")</f>
        <v>7292.7</v>
      </c>
      <c r="I49" s="4" t="str" cm="1">
        <f t="array" ref="I49">IFERROR(_xlfn.XLOOKUP($B49 &amp; $A49 &amp; I$3, Data!$B:$B &amp; Data!$A:$A &amp; Data!$C:$C, Data!$D:$D), "0")</f>
        <v>0</v>
      </c>
      <c r="J49" s="4" cm="1">
        <f t="array" ref="J49">IFERROR(_xlfn.XLOOKUP($B49 &amp; $A49 &amp; J$3, Data!$B:$B &amp; Data!$A:$A &amp; Data!$C:$C, Data!$D:$D), "0")</f>
        <v>197.1</v>
      </c>
      <c r="K49" s="4" t="str" cm="1">
        <f t="array" ref="K49">IFERROR(_xlfn.XLOOKUP($B49 &amp; $A49 &amp; K$3, Data!$B:$B &amp; Data!$A:$A &amp; Data!$C:$C, Data!$D:$D), "0")</f>
        <v>0</v>
      </c>
      <c r="L49" s="4" t="str" cm="1">
        <f t="array" ref="L49">IFERROR(_xlfn.XLOOKUP($B49 &amp; $A49 &amp; L$3, Data!$B:$B &amp; Data!$A:$A &amp; Data!$C:$C, Data!$D:$D), "0")</f>
        <v>0</v>
      </c>
      <c r="M49" s="4" t="str" cm="1">
        <f t="array" ref="M49">IFERROR(_xlfn.XLOOKUP($B49 &amp; $A49 &amp; M$3, Data!$B:$B &amp; Data!$A:$A &amp; Data!$C:$C, Data!$D:$D), "0")</f>
        <v>0</v>
      </c>
      <c r="N49" s="4" t="str" cm="1">
        <f t="array" ref="N49">IFERROR(_xlfn.XLOOKUP($B49 &amp; $A49 &amp; N$3, Data!$B:$B &amp; Data!$A:$A &amp; Data!$C:$C, Data!$D:$D), "0")</f>
        <v>0</v>
      </c>
      <c r="O49" s="4">
        <f t="shared" si="0"/>
        <v>7489.8</v>
      </c>
    </row>
    <row r="50" spans="1:15" x14ac:dyDescent="0.25">
      <c r="A50" t="s">
        <v>6</v>
      </c>
      <c r="B50" t="str">
        <v>Spectacular Optical</v>
      </c>
      <c r="C50" s="4" cm="1">
        <f t="array" ref="C50">IFERROR(_xlfn.XLOOKUP($B50 &amp; $A50 &amp; C$3, Data!$B:$B &amp; Data!$A:$A &amp; Data!$C:$C, Data!$D:$D), "0")</f>
        <v>10856.8</v>
      </c>
      <c r="D50" s="4" cm="1">
        <f t="array" ref="D50">IFERROR(_xlfn.XLOOKUP($B50 &amp; $A50 &amp; D$3, Data!$B:$B &amp; Data!$A:$A &amp; Data!$C:$C, Data!$D:$D), "0")</f>
        <v>25590</v>
      </c>
      <c r="E50" s="4" cm="1">
        <f t="array" ref="E50">IFERROR(_xlfn.XLOOKUP($B50 &amp; $A50 &amp; E$3, Data!$B:$B &amp; Data!$A:$A &amp; Data!$C:$C, Data!$D:$D), "0")</f>
        <v>28377.599999999999</v>
      </c>
      <c r="F50" s="4" cm="1">
        <f t="array" ref="F50">IFERROR(_xlfn.XLOOKUP($B50 &amp; $A50 &amp; F$3, Data!$B:$B &amp; Data!$A:$A &amp; Data!$C:$C, Data!$D:$D), "0")</f>
        <v>13450.4</v>
      </c>
      <c r="G50" s="4" cm="1">
        <f t="array" ref="G50">IFERROR(_xlfn.XLOOKUP($B50 &amp; $A50 &amp; G$3, Data!$B:$B &amp; Data!$A:$A &amp; Data!$C:$C, Data!$D:$D), "0")</f>
        <v>1890</v>
      </c>
      <c r="H50" s="4" cm="1">
        <f t="array" ref="H50">IFERROR(_xlfn.XLOOKUP($B50 &amp; $A50 &amp; H$3, Data!$B:$B &amp; Data!$A:$A &amp; Data!$C:$C, Data!$D:$D), "0")</f>
        <v>11797</v>
      </c>
      <c r="I50" s="4" cm="1">
        <f t="array" ref="I50">IFERROR(_xlfn.XLOOKUP($B50 &amp; $A50 &amp; I$3, Data!$B:$B &amp; Data!$A:$A &amp; Data!$C:$C, Data!$D:$D), "0")</f>
        <v>14106</v>
      </c>
      <c r="J50" s="4" cm="1">
        <f t="array" ref="J50">IFERROR(_xlfn.XLOOKUP($B50 &amp; $A50 &amp; J$3, Data!$B:$B &amp; Data!$A:$A &amp; Data!$C:$C, Data!$D:$D), "0")</f>
        <v>2257.5</v>
      </c>
      <c r="K50" s="4" cm="1">
        <f t="array" ref="K50">IFERROR(_xlfn.XLOOKUP($B50 &amp; $A50 &amp; K$3, Data!$B:$B &amp; Data!$A:$A &amp; Data!$C:$C, Data!$D:$D), "0")</f>
        <v>30356.799999999999</v>
      </c>
      <c r="L50" s="4" cm="1">
        <f t="array" ref="L50">IFERROR(_xlfn.XLOOKUP($B50 &amp; $A50 &amp; L$3, Data!$B:$B &amp; Data!$A:$A &amp; Data!$C:$C, Data!$D:$D), "0")</f>
        <v>27359.7</v>
      </c>
      <c r="M50" s="4" cm="1">
        <f t="array" ref="M50">IFERROR(_xlfn.XLOOKUP($B50 &amp; $A50 &amp; M$3, Data!$B:$B &amp; Data!$A:$A &amp; Data!$C:$C, Data!$D:$D), "0")</f>
        <v>12654.96</v>
      </c>
      <c r="N50" s="4" cm="1">
        <f t="array" ref="N50">IFERROR(_xlfn.XLOOKUP($B50 &amp; $A50 &amp; N$3, Data!$B:$B &amp; Data!$A:$A &amp; Data!$C:$C, Data!$D:$D), "0")</f>
        <v>13214</v>
      </c>
      <c r="O50" s="4">
        <f t="shared" si="0"/>
        <v>191910.76</v>
      </c>
    </row>
    <row r="51" spans="1:15" x14ac:dyDescent="0.25">
      <c r="A51" t="s">
        <v>6</v>
      </c>
      <c r="B51" t="str">
        <v>Resources Development Administration</v>
      </c>
      <c r="C51" s="4" cm="1">
        <f t="array" ref="C51">IFERROR(_xlfn.XLOOKUP($B51 &amp; $A51 &amp; C$3, Data!$B:$B &amp; Data!$A:$A &amp; Data!$C:$C, Data!$D:$D), "0")</f>
        <v>4926</v>
      </c>
      <c r="D51" s="4" cm="1">
        <f t="array" ref="D51">IFERROR(_xlfn.XLOOKUP($B51 &amp; $A51 &amp; D$3, Data!$B:$B &amp; Data!$A:$A &amp; Data!$C:$C, Data!$D:$D), "0")</f>
        <v>0</v>
      </c>
      <c r="E51" s="4" cm="1">
        <f t="array" ref="E51">IFERROR(_xlfn.XLOOKUP($B51 &amp; $A51 &amp; E$3, Data!$B:$B &amp; Data!$A:$A &amp; Data!$C:$C, Data!$D:$D), "0")</f>
        <v>2910</v>
      </c>
      <c r="F51" s="4" t="str" cm="1">
        <f t="array" ref="F51">IFERROR(_xlfn.XLOOKUP($B51 &amp; $A51 &amp; F$3, Data!$B:$B &amp; Data!$A:$A &amp; Data!$C:$C, Data!$D:$D), "0")</f>
        <v>0</v>
      </c>
      <c r="G51" s="4" t="str" cm="1">
        <f t="array" ref="G51">IFERROR(_xlfn.XLOOKUP($B51 &amp; $A51 &amp; G$3, Data!$B:$B &amp; Data!$A:$A &amp; Data!$C:$C, Data!$D:$D), "0")</f>
        <v>0</v>
      </c>
      <c r="H51" s="4" cm="1">
        <f t="array" ref="H51">IFERROR(_xlfn.XLOOKUP($B51 &amp; $A51 &amp; H$3, Data!$B:$B &amp; Data!$A:$A &amp; Data!$C:$C, Data!$D:$D), "0")</f>
        <v>2910</v>
      </c>
      <c r="I51" s="4" cm="1">
        <f t="array" ref="I51">IFERROR(_xlfn.XLOOKUP($B51 &amp; $A51 &amp; I$3, Data!$B:$B &amp; Data!$A:$A &amp; Data!$C:$C, Data!$D:$D), "0")</f>
        <v>2910</v>
      </c>
      <c r="J51" s="4" cm="1">
        <f t="array" ref="J51">IFERROR(_xlfn.XLOOKUP($B51 &amp; $A51 &amp; J$3, Data!$B:$B &amp; Data!$A:$A &amp; Data!$C:$C, Data!$D:$D), "0")</f>
        <v>1920.6</v>
      </c>
      <c r="K51" s="4" cm="1">
        <f t="array" ref="K51">IFERROR(_xlfn.XLOOKUP($B51 &amp; $A51 &amp; K$3, Data!$B:$B &amp; Data!$A:$A &amp; Data!$C:$C, Data!$D:$D), "0")</f>
        <v>12629.4</v>
      </c>
      <c r="L51" s="4" cm="1">
        <f t="array" ref="L51">IFERROR(_xlfn.XLOOKUP($B51 &amp; $A51 &amp; L$3, Data!$B:$B &amp; Data!$A:$A &amp; Data!$C:$C, Data!$D:$D), "0")</f>
        <v>14550</v>
      </c>
      <c r="M51" s="4" t="str" cm="1">
        <f t="array" ref="M51">IFERROR(_xlfn.XLOOKUP($B51 &amp; $A51 &amp; M$3, Data!$B:$B &amp; Data!$A:$A &amp; Data!$C:$C, Data!$D:$D), "0")</f>
        <v>0</v>
      </c>
      <c r="N51" s="4" cm="1">
        <f t="array" ref="N51">IFERROR(_xlfn.XLOOKUP($B51 &amp; $A51 &amp; N$3, Data!$B:$B &amp; Data!$A:$A &amp; Data!$C:$C, Data!$D:$D), "0")</f>
        <v>5478</v>
      </c>
      <c r="O51" s="4">
        <f t="shared" si="0"/>
        <v>48234</v>
      </c>
    </row>
    <row r="52" spans="1:15" x14ac:dyDescent="0.25">
      <c r="A52" t="s">
        <v>6</v>
      </c>
      <c r="B52" t="str">
        <v>Pierce and Pierce</v>
      </c>
      <c r="C52" s="4" t="str" cm="1">
        <f t="array" ref="C52">IFERROR(_xlfn.XLOOKUP($B52 &amp; $A52 &amp; C$3, Data!$B:$B &amp; Data!$A:$A &amp; Data!$C:$C, Data!$D:$D), "0")</f>
        <v>0</v>
      </c>
      <c r="D52" s="4" t="str" cm="1">
        <f t="array" ref="D52">IFERROR(_xlfn.XLOOKUP($B52 &amp; $A52 &amp; D$3, Data!$B:$B &amp; Data!$A:$A &amp; Data!$C:$C, Data!$D:$D), "0")</f>
        <v>0</v>
      </c>
      <c r="E52" s="4" t="str" cm="1">
        <f t="array" ref="E52">IFERROR(_xlfn.XLOOKUP($B52 &amp; $A52 &amp; E$3, Data!$B:$B &amp; Data!$A:$A &amp; Data!$C:$C, Data!$D:$D), "0")</f>
        <v>0</v>
      </c>
      <c r="F52" s="4" t="str" cm="1">
        <f t="array" ref="F52">IFERROR(_xlfn.XLOOKUP($B52 &amp; $A52 &amp; F$3, Data!$B:$B &amp; Data!$A:$A &amp; Data!$C:$C, Data!$D:$D), "0")</f>
        <v>0</v>
      </c>
      <c r="G52" s="4" t="str" cm="1">
        <f t="array" ref="G52">IFERROR(_xlfn.XLOOKUP($B52 &amp; $A52 &amp; G$3, Data!$B:$B &amp; Data!$A:$A &amp; Data!$C:$C, Data!$D:$D), "0")</f>
        <v>0</v>
      </c>
      <c r="H52" s="4" cm="1">
        <f t="array" ref="H52">IFERROR(_xlfn.XLOOKUP($B52 &amp; $A52 &amp; H$3, Data!$B:$B &amp; Data!$A:$A &amp; Data!$C:$C, Data!$D:$D), "0")</f>
        <v>250</v>
      </c>
      <c r="I52" s="4" cm="1">
        <f t="array" ref="I52">IFERROR(_xlfn.XLOOKUP($B52 &amp; $A52 &amp; I$3, Data!$B:$B &amp; Data!$A:$A &amp; Data!$C:$C, Data!$D:$D), "0")</f>
        <v>624</v>
      </c>
      <c r="J52" s="4" t="str" cm="1">
        <f t="array" ref="J52">IFERROR(_xlfn.XLOOKUP($B52 &amp; $A52 &amp; J$3, Data!$B:$B &amp; Data!$A:$A &amp; Data!$C:$C, Data!$D:$D), "0")</f>
        <v>0</v>
      </c>
      <c r="K52" s="4" t="str" cm="1">
        <f t="array" ref="K52">IFERROR(_xlfn.XLOOKUP($B52 &amp; $A52 &amp; K$3, Data!$B:$B &amp; Data!$A:$A &amp; Data!$C:$C, Data!$D:$D), "0")</f>
        <v>0</v>
      </c>
      <c r="L52" s="4" t="str" cm="1">
        <f t="array" ref="L52">IFERROR(_xlfn.XLOOKUP($B52 &amp; $A52 &amp; L$3, Data!$B:$B &amp; Data!$A:$A &amp; Data!$C:$C, Data!$D:$D), "0")</f>
        <v>0</v>
      </c>
      <c r="M52" s="4" t="str" cm="1">
        <f t="array" ref="M52">IFERROR(_xlfn.XLOOKUP($B52 &amp; $A52 &amp; M$3, Data!$B:$B &amp; Data!$A:$A &amp; Data!$C:$C, Data!$D:$D), "0")</f>
        <v>0</v>
      </c>
      <c r="N52" s="4" t="str" cm="1">
        <f t="array" ref="N52">IFERROR(_xlfn.XLOOKUP($B52 &amp; $A52 &amp; N$3, Data!$B:$B &amp; Data!$A:$A &amp; Data!$C:$C, Data!$D:$D), "0")</f>
        <v>0</v>
      </c>
      <c r="O52" s="4">
        <f t="shared" si="0"/>
        <v>874</v>
      </c>
    </row>
    <row r="53" spans="1:15" x14ac:dyDescent="0.25">
      <c r="A53" t="s">
        <v>6</v>
      </c>
      <c r="B53" t="str">
        <v>Adventureland</v>
      </c>
      <c r="C53" s="4" t="str" cm="1">
        <f t="array" ref="C53">IFERROR(_xlfn.XLOOKUP($B53 &amp; $A53 &amp; C$3, Data!$B:$B &amp; Data!$A:$A &amp; Data!$C:$C, Data!$D:$D), "0")</f>
        <v>0</v>
      </c>
      <c r="D53" s="4" t="str" cm="1">
        <f t="array" ref="D53">IFERROR(_xlfn.XLOOKUP($B53 &amp; $A53 &amp; D$3, Data!$B:$B &amp; Data!$A:$A &amp; Data!$C:$C, Data!$D:$D), "0")</f>
        <v>0</v>
      </c>
      <c r="E53" s="4" t="str" cm="1">
        <f t="array" ref="E53">IFERROR(_xlfn.XLOOKUP($B53 &amp; $A53 &amp; E$3, Data!$B:$B &amp; Data!$A:$A &amp; Data!$C:$C, Data!$D:$D), "0")</f>
        <v>0</v>
      </c>
      <c r="F53" s="4" t="str" cm="1">
        <f t="array" ref="F53">IFERROR(_xlfn.XLOOKUP($B53 &amp; $A53 &amp; F$3, Data!$B:$B &amp; Data!$A:$A &amp; Data!$C:$C, Data!$D:$D), "0")</f>
        <v>0</v>
      </c>
      <c r="G53" s="4" t="str" cm="1">
        <f t="array" ref="G53">IFERROR(_xlfn.XLOOKUP($B53 &amp; $A53 &amp; G$3, Data!$B:$B &amp; Data!$A:$A &amp; Data!$C:$C, Data!$D:$D), "0")</f>
        <v>0</v>
      </c>
      <c r="H53" s="4" t="str" cm="1">
        <f t="array" ref="H53">IFERROR(_xlfn.XLOOKUP($B53 &amp; $A53 &amp; H$3, Data!$B:$B &amp; Data!$A:$A &amp; Data!$C:$C, Data!$D:$D), "0")</f>
        <v>0</v>
      </c>
      <c r="I53" s="4" t="str" cm="1">
        <f t="array" ref="I53">IFERROR(_xlfn.XLOOKUP($B53 &amp; $A53 &amp; I$3, Data!$B:$B &amp; Data!$A:$A &amp; Data!$C:$C, Data!$D:$D), "0")</f>
        <v>0</v>
      </c>
      <c r="J53" s="4" t="str" cm="1">
        <f t="array" ref="J53">IFERROR(_xlfn.XLOOKUP($B53 &amp; $A53 &amp; J$3, Data!$B:$B &amp; Data!$A:$A &amp; Data!$C:$C, Data!$D:$D), "0")</f>
        <v>0</v>
      </c>
      <c r="K53" s="4" t="str" cm="1">
        <f t="array" ref="K53">IFERROR(_xlfn.XLOOKUP($B53 &amp; $A53 &amp; K$3, Data!$B:$B &amp; Data!$A:$A &amp; Data!$C:$C, Data!$D:$D), "0")</f>
        <v>0</v>
      </c>
      <c r="L53" s="4" t="str" cm="1">
        <f t="array" ref="L53">IFERROR(_xlfn.XLOOKUP($B53 &amp; $A53 &amp; L$3, Data!$B:$B &amp; Data!$A:$A &amp; Data!$C:$C, Data!$D:$D), "0")</f>
        <v>0</v>
      </c>
      <c r="M53" s="4" t="str" cm="1">
        <f t="array" ref="M53">IFERROR(_xlfn.XLOOKUP($B53 &amp; $A53 &amp; M$3, Data!$B:$B &amp; Data!$A:$A &amp; Data!$C:$C, Data!$D:$D), "0")</f>
        <v>0</v>
      </c>
      <c r="N53" s="4" t="str" cm="1">
        <f t="array" ref="N53">IFERROR(_xlfn.XLOOKUP($B53 &amp; $A53 &amp; N$3, Data!$B:$B &amp; Data!$A:$A &amp; Data!$C:$C, Data!$D:$D), "0")</f>
        <v>0</v>
      </c>
      <c r="O53" s="4">
        <f t="shared" si="0"/>
        <v>0</v>
      </c>
    </row>
    <row r="54" spans="1:15" x14ac:dyDescent="0.25">
      <c r="A54" t="s">
        <v>6</v>
      </c>
      <c r="B54" t="str">
        <v>Duke &amp; Duke</v>
      </c>
      <c r="C54" s="4" t="str" cm="1">
        <f t="array" ref="C54">IFERROR(_xlfn.XLOOKUP($B54 &amp; $A54 &amp; C$3, Data!$B:$B &amp; Data!$A:$A &amp; Data!$C:$C, Data!$D:$D), "0")</f>
        <v>0</v>
      </c>
      <c r="D54" s="4" t="str" cm="1">
        <f t="array" ref="D54">IFERROR(_xlfn.XLOOKUP($B54 &amp; $A54 &amp; D$3, Data!$B:$B &amp; Data!$A:$A &amp; Data!$C:$C, Data!$D:$D), "0")</f>
        <v>0</v>
      </c>
      <c r="E54" s="4" t="str" cm="1">
        <f t="array" ref="E54">IFERROR(_xlfn.XLOOKUP($B54 &amp; $A54 &amp; E$3, Data!$B:$B &amp; Data!$A:$A &amp; Data!$C:$C, Data!$D:$D), "0")</f>
        <v>0</v>
      </c>
      <c r="F54" s="4" cm="1">
        <f t="array" ref="F54">IFERROR(_xlfn.XLOOKUP($B54 &amp; $A54 &amp; F$3, Data!$B:$B &amp; Data!$A:$A &amp; Data!$C:$C, Data!$D:$D), "0")</f>
        <v>1666</v>
      </c>
      <c r="G54" s="4" t="str" cm="1">
        <f t="array" ref="G54">IFERROR(_xlfn.XLOOKUP($B54 &amp; $A54 &amp; G$3, Data!$B:$B &amp; Data!$A:$A &amp; Data!$C:$C, Data!$D:$D), "0")</f>
        <v>0</v>
      </c>
      <c r="H54" s="4" t="str" cm="1">
        <f t="array" ref="H54">IFERROR(_xlfn.XLOOKUP($B54 &amp; $A54 &amp; H$3, Data!$B:$B &amp; Data!$A:$A &amp; Data!$C:$C, Data!$D:$D), "0")</f>
        <v>0</v>
      </c>
      <c r="I54" s="4" t="str" cm="1">
        <f t="array" ref="I54">IFERROR(_xlfn.XLOOKUP($B54 &amp; $A54 &amp; I$3, Data!$B:$B &amp; Data!$A:$A &amp; Data!$C:$C, Data!$D:$D), "0")</f>
        <v>0</v>
      </c>
      <c r="J54" s="4" t="str" cm="1">
        <f t="array" ref="J54">IFERROR(_xlfn.XLOOKUP($B54 &amp; $A54 &amp; J$3, Data!$B:$B &amp; Data!$A:$A &amp; Data!$C:$C, Data!$D:$D), "0")</f>
        <v>0</v>
      </c>
      <c r="K54" s="4" t="str" cm="1">
        <f t="array" ref="K54">IFERROR(_xlfn.XLOOKUP($B54 &amp; $A54 &amp; K$3, Data!$B:$B &amp; Data!$A:$A &amp; Data!$C:$C, Data!$D:$D), "0")</f>
        <v>0</v>
      </c>
      <c r="L54" s="4" t="str" cm="1">
        <f t="array" ref="L54">IFERROR(_xlfn.XLOOKUP($B54 &amp; $A54 &amp; L$3, Data!$B:$B &amp; Data!$A:$A &amp; Data!$C:$C, Data!$D:$D), "0")</f>
        <v>0</v>
      </c>
      <c r="M54" s="4" t="str" cm="1">
        <f t="array" ref="M54">IFERROR(_xlfn.XLOOKUP($B54 &amp; $A54 &amp; M$3, Data!$B:$B &amp; Data!$A:$A &amp; Data!$C:$C, Data!$D:$D), "0")</f>
        <v>0</v>
      </c>
      <c r="N54" s="4" t="str" cm="1">
        <f t="array" ref="N54">IFERROR(_xlfn.XLOOKUP($B54 &amp; $A54 &amp; N$3, Data!$B:$B &amp; Data!$A:$A &amp; Data!$C:$C, Data!$D:$D), "0")</f>
        <v>0</v>
      </c>
      <c r="O54" s="4">
        <f t="shared" si="0"/>
        <v>1666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4AF-88B4-4A8F-9176-1C9E7F3BACB7}">
  <sheetPr codeName="Sheet4"/>
  <dimension ref="A1:O54"/>
  <sheetViews>
    <sheetView topLeftCell="A27" workbookViewId="0">
      <selection activeCell="A55" sqref="A55:XFD60"/>
    </sheetView>
  </sheetViews>
  <sheetFormatPr defaultRowHeight="15" x14ac:dyDescent="0.25"/>
  <cols>
    <col min="2" max="2" width="36.85546875" customWidth="1"/>
    <col min="3" max="3" width="10" style="4" bestFit="1" customWidth="1"/>
    <col min="4" max="4" width="9" style="4" bestFit="1" customWidth="1"/>
    <col min="5" max="14" width="9.140625" style="4"/>
  </cols>
  <sheetData>
    <row r="1" spans="1:15" x14ac:dyDescent="0.25">
      <c r="C1"/>
      <c r="D1"/>
      <c r="E1"/>
      <c r="F1"/>
      <c r="G1"/>
      <c r="H1"/>
      <c r="I1"/>
      <c r="J1"/>
      <c r="K1"/>
      <c r="L1"/>
      <c r="M1"/>
      <c r="N1"/>
    </row>
    <row r="2" spans="1:15" x14ac:dyDescent="0.25">
      <c r="C2"/>
      <c r="D2"/>
      <c r="E2"/>
      <c r="F2"/>
      <c r="G2"/>
      <c r="H2"/>
      <c r="I2"/>
      <c r="J2"/>
      <c r="K2"/>
      <c r="L2"/>
      <c r="M2"/>
      <c r="N2"/>
    </row>
    <row r="3" spans="1:15" ht="15.75" thickBot="1" x14ac:dyDescent="0.3">
      <c r="A3" t="s">
        <v>4</v>
      </c>
      <c r="B3" t="s">
        <v>2</v>
      </c>
      <c r="C3" s="48">
        <v>44197</v>
      </c>
      <c r="D3" s="48">
        <v>44228</v>
      </c>
      <c r="E3" s="48">
        <v>44256</v>
      </c>
      <c r="F3" s="48">
        <v>44287</v>
      </c>
      <c r="G3" s="48">
        <v>44317</v>
      </c>
      <c r="H3" s="48">
        <v>44348</v>
      </c>
      <c r="I3" s="48">
        <v>44378</v>
      </c>
      <c r="J3" s="48">
        <v>44409</v>
      </c>
      <c r="K3" s="48">
        <v>44440</v>
      </c>
      <c r="L3" s="48">
        <v>44470</v>
      </c>
      <c r="M3" s="48">
        <v>44501</v>
      </c>
      <c r="N3" s="48">
        <v>44531</v>
      </c>
      <c r="O3" s="22" t="s">
        <v>17</v>
      </c>
    </row>
    <row r="4" spans="1:15" ht="15.75" thickTop="1" x14ac:dyDescent="0.25">
      <c r="A4" t="s">
        <v>5</v>
      </c>
      <c r="B4" t="str" cm="1">
        <f t="array" ref="B4:B54">_xlfn.UNIQUE(_xlfn._xlws.FILTER(Data!B:B, Data!B:B&lt;&gt;"", ""))</f>
        <v>Acme Corporation</v>
      </c>
      <c r="C4" s="4" cm="1">
        <f t="array" ref="C4">IFERROR(_xlfn.XLOOKUP($B4 &amp; $A4 &amp; C$3, Data!$B:$B &amp; Data!$A:$A &amp; Data!$C:$C, Data!$D:$D), "0")</f>
        <v>12194</v>
      </c>
      <c r="D4" s="4" cm="1">
        <f t="array" ref="D4">IFERROR(_xlfn.XLOOKUP($B4 &amp; $A4 &amp; D$3, Data!$B:$B &amp; Data!$A:$A &amp; Data!$C:$C, Data!$D:$D), "0")</f>
        <v>12194</v>
      </c>
      <c r="E4" s="4" cm="1">
        <f t="array" ref="E4">IFERROR(_xlfn.XLOOKUP($B4 &amp; $A4 &amp; E$3, Data!$B:$B &amp; Data!$A:$A &amp; Data!$C:$C, Data!$D:$D), "0")</f>
        <v>0</v>
      </c>
      <c r="F4" s="4" cm="1">
        <f t="array" ref="F4">IFERROR(_xlfn.XLOOKUP($B4 &amp; $A4 &amp; F$3, Data!$B:$B &amp; Data!$A:$A &amp; Data!$C:$C, Data!$D:$D), "0")</f>
        <v>0</v>
      </c>
      <c r="G4" s="4" cm="1">
        <f t="array" ref="G4">IFERROR(_xlfn.XLOOKUP($B4 &amp; $A4 &amp; G$3, Data!$B:$B &amp; Data!$A:$A &amp; Data!$C:$C, Data!$D:$D), "0")</f>
        <v>0</v>
      </c>
      <c r="H4" s="4" cm="1">
        <f t="array" ref="H4">IFERROR(_xlfn.XLOOKUP($B4 &amp; $A4 &amp; H$3, Data!$B:$B &amp; Data!$A:$A &amp; Data!$C:$C, Data!$D:$D), "0")</f>
        <v>0</v>
      </c>
      <c r="I4" s="4" cm="1">
        <f t="array" ref="I4">IFERROR(_xlfn.XLOOKUP($B4 &amp; $A4 &amp; I$3, Data!$B:$B &amp; Data!$A:$A &amp; Data!$C:$C, Data!$D:$D), "0")</f>
        <v>0</v>
      </c>
      <c r="J4" s="4" cm="1">
        <f t="array" ref="J4">IFERROR(_xlfn.XLOOKUP($B4 &amp; $A4 &amp; J$3, Data!$B:$B &amp; Data!$A:$A &amp; Data!$C:$C, Data!$D:$D), "0")</f>
        <v>0</v>
      </c>
      <c r="K4" s="4" cm="1">
        <f t="array" ref="K4">IFERROR(_xlfn.XLOOKUP($B4 &amp; $A4 &amp; K$3, Data!$B:$B &amp; Data!$A:$A &amp; Data!$C:$C, Data!$D:$D), "0")</f>
        <v>0</v>
      </c>
      <c r="L4" s="4" cm="1">
        <f t="array" ref="L4">IFERROR(_xlfn.XLOOKUP($B4 &amp; $A4 &amp; L$3, Data!$B:$B &amp; Data!$A:$A &amp; Data!$C:$C, Data!$D:$D), "0")</f>
        <v>0</v>
      </c>
      <c r="M4" s="4" cm="1">
        <f t="array" ref="M4">IFERROR(_xlfn.XLOOKUP($B4 &amp; $A4 &amp; M$3, Data!$B:$B &amp; Data!$A:$A &amp; Data!$C:$C, Data!$D:$D), "0")</f>
        <v>0</v>
      </c>
      <c r="N4" s="4" cm="1">
        <f t="array" ref="N4">IFERROR(_xlfn.XLOOKUP($B4 &amp; $A4 &amp; N$3, Data!$B:$B &amp; Data!$A:$A &amp; Data!$C:$C, Data!$D:$D), "0")</f>
        <v>0</v>
      </c>
      <c r="O4" s="4">
        <f>SUM(C4:N4)</f>
        <v>24388</v>
      </c>
    </row>
    <row r="5" spans="1:15" x14ac:dyDescent="0.25">
      <c r="A5" t="s">
        <v>5</v>
      </c>
      <c r="B5" t="str">
        <v>Wonka Industries</v>
      </c>
      <c r="C5" s="4">
        <v>0</v>
      </c>
      <c r="D5" s="4" t="str" cm="1">
        <f t="array" ref="D5">IFERROR(_xlfn.XLOOKUP($B5 &amp; $A5 &amp; D$3, Data!$B:$B &amp; Data!$A:$A &amp; Data!$C:$C, Data!$D:$D), "0")</f>
        <v>0</v>
      </c>
      <c r="E5" s="4" t="str" cm="1">
        <f t="array" ref="E5">IFERROR(_xlfn.XLOOKUP($B5 &amp; $A5 &amp; E$3, Data!$B:$B &amp; Data!$A:$A &amp; Data!$C:$C, Data!$D:$D), "0")</f>
        <v>0</v>
      </c>
      <c r="F5" s="4" t="str" cm="1">
        <f t="array" ref="F5">IFERROR(_xlfn.XLOOKUP($B5 &amp; $A5 &amp; F$3, Data!$B:$B &amp; Data!$A:$A &amp; Data!$C:$C, Data!$D:$D), "0")</f>
        <v>0</v>
      </c>
      <c r="G5" s="4" t="str" cm="1">
        <f t="array" ref="G5">IFERROR(_xlfn.XLOOKUP($B5 &amp; $A5 &amp; G$3, Data!$B:$B &amp; Data!$A:$A &amp; Data!$C:$C, Data!$D:$D), "0")</f>
        <v>0</v>
      </c>
      <c r="H5" s="4" t="str" cm="1">
        <f t="array" ref="H5">IFERROR(_xlfn.XLOOKUP($B5 &amp; $A5 &amp; H$3, Data!$B:$B &amp; Data!$A:$A &amp; Data!$C:$C, Data!$D:$D), "0")</f>
        <v>0</v>
      </c>
      <c r="I5" s="4" t="str" cm="1">
        <f t="array" ref="I5">IFERROR(_xlfn.XLOOKUP($B5 &amp; $A5 &amp; I$3, Data!$B:$B &amp; Data!$A:$A &amp; Data!$C:$C, Data!$D:$D), "0")</f>
        <v>0</v>
      </c>
      <c r="J5" s="4" t="str" cm="1">
        <f t="array" ref="J5">IFERROR(_xlfn.XLOOKUP($B5 &amp; $A5 &amp; J$3, Data!$B:$B &amp; Data!$A:$A &amp; Data!$C:$C, Data!$D:$D), "0")</f>
        <v>0</v>
      </c>
      <c r="K5" s="4" t="str" cm="1">
        <f t="array" ref="K5">IFERROR(_xlfn.XLOOKUP($B5 &amp; $A5 &amp; K$3, Data!$B:$B &amp; Data!$A:$A &amp; Data!$C:$C, Data!$D:$D), "0")</f>
        <v>0</v>
      </c>
      <c r="L5" s="4" t="str" cm="1">
        <f t="array" ref="L5">IFERROR(_xlfn.XLOOKUP($B5 &amp; $A5 &amp; L$3, Data!$B:$B &amp; Data!$A:$A &amp; Data!$C:$C, Data!$D:$D), "0")</f>
        <v>0</v>
      </c>
      <c r="M5" s="4" t="str" cm="1">
        <f t="array" ref="M5">IFERROR(_xlfn.XLOOKUP($B5 &amp; $A5 &amp; M$3, Data!$B:$B &amp; Data!$A:$A &amp; Data!$C:$C, Data!$D:$D), "0")</f>
        <v>0</v>
      </c>
      <c r="N5" s="4" t="str" cm="1">
        <f t="array" ref="N5">IFERROR(_xlfn.XLOOKUP($B5 &amp; $A5 &amp; N$3, Data!$B:$B &amp; Data!$A:$A &amp; Data!$C:$C, Data!$D:$D), "0")</f>
        <v>0</v>
      </c>
      <c r="O5" s="4">
        <f t="shared" ref="O5:O54" si="0">SUM(C5:N5)</f>
        <v>0</v>
      </c>
    </row>
    <row r="6" spans="1:15" x14ac:dyDescent="0.25">
      <c r="A6" t="s">
        <v>5</v>
      </c>
      <c r="B6" t="str">
        <v>Globex Corporation</v>
      </c>
      <c r="C6" s="4" cm="1">
        <f t="array" ref="C6">IFERROR(_xlfn.XLOOKUP($B6 &amp; $A6 &amp; C$3, Data!$B:$B &amp; Data!$A:$A &amp; Data!$C:$C, Data!$D:$D), "0")</f>
        <v>35173</v>
      </c>
      <c r="D6" s="4" cm="1">
        <f t="array" ref="D6">IFERROR(_xlfn.XLOOKUP($B6 &amp; $A6 &amp; D$3, Data!$B:$B &amp; Data!$A:$A &amp; Data!$C:$C, Data!$D:$D), "0")</f>
        <v>35173</v>
      </c>
      <c r="E6" s="4" cm="1">
        <f t="array" ref="E6">IFERROR(_xlfn.XLOOKUP($B6 &amp; $A6 &amp; E$3, Data!$B:$B &amp; Data!$A:$A &amp; Data!$C:$C, Data!$D:$D), "0")</f>
        <v>35173</v>
      </c>
      <c r="F6" s="4" cm="1">
        <f t="array" ref="F6">IFERROR(_xlfn.XLOOKUP($B6 &amp; $A6 &amp; F$3, Data!$B:$B &amp; Data!$A:$A &amp; Data!$C:$C, Data!$D:$D), "0")</f>
        <v>35173</v>
      </c>
      <c r="G6" s="4" cm="1">
        <f t="array" ref="G6">IFERROR(_xlfn.XLOOKUP($B6 &amp; $A6 &amp; G$3, Data!$B:$B &amp; Data!$A:$A &amp; Data!$C:$C, Data!$D:$D), "0")</f>
        <v>35173</v>
      </c>
      <c r="H6" s="4" cm="1">
        <f t="array" ref="H6">IFERROR(_xlfn.XLOOKUP($B6 &amp; $A6 &amp; H$3, Data!$B:$B &amp; Data!$A:$A &amp; Data!$C:$C, Data!$D:$D), "0")</f>
        <v>35173</v>
      </c>
      <c r="I6" s="4" cm="1">
        <f t="array" ref="I6">IFERROR(_xlfn.XLOOKUP($B6 &amp; $A6 &amp; I$3, Data!$B:$B &amp; Data!$A:$A &amp; Data!$C:$C, Data!$D:$D), "0")</f>
        <v>35173</v>
      </c>
      <c r="J6" s="4" cm="1">
        <f t="array" ref="J6">IFERROR(_xlfn.XLOOKUP($B6 &amp; $A6 &amp; J$3, Data!$B:$B &amp; Data!$A:$A &amp; Data!$C:$C, Data!$D:$D), "0")</f>
        <v>35173</v>
      </c>
      <c r="K6" s="4" cm="1">
        <f t="array" ref="K6">IFERROR(_xlfn.XLOOKUP($B6 &amp; $A6 &amp; K$3, Data!$B:$B &amp; Data!$A:$A &amp; Data!$C:$C, Data!$D:$D), "0")</f>
        <v>35173</v>
      </c>
      <c r="L6" s="4" cm="1">
        <f t="array" ref="L6">IFERROR(_xlfn.XLOOKUP($B6 &amp; $A6 &amp; L$3, Data!$B:$B &amp; Data!$A:$A &amp; Data!$C:$C, Data!$D:$D), "0")</f>
        <v>35173</v>
      </c>
      <c r="M6" s="4" cm="1">
        <f t="array" ref="M6">IFERROR(_xlfn.XLOOKUP($B6 &amp; $A6 &amp; M$3, Data!$B:$B &amp; Data!$A:$A &amp; Data!$C:$C, Data!$D:$D), "0")</f>
        <v>35173</v>
      </c>
      <c r="N6" s="4" cm="1">
        <f t="array" ref="N6">IFERROR(_xlfn.XLOOKUP($B6 &amp; $A6 &amp; N$3, Data!$B:$B &amp; Data!$A:$A &amp; Data!$C:$C, Data!$D:$D), "0")</f>
        <v>35173</v>
      </c>
      <c r="O6" s="4">
        <f t="shared" si="0"/>
        <v>422076</v>
      </c>
    </row>
    <row r="7" spans="1:15" x14ac:dyDescent="0.25">
      <c r="A7" t="s">
        <v>5</v>
      </c>
      <c r="B7" t="str">
        <v>Soylent Corp</v>
      </c>
      <c r="C7" s="4" cm="1">
        <f t="array" ref="C7">IFERROR(_xlfn.XLOOKUP($B7 &amp; $A7 &amp; C$3, Data!$B:$B &amp; Data!$A:$A &amp; Data!$C:$C, Data!$D:$D), "0")</f>
        <v>16400</v>
      </c>
      <c r="D7" s="4" cm="1">
        <f t="array" ref="D7">IFERROR(_xlfn.XLOOKUP($B7 &amp; $A7 &amp; D$3, Data!$B:$B &amp; Data!$A:$A &amp; Data!$C:$C, Data!$D:$D), "0")</f>
        <v>16400</v>
      </c>
      <c r="E7" s="4" cm="1">
        <f t="array" ref="E7">IFERROR(_xlfn.XLOOKUP($B7 &amp; $A7 &amp; E$3, Data!$B:$B &amp; Data!$A:$A &amp; Data!$C:$C, Data!$D:$D), "0")</f>
        <v>16400</v>
      </c>
      <c r="F7" s="4" cm="1">
        <f t="array" ref="F7">IFERROR(_xlfn.XLOOKUP($B7 &amp; $A7 &amp; F$3, Data!$B:$B &amp; Data!$A:$A &amp; Data!$C:$C, Data!$D:$D), "0")</f>
        <v>23900</v>
      </c>
      <c r="G7" s="4" cm="1">
        <f t="array" ref="G7">IFERROR(_xlfn.XLOOKUP($B7 &amp; $A7 &amp; G$3, Data!$B:$B &amp; Data!$A:$A &amp; Data!$C:$C, Data!$D:$D), "0")</f>
        <v>23900</v>
      </c>
      <c r="H7" s="4" cm="1">
        <f t="array" ref="H7">IFERROR(_xlfn.XLOOKUP($B7 &amp; $A7 &amp; H$3, Data!$B:$B &amp; Data!$A:$A &amp; Data!$C:$C, Data!$D:$D), "0")</f>
        <v>23900</v>
      </c>
      <c r="I7" s="4" cm="1">
        <f t="array" ref="I7">IFERROR(_xlfn.XLOOKUP($B7 &amp; $A7 &amp; I$3, Data!$B:$B &amp; Data!$A:$A &amp; Data!$C:$C, Data!$D:$D), "0")</f>
        <v>23900</v>
      </c>
      <c r="J7" s="4" cm="1">
        <f t="array" ref="J7">IFERROR(_xlfn.XLOOKUP($B7 &amp; $A7 &amp; J$3, Data!$B:$B &amp; Data!$A:$A &amp; Data!$C:$C, Data!$D:$D), "0")</f>
        <v>23900</v>
      </c>
      <c r="K7" s="4" cm="1">
        <f t="array" ref="K7">IFERROR(_xlfn.XLOOKUP($B7 &amp; $A7 &amp; K$3, Data!$B:$B &amp; Data!$A:$A &amp; Data!$C:$C, Data!$D:$D), "0")</f>
        <v>23900</v>
      </c>
      <c r="L7" s="4" cm="1">
        <f t="array" ref="L7">IFERROR(_xlfn.XLOOKUP($B7 &amp; $A7 &amp; L$3, Data!$B:$B &amp; Data!$A:$A &amp; Data!$C:$C, Data!$D:$D), "0")</f>
        <v>23900</v>
      </c>
      <c r="M7" s="4" cm="1">
        <f t="array" ref="M7">IFERROR(_xlfn.XLOOKUP($B7 &amp; $A7 &amp; M$3, Data!$B:$B &amp; Data!$A:$A &amp; Data!$C:$C, Data!$D:$D), "0")</f>
        <v>23900</v>
      </c>
      <c r="N7" s="4" cm="1">
        <f t="array" ref="N7">IFERROR(_xlfn.XLOOKUP($B7 &amp; $A7 &amp; N$3, Data!$B:$B &amp; Data!$A:$A &amp; Data!$C:$C, Data!$D:$D), "0")</f>
        <v>23900</v>
      </c>
      <c r="O7" s="4">
        <f t="shared" si="0"/>
        <v>264300</v>
      </c>
    </row>
    <row r="8" spans="1:15" x14ac:dyDescent="0.25">
      <c r="A8" t="s">
        <v>5</v>
      </c>
      <c r="B8" t="str">
        <v>Ollivander's Wand Shop</v>
      </c>
      <c r="C8" s="4" cm="1">
        <f t="array" ref="C8">IFERROR(_xlfn.XLOOKUP($B8 &amp; $A8 &amp; C$3, Data!$B:$B &amp; Data!$A:$A &amp; Data!$C:$C, Data!$D:$D), "0")</f>
        <v>360</v>
      </c>
      <c r="D8" s="4" cm="1">
        <f t="array" ref="D8">IFERROR(_xlfn.XLOOKUP($B8 &amp; $A8 &amp; D$3, Data!$B:$B &amp; Data!$A:$A &amp; Data!$C:$C, Data!$D:$D), "0")</f>
        <v>360</v>
      </c>
      <c r="E8" s="4" cm="1">
        <f t="array" ref="E8">IFERROR(_xlfn.XLOOKUP($B8 &amp; $A8 &amp; E$3, Data!$B:$B &amp; Data!$A:$A &amp; Data!$C:$C, Data!$D:$D), "0")</f>
        <v>360</v>
      </c>
      <c r="F8" s="4" cm="1">
        <f t="array" ref="F8">IFERROR(_xlfn.XLOOKUP($B8 &amp; $A8 &amp; F$3, Data!$B:$B &amp; Data!$A:$A &amp; Data!$C:$C, Data!$D:$D), "0")</f>
        <v>360</v>
      </c>
      <c r="G8" s="4" cm="1">
        <f t="array" ref="G8">IFERROR(_xlfn.XLOOKUP($B8 &amp; $A8 &amp; G$3, Data!$B:$B &amp; Data!$A:$A &amp; Data!$C:$C, Data!$D:$D), "0")</f>
        <v>360</v>
      </c>
      <c r="H8" s="4" cm="1">
        <f t="array" ref="H8">IFERROR(_xlfn.XLOOKUP($B8 &amp; $A8 &amp; H$3, Data!$B:$B &amp; Data!$A:$A &amp; Data!$C:$C, Data!$D:$D), "0")</f>
        <v>360</v>
      </c>
      <c r="I8" s="4" cm="1">
        <f t="array" ref="I8">IFERROR(_xlfn.XLOOKUP($B8 &amp; $A8 &amp; I$3, Data!$B:$B &amp; Data!$A:$A &amp; Data!$C:$C, Data!$D:$D), "0")</f>
        <v>360</v>
      </c>
      <c r="J8" s="4" cm="1">
        <f t="array" ref="J8">IFERROR(_xlfn.XLOOKUP($B8 &amp; $A8 &amp; J$3, Data!$B:$B &amp; Data!$A:$A &amp; Data!$C:$C, Data!$D:$D), "0")</f>
        <v>360</v>
      </c>
      <c r="K8" s="4" cm="1">
        <f t="array" ref="K8">IFERROR(_xlfn.XLOOKUP($B8 &amp; $A8 &amp; K$3, Data!$B:$B &amp; Data!$A:$A &amp; Data!$C:$C, Data!$D:$D), "0")</f>
        <v>360</v>
      </c>
      <c r="L8" s="4" cm="1">
        <f t="array" ref="L8">IFERROR(_xlfn.XLOOKUP($B8 &amp; $A8 &amp; L$3, Data!$B:$B &amp; Data!$A:$A &amp; Data!$C:$C, Data!$D:$D), "0")</f>
        <v>360</v>
      </c>
      <c r="M8" s="4" cm="1">
        <f t="array" ref="M8">IFERROR(_xlfn.XLOOKUP($B8 &amp; $A8 &amp; M$3, Data!$B:$B &amp; Data!$A:$A &amp; Data!$C:$C, Data!$D:$D), "0")</f>
        <v>360</v>
      </c>
      <c r="N8" s="4" cm="1">
        <f t="array" ref="N8">IFERROR(_xlfn.XLOOKUP($B8 &amp; $A8 &amp; N$3, Data!$B:$B &amp; Data!$A:$A &amp; Data!$C:$C, Data!$D:$D), "0")</f>
        <v>360</v>
      </c>
      <c r="O8" s="4">
        <f t="shared" si="0"/>
        <v>4320</v>
      </c>
    </row>
    <row r="9" spans="1:15" x14ac:dyDescent="0.25">
      <c r="A9" t="s">
        <v>5</v>
      </c>
      <c r="B9" t="str">
        <v>Gekko &amp; Co</v>
      </c>
      <c r="C9" s="14">
        <v>0</v>
      </c>
      <c r="D9" s="4" cm="1">
        <f t="array" ref="D9">IFERROR(_xlfn.XLOOKUP($B9 &amp; $A9 &amp; D$3, Data!$B:$B &amp; Data!$A:$A &amp; Data!$C:$C, Data!$D:$D), "0")</f>
        <v>444.4</v>
      </c>
      <c r="E9" s="4" cm="1">
        <f t="array" ref="E9">IFERROR(_xlfn.XLOOKUP($B9 &amp; $A9 &amp; E$3, Data!$B:$B &amp; Data!$A:$A &amp; Data!$C:$C, Data!$D:$D), "0")</f>
        <v>444.4</v>
      </c>
      <c r="F9" s="4" cm="1">
        <f t="array" ref="F9">IFERROR(_xlfn.XLOOKUP($B9 &amp; $A9 &amp; F$3, Data!$B:$B &amp; Data!$A:$A &amp; Data!$C:$C, Data!$D:$D), "0")</f>
        <v>444.4</v>
      </c>
      <c r="G9" s="4" cm="1">
        <f t="array" ref="G9">IFERROR(_xlfn.XLOOKUP($B9 &amp; $A9 &amp; G$3, Data!$B:$B &amp; Data!$A:$A &amp; Data!$C:$C, Data!$D:$D), "0")</f>
        <v>444.4</v>
      </c>
      <c r="H9" s="4" cm="1">
        <f t="array" ref="H9">IFERROR(_xlfn.XLOOKUP($B9 &amp; $A9 &amp; H$3, Data!$B:$B &amp; Data!$A:$A &amp; Data!$C:$C, Data!$D:$D), "0")</f>
        <v>444.4</v>
      </c>
      <c r="I9" s="4" cm="1">
        <f t="array" ref="I9">IFERROR(_xlfn.XLOOKUP($B9 &amp; $A9 &amp; I$3, Data!$B:$B &amp; Data!$A:$A &amp; Data!$C:$C, Data!$D:$D), "0")</f>
        <v>444.4</v>
      </c>
      <c r="J9" s="4" cm="1">
        <f t="array" ref="J9">IFERROR(_xlfn.XLOOKUP($B9 &amp; $A9 &amp; J$3, Data!$B:$B &amp; Data!$A:$A &amp; Data!$C:$C, Data!$D:$D), "0")</f>
        <v>444.4</v>
      </c>
      <c r="K9" s="4" cm="1">
        <f t="array" ref="K9">IFERROR(_xlfn.XLOOKUP($B9 &amp; $A9 &amp; K$3, Data!$B:$B &amp; Data!$A:$A &amp; Data!$C:$C, Data!$D:$D), "0")</f>
        <v>444.4</v>
      </c>
      <c r="L9" s="4" cm="1">
        <f t="array" ref="L9">IFERROR(_xlfn.XLOOKUP($B9 &amp; $A9 &amp; L$3, Data!$B:$B &amp; Data!$A:$A &amp; Data!$C:$C, Data!$D:$D), "0")</f>
        <v>444.4</v>
      </c>
      <c r="M9" s="4" cm="1">
        <f t="array" ref="M9">IFERROR(_xlfn.XLOOKUP($B9 &amp; $A9 &amp; M$3, Data!$B:$B &amp; Data!$A:$A &amp; Data!$C:$C, Data!$D:$D), "0")</f>
        <v>444.4</v>
      </c>
      <c r="N9" s="4" cm="1">
        <f t="array" ref="N9">IFERROR(_xlfn.XLOOKUP($B9 &amp; $A9 &amp; N$3, Data!$B:$B &amp; Data!$A:$A &amp; Data!$C:$C, Data!$D:$D), "0")</f>
        <v>444.4</v>
      </c>
      <c r="O9" s="4">
        <f t="shared" si="0"/>
        <v>4888.3999999999996</v>
      </c>
    </row>
    <row r="10" spans="1:15" x14ac:dyDescent="0.25">
      <c r="A10" t="s">
        <v>5</v>
      </c>
      <c r="B10" t="str">
        <v>Wayne Enterprises</v>
      </c>
      <c r="C10" s="14">
        <v>0</v>
      </c>
      <c r="D10" s="4" t="str" cm="1">
        <f t="array" ref="D10">IFERROR(_xlfn.XLOOKUP($B10 &amp; $A10 &amp; D$3, Data!$B:$B &amp; Data!$A:$A &amp; Data!$C:$C, Data!$D:$D), "0")</f>
        <v>0</v>
      </c>
      <c r="E10" s="4" t="str" cm="1">
        <f t="array" ref="E10">IFERROR(_xlfn.XLOOKUP($B10 &amp; $A10 &amp; E$3, Data!$B:$B &amp; Data!$A:$A &amp; Data!$C:$C, Data!$D:$D), "0")</f>
        <v>0</v>
      </c>
      <c r="F10" s="4" t="str" cm="1">
        <f t="array" ref="F10">IFERROR(_xlfn.XLOOKUP($B10 &amp; $A10 &amp; F$3, Data!$B:$B &amp; Data!$A:$A &amp; Data!$C:$C, Data!$D:$D), "0")</f>
        <v>0</v>
      </c>
      <c r="G10" s="4" t="str" cm="1">
        <f t="array" ref="G10">IFERROR(_xlfn.XLOOKUP($B10 &amp; $A10 &amp; G$3, Data!$B:$B &amp; Data!$A:$A &amp; Data!$C:$C, Data!$D:$D), "0")</f>
        <v>0</v>
      </c>
      <c r="H10" s="4" t="str" cm="1">
        <f t="array" ref="H10">IFERROR(_xlfn.XLOOKUP($B10 &amp; $A10 &amp; H$3, Data!$B:$B &amp; Data!$A:$A &amp; Data!$C:$C, Data!$D:$D), "0")</f>
        <v>0</v>
      </c>
      <c r="I10" s="4" t="str" cm="1">
        <f t="array" ref="I10">IFERROR(_xlfn.XLOOKUP($B10 &amp; $A10 &amp; I$3, Data!$B:$B &amp; Data!$A:$A &amp; Data!$C:$C, Data!$D:$D), "0")</f>
        <v>0</v>
      </c>
      <c r="J10" s="4" t="str" cm="1">
        <f t="array" ref="J10">IFERROR(_xlfn.XLOOKUP($B10 &amp; $A10 &amp; J$3, Data!$B:$B &amp; Data!$A:$A &amp; Data!$C:$C, Data!$D:$D), "0")</f>
        <v>0</v>
      </c>
      <c r="K10" s="4" t="str" cm="1">
        <f t="array" ref="K10">IFERROR(_xlfn.XLOOKUP($B10 &amp; $A10 &amp; K$3, Data!$B:$B &amp; Data!$A:$A &amp; Data!$C:$C, Data!$D:$D), "0")</f>
        <v>0</v>
      </c>
      <c r="L10" s="4" t="str" cm="1">
        <f t="array" ref="L10">IFERROR(_xlfn.XLOOKUP($B10 &amp; $A10 &amp; L$3, Data!$B:$B &amp; Data!$A:$A &amp; Data!$C:$C, Data!$D:$D), "0")</f>
        <v>0</v>
      </c>
      <c r="M10" s="4" t="str" cm="1">
        <f t="array" ref="M10">IFERROR(_xlfn.XLOOKUP($B10 &amp; $A10 &amp; M$3, Data!$B:$B &amp; Data!$A:$A &amp; Data!$C:$C, Data!$D:$D), "0")</f>
        <v>0</v>
      </c>
      <c r="N10" s="4" t="str" cm="1">
        <f t="array" ref="N10">IFERROR(_xlfn.XLOOKUP($B10 &amp; $A10 &amp; N$3, Data!$B:$B &amp; Data!$A:$A &amp; Data!$C:$C, Data!$D:$D), "0")</f>
        <v>0</v>
      </c>
      <c r="O10" s="4">
        <f t="shared" si="0"/>
        <v>0</v>
      </c>
    </row>
    <row r="11" spans="1:15" x14ac:dyDescent="0.25">
      <c r="A11" t="s">
        <v>5</v>
      </c>
      <c r="B11" t="str">
        <v>Genco Pura Olive Oil Company</v>
      </c>
      <c r="C11" s="4">
        <v>0</v>
      </c>
      <c r="D11" s="4" t="str" cm="1">
        <f t="array" ref="D11">IFERROR(_xlfn.XLOOKUP($B11 &amp; $A11 &amp; D$3, Data!$B:$B &amp; Data!$A:$A &amp; Data!$C:$C, Data!$D:$D), "0")</f>
        <v>0</v>
      </c>
      <c r="E11" s="4" t="str" cm="1">
        <f t="array" ref="E11">IFERROR(_xlfn.XLOOKUP($B11 &amp; $A11 &amp; E$3, Data!$B:$B &amp; Data!$A:$A &amp; Data!$C:$C, Data!$D:$D), "0")</f>
        <v>0</v>
      </c>
      <c r="F11" s="4" t="str" cm="1">
        <f t="array" ref="F11">IFERROR(_xlfn.XLOOKUP($B11 &amp; $A11 &amp; F$3, Data!$B:$B &amp; Data!$A:$A &amp; Data!$C:$C, Data!$D:$D), "0")</f>
        <v>0</v>
      </c>
      <c r="G11" s="4" t="str" cm="1">
        <f t="array" ref="G11">IFERROR(_xlfn.XLOOKUP($B11 &amp; $A11 &amp; G$3, Data!$B:$B &amp; Data!$A:$A &amp; Data!$C:$C, Data!$D:$D), "0")</f>
        <v>0</v>
      </c>
      <c r="H11" s="4" t="str" cm="1">
        <f t="array" ref="H11">IFERROR(_xlfn.XLOOKUP($B11 &amp; $A11 &amp; H$3, Data!$B:$B &amp; Data!$A:$A &amp; Data!$C:$C, Data!$D:$D), "0")</f>
        <v>0</v>
      </c>
      <c r="I11" s="4" t="str" cm="1">
        <f t="array" ref="I11">IFERROR(_xlfn.XLOOKUP($B11 &amp; $A11 &amp; I$3, Data!$B:$B &amp; Data!$A:$A &amp; Data!$C:$C, Data!$D:$D), "0")</f>
        <v>0</v>
      </c>
      <c r="J11" s="4" t="str" cm="1">
        <f t="array" ref="J11">IFERROR(_xlfn.XLOOKUP($B11 &amp; $A11 &amp; J$3, Data!$B:$B &amp; Data!$A:$A &amp; Data!$C:$C, Data!$D:$D), "0")</f>
        <v>0</v>
      </c>
      <c r="K11" s="4" t="str" cm="1">
        <f t="array" ref="K11">IFERROR(_xlfn.XLOOKUP($B11 &amp; $A11 &amp; K$3, Data!$B:$B &amp; Data!$A:$A &amp; Data!$C:$C, Data!$D:$D), "0")</f>
        <v>0</v>
      </c>
      <c r="L11" s="4" t="str" cm="1">
        <f t="array" ref="L11">IFERROR(_xlfn.XLOOKUP($B11 &amp; $A11 &amp; L$3, Data!$B:$B &amp; Data!$A:$A &amp; Data!$C:$C, Data!$D:$D), "0")</f>
        <v>0</v>
      </c>
      <c r="M11" s="4" t="str" cm="1">
        <f t="array" ref="M11">IFERROR(_xlfn.XLOOKUP($B11 &amp; $A11 &amp; M$3, Data!$B:$B &amp; Data!$A:$A &amp; Data!$C:$C, Data!$D:$D), "0")</f>
        <v>0</v>
      </c>
      <c r="N11" s="4" t="str" cm="1">
        <f t="array" ref="N11">IFERROR(_xlfn.XLOOKUP($B11 &amp; $A11 &amp; N$3, Data!$B:$B &amp; Data!$A:$A &amp; Data!$C:$C, Data!$D:$D), "0")</f>
        <v>0</v>
      </c>
      <c r="O11" s="4">
        <f t="shared" si="0"/>
        <v>0</v>
      </c>
    </row>
    <row r="12" spans="1:15" x14ac:dyDescent="0.25">
      <c r="A12" t="s">
        <v>5</v>
      </c>
      <c r="B12" t="str">
        <v>Duff Beer</v>
      </c>
      <c r="C12" s="4" cm="1">
        <f t="array" ref="C12">IFERROR(_xlfn.XLOOKUP($B12 &amp; $A12 &amp; C$3, Data!$B:$B &amp; Data!$A:$A &amp; Data!$C:$C, Data!$D:$D), "0")</f>
        <v>16320</v>
      </c>
      <c r="D12" s="4" cm="1">
        <f t="array" ref="D12">IFERROR(_xlfn.XLOOKUP($B12 &amp; $A12 &amp; D$3, Data!$B:$B &amp; Data!$A:$A &amp; Data!$C:$C, Data!$D:$D), "0")</f>
        <v>16320</v>
      </c>
      <c r="E12" s="4" cm="1">
        <f t="array" ref="E12">IFERROR(_xlfn.XLOOKUP($B12 &amp; $A12 &amp; E$3, Data!$B:$B &amp; Data!$A:$A &amp; Data!$C:$C, Data!$D:$D), "0")</f>
        <v>16320</v>
      </c>
      <c r="F12" s="4" cm="1">
        <f t="array" ref="F12">IFERROR(_xlfn.XLOOKUP($B12 &amp; $A12 &amp; F$3, Data!$B:$B &amp; Data!$A:$A &amp; Data!$C:$C, Data!$D:$D), "0")</f>
        <v>16320</v>
      </c>
      <c r="G12" s="4" cm="1">
        <f t="array" ref="G12">IFERROR(_xlfn.XLOOKUP($B12 &amp; $A12 &amp; G$3, Data!$B:$B &amp; Data!$A:$A &amp; Data!$C:$C, Data!$D:$D), "0")</f>
        <v>16320</v>
      </c>
      <c r="H12" s="4" cm="1">
        <f t="array" ref="H12">IFERROR(_xlfn.XLOOKUP($B12 &amp; $A12 &amp; H$3, Data!$B:$B &amp; Data!$A:$A &amp; Data!$C:$C, Data!$D:$D), "0")</f>
        <v>16320</v>
      </c>
      <c r="I12" s="4" cm="1">
        <f t="array" ref="I12">IFERROR(_xlfn.XLOOKUP($B12 &amp; $A12 &amp; I$3, Data!$B:$B &amp; Data!$A:$A &amp; Data!$C:$C, Data!$D:$D), "0")</f>
        <v>16320</v>
      </c>
      <c r="J12" s="4" cm="1">
        <f t="array" ref="J12">IFERROR(_xlfn.XLOOKUP($B12 &amp; $A12 &amp; J$3, Data!$B:$B &amp; Data!$A:$A &amp; Data!$C:$C, Data!$D:$D), "0")</f>
        <v>16320</v>
      </c>
      <c r="K12" s="4" cm="1">
        <f t="array" ref="K12">IFERROR(_xlfn.XLOOKUP($B12 &amp; $A12 &amp; K$3, Data!$B:$B &amp; Data!$A:$A &amp; Data!$C:$C, Data!$D:$D), "0")</f>
        <v>16320</v>
      </c>
      <c r="L12" s="4" cm="1">
        <f t="array" ref="L12">IFERROR(_xlfn.XLOOKUP($B12 &amp; $A12 &amp; L$3, Data!$B:$B &amp; Data!$A:$A &amp; Data!$C:$C, Data!$D:$D), "0")</f>
        <v>16320</v>
      </c>
      <c r="M12" s="4" cm="1">
        <f t="array" ref="M12">IFERROR(_xlfn.XLOOKUP($B12 &amp; $A12 &amp; M$3, Data!$B:$B &amp; Data!$A:$A &amp; Data!$C:$C, Data!$D:$D), "0")</f>
        <v>16320</v>
      </c>
      <c r="N12" s="4" cm="1">
        <f t="array" ref="N12">IFERROR(_xlfn.XLOOKUP($B12 &amp; $A12 &amp; N$3, Data!$B:$B &amp; Data!$A:$A &amp; Data!$C:$C, Data!$D:$D), "0")</f>
        <v>16320</v>
      </c>
      <c r="O12" s="4">
        <f t="shared" si="0"/>
        <v>195840</v>
      </c>
    </row>
    <row r="13" spans="1:15" x14ac:dyDescent="0.25">
      <c r="A13" t="s">
        <v>5</v>
      </c>
      <c r="B13" t="str">
        <v>Bubba Gump Shrimp Company</v>
      </c>
      <c r="C13" s="4">
        <v>25</v>
      </c>
      <c r="D13" s="4" cm="1">
        <f t="array" ref="D13">IFERROR(_xlfn.XLOOKUP($B13 &amp; $A13 &amp; D$3, Data!$B:$B &amp; Data!$A:$A &amp; Data!$C:$C, Data!$D:$D), "0")</f>
        <v>6320</v>
      </c>
      <c r="E13" s="4" cm="1">
        <f t="array" ref="E13">IFERROR(_xlfn.XLOOKUP($B13 &amp; $A13 &amp; E$3, Data!$B:$B &amp; Data!$A:$A &amp; Data!$C:$C, Data!$D:$D), "0")</f>
        <v>6320</v>
      </c>
      <c r="F13" s="4" cm="1">
        <f t="array" ref="F13">IFERROR(_xlfn.XLOOKUP($B13 &amp; $A13 &amp; F$3, Data!$B:$B &amp; Data!$A:$A &amp; Data!$C:$C, Data!$D:$D), "0")</f>
        <v>6320</v>
      </c>
      <c r="G13" s="4" cm="1">
        <f t="array" ref="G13">IFERROR(_xlfn.XLOOKUP($B13 &amp; $A13 &amp; G$3, Data!$B:$B &amp; Data!$A:$A &amp; Data!$C:$C, Data!$D:$D), "0")</f>
        <v>6320</v>
      </c>
      <c r="H13" s="4" cm="1">
        <f t="array" ref="H13">IFERROR(_xlfn.XLOOKUP($B13 &amp; $A13 &amp; H$3, Data!$B:$B &amp; Data!$A:$A &amp; Data!$C:$C, Data!$D:$D), "0")</f>
        <v>6320</v>
      </c>
      <c r="I13" s="4" cm="1">
        <f t="array" ref="I13">IFERROR(_xlfn.XLOOKUP($B13 &amp; $A13 &amp; I$3, Data!$B:$B &amp; Data!$A:$A &amp; Data!$C:$C, Data!$D:$D), "0")</f>
        <v>6320</v>
      </c>
      <c r="J13" s="4" cm="1">
        <f t="array" ref="J13">IFERROR(_xlfn.XLOOKUP($B13 &amp; $A13 &amp; J$3, Data!$B:$B &amp; Data!$A:$A &amp; Data!$C:$C, Data!$D:$D), "0")</f>
        <v>6320</v>
      </c>
      <c r="K13" s="4" cm="1">
        <f t="array" ref="K13">IFERROR(_xlfn.XLOOKUP($B13 &amp; $A13 &amp; K$3, Data!$B:$B &amp; Data!$A:$A &amp; Data!$C:$C, Data!$D:$D), "0")</f>
        <v>6320</v>
      </c>
      <c r="L13" s="4" cm="1">
        <f t="array" ref="L13">IFERROR(_xlfn.XLOOKUP($B13 &amp; $A13 &amp; L$3, Data!$B:$B &amp; Data!$A:$A &amp; Data!$C:$C, Data!$D:$D), "0")</f>
        <v>6320</v>
      </c>
      <c r="M13" s="4" cm="1">
        <f t="array" ref="M13">IFERROR(_xlfn.XLOOKUP($B13 &amp; $A13 &amp; M$3, Data!$B:$B &amp; Data!$A:$A &amp; Data!$C:$C, Data!$D:$D), "0")</f>
        <v>6320</v>
      </c>
      <c r="N13" s="4" cm="1">
        <f t="array" ref="N13">IFERROR(_xlfn.XLOOKUP($B13 &amp; $A13 &amp; N$3, Data!$B:$B &amp; Data!$A:$A &amp; Data!$C:$C, Data!$D:$D), "0")</f>
        <v>6320</v>
      </c>
      <c r="O13" s="4">
        <f t="shared" si="0"/>
        <v>69545</v>
      </c>
    </row>
    <row r="14" spans="1:15" x14ac:dyDescent="0.25">
      <c r="A14" t="s">
        <v>5</v>
      </c>
      <c r="B14" t="str">
        <v>Olivia Pope &amp; Associates</v>
      </c>
      <c r="C14" s="4">
        <v>0</v>
      </c>
      <c r="D14" s="4" t="str" cm="1">
        <f t="array" ref="D14">IFERROR(_xlfn.XLOOKUP($B14 &amp; $A14 &amp; D$3, Data!$B:$B &amp; Data!$A:$A &amp; Data!$C:$C, Data!$D:$D), "0")</f>
        <v>0</v>
      </c>
      <c r="E14" s="4" t="str" cm="1">
        <f t="array" ref="E14">IFERROR(_xlfn.XLOOKUP($B14 &amp; $A14 &amp; E$3, Data!$B:$B &amp; Data!$A:$A &amp; Data!$C:$C, Data!$D:$D), "0")</f>
        <v>0</v>
      </c>
      <c r="F14" s="4" t="str" cm="1">
        <f t="array" ref="F14">IFERROR(_xlfn.XLOOKUP($B14 &amp; $A14 &amp; F$3, Data!$B:$B &amp; Data!$A:$A &amp; Data!$C:$C, Data!$D:$D), "0")</f>
        <v>0</v>
      </c>
      <c r="G14" s="4" t="str" cm="1">
        <f t="array" ref="G14">IFERROR(_xlfn.XLOOKUP($B14 &amp; $A14 &amp; G$3, Data!$B:$B &amp; Data!$A:$A &amp; Data!$C:$C, Data!$D:$D), "0")</f>
        <v>0</v>
      </c>
      <c r="H14" s="4" t="str" cm="1">
        <f t="array" ref="H14">IFERROR(_xlfn.XLOOKUP($B14 &amp; $A14 &amp; H$3, Data!$B:$B &amp; Data!$A:$A &amp; Data!$C:$C, Data!$D:$D), "0")</f>
        <v>0</v>
      </c>
      <c r="I14" s="4" t="str" cm="1">
        <f t="array" ref="I14">IFERROR(_xlfn.XLOOKUP($B14 &amp; $A14 &amp; I$3, Data!$B:$B &amp; Data!$A:$A &amp; Data!$C:$C, Data!$D:$D), "0")</f>
        <v>0</v>
      </c>
      <c r="J14" s="4" t="str" cm="1">
        <f t="array" ref="J14">IFERROR(_xlfn.XLOOKUP($B14 &amp; $A14 &amp; J$3, Data!$B:$B &amp; Data!$A:$A &amp; Data!$C:$C, Data!$D:$D), "0")</f>
        <v>0</v>
      </c>
      <c r="K14" s="4" t="str" cm="1">
        <f t="array" ref="K14">IFERROR(_xlfn.XLOOKUP($B14 &amp; $A14 &amp; K$3, Data!$B:$B &amp; Data!$A:$A &amp; Data!$C:$C, Data!$D:$D), "0")</f>
        <v>0</v>
      </c>
      <c r="L14" s="4" t="str" cm="1">
        <f t="array" ref="L14">IFERROR(_xlfn.XLOOKUP($B14 &amp; $A14 &amp; L$3, Data!$B:$B &amp; Data!$A:$A &amp; Data!$C:$C, Data!$D:$D), "0")</f>
        <v>0</v>
      </c>
      <c r="M14" s="4" t="str" cm="1">
        <f t="array" ref="M14">IFERROR(_xlfn.XLOOKUP($B14 &amp; $A14 &amp; M$3, Data!$B:$B &amp; Data!$A:$A &amp; Data!$C:$C, Data!$D:$D), "0")</f>
        <v>0</v>
      </c>
      <c r="N14" s="4" t="str" cm="1">
        <f t="array" ref="N14">IFERROR(_xlfn.XLOOKUP($B14 &amp; $A14 &amp; N$3, Data!$B:$B &amp; Data!$A:$A &amp; Data!$C:$C, Data!$D:$D), "0")</f>
        <v>0</v>
      </c>
      <c r="O14" s="4">
        <f t="shared" si="0"/>
        <v>0</v>
      </c>
    </row>
    <row r="15" spans="1:15" x14ac:dyDescent="0.25">
      <c r="A15" t="s">
        <v>5</v>
      </c>
      <c r="B15" t="str">
        <v>Vehement Capital Partners</v>
      </c>
      <c r="C15" s="4" cm="1">
        <f t="array" ref="C15">IFERROR(_xlfn.XLOOKUP($B15 &amp; $A15 &amp; C$3, Data!$B:$B &amp; Data!$A:$A &amp; Data!$C:$C, Data!$D:$D), "0")</f>
        <v>1860</v>
      </c>
      <c r="D15" s="4" cm="1">
        <f t="array" ref="D15">IFERROR(_xlfn.XLOOKUP($B15 &amp; $A15 &amp; D$3, Data!$B:$B &amp; Data!$A:$A &amp; Data!$C:$C, Data!$D:$D), "0")</f>
        <v>1860</v>
      </c>
      <c r="E15" s="4" cm="1">
        <f t="array" ref="E15">IFERROR(_xlfn.XLOOKUP($B15 &amp; $A15 &amp; E$3, Data!$B:$B &amp; Data!$A:$A &amp; Data!$C:$C, Data!$D:$D), "0")</f>
        <v>1860</v>
      </c>
      <c r="F15" s="4" cm="1">
        <f t="array" ref="F15">IFERROR(_xlfn.XLOOKUP($B15 &amp; $A15 &amp; F$3, Data!$B:$B &amp; Data!$A:$A &amp; Data!$C:$C, Data!$D:$D), "0")</f>
        <v>1860</v>
      </c>
      <c r="G15" s="4" cm="1">
        <f t="array" ref="G15">IFERROR(_xlfn.XLOOKUP($B15 &amp; $A15 &amp; G$3, Data!$B:$B &amp; Data!$A:$A &amp; Data!$C:$C, Data!$D:$D), "0")</f>
        <v>1860</v>
      </c>
      <c r="H15" s="4" cm="1">
        <f t="array" ref="H15">IFERROR(_xlfn.XLOOKUP($B15 &amp; $A15 &amp; H$3, Data!$B:$B &amp; Data!$A:$A &amp; Data!$C:$C, Data!$D:$D), "0")</f>
        <v>1860</v>
      </c>
      <c r="I15" s="4" cm="1">
        <f t="array" ref="I15">IFERROR(_xlfn.XLOOKUP($B15 &amp; $A15 &amp; I$3, Data!$B:$B &amp; Data!$A:$A &amp; Data!$C:$C, Data!$D:$D), "0")</f>
        <v>1860</v>
      </c>
      <c r="J15" s="4" cm="1">
        <f t="array" ref="J15">IFERROR(_xlfn.XLOOKUP($B15 &amp; $A15 &amp; J$3, Data!$B:$B &amp; Data!$A:$A &amp; Data!$C:$C, Data!$D:$D), "0")</f>
        <v>1860</v>
      </c>
      <c r="K15" s="4" cm="1">
        <f t="array" ref="K15">IFERROR(_xlfn.XLOOKUP($B15 &amp; $A15 &amp; K$3, Data!$B:$B &amp; Data!$A:$A &amp; Data!$C:$C, Data!$D:$D), "0")</f>
        <v>1860</v>
      </c>
      <c r="L15" s="4" cm="1">
        <f t="array" ref="L15">IFERROR(_xlfn.XLOOKUP($B15 &amp; $A15 &amp; L$3, Data!$B:$B &amp; Data!$A:$A &amp; Data!$C:$C, Data!$D:$D), "0")</f>
        <v>1860</v>
      </c>
      <c r="M15" s="4" cm="1">
        <f t="array" ref="M15">IFERROR(_xlfn.XLOOKUP($B15 &amp; $A15 &amp; M$3, Data!$B:$B &amp; Data!$A:$A &amp; Data!$C:$C, Data!$D:$D), "0")</f>
        <v>1860</v>
      </c>
      <c r="N15" s="4" cm="1">
        <f t="array" ref="N15">IFERROR(_xlfn.XLOOKUP($B15 &amp; $A15 &amp; N$3, Data!$B:$B &amp; Data!$A:$A &amp; Data!$C:$C, Data!$D:$D), "0")</f>
        <v>1860</v>
      </c>
      <c r="O15" s="4">
        <f t="shared" si="0"/>
        <v>22320</v>
      </c>
    </row>
    <row r="16" spans="1:15" x14ac:dyDescent="0.25">
      <c r="A16" t="s">
        <v>5</v>
      </c>
      <c r="B16" t="str">
        <v>Frontline Motion Controls</v>
      </c>
      <c r="C16" s="14">
        <v>0</v>
      </c>
      <c r="D16" s="4" t="str" cm="1">
        <f t="array" ref="D16">IFERROR(_xlfn.XLOOKUP($B16 &amp; $A16 &amp; D$3, Data!$B:$B &amp; Data!$A:$A &amp; Data!$C:$C, Data!$D:$D), "0")</f>
        <v>0</v>
      </c>
      <c r="E16" s="4" t="str" cm="1">
        <f t="array" ref="E16">IFERROR(_xlfn.XLOOKUP($B16 &amp; $A16 &amp; E$3, Data!$B:$B &amp; Data!$A:$A &amp; Data!$C:$C, Data!$D:$D), "0")</f>
        <v>0</v>
      </c>
      <c r="F16" s="4" t="str" cm="1">
        <f t="array" ref="F16">IFERROR(_xlfn.XLOOKUP($B16 &amp; $A16 &amp; F$3, Data!$B:$B &amp; Data!$A:$A &amp; Data!$C:$C, Data!$D:$D), "0")</f>
        <v>0</v>
      </c>
      <c r="G16" s="4" t="str" cm="1">
        <f t="array" ref="G16">IFERROR(_xlfn.XLOOKUP($B16 &amp; $A16 &amp; G$3, Data!$B:$B &amp; Data!$A:$A &amp; Data!$C:$C, Data!$D:$D), "0")</f>
        <v>0</v>
      </c>
      <c r="H16" s="4" t="str" cm="1">
        <f t="array" ref="H16">IFERROR(_xlfn.XLOOKUP($B16 &amp; $A16 &amp; H$3, Data!$B:$B &amp; Data!$A:$A &amp; Data!$C:$C, Data!$D:$D), "0")</f>
        <v>0</v>
      </c>
      <c r="I16" s="4" t="str" cm="1">
        <f t="array" ref="I16">IFERROR(_xlfn.XLOOKUP($B16 &amp; $A16 &amp; I$3, Data!$B:$B &amp; Data!$A:$A &amp; Data!$C:$C, Data!$D:$D), "0")</f>
        <v>0</v>
      </c>
      <c r="J16" s="4" t="str" cm="1">
        <f t="array" ref="J16">IFERROR(_xlfn.XLOOKUP($B16 &amp; $A16 &amp; J$3, Data!$B:$B &amp; Data!$A:$A &amp; Data!$C:$C, Data!$D:$D), "0")</f>
        <v>0</v>
      </c>
      <c r="K16" s="4" t="str" cm="1">
        <f t="array" ref="K16">IFERROR(_xlfn.XLOOKUP($B16 &amp; $A16 &amp; K$3, Data!$B:$B &amp; Data!$A:$A &amp; Data!$C:$C, Data!$D:$D), "0")</f>
        <v>0</v>
      </c>
      <c r="L16" s="4" t="str" cm="1">
        <f t="array" ref="L16">IFERROR(_xlfn.XLOOKUP($B16 &amp; $A16 &amp; L$3, Data!$B:$B &amp; Data!$A:$A &amp; Data!$C:$C, Data!$D:$D), "0")</f>
        <v>0</v>
      </c>
      <c r="M16" s="4" t="str" cm="1">
        <f t="array" ref="M16">IFERROR(_xlfn.XLOOKUP($B16 &amp; $A16 &amp; M$3, Data!$B:$B &amp; Data!$A:$A &amp; Data!$C:$C, Data!$D:$D), "0")</f>
        <v>0</v>
      </c>
      <c r="N16" s="4" t="str" cm="1">
        <f t="array" ref="N16">IFERROR(_xlfn.XLOOKUP($B16 &amp; $A16 &amp; N$3, Data!$B:$B &amp; Data!$A:$A &amp; Data!$C:$C, Data!$D:$D), "0")</f>
        <v>0</v>
      </c>
      <c r="O16" s="4">
        <f t="shared" si="0"/>
        <v>0</v>
      </c>
    </row>
    <row r="17" spans="1:15" x14ac:dyDescent="0.25">
      <c r="A17" t="s">
        <v>5</v>
      </c>
      <c r="B17" t="str">
        <v>Massive Dynamic</v>
      </c>
      <c r="C17" s="14">
        <v>0</v>
      </c>
      <c r="D17" s="4" cm="1">
        <f t="array" ref="D17">IFERROR(_xlfn.XLOOKUP($B17 &amp; $A17 &amp; D$3, Data!$B:$B &amp; Data!$A:$A &amp; Data!$C:$C, Data!$D:$D), "0")</f>
        <v>0</v>
      </c>
      <c r="E17" s="4" cm="1">
        <f t="array" ref="E17">IFERROR(_xlfn.XLOOKUP($B17 &amp; $A17 &amp; E$3, Data!$B:$B &amp; Data!$A:$A &amp; Data!$C:$C, Data!$D:$D), "0")</f>
        <v>0</v>
      </c>
      <c r="F17" s="4" cm="1">
        <f t="array" ref="F17">IFERROR(_xlfn.XLOOKUP($B17 &amp; $A17 &amp; F$3, Data!$B:$B &amp; Data!$A:$A &amp; Data!$C:$C, Data!$D:$D), "0")</f>
        <v>0</v>
      </c>
      <c r="G17" s="4" cm="1">
        <f t="array" ref="G17">IFERROR(_xlfn.XLOOKUP($B17 &amp; $A17 &amp; G$3, Data!$B:$B &amp; Data!$A:$A &amp; Data!$C:$C, Data!$D:$D), "0")</f>
        <v>0</v>
      </c>
      <c r="H17" s="4" cm="1">
        <f t="array" ref="H17">IFERROR(_xlfn.XLOOKUP($B17 &amp; $A17 &amp; H$3, Data!$B:$B &amp; Data!$A:$A &amp; Data!$C:$C, Data!$D:$D), "0")</f>
        <v>0</v>
      </c>
      <c r="I17" s="4" cm="1">
        <f t="array" ref="I17">IFERROR(_xlfn.XLOOKUP($B17 &amp; $A17 &amp; I$3, Data!$B:$B &amp; Data!$A:$A &amp; Data!$C:$C, Data!$D:$D), "0")</f>
        <v>2976</v>
      </c>
      <c r="J17" s="4" cm="1">
        <f t="array" ref="J17">IFERROR(_xlfn.XLOOKUP($B17 &amp; $A17 &amp; J$3, Data!$B:$B &amp; Data!$A:$A &amp; Data!$C:$C, Data!$D:$D), "0")</f>
        <v>2976</v>
      </c>
      <c r="K17" s="4" cm="1">
        <f t="array" ref="K17">IFERROR(_xlfn.XLOOKUP($B17 &amp; $A17 &amp; K$3, Data!$B:$B &amp; Data!$A:$A &amp; Data!$C:$C, Data!$D:$D), "0")</f>
        <v>2976</v>
      </c>
      <c r="L17" s="4" cm="1">
        <f t="array" ref="L17">IFERROR(_xlfn.XLOOKUP($B17 &amp; $A17 &amp; L$3, Data!$B:$B &amp; Data!$A:$A &amp; Data!$C:$C, Data!$D:$D), "0")</f>
        <v>2976</v>
      </c>
      <c r="M17" s="4" cm="1">
        <f t="array" ref="M17">IFERROR(_xlfn.XLOOKUP($B17 &amp; $A17 &amp; M$3, Data!$B:$B &amp; Data!$A:$A &amp; Data!$C:$C, Data!$D:$D), "0")</f>
        <v>2976</v>
      </c>
      <c r="N17" s="4" cm="1">
        <f t="array" ref="N17">IFERROR(_xlfn.XLOOKUP($B17 &amp; $A17 &amp; N$3, Data!$B:$B &amp; Data!$A:$A &amp; Data!$C:$C, Data!$D:$D), "0")</f>
        <v>2976</v>
      </c>
      <c r="O17" s="4">
        <f t="shared" si="0"/>
        <v>17856</v>
      </c>
    </row>
    <row r="18" spans="1:15" x14ac:dyDescent="0.25">
      <c r="A18" t="s">
        <v>5</v>
      </c>
      <c r="B18" t="str">
        <v>Dunder Mifflin Inc.</v>
      </c>
      <c r="C18" s="14">
        <v>0</v>
      </c>
      <c r="D18" s="4" t="str" cm="1">
        <f t="array" ref="D18">IFERROR(_xlfn.XLOOKUP($B18 &amp; $A18 &amp; D$3, Data!$B:$B &amp; Data!$A:$A &amp; Data!$C:$C, Data!$D:$D), "0")</f>
        <v>0</v>
      </c>
      <c r="E18" s="4" t="str" cm="1">
        <f t="array" ref="E18">IFERROR(_xlfn.XLOOKUP($B18 &amp; $A18 &amp; E$3, Data!$B:$B &amp; Data!$A:$A &amp; Data!$C:$C, Data!$D:$D), "0")</f>
        <v>0</v>
      </c>
      <c r="F18" s="4" t="str" cm="1">
        <f t="array" ref="F18">IFERROR(_xlfn.XLOOKUP($B18 &amp; $A18 &amp; F$3, Data!$B:$B &amp; Data!$A:$A &amp; Data!$C:$C, Data!$D:$D), "0")</f>
        <v>0</v>
      </c>
      <c r="G18" s="4" t="str" cm="1">
        <f t="array" ref="G18">IFERROR(_xlfn.XLOOKUP($B18 &amp; $A18 &amp; G$3, Data!$B:$B &amp; Data!$A:$A &amp; Data!$C:$C, Data!$D:$D), "0")</f>
        <v>0</v>
      </c>
      <c r="H18" s="4" t="str" cm="1">
        <f t="array" ref="H18">IFERROR(_xlfn.XLOOKUP($B18 &amp; $A18 &amp; H$3, Data!$B:$B &amp; Data!$A:$A &amp; Data!$C:$C, Data!$D:$D), "0")</f>
        <v>0</v>
      </c>
      <c r="I18" s="4" t="str" cm="1">
        <f t="array" ref="I18">IFERROR(_xlfn.XLOOKUP($B18 &amp; $A18 &amp; I$3, Data!$B:$B &amp; Data!$A:$A &amp; Data!$C:$C, Data!$D:$D), "0")</f>
        <v>0</v>
      </c>
      <c r="J18" s="4" t="str" cm="1">
        <f t="array" ref="J18">IFERROR(_xlfn.XLOOKUP($B18 &amp; $A18 &amp; J$3, Data!$B:$B &amp; Data!$A:$A &amp; Data!$C:$C, Data!$D:$D), "0")</f>
        <v>0</v>
      </c>
      <c r="K18" s="4" t="str" cm="1">
        <f t="array" ref="K18">IFERROR(_xlfn.XLOOKUP($B18 &amp; $A18 &amp; K$3, Data!$B:$B &amp; Data!$A:$A &amp; Data!$C:$C, Data!$D:$D), "0")</f>
        <v>0</v>
      </c>
      <c r="L18" s="4" t="str" cm="1">
        <f t="array" ref="L18">IFERROR(_xlfn.XLOOKUP($B18 &amp; $A18 &amp; L$3, Data!$B:$B &amp; Data!$A:$A &amp; Data!$C:$C, Data!$D:$D), "0")</f>
        <v>0</v>
      </c>
      <c r="M18" s="4" t="str" cm="1">
        <f t="array" ref="M18">IFERROR(_xlfn.XLOOKUP($B18 &amp; $A18 &amp; M$3, Data!$B:$B &amp; Data!$A:$A &amp; Data!$C:$C, Data!$D:$D), "0")</f>
        <v>0</v>
      </c>
      <c r="N18" s="4" t="str" cm="1">
        <f t="array" ref="N18">IFERROR(_xlfn.XLOOKUP($B18 &amp; $A18 &amp; N$3, Data!$B:$B &amp; Data!$A:$A &amp; Data!$C:$C, Data!$D:$D), "0")</f>
        <v>0</v>
      </c>
      <c r="O18" s="4">
        <f t="shared" si="0"/>
        <v>0</v>
      </c>
    </row>
    <row r="19" spans="1:15" x14ac:dyDescent="0.25">
      <c r="A19" t="s">
        <v>5</v>
      </c>
      <c r="B19" t="str">
        <v>Sterling Cooper Draper Pryce</v>
      </c>
      <c r="C19" s="4">
        <v>0</v>
      </c>
      <c r="D19" s="4" t="str" cm="1">
        <f t="array" ref="D19">IFERROR(_xlfn.XLOOKUP($B19 &amp; $A19 &amp; D$3, Data!$B:$B &amp; Data!$A:$A &amp; Data!$C:$C, Data!$D:$D), "0")</f>
        <v>0</v>
      </c>
      <c r="E19" s="4" t="str" cm="1">
        <f t="array" ref="E19">IFERROR(_xlfn.XLOOKUP($B19 &amp; $A19 &amp; E$3, Data!$B:$B &amp; Data!$A:$A &amp; Data!$C:$C, Data!$D:$D), "0")</f>
        <v>0</v>
      </c>
      <c r="F19" s="4" t="str" cm="1">
        <f t="array" ref="F19">IFERROR(_xlfn.XLOOKUP($B19 &amp; $A19 &amp; F$3, Data!$B:$B &amp; Data!$A:$A &amp; Data!$C:$C, Data!$D:$D), "0")</f>
        <v>0</v>
      </c>
      <c r="G19" s="4" t="str" cm="1">
        <f t="array" ref="G19">IFERROR(_xlfn.XLOOKUP($B19 &amp; $A19 &amp; G$3, Data!$B:$B &amp; Data!$A:$A &amp; Data!$C:$C, Data!$D:$D), "0")</f>
        <v>0</v>
      </c>
      <c r="H19" s="4" t="str" cm="1">
        <f t="array" ref="H19">IFERROR(_xlfn.XLOOKUP($B19 &amp; $A19 &amp; H$3, Data!$B:$B &amp; Data!$A:$A &amp; Data!$C:$C, Data!$D:$D), "0")</f>
        <v>0</v>
      </c>
      <c r="I19" s="4" t="str" cm="1">
        <f t="array" ref="I19">IFERROR(_xlfn.XLOOKUP($B19 &amp; $A19 &amp; I$3, Data!$B:$B &amp; Data!$A:$A &amp; Data!$C:$C, Data!$D:$D), "0")</f>
        <v>0</v>
      </c>
      <c r="J19" s="4" t="str" cm="1">
        <f t="array" ref="J19">IFERROR(_xlfn.XLOOKUP($B19 &amp; $A19 &amp; J$3, Data!$B:$B &amp; Data!$A:$A &amp; Data!$C:$C, Data!$D:$D), "0")</f>
        <v>0</v>
      </c>
      <c r="K19" s="4" t="str" cm="1">
        <f t="array" ref="K19">IFERROR(_xlfn.XLOOKUP($B19 &amp; $A19 &amp; K$3, Data!$B:$B &amp; Data!$A:$A &amp; Data!$C:$C, Data!$D:$D), "0")</f>
        <v>0</v>
      </c>
      <c r="L19" s="4" t="str" cm="1">
        <f t="array" ref="L19">IFERROR(_xlfn.XLOOKUP($B19 &amp; $A19 &amp; L$3, Data!$B:$B &amp; Data!$A:$A &amp; Data!$C:$C, Data!$D:$D), "0")</f>
        <v>0</v>
      </c>
      <c r="M19" s="4" t="str" cm="1">
        <f t="array" ref="M19">IFERROR(_xlfn.XLOOKUP($B19 &amp; $A19 &amp; M$3, Data!$B:$B &amp; Data!$A:$A &amp; Data!$C:$C, Data!$D:$D), "0")</f>
        <v>0</v>
      </c>
      <c r="N19" s="4" t="str" cm="1">
        <f t="array" ref="N19">IFERROR(_xlfn.XLOOKUP($B19 &amp; $A19 &amp; N$3, Data!$B:$B &amp; Data!$A:$A &amp; Data!$C:$C, Data!$D:$D), "0")</f>
        <v>0</v>
      </c>
      <c r="O19" s="4">
        <f t="shared" si="0"/>
        <v>0</v>
      </c>
    </row>
    <row r="20" spans="1:15" x14ac:dyDescent="0.25">
      <c r="A20" t="s">
        <v>5</v>
      </c>
      <c r="B20" t="str">
        <v>Cheddar Makeup Co.</v>
      </c>
      <c r="C20" s="4">
        <v>0</v>
      </c>
      <c r="D20" s="4" t="str" cm="1">
        <f t="array" ref="D20">IFERROR(_xlfn.XLOOKUP($B20 &amp; $A20 &amp; D$3, Data!$B:$B &amp; Data!$A:$A &amp; Data!$C:$C, Data!$D:$D), "0")</f>
        <v>0</v>
      </c>
      <c r="E20" s="4" t="str" cm="1">
        <f t="array" ref="E20">IFERROR(_xlfn.XLOOKUP($B20 &amp; $A20 &amp; E$3, Data!$B:$B &amp; Data!$A:$A &amp; Data!$C:$C, Data!$D:$D), "0")</f>
        <v>0</v>
      </c>
      <c r="F20" s="4" t="str" cm="1">
        <f t="array" ref="F20">IFERROR(_xlfn.XLOOKUP($B20 &amp; $A20 &amp; F$3, Data!$B:$B &amp; Data!$A:$A &amp; Data!$C:$C, Data!$D:$D), "0")</f>
        <v>0</v>
      </c>
      <c r="G20" s="4" t="str" cm="1">
        <f t="array" ref="G20">IFERROR(_xlfn.XLOOKUP($B20 &amp; $A20 &amp; G$3, Data!$B:$B &amp; Data!$A:$A &amp; Data!$C:$C, Data!$D:$D), "0")</f>
        <v>0</v>
      </c>
      <c r="H20" s="4" t="str" cm="1">
        <f t="array" ref="H20">IFERROR(_xlfn.XLOOKUP($B20 &amp; $A20 &amp; H$3, Data!$B:$B &amp; Data!$A:$A &amp; Data!$C:$C, Data!$D:$D), "0")</f>
        <v>0</v>
      </c>
      <c r="I20" s="4" t="str" cm="1">
        <f t="array" ref="I20">IFERROR(_xlfn.XLOOKUP($B20 &amp; $A20 &amp; I$3, Data!$B:$B &amp; Data!$A:$A &amp; Data!$C:$C, Data!$D:$D), "0")</f>
        <v>0</v>
      </c>
      <c r="J20" s="4" t="str" cm="1">
        <f t="array" ref="J20">IFERROR(_xlfn.XLOOKUP($B20 &amp; $A20 &amp; J$3, Data!$B:$B &amp; Data!$A:$A &amp; Data!$C:$C, Data!$D:$D), "0")</f>
        <v>0</v>
      </c>
      <c r="K20" s="4" t="str" cm="1">
        <f t="array" ref="K20">IFERROR(_xlfn.XLOOKUP($B20 &amp; $A20 &amp; K$3, Data!$B:$B &amp; Data!$A:$A &amp; Data!$C:$C, Data!$D:$D), "0")</f>
        <v>0</v>
      </c>
      <c r="L20" s="4" t="str" cm="1">
        <f t="array" ref="L20">IFERROR(_xlfn.XLOOKUP($B20 &amp; $A20 &amp; L$3, Data!$B:$B &amp; Data!$A:$A &amp; Data!$C:$C, Data!$D:$D), "0")</f>
        <v>0</v>
      </c>
      <c r="M20" s="4" t="str" cm="1">
        <f t="array" ref="M20">IFERROR(_xlfn.XLOOKUP($B20 &amp; $A20 &amp; M$3, Data!$B:$B &amp; Data!$A:$A &amp; Data!$C:$C, Data!$D:$D), "0")</f>
        <v>0</v>
      </c>
      <c r="N20" s="4" t="str" cm="1">
        <f t="array" ref="N20">IFERROR(_xlfn.XLOOKUP($B20 &amp; $A20 &amp; N$3, Data!$B:$B &amp; Data!$A:$A &amp; Data!$C:$C, Data!$D:$D), "0")</f>
        <v>0</v>
      </c>
      <c r="O20" s="4">
        <f t="shared" si="0"/>
        <v>0</v>
      </c>
    </row>
    <row r="21" spans="1:15" x14ac:dyDescent="0.25">
      <c r="A21" t="s">
        <v>5</v>
      </c>
      <c r="B21" t="str">
        <v>Sir Porks Barbeque</v>
      </c>
      <c r="C21" s="4">
        <v>0</v>
      </c>
      <c r="D21" s="4" t="str" cm="1">
        <f t="array" ref="D21">IFERROR(_xlfn.XLOOKUP($B21 &amp; $A21 &amp; D$3, Data!$B:$B &amp; Data!$A:$A &amp; Data!$C:$C, Data!$D:$D), "0")</f>
        <v>0</v>
      </c>
      <c r="E21" s="4" t="str" cm="1">
        <f t="array" ref="E21">IFERROR(_xlfn.XLOOKUP($B21 &amp; $A21 &amp; E$3, Data!$B:$B &amp; Data!$A:$A &amp; Data!$C:$C, Data!$D:$D), "0")</f>
        <v>0</v>
      </c>
      <c r="F21" s="4" t="str" cm="1">
        <f t="array" ref="F21">IFERROR(_xlfn.XLOOKUP($B21 &amp; $A21 &amp; F$3, Data!$B:$B &amp; Data!$A:$A &amp; Data!$C:$C, Data!$D:$D), "0")</f>
        <v>0</v>
      </c>
      <c r="G21" s="4" t="str" cm="1">
        <f t="array" ref="G21">IFERROR(_xlfn.XLOOKUP($B21 &amp; $A21 &amp; G$3, Data!$B:$B &amp; Data!$A:$A &amp; Data!$C:$C, Data!$D:$D), "0")</f>
        <v>0</v>
      </c>
      <c r="H21" s="4" t="str" cm="1">
        <f t="array" ref="H21">IFERROR(_xlfn.XLOOKUP($B21 &amp; $A21 &amp; H$3, Data!$B:$B &amp; Data!$A:$A &amp; Data!$C:$C, Data!$D:$D), "0")</f>
        <v>0</v>
      </c>
      <c r="I21" s="4" t="str" cm="1">
        <f t="array" ref="I21">IFERROR(_xlfn.XLOOKUP($B21 &amp; $A21 &amp; I$3, Data!$B:$B &amp; Data!$A:$A &amp; Data!$C:$C, Data!$D:$D), "0")</f>
        <v>0</v>
      </c>
      <c r="J21" s="4" t="str" cm="1">
        <f t="array" ref="J21">IFERROR(_xlfn.XLOOKUP($B21 &amp; $A21 &amp; J$3, Data!$B:$B &amp; Data!$A:$A &amp; Data!$C:$C, Data!$D:$D), "0")</f>
        <v>0</v>
      </c>
      <c r="K21" s="4" t="str" cm="1">
        <f t="array" ref="K21">IFERROR(_xlfn.XLOOKUP($B21 &amp; $A21 &amp; K$3, Data!$B:$B &amp; Data!$A:$A &amp; Data!$C:$C, Data!$D:$D), "0")</f>
        <v>0</v>
      </c>
      <c r="L21" s="4" t="str" cm="1">
        <f t="array" ref="L21">IFERROR(_xlfn.XLOOKUP($B21 &amp; $A21 &amp; L$3, Data!$B:$B &amp; Data!$A:$A &amp; Data!$C:$C, Data!$D:$D), "0")</f>
        <v>0</v>
      </c>
      <c r="M21" s="4" t="str" cm="1">
        <f t="array" ref="M21">IFERROR(_xlfn.XLOOKUP($B21 &amp; $A21 &amp; M$3, Data!$B:$B &amp; Data!$A:$A &amp; Data!$C:$C, Data!$D:$D), "0")</f>
        <v>0</v>
      </c>
      <c r="N21" s="4" t="str" cm="1">
        <f t="array" ref="N21">IFERROR(_xlfn.XLOOKUP($B21 &amp; $A21 &amp; N$3, Data!$B:$B &amp; Data!$A:$A &amp; Data!$C:$C, Data!$D:$D), "0")</f>
        <v>0</v>
      </c>
      <c r="O21" s="4">
        <f t="shared" si="0"/>
        <v>0</v>
      </c>
    </row>
    <row r="22" spans="1:15" x14ac:dyDescent="0.25">
      <c r="A22" t="s">
        <v>5</v>
      </c>
      <c r="B22" t="str">
        <v>Oceanic Airlines</v>
      </c>
      <c r="C22" s="14">
        <v>0</v>
      </c>
      <c r="D22" s="4" t="str" cm="1">
        <f t="array" ref="D22">IFERROR(_xlfn.XLOOKUP($B22 &amp; $A22 &amp; D$3, Data!$B:$B &amp; Data!$A:$A &amp; Data!$C:$C, Data!$D:$D), "0")</f>
        <v>0</v>
      </c>
      <c r="E22" s="4" t="str" cm="1">
        <f t="array" ref="E22">IFERROR(_xlfn.XLOOKUP($B22 &amp; $A22 &amp; E$3, Data!$B:$B &amp; Data!$A:$A &amp; Data!$C:$C, Data!$D:$D), "0")</f>
        <v>0</v>
      </c>
      <c r="F22" s="4" t="str" cm="1">
        <f t="array" ref="F22">IFERROR(_xlfn.XLOOKUP($B22 &amp; $A22 &amp; F$3, Data!$B:$B &amp; Data!$A:$A &amp; Data!$C:$C, Data!$D:$D), "0")</f>
        <v>0</v>
      </c>
      <c r="G22" s="4" t="str" cm="1">
        <f t="array" ref="G22">IFERROR(_xlfn.XLOOKUP($B22 &amp; $A22 &amp; G$3, Data!$B:$B &amp; Data!$A:$A &amp; Data!$C:$C, Data!$D:$D), "0")</f>
        <v>0</v>
      </c>
      <c r="H22" s="4" t="str" cm="1">
        <f t="array" ref="H22">IFERROR(_xlfn.XLOOKUP($B22 &amp; $A22 &amp; H$3, Data!$B:$B &amp; Data!$A:$A &amp; Data!$C:$C, Data!$D:$D), "0")</f>
        <v>0</v>
      </c>
      <c r="I22" s="4" t="str" cm="1">
        <f t="array" ref="I22">IFERROR(_xlfn.XLOOKUP($B22 &amp; $A22 &amp; I$3, Data!$B:$B &amp; Data!$A:$A &amp; Data!$C:$C, Data!$D:$D), "0")</f>
        <v>0</v>
      </c>
      <c r="J22" s="4" t="str" cm="1">
        <f t="array" ref="J22">IFERROR(_xlfn.XLOOKUP($B22 &amp; $A22 &amp; J$3, Data!$B:$B &amp; Data!$A:$A &amp; Data!$C:$C, Data!$D:$D), "0")</f>
        <v>0</v>
      </c>
      <c r="K22" s="4" t="str" cm="1">
        <f t="array" ref="K22">IFERROR(_xlfn.XLOOKUP($B22 &amp; $A22 &amp; K$3, Data!$B:$B &amp; Data!$A:$A &amp; Data!$C:$C, Data!$D:$D), "0")</f>
        <v>0</v>
      </c>
      <c r="L22" s="4" t="str" cm="1">
        <f t="array" ref="L22">IFERROR(_xlfn.XLOOKUP($B22 &amp; $A22 &amp; L$3, Data!$B:$B &amp; Data!$A:$A &amp; Data!$C:$C, Data!$D:$D), "0")</f>
        <v>0</v>
      </c>
      <c r="M22" s="4" t="str" cm="1">
        <f t="array" ref="M22">IFERROR(_xlfn.XLOOKUP($B22 &amp; $A22 &amp; M$3, Data!$B:$B &amp; Data!$A:$A &amp; Data!$C:$C, Data!$D:$D), "0")</f>
        <v>0</v>
      </c>
      <c r="N22" s="4" t="str" cm="1">
        <f t="array" ref="N22">IFERROR(_xlfn.XLOOKUP($B22 &amp; $A22 &amp; N$3, Data!$B:$B &amp; Data!$A:$A &amp; Data!$C:$C, Data!$D:$D), "0")</f>
        <v>0</v>
      </c>
      <c r="O22" s="4">
        <f t="shared" si="0"/>
        <v>0</v>
      </c>
    </row>
    <row r="23" spans="1:15" x14ac:dyDescent="0.25">
      <c r="A23" t="s">
        <v>5</v>
      </c>
      <c r="B23" t="str">
        <v>Umbrella Corporation</v>
      </c>
      <c r="C23" s="14">
        <v>0</v>
      </c>
      <c r="D23" s="4" cm="1">
        <f t="array" ref="D23">IFERROR(_xlfn.XLOOKUP($B23 &amp; $A23 &amp; D$3, Data!$B:$B &amp; Data!$A:$A &amp; Data!$C:$C, Data!$D:$D), "0")</f>
        <v>0</v>
      </c>
      <c r="E23" s="4" cm="1">
        <f t="array" ref="E23">IFERROR(_xlfn.XLOOKUP($B23 &amp; $A23 &amp; E$3, Data!$B:$B &amp; Data!$A:$A &amp; Data!$C:$C, Data!$D:$D), "0")</f>
        <v>169104</v>
      </c>
      <c r="F23" s="4" cm="1">
        <f t="array" ref="F23">IFERROR(_xlfn.XLOOKUP($B23 &amp; $A23 &amp; F$3, Data!$B:$B &amp; Data!$A:$A &amp; Data!$C:$C, Data!$D:$D), "0")</f>
        <v>0</v>
      </c>
      <c r="G23" s="4" cm="1">
        <f t="array" ref="G23">IFERROR(_xlfn.XLOOKUP($B23 &amp; $A23 &amp; G$3, Data!$B:$B &amp; Data!$A:$A &amp; Data!$C:$C, Data!$D:$D), "0")</f>
        <v>0</v>
      </c>
      <c r="H23" s="4" cm="1">
        <f t="array" ref="H23">IFERROR(_xlfn.XLOOKUP($B23 &amp; $A23 &amp; H$3, Data!$B:$B &amp; Data!$A:$A &amp; Data!$C:$C, Data!$D:$D), "0")</f>
        <v>0</v>
      </c>
      <c r="I23" s="4" cm="1">
        <f t="array" ref="I23">IFERROR(_xlfn.XLOOKUP($B23 &amp; $A23 &amp; I$3, Data!$B:$B &amp; Data!$A:$A &amp; Data!$C:$C, Data!$D:$D), "0")</f>
        <v>169104</v>
      </c>
      <c r="J23" s="4" cm="1">
        <f t="array" ref="J23">IFERROR(_xlfn.XLOOKUP($B23 &amp; $A23 &amp; J$3, Data!$B:$B &amp; Data!$A:$A &amp; Data!$C:$C, Data!$D:$D), "0")</f>
        <v>0</v>
      </c>
      <c r="K23" s="4" cm="1">
        <f t="array" ref="K23">IFERROR(_xlfn.XLOOKUP($B23 &amp; $A23 &amp; K$3, Data!$B:$B &amp; Data!$A:$A &amp; Data!$C:$C, Data!$D:$D), "0")</f>
        <v>0</v>
      </c>
      <c r="L23" s="4" cm="1">
        <f t="array" ref="L23">IFERROR(_xlfn.XLOOKUP($B23 &amp; $A23 &amp; L$3, Data!$B:$B &amp; Data!$A:$A &amp; Data!$C:$C, Data!$D:$D), "0")</f>
        <v>0</v>
      </c>
      <c r="M23" s="4" cm="1">
        <f t="array" ref="M23">IFERROR(_xlfn.XLOOKUP($B23 &amp; $A23 &amp; M$3, Data!$B:$B &amp; Data!$A:$A &amp; Data!$C:$C, Data!$D:$D), "0")</f>
        <v>169104</v>
      </c>
      <c r="N23" s="4" cm="1">
        <f t="array" ref="N23">IFERROR(_xlfn.XLOOKUP($B23 &amp; $A23 &amp; N$3, Data!$B:$B &amp; Data!$A:$A &amp; Data!$C:$C, Data!$D:$D), "0")</f>
        <v>0</v>
      </c>
      <c r="O23" s="4">
        <f t="shared" si="0"/>
        <v>507312</v>
      </c>
    </row>
    <row r="24" spans="1:15" x14ac:dyDescent="0.25">
      <c r="A24" t="s">
        <v>5</v>
      </c>
      <c r="B24" t="str">
        <v>InGen</v>
      </c>
      <c r="C24" s="14">
        <v>0</v>
      </c>
      <c r="D24" s="4" t="str" cm="1">
        <f t="array" ref="D24">IFERROR(_xlfn.XLOOKUP($B24 &amp; $A24 &amp; D$3, Data!$B:$B &amp; Data!$A:$A &amp; Data!$C:$C, Data!$D:$D), "0")</f>
        <v>0</v>
      </c>
      <c r="E24" s="4" t="str" cm="1">
        <f t="array" ref="E24">IFERROR(_xlfn.XLOOKUP($B24 &amp; $A24 &amp; E$3, Data!$B:$B &amp; Data!$A:$A &amp; Data!$C:$C, Data!$D:$D), "0")</f>
        <v>0</v>
      </c>
      <c r="F24" s="4" t="str" cm="1">
        <f t="array" ref="F24">IFERROR(_xlfn.XLOOKUP($B24 &amp; $A24 &amp; F$3, Data!$B:$B &amp; Data!$A:$A &amp; Data!$C:$C, Data!$D:$D), "0")</f>
        <v>0</v>
      </c>
      <c r="G24" s="4" t="str" cm="1">
        <f t="array" ref="G24">IFERROR(_xlfn.XLOOKUP($B24 &amp; $A24 &amp; G$3, Data!$B:$B &amp; Data!$A:$A &amp; Data!$C:$C, Data!$D:$D), "0")</f>
        <v>0</v>
      </c>
      <c r="H24" s="4" t="str" cm="1">
        <f t="array" ref="H24">IFERROR(_xlfn.XLOOKUP($B24 &amp; $A24 &amp; H$3, Data!$B:$B &amp; Data!$A:$A &amp; Data!$C:$C, Data!$D:$D), "0")</f>
        <v>0</v>
      </c>
      <c r="I24" s="4" t="str" cm="1">
        <f t="array" ref="I24">IFERROR(_xlfn.XLOOKUP($B24 &amp; $A24 &amp; I$3, Data!$B:$B &amp; Data!$A:$A &amp; Data!$C:$C, Data!$D:$D), "0")</f>
        <v>0</v>
      </c>
      <c r="J24" s="4" t="str" cm="1">
        <f t="array" ref="J24">IFERROR(_xlfn.XLOOKUP($B24 &amp; $A24 &amp; J$3, Data!$B:$B &amp; Data!$A:$A &amp; Data!$C:$C, Data!$D:$D), "0")</f>
        <v>0</v>
      </c>
      <c r="K24" s="4" t="str" cm="1">
        <f t="array" ref="K24">IFERROR(_xlfn.XLOOKUP($B24 &amp; $A24 &amp; K$3, Data!$B:$B &amp; Data!$A:$A &amp; Data!$C:$C, Data!$D:$D), "0")</f>
        <v>0</v>
      </c>
      <c r="L24" s="4" t="str" cm="1">
        <f t="array" ref="L24">IFERROR(_xlfn.XLOOKUP($B24 &amp; $A24 &amp; L$3, Data!$B:$B &amp; Data!$A:$A &amp; Data!$C:$C, Data!$D:$D), "0")</f>
        <v>0</v>
      </c>
      <c r="M24" s="4" t="str" cm="1">
        <f t="array" ref="M24">IFERROR(_xlfn.XLOOKUP($B24 &amp; $A24 &amp; M$3, Data!$B:$B &amp; Data!$A:$A &amp; Data!$C:$C, Data!$D:$D), "0")</f>
        <v>0</v>
      </c>
      <c r="N24" s="4" t="str" cm="1">
        <f t="array" ref="N24">IFERROR(_xlfn.XLOOKUP($B24 &amp; $A24 &amp; N$3, Data!$B:$B &amp; Data!$A:$A &amp; Data!$C:$C, Data!$D:$D), "0")</f>
        <v>0</v>
      </c>
      <c r="O24" s="4">
        <f t="shared" si="0"/>
        <v>0</v>
      </c>
    </row>
    <row r="25" spans="1:15" x14ac:dyDescent="0.25">
      <c r="A25" t="s">
        <v>5</v>
      </c>
      <c r="B25" t="str">
        <v>Glerbin Cosmetics</v>
      </c>
      <c r="C25" s="4">
        <v>0</v>
      </c>
      <c r="D25" s="4" t="str" cm="1">
        <f t="array" ref="D25">IFERROR(_xlfn.XLOOKUP($B25 &amp; $A25 &amp; D$3, Data!$B:$B &amp; Data!$A:$A &amp; Data!$C:$C, Data!$D:$D), "0")</f>
        <v>0</v>
      </c>
      <c r="E25" s="4" t="str" cm="1">
        <f t="array" ref="E25">IFERROR(_xlfn.XLOOKUP($B25 &amp; $A25 &amp; E$3, Data!$B:$B &amp; Data!$A:$A &amp; Data!$C:$C, Data!$D:$D), "0")</f>
        <v>0</v>
      </c>
      <c r="F25" s="4" t="str" cm="1">
        <f t="array" ref="F25">IFERROR(_xlfn.XLOOKUP($B25 &amp; $A25 &amp; F$3, Data!$B:$B &amp; Data!$A:$A &amp; Data!$C:$C, Data!$D:$D), "0")</f>
        <v>0</v>
      </c>
      <c r="G25" s="4" t="str" cm="1">
        <f t="array" ref="G25">IFERROR(_xlfn.XLOOKUP($B25 &amp; $A25 &amp; G$3, Data!$B:$B &amp; Data!$A:$A &amp; Data!$C:$C, Data!$D:$D), "0")</f>
        <v>0</v>
      </c>
      <c r="H25" s="4" t="str" cm="1">
        <f t="array" ref="H25">IFERROR(_xlfn.XLOOKUP($B25 &amp; $A25 &amp; H$3, Data!$B:$B &amp; Data!$A:$A &amp; Data!$C:$C, Data!$D:$D), "0")</f>
        <v>0</v>
      </c>
      <c r="I25" s="4" t="str" cm="1">
        <f t="array" ref="I25">IFERROR(_xlfn.XLOOKUP($B25 &amp; $A25 &amp; I$3, Data!$B:$B &amp; Data!$A:$A &amp; Data!$C:$C, Data!$D:$D), "0")</f>
        <v>0</v>
      </c>
      <c r="J25" s="4" t="str" cm="1">
        <f t="array" ref="J25">IFERROR(_xlfn.XLOOKUP($B25 &amp; $A25 &amp; J$3, Data!$B:$B &amp; Data!$A:$A &amp; Data!$C:$C, Data!$D:$D), "0")</f>
        <v>0</v>
      </c>
      <c r="K25" s="4" t="str" cm="1">
        <f t="array" ref="K25">IFERROR(_xlfn.XLOOKUP($B25 &amp; $A25 &amp; K$3, Data!$B:$B &amp; Data!$A:$A &amp; Data!$C:$C, Data!$D:$D), "0")</f>
        <v>0</v>
      </c>
      <c r="L25" s="4" t="str" cm="1">
        <f t="array" ref="L25">IFERROR(_xlfn.XLOOKUP($B25 &amp; $A25 &amp; L$3, Data!$B:$B &amp; Data!$A:$A &amp; Data!$C:$C, Data!$D:$D), "0")</f>
        <v>0</v>
      </c>
      <c r="M25" s="4" t="str" cm="1">
        <f t="array" ref="M25">IFERROR(_xlfn.XLOOKUP($B25 &amp; $A25 &amp; M$3, Data!$B:$B &amp; Data!$A:$A &amp; Data!$C:$C, Data!$D:$D), "0")</f>
        <v>0</v>
      </c>
      <c r="N25" s="4" t="str" cm="1">
        <f t="array" ref="N25">IFERROR(_xlfn.XLOOKUP($B25 &amp; $A25 &amp; N$3, Data!$B:$B &amp; Data!$A:$A &amp; Data!$C:$C, Data!$D:$D), "0")</f>
        <v>0</v>
      </c>
      <c r="O25" s="4">
        <f t="shared" si="0"/>
        <v>0</v>
      </c>
    </row>
    <row r="26" spans="1:15" x14ac:dyDescent="0.25">
      <c r="A26" t="s">
        <v>5</v>
      </c>
      <c r="B26" t="str">
        <v>Planet Express, Inc.</v>
      </c>
      <c r="C26" s="14">
        <v>0</v>
      </c>
      <c r="D26" s="4" cm="1">
        <f t="array" ref="D26">IFERROR(_xlfn.XLOOKUP($B26 &amp; $A26 &amp; D$3, Data!$B:$B &amp; Data!$A:$A &amp; Data!$C:$C, Data!$D:$D), "0")</f>
        <v>5505.12</v>
      </c>
      <c r="E26" s="4" cm="1">
        <f t="array" ref="E26">IFERROR(_xlfn.XLOOKUP($B26 &amp; $A26 &amp; E$3, Data!$B:$B &amp; Data!$A:$A &amp; Data!$C:$C, Data!$D:$D), "0")</f>
        <v>5505.12</v>
      </c>
      <c r="F26" s="4" cm="1">
        <f t="array" ref="F26">IFERROR(_xlfn.XLOOKUP($B26 &amp; $A26 &amp; F$3, Data!$B:$B &amp; Data!$A:$A &amp; Data!$C:$C, Data!$D:$D), "0")</f>
        <v>5505.12</v>
      </c>
      <c r="G26" s="4" cm="1">
        <f t="array" ref="G26">IFERROR(_xlfn.XLOOKUP($B26 &amp; $A26 &amp; G$3, Data!$B:$B &amp; Data!$A:$A &amp; Data!$C:$C, Data!$D:$D), "0")</f>
        <v>5505.12</v>
      </c>
      <c r="H26" s="4" cm="1">
        <f t="array" ref="H26">IFERROR(_xlfn.XLOOKUP($B26 &amp; $A26 &amp; H$3, Data!$B:$B &amp; Data!$A:$A &amp; Data!$C:$C, Data!$D:$D), "0")</f>
        <v>5505.12</v>
      </c>
      <c r="I26" s="4" cm="1">
        <f t="array" ref="I26">IFERROR(_xlfn.XLOOKUP($B26 &amp; $A26 &amp; I$3, Data!$B:$B &amp; Data!$A:$A &amp; Data!$C:$C, Data!$D:$D), "0")</f>
        <v>5505.12</v>
      </c>
      <c r="J26" s="4" cm="1">
        <f t="array" ref="J26">IFERROR(_xlfn.XLOOKUP($B26 &amp; $A26 &amp; J$3, Data!$B:$B &amp; Data!$A:$A &amp; Data!$C:$C, Data!$D:$D), "0")</f>
        <v>5505.12</v>
      </c>
      <c r="K26" s="4" cm="1">
        <f t="array" ref="K26">IFERROR(_xlfn.XLOOKUP($B26 &amp; $A26 &amp; K$3, Data!$B:$B &amp; Data!$A:$A &amp; Data!$C:$C, Data!$D:$D), "0")</f>
        <v>5505.12</v>
      </c>
      <c r="L26" s="4" cm="1">
        <f t="array" ref="L26">IFERROR(_xlfn.XLOOKUP($B26 &amp; $A26 &amp; L$3, Data!$B:$B &amp; Data!$A:$A &amp; Data!$C:$C, Data!$D:$D), "0")</f>
        <v>5505.12</v>
      </c>
      <c r="M26" s="4" cm="1">
        <f t="array" ref="M26">IFERROR(_xlfn.XLOOKUP($B26 &amp; $A26 &amp; M$3, Data!$B:$B &amp; Data!$A:$A &amp; Data!$C:$C, Data!$D:$D), "0")</f>
        <v>5505.12</v>
      </c>
      <c r="N26" s="4" cm="1">
        <f t="array" ref="N26">IFERROR(_xlfn.XLOOKUP($B26 &amp; $A26 &amp; N$3, Data!$B:$B &amp; Data!$A:$A &amp; Data!$C:$C, Data!$D:$D), "0")</f>
        <v>5505.12</v>
      </c>
      <c r="O26" s="4">
        <f t="shared" si="0"/>
        <v>60556.320000000014</v>
      </c>
    </row>
    <row r="27" spans="1:15" x14ac:dyDescent="0.25">
      <c r="A27" t="s">
        <v>5</v>
      </c>
      <c r="B27" t="str">
        <v>Pied Piper</v>
      </c>
      <c r="C27" s="4" cm="1">
        <f t="array" ref="C27">IFERROR(_xlfn.XLOOKUP($B27 &amp; $A27 &amp; C$3, Data!$B:$B &amp; Data!$A:$A &amp; Data!$C:$C, Data!$D:$D), "0")</f>
        <v>340</v>
      </c>
      <c r="D27" s="4" cm="1">
        <f t="array" ref="D27">IFERROR(_xlfn.XLOOKUP($B27 &amp; $A27 &amp; D$3, Data!$B:$B &amp; Data!$A:$A &amp; Data!$C:$C, Data!$D:$D), "0")</f>
        <v>340</v>
      </c>
      <c r="E27" s="4" cm="1">
        <f t="array" ref="E27">IFERROR(_xlfn.XLOOKUP($B27 &amp; $A27 &amp; E$3, Data!$B:$B &amp; Data!$A:$A &amp; Data!$C:$C, Data!$D:$D), "0")</f>
        <v>340</v>
      </c>
      <c r="F27" s="4" cm="1">
        <f t="array" ref="F27">IFERROR(_xlfn.XLOOKUP($B27 &amp; $A27 &amp; F$3, Data!$B:$B &amp; Data!$A:$A &amp; Data!$C:$C, Data!$D:$D), "0")</f>
        <v>340</v>
      </c>
      <c r="G27" s="4" cm="1">
        <f t="array" ref="G27">IFERROR(_xlfn.XLOOKUP($B27 &amp; $A27 &amp; G$3, Data!$B:$B &amp; Data!$A:$A &amp; Data!$C:$C, Data!$D:$D), "0")</f>
        <v>340</v>
      </c>
      <c r="H27" s="4" cm="1">
        <f t="array" ref="H27">IFERROR(_xlfn.XLOOKUP($B27 &amp; $A27 &amp; H$3, Data!$B:$B &amp; Data!$A:$A &amp; Data!$C:$C, Data!$D:$D), "0")</f>
        <v>340</v>
      </c>
      <c r="I27" s="4" cm="1">
        <f t="array" ref="I27">IFERROR(_xlfn.XLOOKUP($B27 &amp; $A27 &amp; I$3, Data!$B:$B &amp; Data!$A:$A &amp; Data!$C:$C, Data!$D:$D), "0")</f>
        <v>340</v>
      </c>
      <c r="J27" s="4" cm="1">
        <f t="array" ref="J27">IFERROR(_xlfn.XLOOKUP($B27 &amp; $A27 &amp; J$3, Data!$B:$B &amp; Data!$A:$A &amp; Data!$C:$C, Data!$D:$D), "0")</f>
        <v>340</v>
      </c>
      <c r="K27" s="4" cm="1">
        <f t="array" ref="K27">IFERROR(_xlfn.XLOOKUP($B27 &amp; $A27 &amp; K$3, Data!$B:$B &amp; Data!$A:$A &amp; Data!$C:$C, Data!$D:$D), "0")</f>
        <v>340</v>
      </c>
      <c r="L27" s="4" cm="1">
        <f t="array" ref="L27">IFERROR(_xlfn.XLOOKUP($B27 &amp; $A27 &amp; L$3, Data!$B:$B &amp; Data!$A:$A &amp; Data!$C:$C, Data!$D:$D), "0")</f>
        <v>340</v>
      </c>
      <c r="M27" s="4" cm="1">
        <f t="array" ref="M27">IFERROR(_xlfn.XLOOKUP($B27 &amp; $A27 &amp; M$3, Data!$B:$B &amp; Data!$A:$A &amp; Data!$C:$C, Data!$D:$D), "0")</f>
        <v>340</v>
      </c>
      <c r="N27" s="4" cm="1">
        <f t="array" ref="N27">IFERROR(_xlfn.XLOOKUP($B27 &amp; $A27 &amp; N$3, Data!$B:$B &amp; Data!$A:$A &amp; Data!$C:$C, Data!$D:$D), "0")</f>
        <v>340</v>
      </c>
      <c r="O27" s="4">
        <f t="shared" si="0"/>
        <v>4080</v>
      </c>
    </row>
    <row r="28" spans="1:15" x14ac:dyDescent="0.25">
      <c r="A28" t="s">
        <v>5</v>
      </c>
      <c r="B28" t="str">
        <v>Leonardo Genco Pura Olive Oil Company</v>
      </c>
      <c r="C28" s="4" t="str" cm="1">
        <f t="array" ref="C28">IFERROR(_xlfn.XLOOKUP($B28 &amp; $A28 &amp; C$3, Data!$B:$B &amp; Data!$A:$A &amp; Data!$C:$C, Data!$D:$D), "0")</f>
        <v>0</v>
      </c>
      <c r="D28" s="4" t="str" cm="1">
        <f t="array" ref="D28">IFERROR(_xlfn.XLOOKUP($B28 &amp; $A28 &amp; D$3, Data!$B:$B &amp; Data!$A:$A &amp; Data!$C:$C, Data!$D:$D), "0")</f>
        <v>0</v>
      </c>
      <c r="E28" s="4" t="str" cm="1">
        <f t="array" ref="E28">IFERROR(_xlfn.XLOOKUP($B28 &amp; $A28 &amp; E$3, Data!$B:$B &amp; Data!$A:$A &amp; Data!$C:$C, Data!$D:$D), "0")</f>
        <v>0</v>
      </c>
      <c r="F28" s="4" t="str" cm="1">
        <f t="array" ref="F28">IFERROR(_xlfn.XLOOKUP($B28 &amp; $A28 &amp; F$3, Data!$B:$B &amp; Data!$A:$A &amp; Data!$C:$C, Data!$D:$D), "0")</f>
        <v>0</v>
      </c>
      <c r="G28" s="4" t="str" cm="1">
        <f t="array" ref="G28">IFERROR(_xlfn.XLOOKUP($B28 &amp; $A28 &amp; G$3, Data!$B:$B &amp; Data!$A:$A &amp; Data!$C:$C, Data!$D:$D), "0")</f>
        <v>0</v>
      </c>
      <c r="H28" s="4" t="str" cm="1">
        <f t="array" ref="H28">IFERROR(_xlfn.XLOOKUP($B28 &amp; $A28 &amp; H$3, Data!$B:$B &amp; Data!$A:$A &amp; Data!$C:$C, Data!$D:$D), "0")</f>
        <v>0</v>
      </c>
      <c r="I28" s="4" t="str" cm="1">
        <f t="array" ref="I28">IFERROR(_xlfn.XLOOKUP($B28 &amp; $A28 &amp; I$3, Data!$B:$B &amp; Data!$A:$A &amp; Data!$C:$C, Data!$D:$D), "0")</f>
        <v>0</v>
      </c>
      <c r="J28" s="4" t="str" cm="1">
        <f t="array" ref="J28">IFERROR(_xlfn.XLOOKUP($B28 &amp; $A28 &amp; J$3, Data!$B:$B &amp; Data!$A:$A &amp; Data!$C:$C, Data!$D:$D), "0")</f>
        <v>0</v>
      </c>
      <c r="K28" s="4" t="str" cm="1">
        <f t="array" ref="K28">IFERROR(_xlfn.XLOOKUP($B28 &amp; $A28 &amp; K$3, Data!$B:$B &amp; Data!$A:$A &amp; Data!$C:$C, Data!$D:$D), "0")</f>
        <v>0</v>
      </c>
      <c r="L28" s="4" t="str" cm="1">
        <f t="array" ref="L28">IFERROR(_xlfn.XLOOKUP($B28 &amp; $A28 &amp; L$3, Data!$B:$B &amp; Data!$A:$A &amp; Data!$C:$C, Data!$D:$D), "0")</f>
        <v>0</v>
      </c>
      <c r="M28" s="4" t="str" cm="1">
        <f t="array" ref="M28">IFERROR(_xlfn.XLOOKUP($B28 &amp; $A28 &amp; M$3, Data!$B:$B &amp; Data!$A:$A &amp; Data!$C:$C, Data!$D:$D), "0")</f>
        <v>0</v>
      </c>
      <c r="N28" s="4" t="str" cm="1">
        <f t="array" ref="N28">IFERROR(_xlfn.XLOOKUP($B28 &amp; $A28 &amp; N$3, Data!$B:$B &amp; Data!$A:$A &amp; Data!$C:$C, Data!$D:$D), "0")</f>
        <v>0</v>
      </c>
      <c r="O28" s="4">
        <f t="shared" si="0"/>
        <v>0</v>
      </c>
    </row>
    <row r="29" spans="1:15" x14ac:dyDescent="0.25">
      <c r="A29" t="s">
        <v>5</v>
      </c>
      <c r="B29" t="str">
        <v>Los Pollos Hermanos</v>
      </c>
      <c r="C29" s="14">
        <v>0</v>
      </c>
      <c r="D29" s="4" t="str" cm="1">
        <f t="array" ref="D29">IFERROR(_xlfn.XLOOKUP($B29 &amp; $A29 &amp; D$3, Data!$B:$B &amp; Data!$A:$A &amp; Data!$C:$C, Data!$D:$D), "0")</f>
        <v>0</v>
      </c>
      <c r="E29" s="4" t="str" cm="1">
        <f t="array" ref="E29">IFERROR(_xlfn.XLOOKUP($B29 &amp; $A29 &amp; E$3, Data!$B:$B &amp; Data!$A:$A &amp; Data!$C:$C, Data!$D:$D), "0")</f>
        <v>0</v>
      </c>
      <c r="F29" s="4" t="str" cm="1">
        <f t="array" ref="F29">IFERROR(_xlfn.XLOOKUP($B29 &amp; $A29 &amp; F$3, Data!$B:$B &amp; Data!$A:$A &amp; Data!$C:$C, Data!$D:$D), "0")</f>
        <v>0</v>
      </c>
      <c r="G29" s="4" t="str" cm="1">
        <f t="array" ref="G29">IFERROR(_xlfn.XLOOKUP($B29 &amp; $A29 &amp; G$3, Data!$B:$B &amp; Data!$A:$A &amp; Data!$C:$C, Data!$D:$D), "0")</f>
        <v>0</v>
      </c>
      <c r="H29" s="4" t="str" cm="1">
        <f t="array" ref="H29">IFERROR(_xlfn.XLOOKUP($B29 &amp; $A29 &amp; H$3, Data!$B:$B &amp; Data!$A:$A &amp; Data!$C:$C, Data!$D:$D), "0")</f>
        <v>0</v>
      </c>
      <c r="I29" s="4" t="str" cm="1">
        <f t="array" ref="I29">IFERROR(_xlfn.XLOOKUP($B29 &amp; $A29 &amp; I$3, Data!$B:$B &amp; Data!$A:$A &amp; Data!$C:$C, Data!$D:$D), "0")</f>
        <v>0</v>
      </c>
      <c r="J29" s="4" t="str" cm="1">
        <f t="array" ref="J29">IFERROR(_xlfn.XLOOKUP($B29 &amp; $A29 &amp; J$3, Data!$B:$B &amp; Data!$A:$A &amp; Data!$C:$C, Data!$D:$D), "0")</f>
        <v>0</v>
      </c>
      <c r="K29" s="4" t="str" cm="1">
        <f t="array" ref="K29">IFERROR(_xlfn.XLOOKUP($B29 &amp; $A29 &amp; K$3, Data!$B:$B &amp; Data!$A:$A &amp; Data!$C:$C, Data!$D:$D), "0")</f>
        <v>0</v>
      </c>
      <c r="L29" s="4" t="str" cm="1">
        <f t="array" ref="L29">IFERROR(_xlfn.XLOOKUP($B29 &amp; $A29 &amp; L$3, Data!$B:$B &amp; Data!$A:$A &amp; Data!$C:$C, Data!$D:$D), "0")</f>
        <v>0</v>
      </c>
      <c r="M29" s="4" t="str" cm="1">
        <f t="array" ref="M29">IFERROR(_xlfn.XLOOKUP($B29 &amp; $A29 &amp; M$3, Data!$B:$B &amp; Data!$A:$A &amp; Data!$C:$C, Data!$D:$D), "0")</f>
        <v>0</v>
      </c>
      <c r="N29" s="4" t="str" cm="1">
        <f t="array" ref="N29">IFERROR(_xlfn.XLOOKUP($B29 &amp; $A29 &amp; N$3, Data!$B:$B &amp; Data!$A:$A &amp; Data!$C:$C, Data!$D:$D), "0")</f>
        <v>0</v>
      </c>
      <c r="O29" s="4">
        <f t="shared" si="0"/>
        <v>0</v>
      </c>
    </row>
    <row r="30" spans="1:15" x14ac:dyDescent="0.25">
      <c r="A30" t="s">
        <v>5</v>
      </c>
      <c r="B30" t="str">
        <v>Hooli</v>
      </c>
      <c r="C30" s="4">
        <v>0</v>
      </c>
      <c r="D30" s="4" cm="1">
        <f t="array" ref="D30">IFERROR(_xlfn.XLOOKUP($B30 &amp; $A30 &amp; D$3, Data!$B:$B &amp; Data!$A:$A &amp; Data!$C:$C, Data!$D:$D), "0")</f>
        <v>116067.2</v>
      </c>
      <c r="E30" s="4" cm="1">
        <f t="array" ref="E30">IFERROR(_xlfn.XLOOKUP($B30 &amp; $A30 &amp; E$3, Data!$B:$B &amp; Data!$A:$A &amp; Data!$C:$C, Data!$D:$D), "0")</f>
        <v>90067.159999999989</v>
      </c>
      <c r="F30" s="4" cm="1">
        <f t="array" ref="F30">IFERROR(_xlfn.XLOOKUP($B30 &amp; $A30 &amp; F$3, Data!$B:$B &amp; Data!$A:$A &amp; Data!$C:$C, Data!$D:$D), "0")</f>
        <v>118945.07999999999</v>
      </c>
      <c r="G30" s="4" cm="1">
        <f t="array" ref="G30">IFERROR(_xlfn.XLOOKUP($B30 &amp; $A30 &amp; G$3, Data!$B:$B &amp; Data!$A:$A &amp; Data!$C:$C, Data!$D:$D), "0")</f>
        <v>140797.32</v>
      </c>
      <c r="H30" s="4" cm="1">
        <f t="array" ref="H30">IFERROR(_xlfn.XLOOKUP($B30 &amp; $A30 &amp; H$3, Data!$B:$B &amp; Data!$A:$A &amp; Data!$C:$C, Data!$D:$D), "0")</f>
        <v>92742.2</v>
      </c>
      <c r="I30" s="4" cm="1">
        <f t="array" ref="I30">IFERROR(_xlfn.XLOOKUP($B30 &amp; $A30 &amp; I$3, Data!$B:$B &amp; Data!$A:$A &amp; Data!$C:$C, Data!$D:$D), "0")</f>
        <v>102692.95999999999</v>
      </c>
      <c r="J30" s="4" cm="1">
        <f t="array" ref="J30">IFERROR(_xlfn.XLOOKUP($B30 &amp; $A30 &amp; J$3, Data!$B:$B &amp; Data!$A:$A &amp; Data!$C:$C, Data!$D:$D), "0")</f>
        <v>108770.44</v>
      </c>
      <c r="K30" s="4" cm="1">
        <f t="array" ref="K30">IFERROR(_xlfn.XLOOKUP($B30 &amp; $A30 &amp; K$3, Data!$B:$B &amp; Data!$A:$A &amp; Data!$C:$C, Data!$D:$D), "0")</f>
        <v>96036.88</v>
      </c>
      <c r="L30" s="4" cm="1">
        <f t="array" ref="L30">IFERROR(_xlfn.XLOOKUP($B30 &amp; $A30 &amp; L$3, Data!$B:$B &amp; Data!$A:$A &amp; Data!$C:$C, Data!$D:$D), "0")</f>
        <v>134655.67999999999</v>
      </c>
      <c r="M30" s="4" cm="1">
        <f t="array" ref="M30">IFERROR(_xlfn.XLOOKUP($B30 &amp; $A30 &amp; M$3, Data!$B:$B &amp; Data!$A:$A &amp; Data!$C:$C, Data!$D:$D), "0")</f>
        <v>99845.6</v>
      </c>
      <c r="N30" s="4" cm="1">
        <f t="array" ref="N30">IFERROR(_xlfn.XLOOKUP($B30 &amp; $A30 &amp; N$3, Data!$B:$B &amp; Data!$A:$A &amp; Data!$C:$C, Data!$D:$D), "0")</f>
        <v>72618</v>
      </c>
      <c r="O30" s="4">
        <f t="shared" si="0"/>
        <v>1173238.52</v>
      </c>
    </row>
    <row r="31" spans="1:15" x14ac:dyDescent="0.25">
      <c r="A31" t="s">
        <v>5</v>
      </c>
      <c r="B31" t="str">
        <v>Monsters, Inc.</v>
      </c>
      <c r="C31" s="14">
        <v>0</v>
      </c>
      <c r="D31" s="4" t="str" cm="1">
        <f t="array" ref="D31">IFERROR(_xlfn.XLOOKUP($B31 &amp; $A31 &amp; D$3, Data!$B:$B &amp; Data!$A:$A &amp; Data!$C:$C, Data!$D:$D), "0")</f>
        <v>0</v>
      </c>
      <c r="E31" s="4" t="str" cm="1">
        <f t="array" ref="E31">IFERROR(_xlfn.XLOOKUP($B31 &amp; $A31 &amp; E$3, Data!$B:$B &amp; Data!$A:$A &amp; Data!$C:$C, Data!$D:$D), "0")</f>
        <v>0</v>
      </c>
      <c r="F31" s="4" t="str" cm="1">
        <f t="array" ref="F31">IFERROR(_xlfn.XLOOKUP($B31 &amp; $A31 &amp; F$3, Data!$B:$B &amp; Data!$A:$A &amp; Data!$C:$C, Data!$D:$D), "0")</f>
        <v>0</v>
      </c>
      <c r="G31" s="4" t="str" cm="1">
        <f t="array" ref="G31">IFERROR(_xlfn.XLOOKUP($B31 &amp; $A31 &amp; G$3, Data!$B:$B &amp; Data!$A:$A &amp; Data!$C:$C, Data!$D:$D), "0")</f>
        <v>0</v>
      </c>
      <c r="H31" s="4" t="str" cm="1">
        <f t="array" ref="H31">IFERROR(_xlfn.XLOOKUP($B31 &amp; $A31 &amp; H$3, Data!$B:$B &amp; Data!$A:$A &amp; Data!$C:$C, Data!$D:$D), "0")</f>
        <v>0</v>
      </c>
      <c r="I31" s="4" t="str" cm="1">
        <f t="array" ref="I31">IFERROR(_xlfn.XLOOKUP($B31 &amp; $A31 &amp; I$3, Data!$B:$B &amp; Data!$A:$A &amp; Data!$C:$C, Data!$D:$D), "0")</f>
        <v>0</v>
      </c>
      <c r="J31" s="4" t="str" cm="1">
        <f t="array" ref="J31">IFERROR(_xlfn.XLOOKUP($B31 &amp; $A31 &amp; J$3, Data!$B:$B &amp; Data!$A:$A &amp; Data!$C:$C, Data!$D:$D), "0")</f>
        <v>0</v>
      </c>
      <c r="K31" s="4" t="str" cm="1">
        <f t="array" ref="K31">IFERROR(_xlfn.XLOOKUP($B31 &amp; $A31 &amp; K$3, Data!$B:$B &amp; Data!$A:$A &amp; Data!$C:$C, Data!$D:$D), "0")</f>
        <v>0</v>
      </c>
      <c r="L31" s="4" t="str" cm="1">
        <f t="array" ref="L31">IFERROR(_xlfn.XLOOKUP($B31 &amp; $A31 &amp; L$3, Data!$B:$B &amp; Data!$A:$A &amp; Data!$C:$C, Data!$D:$D), "0")</f>
        <v>0</v>
      </c>
      <c r="M31" s="4" t="str" cm="1">
        <f t="array" ref="M31">IFERROR(_xlfn.XLOOKUP($B31 &amp; $A31 &amp; M$3, Data!$B:$B &amp; Data!$A:$A &amp; Data!$C:$C, Data!$D:$D), "0")</f>
        <v>0</v>
      </c>
      <c r="N31" s="4" t="str" cm="1">
        <f t="array" ref="N31">IFERROR(_xlfn.XLOOKUP($B31 &amp; $A31 &amp; N$3, Data!$B:$B &amp; Data!$A:$A &amp; Data!$C:$C, Data!$D:$D), "0")</f>
        <v>0</v>
      </c>
      <c r="O31" s="4">
        <f t="shared" si="0"/>
        <v>0</v>
      </c>
    </row>
    <row r="32" spans="1:15" x14ac:dyDescent="0.25">
      <c r="A32" t="s">
        <v>5</v>
      </c>
      <c r="B32" t="str">
        <v>Lacuna, Inc.</v>
      </c>
      <c r="C32" s="4" cm="1">
        <f t="array" ref="C32">IFERROR(_xlfn.XLOOKUP($B32 &amp; $A32 &amp; C$3, Data!$B:$B &amp; Data!$A:$A &amp; Data!$C:$C, Data!$D:$D), "0")</f>
        <v>2904</v>
      </c>
      <c r="D32" s="4" cm="1">
        <f t="array" ref="D32">IFERROR(_xlfn.XLOOKUP($B32 &amp; $A32 &amp; D$3, Data!$B:$B &amp; Data!$A:$A &amp; Data!$C:$C, Data!$D:$D), "0")</f>
        <v>2904</v>
      </c>
      <c r="E32" s="4" cm="1">
        <f t="array" ref="E32">IFERROR(_xlfn.XLOOKUP($B32 &amp; $A32 &amp; E$3, Data!$B:$B &amp; Data!$A:$A &amp; Data!$C:$C, Data!$D:$D), "0")</f>
        <v>2904</v>
      </c>
      <c r="F32" s="4" cm="1">
        <f t="array" ref="F32">IFERROR(_xlfn.XLOOKUP($B32 &amp; $A32 &amp; F$3, Data!$B:$B &amp; Data!$A:$A &amp; Data!$C:$C, Data!$D:$D), "0")</f>
        <v>2904</v>
      </c>
      <c r="G32" s="4" cm="1">
        <f t="array" ref="G32">IFERROR(_xlfn.XLOOKUP($B32 &amp; $A32 &amp; G$3, Data!$B:$B &amp; Data!$A:$A &amp; Data!$C:$C, Data!$D:$D), "0")</f>
        <v>2904</v>
      </c>
      <c r="H32" s="4" cm="1">
        <f t="array" ref="H32">IFERROR(_xlfn.XLOOKUP($B32 &amp; $A32 &amp; H$3, Data!$B:$B &amp; Data!$A:$A &amp; Data!$C:$C, Data!$D:$D), "0")</f>
        <v>2904</v>
      </c>
      <c r="I32" s="4" cm="1">
        <f t="array" ref="I32">IFERROR(_xlfn.XLOOKUP($B32 &amp; $A32 &amp; I$3, Data!$B:$B &amp; Data!$A:$A &amp; Data!$C:$C, Data!$D:$D), "0")</f>
        <v>2904</v>
      </c>
      <c r="J32" s="4" cm="1">
        <f t="array" ref="J32">IFERROR(_xlfn.XLOOKUP($B32 &amp; $A32 &amp; J$3, Data!$B:$B &amp; Data!$A:$A &amp; Data!$C:$C, Data!$D:$D), "0")</f>
        <v>2904</v>
      </c>
      <c r="K32" s="4" cm="1">
        <f t="array" ref="K32">IFERROR(_xlfn.XLOOKUP($B32 &amp; $A32 &amp; K$3, Data!$B:$B &amp; Data!$A:$A &amp; Data!$C:$C, Data!$D:$D), "0")</f>
        <v>2904</v>
      </c>
      <c r="L32" s="4" cm="1">
        <f t="array" ref="L32">IFERROR(_xlfn.XLOOKUP($B32 &amp; $A32 &amp; L$3, Data!$B:$B &amp; Data!$A:$A &amp; Data!$C:$C, Data!$D:$D), "0")</f>
        <v>2904</v>
      </c>
      <c r="M32" s="4" cm="1">
        <f t="array" ref="M32">IFERROR(_xlfn.XLOOKUP($B32 &amp; $A32 &amp; M$3, Data!$B:$B &amp; Data!$A:$A &amp; Data!$C:$C, Data!$D:$D), "0")</f>
        <v>2904</v>
      </c>
      <c r="N32" s="4" cm="1">
        <f t="array" ref="N32">IFERROR(_xlfn.XLOOKUP($B32 &amp; $A32 &amp; N$3, Data!$B:$B &amp; Data!$A:$A &amp; Data!$C:$C, Data!$D:$D), "0")</f>
        <v>2904</v>
      </c>
      <c r="O32" s="4">
        <f t="shared" si="0"/>
        <v>34848</v>
      </c>
    </row>
    <row r="33" spans="1:15" x14ac:dyDescent="0.25">
      <c r="A33" t="s">
        <v>5</v>
      </c>
      <c r="B33" t="str">
        <v>Misc</v>
      </c>
      <c r="C33" s="14">
        <v>0</v>
      </c>
      <c r="D33" s="4" cm="1">
        <f t="array" ref="D33">IFERROR(_xlfn.XLOOKUP($B33 &amp; $A33 &amp; D$3, Data!$B:$B &amp; Data!$A:$A &amp; Data!$C:$C, Data!$D:$D), "0")</f>
        <v>1710</v>
      </c>
      <c r="E33" s="4" cm="1">
        <f t="array" ref="E33">IFERROR(_xlfn.XLOOKUP($B33 &amp; $A33 &amp; E$3, Data!$B:$B &amp; Data!$A:$A &amp; Data!$C:$C, Data!$D:$D), "0")</f>
        <v>1710</v>
      </c>
      <c r="F33" s="4" cm="1">
        <f t="array" ref="F33">IFERROR(_xlfn.XLOOKUP($B33 &amp; $A33 &amp; F$3, Data!$B:$B &amp; Data!$A:$A &amp; Data!$C:$C, Data!$D:$D), "0")</f>
        <v>1710</v>
      </c>
      <c r="G33" s="4" cm="1">
        <f t="array" ref="G33">IFERROR(_xlfn.XLOOKUP($B33 &amp; $A33 &amp; G$3, Data!$B:$B &amp; Data!$A:$A &amp; Data!$C:$C, Data!$D:$D), "0")</f>
        <v>1710</v>
      </c>
      <c r="H33" s="4" cm="1">
        <f t="array" ref="H33">IFERROR(_xlfn.XLOOKUP($B33 &amp; $A33 &amp; H$3, Data!$B:$B &amp; Data!$A:$A &amp; Data!$C:$C, Data!$D:$D), "0")</f>
        <v>1710</v>
      </c>
      <c r="I33" s="4" cm="1">
        <f t="array" ref="I33">IFERROR(_xlfn.XLOOKUP($B33 &amp; $A33 &amp; I$3, Data!$B:$B &amp; Data!$A:$A &amp; Data!$C:$C, Data!$D:$D), "0")</f>
        <v>1710</v>
      </c>
      <c r="J33" s="4" cm="1">
        <f t="array" ref="J33">IFERROR(_xlfn.XLOOKUP($B33 &amp; $A33 &amp; J$3, Data!$B:$B &amp; Data!$A:$A &amp; Data!$C:$C, Data!$D:$D), "0")</f>
        <v>1710</v>
      </c>
      <c r="K33" s="4" cm="1">
        <f t="array" ref="K33">IFERROR(_xlfn.XLOOKUP($B33 &amp; $A33 &amp; K$3, Data!$B:$B &amp; Data!$A:$A &amp; Data!$C:$C, Data!$D:$D), "0")</f>
        <v>1710</v>
      </c>
      <c r="L33" s="4" cm="1">
        <f t="array" ref="L33">IFERROR(_xlfn.XLOOKUP($B33 &amp; $A33 &amp; L$3, Data!$B:$B &amp; Data!$A:$A &amp; Data!$C:$C, Data!$D:$D), "0")</f>
        <v>1710</v>
      </c>
      <c r="M33" s="4" cm="1">
        <f t="array" ref="M33">IFERROR(_xlfn.XLOOKUP($B33 &amp; $A33 &amp; M$3, Data!$B:$B &amp; Data!$A:$A &amp; Data!$C:$C, Data!$D:$D), "0")</f>
        <v>1710</v>
      </c>
      <c r="N33" s="4" cm="1">
        <f t="array" ref="N33">IFERROR(_xlfn.XLOOKUP($B33 &amp; $A33 &amp; N$3, Data!$B:$B &amp; Data!$A:$A &amp; Data!$C:$C, Data!$D:$D), "0")</f>
        <v>1710</v>
      </c>
      <c r="O33" s="4">
        <f t="shared" si="0"/>
        <v>18810</v>
      </c>
    </row>
    <row r="34" spans="1:15" x14ac:dyDescent="0.25">
      <c r="A34" t="s">
        <v>5</v>
      </c>
      <c r="B34" t="str">
        <v>Aperture Science, Inc.</v>
      </c>
      <c r="C34" s="4" cm="1">
        <f t="array" ref="C34">IFERROR(_xlfn.XLOOKUP($B34 &amp; $A34 &amp; C$3, Data!$B:$B &amp; Data!$A:$A &amp; Data!$C:$C, Data!$D:$D), "0")</f>
        <v>0</v>
      </c>
      <c r="D34" s="4" cm="1">
        <f t="array" ref="D34">IFERROR(_xlfn.XLOOKUP($B34 &amp; $A34 &amp; D$3, Data!$B:$B &amp; Data!$A:$A &amp; Data!$C:$C, Data!$D:$D), "0")</f>
        <v>0</v>
      </c>
      <c r="E34" s="4" cm="1">
        <f t="array" ref="E34">IFERROR(_xlfn.XLOOKUP($B34 &amp; $A34 &amp; E$3, Data!$B:$B &amp; Data!$A:$A &amp; Data!$C:$C, Data!$D:$D), "0")</f>
        <v>0</v>
      </c>
      <c r="F34" s="4" cm="1">
        <f t="array" ref="F34">IFERROR(_xlfn.XLOOKUP($B34 &amp; $A34 &amp; F$3, Data!$B:$B &amp; Data!$A:$A &amp; Data!$C:$C, Data!$D:$D), "0")</f>
        <v>0</v>
      </c>
      <c r="G34" s="4" cm="1">
        <f t="array" ref="G34">IFERROR(_xlfn.XLOOKUP($B34 &amp; $A34 &amp; G$3, Data!$B:$B &amp; Data!$A:$A &amp; Data!$C:$C, Data!$D:$D), "0")</f>
        <v>0</v>
      </c>
      <c r="H34" s="4" cm="1">
        <f t="array" ref="H34">IFERROR(_xlfn.XLOOKUP($B34 &amp; $A34 &amp; H$3, Data!$B:$B &amp; Data!$A:$A &amp; Data!$C:$C, Data!$D:$D), "0")</f>
        <v>0</v>
      </c>
      <c r="I34" s="4" cm="1">
        <f t="array" ref="I34">IFERROR(_xlfn.XLOOKUP($B34 &amp; $A34 &amp; I$3, Data!$B:$B &amp; Data!$A:$A &amp; Data!$C:$C, Data!$D:$D), "0")</f>
        <v>0</v>
      </c>
      <c r="J34" s="4" cm="1">
        <f t="array" ref="J34">IFERROR(_xlfn.XLOOKUP($B34 &amp; $A34 &amp; J$3, Data!$B:$B &amp; Data!$A:$A &amp; Data!$C:$C, Data!$D:$D), "0")</f>
        <v>0</v>
      </c>
      <c r="K34" s="4" cm="1">
        <f t="array" ref="K34">IFERROR(_xlfn.XLOOKUP($B34 &amp; $A34 &amp; K$3, Data!$B:$B &amp; Data!$A:$A &amp; Data!$C:$C, Data!$D:$D), "0")</f>
        <v>0</v>
      </c>
      <c r="L34" s="4" cm="1">
        <f t="array" ref="L34">IFERROR(_xlfn.XLOOKUP($B34 &amp; $A34 &amp; L$3, Data!$B:$B &amp; Data!$A:$A &amp; Data!$C:$C, Data!$D:$D), "0")</f>
        <v>0</v>
      </c>
      <c r="M34" s="4" cm="1">
        <f t="array" ref="M34">IFERROR(_xlfn.XLOOKUP($B34 &amp; $A34 &amp; M$3, Data!$B:$B &amp; Data!$A:$A &amp; Data!$C:$C, Data!$D:$D), "0")</f>
        <v>0</v>
      </c>
      <c r="N34" s="4" cm="1">
        <f t="array" ref="N34">IFERROR(_xlfn.XLOOKUP($B34 &amp; $A34 &amp; N$3, Data!$B:$B &amp; Data!$A:$A &amp; Data!$C:$C, Data!$D:$D), "0")</f>
        <v>0</v>
      </c>
      <c r="O34" s="4">
        <f t="shared" si="0"/>
        <v>0</v>
      </c>
    </row>
    <row r="35" spans="1:15" x14ac:dyDescent="0.25">
      <c r="A35" t="s">
        <v>5</v>
      </c>
      <c r="B35" t="str">
        <v>Brawndo</v>
      </c>
      <c r="C35" s="4" cm="1">
        <f t="array" ref="C35">IFERROR(_xlfn.XLOOKUP($B35 &amp; $A35 &amp; C$3, Data!$B:$B &amp; Data!$A:$A &amp; Data!$C:$C, Data!$D:$D), "0")</f>
        <v>10360</v>
      </c>
      <c r="D35" s="4" cm="1">
        <f t="array" ref="D35">IFERROR(_xlfn.XLOOKUP($B35 &amp; $A35 &amp; D$3, Data!$B:$B &amp; Data!$A:$A &amp; Data!$C:$C, Data!$D:$D), "0")</f>
        <v>10360</v>
      </c>
      <c r="E35" s="4" cm="1">
        <f t="array" ref="E35">IFERROR(_xlfn.XLOOKUP($B35 &amp; $A35 &amp; E$3, Data!$B:$B &amp; Data!$A:$A &amp; Data!$C:$C, Data!$D:$D), "0")</f>
        <v>10360</v>
      </c>
      <c r="F35" s="4" cm="1">
        <f t="array" ref="F35">IFERROR(_xlfn.XLOOKUP($B35 &amp; $A35 &amp; F$3, Data!$B:$B &amp; Data!$A:$A &amp; Data!$C:$C, Data!$D:$D), "0")</f>
        <v>10360</v>
      </c>
      <c r="G35" s="4" cm="1">
        <f t="array" ref="G35">IFERROR(_xlfn.XLOOKUP($B35 &amp; $A35 &amp; G$3, Data!$B:$B &amp; Data!$A:$A &amp; Data!$C:$C, Data!$D:$D), "0")</f>
        <v>10360</v>
      </c>
      <c r="H35" s="4" cm="1">
        <f t="array" ref="H35">IFERROR(_xlfn.XLOOKUP($B35 &amp; $A35 &amp; H$3, Data!$B:$B &amp; Data!$A:$A &amp; Data!$C:$C, Data!$D:$D), "0")</f>
        <v>10360</v>
      </c>
      <c r="I35" s="4" cm="1">
        <f t="array" ref="I35">IFERROR(_xlfn.XLOOKUP($B35 &amp; $A35 &amp; I$3, Data!$B:$B &amp; Data!$A:$A &amp; Data!$C:$C, Data!$D:$D), "0")</f>
        <v>10360</v>
      </c>
      <c r="J35" s="4" cm="1">
        <f t="array" ref="J35">IFERROR(_xlfn.XLOOKUP($B35 &amp; $A35 &amp; J$3, Data!$B:$B &amp; Data!$A:$A &amp; Data!$C:$C, Data!$D:$D), "0")</f>
        <v>10360</v>
      </c>
      <c r="K35" s="4" cm="1">
        <f t="array" ref="K35">IFERROR(_xlfn.XLOOKUP($B35 &amp; $A35 &amp; K$3, Data!$B:$B &amp; Data!$A:$A &amp; Data!$C:$C, Data!$D:$D), "0")</f>
        <v>10360</v>
      </c>
      <c r="L35" s="4" cm="1">
        <f t="array" ref="L35">IFERROR(_xlfn.XLOOKUP($B35 &amp; $A35 &amp; L$3, Data!$B:$B &amp; Data!$A:$A &amp; Data!$C:$C, Data!$D:$D), "0")</f>
        <v>10360</v>
      </c>
      <c r="M35" s="4" cm="1">
        <f t="array" ref="M35">IFERROR(_xlfn.XLOOKUP($B35 &amp; $A35 &amp; M$3, Data!$B:$B &amp; Data!$A:$A &amp; Data!$C:$C, Data!$D:$D), "0")</f>
        <v>10360</v>
      </c>
      <c r="N35" s="4" cm="1">
        <f t="array" ref="N35">IFERROR(_xlfn.XLOOKUP($B35 &amp; $A35 &amp; N$3, Data!$B:$B &amp; Data!$A:$A &amp; Data!$C:$C, Data!$D:$D), "0")</f>
        <v>10360</v>
      </c>
      <c r="O35" s="4">
        <f t="shared" si="0"/>
        <v>124320</v>
      </c>
    </row>
    <row r="36" spans="1:15" x14ac:dyDescent="0.25">
      <c r="A36" t="s">
        <v>5</v>
      </c>
      <c r="B36" t="str">
        <v>Paper Street Soap Company</v>
      </c>
      <c r="C36" s="14">
        <v>0</v>
      </c>
      <c r="D36" s="4" t="str" cm="1">
        <f t="array" ref="D36">IFERROR(_xlfn.XLOOKUP($B36 &amp; $A36 &amp; D$3, Data!$B:$B &amp; Data!$A:$A &amp; Data!$C:$C, Data!$D:$D), "0")</f>
        <v>0</v>
      </c>
      <c r="E36" s="4" t="str" cm="1">
        <f t="array" ref="E36">IFERROR(_xlfn.XLOOKUP($B36 &amp; $A36 &amp; E$3, Data!$B:$B &amp; Data!$A:$A &amp; Data!$C:$C, Data!$D:$D), "0")</f>
        <v>0</v>
      </c>
      <c r="F36" s="4" t="str" cm="1">
        <f t="array" ref="F36">IFERROR(_xlfn.XLOOKUP($B36 &amp; $A36 &amp; F$3, Data!$B:$B &amp; Data!$A:$A &amp; Data!$C:$C, Data!$D:$D), "0")</f>
        <v>0</v>
      </c>
      <c r="G36" s="4" t="str" cm="1">
        <f t="array" ref="G36">IFERROR(_xlfn.XLOOKUP($B36 &amp; $A36 &amp; G$3, Data!$B:$B &amp; Data!$A:$A &amp; Data!$C:$C, Data!$D:$D), "0")</f>
        <v>0</v>
      </c>
      <c r="H36" s="4" t="str" cm="1">
        <f t="array" ref="H36">IFERROR(_xlfn.XLOOKUP($B36 &amp; $A36 &amp; H$3, Data!$B:$B &amp; Data!$A:$A &amp; Data!$C:$C, Data!$D:$D), "0")</f>
        <v>0</v>
      </c>
      <c r="I36" s="4" t="str" cm="1">
        <f t="array" ref="I36">IFERROR(_xlfn.XLOOKUP($B36 &amp; $A36 &amp; I$3, Data!$B:$B &amp; Data!$A:$A &amp; Data!$C:$C, Data!$D:$D), "0")</f>
        <v>0</v>
      </c>
      <c r="J36" s="4" t="str" cm="1">
        <f t="array" ref="J36">IFERROR(_xlfn.XLOOKUP($B36 &amp; $A36 &amp; J$3, Data!$B:$B &amp; Data!$A:$A &amp; Data!$C:$C, Data!$D:$D), "0")</f>
        <v>0</v>
      </c>
      <c r="K36" s="4" t="str" cm="1">
        <f t="array" ref="K36">IFERROR(_xlfn.XLOOKUP($B36 &amp; $A36 &amp; K$3, Data!$B:$B &amp; Data!$A:$A &amp; Data!$C:$C, Data!$D:$D), "0")</f>
        <v>0</v>
      </c>
      <c r="L36" s="4" t="str" cm="1">
        <f t="array" ref="L36">IFERROR(_xlfn.XLOOKUP($B36 &amp; $A36 &amp; L$3, Data!$B:$B &amp; Data!$A:$A &amp; Data!$C:$C, Data!$D:$D), "0")</f>
        <v>0</v>
      </c>
      <c r="M36" s="4" t="str" cm="1">
        <f t="array" ref="M36">IFERROR(_xlfn.XLOOKUP($B36 &amp; $A36 &amp; M$3, Data!$B:$B &amp; Data!$A:$A &amp; Data!$C:$C, Data!$D:$D), "0")</f>
        <v>0</v>
      </c>
      <c r="N36" s="4" t="str" cm="1">
        <f t="array" ref="N36">IFERROR(_xlfn.XLOOKUP($B36 &amp; $A36 &amp; N$3, Data!$B:$B &amp; Data!$A:$A &amp; Data!$C:$C, Data!$D:$D), "0")</f>
        <v>0</v>
      </c>
      <c r="O36" s="4">
        <f t="shared" si="0"/>
        <v>0</v>
      </c>
    </row>
    <row r="37" spans="1:15" x14ac:dyDescent="0.25">
      <c r="A37" t="s">
        <v>5</v>
      </c>
      <c r="B37" t="str">
        <v>Cyberdyne Systems</v>
      </c>
      <c r="C37" s="14">
        <v>0</v>
      </c>
      <c r="D37" s="4" cm="1">
        <f t="array" ref="D37">IFERROR(_xlfn.XLOOKUP($B37 &amp; $A37 &amp; D$3, Data!$B:$B &amp; Data!$A:$A &amp; Data!$C:$C, Data!$D:$D), "0")</f>
        <v>58507.22</v>
      </c>
      <c r="E37" s="4" cm="1">
        <f t="array" ref="E37">IFERROR(_xlfn.XLOOKUP($B37 &amp; $A37 &amp; E$3, Data!$B:$B &amp; Data!$A:$A &amp; Data!$C:$C, Data!$D:$D), "0")</f>
        <v>56049.06</v>
      </c>
      <c r="F37" s="4" cm="1">
        <f t="array" ref="F37">IFERROR(_xlfn.XLOOKUP($B37 &amp; $A37 &amp; F$3, Data!$B:$B &amp; Data!$A:$A &amp; Data!$C:$C, Data!$D:$D), "0")</f>
        <v>59958.719999999994</v>
      </c>
      <c r="G37" s="4" cm="1">
        <f t="array" ref="G37">IFERROR(_xlfn.XLOOKUP($B37 &amp; $A37 &amp; G$3, Data!$B:$B &amp; Data!$A:$A &amp; Data!$C:$C, Data!$D:$D), "0")</f>
        <v>76508.88</v>
      </c>
      <c r="H37" s="4" cm="1">
        <f t="array" ref="H37">IFERROR(_xlfn.XLOOKUP($B37 &amp; $A37 &amp; H$3, Data!$B:$B &amp; Data!$A:$A &amp; Data!$C:$C, Data!$D:$D), "0")</f>
        <v>50299.16</v>
      </c>
      <c r="I37" s="4" cm="1">
        <f t="array" ref="I37">IFERROR(_xlfn.XLOOKUP($B37 &amp; $A37 &amp; I$3, Data!$B:$B &amp; Data!$A:$A &amp; Data!$C:$C, Data!$D:$D), "0")</f>
        <v>61866.759999999995</v>
      </c>
      <c r="J37" s="4" cm="1">
        <f t="array" ref="J37">IFERROR(_xlfn.XLOOKUP($B37 &amp; $A37 &amp; J$3, Data!$B:$B &amp; Data!$A:$A &amp; Data!$C:$C, Data!$D:$D), "0")</f>
        <v>55158.400000000001</v>
      </c>
      <c r="K37" s="4" cm="1">
        <f t="array" ref="K37">IFERROR(_xlfn.XLOOKUP($B37 &amp; $A37 &amp; K$3, Data!$B:$B &amp; Data!$A:$A &amp; Data!$C:$C, Data!$D:$D), "0")</f>
        <v>55380.619999999995</v>
      </c>
      <c r="L37" s="4" cm="1">
        <f t="array" ref="L37">IFERROR(_xlfn.XLOOKUP($B37 &amp; $A37 &amp; L$3, Data!$B:$B &amp; Data!$A:$A &amp; Data!$C:$C, Data!$D:$D), "0")</f>
        <v>65247.72</v>
      </c>
      <c r="M37" s="4" cm="1">
        <f t="array" ref="M37">IFERROR(_xlfn.XLOOKUP($B37 &amp; $A37 &amp; M$3, Data!$B:$B &amp; Data!$A:$A &amp; Data!$C:$C, Data!$D:$D), "0")</f>
        <v>55158.400000000001</v>
      </c>
      <c r="N37" s="4" cm="1">
        <f t="array" ref="N37">IFERROR(_xlfn.XLOOKUP($B37 &amp; $A37 &amp; N$3, Data!$B:$B &amp; Data!$A:$A &amp; Data!$C:$C, Data!$D:$D), "0")</f>
        <v>57175.799999999996</v>
      </c>
      <c r="O37" s="4">
        <f t="shared" si="0"/>
        <v>651310.74000000011</v>
      </c>
    </row>
    <row r="38" spans="1:15" x14ac:dyDescent="0.25">
      <c r="A38" t="s">
        <v>5</v>
      </c>
      <c r="B38" t="str">
        <v>Buy n Large</v>
      </c>
      <c r="C38" s="4">
        <v>0</v>
      </c>
      <c r="D38" s="4" cm="1">
        <f t="array" ref="D38">IFERROR(_xlfn.XLOOKUP($B38 &amp; $A38 &amp; D$3, Data!$B:$B &amp; Data!$A:$A &amp; Data!$C:$C, Data!$D:$D), "0")</f>
        <v>4700</v>
      </c>
      <c r="E38" s="4" cm="1">
        <f t="array" ref="E38">IFERROR(_xlfn.XLOOKUP($B38 &amp; $A38 &amp; E$3, Data!$B:$B &amp; Data!$A:$A &amp; Data!$C:$C, Data!$D:$D), "0")</f>
        <v>4700</v>
      </c>
      <c r="F38" s="4" cm="1">
        <f t="array" ref="F38">IFERROR(_xlfn.XLOOKUP($B38 &amp; $A38 &amp; F$3, Data!$B:$B &amp; Data!$A:$A &amp; Data!$C:$C, Data!$D:$D), "0")</f>
        <v>11280</v>
      </c>
      <c r="G38" s="4" cm="1">
        <f t="array" ref="G38">IFERROR(_xlfn.XLOOKUP($B38 &amp; $A38 &amp; G$3, Data!$B:$B &amp; Data!$A:$A &amp; Data!$C:$C, Data!$D:$D), "0")</f>
        <v>0</v>
      </c>
      <c r="H38" s="4" cm="1">
        <f t="array" ref="H38">IFERROR(_xlfn.XLOOKUP($B38 &amp; $A38 &amp; H$3, Data!$B:$B &amp; Data!$A:$A &amp; Data!$C:$C, Data!$D:$D), "0")</f>
        <v>11280</v>
      </c>
      <c r="I38" s="4" cm="1">
        <f t="array" ref="I38">IFERROR(_xlfn.XLOOKUP($B38 &amp; $A38 &amp; I$3, Data!$B:$B &amp; Data!$A:$A &amp; Data!$C:$C, Data!$D:$D), "0")</f>
        <v>0</v>
      </c>
      <c r="J38" s="4" cm="1">
        <f t="array" ref="J38">IFERROR(_xlfn.XLOOKUP($B38 &amp; $A38 &amp; J$3, Data!$B:$B &amp; Data!$A:$A &amp; Data!$C:$C, Data!$D:$D), "0")</f>
        <v>11280</v>
      </c>
      <c r="K38" s="4" cm="1">
        <f t="array" ref="K38">IFERROR(_xlfn.XLOOKUP($B38 &amp; $A38 &amp; K$3, Data!$B:$B &amp; Data!$A:$A &amp; Data!$C:$C, Data!$D:$D), "0")</f>
        <v>0</v>
      </c>
      <c r="L38" s="4" cm="1">
        <f t="array" ref="L38">IFERROR(_xlfn.XLOOKUP($B38 &amp; $A38 &amp; L$3, Data!$B:$B &amp; Data!$A:$A &amp; Data!$C:$C, Data!$D:$D), "0")</f>
        <v>11280</v>
      </c>
      <c r="M38" s="4" cm="1">
        <f t="array" ref="M38">IFERROR(_xlfn.XLOOKUP($B38 &amp; $A38 &amp; M$3, Data!$B:$B &amp; Data!$A:$A &amp; Data!$C:$C, Data!$D:$D), "0")</f>
        <v>0</v>
      </c>
      <c r="N38" s="4" cm="1">
        <f t="array" ref="N38">IFERROR(_xlfn.XLOOKUP($B38 &amp; $A38 &amp; N$3, Data!$B:$B &amp; Data!$A:$A &amp; Data!$C:$C, Data!$D:$D), "0")</f>
        <v>11280</v>
      </c>
      <c r="O38" s="4">
        <f t="shared" si="0"/>
        <v>65800</v>
      </c>
    </row>
    <row r="39" spans="1:15" x14ac:dyDescent="0.25">
      <c r="A39" t="s">
        <v>5</v>
      </c>
      <c r="B39" t="str">
        <v>Burns Industries</v>
      </c>
      <c r="C39" s="4" cm="1">
        <f t="array" ref="C39">IFERROR(_xlfn.XLOOKUP($B39 &amp; $A39 &amp; C$3, Data!$B:$B &amp; Data!$A:$A &amp; Data!$C:$C, Data!$D:$D), "0")</f>
        <v>0</v>
      </c>
      <c r="D39" s="4" cm="1">
        <f t="array" ref="D39">IFERROR(_xlfn.XLOOKUP($B39 &amp; $A39 &amp; D$3, Data!$B:$B &amp; Data!$A:$A &amp; Data!$C:$C, Data!$D:$D), "0")</f>
        <v>0</v>
      </c>
      <c r="E39" s="4" cm="1">
        <f t="array" ref="E39">IFERROR(_xlfn.XLOOKUP($B39 &amp; $A39 &amp; E$3, Data!$B:$B &amp; Data!$A:$A &amp; Data!$C:$C, Data!$D:$D), "0")</f>
        <v>0</v>
      </c>
      <c r="F39" s="4" cm="1">
        <f t="array" ref="F39">IFERROR(_xlfn.XLOOKUP($B39 &amp; $A39 &amp; F$3, Data!$B:$B &amp; Data!$A:$A &amp; Data!$C:$C, Data!$D:$D), "0")</f>
        <v>0</v>
      </c>
      <c r="G39" s="4" cm="1">
        <f t="array" ref="G39">IFERROR(_xlfn.XLOOKUP($B39 &amp; $A39 &amp; G$3, Data!$B:$B &amp; Data!$A:$A &amp; Data!$C:$C, Data!$D:$D), "0")</f>
        <v>0</v>
      </c>
      <c r="H39" s="4" cm="1">
        <f t="array" ref="H39">IFERROR(_xlfn.XLOOKUP($B39 &amp; $A39 &amp; H$3, Data!$B:$B &amp; Data!$A:$A &amp; Data!$C:$C, Data!$D:$D), "0")</f>
        <v>0</v>
      </c>
      <c r="I39" s="4" cm="1">
        <f t="array" ref="I39">IFERROR(_xlfn.XLOOKUP($B39 &amp; $A39 &amp; I$3, Data!$B:$B &amp; Data!$A:$A &amp; Data!$C:$C, Data!$D:$D), "0")</f>
        <v>14774</v>
      </c>
      <c r="J39" s="4" cm="1">
        <f t="array" ref="J39">IFERROR(_xlfn.XLOOKUP($B39 &amp; $A39 &amp; J$3, Data!$B:$B &amp; Data!$A:$A &amp; Data!$C:$C, Data!$D:$D), "0")</f>
        <v>14774</v>
      </c>
      <c r="K39" s="4" cm="1">
        <f t="array" ref="K39">IFERROR(_xlfn.XLOOKUP($B39 &amp; $A39 &amp; K$3, Data!$B:$B &amp; Data!$A:$A &amp; Data!$C:$C, Data!$D:$D), "0")</f>
        <v>14774</v>
      </c>
      <c r="L39" s="4" cm="1">
        <f t="array" ref="L39">IFERROR(_xlfn.XLOOKUP($B39 &amp; $A39 &amp; L$3, Data!$B:$B &amp; Data!$A:$A &amp; Data!$C:$C, Data!$D:$D), "0")</f>
        <v>14774</v>
      </c>
      <c r="M39" s="4" cm="1">
        <f t="array" ref="M39">IFERROR(_xlfn.XLOOKUP($B39 &amp; $A39 &amp; M$3, Data!$B:$B &amp; Data!$A:$A &amp; Data!$C:$C, Data!$D:$D), "0")</f>
        <v>14774</v>
      </c>
      <c r="N39" s="4" cm="1">
        <f t="array" ref="N39">IFERROR(_xlfn.XLOOKUP($B39 &amp; $A39 &amp; N$3, Data!$B:$B &amp; Data!$A:$A &amp; Data!$C:$C, Data!$D:$D), "0")</f>
        <v>14774</v>
      </c>
      <c r="O39" s="4">
        <f t="shared" si="0"/>
        <v>88644</v>
      </c>
    </row>
    <row r="40" spans="1:15" x14ac:dyDescent="0.25">
      <c r="A40" t="s">
        <v>5</v>
      </c>
      <c r="B40" t="str">
        <v>Weyland-Yutani Corporation</v>
      </c>
      <c r="C40" s="14">
        <v>0</v>
      </c>
      <c r="D40" s="4" t="str" cm="1">
        <f t="array" ref="D40">IFERROR(_xlfn.XLOOKUP($B40 &amp; $A40 &amp; D$3, Data!$B:$B &amp; Data!$A:$A &amp; Data!$C:$C, Data!$D:$D), "0")</f>
        <v>0</v>
      </c>
      <c r="E40" s="4" t="str" cm="1">
        <f t="array" ref="E40">IFERROR(_xlfn.XLOOKUP($B40 &amp; $A40 &amp; E$3, Data!$B:$B &amp; Data!$A:$A &amp; Data!$C:$C, Data!$D:$D), "0")</f>
        <v>0</v>
      </c>
      <c r="F40" s="4" t="str" cm="1">
        <f t="array" ref="F40">IFERROR(_xlfn.XLOOKUP($B40 &amp; $A40 &amp; F$3, Data!$B:$B &amp; Data!$A:$A &amp; Data!$C:$C, Data!$D:$D), "0")</f>
        <v>0</v>
      </c>
      <c r="G40" s="4" t="str" cm="1">
        <f t="array" ref="G40">IFERROR(_xlfn.XLOOKUP($B40 &amp; $A40 &amp; G$3, Data!$B:$B &amp; Data!$A:$A &amp; Data!$C:$C, Data!$D:$D), "0")</f>
        <v>0</v>
      </c>
      <c r="H40" s="4" t="str" cm="1">
        <f t="array" ref="H40">IFERROR(_xlfn.XLOOKUP($B40 &amp; $A40 &amp; H$3, Data!$B:$B &amp; Data!$A:$A &amp; Data!$C:$C, Data!$D:$D), "0")</f>
        <v>0</v>
      </c>
      <c r="I40" s="4" t="str" cm="1">
        <f t="array" ref="I40">IFERROR(_xlfn.XLOOKUP($B40 &amp; $A40 &amp; I$3, Data!$B:$B &amp; Data!$A:$A &amp; Data!$C:$C, Data!$D:$D), "0")</f>
        <v>0</v>
      </c>
      <c r="J40" s="4" t="str" cm="1">
        <f t="array" ref="J40">IFERROR(_xlfn.XLOOKUP($B40 &amp; $A40 &amp; J$3, Data!$B:$B &amp; Data!$A:$A &amp; Data!$C:$C, Data!$D:$D), "0")</f>
        <v>0</v>
      </c>
      <c r="K40" s="4" t="str" cm="1">
        <f t="array" ref="K40">IFERROR(_xlfn.XLOOKUP($B40 &amp; $A40 &amp; K$3, Data!$B:$B &amp; Data!$A:$A &amp; Data!$C:$C, Data!$D:$D), "0")</f>
        <v>0</v>
      </c>
      <c r="L40" s="4" t="str" cm="1">
        <f t="array" ref="L40">IFERROR(_xlfn.XLOOKUP($B40 &amp; $A40 &amp; L$3, Data!$B:$B &amp; Data!$A:$A &amp; Data!$C:$C, Data!$D:$D), "0")</f>
        <v>0</v>
      </c>
      <c r="M40" s="4" t="str" cm="1">
        <f t="array" ref="M40">IFERROR(_xlfn.XLOOKUP($B40 &amp; $A40 &amp; M$3, Data!$B:$B &amp; Data!$A:$A &amp; Data!$C:$C, Data!$D:$D), "0")</f>
        <v>0</v>
      </c>
      <c r="N40" s="4" t="str" cm="1">
        <f t="array" ref="N40">IFERROR(_xlfn.XLOOKUP($B40 &amp; $A40 &amp; N$3, Data!$B:$B &amp; Data!$A:$A &amp; Data!$C:$C, Data!$D:$D), "0")</f>
        <v>0</v>
      </c>
      <c r="O40" s="4">
        <f t="shared" si="0"/>
        <v>0</v>
      </c>
    </row>
    <row r="41" spans="1:15" x14ac:dyDescent="0.25">
      <c r="A41" t="s">
        <v>5</v>
      </c>
      <c r="B41" t="str">
        <v>Callister Inc</v>
      </c>
      <c r="C41" s="14">
        <v>0</v>
      </c>
      <c r="D41" s="4" cm="1">
        <f t="array" ref="D41">IFERROR(_xlfn.XLOOKUP($B41 &amp; $A41 &amp; D$3, Data!$B:$B &amp; Data!$A:$A &amp; Data!$C:$C, Data!$D:$D), "0")</f>
        <v>4035</v>
      </c>
      <c r="E41" s="4" cm="1">
        <f t="array" ref="E41">IFERROR(_xlfn.XLOOKUP($B41 &amp; $A41 &amp; E$3, Data!$B:$B &amp; Data!$A:$A &amp; Data!$C:$C, Data!$D:$D), "0")</f>
        <v>4035</v>
      </c>
      <c r="F41" s="4" cm="1">
        <f t="array" ref="F41">IFERROR(_xlfn.XLOOKUP($B41 &amp; $A41 &amp; F$3, Data!$B:$B &amp; Data!$A:$A &amp; Data!$C:$C, Data!$D:$D), "0")</f>
        <v>8830.7999999999993</v>
      </c>
      <c r="G41" s="4" cm="1">
        <f t="array" ref="G41">IFERROR(_xlfn.XLOOKUP($B41 &amp; $A41 &amp; G$3, Data!$B:$B &amp; Data!$A:$A &amp; Data!$C:$C, Data!$D:$D), "0")</f>
        <v>8830.7999999999993</v>
      </c>
      <c r="H41" s="4" cm="1">
        <f t="array" ref="H41">IFERROR(_xlfn.XLOOKUP($B41 &amp; $A41 &amp; H$3, Data!$B:$B &amp; Data!$A:$A &amp; Data!$C:$C, Data!$D:$D), "0")</f>
        <v>8830.7999999999993</v>
      </c>
      <c r="I41" s="4" cm="1">
        <f t="array" ref="I41">IFERROR(_xlfn.XLOOKUP($B41 &amp; $A41 &amp; I$3, Data!$B:$B &amp; Data!$A:$A &amp; Data!$C:$C, Data!$D:$D), "0")</f>
        <v>12130.8</v>
      </c>
      <c r="J41" s="4" cm="1">
        <f t="array" ref="J41">IFERROR(_xlfn.XLOOKUP($B41 &amp; $A41 &amp; J$3, Data!$B:$B &amp; Data!$A:$A &amp; Data!$C:$C, Data!$D:$D), "0")</f>
        <v>12130.8</v>
      </c>
      <c r="K41" s="4" cm="1">
        <f t="array" ref="K41">IFERROR(_xlfn.XLOOKUP($B41 &amp; $A41 &amp; K$3, Data!$B:$B &amp; Data!$A:$A &amp; Data!$C:$C, Data!$D:$D), "0")</f>
        <v>12130.8</v>
      </c>
      <c r="L41" s="4" cm="1">
        <f t="array" ref="L41">IFERROR(_xlfn.XLOOKUP($B41 &amp; $A41 &amp; L$3, Data!$B:$B &amp; Data!$A:$A &amp; Data!$C:$C, Data!$D:$D), "0")</f>
        <v>12130.8</v>
      </c>
      <c r="M41" s="4" cm="1">
        <f t="array" ref="M41">IFERROR(_xlfn.XLOOKUP($B41 &amp; $A41 &amp; M$3, Data!$B:$B &amp; Data!$A:$A &amp; Data!$C:$C, Data!$D:$D), "0")</f>
        <v>12130.8</v>
      </c>
      <c r="N41" s="4" cm="1">
        <f t="array" ref="N41">IFERROR(_xlfn.XLOOKUP($B41 &amp; $A41 &amp; N$3, Data!$B:$B &amp; Data!$A:$A &amp; Data!$C:$C, Data!$D:$D), "0")</f>
        <v>12130.8</v>
      </c>
      <c r="O41" s="4">
        <f t="shared" si="0"/>
        <v>107347.20000000001</v>
      </c>
    </row>
    <row r="42" spans="1:15" x14ac:dyDescent="0.25">
      <c r="A42" t="s">
        <v>5</v>
      </c>
      <c r="B42" t="str">
        <v>Silver Shamrock Novelties</v>
      </c>
      <c r="C42" s="4">
        <v>0</v>
      </c>
      <c r="D42" s="4" cm="1">
        <f t="array" ref="D42">IFERROR(_xlfn.XLOOKUP($B42 &amp; $A42 &amp; D$3, Data!$B:$B &amp; Data!$A:$A &amp; Data!$C:$C, Data!$D:$D), "0")</f>
        <v>1870</v>
      </c>
      <c r="E42" s="4" cm="1">
        <f t="array" ref="E42">IFERROR(_xlfn.XLOOKUP($B42 &amp; $A42 &amp; E$3, Data!$B:$B &amp; Data!$A:$A &amp; Data!$C:$C, Data!$D:$D), "0")</f>
        <v>1870</v>
      </c>
      <c r="F42" s="4" cm="1">
        <f t="array" ref="F42">IFERROR(_xlfn.XLOOKUP($B42 &amp; $A42 &amp; F$3, Data!$B:$B &amp; Data!$A:$A &amp; Data!$C:$C, Data!$D:$D), "0")</f>
        <v>1870</v>
      </c>
      <c r="G42" s="4" cm="1">
        <f t="array" ref="G42">IFERROR(_xlfn.XLOOKUP($B42 &amp; $A42 &amp; G$3, Data!$B:$B &amp; Data!$A:$A &amp; Data!$C:$C, Data!$D:$D), "0")</f>
        <v>1870</v>
      </c>
      <c r="H42" s="4" cm="1">
        <f t="array" ref="H42">IFERROR(_xlfn.XLOOKUP($B42 &amp; $A42 &amp; H$3, Data!$B:$B &amp; Data!$A:$A &amp; Data!$C:$C, Data!$D:$D), "0")</f>
        <v>1870</v>
      </c>
      <c r="I42" s="4" cm="1">
        <f t="array" ref="I42">IFERROR(_xlfn.XLOOKUP($B42 &amp; $A42 &amp; I$3, Data!$B:$B &amp; Data!$A:$A &amp; Data!$C:$C, Data!$D:$D), "0")</f>
        <v>1870</v>
      </c>
      <c r="J42" s="4" cm="1">
        <f t="array" ref="J42">IFERROR(_xlfn.XLOOKUP($B42 &amp; $A42 &amp; J$3, Data!$B:$B &amp; Data!$A:$A &amp; Data!$C:$C, Data!$D:$D), "0")</f>
        <v>1870</v>
      </c>
      <c r="K42" s="4" cm="1">
        <f t="array" ref="K42">IFERROR(_xlfn.XLOOKUP($B42 &amp; $A42 &amp; K$3, Data!$B:$B &amp; Data!$A:$A &amp; Data!$C:$C, Data!$D:$D), "0")</f>
        <v>1870</v>
      </c>
      <c r="L42" s="4" cm="1">
        <f t="array" ref="L42">IFERROR(_xlfn.XLOOKUP($B42 &amp; $A42 &amp; L$3, Data!$B:$B &amp; Data!$A:$A &amp; Data!$C:$C, Data!$D:$D), "0")</f>
        <v>1870</v>
      </c>
      <c r="M42" s="4" cm="1">
        <f t="array" ref="M42">IFERROR(_xlfn.XLOOKUP($B42 &amp; $A42 &amp; M$3, Data!$B:$B &amp; Data!$A:$A &amp; Data!$C:$C, Data!$D:$D), "0")</f>
        <v>1870</v>
      </c>
      <c r="N42" s="4" cm="1">
        <f t="array" ref="N42">IFERROR(_xlfn.XLOOKUP($B42 &amp; $A42 &amp; N$3, Data!$B:$B &amp; Data!$A:$A &amp; Data!$C:$C, Data!$D:$D), "0")</f>
        <v>1870</v>
      </c>
      <c r="O42" s="4">
        <f t="shared" si="0"/>
        <v>20570</v>
      </c>
    </row>
    <row r="43" spans="1:15" x14ac:dyDescent="0.25">
      <c r="A43" t="s">
        <v>5</v>
      </c>
      <c r="B43" t="str">
        <v>Parallax Corporation</v>
      </c>
      <c r="C43" s="4">
        <v>0</v>
      </c>
      <c r="D43" s="4" t="str" cm="1">
        <f t="array" ref="D43">IFERROR(_xlfn.XLOOKUP($B43 &amp; $A43 &amp; D$3, Data!$B:$B &amp; Data!$A:$A &amp; Data!$C:$C, Data!$D:$D), "0")</f>
        <v>0</v>
      </c>
      <c r="E43" s="4" t="str" cm="1">
        <f t="array" ref="E43">IFERROR(_xlfn.XLOOKUP($B43 &amp; $A43 &amp; E$3, Data!$B:$B &amp; Data!$A:$A &amp; Data!$C:$C, Data!$D:$D), "0")</f>
        <v>0</v>
      </c>
      <c r="F43" s="4" t="str" cm="1">
        <f t="array" ref="F43">IFERROR(_xlfn.XLOOKUP($B43 &amp; $A43 &amp; F$3, Data!$B:$B &amp; Data!$A:$A &amp; Data!$C:$C, Data!$D:$D), "0")</f>
        <v>0</v>
      </c>
      <c r="G43" s="4" t="str" cm="1">
        <f t="array" ref="G43">IFERROR(_xlfn.XLOOKUP($B43 &amp; $A43 &amp; G$3, Data!$B:$B &amp; Data!$A:$A &amp; Data!$C:$C, Data!$D:$D), "0")</f>
        <v>0</v>
      </c>
      <c r="H43" s="4" t="str" cm="1">
        <f t="array" ref="H43">IFERROR(_xlfn.XLOOKUP($B43 &amp; $A43 &amp; H$3, Data!$B:$B &amp; Data!$A:$A &amp; Data!$C:$C, Data!$D:$D), "0")</f>
        <v>0</v>
      </c>
      <c r="I43" s="4" t="str" cm="1">
        <f t="array" ref="I43">IFERROR(_xlfn.XLOOKUP($B43 &amp; $A43 &amp; I$3, Data!$B:$B &amp; Data!$A:$A &amp; Data!$C:$C, Data!$D:$D), "0")</f>
        <v>0</v>
      </c>
      <c r="J43" s="4" t="str" cm="1">
        <f t="array" ref="J43">IFERROR(_xlfn.XLOOKUP($B43 &amp; $A43 &amp; J$3, Data!$B:$B &amp; Data!$A:$A &amp; Data!$C:$C, Data!$D:$D), "0")</f>
        <v>0</v>
      </c>
      <c r="K43" s="4" t="str" cm="1">
        <f t="array" ref="K43">IFERROR(_xlfn.XLOOKUP($B43 &amp; $A43 &amp; K$3, Data!$B:$B &amp; Data!$A:$A &amp; Data!$C:$C, Data!$D:$D), "0")</f>
        <v>0</v>
      </c>
      <c r="L43" s="4" t="str" cm="1">
        <f t="array" ref="L43">IFERROR(_xlfn.XLOOKUP($B43 &amp; $A43 &amp; L$3, Data!$B:$B &amp; Data!$A:$A &amp; Data!$C:$C, Data!$D:$D), "0")</f>
        <v>0</v>
      </c>
      <c r="M43" s="4" t="str" cm="1">
        <f t="array" ref="M43">IFERROR(_xlfn.XLOOKUP($B43 &amp; $A43 &amp; M$3, Data!$B:$B &amp; Data!$A:$A &amp; Data!$C:$C, Data!$D:$D), "0")</f>
        <v>0</v>
      </c>
      <c r="N43" s="4" t="str" cm="1">
        <f t="array" ref="N43">IFERROR(_xlfn.XLOOKUP($B43 &amp; $A43 &amp; N$3, Data!$B:$B &amp; Data!$A:$A &amp; Data!$C:$C, Data!$D:$D), "0")</f>
        <v>0</v>
      </c>
      <c r="O43" s="4">
        <f t="shared" si="0"/>
        <v>0</v>
      </c>
    </row>
    <row r="44" spans="1:15" x14ac:dyDescent="0.25">
      <c r="A44" t="s">
        <v>5</v>
      </c>
      <c r="B44" t="str">
        <v>Skamp</v>
      </c>
      <c r="C44" s="14">
        <v>0</v>
      </c>
      <c r="D44" s="4" t="str" cm="1">
        <f t="array" ref="D44">IFERROR(_xlfn.XLOOKUP($B44 &amp; $A44 &amp; D$3, Data!$B:$B &amp; Data!$A:$A &amp; Data!$C:$C, Data!$D:$D), "0")</f>
        <v>0</v>
      </c>
      <c r="E44" s="4" t="str" cm="1">
        <f t="array" ref="E44">IFERROR(_xlfn.XLOOKUP($B44 &amp; $A44 &amp; E$3, Data!$B:$B &amp; Data!$A:$A &amp; Data!$C:$C, Data!$D:$D), "0")</f>
        <v>0</v>
      </c>
      <c r="F44" s="4" t="str" cm="1">
        <f t="array" ref="F44">IFERROR(_xlfn.XLOOKUP($B44 &amp; $A44 &amp; F$3, Data!$B:$B &amp; Data!$A:$A &amp; Data!$C:$C, Data!$D:$D), "0")</f>
        <v>0</v>
      </c>
      <c r="G44" s="4" t="str" cm="1">
        <f t="array" ref="G44">IFERROR(_xlfn.XLOOKUP($B44 &amp; $A44 &amp; G$3, Data!$B:$B &amp; Data!$A:$A &amp; Data!$C:$C, Data!$D:$D), "0")</f>
        <v>0</v>
      </c>
      <c r="H44" s="4" t="str" cm="1">
        <f t="array" ref="H44">IFERROR(_xlfn.XLOOKUP($B44 &amp; $A44 &amp; H$3, Data!$B:$B &amp; Data!$A:$A &amp; Data!$C:$C, Data!$D:$D), "0")</f>
        <v>0</v>
      </c>
      <c r="I44" s="4" t="str" cm="1">
        <f t="array" ref="I44">IFERROR(_xlfn.XLOOKUP($B44 &amp; $A44 &amp; I$3, Data!$B:$B &amp; Data!$A:$A &amp; Data!$C:$C, Data!$D:$D), "0")</f>
        <v>0</v>
      </c>
      <c r="J44" s="4" t="str" cm="1">
        <f t="array" ref="J44">IFERROR(_xlfn.XLOOKUP($B44 &amp; $A44 &amp; J$3, Data!$B:$B &amp; Data!$A:$A &amp; Data!$C:$C, Data!$D:$D), "0")</f>
        <v>0</v>
      </c>
      <c r="K44" s="4" t="str" cm="1">
        <f t="array" ref="K44">IFERROR(_xlfn.XLOOKUP($B44 &amp; $A44 &amp; K$3, Data!$B:$B &amp; Data!$A:$A &amp; Data!$C:$C, Data!$D:$D), "0")</f>
        <v>0</v>
      </c>
      <c r="L44" s="4" t="str" cm="1">
        <f t="array" ref="L44">IFERROR(_xlfn.XLOOKUP($B44 &amp; $A44 &amp; L$3, Data!$B:$B &amp; Data!$A:$A &amp; Data!$C:$C, Data!$D:$D), "0")</f>
        <v>0</v>
      </c>
      <c r="M44" s="4" t="str" cm="1">
        <f t="array" ref="M44">IFERROR(_xlfn.XLOOKUP($B44 &amp; $A44 &amp; M$3, Data!$B:$B &amp; Data!$A:$A &amp; Data!$C:$C, Data!$D:$D), "0")</f>
        <v>0</v>
      </c>
      <c r="N44" s="4" t="str" cm="1">
        <f t="array" ref="N44">IFERROR(_xlfn.XLOOKUP($B44 &amp; $A44 &amp; N$3, Data!$B:$B &amp; Data!$A:$A &amp; Data!$C:$C, Data!$D:$D), "0")</f>
        <v>0</v>
      </c>
      <c r="O44" s="4">
        <f t="shared" si="0"/>
        <v>0</v>
      </c>
    </row>
    <row r="45" spans="1:15" x14ac:dyDescent="0.25">
      <c r="A45" t="s">
        <v>5</v>
      </c>
      <c r="B45" t="str">
        <v>Mitch and Murray</v>
      </c>
      <c r="C45" s="4">
        <v>0</v>
      </c>
      <c r="D45" s="4" cm="1">
        <f t="array" ref="D45">IFERROR(_xlfn.XLOOKUP($B45 &amp; $A45 &amp; D$3, Data!$B:$B &amp; Data!$A:$A &amp; Data!$C:$C, Data!$D:$D), "0")</f>
        <v>0</v>
      </c>
      <c r="E45" s="4" cm="1">
        <f t="array" ref="E45">IFERROR(_xlfn.XLOOKUP($B45 &amp; $A45 &amp; E$3, Data!$B:$B &amp; Data!$A:$A &amp; Data!$C:$C, Data!$D:$D), "0")</f>
        <v>0</v>
      </c>
      <c r="F45" s="4" cm="1">
        <f t="array" ref="F45">IFERROR(_xlfn.XLOOKUP($B45 &amp; $A45 &amp; F$3, Data!$B:$B &amp; Data!$A:$A &amp; Data!$C:$C, Data!$D:$D), "0")</f>
        <v>0</v>
      </c>
      <c r="G45" s="4" cm="1">
        <f t="array" ref="G45">IFERROR(_xlfn.XLOOKUP($B45 &amp; $A45 &amp; G$3, Data!$B:$B &amp; Data!$A:$A &amp; Data!$C:$C, Data!$D:$D), "0")</f>
        <v>0</v>
      </c>
      <c r="H45" s="4" cm="1">
        <f t="array" ref="H45">IFERROR(_xlfn.XLOOKUP($B45 &amp; $A45 &amp; H$3, Data!$B:$B &amp; Data!$A:$A &amp; Data!$C:$C, Data!$D:$D), "0")</f>
        <v>0</v>
      </c>
      <c r="I45" s="4" cm="1">
        <f t="array" ref="I45">IFERROR(_xlfn.XLOOKUP($B45 &amp; $A45 &amp; I$3, Data!$B:$B &amp; Data!$A:$A &amp; Data!$C:$C, Data!$D:$D), "0")</f>
        <v>3720</v>
      </c>
      <c r="J45" s="4" cm="1">
        <f t="array" ref="J45">IFERROR(_xlfn.XLOOKUP($B45 &amp; $A45 &amp; J$3, Data!$B:$B &amp; Data!$A:$A &amp; Data!$C:$C, Data!$D:$D), "0")</f>
        <v>3720</v>
      </c>
      <c r="K45" s="4" cm="1">
        <f t="array" ref="K45">IFERROR(_xlfn.XLOOKUP($B45 &amp; $A45 &amp; K$3, Data!$B:$B &amp; Data!$A:$A &amp; Data!$C:$C, Data!$D:$D), "0")</f>
        <v>3720</v>
      </c>
      <c r="L45" s="4" cm="1">
        <f t="array" ref="L45">IFERROR(_xlfn.XLOOKUP($B45 &amp; $A45 &amp; L$3, Data!$B:$B &amp; Data!$A:$A &amp; Data!$C:$C, Data!$D:$D), "0")</f>
        <v>3720</v>
      </c>
      <c r="M45" s="4" cm="1">
        <f t="array" ref="M45">IFERROR(_xlfn.XLOOKUP($B45 &amp; $A45 &amp; M$3, Data!$B:$B &amp; Data!$A:$A &amp; Data!$C:$C, Data!$D:$D), "0")</f>
        <v>3720</v>
      </c>
      <c r="N45" s="4" cm="1">
        <f t="array" ref="N45">IFERROR(_xlfn.XLOOKUP($B45 &amp; $A45 &amp; N$3, Data!$B:$B &amp; Data!$A:$A &amp; Data!$C:$C, Data!$D:$D), "0")</f>
        <v>3720</v>
      </c>
      <c r="O45" s="4">
        <f t="shared" si="0"/>
        <v>22320</v>
      </c>
    </row>
    <row r="46" spans="1:15" x14ac:dyDescent="0.25">
      <c r="A46" t="s">
        <v>5</v>
      </c>
      <c r="B46" t="str">
        <v>Stark Industries</v>
      </c>
      <c r="C46" s="14">
        <v>0</v>
      </c>
      <c r="D46" s="4" cm="1">
        <f t="array" ref="D46">IFERROR(_xlfn.XLOOKUP($B46 &amp; $A46 &amp; D$3, Data!$B:$B &amp; Data!$A:$A &amp; Data!$C:$C, Data!$D:$D), "0")</f>
        <v>183946.66</v>
      </c>
      <c r="E46" s="4" cm="1">
        <f t="array" ref="E46">IFERROR(_xlfn.XLOOKUP($B46 &amp; $A46 &amp; E$3, Data!$B:$B &amp; Data!$A:$A &amp; Data!$C:$C, Data!$D:$D), "0")</f>
        <v>216735.94</v>
      </c>
      <c r="F46" s="4" cm="1">
        <f t="array" ref="F46">IFERROR(_xlfn.XLOOKUP($B46 &amp; $A46 &amp; F$3, Data!$B:$B &amp; Data!$A:$A &amp; Data!$C:$C, Data!$D:$D), "0")</f>
        <v>168237.58</v>
      </c>
      <c r="G46" s="4" cm="1">
        <f t="array" ref="G46">IFERROR(_xlfn.XLOOKUP($B46 &amp; $A46 &amp; G$3, Data!$B:$B &amp; Data!$A:$A &amp; Data!$C:$C, Data!$D:$D), "0")</f>
        <v>195173.18000000002</v>
      </c>
      <c r="H46" s="4" cm="1">
        <f t="array" ref="H46">IFERROR(_xlfn.XLOOKUP($B46 &amp; $A46 &amp; H$3, Data!$B:$B &amp; Data!$A:$A &amp; Data!$C:$C, Data!$D:$D), "0")</f>
        <v>210208.92</v>
      </c>
      <c r="I46" s="4" cm="1">
        <f t="array" ref="I46">IFERROR(_xlfn.XLOOKUP($B46 &amp; $A46 &amp; I$3, Data!$B:$B &amp; Data!$A:$A &amp; Data!$C:$C, Data!$D:$D), "0")</f>
        <v>178561.54000000004</v>
      </c>
      <c r="J46" s="4" cm="1">
        <f t="array" ref="J46">IFERROR(_xlfn.XLOOKUP($B46 &amp; $A46 &amp; J$3, Data!$B:$B &amp; Data!$A:$A &amp; Data!$C:$C, Data!$D:$D), "0")</f>
        <v>204013.24</v>
      </c>
      <c r="K46" s="4" cm="1">
        <f t="array" ref="K46">IFERROR(_xlfn.XLOOKUP($B46 &amp; $A46 &amp; K$3, Data!$B:$B &amp; Data!$A:$A &amp; Data!$C:$C, Data!$D:$D), "0")</f>
        <v>190535.42</v>
      </c>
      <c r="L46" s="4" cm="1">
        <f t="array" ref="L46">IFERROR(_xlfn.XLOOKUP($B46 &amp; $A46 &amp; L$3, Data!$B:$B &amp; Data!$A:$A &amp; Data!$C:$C, Data!$D:$D), "0")</f>
        <v>161687.87999999998</v>
      </c>
      <c r="M46" s="4" cm="1">
        <f t="array" ref="M46">IFERROR(_xlfn.XLOOKUP($B46 &amp; $A46 &amp; M$3, Data!$B:$B &amp; Data!$A:$A &amp; Data!$C:$C, Data!$D:$D), "0")</f>
        <v>195984.22</v>
      </c>
      <c r="N46" s="4" cm="1">
        <f t="array" ref="N46">IFERROR(_xlfn.XLOOKUP($B46 &amp; $A46 &amp; N$3, Data!$B:$B &amp; Data!$A:$A &amp; Data!$C:$C, Data!$D:$D), "0")</f>
        <v>190943.5</v>
      </c>
      <c r="O46" s="4">
        <f t="shared" si="0"/>
        <v>2096028.0799999998</v>
      </c>
    </row>
    <row r="47" spans="1:15" x14ac:dyDescent="0.25">
      <c r="A47" t="s">
        <v>5</v>
      </c>
      <c r="B47" t="str">
        <v>Megadodo Publications</v>
      </c>
      <c r="C47" s="4" t="str" cm="1">
        <f t="array" ref="C47">IFERROR(_xlfn.XLOOKUP($B47 &amp; $A47 &amp; C$3, Data!$B:$B &amp; Data!$A:$A &amp; Data!$C:$C, Data!$D:$D), "0")</f>
        <v>0</v>
      </c>
      <c r="D47" s="4" t="str" cm="1">
        <f t="array" ref="D47">IFERROR(_xlfn.XLOOKUP($B47 &amp; $A47 &amp; D$3, Data!$B:$B &amp; Data!$A:$A &amp; Data!$C:$C, Data!$D:$D), "0")</f>
        <v>0</v>
      </c>
      <c r="E47" s="4" t="str" cm="1">
        <f t="array" ref="E47">IFERROR(_xlfn.XLOOKUP($B47 &amp; $A47 &amp; E$3, Data!$B:$B &amp; Data!$A:$A &amp; Data!$C:$C, Data!$D:$D), "0")</f>
        <v>0</v>
      </c>
      <c r="F47" s="4" t="str" cm="1">
        <f t="array" ref="F47">IFERROR(_xlfn.XLOOKUP($B47 &amp; $A47 &amp; F$3, Data!$B:$B &amp; Data!$A:$A &amp; Data!$C:$C, Data!$D:$D), "0")</f>
        <v>0</v>
      </c>
      <c r="G47" s="4" t="str" cm="1">
        <f t="array" ref="G47">IFERROR(_xlfn.XLOOKUP($B47 &amp; $A47 &amp; G$3, Data!$B:$B &amp; Data!$A:$A &amp; Data!$C:$C, Data!$D:$D), "0")</f>
        <v>0</v>
      </c>
      <c r="H47" s="4" t="str" cm="1">
        <f t="array" ref="H47">IFERROR(_xlfn.XLOOKUP($B47 &amp; $A47 &amp; H$3, Data!$B:$B &amp; Data!$A:$A &amp; Data!$C:$C, Data!$D:$D), "0")</f>
        <v>0</v>
      </c>
      <c r="I47" s="4" t="str" cm="1">
        <f t="array" ref="I47">IFERROR(_xlfn.XLOOKUP($B47 &amp; $A47 &amp; I$3, Data!$B:$B &amp; Data!$A:$A &amp; Data!$C:$C, Data!$D:$D), "0")</f>
        <v>0</v>
      </c>
      <c r="J47" s="4" t="str" cm="1">
        <f t="array" ref="J47">IFERROR(_xlfn.XLOOKUP($B47 &amp; $A47 &amp; J$3, Data!$B:$B &amp; Data!$A:$A &amp; Data!$C:$C, Data!$D:$D), "0")</f>
        <v>0</v>
      </c>
      <c r="K47" s="4" t="str" cm="1">
        <f t="array" ref="K47">IFERROR(_xlfn.XLOOKUP($B47 &amp; $A47 &amp; K$3, Data!$B:$B &amp; Data!$A:$A &amp; Data!$C:$C, Data!$D:$D), "0")</f>
        <v>0</v>
      </c>
      <c r="L47" s="4" t="str" cm="1">
        <f t="array" ref="L47">IFERROR(_xlfn.XLOOKUP($B47 &amp; $A47 &amp; L$3, Data!$B:$B &amp; Data!$A:$A &amp; Data!$C:$C, Data!$D:$D), "0")</f>
        <v>0</v>
      </c>
      <c r="M47" s="4" t="str" cm="1">
        <f t="array" ref="M47">IFERROR(_xlfn.XLOOKUP($B47 &amp; $A47 &amp; M$3, Data!$B:$B &amp; Data!$A:$A &amp; Data!$C:$C, Data!$D:$D), "0")</f>
        <v>0</v>
      </c>
      <c r="N47" s="4" t="str" cm="1">
        <f t="array" ref="N47">IFERROR(_xlfn.XLOOKUP($B47 &amp; $A47 &amp; N$3, Data!$B:$B &amp; Data!$A:$A &amp; Data!$C:$C, Data!$D:$D), "0")</f>
        <v>0</v>
      </c>
      <c r="O47" s="4">
        <f t="shared" si="0"/>
        <v>0</v>
      </c>
    </row>
    <row r="48" spans="1:15" x14ac:dyDescent="0.25">
      <c r="A48" t="s">
        <v>5</v>
      </c>
      <c r="B48" t="str">
        <v>Multi National United</v>
      </c>
      <c r="C48" s="4" cm="1">
        <f t="array" ref="C48">IFERROR(_xlfn.XLOOKUP($B48 &amp; $A48 &amp; C$3, Data!$B:$B &amp; Data!$A:$A &amp; Data!$C:$C, Data!$D:$D), "0")</f>
        <v>1841.3999999999999</v>
      </c>
      <c r="D48" s="4" cm="1">
        <f t="array" ref="D48">IFERROR(_xlfn.XLOOKUP($B48 &amp; $A48 &amp; D$3, Data!$B:$B &amp; Data!$A:$A &amp; Data!$C:$C, Data!$D:$D), "0")</f>
        <v>1841.3999999999999</v>
      </c>
      <c r="E48" s="4" cm="1">
        <f t="array" ref="E48">IFERROR(_xlfn.XLOOKUP($B48 &amp; $A48 &amp; E$3, Data!$B:$B &amp; Data!$A:$A &amp; Data!$C:$C, Data!$D:$D), "0")</f>
        <v>1841.3999999999999</v>
      </c>
      <c r="F48" s="4" cm="1">
        <f t="array" ref="F48">IFERROR(_xlfn.XLOOKUP($B48 &amp; $A48 &amp; F$3, Data!$B:$B &amp; Data!$A:$A &amp; Data!$C:$C, Data!$D:$D), "0")</f>
        <v>1841.3999999999999</v>
      </c>
      <c r="G48" s="4" cm="1">
        <f t="array" ref="G48">IFERROR(_xlfn.XLOOKUP($B48 &amp; $A48 &amp; G$3, Data!$B:$B &amp; Data!$A:$A &amp; Data!$C:$C, Data!$D:$D), "0")</f>
        <v>1841.3999999999999</v>
      </c>
      <c r="H48" s="4" cm="1">
        <f t="array" ref="H48">IFERROR(_xlfn.XLOOKUP($B48 &amp; $A48 &amp; H$3, Data!$B:$B &amp; Data!$A:$A &amp; Data!$C:$C, Data!$D:$D), "0")</f>
        <v>1841.3999999999999</v>
      </c>
      <c r="I48" s="4" cm="1">
        <f t="array" ref="I48">IFERROR(_xlfn.XLOOKUP($B48 &amp; $A48 &amp; I$3, Data!$B:$B &amp; Data!$A:$A &amp; Data!$C:$C, Data!$D:$D), "0")</f>
        <v>1841.3999999999999</v>
      </c>
      <c r="J48" s="4" cm="1">
        <f t="array" ref="J48">IFERROR(_xlfn.XLOOKUP($B48 &amp; $A48 &amp; J$3, Data!$B:$B &amp; Data!$A:$A &amp; Data!$C:$C, Data!$D:$D), "0")</f>
        <v>1841.3999999999999</v>
      </c>
      <c r="K48" s="4" cm="1">
        <f t="array" ref="K48">IFERROR(_xlfn.XLOOKUP($B48 &amp; $A48 &amp; K$3, Data!$B:$B &amp; Data!$A:$A &amp; Data!$C:$C, Data!$D:$D), "0")</f>
        <v>1841.3999999999999</v>
      </c>
      <c r="L48" s="4" cm="1">
        <f t="array" ref="L48">IFERROR(_xlfn.XLOOKUP($B48 &amp; $A48 &amp; L$3, Data!$B:$B &amp; Data!$A:$A &amp; Data!$C:$C, Data!$D:$D), "0")</f>
        <v>1841.3999999999999</v>
      </c>
      <c r="M48" s="4" cm="1">
        <f t="array" ref="M48">IFERROR(_xlfn.XLOOKUP($B48 &amp; $A48 &amp; M$3, Data!$B:$B &amp; Data!$A:$A &amp; Data!$C:$C, Data!$D:$D), "0")</f>
        <v>1841.3999999999999</v>
      </c>
      <c r="N48" s="4" cm="1">
        <f t="array" ref="N48">IFERROR(_xlfn.XLOOKUP($B48 &amp; $A48 &amp; N$3, Data!$B:$B &amp; Data!$A:$A &amp; Data!$C:$C, Data!$D:$D), "0")</f>
        <v>1841.3999999999999</v>
      </c>
      <c r="O48" s="4">
        <f t="shared" si="0"/>
        <v>22096.800000000003</v>
      </c>
    </row>
    <row r="49" spans="1:15" x14ac:dyDescent="0.25">
      <c r="A49" t="s">
        <v>5</v>
      </c>
      <c r="B49" t="str">
        <v>Crimson Permanent Assurance</v>
      </c>
      <c r="C49" s="14">
        <v>0</v>
      </c>
      <c r="D49" s="4" t="str" cm="1">
        <f t="array" ref="D49">IFERROR(_xlfn.XLOOKUP($B49 &amp; $A49 &amp; D$3, Data!$B:$B &amp; Data!$A:$A &amp; Data!$C:$C, Data!$D:$D), "0")</f>
        <v>0</v>
      </c>
      <c r="E49" s="4" t="str" cm="1">
        <f t="array" ref="E49">IFERROR(_xlfn.XLOOKUP($B49 &amp; $A49 &amp; E$3, Data!$B:$B &amp; Data!$A:$A &amp; Data!$C:$C, Data!$D:$D), "0")</f>
        <v>0</v>
      </c>
      <c r="F49" s="4" t="str" cm="1">
        <f t="array" ref="F49">IFERROR(_xlfn.XLOOKUP($B49 &amp; $A49 &amp; F$3, Data!$B:$B &amp; Data!$A:$A &amp; Data!$C:$C, Data!$D:$D), "0")</f>
        <v>0</v>
      </c>
      <c r="G49" s="4" t="str" cm="1">
        <f t="array" ref="G49">IFERROR(_xlfn.XLOOKUP($B49 &amp; $A49 &amp; G$3, Data!$B:$B &amp; Data!$A:$A &amp; Data!$C:$C, Data!$D:$D), "0")</f>
        <v>0</v>
      </c>
      <c r="H49" s="4" t="str" cm="1">
        <f t="array" ref="H49">IFERROR(_xlfn.XLOOKUP($B49 &amp; $A49 &amp; H$3, Data!$B:$B &amp; Data!$A:$A &amp; Data!$C:$C, Data!$D:$D), "0")</f>
        <v>0</v>
      </c>
      <c r="I49" s="4" t="str" cm="1">
        <f t="array" ref="I49">IFERROR(_xlfn.XLOOKUP($B49 &amp; $A49 &amp; I$3, Data!$B:$B &amp; Data!$A:$A &amp; Data!$C:$C, Data!$D:$D), "0")</f>
        <v>0</v>
      </c>
      <c r="J49" s="4" t="str" cm="1">
        <f t="array" ref="J49">IFERROR(_xlfn.XLOOKUP($B49 &amp; $A49 &amp; J$3, Data!$B:$B &amp; Data!$A:$A &amp; Data!$C:$C, Data!$D:$D), "0")</f>
        <v>0</v>
      </c>
      <c r="K49" s="4" t="str" cm="1">
        <f t="array" ref="K49">IFERROR(_xlfn.XLOOKUP($B49 &amp; $A49 &amp; K$3, Data!$B:$B &amp; Data!$A:$A &amp; Data!$C:$C, Data!$D:$D), "0")</f>
        <v>0</v>
      </c>
      <c r="L49" s="4" t="str" cm="1">
        <f t="array" ref="L49">IFERROR(_xlfn.XLOOKUP($B49 &amp; $A49 &amp; L$3, Data!$B:$B &amp; Data!$A:$A &amp; Data!$C:$C, Data!$D:$D), "0")</f>
        <v>0</v>
      </c>
      <c r="M49" s="4" t="str" cm="1">
        <f t="array" ref="M49">IFERROR(_xlfn.XLOOKUP($B49 &amp; $A49 &amp; M$3, Data!$B:$B &amp; Data!$A:$A &amp; Data!$C:$C, Data!$D:$D), "0")</f>
        <v>0</v>
      </c>
      <c r="N49" s="4" t="str" cm="1">
        <f t="array" ref="N49">IFERROR(_xlfn.XLOOKUP($B49 &amp; $A49 &amp; N$3, Data!$B:$B &amp; Data!$A:$A &amp; Data!$C:$C, Data!$D:$D), "0")</f>
        <v>0</v>
      </c>
      <c r="O49" s="4">
        <f t="shared" si="0"/>
        <v>0</v>
      </c>
    </row>
    <row r="50" spans="1:15" x14ac:dyDescent="0.25">
      <c r="A50" t="s">
        <v>5</v>
      </c>
      <c r="B50" t="str">
        <v>Spectacular Optical</v>
      </c>
      <c r="C50" s="14">
        <v>0</v>
      </c>
      <c r="D50" s="4" cm="1">
        <f t="array" ref="D50">IFERROR(_xlfn.XLOOKUP($B50 &amp; $A50 &amp; D$3, Data!$B:$B &amp; Data!$A:$A &amp; Data!$C:$C, Data!$D:$D), "0")</f>
        <v>18275</v>
      </c>
      <c r="E50" s="4" cm="1">
        <f t="array" ref="E50">IFERROR(_xlfn.XLOOKUP($B50 &amp; $A50 &amp; E$3, Data!$B:$B &amp; Data!$A:$A &amp; Data!$C:$C, Data!$D:$D), "0")</f>
        <v>18170</v>
      </c>
      <c r="F50" s="4" cm="1">
        <f t="array" ref="F50">IFERROR(_xlfn.XLOOKUP($B50 &amp; $A50 &amp; F$3, Data!$B:$B &amp; Data!$A:$A &amp; Data!$C:$C, Data!$D:$D), "0")</f>
        <v>18275</v>
      </c>
      <c r="G50" s="4" cm="1">
        <f t="array" ref="G50">IFERROR(_xlfn.XLOOKUP($B50 &amp; $A50 &amp; G$3, Data!$B:$B &amp; Data!$A:$A &amp; Data!$C:$C, Data!$D:$D), "0")</f>
        <v>16910</v>
      </c>
      <c r="H50" s="4" cm="1">
        <f t="array" ref="H50">IFERROR(_xlfn.XLOOKUP($B50 &amp; $A50 &amp; H$3, Data!$B:$B &amp; Data!$A:$A &amp; Data!$C:$C, Data!$D:$D), "0")</f>
        <v>2625</v>
      </c>
      <c r="I50" s="4" cm="1">
        <f t="array" ref="I50">IFERROR(_xlfn.XLOOKUP($B50 &amp; $A50 &amp; I$3, Data!$B:$B &amp; Data!$A:$A &amp; Data!$C:$C, Data!$D:$D), "0")</f>
        <v>16910</v>
      </c>
      <c r="J50" s="4" cm="1">
        <f t="array" ref="J50">IFERROR(_xlfn.XLOOKUP($B50 &amp; $A50 &amp; J$3, Data!$B:$B &amp; Data!$A:$A &amp; Data!$C:$C, Data!$D:$D), "0")</f>
        <v>18275</v>
      </c>
      <c r="K50" s="4" cm="1">
        <f t="array" ref="K50">IFERROR(_xlfn.XLOOKUP($B50 &amp; $A50 &amp; K$3, Data!$B:$B &amp; Data!$A:$A &amp; Data!$C:$C, Data!$D:$D), "0")</f>
        <v>1260</v>
      </c>
      <c r="L50" s="4" cm="1">
        <f t="array" ref="L50">IFERROR(_xlfn.XLOOKUP($B50 &amp; $A50 &amp; L$3, Data!$B:$B &amp; Data!$A:$A &amp; Data!$C:$C, Data!$D:$D), "0")</f>
        <v>18275</v>
      </c>
      <c r="M50" s="4" cm="1">
        <f t="array" ref="M50">IFERROR(_xlfn.XLOOKUP($B50 &amp; $A50 &amp; M$3, Data!$B:$B &amp; Data!$A:$A &amp; Data!$C:$C, Data!$D:$D), "0")</f>
        <v>0</v>
      </c>
      <c r="N50" s="4" cm="1">
        <f t="array" ref="N50">IFERROR(_xlfn.XLOOKUP($B50 &amp; $A50 &amp; N$3, Data!$B:$B &amp; Data!$A:$A &amp; Data!$C:$C, Data!$D:$D), "0")</f>
        <v>18275</v>
      </c>
      <c r="O50" s="4">
        <f t="shared" si="0"/>
        <v>147250</v>
      </c>
    </row>
    <row r="51" spans="1:15" x14ac:dyDescent="0.25">
      <c r="A51" t="s">
        <v>5</v>
      </c>
      <c r="B51" t="str">
        <v>Resources Development Administration</v>
      </c>
      <c r="C51" s="14">
        <v>0</v>
      </c>
      <c r="D51" s="4" cm="1">
        <f t="array" ref="D51">IFERROR(_xlfn.XLOOKUP($B51 &amp; $A51 &amp; D$3, Data!$B:$B &amp; Data!$A:$A &amp; Data!$C:$C, Data!$D:$D), "0")</f>
        <v>1840</v>
      </c>
      <c r="E51" s="4" cm="1">
        <f t="array" ref="E51">IFERROR(_xlfn.XLOOKUP($B51 &amp; $A51 &amp; E$3, Data!$B:$B &amp; Data!$A:$A &amp; Data!$C:$C, Data!$D:$D), "0")</f>
        <v>1840</v>
      </c>
      <c r="F51" s="4" cm="1">
        <f t="array" ref="F51">IFERROR(_xlfn.XLOOKUP($B51 &amp; $A51 &amp; F$3, Data!$B:$B &amp; Data!$A:$A &amp; Data!$C:$C, Data!$D:$D), "0")</f>
        <v>1840</v>
      </c>
      <c r="G51" s="4" cm="1">
        <f t="array" ref="G51">IFERROR(_xlfn.XLOOKUP($B51 &amp; $A51 &amp; G$3, Data!$B:$B &amp; Data!$A:$A &amp; Data!$C:$C, Data!$D:$D), "0")</f>
        <v>1840</v>
      </c>
      <c r="H51" s="4" cm="1">
        <f t="array" ref="H51">IFERROR(_xlfn.XLOOKUP($B51 &amp; $A51 &amp; H$3, Data!$B:$B &amp; Data!$A:$A &amp; Data!$C:$C, Data!$D:$D), "0")</f>
        <v>1840</v>
      </c>
      <c r="I51" s="4" cm="1">
        <f t="array" ref="I51">IFERROR(_xlfn.XLOOKUP($B51 &amp; $A51 &amp; I$3, Data!$B:$B &amp; Data!$A:$A &amp; Data!$C:$C, Data!$D:$D), "0")</f>
        <v>1840</v>
      </c>
      <c r="J51" s="4" cm="1">
        <f t="array" ref="J51">IFERROR(_xlfn.XLOOKUP($B51 &amp; $A51 &amp; J$3, Data!$B:$B &amp; Data!$A:$A &amp; Data!$C:$C, Data!$D:$D), "0")</f>
        <v>1840</v>
      </c>
      <c r="K51" s="4" cm="1">
        <f t="array" ref="K51">IFERROR(_xlfn.XLOOKUP($B51 &amp; $A51 &amp; K$3, Data!$B:$B &amp; Data!$A:$A &amp; Data!$C:$C, Data!$D:$D), "0")</f>
        <v>1840</v>
      </c>
      <c r="L51" s="4" cm="1">
        <f t="array" ref="L51">IFERROR(_xlfn.XLOOKUP($B51 &amp; $A51 &amp; L$3, Data!$B:$B &amp; Data!$A:$A &amp; Data!$C:$C, Data!$D:$D), "0")</f>
        <v>1840</v>
      </c>
      <c r="M51" s="4" cm="1">
        <f t="array" ref="M51">IFERROR(_xlfn.XLOOKUP($B51 &amp; $A51 &amp; M$3, Data!$B:$B &amp; Data!$A:$A &amp; Data!$C:$C, Data!$D:$D), "0")</f>
        <v>1840</v>
      </c>
      <c r="N51" s="4" cm="1">
        <f t="array" ref="N51">IFERROR(_xlfn.XLOOKUP($B51 &amp; $A51 &amp; N$3, Data!$B:$B &amp; Data!$A:$A &amp; Data!$C:$C, Data!$D:$D), "0")</f>
        <v>0</v>
      </c>
      <c r="O51" s="4">
        <f t="shared" si="0"/>
        <v>18400</v>
      </c>
    </row>
    <row r="52" spans="1:15" x14ac:dyDescent="0.25">
      <c r="A52" t="s">
        <v>5</v>
      </c>
      <c r="B52" t="str">
        <v>Pierce and Pierce</v>
      </c>
      <c r="C52" s="14">
        <v>0</v>
      </c>
      <c r="D52" s="4" t="str" cm="1">
        <f t="array" ref="D52">IFERROR(_xlfn.XLOOKUP($B52 &amp; $A52 &amp; D$3, Data!$B:$B &amp; Data!$A:$A &amp; Data!$C:$C, Data!$D:$D), "0")</f>
        <v>0</v>
      </c>
      <c r="E52" s="4" t="str" cm="1">
        <f t="array" ref="E52">IFERROR(_xlfn.XLOOKUP($B52 &amp; $A52 &amp; E$3, Data!$B:$B &amp; Data!$A:$A &amp; Data!$C:$C, Data!$D:$D), "0")</f>
        <v>0</v>
      </c>
      <c r="F52" s="4" t="str" cm="1">
        <f t="array" ref="F52">IFERROR(_xlfn.XLOOKUP($B52 &amp; $A52 &amp; F$3, Data!$B:$B &amp; Data!$A:$A &amp; Data!$C:$C, Data!$D:$D), "0")</f>
        <v>0</v>
      </c>
      <c r="G52" s="4" t="str" cm="1">
        <f t="array" ref="G52">IFERROR(_xlfn.XLOOKUP($B52 &amp; $A52 &amp; G$3, Data!$B:$B &amp; Data!$A:$A &amp; Data!$C:$C, Data!$D:$D), "0")</f>
        <v>0</v>
      </c>
      <c r="H52" s="4" t="str" cm="1">
        <f t="array" ref="H52">IFERROR(_xlfn.XLOOKUP($B52 &amp; $A52 &amp; H$3, Data!$B:$B &amp; Data!$A:$A &amp; Data!$C:$C, Data!$D:$D), "0")</f>
        <v>0</v>
      </c>
      <c r="I52" s="4" t="str" cm="1">
        <f t="array" ref="I52">IFERROR(_xlfn.XLOOKUP($B52 &amp; $A52 &amp; I$3, Data!$B:$B &amp; Data!$A:$A &amp; Data!$C:$C, Data!$D:$D), "0")</f>
        <v>0</v>
      </c>
      <c r="J52" s="4" t="str" cm="1">
        <f t="array" ref="J52">IFERROR(_xlfn.XLOOKUP($B52 &amp; $A52 &amp; J$3, Data!$B:$B &amp; Data!$A:$A &amp; Data!$C:$C, Data!$D:$D), "0")</f>
        <v>0</v>
      </c>
      <c r="K52" s="4" t="str" cm="1">
        <f t="array" ref="K52">IFERROR(_xlfn.XLOOKUP($B52 &amp; $A52 &amp; K$3, Data!$B:$B &amp; Data!$A:$A &amp; Data!$C:$C, Data!$D:$D), "0")</f>
        <v>0</v>
      </c>
      <c r="L52" s="4" t="str" cm="1">
        <f t="array" ref="L52">IFERROR(_xlfn.XLOOKUP($B52 &amp; $A52 &amp; L$3, Data!$B:$B &amp; Data!$A:$A &amp; Data!$C:$C, Data!$D:$D), "0")</f>
        <v>0</v>
      </c>
      <c r="M52" s="4" t="str" cm="1">
        <f t="array" ref="M52">IFERROR(_xlfn.XLOOKUP($B52 &amp; $A52 &amp; M$3, Data!$B:$B &amp; Data!$A:$A &amp; Data!$C:$C, Data!$D:$D), "0")</f>
        <v>0</v>
      </c>
      <c r="N52" s="4" t="str" cm="1">
        <f t="array" ref="N52">IFERROR(_xlfn.XLOOKUP($B52 &amp; $A52 &amp; N$3, Data!$B:$B &amp; Data!$A:$A &amp; Data!$C:$C, Data!$D:$D), "0")</f>
        <v>0</v>
      </c>
      <c r="O52" s="4">
        <f t="shared" si="0"/>
        <v>0</v>
      </c>
    </row>
    <row r="53" spans="1:15" x14ac:dyDescent="0.25">
      <c r="A53" t="s">
        <v>5</v>
      </c>
      <c r="B53" t="str">
        <v>Adventureland</v>
      </c>
      <c r="C53" s="14">
        <v>0</v>
      </c>
      <c r="D53" s="4" cm="1">
        <f t="array" ref="D53">IFERROR(_xlfn.XLOOKUP($B53 &amp; $A53 &amp; D$3, Data!$B:$B &amp; Data!$A:$A &amp; Data!$C:$C, Data!$D:$D), "0")</f>
        <v>0</v>
      </c>
      <c r="E53" s="4" cm="1">
        <f t="array" ref="E53">IFERROR(_xlfn.XLOOKUP($B53 &amp; $A53 &amp; E$3, Data!$B:$B &amp; Data!$A:$A &amp; Data!$C:$C, Data!$D:$D), "0")</f>
        <v>0</v>
      </c>
      <c r="F53" s="4" cm="1">
        <f t="array" ref="F53">IFERROR(_xlfn.XLOOKUP($B53 &amp; $A53 &amp; F$3, Data!$B:$B &amp; Data!$A:$A &amp; Data!$C:$C, Data!$D:$D), "0")</f>
        <v>16053.599999999999</v>
      </c>
      <c r="G53" s="4" cm="1">
        <f t="array" ref="G53">IFERROR(_xlfn.XLOOKUP($B53 &amp; $A53 &amp; G$3, Data!$B:$B &amp; Data!$A:$A &amp; Data!$C:$C, Data!$D:$D), "0")</f>
        <v>16053.599999999999</v>
      </c>
      <c r="H53" s="4" cm="1">
        <f t="array" ref="H53">IFERROR(_xlfn.XLOOKUP($B53 &amp; $A53 &amp; H$3, Data!$B:$B &amp; Data!$A:$A &amp; Data!$C:$C, Data!$D:$D), "0")</f>
        <v>16053.599999999999</v>
      </c>
      <c r="I53" s="4" cm="1">
        <f t="array" ref="I53">IFERROR(_xlfn.XLOOKUP($B53 &amp; $A53 &amp; I$3, Data!$B:$B &amp; Data!$A:$A &amp; Data!$C:$C, Data!$D:$D), "0")</f>
        <v>16053.599999999999</v>
      </c>
      <c r="J53" s="4" cm="1">
        <f t="array" ref="J53">IFERROR(_xlfn.XLOOKUP($B53 &amp; $A53 &amp; J$3, Data!$B:$B &amp; Data!$A:$A &amp; Data!$C:$C, Data!$D:$D), "0")</f>
        <v>16053.599999999999</v>
      </c>
      <c r="K53" s="4" cm="1">
        <f t="array" ref="K53">IFERROR(_xlfn.XLOOKUP($B53 &amp; $A53 &amp; K$3, Data!$B:$B &amp; Data!$A:$A &amp; Data!$C:$C, Data!$D:$D), "0")</f>
        <v>16053.599999999999</v>
      </c>
      <c r="L53" s="4" cm="1">
        <f t="array" ref="L53">IFERROR(_xlfn.XLOOKUP($B53 &amp; $A53 &amp; L$3, Data!$B:$B &amp; Data!$A:$A &amp; Data!$C:$C, Data!$D:$D), "0")</f>
        <v>16053.599999999999</v>
      </c>
      <c r="M53" s="4" cm="1">
        <f t="array" ref="M53">IFERROR(_xlfn.XLOOKUP($B53 &amp; $A53 &amp; M$3, Data!$B:$B &amp; Data!$A:$A &amp; Data!$C:$C, Data!$D:$D), "0")</f>
        <v>16053.599999999999</v>
      </c>
      <c r="N53" s="4" cm="1">
        <f t="array" ref="N53">IFERROR(_xlfn.XLOOKUP($B53 &amp; $A53 &amp; N$3, Data!$B:$B &amp; Data!$A:$A &amp; Data!$C:$C, Data!$D:$D), "0")</f>
        <v>16053.599999999999</v>
      </c>
      <c r="O53" s="4">
        <f t="shared" si="0"/>
        <v>144482.40000000002</v>
      </c>
    </row>
    <row r="54" spans="1:15" x14ac:dyDescent="0.25">
      <c r="A54" t="s">
        <v>5</v>
      </c>
      <c r="B54" t="str">
        <v>Duke &amp; Duke</v>
      </c>
      <c r="C54" s="14">
        <v>0</v>
      </c>
      <c r="D54" s="4" t="str" cm="1">
        <f t="array" ref="D54">IFERROR(_xlfn.XLOOKUP($B54 &amp; $A54 &amp; D$3, Data!$B:$B &amp; Data!$A:$A &amp; Data!$C:$C, Data!$D:$D), "0")</f>
        <v>0</v>
      </c>
      <c r="E54" s="4" t="str" cm="1">
        <f t="array" ref="E54">IFERROR(_xlfn.XLOOKUP($B54 &amp; $A54 &amp; E$3, Data!$B:$B &amp; Data!$A:$A &amp; Data!$C:$C, Data!$D:$D), "0")</f>
        <v>0</v>
      </c>
      <c r="F54" s="4" t="str" cm="1">
        <f t="array" ref="F54">IFERROR(_xlfn.XLOOKUP($B54 &amp; $A54 &amp; F$3, Data!$B:$B &amp; Data!$A:$A &amp; Data!$C:$C, Data!$D:$D), "0")</f>
        <v>0</v>
      </c>
      <c r="G54" s="4" t="str" cm="1">
        <f t="array" ref="G54">IFERROR(_xlfn.XLOOKUP($B54 &amp; $A54 &amp; G$3, Data!$B:$B &amp; Data!$A:$A &amp; Data!$C:$C, Data!$D:$D), "0")</f>
        <v>0</v>
      </c>
      <c r="H54" s="4" t="str" cm="1">
        <f t="array" ref="H54">IFERROR(_xlfn.XLOOKUP($B54 &amp; $A54 &amp; H$3, Data!$B:$B &amp; Data!$A:$A &amp; Data!$C:$C, Data!$D:$D), "0")</f>
        <v>0</v>
      </c>
      <c r="I54" s="4" t="str" cm="1">
        <f t="array" ref="I54">IFERROR(_xlfn.XLOOKUP($B54 &amp; $A54 &amp; I$3, Data!$B:$B &amp; Data!$A:$A &amp; Data!$C:$C, Data!$D:$D), "0")</f>
        <v>0</v>
      </c>
      <c r="J54" s="4" t="str" cm="1">
        <f t="array" ref="J54">IFERROR(_xlfn.XLOOKUP($B54 &amp; $A54 &amp; J$3, Data!$B:$B &amp; Data!$A:$A &amp; Data!$C:$C, Data!$D:$D), "0")</f>
        <v>0</v>
      </c>
      <c r="K54" s="4" t="str" cm="1">
        <f t="array" ref="K54">IFERROR(_xlfn.XLOOKUP($B54 &amp; $A54 &amp; K$3, Data!$B:$B &amp; Data!$A:$A &amp; Data!$C:$C, Data!$D:$D), "0")</f>
        <v>0</v>
      </c>
      <c r="L54" s="4" t="str" cm="1">
        <f t="array" ref="L54">IFERROR(_xlfn.XLOOKUP($B54 &amp; $A54 &amp; L$3, Data!$B:$B &amp; Data!$A:$A &amp; Data!$C:$C, Data!$D:$D), "0")</f>
        <v>0</v>
      </c>
      <c r="M54" s="4" t="str" cm="1">
        <f t="array" ref="M54">IFERROR(_xlfn.XLOOKUP($B54 &amp; $A54 &amp; M$3, Data!$B:$B &amp; Data!$A:$A &amp; Data!$C:$C, Data!$D:$D), "0")</f>
        <v>0</v>
      </c>
      <c r="N54" s="4" t="str" cm="1">
        <f t="array" ref="N54">IFERROR(_xlfn.XLOOKUP($B54 &amp; $A54 &amp; N$3, Data!$B:$B &amp; Data!$A:$A &amp; Data!$C:$C, Data!$D:$D), "0")</f>
        <v>0</v>
      </c>
      <c r="O54" s="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6F93-CFB4-4CC5-ADBE-C48218892960}">
  <sheetPr codeName="Sheet5"/>
  <dimension ref="A1:O54"/>
  <sheetViews>
    <sheetView topLeftCell="A24" workbookViewId="0">
      <selection activeCell="A55" sqref="A55:XFD60"/>
    </sheetView>
  </sheetViews>
  <sheetFormatPr defaultRowHeight="15" x14ac:dyDescent="0.25"/>
  <cols>
    <col min="2" max="2" width="36.85546875" customWidth="1"/>
    <col min="3" max="3" width="11.28515625" customWidth="1"/>
    <col min="4" max="4" width="9.7109375" bestFit="1" customWidth="1"/>
  </cols>
  <sheetData>
    <row r="1" spans="1:15" x14ac:dyDescent="0.25">
      <c r="C1" t="s">
        <v>8</v>
      </c>
    </row>
    <row r="3" spans="1:15" ht="15.75" thickBot="1" x14ac:dyDescent="0.3">
      <c r="A3" t="s">
        <v>4</v>
      </c>
      <c r="B3" s="3" t="s">
        <v>2</v>
      </c>
      <c r="C3" s="48">
        <v>44197</v>
      </c>
      <c r="D3" s="48">
        <v>44228</v>
      </c>
      <c r="E3" s="48">
        <v>44256</v>
      </c>
      <c r="F3" s="48">
        <v>44287</v>
      </c>
      <c r="G3" s="48">
        <v>44317</v>
      </c>
      <c r="H3" s="48">
        <v>44348</v>
      </c>
      <c r="I3" s="48">
        <v>44378</v>
      </c>
      <c r="J3" s="48">
        <v>44409</v>
      </c>
      <c r="K3" s="48">
        <v>44440</v>
      </c>
      <c r="L3" s="48">
        <v>44470</v>
      </c>
      <c r="M3" s="48">
        <v>44501</v>
      </c>
      <c r="N3" s="48">
        <v>44531</v>
      </c>
      <c r="O3" s="22" t="s">
        <v>17</v>
      </c>
    </row>
    <row r="4" spans="1:15" ht="15.75" thickTop="1" x14ac:dyDescent="0.25">
      <c r="A4" t="s">
        <v>9</v>
      </c>
      <c r="B4" s="3" t="str" cm="1">
        <f t="array" ref="B4:B54">_xlfn.UNIQUE(_xlfn._xlws.FILTER(Data!B:B,Data!B:B&lt;&gt;"", ""))</f>
        <v>Acme Corporation</v>
      </c>
      <c r="C4" s="3" cm="1">
        <f t="array" ref="C4">IFERROR((_xlfn.XLOOKUP($B4,Actuals!$B$4:$B$141,_xlfn.XLOOKUP(C$3,Actuals!$C$3:$CN$3,Actuals!$C$4:$CN$141),0,0)-(_xlfn.XLOOKUP($B4,Budget!$B$4:$B$141,_xlfn.XLOOKUP(C$3,Budget!$C$3:$CN$3,Budget!$C$4:$CN$141),0,0))),0)</f>
        <v>-12194</v>
      </c>
      <c r="D4" s="3" cm="1">
        <f t="array" ref="D4">IFERROR((_xlfn.XLOOKUP($B4,Actuals!$B$4:$B$141,_xlfn.XLOOKUP(D$3,Actuals!$C$3:$CN$3,Actuals!$C$4:$CN$141),0,0)-(_xlfn.XLOOKUP($B4,Budget!$B$4:$B$141,_xlfn.XLOOKUP(D$3,Budget!$C$3:$CN$3,Budget!$C$4:$CN$141),0,0))),0)</f>
        <v>-9755.2000000000007</v>
      </c>
      <c r="E4" s="3" cm="1">
        <f t="array" ref="E4">IFERROR((_xlfn.XLOOKUP($B4,Actuals!$B$4:$B$141,_xlfn.XLOOKUP(E$3,Actuals!$C$3:$CN$3,Actuals!$C$4:$CN$141),0,0)-(_xlfn.XLOOKUP($B4,Budget!$B$4:$B$141,_xlfn.XLOOKUP(E$3,Budget!$C$3:$CN$3,Budget!$C$4:$CN$141),0,0))),0)</f>
        <v>15852.2</v>
      </c>
      <c r="F4" s="3" cm="1">
        <f t="array" ref="F4">IFERROR((_xlfn.XLOOKUP($B4,Actuals!$B$4:$B$141,_xlfn.XLOOKUP(F$3,Actuals!$C$3:$CN$3,Actuals!$C$4:$CN$141),0,0)-(_xlfn.XLOOKUP($B4,Budget!$B$4:$B$141,_xlfn.XLOOKUP(F$3,Budget!$C$3:$CN$3,Budget!$C$4:$CN$141),0,0))),0)</f>
        <v>0</v>
      </c>
      <c r="G4" s="3" cm="1">
        <f t="array" ref="G4">IFERROR((_xlfn.XLOOKUP($B4,Actuals!$B$4:$B$141,_xlfn.XLOOKUP(G$3,Actuals!$C$3:$CN$3,Actuals!$C$4:$CN$141),0,0)-(_xlfn.XLOOKUP($B4,Budget!$B$4:$B$141,_xlfn.XLOOKUP(G$3,Budget!$C$3:$CN$3,Budget!$C$4:$CN$141),0,0))),0)</f>
        <v>0</v>
      </c>
      <c r="H4" s="3" cm="1">
        <f t="array" ref="H4">IFERROR((_xlfn.XLOOKUP($B4,Actuals!$B$4:$B$141,_xlfn.XLOOKUP(H$3,Actuals!$C$3:$CN$3,Actuals!$C$4:$CN$141),0,0)-(_xlfn.XLOOKUP($B4,Budget!$B$4:$B$141,_xlfn.XLOOKUP(H$3,Budget!$C$3:$CN$3,Budget!$C$4:$CN$141),0,0))),0)</f>
        <v>6097</v>
      </c>
      <c r="I4" s="3" cm="1">
        <f t="array" ref="I4">IFERROR((_xlfn.XLOOKUP($B4,Actuals!$B$4:$B$141,_xlfn.XLOOKUP(I$3,Actuals!$C$3:$CN$3,Actuals!$C$4:$CN$141),0,0)-(_xlfn.XLOOKUP($B4,Budget!$B$4:$B$141,_xlfn.XLOOKUP(I$3,Budget!$C$3:$CN$3,Budget!$C$4:$CN$141),0,0))),0)</f>
        <v>12194</v>
      </c>
      <c r="J4" s="3" cm="1">
        <f t="array" ref="J4">IFERROR((_xlfn.XLOOKUP($B4,Actuals!$B$4:$B$141,_xlfn.XLOOKUP(J$3,Actuals!$C$3:$CN$3,Actuals!$C$4:$CN$141),0,0)-(_xlfn.XLOOKUP($B4,Budget!$B$4:$B$141,_xlfn.XLOOKUP(J$3,Budget!$C$3:$CN$3,Budget!$C$4:$CN$141),0,0))),0)</f>
        <v>1384</v>
      </c>
      <c r="K4" s="3" cm="1">
        <f t="array" ref="K4">IFERROR((_xlfn.XLOOKUP($B4,Actuals!$B$4:$B$141,_xlfn.XLOOKUP(K$3,Actuals!$C$3:$CN$3,Actuals!$C$4:$CN$141),0,0)-(_xlfn.XLOOKUP($B4,Budget!$B$4:$B$141,_xlfn.XLOOKUP(K$3,Budget!$C$3:$CN$3,Budget!$C$4:$CN$141),0,0))),0)</f>
        <v>0</v>
      </c>
      <c r="L4" s="3" cm="1">
        <f t="array" ref="L4">IFERROR((_xlfn.XLOOKUP($B4,Actuals!$B$4:$B$141,_xlfn.XLOOKUP(L$3,Actuals!$C$3:$CN$3,Actuals!$C$4:$CN$141),0,0)-(_xlfn.XLOOKUP($B4,Budget!$B$4:$B$141,_xlfn.XLOOKUP(L$3,Budget!$C$3:$CN$3,Budget!$C$4:$CN$141),0,0))),0)</f>
        <v>0</v>
      </c>
      <c r="M4" s="3" cm="1">
        <f t="array" ref="M4">IFERROR((_xlfn.XLOOKUP($B4,Actuals!$B$4:$B$141,_xlfn.XLOOKUP(M$3,Actuals!$C$3:$CN$3,Actuals!$C$4:$CN$141),0,0)-(_xlfn.XLOOKUP($B4,Budget!$B$4:$B$141,_xlfn.XLOOKUP(M$3,Budget!$C$3:$CN$3,Budget!$C$4:$CN$141),0,0))),0)</f>
        <v>19871.2</v>
      </c>
      <c r="N4" s="3" cm="1">
        <f t="array" ref="N4">IFERROR((_xlfn.XLOOKUP($B4,Actuals!$B$4:$B$141,_xlfn.XLOOKUP(N$3,Actuals!$C$3:$CN$3,Actuals!$C$4:$CN$141),0,0)-(_xlfn.XLOOKUP($B4,Budget!$B$4:$B$141,_xlfn.XLOOKUP(N$3,Budget!$C$3:$CN$3,Budget!$C$4:$CN$141),0,0))),0)</f>
        <v>0</v>
      </c>
      <c r="O4">
        <f>SUM(C4:N4)</f>
        <v>33449.199999999997</v>
      </c>
    </row>
    <row r="5" spans="1:15" x14ac:dyDescent="0.25">
      <c r="A5" t="s">
        <v>9</v>
      </c>
      <c r="B5" t="str">
        <v>Wonka Industries</v>
      </c>
      <c r="C5" s="3" cm="1">
        <f t="array" ref="C5">IFERROR((_xlfn.XLOOKUP($B5,Actuals!$B$4:$B$141,_xlfn.XLOOKUP(C$3,Actuals!$C$3:$CN$3,Actuals!$C$4:$CN$141),0,0)-(_xlfn.XLOOKUP($B5,Budget!$B$4:$B$141,_xlfn.XLOOKUP(C$3,Budget!$C$3:$CN$3,Budget!$C$4:$CN$141),0,0))),0)</f>
        <v>0</v>
      </c>
      <c r="D5" s="3" cm="1">
        <f t="array" ref="D5">IFERROR((_xlfn.XLOOKUP($B5,Actuals!$B$4:$B$141,_xlfn.XLOOKUP(D$3,Actuals!$C$3:$CN$3,Actuals!$C$4:$CN$141),0,0)-(_xlfn.XLOOKUP($B5,Budget!$B$4:$B$141,_xlfn.XLOOKUP(D$3,Budget!$C$3:$CN$3,Budget!$C$4:$CN$141),0,0))),0)</f>
        <v>0</v>
      </c>
      <c r="E5" s="3" cm="1">
        <f t="array" ref="E5">IFERROR((_xlfn.XLOOKUP($B5,Actuals!$B$4:$B$141,_xlfn.XLOOKUP(E$3,Actuals!$C$3:$CN$3,Actuals!$C$4:$CN$141),0,0)-(_xlfn.XLOOKUP($B5,Budget!$B$4:$B$141,_xlfn.XLOOKUP(E$3,Budget!$C$3:$CN$3,Budget!$C$4:$CN$141),0,0))),0)</f>
        <v>0</v>
      </c>
      <c r="F5" s="3" cm="1">
        <f t="array" ref="F5">IFERROR((_xlfn.XLOOKUP($B5,Actuals!$B$4:$B$141,_xlfn.XLOOKUP(F$3,Actuals!$C$3:$CN$3,Actuals!$C$4:$CN$141),0,0)-(_xlfn.XLOOKUP($B5,Budget!$B$4:$B$141,_xlfn.XLOOKUP(F$3,Budget!$C$3:$CN$3,Budget!$C$4:$CN$141),0,0))),0)</f>
        <v>0</v>
      </c>
      <c r="G5" s="3" cm="1">
        <f t="array" ref="G5">IFERROR((_xlfn.XLOOKUP($B5,Actuals!$B$4:$B$141,_xlfn.XLOOKUP(G$3,Actuals!$C$3:$CN$3,Actuals!$C$4:$CN$141),0,0)-(_xlfn.XLOOKUP($B5,Budget!$B$4:$B$141,_xlfn.XLOOKUP(G$3,Budget!$C$3:$CN$3,Budget!$C$4:$CN$141),0,0))),0)</f>
        <v>0</v>
      </c>
      <c r="H5" s="3" cm="1">
        <f t="array" ref="H5">IFERROR((_xlfn.XLOOKUP($B5,Actuals!$B$4:$B$141,_xlfn.XLOOKUP(H$3,Actuals!$C$3:$CN$3,Actuals!$C$4:$CN$141),0,0)-(_xlfn.XLOOKUP($B5,Budget!$B$4:$B$141,_xlfn.XLOOKUP(H$3,Budget!$C$3:$CN$3,Budget!$C$4:$CN$141),0,0))),0)</f>
        <v>0</v>
      </c>
      <c r="I5" s="3" cm="1">
        <f t="array" ref="I5">IFERROR((_xlfn.XLOOKUP($B5,Actuals!$B$4:$B$141,_xlfn.XLOOKUP(I$3,Actuals!$C$3:$CN$3,Actuals!$C$4:$CN$141),0,0)-(_xlfn.XLOOKUP($B5,Budget!$B$4:$B$141,_xlfn.XLOOKUP(I$3,Budget!$C$3:$CN$3,Budget!$C$4:$CN$141),0,0))),0)</f>
        <v>0</v>
      </c>
      <c r="J5" s="3" cm="1">
        <f t="array" ref="J5">IFERROR((_xlfn.XLOOKUP($B5,Actuals!$B$4:$B$141,_xlfn.XLOOKUP(J$3,Actuals!$C$3:$CN$3,Actuals!$C$4:$CN$141),0,0)-(_xlfn.XLOOKUP($B5,Budget!$B$4:$B$141,_xlfn.XLOOKUP(J$3,Budget!$C$3:$CN$3,Budget!$C$4:$CN$141),0,0))),0)</f>
        <v>2840</v>
      </c>
      <c r="K5" s="3" cm="1">
        <f t="array" ref="K5">IFERROR((_xlfn.XLOOKUP($B5,Actuals!$B$4:$B$141,_xlfn.XLOOKUP(K$3,Actuals!$C$3:$CN$3,Actuals!$C$4:$CN$141),0,0)-(_xlfn.XLOOKUP($B5,Budget!$B$4:$B$141,_xlfn.XLOOKUP(K$3,Budget!$C$3:$CN$3,Budget!$C$4:$CN$141),0,0))),0)</f>
        <v>0</v>
      </c>
      <c r="L5" s="3" cm="1">
        <f t="array" ref="L5">IFERROR((_xlfn.XLOOKUP($B5,Actuals!$B$4:$B$141,_xlfn.XLOOKUP(L$3,Actuals!$C$3:$CN$3,Actuals!$C$4:$CN$141),0,0)-(_xlfn.XLOOKUP($B5,Budget!$B$4:$B$141,_xlfn.XLOOKUP(L$3,Budget!$C$3:$CN$3,Budget!$C$4:$CN$141),0,0))),0)</f>
        <v>0</v>
      </c>
      <c r="M5" s="3" cm="1">
        <f t="array" ref="M5">IFERROR((_xlfn.XLOOKUP($B5,Actuals!$B$4:$B$141,_xlfn.XLOOKUP(M$3,Actuals!$C$3:$CN$3,Actuals!$C$4:$CN$141),0,0)-(_xlfn.XLOOKUP($B5,Budget!$B$4:$B$141,_xlfn.XLOOKUP(M$3,Budget!$C$3:$CN$3,Budget!$C$4:$CN$141),0,0))),0)</f>
        <v>0</v>
      </c>
      <c r="N5" s="3" cm="1">
        <f t="array" ref="N5">IFERROR((_xlfn.XLOOKUP($B5,Actuals!$B$4:$B$141,_xlfn.XLOOKUP(N$3,Actuals!$C$3:$CN$3,Actuals!$C$4:$CN$141),0,0)-(_xlfn.XLOOKUP($B5,Budget!$B$4:$B$141,_xlfn.XLOOKUP(N$3,Budget!$C$3:$CN$3,Budget!$C$4:$CN$141),0,0))),0)</f>
        <v>0</v>
      </c>
      <c r="O5">
        <f t="shared" ref="O5:O54" si="0">SUM(C5:N5)</f>
        <v>2840</v>
      </c>
    </row>
    <row r="6" spans="1:15" x14ac:dyDescent="0.25">
      <c r="A6" t="s">
        <v>9</v>
      </c>
      <c r="B6" t="str">
        <v>Globex Corporation</v>
      </c>
      <c r="C6" s="3" cm="1">
        <f t="array" ref="C6">IFERROR((_xlfn.XLOOKUP($B6,Actuals!$B$4:$B$141,_xlfn.XLOOKUP(C$3,Actuals!$C$3:$CN$3,Actuals!$C$4:$CN$141),0,0)-(_xlfn.XLOOKUP($B6,Budget!$B$4:$B$141,_xlfn.XLOOKUP(C$3,Budget!$C$3:$CN$3,Budget!$C$4:$CN$141),0,0))),0)</f>
        <v>-17189.5</v>
      </c>
      <c r="D6" s="3" cm="1">
        <f t="array" ref="D6">IFERROR((_xlfn.XLOOKUP($B6,Actuals!$B$4:$B$141,_xlfn.XLOOKUP(D$3,Actuals!$C$3:$CN$3,Actuals!$C$4:$CN$141),0,0)-(_xlfn.XLOOKUP($B6,Budget!$B$4:$B$141,_xlfn.XLOOKUP(D$3,Budget!$C$3:$CN$3,Budget!$C$4:$CN$141),0,0))),0)</f>
        <v>-34603</v>
      </c>
      <c r="E6" s="3" cm="1">
        <f t="array" ref="E6">IFERROR((_xlfn.XLOOKUP($B6,Actuals!$B$4:$B$141,_xlfn.XLOOKUP(E$3,Actuals!$C$3:$CN$3,Actuals!$C$4:$CN$141),0,0)-(_xlfn.XLOOKUP($B6,Budget!$B$4:$B$141,_xlfn.XLOOKUP(E$3,Budget!$C$3:$CN$3,Budget!$C$4:$CN$141),0,0))),0)</f>
        <v>-14881</v>
      </c>
      <c r="F6" s="3" cm="1">
        <f t="array" ref="F6">IFERROR((_xlfn.XLOOKUP($B6,Actuals!$B$4:$B$141,_xlfn.XLOOKUP(F$3,Actuals!$C$3:$CN$3,Actuals!$C$4:$CN$141),0,0)-(_xlfn.XLOOKUP($B6,Budget!$B$4:$B$141,_xlfn.XLOOKUP(F$3,Budget!$C$3:$CN$3,Budget!$C$4:$CN$141),0,0))),0)</f>
        <v>-5010.5</v>
      </c>
      <c r="G6" s="3" cm="1">
        <f t="array" ref="G6">IFERROR((_xlfn.XLOOKUP($B6,Actuals!$B$4:$B$141,_xlfn.XLOOKUP(G$3,Actuals!$C$3:$CN$3,Actuals!$C$4:$CN$141),0,0)-(_xlfn.XLOOKUP($B6,Budget!$B$4:$B$141,_xlfn.XLOOKUP(G$3,Budget!$C$3:$CN$3,Budget!$C$4:$CN$141),0,0))),0)</f>
        <v>5429.5400000000009</v>
      </c>
      <c r="H6" s="3" cm="1">
        <f t="array" ref="H6">IFERROR((_xlfn.XLOOKUP($B6,Actuals!$B$4:$B$141,_xlfn.XLOOKUP(H$3,Actuals!$C$3:$CN$3,Actuals!$C$4:$CN$141),0,0)-(_xlfn.XLOOKUP($B6,Budget!$B$4:$B$141,_xlfn.XLOOKUP(H$3,Budget!$C$3:$CN$3,Budget!$C$4:$CN$141),0,0))),0)</f>
        <v>-11479</v>
      </c>
      <c r="I6" s="3" cm="1">
        <f t="array" ref="I6">IFERROR((_xlfn.XLOOKUP($B6,Actuals!$B$4:$B$141,_xlfn.XLOOKUP(I$3,Actuals!$C$3:$CN$3,Actuals!$C$4:$CN$141),0,0)-(_xlfn.XLOOKUP($B6,Budget!$B$4:$B$141,_xlfn.XLOOKUP(I$3,Budget!$C$3:$CN$3,Budget!$C$4:$CN$141),0,0))),0)</f>
        <v>38521.300000000003</v>
      </c>
      <c r="J6" s="3" cm="1">
        <f t="array" ref="J6">IFERROR((_xlfn.XLOOKUP($B6,Actuals!$B$4:$B$141,_xlfn.XLOOKUP(J$3,Actuals!$C$3:$CN$3,Actuals!$C$4:$CN$141),0,0)-(_xlfn.XLOOKUP($B6,Budget!$B$4:$B$141,_xlfn.XLOOKUP(J$3,Budget!$C$3:$CN$3,Budget!$C$4:$CN$141),0,0))),0)</f>
        <v>166681.79999999999</v>
      </c>
      <c r="K6" s="3" cm="1">
        <f t="array" ref="K6">IFERROR((_xlfn.XLOOKUP($B6,Actuals!$B$4:$B$141,_xlfn.XLOOKUP(K$3,Actuals!$C$3:$CN$3,Actuals!$C$4:$CN$141),0,0)-(_xlfn.XLOOKUP($B6,Budget!$B$4:$B$141,_xlfn.XLOOKUP(K$3,Budget!$C$3:$CN$3,Budget!$C$4:$CN$141),0,0))),0)</f>
        <v>41586.679999999993</v>
      </c>
      <c r="L6" s="3" cm="1">
        <f t="array" ref="L6">IFERROR((_xlfn.XLOOKUP($B6,Actuals!$B$4:$B$141,_xlfn.XLOOKUP(L$3,Actuals!$C$3:$CN$3,Actuals!$C$4:$CN$141),0,0)-(_xlfn.XLOOKUP($B6,Budget!$B$4:$B$141,_xlfn.XLOOKUP(L$3,Budget!$C$3:$CN$3,Budget!$C$4:$CN$141),0,0))),0)</f>
        <v>112905.62</v>
      </c>
      <c r="M6" s="3" cm="1">
        <f t="array" ref="M6">IFERROR((_xlfn.XLOOKUP($B6,Actuals!$B$4:$B$141,_xlfn.XLOOKUP(M$3,Actuals!$C$3:$CN$3,Actuals!$C$4:$CN$141),0,0)-(_xlfn.XLOOKUP($B6,Budget!$B$4:$B$141,_xlfn.XLOOKUP(M$3,Budget!$C$3:$CN$3,Budget!$C$4:$CN$141),0,0))),0)</f>
        <v>91655.3</v>
      </c>
      <c r="N6" s="3" cm="1">
        <f t="array" ref="N6">IFERROR((_xlfn.XLOOKUP($B6,Actuals!$B$4:$B$141,_xlfn.XLOOKUP(N$3,Actuals!$C$3:$CN$3,Actuals!$C$4:$CN$141),0,0)-(_xlfn.XLOOKUP($B6,Budget!$B$4:$B$141,_xlfn.XLOOKUP(N$3,Budget!$C$3:$CN$3,Budget!$C$4:$CN$141),0,0))),0)</f>
        <v>-17189.5</v>
      </c>
      <c r="O6">
        <f t="shared" si="0"/>
        <v>356427.74</v>
      </c>
    </row>
    <row r="7" spans="1:15" x14ac:dyDescent="0.25">
      <c r="A7" t="s">
        <v>9</v>
      </c>
      <c r="B7" t="str">
        <v>Soylent Corp</v>
      </c>
      <c r="C7" s="3" cm="1">
        <f t="array" ref="C7">IFERROR((_xlfn.XLOOKUP($B7,Actuals!$B$4:$B$141,_xlfn.XLOOKUP(C$3,Actuals!$C$3:$CN$3,Actuals!$C$4:$CN$141),0,0)-(_xlfn.XLOOKUP($B7,Budget!$B$4:$B$141,_xlfn.XLOOKUP(C$3,Budget!$C$3:$CN$3,Budget!$C$4:$CN$141),0,0))),0)</f>
        <v>-3142.2000000000007</v>
      </c>
      <c r="D7" s="3" cm="1">
        <f t="array" ref="D7">IFERROR((_xlfn.XLOOKUP($B7,Actuals!$B$4:$B$141,_xlfn.XLOOKUP(D$3,Actuals!$C$3:$CN$3,Actuals!$C$4:$CN$141),0,0)-(_xlfn.XLOOKUP($B7,Budget!$B$4:$B$141,_xlfn.XLOOKUP(D$3,Budget!$C$3:$CN$3,Budget!$C$4:$CN$141),0,0))),0)</f>
        <v>-118.52000000000044</v>
      </c>
      <c r="E7" s="3" cm="1">
        <f t="array" ref="E7">IFERROR((_xlfn.XLOOKUP($B7,Actuals!$B$4:$B$141,_xlfn.XLOOKUP(E$3,Actuals!$C$3:$CN$3,Actuals!$C$4:$CN$141),0,0)-(_xlfn.XLOOKUP($B7,Budget!$B$4:$B$141,_xlfn.XLOOKUP(E$3,Budget!$C$3:$CN$3,Budget!$C$4:$CN$141),0,0))),0)</f>
        <v>4852.0800000000017</v>
      </c>
      <c r="F7" s="3" cm="1">
        <f t="array" ref="F7">IFERROR((_xlfn.XLOOKUP($B7,Actuals!$B$4:$B$141,_xlfn.XLOOKUP(F$3,Actuals!$C$3:$CN$3,Actuals!$C$4:$CN$141),0,0)-(_xlfn.XLOOKUP($B7,Budget!$B$4:$B$141,_xlfn.XLOOKUP(F$3,Budget!$C$3:$CN$3,Budget!$C$4:$CN$141),0,0))),0)</f>
        <v>5305</v>
      </c>
      <c r="G7" s="3" cm="1">
        <f t="array" ref="G7">IFERROR((_xlfn.XLOOKUP($B7,Actuals!$B$4:$B$141,_xlfn.XLOOKUP(G$3,Actuals!$C$3:$CN$3,Actuals!$C$4:$CN$141),0,0)-(_xlfn.XLOOKUP($B7,Budget!$B$4:$B$141,_xlfn.XLOOKUP(G$3,Budget!$C$3:$CN$3,Budget!$C$4:$CN$141),0,0))),0)</f>
        <v>-11530.48</v>
      </c>
      <c r="H7" s="3" cm="1">
        <f t="array" ref="H7">IFERROR((_xlfn.XLOOKUP($B7,Actuals!$B$4:$B$141,_xlfn.XLOOKUP(H$3,Actuals!$C$3:$CN$3,Actuals!$C$4:$CN$141),0,0)-(_xlfn.XLOOKUP($B7,Budget!$B$4:$B$141,_xlfn.XLOOKUP(H$3,Budget!$C$3:$CN$3,Budget!$C$4:$CN$141),0,0))),0)</f>
        <v>24952</v>
      </c>
      <c r="I7" s="3" cm="1">
        <f t="array" ref="I7">IFERROR((_xlfn.XLOOKUP($B7,Actuals!$B$4:$B$141,_xlfn.XLOOKUP(I$3,Actuals!$C$3:$CN$3,Actuals!$C$4:$CN$141),0,0)-(_xlfn.XLOOKUP($B7,Budget!$B$4:$B$141,_xlfn.XLOOKUP(I$3,Budget!$C$3:$CN$3,Budget!$C$4:$CN$141),0,0))),0)</f>
        <v>21173.559999999998</v>
      </c>
      <c r="J7" s="3" cm="1">
        <f t="array" ref="J7">IFERROR((_xlfn.XLOOKUP($B7,Actuals!$B$4:$B$141,_xlfn.XLOOKUP(J$3,Actuals!$C$3:$CN$3,Actuals!$C$4:$CN$141),0,0)-(_xlfn.XLOOKUP($B7,Budget!$B$4:$B$141,_xlfn.XLOOKUP(J$3,Budget!$C$3:$CN$3,Budget!$C$4:$CN$141),0,0))),0)</f>
        <v>-11510</v>
      </c>
      <c r="K7" s="3" cm="1">
        <f t="array" ref="K7">IFERROR((_xlfn.XLOOKUP($B7,Actuals!$B$4:$B$141,_xlfn.XLOOKUP(K$3,Actuals!$C$3:$CN$3,Actuals!$C$4:$CN$141),0,0)-(_xlfn.XLOOKUP($B7,Budget!$B$4:$B$141,_xlfn.XLOOKUP(K$3,Budget!$C$3:$CN$3,Budget!$C$4:$CN$141),0,0))),0)</f>
        <v>10589.559999999998</v>
      </c>
      <c r="L7" s="3" cm="1">
        <f t="array" ref="L7">IFERROR((_xlfn.XLOOKUP($B7,Actuals!$B$4:$B$141,_xlfn.XLOOKUP(L$3,Actuals!$C$3:$CN$3,Actuals!$C$4:$CN$141),0,0)-(_xlfn.XLOOKUP($B7,Budget!$B$4:$B$141,_xlfn.XLOOKUP(L$3,Budget!$C$3:$CN$3,Budget!$C$4:$CN$141),0,0))),0)</f>
        <v>-23363.72</v>
      </c>
      <c r="M7" s="3" cm="1">
        <f t="array" ref="M7">IFERROR((_xlfn.XLOOKUP($B7,Actuals!$B$4:$B$141,_xlfn.XLOOKUP(M$3,Actuals!$C$3:$CN$3,Actuals!$C$4:$CN$141),0,0)-(_xlfn.XLOOKUP($B7,Budget!$B$4:$B$141,_xlfn.XLOOKUP(M$3,Budget!$C$3:$CN$3,Budget!$C$4:$CN$141),0,0))),0)</f>
        <v>-12926</v>
      </c>
      <c r="N7" s="3" cm="1">
        <f t="array" ref="N7">IFERROR((_xlfn.XLOOKUP($B7,Actuals!$B$4:$B$141,_xlfn.XLOOKUP(N$3,Actuals!$C$3:$CN$3,Actuals!$C$4:$CN$141),0,0)-(_xlfn.XLOOKUP($B7,Budget!$B$4:$B$141,_xlfn.XLOOKUP(N$3,Budget!$C$3:$CN$3,Budget!$C$4:$CN$141),0,0))),0)</f>
        <v>-10642.2</v>
      </c>
      <c r="O7">
        <f t="shared" si="0"/>
        <v>-6360.9200000000019</v>
      </c>
    </row>
    <row r="8" spans="1:15" x14ac:dyDescent="0.25">
      <c r="A8" t="s">
        <v>9</v>
      </c>
      <c r="B8" t="str">
        <v>Ollivander's Wand Shop</v>
      </c>
      <c r="C8" s="3" cm="1">
        <f t="array" ref="C8">IFERROR((_xlfn.XLOOKUP($B8,Actuals!$B$4:$B$141,_xlfn.XLOOKUP(C$3,Actuals!$C$3:$CN$3,Actuals!$C$4:$CN$141),0,0)-(_xlfn.XLOOKUP($B8,Budget!$B$4:$B$141,_xlfn.XLOOKUP(C$3,Budget!$C$3:$CN$3,Budget!$C$4:$CN$141),0,0))),0)</f>
        <v>8640</v>
      </c>
      <c r="D8" s="3" cm="1">
        <f t="array" ref="D8">IFERROR((_xlfn.XLOOKUP($B8,Actuals!$B$4:$B$141,_xlfn.XLOOKUP(D$3,Actuals!$C$3:$CN$3,Actuals!$C$4:$CN$141),0,0)-(_xlfn.XLOOKUP($B8,Budget!$B$4:$B$141,_xlfn.XLOOKUP(D$3,Budget!$C$3:$CN$3,Budget!$C$4:$CN$141),0,0))),0)</f>
        <v>-360</v>
      </c>
      <c r="E8" s="3" cm="1">
        <f t="array" ref="E8">IFERROR((_xlfn.XLOOKUP($B8,Actuals!$B$4:$B$141,_xlfn.XLOOKUP(E$3,Actuals!$C$3:$CN$3,Actuals!$C$4:$CN$141),0,0)-(_xlfn.XLOOKUP($B8,Budget!$B$4:$B$141,_xlfn.XLOOKUP(E$3,Budget!$C$3:$CN$3,Budget!$C$4:$CN$141),0,0))),0)</f>
        <v>-360</v>
      </c>
      <c r="F8" s="3" cm="1">
        <f t="array" ref="F8">IFERROR((_xlfn.XLOOKUP($B8,Actuals!$B$4:$B$141,_xlfn.XLOOKUP(F$3,Actuals!$C$3:$CN$3,Actuals!$C$4:$CN$141),0,0)-(_xlfn.XLOOKUP($B8,Budget!$B$4:$B$141,_xlfn.XLOOKUP(F$3,Budget!$C$3:$CN$3,Budget!$C$4:$CN$141),0,0))),0)</f>
        <v>-360</v>
      </c>
      <c r="G8" s="3" cm="1">
        <f t="array" ref="G8">IFERROR((_xlfn.XLOOKUP($B8,Actuals!$B$4:$B$141,_xlfn.XLOOKUP(G$3,Actuals!$C$3:$CN$3,Actuals!$C$4:$CN$141),0,0)-(_xlfn.XLOOKUP($B8,Budget!$B$4:$B$141,_xlfn.XLOOKUP(G$3,Budget!$C$3:$CN$3,Budget!$C$4:$CN$141),0,0))),0)</f>
        <v>-360</v>
      </c>
      <c r="H8" s="3" cm="1">
        <f t="array" ref="H8">IFERROR((_xlfn.XLOOKUP($B8,Actuals!$B$4:$B$141,_xlfn.XLOOKUP(H$3,Actuals!$C$3:$CN$3,Actuals!$C$4:$CN$141),0,0)-(_xlfn.XLOOKUP($B8,Budget!$B$4:$B$141,_xlfn.XLOOKUP(H$3,Budget!$C$3:$CN$3,Budget!$C$4:$CN$141),0,0))),0)</f>
        <v>-360</v>
      </c>
      <c r="I8" s="3" cm="1">
        <f t="array" ref="I8">IFERROR((_xlfn.XLOOKUP($B8,Actuals!$B$4:$B$141,_xlfn.XLOOKUP(I$3,Actuals!$C$3:$CN$3,Actuals!$C$4:$CN$141),0,0)-(_xlfn.XLOOKUP($B8,Budget!$B$4:$B$141,_xlfn.XLOOKUP(I$3,Budget!$C$3:$CN$3,Budget!$C$4:$CN$141),0,0))),0)</f>
        <v>2145</v>
      </c>
      <c r="J8" s="3" cm="1">
        <f t="array" ref="J8">IFERROR((_xlfn.XLOOKUP($B8,Actuals!$B$4:$B$141,_xlfn.XLOOKUP(J$3,Actuals!$C$3:$CN$3,Actuals!$C$4:$CN$141),0,0)-(_xlfn.XLOOKUP($B8,Budget!$B$4:$B$141,_xlfn.XLOOKUP(J$3,Budget!$C$3:$CN$3,Budget!$C$4:$CN$141),0,0))),0)</f>
        <v>-360</v>
      </c>
      <c r="K8" s="3" cm="1">
        <f t="array" ref="K8">IFERROR((_xlfn.XLOOKUP($B8,Actuals!$B$4:$B$141,_xlfn.XLOOKUP(K$3,Actuals!$C$3:$CN$3,Actuals!$C$4:$CN$141),0,0)-(_xlfn.XLOOKUP($B8,Budget!$B$4:$B$141,_xlfn.XLOOKUP(K$3,Budget!$C$3:$CN$3,Budget!$C$4:$CN$141),0,0))),0)</f>
        <v>-360</v>
      </c>
      <c r="L8" s="3" cm="1">
        <f t="array" ref="L8">IFERROR((_xlfn.XLOOKUP($B8,Actuals!$B$4:$B$141,_xlfn.XLOOKUP(L$3,Actuals!$C$3:$CN$3,Actuals!$C$4:$CN$141),0,0)-(_xlfn.XLOOKUP($B8,Budget!$B$4:$B$141,_xlfn.XLOOKUP(L$3,Budget!$C$3:$CN$3,Budget!$C$4:$CN$141),0,0))),0)</f>
        <v>-360</v>
      </c>
      <c r="M8" s="3" cm="1">
        <f t="array" ref="M8">IFERROR((_xlfn.XLOOKUP($B8,Actuals!$B$4:$B$141,_xlfn.XLOOKUP(M$3,Actuals!$C$3:$CN$3,Actuals!$C$4:$CN$141),0,0)-(_xlfn.XLOOKUP($B8,Budget!$B$4:$B$141,_xlfn.XLOOKUP(M$3,Budget!$C$3:$CN$3,Budget!$C$4:$CN$141),0,0))),0)</f>
        <v>-360</v>
      </c>
      <c r="N8" s="3" cm="1">
        <f t="array" ref="N8">IFERROR((_xlfn.XLOOKUP($B8,Actuals!$B$4:$B$141,_xlfn.XLOOKUP(N$3,Actuals!$C$3:$CN$3,Actuals!$C$4:$CN$141),0,0)-(_xlfn.XLOOKUP($B8,Budget!$B$4:$B$141,_xlfn.XLOOKUP(N$3,Budget!$C$3:$CN$3,Budget!$C$4:$CN$141),0,0))),0)</f>
        <v>8640</v>
      </c>
      <c r="O8">
        <f t="shared" si="0"/>
        <v>16185</v>
      </c>
    </row>
    <row r="9" spans="1:15" x14ac:dyDescent="0.25">
      <c r="A9" t="s">
        <v>9</v>
      </c>
      <c r="B9" t="str">
        <v>Gekko &amp; Co</v>
      </c>
      <c r="C9" s="3" cm="1">
        <f t="array" ref="C9">IFERROR((_xlfn.XLOOKUP($B9,Actuals!$B$4:$B$141,_xlfn.XLOOKUP(C$3,Actuals!$C$3:$CN$3,Actuals!$C$4:$CN$141),0,0)-(_xlfn.XLOOKUP($B9,Budget!$B$4:$B$141,_xlfn.XLOOKUP(C$3,Budget!$C$3:$CN$3,Budget!$C$4:$CN$141),0,0))),0)</f>
        <v>0</v>
      </c>
      <c r="D9" s="3" cm="1">
        <f t="array" ref="D9">IFERROR((_xlfn.XLOOKUP($B9,Actuals!$B$4:$B$141,_xlfn.XLOOKUP(D$3,Actuals!$C$3:$CN$3,Actuals!$C$4:$CN$141),0,0)-(_xlfn.XLOOKUP($B9,Budget!$B$4:$B$141,_xlfn.XLOOKUP(D$3,Budget!$C$3:$CN$3,Budget!$C$4:$CN$141),0,0))),0)</f>
        <v>-444.4</v>
      </c>
      <c r="E9" s="3" cm="1">
        <f t="array" ref="E9">IFERROR((_xlfn.XLOOKUP($B9,Actuals!$B$4:$B$141,_xlfn.XLOOKUP(E$3,Actuals!$C$3:$CN$3,Actuals!$C$4:$CN$141),0,0)-(_xlfn.XLOOKUP($B9,Budget!$B$4:$B$141,_xlfn.XLOOKUP(E$3,Budget!$C$3:$CN$3,Budget!$C$4:$CN$141),0,0))),0)</f>
        <v>444.4</v>
      </c>
      <c r="F9" s="3" cm="1">
        <f t="array" ref="F9">IFERROR((_xlfn.XLOOKUP($B9,Actuals!$B$4:$B$141,_xlfn.XLOOKUP(F$3,Actuals!$C$3:$CN$3,Actuals!$C$4:$CN$141),0,0)-(_xlfn.XLOOKUP($B9,Budget!$B$4:$B$141,_xlfn.XLOOKUP(F$3,Budget!$C$3:$CN$3,Budget!$C$4:$CN$141),0,0))),0)</f>
        <v>22.400000000000034</v>
      </c>
      <c r="G9" s="3" cm="1">
        <f t="array" ref="G9">IFERROR((_xlfn.XLOOKUP($B9,Actuals!$B$4:$B$141,_xlfn.XLOOKUP(G$3,Actuals!$C$3:$CN$3,Actuals!$C$4:$CN$141),0,0)-(_xlfn.XLOOKUP($B9,Budget!$B$4:$B$141,_xlfn.XLOOKUP(G$3,Budget!$C$3:$CN$3,Budget!$C$4:$CN$141),0,0))),0)</f>
        <v>-210.99999999999997</v>
      </c>
      <c r="H9" s="3" cm="1">
        <f t="array" ref="H9">IFERROR((_xlfn.XLOOKUP($B9,Actuals!$B$4:$B$141,_xlfn.XLOOKUP(H$3,Actuals!$C$3:$CN$3,Actuals!$C$4:$CN$141),0,0)-(_xlfn.XLOOKUP($B9,Budget!$B$4:$B$141,_xlfn.XLOOKUP(H$3,Budget!$C$3:$CN$3,Budget!$C$4:$CN$141),0,0))),0)</f>
        <v>-444.4</v>
      </c>
      <c r="I9" s="3" cm="1">
        <f t="array" ref="I9">IFERROR((_xlfn.XLOOKUP($B9,Actuals!$B$4:$B$141,_xlfn.XLOOKUP(I$3,Actuals!$C$3:$CN$3,Actuals!$C$4:$CN$141),0,0)-(_xlfn.XLOOKUP($B9,Budget!$B$4:$B$141,_xlfn.XLOOKUP(I$3,Budget!$C$3:$CN$3,Budget!$C$4:$CN$141),0,0))),0)</f>
        <v>-210.99999999999997</v>
      </c>
      <c r="J9" s="3" cm="1">
        <f t="array" ref="J9">IFERROR((_xlfn.XLOOKUP($B9,Actuals!$B$4:$B$141,_xlfn.XLOOKUP(J$3,Actuals!$C$3:$CN$3,Actuals!$C$4:$CN$141),0,0)-(_xlfn.XLOOKUP($B9,Budget!$B$4:$B$141,_xlfn.XLOOKUP(J$3,Budget!$C$3:$CN$3,Budget!$C$4:$CN$141),0,0))),0)</f>
        <v>-210.99999999999997</v>
      </c>
      <c r="K9" s="3" cm="1">
        <f t="array" ref="K9">IFERROR((_xlfn.XLOOKUP($B9,Actuals!$B$4:$B$141,_xlfn.XLOOKUP(K$3,Actuals!$C$3:$CN$3,Actuals!$C$4:$CN$141),0,0)-(_xlfn.XLOOKUP($B9,Budget!$B$4:$B$141,_xlfn.XLOOKUP(K$3,Budget!$C$3:$CN$3,Budget!$C$4:$CN$141),0,0))),0)</f>
        <v>255.80000000000007</v>
      </c>
      <c r="L9" s="3" cm="1">
        <f t="array" ref="L9">IFERROR((_xlfn.XLOOKUP($B9,Actuals!$B$4:$B$141,_xlfn.XLOOKUP(L$3,Actuals!$C$3:$CN$3,Actuals!$C$4:$CN$141),0,0)-(_xlfn.XLOOKUP($B9,Budget!$B$4:$B$141,_xlfn.XLOOKUP(L$3,Budget!$C$3:$CN$3,Budget!$C$4:$CN$141),0,0))),0)</f>
        <v>-444.4</v>
      </c>
      <c r="M9" s="3" cm="1">
        <f t="array" ref="M9">IFERROR((_xlfn.XLOOKUP($B9,Actuals!$B$4:$B$141,_xlfn.XLOOKUP(M$3,Actuals!$C$3:$CN$3,Actuals!$C$4:$CN$141),0,0)-(_xlfn.XLOOKUP($B9,Budget!$B$4:$B$141,_xlfn.XLOOKUP(M$3,Budget!$C$3:$CN$3,Budget!$C$4:$CN$141),0,0))),0)</f>
        <v>-444.4</v>
      </c>
      <c r="N9" s="3" cm="1">
        <f t="array" ref="N9">IFERROR((_xlfn.XLOOKUP($B9,Actuals!$B$4:$B$141,_xlfn.XLOOKUP(N$3,Actuals!$C$3:$CN$3,Actuals!$C$4:$CN$141),0,0)-(_xlfn.XLOOKUP($B9,Budget!$B$4:$B$141,_xlfn.XLOOKUP(N$3,Budget!$C$3:$CN$3,Budget!$C$4:$CN$141),0,0))),0)</f>
        <v>-444.4</v>
      </c>
      <c r="O9">
        <f t="shared" si="0"/>
        <v>-2132.3999999999996</v>
      </c>
    </row>
    <row r="10" spans="1:15" x14ac:dyDescent="0.25">
      <c r="A10" t="s">
        <v>9</v>
      </c>
      <c r="B10" t="str">
        <v>Wayne Enterprises</v>
      </c>
      <c r="C10" s="3" cm="1">
        <f t="array" ref="C10">IFERROR((_xlfn.XLOOKUP($B10,Actuals!$B$4:$B$141,_xlfn.XLOOKUP(C$3,Actuals!$C$3:$CN$3,Actuals!$C$4:$CN$141),0,0)-(_xlfn.XLOOKUP($B10,Budget!$B$4:$B$141,_xlfn.XLOOKUP(C$3,Budget!$C$3:$CN$3,Budget!$C$4:$CN$141),0,0))),0)</f>
        <v>731.56</v>
      </c>
      <c r="D10" s="3" cm="1">
        <f t="array" ref="D10">IFERROR((_xlfn.XLOOKUP($B10,Actuals!$B$4:$B$141,_xlfn.XLOOKUP(D$3,Actuals!$C$3:$CN$3,Actuals!$C$4:$CN$141),0,0)-(_xlfn.XLOOKUP($B10,Budget!$B$4:$B$141,_xlfn.XLOOKUP(D$3,Budget!$C$3:$CN$3,Budget!$C$4:$CN$141),0,0))),0)</f>
        <v>0</v>
      </c>
      <c r="E10" s="3" cm="1">
        <f t="array" ref="E10">IFERROR((_xlfn.XLOOKUP($B10,Actuals!$B$4:$B$141,_xlfn.XLOOKUP(E$3,Actuals!$C$3:$CN$3,Actuals!$C$4:$CN$141),0,0)-(_xlfn.XLOOKUP($B10,Budget!$B$4:$B$141,_xlfn.XLOOKUP(E$3,Budget!$C$3:$CN$3,Budget!$C$4:$CN$141),0,0))),0)</f>
        <v>0</v>
      </c>
      <c r="F10" s="3" cm="1">
        <f t="array" ref="F10">IFERROR((_xlfn.XLOOKUP($B10,Actuals!$B$4:$B$141,_xlfn.XLOOKUP(F$3,Actuals!$C$3:$CN$3,Actuals!$C$4:$CN$141),0,0)-(_xlfn.XLOOKUP($B10,Budget!$B$4:$B$141,_xlfn.XLOOKUP(F$3,Budget!$C$3:$CN$3,Budget!$C$4:$CN$141),0,0))),0)</f>
        <v>1020.3</v>
      </c>
      <c r="G10" s="3" cm="1">
        <f t="array" ref="G10">IFERROR((_xlfn.XLOOKUP($B10,Actuals!$B$4:$B$141,_xlfn.XLOOKUP(G$3,Actuals!$C$3:$CN$3,Actuals!$C$4:$CN$141),0,0)-(_xlfn.XLOOKUP($B10,Budget!$B$4:$B$141,_xlfn.XLOOKUP(G$3,Budget!$C$3:$CN$3,Budget!$C$4:$CN$141),0,0))),0)</f>
        <v>0</v>
      </c>
      <c r="H10" s="3" cm="1">
        <f t="array" ref="H10">IFERROR((_xlfn.XLOOKUP($B10,Actuals!$B$4:$B$141,_xlfn.XLOOKUP(H$3,Actuals!$C$3:$CN$3,Actuals!$C$4:$CN$141),0,0)-(_xlfn.XLOOKUP($B10,Budget!$B$4:$B$141,_xlfn.XLOOKUP(H$3,Budget!$C$3:$CN$3,Budget!$C$4:$CN$141),0,0))),0)</f>
        <v>0</v>
      </c>
      <c r="I10" s="3" cm="1">
        <f t="array" ref="I10">IFERROR((_xlfn.XLOOKUP($B10,Actuals!$B$4:$B$141,_xlfn.XLOOKUP(I$3,Actuals!$C$3:$CN$3,Actuals!$C$4:$CN$141),0,0)-(_xlfn.XLOOKUP($B10,Budget!$B$4:$B$141,_xlfn.XLOOKUP(I$3,Budget!$C$3:$CN$3,Budget!$C$4:$CN$141),0,0))),0)</f>
        <v>0</v>
      </c>
      <c r="J10" s="3" cm="1">
        <f t="array" ref="J10">IFERROR((_xlfn.XLOOKUP($B10,Actuals!$B$4:$B$141,_xlfn.XLOOKUP(J$3,Actuals!$C$3:$CN$3,Actuals!$C$4:$CN$141),0,0)-(_xlfn.XLOOKUP($B10,Budget!$B$4:$B$141,_xlfn.XLOOKUP(J$3,Budget!$C$3:$CN$3,Budget!$C$4:$CN$141),0,0))),0)</f>
        <v>0</v>
      </c>
      <c r="K10" s="3" cm="1">
        <f t="array" ref="K10">IFERROR((_xlfn.XLOOKUP($B10,Actuals!$B$4:$B$141,_xlfn.XLOOKUP(K$3,Actuals!$C$3:$CN$3,Actuals!$C$4:$CN$141),0,0)-(_xlfn.XLOOKUP($B10,Budget!$B$4:$B$141,_xlfn.XLOOKUP(K$3,Budget!$C$3:$CN$3,Budget!$C$4:$CN$141),0,0))),0)</f>
        <v>0</v>
      </c>
      <c r="L10" s="3" cm="1">
        <f t="array" ref="L10">IFERROR((_xlfn.XLOOKUP($B10,Actuals!$B$4:$B$141,_xlfn.XLOOKUP(L$3,Actuals!$C$3:$CN$3,Actuals!$C$4:$CN$141),0,0)-(_xlfn.XLOOKUP($B10,Budget!$B$4:$B$141,_xlfn.XLOOKUP(L$3,Budget!$C$3:$CN$3,Budget!$C$4:$CN$141),0,0))),0)</f>
        <v>0</v>
      </c>
      <c r="M10" s="3" cm="1">
        <f t="array" ref="M10">IFERROR((_xlfn.XLOOKUP($B10,Actuals!$B$4:$B$141,_xlfn.XLOOKUP(M$3,Actuals!$C$3:$CN$3,Actuals!$C$4:$CN$141),0,0)-(_xlfn.XLOOKUP($B10,Budget!$B$4:$B$141,_xlfn.XLOOKUP(M$3,Budget!$C$3:$CN$3,Budget!$C$4:$CN$141),0,0))),0)</f>
        <v>114.68</v>
      </c>
      <c r="N10" s="3" cm="1">
        <f t="array" ref="N10">IFERROR((_xlfn.XLOOKUP($B10,Actuals!$B$4:$B$141,_xlfn.XLOOKUP(N$3,Actuals!$C$3:$CN$3,Actuals!$C$4:$CN$141),0,0)-(_xlfn.XLOOKUP($B10,Budget!$B$4:$B$141,_xlfn.XLOOKUP(N$3,Budget!$C$3:$CN$3,Budget!$C$4:$CN$141),0,0))),0)</f>
        <v>731.56</v>
      </c>
      <c r="O10">
        <f t="shared" si="0"/>
        <v>2598.1</v>
      </c>
    </row>
    <row r="11" spans="1:15" x14ac:dyDescent="0.25">
      <c r="A11" t="s">
        <v>9</v>
      </c>
      <c r="B11" t="str">
        <v>Genco Pura Olive Oil Company</v>
      </c>
      <c r="C11" s="3" cm="1">
        <f t="array" ref="C11">IFERROR((_xlfn.XLOOKUP($B11,Actuals!$B$4:$B$141,_xlfn.XLOOKUP(C$3,Actuals!$C$3:$CN$3,Actuals!$C$4:$CN$141),0,0)-(_xlfn.XLOOKUP($B11,Budget!$B$4:$B$141,_xlfn.XLOOKUP(C$3,Budget!$C$3:$CN$3,Budget!$C$4:$CN$141),0,0))),0)</f>
        <v>3770</v>
      </c>
      <c r="D11" s="3" cm="1">
        <f t="array" ref="D11">IFERROR((_xlfn.XLOOKUP($B11,Actuals!$B$4:$B$141,_xlfn.XLOOKUP(D$3,Actuals!$C$3:$CN$3,Actuals!$C$4:$CN$141),0,0)-(_xlfn.XLOOKUP($B11,Budget!$B$4:$B$141,_xlfn.XLOOKUP(D$3,Budget!$C$3:$CN$3,Budget!$C$4:$CN$141),0,0))),0)</f>
        <v>0</v>
      </c>
      <c r="E11" s="3" cm="1">
        <f t="array" ref="E11">IFERROR((_xlfn.XLOOKUP($B11,Actuals!$B$4:$B$141,_xlfn.XLOOKUP(E$3,Actuals!$C$3:$CN$3,Actuals!$C$4:$CN$141),0,0)-(_xlfn.XLOOKUP($B11,Budget!$B$4:$B$141,_xlfn.XLOOKUP(E$3,Budget!$C$3:$CN$3,Budget!$C$4:$CN$141),0,0))),0)</f>
        <v>304</v>
      </c>
      <c r="F11" s="3" cm="1">
        <f t="array" ref="F11">IFERROR((_xlfn.XLOOKUP($B11,Actuals!$B$4:$B$141,_xlfn.XLOOKUP(F$3,Actuals!$C$3:$CN$3,Actuals!$C$4:$CN$141),0,0)-(_xlfn.XLOOKUP($B11,Budget!$B$4:$B$141,_xlfn.XLOOKUP(F$3,Budget!$C$3:$CN$3,Budget!$C$4:$CN$141),0,0))),0)</f>
        <v>0</v>
      </c>
      <c r="G11" s="3" cm="1">
        <f t="array" ref="G11">IFERROR((_xlfn.XLOOKUP($B11,Actuals!$B$4:$B$141,_xlfn.XLOOKUP(G$3,Actuals!$C$3:$CN$3,Actuals!$C$4:$CN$141),0,0)-(_xlfn.XLOOKUP($B11,Budget!$B$4:$B$141,_xlfn.XLOOKUP(G$3,Budget!$C$3:$CN$3,Budget!$C$4:$CN$141),0,0))),0)</f>
        <v>0</v>
      </c>
      <c r="H11" s="3" cm="1">
        <f t="array" ref="H11">IFERROR((_xlfn.XLOOKUP($B11,Actuals!$B$4:$B$141,_xlfn.XLOOKUP(H$3,Actuals!$C$3:$CN$3,Actuals!$C$4:$CN$141),0,0)-(_xlfn.XLOOKUP($B11,Budget!$B$4:$B$141,_xlfn.XLOOKUP(H$3,Budget!$C$3:$CN$3,Budget!$C$4:$CN$141),0,0))),0)</f>
        <v>0</v>
      </c>
      <c r="I11" s="3" cm="1">
        <f t="array" ref="I11">IFERROR((_xlfn.XLOOKUP($B11,Actuals!$B$4:$B$141,_xlfn.XLOOKUP(I$3,Actuals!$C$3:$CN$3,Actuals!$C$4:$CN$141),0,0)-(_xlfn.XLOOKUP($B11,Budget!$B$4:$B$141,_xlfn.XLOOKUP(I$3,Budget!$C$3:$CN$3,Budget!$C$4:$CN$141),0,0))),0)</f>
        <v>0</v>
      </c>
      <c r="J11" s="3" cm="1">
        <f t="array" ref="J11">IFERROR((_xlfn.XLOOKUP($B11,Actuals!$B$4:$B$141,_xlfn.XLOOKUP(J$3,Actuals!$C$3:$CN$3,Actuals!$C$4:$CN$141),0,0)-(_xlfn.XLOOKUP($B11,Budget!$B$4:$B$141,_xlfn.XLOOKUP(J$3,Budget!$C$3:$CN$3,Budget!$C$4:$CN$141),0,0))),0)</f>
        <v>0</v>
      </c>
      <c r="K11" s="3" cm="1">
        <f t="array" ref="K11">IFERROR((_xlfn.XLOOKUP($B11,Actuals!$B$4:$B$141,_xlfn.XLOOKUP(K$3,Actuals!$C$3:$CN$3,Actuals!$C$4:$CN$141),0,0)-(_xlfn.XLOOKUP($B11,Budget!$B$4:$B$141,_xlfn.XLOOKUP(K$3,Budget!$C$3:$CN$3,Budget!$C$4:$CN$141),0,0))),0)</f>
        <v>0</v>
      </c>
      <c r="L11" s="3" cm="1">
        <f t="array" ref="L11">IFERROR((_xlfn.XLOOKUP($B11,Actuals!$B$4:$B$141,_xlfn.XLOOKUP(L$3,Actuals!$C$3:$CN$3,Actuals!$C$4:$CN$141),0,0)-(_xlfn.XLOOKUP($B11,Budget!$B$4:$B$141,_xlfn.XLOOKUP(L$3,Budget!$C$3:$CN$3,Budget!$C$4:$CN$141),0,0))),0)</f>
        <v>0</v>
      </c>
      <c r="M11" s="3" cm="1">
        <f t="array" ref="M11">IFERROR((_xlfn.XLOOKUP($B11,Actuals!$B$4:$B$141,_xlfn.XLOOKUP(M$3,Actuals!$C$3:$CN$3,Actuals!$C$4:$CN$141),0,0)-(_xlfn.XLOOKUP($B11,Budget!$B$4:$B$141,_xlfn.XLOOKUP(M$3,Budget!$C$3:$CN$3,Budget!$C$4:$CN$141),0,0))),0)</f>
        <v>0</v>
      </c>
      <c r="N11" s="3" cm="1">
        <f t="array" ref="N11">IFERROR((_xlfn.XLOOKUP($B11,Actuals!$B$4:$B$141,_xlfn.XLOOKUP(N$3,Actuals!$C$3:$CN$3,Actuals!$C$4:$CN$141),0,0)-(_xlfn.XLOOKUP($B11,Budget!$B$4:$B$141,_xlfn.XLOOKUP(N$3,Budget!$C$3:$CN$3,Budget!$C$4:$CN$141),0,0))),0)</f>
        <v>3770</v>
      </c>
      <c r="O11">
        <f t="shared" si="0"/>
        <v>7844</v>
      </c>
    </row>
    <row r="12" spans="1:15" x14ac:dyDescent="0.25">
      <c r="A12" t="s">
        <v>9</v>
      </c>
      <c r="B12" t="str">
        <v>Duff Beer</v>
      </c>
      <c r="C12" s="3" cm="1">
        <f t="array" ref="C12">IFERROR((_xlfn.XLOOKUP($B12,Actuals!$B$4:$B$141,_xlfn.XLOOKUP(C$3,Actuals!$C$3:$CN$3,Actuals!$C$4:$CN$141),0,0)-(_xlfn.XLOOKUP($B12,Budget!$B$4:$B$141,_xlfn.XLOOKUP(C$3,Budget!$C$3:$CN$3,Budget!$C$4:$CN$141),0,0))),0)</f>
        <v>-16320</v>
      </c>
      <c r="D12" s="3" cm="1">
        <f t="array" ref="D12">IFERROR((_xlfn.XLOOKUP($B12,Actuals!$B$4:$B$141,_xlfn.XLOOKUP(D$3,Actuals!$C$3:$CN$3,Actuals!$C$4:$CN$141),0,0)-(_xlfn.XLOOKUP($B12,Budget!$B$4:$B$141,_xlfn.XLOOKUP(D$3,Budget!$C$3:$CN$3,Budget!$C$4:$CN$141),0,0))),0)</f>
        <v>-16320</v>
      </c>
      <c r="E12" s="3" cm="1">
        <f t="array" ref="E12">IFERROR((_xlfn.XLOOKUP($B12,Actuals!$B$4:$B$141,_xlfn.XLOOKUP(E$3,Actuals!$C$3:$CN$3,Actuals!$C$4:$CN$141),0,0)-(_xlfn.XLOOKUP($B12,Budget!$B$4:$B$141,_xlfn.XLOOKUP(E$3,Budget!$C$3:$CN$3,Budget!$C$4:$CN$141),0,0))),0)</f>
        <v>-16320</v>
      </c>
      <c r="F12" s="3" cm="1">
        <f t="array" ref="F12">IFERROR((_xlfn.XLOOKUP($B12,Actuals!$B$4:$B$141,_xlfn.XLOOKUP(F$3,Actuals!$C$3:$CN$3,Actuals!$C$4:$CN$141),0,0)-(_xlfn.XLOOKUP($B12,Budget!$B$4:$B$141,_xlfn.XLOOKUP(F$3,Budget!$C$3:$CN$3,Budget!$C$4:$CN$141),0,0))),0)</f>
        <v>-16320</v>
      </c>
      <c r="G12" s="3" cm="1">
        <f t="array" ref="G12">IFERROR((_xlfn.XLOOKUP($B12,Actuals!$B$4:$B$141,_xlfn.XLOOKUP(G$3,Actuals!$C$3:$CN$3,Actuals!$C$4:$CN$141),0,0)-(_xlfn.XLOOKUP($B12,Budget!$B$4:$B$141,_xlfn.XLOOKUP(G$3,Budget!$C$3:$CN$3,Budget!$C$4:$CN$141),0,0))),0)</f>
        <v>34560</v>
      </c>
      <c r="H12" s="3" cm="1">
        <f t="array" ref="H12">IFERROR((_xlfn.XLOOKUP($B12,Actuals!$B$4:$B$141,_xlfn.XLOOKUP(H$3,Actuals!$C$3:$CN$3,Actuals!$C$4:$CN$141),0,0)-(_xlfn.XLOOKUP($B12,Budget!$B$4:$B$141,_xlfn.XLOOKUP(H$3,Budget!$C$3:$CN$3,Budget!$C$4:$CN$141),0,0))),0)</f>
        <v>680</v>
      </c>
      <c r="I12" s="3" cm="1">
        <f t="array" ref="I12">IFERROR((_xlfn.XLOOKUP($B12,Actuals!$B$4:$B$141,_xlfn.XLOOKUP(I$3,Actuals!$C$3:$CN$3,Actuals!$C$4:$CN$141),0,0)-(_xlfn.XLOOKUP($B12,Budget!$B$4:$B$141,_xlfn.XLOOKUP(I$3,Budget!$C$3:$CN$3,Budget!$C$4:$CN$141),0,0))),0)</f>
        <v>-16320</v>
      </c>
      <c r="J12" s="3" cm="1">
        <f t="array" ref="J12">IFERROR((_xlfn.XLOOKUP($B12,Actuals!$B$4:$B$141,_xlfn.XLOOKUP(J$3,Actuals!$C$3:$CN$3,Actuals!$C$4:$CN$141),0,0)-(_xlfn.XLOOKUP($B12,Budget!$B$4:$B$141,_xlfn.XLOOKUP(J$3,Budget!$C$3:$CN$3,Budget!$C$4:$CN$141),0,0))),0)</f>
        <v>-16320</v>
      </c>
      <c r="K12" s="3" cm="1">
        <f t="array" ref="K12">IFERROR((_xlfn.XLOOKUP($B12,Actuals!$B$4:$B$141,_xlfn.XLOOKUP(K$3,Actuals!$C$3:$CN$3,Actuals!$C$4:$CN$141),0,0)-(_xlfn.XLOOKUP($B12,Budget!$B$4:$B$141,_xlfn.XLOOKUP(K$3,Budget!$C$3:$CN$3,Budget!$C$4:$CN$141),0,0))),0)</f>
        <v>41280</v>
      </c>
      <c r="L12" s="3" cm="1">
        <f t="array" ref="L12">IFERROR((_xlfn.XLOOKUP($B12,Actuals!$B$4:$B$141,_xlfn.XLOOKUP(L$3,Actuals!$C$3:$CN$3,Actuals!$C$4:$CN$141),0,0)-(_xlfn.XLOOKUP($B12,Budget!$B$4:$B$141,_xlfn.XLOOKUP(L$3,Budget!$C$3:$CN$3,Budget!$C$4:$CN$141),0,0))),0)</f>
        <v>-16320</v>
      </c>
      <c r="M12" s="3" cm="1">
        <f t="array" ref="M12">IFERROR((_xlfn.XLOOKUP($B12,Actuals!$B$4:$B$141,_xlfn.XLOOKUP(M$3,Actuals!$C$3:$CN$3,Actuals!$C$4:$CN$141),0,0)-(_xlfn.XLOOKUP($B12,Budget!$B$4:$B$141,_xlfn.XLOOKUP(M$3,Budget!$C$3:$CN$3,Budget!$C$4:$CN$141),0,0))),0)</f>
        <v>-16320</v>
      </c>
      <c r="N12" s="3" cm="1">
        <f t="array" ref="N12">IFERROR((_xlfn.XLOOKUP($B12,Actuals!$B$4:$B$141,_xlfn.XLOOKUP(N$3,Actuals!$C$3:$CN$3,Actuals!$C$4:$CN$141),0,0)-(_xlfn.XLOOKUP($B12,Budget!$B$4:$B$141,_xlfn.XLOOKUP(N$3,Budget!$C$3:$CN$3,Budget!$C$4:$CN$141),0,0))),0)</f>
        <v>-16320</v>
      </c>
      <c r="O12">
        <f t="shared" si="0"/>
        <v>-70360</v>
      </c>
    </row>
    <row r="13" spans="1:15" x14ac:dyDescent="0.25">
      <c r="A13" t="s">
        <v>9</v>
      </c>
      <c r="B13" t="str">
        <v>Bubba Gump Shrimp Company</v>
      </c>
      <c r="C13" s="3" cm="1">
        <f t="array" ref="C13">IFERROR((_xlfn.XLOOKUP($B13,Actuals!$B$4:$B$141,_xlfn.XLOOKUP(C$3,Actuals!$C$3:$CN$3,Actuals!$C$4:$CN$141),0,0)-(_xlfn.XLOOKUP($B13,Budget!$B$4:$B$141,_xlfn.XLOOKUP(C$3,Budget!$C$3:$CN$3,Budget!$C$4:$CN$141),0,0))),0)</f>
        <v>4247</v>
      </c>
      <c r="D13" s="3" cm="1">
        <f t="array" ref="D13">IFERROR((_xlfn.XLOOKUP($B13,Actuals!$B$4:$B$141,_xlfn.XLOOKUP(D$3,Actuals!$C$3:$CN$3,Actuals!$C$4:$CN$141),0,0)-(_xlfn.XLOOKUP($B13,Budget!$B$4:$B$141,_xlfn.XLOOKUP(D$3,Budget!$C$3:$CN$3,Budget!$C$4:$CN$141),0,0))),0)</f>
        <v>800</v>
      </c>
      <c r="E13" s="3" cm="1">
        <f t="array" ref="E13">IFERROR((_xlfn.XLOOKUP($B13,Actuals!$B$4:$B$141,_xlfn.XLOOKUP(E$3,Actuals!$C$3:$CN$3,Actuals!$C$4:$CN$141),0,0)-(_xlfn.XLOOKUP($B13,Budget!$B$4:$B$141,_xlfn.XLOOKUP(E$3,Budget!$C$3:$CN$3,Budget!$C$4:$CN$141),0,0))),0)</f>
        <v>-2187.3999999999996</v>
      </c>
      <c r="F13" s="3" cm="1">
        <f t="array" ref="F13">IFERROR((_xlfn.XLOOKUP($B13,Actuals!$B$4:$B$141,_xlfn.XLOOKUP(F$3,Actuals!$C$3:$CN$3,Actuals!$C$4:$CN$141),0,0)-(_xlfn.XLOOKUP($B13,Budget!$B$4:$B$141,_xlfn.XLOOKUP(F$3,Budget!$C$3:$CN$3,Budget!$C$4:$CN$141),0,0))),0)</f>
        <v>-2855</v>
      </c>
      <c r="G13" s="3" cm="1">
        <f t="array" ref="G13">IFERROR((_xlfn.XLOOKUP($B13,Actuals!$B$4:$B$141,_xlfn.XLOOKUP(G$3,Actuals!$C$3:$CN$3,Actuals!$C$4:$CN$141),0,0)-(_xlfn.XLOOKUP($B13,Budget!$B$4:$B$141,_xlfn.XLOOKUP(G$3,Budget!$C$3:$CN$3,Budget!$C$4:$CN$141),0,0))),0)</f>
        <v>896.30000000000018</v>
      </c>
      <c r="H13" s="3" cm="1">
        <f t="array" ref="H13">IFERROR((_xlfn.XLOOKUP($B13,Actuals!$B$4:$B$141,_xlfn.XLOOKUP(H$3,Actuals!$C$3:$CN$3,Actuals!$C$4:$CN$141),0,0)-(_xlfn.XLOOKUP($B13,Budget!$B$4:$B$141,_xlfn.XLOOKUP(H$3,Budget!$C$3:$CN$3,Budget!$C$4:$CN$141),0,0))),0)</f>
        <v>-1846.1000000000004</v>
      </c>
      <c r="I13" s="3" cm="1">
        <f t="array" ref="I13">IFERROR((_xlfn.XLOOKUP($B13,Actuals!$B$4:$B$141,_xlfn.XLOOKUP(I$3,Actuals!$C$3:$CN$3,Actuals!$C$4:$CN$141),0,0)-(_xlfn.XLOOKUP($B13,Budget!$B$4:$B$141,_xlfn.XLOOKUP(I$3,Budget!$C$3:$CN$3,Budget!$C$4:$CN$141),0,0))),0)</f>
        <v>1260</v>
      </c>
      <c r="J13" s="3" cm="1">
        <f t="array" ref="J13">IFERROR((_xlfn.XLOOKUP($B13,Actuals!$B$4:$B$141,_xlfn.XLOOKUP(J$3,Actuals!$C$3:$CN$3,Actuals!$C$4:$CN$141),0,0)-(_xlfn.XLOOKUP($B13,Budget!$B$4:$B$141,_xlfn.XLOOKUP(J$3,Budget!$C$3:$CN$3,Budget!$C$4:$CN$141),0,0))),0)</f>
        <v>-5174.8</v>
      </c>
      <c r="K13" s="3" cm="1">
        <f t="array" ref="K13">IFERROR((_xlfn.XLOOKUP($B13,Actuals!$B$4:$B$141,_xlfn.XLOOKUP(K$3,Actuals!$C$3:$CN$3,Actuals!$C$4:$CN$141),0,0)-(_xlfn.XLOOKUP($B13,Budget!$B$4:$B$141,_xlfn.XLOOKUP(K$3,Budget!$C$3:$CN$3,Budget!$C$4:$CN$141),0,0))),0)</f>
        <v>1281.5</v>
      </c>
      <c r="L13" s="3" cm="1">
        <f t="array" ref="L13">IFERROR((_xlfn.XLOOKUP($B13,Actuals!$B$4:$B$141,_xlfn.XLOOKUP(L$3,Actuals!$C$3:$CN$3,Actuals!$C$4:$CN$141),0,0)-(_xlfn.XLOOKUP($B13,Budget!$B$4:$B$141,_xlfn.XLOOKUP(L$3,Budget!$C$3:$CN$3,Budget!$C$4:$CN$141),0,0))),0)</f>
        <v>-6320</v>
      </c>
      <c r="M13" s="3" cm="1">
        <f t="array" ref="M13">IFERROR((_xlfn.XLOOKUP($B13,Actuals!$B$4:$B$141,_xlfn.XLOOKUP(M$3,Actuals!$C$3:$CN$3,Actuals!$C$4:$CN$141),0,0)-(_xlfn.XLOOKUP($B13,Budget!$B$4:$B$141,_xlfn.XLOOKUP(M$3,Budget!$C$3:$CN$3,Budget!$C$4:$CN$141),0,0))),0)</f>
        <v>5030</v>
      </c>
      <c r="N13" s="3" cm="1">
        <f t="array" ref="N13">IFERROR((_xlfn.XLOOKUP($B13,Actuals!$B$4:$B$141,_xlfn.XLOOKUP(N$3,Actuals!$C$3:$CN$3,Actuals!$C$4:$CN$141),0,0)-(_xlfn.XLOOKUP($B13,Budget!$B$4:$B$141,_xlfn.XLOOKUP(N$3,Budget!$C$3:$CN$3,Budget!$C$4:$CN$141),0,0))),0)</f>
        <v>-2048</v>
      </c>
      <c r="O13">
        <f t="shared" si="0"/>
        <v>-6916.5</v>
      </c>
    </row>
    <row r="14" spans="1:15" x14ac:dyDescent="0.25">
      <c r="A14" t="s">
        <v>9</v>
      </c>
      <c r="B14" t="str">
        <v>Olivia Pope &amp; Associates</v>
      </c>
      <c r="C14" s="3" cm="1">
        <f t="array" ref="C14">IFERROR((_xlfn.XLOOKUP($B14,Actuals!$B$4:$B$141,_xlfn.XLOOKUP(C$3,Actuals!$C$3:$CN$3,Actuals!$C$4:$CN$141),0,0)-(_xlfn.XLOOKUP($B14,Budget!$B$4:$B$141,_xlfn.XLOOKUP(C$3,Budget!$C$3:$CN$3,Budget!$C$4:$CN$141),0,0))),0)</f>
        <v>0</v>
      </c>
      <c r="D14" s="3" cm="1">
        <f t="array" ref="D14">IFERROR((_xlfn.XLOOKUP($B14,Actuals!$B$4:$B$141,_xlfn.XLOOKUP(D$3,Actuals!$C$3:$CN$3,Actuals!$C$4:$CN$141),0,0)-(_xlfn.XLOOKUP($B14,Budget!$B$4:$B$141,_xlfn.XLOOKUP(D$3,Budget!$C$3:$CN$3,Budget!$C$4:$CN$141),0,0))),0)</f>
        <v>0</v>
      </c>
      <c r="E14" s="3" cm="1">
        <f t="array" ref="E14">IFERROR((_xlfn.XLOOKUP($B14,Actuals!$B$4:$B$141,_xlfn.XLOOKUP(E$3,Actuals!$C$3:$CN$3,Actuals!$C$4:$CN$141),0,0)-(_xlfn.XLOOKUP($B14,Budget!$B$4:$B$141,_xlfn.XLOOKUP(E$3,Budget!$C$3:$CN$3,Budget!$C$4:$CN$141),0,0))),0)</f>
        <v>0</v>
      </c>
      <c r="F14" s="3" cm="1">
        <f t="array" ref="F14">IFERROR((_xlfn.XLOOKUP($B14,Actuals!$B$4:$B$141,_xlfn.XLOOKUP(F$3,Actuals!$C$3:$CN$3,Actuals!$C$4:$CN$141),0,0)-(_xlfn.XLOOKUP($B14,Budget!$B$4:$B$141,_xlfn.XLOOKUP(F$3,Budget!$C$3:$CN$3,Budget!$C$4:$CN$141),0,0))),0)</f>
        <v>0</v>
      </c>
      <c r="G14" s="3" cm="1">
        <f t="array" ref="G14">IFERROR((_xlfn.XLOOKUP($B14,Actuals!$B$4:$B$141,_xlfn.XLOOKUP(G$3,Actuals!$C$3:$CN$3,Actuals!$C$4:$CN$141),0,0)-(_xlfn.XLOOKUP($B14,Budget!$B$4:$B$141,_xlfn.XLOOKUP(G$3,Budget!$C$3:$CN$3,Budget!$C$4:$CN$141),0,0))),0)</f>
        <v>2760</v>
      </c>
      <c r="H14" s="3" cm="1">
        <f t="array" ref="H14">IFERROR((_xlfn.XLOOKUP($B14,Actuals!$B$4:$B$141,_xlfn.XLOOKUP(H$3,Actuals!$C$3:$CN$3,Actuals!$C$4:$CN$141),0,0)-(_xlfn.XLOOKUP($B14,Budget!$B$4:$B$141,_xlfn.XLOOKUP(H$3,Budget!$C$3:$CN$3,Budget!$C$4:$CN$141),0,0))),0)</f>
        <v>0</v>
      </c>
      <c r="I14" s="3" cm="1">
        <f t="array" ref="I14">IFERROR((_xlfn.XLOOKUP($B14,Actuals!$B$4:$B$141,_xlfn.XLOOKUP(I$3,Actuals!$C$3:$CN$3,Actuals!$C$4:$CN$141),0,0)-(_xlfn.XLOOKUP($B14,Budget!$B$4:$B$141,_xlfn.XLOOKUP(I$3,Budget!$C$3:$CN$3,Budget!$C$4:$CN$141),0,0))),0)</f>
        <v>661</v>
      </c>
      <c r="J14" s="3" cm="1">
        <f t="array" ref="J14">IFERROR((_xlfn.XLOOKUP($B14,Actuals!$B$4:$B$141,_xlfn.XLOOKUP(J$3,Actuals!$C$3:$CN$3,Actuals!$C$4:$CN$141),0,0)-(_xlfn.XLOOKUP($B14,Budget!$B$4:$B$141,_xlfn.XLOOKUP(J$3,Budget!$C$3:$CN$3,Budget!$C$4:$CN$141),0,0))),0)</f>
        <v>2760</v>
      </c>
      <c r="K14" s="3" cm="1">
        <f t="array" ref="K14">IFERROR((_xlfn.XLOOKUP($B14,Actuals!$B$4:$B$141,_xlfn.XLOOKUP(K$3,Actuals!$C$3:$CN$3,Actuals!$C$4:$CN$141),0,0)-(_xlfn.XLOOKUP($B14,Budget!$B$4:$B$141,_xlfn.XLOOKUP(K$3,Budget!$C$3:$CN$3,Budget!$C$4:$CN$141),0,0))),0)</f>
        <v>0</v>
      </c>
      <c r="L14" s="3" cm="1">
        <f t="array" ref="L14">IFERROR((_xlfn.XLOOKUP($B14,Actuals!$B$4:$B$141,_xlfn.XLOOKUP(L$3,Actuals!$C$3:$CN$3,Actuals!$C$4:$CN$141),0,0)-(_xlfn.XLOOKUP($B14,Budget!$B$4:$B$141,_xlfn.XLOOKUP(L$3,Budget!$C$3:$CN$3,Budget!$C$4:$CN$141),0,0))),0)</f>
        <v>0</v>
      </c>
      <c r="M14" s="3" cm="1">
        <f t="array" ref="M14">IFERROR((_xlfn.XLOOKUP($B14,Actuals!$B$4:$B$141,_xlfn.XLOOKUP(M$3,Actuals!$C$3:$CN$3,Actuals!$C$4:$CN$141),0,0)-(_xlfn.XLOOKUP($B14,Budget!$B$4:$B$141,_xlfn.XLOOKUP(M$3,Budget!$C$3:$CN$3,Budget!$C$4:$CN$141),0,0))),0)</f>
        <v>0</v>
      </c>
      <c r="N14" s="3" cm="1">
        <f t="array" ref="N14">IFERROR((_xlfn.XLOOKUP($B14,Actuals!$B$4:$B$141,_xlfn.XLOOKUP(N$3,Actuals!$C$3:$CN$3,Actuals!$C$4:$CN$141),0,0)-(_xlfn.XLOOKUP($B14,Budget!$B$4:$B$141,_xlfn.XLOOKUP(N$3,Budget!$C$3:$CN$3,Budget!$C$4:$CN$141),0,0))),0)</f>
        <v>0</v>
      </c>
      <c r="O14">
        <f t="shared" si="0"/>
        <v>6181</v>
      </c>
    </row>
    <row r="15" spans="1:15" x14ac:dyDescent="0.25">
      <c r="A15" t="s">
        <v>9</v>
      </c>
      <c r="B15" t="str">
        <v>Vehement Capital Partners</v>
      </c>
      <c r="C15" s="3" cm="1">
        <f t="array" ref="C15">IFERROR((_xlfn.XLOOKUP($B15,Actuals!$B$4:$B$141,_xlfn.XLOOKUP(C$3,Actuals!$C$3:$CN$3,Actuals!$C$4:$CN$141),0,0)-(_xlfn.XLOOKUP($B15,Budget!$B$4:$B$141,_xlfn.XLOOKUP(C$3,Budget!$C$3:$CN$3,Budget!$C$4:$CN$141),0,0))),0)</f>
        <v>-1860</v>
      </c>
      <c r="D15" s="3" cm="1">
        <f t="array" ref="D15">IFERROR((_xlfn.XLOOKUP($B15,Actuals!$B$4:$B$141,_xlfn.XLOOKUP(D$3,Actuals!$C$3:$CN$3,Actuals!$C$4:$CN$141),0,0)-(_xlfn.XLOOKUP($B15,Budget!$B$4:$B$141,_xlfn.XLOOKUP(D$3,Budget!$C$3:$CN$3,Budget!$C$4:$CN$141),0,0))),0)</f>
        <v>3720</v>
      </c>
      <c r="E15" s="3" cm="1">
        <f t="array" ref="E15">IFERROR((_xlfn.XLOOKUP($B15,Actuals!$B$4:$B$141,_xlfn.XLOOKUP(E$3,Actuals!$C$3:$CN$3,Actuals!$C$4:$CN$141),0,0)-(_xlfn.XLOOKUP($B15,Budget!$B$4:$B$141,_xlfn.XLOOKUP(E$3,Budget!$C$3:$CN$3,Budget!$C$4:$CN$141),0,0))),0)</f>
        <v>-1860</v>
      </c>
      <c r="F15" s="3" cm="1">
        <f t="array" ref="F15">IFERROR((_xlfn.XLOOKUP($B15,Actuals!$B$4:$B$141,_xlfn.XLOOKUP(F$3,Actuals!$C$3:$CN$3,Actuals!$C$4:$CN$141),0,0)-(_xlfn.XLOOKUP($B15,Budget!$B$4:$B$141,_xlfn.XLOOKUP(F$3,Budget!$C$3:$CN$3,Budget!$C$4:$CN$141),0,0))),0)</f>
        <v>-1860</v>
      </c>
      <c r="G15" s="3" cm="1">
        <f t="array" ref="G15">IFERROR((_xlfn.XLOOKUP($B15,Actuals!$B$4:$B$141,_xlfn.XLOOKUP(G$3,Actuals!$C$3:$CN$3,Actuals!$C$4:$CN$141),0,0)-(_xlfn.XLOOKUP($B15,Budget!$B$4:$B$141,_xlfn.XLOOKUP(G$3,Budget!$C$3:$CN$3,Budget!$C$4:$CN$141),0,0))),0)</f>
        <v>-825.90000000000009</v>
      </c>
      <c r="H15" s="3" cm="1">
        <f t="array" ref="H15">IFERROR((_xlfn.XLOOKUP($B15,Actuals!$B$4:$B$141,_xlfn.XLOOKUP(H$3,Actuals!$C$3:$CN$3,Actuals!$C$4:$CN$141),0,0)-(_xlfn.XLOOKUP($B15,Budget!$B$4:$B$141,_xlfn.XLOOKUP(H$3,Budget!$C$3:$CN$3,Budget!$C$4:$CN$141),0,0))),0)</f>
        <v>5378.7</v>
      </c>
      <c r="I15" s="3" cm="1">
        <f t="array" ref="I15">IFERROR((_xlfn.XLOOKUP($B15,Actuals!$B$4:$B$141,_xlfn.XLOOKUP(I$3,Actuals!$C$3:$CN$3,Actuals!$C$4:$CN$141),0,0)-(_xlfn.XLOOKUP($B15,Budget!$B$4:$B$141,_xlfn.XLOOKUP(I$3,Budget!$C$3:$CN$3,Budget!$C$4:$CN$141),0,0))),0)</f>
        <v>4344.6000000000004</v>
      </c>
      <c r="J15" s="3" cm="1">
        <f t="array" ref="J15">IFERROR((_xlfn.XLOOKUP($B15,Actuals!$B$4:$B$141,_xlfn.XLOOKUP(J$3,Actuals!$C$3:$CN$3,Actuals!$C$4:$CN$141),0,0)-(_xlfn.XLOOKUP($B15,Budget!$B$4:$B$141,_xlfn.XLOOKUP(J$3,Budget!$C$3:$CN$3,Budget!$C$4:$CN$141),0,0))),0)</f>
        <v>-1860</v>
      </c>
      <c r="K15" s="3" cm="1">
        <f t="array" ref="K15">IFERROR((_xlfn.XLOOKUP($B15,Actuals!$B$4:$B$141,_xlfn.XLOOKUP(K$3,Actuals!$C$3:$CN$3,Actuals!$C$4:$CN$141),0,0)-(_xlfn.XLOOKUP($B15,Budget!$B$4:$B$141,_xlfn.XLOOKUP(K$3,Budget!$C$3:$CN$3,Budget!$C$4:$CN$141),0,0))),0)</f>
        <v>9555.6</v>
      </c>
      <c r="L15" s="3" cm="1">
        <f t="array" ref="L15">IFERROR((_xlfn.XLOOKUP($B15,Actuals!$B$4:$B$141,_xlfn.XLOOKUP(L$3,Actuals!$C$3:$CN$3,Actuals!$C$4:$CN$141),0,0)-(_xlfn.XLOOKUP($B15,Budget!$B$4:$B$141,_xlfn.XLOOKUP(L$3,Budget!$C$3:$CN$3,Budget!$C$4:$CN$141),0,0))),0)</f>
        <v>-1860</v>
      </c>
      <c r="M15" s="3" cm="1">
        <f t="array" ref="M15">IFERROR((_xlfn.XLOOKUP($B15,Actuals!$B$4:$B$141,_xlfn.XLOOKUP(M$3,Actuals!$C$3:$CN$3,Actuals!$C$4:$CN$141),0,0)-(_xlfn.XLOOKUP($B15,Budget!$B$4:$B$141,_xlfn.XLOOKUP(M$3,Budget!$C$3:$CN$3,Budget!$C$4:$CN$141),0,0))),0)</f>
        <v>-1860</v>
      </c>
      <c r="N15" s="3" cm="1">
        <f t="array" ref="N15">IFERROR((_xlfn.XLOOKUP($B15,Actuals!$B$4:$B$141,_xlfn.XLOOKUP(N$3,Actuals!$C$3:$CN$3,Actuals!$C$4:$CN$141),0,0)-(_xlfn.XLOOKUP($B15,Budget!$B$4:$B$141,_xlfn.XLOOKUP(N$3,Budget!$C$3:$CN$3,Budget!$C$4:$CN$141),0,0))),0)</f>
        <v>-1860</v>
      </c>
      <c r="O15">
        <f t="shared" si="0"/>
        <v>9153</v>
      </c>
    </row>
    <row r="16" spans="1:15" x14ac:dyDescent="0.25">
      <c r="A16" t="s">
        <v>9</v>
      </c>
      <c r="B16" t="str">
        <v>Frontline Motion Controls</v>
      </c>
      <c r="C16" s="3" cm="1">
        <f t="array" ref="C16">IFERROR((_xlfn.XLOOKUP($B16,Actuals!$B$4:$B$141,_xlfn.XLOOKUP(C$3,Actuals!$C$3:$CN$3,Actuals!$C$4:$CN$141),0,0)-(_xlfn.XLOOKUP($B16,Budget!$B$4:$B$141,_xlfn.XLOOKUP(C$3,Budget!$C$3:$CN$3,Budget!$C$4:$CN$141),0,0))),0)</f>
        <v>0</v>
      </c>
      <c r="D16" s="3" cm="1">
        <f t="array" ref="D16">IFERROR((_xlfn.XLOOKUP($B16,Actuals!$B$4:$B$141,_xlfn.XLOOKUP(D$3,Actuals!$C$3:$CN$3,Actuals!$C$4:$CN$141),0,0)-(_xlfn.XLOOKUP($B16,Budget!$B$4:$B$141,_xlfn.XLOOKUP(D$3,Budget!$C$3:$CN$3,Budget!$C$4:$CN$141),0,0))),0)</f>
        <v>0</v>
      </c>
      <c r="E16" s="3" cm="1">
        <f t="array" ref="E16">IFERROR((_xlfn.XLOOKUP($B16,Actuals!$B$4:$B$141,_xlfn.XLOOKUP(E$3,Actuals!$C$3:$CN$3,Actuals!$C$4:$CN$141),0,0)-(_xlfn.XLOOKUP($B16,Budget!$B$4:$B$141,_xlfn.XLOOKUP(E$3,Budget!$C$3:$CN$3,Budget!$C$4:$CN$141),0,0))),0)</f>
        <v>0</v>
      </c>
      <c r="F16" s="3" cm="1">
        <f t="array" ref="F16">IFERROR((_xlfn.XLOOKUP($B16,Actuals!$B$4:$B$141,_xlfn.XLOOKUP(F$3,Actuals!$C$3:$CN$3,Actuals!$C$4:$CN$141),0,0)-(_xlfn.XLOOKUP($B16,Budget!$B$4:$B$141,_xlfn.XLOOKUP(F$3,Budget!$C$3:$CN$3,Budget!$C$4:$CN$141),0,0))),0)</f>
        <v>0</v>
      </c>
      <c r="G16" s="3" cm="1">
        <f t="array" ref="G16">IFERROR((_xlfn.XLOOKUP($B16,Actuals!$B$4:$B$141,_xlfn.XLOOKUP(G$3,Actuals!$C$3:$CN$3,Actuals!$C$4:$CN$141),0,0)-(_xlfn.XLOOKUP($B16,Budget!$B$4:$B$141,_xlfn.XLOOKUP(G$3,Budget!$C$3:$CN$3,Budget!$C$4:$CN$141),0,0))),0)</f>
        <v>0</v>
      </c>
      <c r="H16" s="3" cm="1">
        <f t="array" ref="H16">IFERROR((_xlfn.XLOOKUP($B16,Actuals!$B$4:$B$141,_xlfn.XLOOKUP(H$3,Actuals!$C$3:$CN$3,Actuals!$C$4:$CN$141),0,0)-(_xlfn.XLOOKUP($B16,Budget!$B$4:$B$141,_xlfn.XLOOKUP(H$3,Budget!$C$3:$CN$3,Budget!$C$4:$CN$141),0,0))),0)</f>
        <v>0</v>
      </c>
      <c r="I16" s="3" cm="1">
        <f t="array" ref="I16">IFERROR((_xlfn.XLOOKUP($B16,Actuals!$B$4:$B$141,_xlfn.XLOOKUP(I$3,Actuals!$C$3:$CN$3,Actuals!$C$4:$CN$141),0,0)-(_xlfn.XLOOKUP($B16,Budget!$B$4:$B$141,_xlfn.XLOOKUP(I$3,Budget!$C$3:$CN$3,Budget!$C$4:$CN$141),0,0))),0)</f>
        <v>2901.34</v>
      </c>
      <c r="J16" s="3" cm="1">
        <f t="array" ref="J16">IFERROR((_xlfn.XLOOKUP($B16,Actuals!$B$4:$B$141,_xlfn.XLOOKUP(J$3,Actuals!$C$3:$CN$3,Actuals!$C$4:$CN$141),0,0)-(_xlfn.XLOOKUP($B16,Budget!$B$4:$B$141,_xlfn.XLOOKUP(J$3,Budget!$C$3:$CN$3,Budget!$C$4:$CN$141),0,0))),0)</f>
        <v>2635.8</v>
      </c>
      <c r="K16" s="3" cm="1">
        <f t="array" ref="K16">IFERROR((_xlfn.XLOOKUP($B16,Actuals!$B$4:$B$141,_xlfn.XLOOKUP(K$3,Actuals!$C$3:$CN$3,Actuals!$C$4:$CN$141),0,0)-(_xlfn.XLOOKUP($B16,Budget!$B$4:$B$141,_xlfn.XLOOKUP(K$3,Budget!$C$3:$CN$3,Budget!$C$4:$CN$141),0,0))),0)</f>
        <v>7952</v>
      </c>
      <c r="L16" s="3" cm="1">
        <f t="array" ref="L16">IFERROR((_xlfn.XLOOKUP($B16,Actuals!$B$4:$B$141,_xlfn.XLOOKUP(L$3,Actuals!$C$3:$CN$3,Actuals!$C$4:$CN$141),0,0)-(_xlfn.XLOOKUP($B16,Budget!$B$4:$B$141,_xlfn.XLOOKUP(L$3,Budget!$C$3:$CN$3,Budget!$C$4:$CN$141),0,0))),0)</f>
        <v>0</v>
      </c>
      <c r="M16" s="3" cm="1">
        <f t="array" ref="M16">IFERROR((_xlfn.XLOOKUP($B16,Actuals!$B$4:$B$141,_xlfn.XLOOKUP(M$3,Actuals!$C$3:$CN$3,Actuals!$C$4:$CN$141),0,0)-(_xlfn.XLOOKUP($B16,Budget!$B$4:$B$141,_xlfn.XLOOKUP(M$3,Budget!$C$3:$CN$3,Budget!$C$4:$CN$141),0,0))),0)</f>
        <v>0</v>
      </c>
      <c r="N16" s="3" cm="1">
        <f t="array" ref="N16">IFERROR((_xlfn.XLOOKUP($B16,Actuals!$B$4:$B$141,_xlfn.XLOOKUP(N$3,Actuals!$C$3:$CN$3,Actuals!$C$4:$CN$141),0,0)-(_xlfn.XLOOKUP($B16,Budget!$B$4:$B$141,_xlfn.XLOOKUP(N$3,Budget!$C$3:$CN$3,Budget!$C$4:$CN$141),0,0))),0)</f>
        <v>0</v>
      </c>
      <c r="O16">
        <f t="shared" si="0"/>
        <v>13489.14</v>
      </c>
    </row>
    <row r="17" spans="1:15" x14ac:dyDescent="0.25">
      <c r="A17" t="s">
        <v>9</v>
      </c>
      <c r="B17" t="str">
        <v>Massive Dynamic</v>
      </c>
      <c r="C17" s="3" cm="1">
        <f t="array" ref="C17">IFERROR((_xlfn.XLOOKUP($B17,Actuals!$B$4:$B$141,_xlfn.XLOOKUP(C$3,Actuals!$C$3:$CN$3,Actuals!$C$4:$CN$141),0,0)-(_xlfn.XLOOKUP($B17,Budget!$B$4:$B$141,_xlfn.XLOOKUP(C$3,Budget!$C$3:$CN$3,Budget!$C$4:$CN$141),0,0))),0)</f>
        <v>372</v>
      </c>
      <c r="D17" s="3" cm="1">
        <f t="array" ref="D17">IFERROR((_xlfn.XLOOKUP($B17,Actuals!$B$4:$B$141,_xlfn.XLOOKUP(D$3,Actuals!$C$3:$CN$3,Actuals!$C$4:$CN$141),0,0)-(_xlfn.XLOOKUP($B17,Budget!$B$4:$B$141,_xlfn.XLOOKUP(D$3,Budget!$C$3:$CN$3,Budget!$C$4:$CN$141),0,0))),0)</f>
        <v>0</v>
      </c>
      <c r="E17" s="3" cm="1">
        <f t="array" ref="E17">IFERROR((_xlfn.XLOOKUP($B17,Actuals!$B$4:$B$141,_xlfn.XLOOKUP(E$3,Actuals!$C$3:$CN$3,Actuals!$C$4:$CN$141),0,0)-(_xlfn.XLOOKUP($B17,Budget!$B$4:$B$141,_xlfn.XLOOKUP(E$3,Budget!$C$3:$CN$3,Budget!$C$4:$CN$141),0,0))),0)</f>
        <v>0</v>
      </c>
      <c r="F17" s="3" cm="1">
        <f t="array" ref="F17">IFERROR((_xlfn.XLOOKUP($B17,Actuals!$B$4:$B$141,_xlfn.XLOOKUP(F$3,Actuals!$C$3:$CN$3,Actuals!$C$4:$CN$141),0,0)-(_xlfn.XLOOKUP($B17,Budget!$B$4:$B$141,_xlfn.XLOOKUP(F$3,Budget!$C$3:$CN$3,Budget!$C$4:$CN$141),0,0))),0)</f>
        <v>0</v>
      </c>
      <c r="G17" s="3" cm="1">
        <f t="array" ref="G17">IFERROR((_xlfn.XLOOKUP($B17,Actuals!$B$4:$B$141,_xlfn.XLOOKUP(G$3,Actuals!$C$3:$CN$3,Actuals!$C$4:$CN$141),0,0)-(_xlfn.XLOOKUP($B17,Budget!$B$4:$B$141,_xlfn.XLOOKUP(G$3,Budget!$C$3:$CN$3,Budget!$C$4:$CN$141),0,0))),0)</f>
        <v>0</v>
      </c>
      <c r="H17" s="3" cm="1">
        <f t="array" ref="H17">IFERROR((_xlfn.XLOOKUP($B17,Actuals!$B$4:$B$141,_xlfn.XLOOKUP(H$3,Actuals!$C$3:$CN$3,Actuals!$C$4:$CN$141),0,0)-(_xlfn.XLOOKUP($B17,Budget!$B$4:$B$141,_xlfn.XLOOKUP(H$3,Budget!$C$3:$CN$3,Budget!$C$4:$CN$141),0,0))),0)</f>
        <v>0</v>
      </c>
      <c r="I17" s="3" cm="1">
        <f t="array" ref="I17">IFERROR((_xlfn.XLOOKUP($B17,Actuals!$B$4:$B$141,_xlfn.XLOOKUP(I$3,Actuals!$C$3:$CN$3,Actuals!$C$4:$CN$141),0,0)-(_xlfn.XLOOKUP($B17,Budget!$B$4:$B$141,_xlfn.XLOOKUP(I$3,Budget!$C$3:$CN$3,Budget!$C$4:$CN$141),0,0))),0)</f>
        <v>-2976</v>
      </c>
      <c r="J17" s="3" cm="1">
        <f t="array" ref="J17">IFERROR((_xlfn.XLOOKUP($B17,Actuals!$B$4:$B$141,_xlfn.XLOOKUP(J$3,Actuals!$C$3:$CN$3,Actuals!$C$4:$CN$141),0,0)-(_xlfn.XLOOKUP($B17,Budget!$B$4:$B$141,_xlfn.XLOOKUP(J$3,Budget!$C$3:$CN$3,Budget!$C$4:$CN$141),0,0))),0)</f>
        <v>-2976</v>
      </c>
      <c r="K17" s="3" cm="1">
        <f t="array" ref="K17">IFERROR((_xlfn.XLOOKUP($B17,Actuals!$B$4:$B$141,_xlfn.XLOOKUP(K$3,Actuals!$C$3:$CN$3,Actuals!$C$4:$CN$141),0,0)-(_xlfn.XLOOKUP($B17,Budget!$B$4:$B$141,_xlfn.XLOOKUP(K$3,Budget!$C$3:$CN$3,Budget!$C$4:$CN$141),0,0))),0)</f>
        <v>-1720.36</v>
      </c>
      <c r="L17" s="3" cm="1">
        <f t="array" ref="L17">IFERROR((_xlfn.XLOOKUP($B17,Actuals!$B$4:$B$141,_xlfn.XLOOKUP(L$3,Actuals!$C$3:$CN$3,Actuals!$C$4:$CN$141),0,0)-(_xlfn.XLOOKUP($B17,Budget!$B$4:$B$141,_xlfn.XLOOKUP(L$3,Budget!$C$3:$CN$3,Budget!$C$4:$CN$141),0,0))),0)</f>
        <v>-2976</v>
      </c>
      <c r="M17" s="3" cm="1">
        <f t="array" ref="M17">IFERROR((_xlfn.XLOOKUP($B17,Actuals!$B$4:$B$141,_xlfn.XLOOKUP(M$3,Actuals!$C$3:$CN$3,Actuals!$C$4:$CN$141),0,0)-(_xlfn.XLOOKUP($B17,Budget!$B$4:$B$141,_xlfn.XLOOKUP(M$3,Budget!$C$3:$CN$3,Budget!$C$4:$CN$141),0,0))),0)</f>
        <v>-2976</v>
      </c>
      <c r="N17" s="3" cm="1">
        <f t="array" ref="N17">IFERROR((_xlfn.XLOOKUP($B17,Actuals!$B$4:$B$141,_xlfn.XLOOKUP(N$3,Actuals!$C$3:$CN$3,Actuals!$C$4:$CN$141),0,0)-(_xlfn.XLOOKUP($B17,Budget!$B$4:$B$141,_xlfn.XLOOKUP(N$3,Budget!$C$3:$CN$3,Budget!$C$4:$CN$141),0,0))),0)</f>
        <v>-2604</v>
      </c>
      <c r="O17">
        <f t="shared" si="0"/>
        <v>-15856.36</v>
      </c>
    </row>
    <row r="18" spans="1:15" x14ac:dyDescent="0.25">
      <c r="A18" t="s">
        <v>9</v>
      </c>
      <c r="B18" t="str">
        <v>Dunder Mifflin Inc.</v>
      </c>
      <c r="C18" s="3" cm="1">
        <f t="array" ref="C18">IFERROR((_xlfn.XLOOKUP($B18,Actuals!$B$4:$B$141,_xlfn.XLOOKUP(C$3,Actuals!$C$3:$CN$3,Actuals!$C$4:$CN$141),0,0)-(_xlfn.XLOOKUP($B18,Budget!$B$4:$B$141,_xlfn.XLOOKUP(C$3,Budget!$C$3:$CN$3,Budget!$C$4:$CN$141),0,0))),0)</f>
        <v>0</v>
      </c>
      <c r="D18" s="3" cm="1">
        <f t="array" ref="D18">IFERROR((_xlfn.XLOOKUP($B18,Actuals!$B$4:$B$141,_xlfn.XLOOKUP(D$3,Actuals!$C$3:$CN$3,Actuals!$C$4:$CN$141),0,0)-(_xlfn.XLOOKUP($B18,Budget!$B$4:$B$141,_xlfn.XLOOKUP(D$3,Budget!$C$3:$CN$3,Budget!$C$4:$CN$141),0,0))),0)</f>
        <v>4700</v>
      </c>
      <c r="E18" s="3" cm="1">
        <f t="array" ref="E18">IFERROR((_xlfn.XLOOKUP($B18,Actuals!$B$4:$B$141,_xlfn.XLOOKUP(E$3,Actuals!$C$3:$CN$3,Actuals!$C$4:$CN$141),0,0)-(_xlfn.XLOOKUP($B18,Budget!$B$4:$B$141,_xlfn.XLOOKUP(E$3,Budget!$C$3:$CN$3,Budget!$C$4:$CN$141),0,0))),0)</f>
        <v>0</v>
      </c>
      <c r="F18" s="3" cm="1">
        <f t="array" ref="F18">IFERROR((_xlfn.XLOOKUP($B18,Actuals!$B$4:$B$141,_xlfn.XLOOKUP(F$3,Actuals!$C$3:$CN$3,Actuals!$C$4:$CN$141),0,0)-(_xlfn.XLOOKUP($B18,Budget!$B$4:$B$141,_xlfn.XLOOKUP(F$3,Budget!$C$3:$CN$3,Budget!$C$4:$CN$141),0,0))),0)</f>
        <v>6208</v>
      </c>
      <c r="G18" s="3" cm="1">
        <f t="array" ref="G18">IFERROR((_xlfn.XLOOKUP($B18,Actuals!$B$4:$B$141,_xlfn.XLOOKUP(G$3,Actuals!$C$3:$CN$3,Actuals!$C$4:$CN$141),0,0)-(_xlfn.XLOOKUP($B18,Budget!$B$4:$B$141,_xlfn.XLOOKUP(G$3,Budget!$C$3:$CN$3,Budget!$C$4:$CN$141),0,0))),0)</f>
        <v>0</v>
      </c>
      <c r="H18" s="3" cm="1">
        <f t="array" ref="H18">IFERROR((_xlfn.XLOOKUP($B18,Actuals!$B$4:$B$141,_xlfn.XLOOKUP(H$3,Actuals!$C$3:$CN$3,Actuals!$C$4:$CN$141),0,0)-(_xlfn.XLOOKUP($B18,Budget!$B$4:$B$141,_xlfn.XLOOKUP(H$3,Budget!$C$3:$CN$3,Budget!$C$4:$CN$141),0,0))),0)</f>
        <v>0</v>
      </c>
      <c r="I18" s="3" cm="1">
        <f t="array" ref="I18">IFERROR((_xlfn.XLOOKUP($B18,Actuals!$B$4:$B$141,_xlfn.XLOOKUP(I$3,Actuals!$C$3:$CN$3,Actuals!$C$4:$CN$141),0,0)-(_xlfn.XLOOKUP($B18,Budget!$B$4:$B$141,_xlfn.XLOOKUP(I$3,Budget!$C$3:$CN$3,Budget!$C$4:$CN$141),0,0))),0)</f>
        <v>3380</v>
      </c>
      <c r="J18" s="3" cm="1">
        <f t="array" ref="J18">IFERROR((_xlfn.XLOOKUP($B18,Actuals!$B$4:$B$141,_xlfn.XLOOKUP(J$3,Actuals!$C$3:$CN$3,Actuals!$C$4:$CN$141),0,0)-(_xlfn.XLOOKUP($B18,Budget!$B$4:$B$141,_xlfn.XLOOKUP(J$3,Budget!$C$3:$CN$3,Budget!$C$4:$CN$141),0,0))),0)</f>
        <v>0</v>
      </c>
      <c r="K18" s="3" cm="1">
        <f t="array" ref="K18">IFERROR((_xlfn.XLOOKUP($B18,Actuals!$B$4:$B$141,_xlfn.XLOOKUP(K$3,Actuals!$C$3:$CN$3,Actuals!$C$4:$CN$141),0,0)-(_xlfn.XLOOKUP($B18,Budget!$B$4:$B$141,_xlfn.XLOOKUP(K$3,Budget!$C$3:$CN$3,Budget!$C$4:$CN$141),0,0))),0)</f>
        <v>0</v>
      </c>
      <c r="L18" s="3" cm="1">
        <f t="array" ref="L18">IFERROR((_xlfn.XLOOKUP($B18,Actuals!$B$4:$B$141,_xlfn.XLOOKUP(L$3,Actuals!$C$3:$CN$3,Actuals!$C$4:$CN$141),0,0)-(_xlfn.XLOOKUP($B18,Budget!$B$4:$B$141,_xlfn.XLOOKUP(L$3,Budget!$C$3:$CN$3,Budget!$C$4:$CN$141),0,0))),0)</f>
        <v>0</v>
      </c>
      <c r="M18" s="3" cm="1">
        <f t="array" ref="M18">IFERROR((_xlfn.XLOOKUP($B18,Actuals!$B$4:$B$141,_xlfn.XLOOKUP(M$3,Actuals!$C$3:$CN$3,Actuals!$C$4:$CN$141),0,0)-(_xlfn.XLOOKUP($B18,Budget!$B$4:$B$141,_xlfn.XLOOKUP(M$3,Budget!$C$3:$CN$3,Budget!$C$4:$CN$141),0,0))),0)</f>
        <v>0</v>
      </c>
      <c r="N18" s="3" cm="1">
        <f t="array" ref="N18">IFERROR((_xlfn.XLOOKUP($B18,Actuals!$B$4:$B$141,_xlfn.XLOOKUP(N$3,Actuals!$C$3:$CN$3,Actuals!$C$4:$CN$141),0,0)-(_xlfn.XLOOKUP($B18,Budget!$B$4:$B$141,_xlfn.XLOOKUP(N$3,Budget!$C$3:$CN$3,Budget!$C$4:$CN$141),0,0))),0)</f>
        <v>0</v>
      </c>
      <c r="O18">
        <f t="shared" si="0"/>
        <v>14288</v>
      </c>
    </row>
    <row r="19" spans="1:15" x14ac:dyDescent="0.25">
      <c r="A19" t="s">
        <v>9</v>
      </c>
      <c r="B19" t="str">
        <v>Sterling Cooper Draper Pryce</v>
      </c>
      <c r="C19" s="3" cm="1">
        <f t="array" ref="C19">IFERROR((_xlfn.XLOOKUP($B19,Actuals!$B$4:$B$141,_xlfn.XLOOKUP(C$3,Actuals!$C$3:$CN$3,Actuals!$C$4:$CN$141),0,0)-(_xlfn.XLOOKUP($B19,Budget!$B$4:$B$141,_xlfn.XLOOKUP(C$3,Budget!$C$3:$CN$3,Budget!$C$4:$CN$141),0,0))),0)</f>
        <v>0</v>
      </c>
      <c r="D19" s="3" cm="1">
        <f t="array" ref="D19">IFERROR((_xlfn.XLOOKUP($B19,Actuals!$B$4:$B$141,_xlfn.XLOOKUP(D$3,Actuals!$C$3:$CN$3,Actuals!$C$4:$CN$141),0,0)-(_xlfn.XLOOKUP($B19,Budget!$B$4:$B$141,_xlfn.XLOOKUP(D$3,Budget!$C$3:$CN$3,Budget!$C$4:$CN$141),0,0))),0)</f>
        <v>0</v>
      </c>
      <c r="E19" s="3" cm="1">
        <f t="array" ref="E19">IFERROR((_xlfn.XLOOKUP($B19,Actuals!$B$4:$B$141,_xlfn.XLOOKUP(E$3,Actuals!$C$3:$CN$3,Actuals!$C$4:$CN$141),0,0)-(_xlfn.XLOOKUP($B19,Budget!$B$4:$B$141,_xlfn.XLOOKUP(E$3,Budget!$C$3:$CN$3,Budget!$C$4:$CN$141),0,0))),0)</f>
        <v>0</v>
      </c>
      <c r="F19" s="3" cm="1">
        <f t="array" ref="F19">IFERROR((_xlfn.XLOOKUP($B19,Actuals!$B$4:$B$141,_xlfn.XLOOKUP(F$3,Actuals!$C$3:$CN$3,Actuals!$C$4:$CN$141),0,0)-(_xlfn.XLOOKUP($B19,Budget!$B$4:$B$141,_xlfn.XLOOKUP(F$3,Budget!$C$3:$CN$3,Budget!$C$4:$CN$141),0,0))),0)</f>
        <v>0</v>
      </c>
      <c r="G19" s="3" cm="1">
        <f t="array" ref="G19">IFERROR((_xlfn.XLOOKUP($B19,Actuals!$B$4:$B$141,_xlfn.XLOOKUP(G$3,Actuals!$C$3:$CN$3,Actuals!$C$4:$CN$141),0,0)-(_xlfn.XLOOKUP($B19,Budget!$B$4:$B$141,_xlfn.XLOOKUP(G$3,Budget!$C$3:$CN$3,Budget!$C$4:$CN$141),0,0))),0)</f>
        <v>0</v>
      </c>
      <c r="H19" s="3" cm="1">
        <f t="array" ref="H19">IFERROR((_xlfn.XLOOKUP($B19,Actuals!$B$4:$B$141,_xlfn.XLOOKUP(H$3,Actuals!$C$3:$CN$3,Actuals!$C$4:$CN$141),0,0)-(_xlfn.XLOOKUP($B19,Budget!$B$4:$B$141,_xlfn.XLOOKUP(H$3,Budget!$C$3:$CN$3,Budget!$C$4:$CN$141),0,0))),0)</f>
        <v>0</v>
      </c>
      <c r="I19" s="3" cm="1">
        <f t="array" ref="I19">IFERROR((_xlfn.XLOOKUP($B19,Actuals!$B$4:$B$141,_xlfn.XLOOKUP(I$3,Actuals!$C$3:$CN$3,Actuals!$C$4:$CN$141),0,0)-(_xlfn.XLOOKUP($B19,Budget!$B$4:$B$141,_xlfn.XLOOKUP(I$3,Budget!$C$3:$CN$3,Budget!$C$4:$CN$141),0,0))),0)</f>
        <v>6960</v>
      </c>
      <c r="J19" s="3" cm="1">
        <f t="array" ref="J19">IFERROR((_xlfn.XLOOKUP($B19,Actuals!$B$4:$B$141,_xlfn.XLOOKUP(J$3,Actuals!$C$3:$CN$3,Actuals!$C$4:$CN$141),0,0)-(_xlfn.XLOOKUP($B19,Budget!$B$4:$B$141,_xlfn.XLOOKUP(J$3,Budget!$C$3:$CN$3,Budget!$C$4:$CN$141),0,0))),0)</f>
        <v>0</v>
      </c>
      <c r="K19" s="3" cm="1">
        <f t="array" ref="K19">IFERROR((_xlfn.XLOOKUP($B19,Actuals!$B$4:$B$141,_xlfn.XLOOKUP(K$3,Actuals!$C$3:$CN$3,Actuals!$C$4:$CN$141),0,0)-(_xlfn.XLOOKUP($B19,Budget!$B$4:$B$141,_xlfn.XLOOKUP(K$3,Budget!$C$3:$CN$3,Budget!$C$4:$CN$141),0,0))),0)</f>
        <v>3023</v>
      </c>
      <c r="L19" s="3" cm="1">
        <f t="array" ref="L19">IFERROR((_xlfn.XLOOKUP($B19,Actuals!$B$4:$B$141,_xlfn.XLOOKUP(L$3,Actuals!$C$3:$CN$3,Actuals!$C$4:$CN$141),0,0)-(_xlfn.XLOOKUP($B19,Budget!$B$4:$B$141,_xlfn.XLOOKUP(L$3,Budget!$C$3:$CN$3,Budget!$C$4:$CN$141),0,0))),0)</f>
        <v>0</v>
      </c>
      <c r="M19" s="3" cm="1">
        <f t="array" ref="M19">IFERROR((_xlfn.XLOOKUP($B19,Actuals!$B$4:$B$141,_xlfn.XLOOKUP(M$3,Actuals!$C$3:$CN$3,Actuals!$C$4:$CN$141),0,0)-(_xlfn.XLOOKUP($B19,Budget!$B$4:$B$141,_xlfn.XLOOKUP(M$3,Budget!$C$3:$CN$3,Budget!$C$4:$CN$141),0,0))),0)</f>
        <v>0</v>
      </c>
      <c r="N19" s="3" cm="1">
        <f t="array" ref="N19">IFERROR((_xlfn.XLOOKUP($B19,Actuals!$B$4:$B$141,_xlfn.XLOOKUP(N$3,Actuals!$C$3:$CN$3,Actuals!$C$4:$CN$141),0,0)-(_xlfn.XLOOKUP($B19,Budget!$B$4:$B$141,_xlfn.XLOOKUP(N$3,Budget!$C$3:$CN$3,Budget!$C$4:$CN$141),0,0))),0)</f>
        <v>0</v>
      </c>
      <c r="O19">
        <f t="shared" si="0"/>
        <v>9983</v>
      </c>
    </row>
    <row r="20" spans="1:15" x14ac:dyDescent="0.25">
      <c r="A20" t="s">
        <v>9</v>
      </c>
      <c r="B20" t="str">
        <v>Cheddar Makeup Co.</v>
      </c>
      <c r="C20" s="3" cm="1">
        <f t="array" ref="C20">IFERROR((_xlfn.XLOOKUP($B20,Actuals!$B$4:$B$141,_xlfn.XLOOKUP(C$3,Actuals!$C$3:$CN$3,Actuals!$C$4:$CN$141),0,0)-(_xlfn.XLOOKUP($B20,Budget!$B$4:$B$141,_xlfn.XLOOKUP(C$3,Budget!$C$3:$CN$3,Budget!$C$4:$CN$141),0,0))),0)</f>
        <v>0</v>
      </c>
      <c r="D20" s="3" cm="1">
        <f t="array" ref="D20">IFERROR((_xlfn.XLOOKUP($B20,Actuals!$B$4:$B$141,_xlfn.XLOOKUP(D$3,Actuals!$C$3:$CN$3,Actuals!$C$4:$CN$141),0,0)-(_xlfn.XLOOKUP($B20,Budget!$B$4:$B$141,_xlfn.XLOOKUP(D$3,Budget!$C$3:$CN$3,Budget!$C$4:$CN$141),0,0))),0)</f>
        <v>0</v>
      </c>
      <c r="E20" s="3" cm="1">
        <f t="array" ref="E20">IFERROR((_xlfn.XLOOKUP($B20,Actuals!$B$4:$B$141,_xlfn.XLOOKUP(E$3,Actuals!$C$3:$CN$3,Actuals!$C$4:$CN$141),0,0)-(_xlfn.XLOOKUP($B20,Budget!$B$4:$B$141,_xlfn.XLOOKUP(E$3,Budget!$C$3:$CN$3,Budget!$C$4:$CN$141),0,0))),0)</f>
        <v>0</v>
      </c>
      <c r="F20" s="3" cm="1">
        <f t="array" ref="F20">IFERROR((_xlfn.XLOOKUP($B20,Actuals!$B$4:$B$141,_xlfn.XLOOKUP(F$3,Actuals!$C$3:$CN$3,Actuals!$C$4:$CN$141),0,0)-(_xlfn.XLOOKUP($B20,Budget!$B$4:$B$141,_xlfn.XLOOKUP(F$3,Budget!$C$3:$CN$3,Budget!$C$4:$CN$141),0,0))),0)</f>
        <v>0</v>
      </c>
      <c r="G20" s="3" cm="1">
        <f t="array" ref="G20">IFERROR((_xlfn.XLOOKUP($B20,Actuals!$B$4:$B$141,_xlfn.XLOOKUP(G$3,Actuals!$C$3:$CN$3,Actuals!$C$4:$CN$141),0,0)-(_xlfn.XLOOKUP($B20,Budget!$B$4:$B$141,_xlfn.XLOOKUP(G$3,Budget!$C$3:$CN$3,Budget!$C$4:$CN$141),0,0))),0)</f>
        <v>0</v>
      </c>
      <c r="H20" s="3" cm="1">
        <f t="array" ref="H20">IFERROR((_xlfn.XLOOKUP($B20,Actuals!$B$4:$B$141,_xlfn.XLOOKUP(H$3,Actuals!$C$3:$CN$3,Actuals!$C$4:$CN$141),0,0)-(_xlfn.XLOOKUP($B20,Budget!$B$4:$B$141,_xlfn.XLOOKUP(H$3,Budget!$C$3:$CN$3,Budget!$C$4:$CN$141),0,0))),0)</f>
        <v>0</v>
      </c>
      <c r="I20" s="3" cm="1">
        <f t="array" ref="I20">IFERROR((_xlfn.XLOOKUP($B20,Actuals!$B$4:$B$141,_xlfn.XLOOKUP(I$3,Actuals!$C$3:$CN$3,Actuals!$C$4:$CN$141),0,0)-(_xlfn.XLOOKUP($B20,Budget!$B$4:$B$141,_xlfn.XLOOKUP(I$3,Budget!$C$3:$CN$3,Budget!$C$4:$CN$141),0,0))),0)</f>
        <v>0</v>
      </c>
      <c r="J20" s="3" cm="1">
        <f t="array" ref="J20">IFERROR((_xlfn.XLOOKUP($B20,Actuals!$B$4:$B$141,_xlfn.XLOOKUP(J$3,Actuals!$C$3:$CN$3,Actuals!$C$4:$CN$141),0,0)-(_xlfn.XLOOKUP($B20,Budget!$B$4:$B$141,_xlfn.XLOOKUP(J$3,Budget!$C$3:$CN$3,Budget!$C$4:$CN$141),0,0))),0)</f>
        <v>0</v>
      </c>
      <c r="K20" s="3" cm="1">
        <f t="array" ref="K20">IFERROR((_xlfn.XLOOKUP($B20,Actuals!$B$4:$B$141,_xlfn.XLOOKUP(K$3,Actuals!$C$3:$CN$3,Actuals!$C$4:$CN$141),0,0)-(_xlfn.XLOOKUP($B20,Budget!$B$4:$B$141,_xlfn.XLOOKUP(K$3,Budget!$C$3:$CN$3,Budget!$C$4:$CN$141),0,0))),0)</f>
        <v>1077</v>
      </c>
      <c r="L20" s="3" cm="1">
        <f t="array" ref="L20">IFERROR((_xlfn.XLOOKUP($B20,Actuals!$B$4:$B$141,_xlfn.XLOOKUP(L$3,Actuals!$C$3:$CN$3,Actuals!$C$4:$CN$141),0,0)-(_xlfn.XLOOKUP($B20,Budget!$B$4:$B$141,_xlfn.XLOOKUP(L$3,Budget!$C$3:$CN$3,Budget!$C$4:$CN$141),0,0))),0)</f>
        <v>0</v>
      </c>
      <c r="M20" s="3" cm="1">
        <f t="array" ref="M20">IFERROR((_xlfn.XLOOKUP($B20,Actuals!$B$4:$B$141,_xlfn.XLOOKUP(M$3,Actuals!$C$3:$CN$3,Actuals!$C$4:$CN$141),0,0)-(_xlfn.XLOOKUP($B20,Budget!$B$4:$B$141,_xlfn.XLOOKUP(M$3,Budget!$C$3:$CN$3,Budget!$C$4:$CN$141),0,0))),0)</f>
        <v>0</v>
      </c>
      <c r="N20" s="3" cm="1">
        <f t="array" ref="N20">IFERROR((_xlfn.XLOOKUP($B20,Actuals!$B$4:$B$141,_xlfn.XLOOKUP(N$3,Actuals!$C$3:$CN$3,Actuals!$C$4:$CN$141),0,0)-(_xlfn.XLOOKUP($B20,Budget!$B$4:$B$141,_xlfn.XLOOKUP(N$3,Budget!$C$3:$CN$3,Budget!$C$4:$CN$141),0,0))),0)</f>
        <v>0</v>
      </c>
      <c r="O20">
        <f t="shared" si="0"/>
        <v>1077</v>
      </c>
    </row>
    <row r="21" spans="1:15" x14ac:dyDescent="0.25">
      <c r="A21" t="s">
        <v>9</v>
      </c>
      <c r="B21" t="str">
        <v>Sir Porks Barbeque</v>
      </c>
      <c r="C21" s="3" cm="1">
        <f t="array" ref="C21">IFERROR((_xlfn.XLOOKUP($B21,Actuals!$B$4:$B$141,_xlfn.XLOOKUP(C$3,Actuals!$C$3:$CN$3,Actuals!$C$4:$CN$141),0,0)-(_xlfn.XLOOKUP($B21,Budget!$B$4:$B$141,_xlfn.XLOOKUP(C$3,Budget!$C$3:$CN$3,Budget!$C$4:$CN$141),0,0))),0)</f>
        <v>0</v>
      </c>
      <c r="D21" s="3" cm="1">
        <f t="array" ref="D21">IFERROR((_xlfn.XLOOKUP($B21,Actuals!$B$4:$B$141,_xlfn.XLOOKUP(D$3,Actuals!$C$3:$CN$3,Actuals!$C$4:$CN$141),0,0)-(_xlfn.XLOOKUP($B21,Budget!$B$4:$B$141,_xlfn.XLOOKUP(D$3,Budget!$C$3:$CN$3,Budget!$C$4:$CN$141),0,0))),0)</f>
        <v>0</v>
      </c>
      <c r="E21" s="3" cm="1">
        <f t="array" ref="E21">IFERROR((_xlfn.XLOOKUP($B21,Actuals!$B$4:$B$141,_xlfn.XLOOKUP(E$3,Actuals!$C$3:$CN$3,Actuals!$C$4:$CN$141),0,0)-(_xlfn.XLOOKUP($B21,Budget!$B$4:$B$141,_xlfn.XLOOKUP(E$3,Budget!$C$3:$CN$3,Budget!$C$4:$CN$141),0,0))),0)</f>
        <v>0</v>
      </c>
      <c r="F21" s="3" cm="1">
        <f t="array" ref="F21">IFERROR((_xlfn.XLOOKUP($B21,Actuals!$B$4:$B$141,_xlfn.XLOOKUP(F$3,Actuals!$C$3:$CN$3,Actuals!$C$4:$CN$141),0,0)-(_xlfn.XLOOKUP($B21,Budget!$B$4:$B$141,_xlfn.XLOOKUP(F$3,Budget!$C$3:$CN$3,Budget!$C$4:$CN$141),0,0))),0)</f>
        <v>0</v>
      </c>
      <c r="G21" s="3" cm="1">
        <f t="array" ref="G21">IFERROR((_xlfn.XLOOKUP($B21,Actuals!$B$4:$B$141,_xlfn.XLOOKUP(G$3,Actuals!$C$3:$CN$3,Actuals!$C$4:$CN$141),0,0)-(_xlfn.XLOOKUP($B21,Budget!$B$4:$B$141,_xlfn.XLOOKUP(G$3,Budget!$C$3:$CN$3,Budget!$C$4:$CN$141),0,0))),0)</f>
        <v>0</v>
      </c>
      <c r="H21" s="3" cm="1">
        <f t="array" ref="H21">IFERROR((_xlfn.XLOOKUP($B21,Actuals!$B$4:$B$141,_xlfn.XLOOKUP(H$3,Actuals!$C$3:$CN$3,Actuals!$C$4:$CN$141),0,0)-(_xlfn.XLOOKUP($B21,Budget!$B$4:$B$141,_xlfn.XLOOKUP(H$3,Budget!$C$3:$CN$3,Budget!$C$4:$CN$141),0,0))),0)</f>
        <v>0</v>
      </c>
      <c r="I21" s="3" cm="1">
        <f t="array" ref="I21">IFERROR((_xlfn.XLOOKUP($B21,Actuals!$B$4:$B$141,_xlfn.XLOOKUP(I$3,Actuals!$C$3:$CN$3,Actuals!$C$4:$CN$141),0,0)-(_xlfn.XLOOKUP($B21,Budget!$B$4:$B$141,_xlfn.XLOOKUP(I$3,Budget!$C$3:$CN$3,Budget!$C$4:$CN$141),0,0))),0)</f>
        <v>0</v>
      </c>
      <c r="J21" s="3" cm="1">
        <f t="array" ref="J21">IFERROR((_xlfn.XLOOKUP($B21,Actuals!$B$4:$B$141,_xlfn.XLOOKUP(J$3,Actuals!$C$3:$CN$3,Actuals!$C$4:$CN$141),0,0)-(_xlfn.XLOOKUP($B21,Budget!$B$4:$B$141,_xlfn.XLOOKUP(J$3,Budget!$C$3:$CN$3,Budget!$C$4:$CN$141),0,0))),0)</f>
        <v>0</v>
      </c>
      <c r="K21" s="3" cm="1">
        <f t="array" ref="K21">IFERROR((_xlfn.XLOOKUP($B21,Actuals!$B$4:$B$141,_xlfn.XLOOKUP(K$3,Actuals!$C$3:$CN$3,Actuals!$C$4:$CN$141),0,0)-(_xlfn.XLOOKUP($B21,Budget!$B$4:$B$141,_xlfn.XLOOKUP(K$3,Budget!$C$3:$CN$3,Budget!$C$4:$CN$141),0,0))),0)</f>
        <v>0</v>
      </c>
      <c r="L21" s="3" cm="1">
        <f t="array" ref="L21">IFERROR((_xlfn.XLOOKUP($B21,Actuals!$B$4:$B$141,_xlfn.XLOOKUP(L$3,Actuals!$C$3:$CN$3,Actuals!$C$4:$CN$141),0,0)-(_xlfn.XLOOKUP($B21,Budget!$B$4:$B$141,_xlfn.XLOOKUP(L$3,Budget!$C$3:$CN$3,Budget!$C$4:$CN$141),0,0))),0)</f>
        <v>0</v>
      </c>
      <c r="M21" s="3" cm="1">
        <f t="array" ref="M21">IFERROR((_xlfn.XLOOKUP($B21,Actuals!$B$4:$B$141,_xlfn.XLOOKUP(M$3,Actuals!$C$3:$CN$3,Actuals!$C$4:$CN$141),0,0)-(_xlfn.XLOOKUP($B21,Budget!$B$4:$B$141,_xlfn.XLOOKUP(M$3,Budget!$C$3:$CN$3,Budget!$C$4:$CN$141),0,0))),0)</f>
        <v>2320</v>
      </c>
      <c r="N21" s="3" cm="1">
        <f t="array" ref="N21">IFERROR((_xlfn.XLOOKUP($B21,Actuals!$B$4:$B$141,_xlfn.XLOOKUP(N$3,Actuals!$C$3:$CN$3,Actuals!$C$4:$CN$141),0,0)-(_xlfn.XLOOKUP($B21,Budget!$B$4:$B$141,_xlfn.XLOOKUP(N$3,Budget!$C$3:$CN$3,Budget!$C$4:$CN$141),0,0))),0)</f>
        <v>0</v>
      </c>
      <c r="O21">
        <f t="shared" si="0"/>
        <v>2320</v>
      </c>
    </row>
    <row r="22" spans="1:15" x14ac:dyDescent="0.25">
      <c r="A22" t="s">
        <v>9</v>
      </c>
      <c r="B22" t="str">
        <v>Oceanic Airlines</v>
      </c>
      <c r="C22" s="3" cm="1">
        <f t="array" ref="C22">IFERROR((_xlfn.XLOOKUP($B22,Actuals!$B$4:$B$141,_xlfn.XLOOKUP(C$3,Actuals!$C$3:$CN$3,Actuals!$C$4:$CN$141),0,0)-(_xlfn.XLOOKUP($B22,Budget!$B$4:$B$141,_xlfn.XLOOKUP(C$3,Budget!$C$3:$CN$3,Budget!$C$4:$CN$141),0,0))),0)</f>
        <v>5000</v>
      </c>
      <c r="D22" s="3" cm="1">
        <f t="array" ref="D22">IFERROR((_xlfn.XLOOKUP($B22,Actuals!$B$4:$B$141,_xlfn.XLOOKUP(D$3,Actuals!$C$3:$CN$3,Actuals!$C$4:$CN$141),0,0)-(_xlfn.XLOOKUP($B22,Budget!$B$4:$B$141,_xlfn.XLOOKUP(D$3,Budget!$C$3:$CN$3,Budget!$C$4:$CN$141),0,0))),0)</f>
        <v>0</v>
      </c>
      <c r="E22" s="3" cm="1">
        <f t="array" ref="E22">IFERROR((_xlfn.XLOOKUP($B22,Actuals!$B$4:$B$141,_xlfn.XLOOKUP(E$3,Actuals!$C$3:$CN$3,Actuals!$C$4:$CN$141),0,0)-(_xlfn.XLOOKUP($B22,Budget!$B$4:$B$141,_xlfn.XLOOKUP(E$3,Budget!$C$3:$CN$3,Budget!$C$4:$CN$141),0,0))),0)</f>
        <v>0</v>
      </c>
      <c r="F22" s="3" cm="1">
        <f t="array" ref="F22">IFERROR((_xlfn.XLOOKUP($B22,Actuals!$B$4:$B$141,_xlfn.XLOOKUP(F$3,Actuals!$C$3:$CN$3,Actuals!$C$4:$CN$141),0,0)-(_xlfn.XLOOKUP($B22,Budget!$B$4:$B$141,_xlfn.XLOOKUP(F$3,Budget!$C$3:$CN$3,Budget!$C$4:$CN$141),0,0))),0)</f>
        <v>6000</v>
      </c>
      <c r="G22" s="3" cm="1">
        <f t="array" ref="G22">IFERROR((_xlfn.XLOOKUP($B22,Actuals!$B$4:$B$141,_xlfn.XLOOKUP(G$3,Actuals!$C$3:$CN$3,Actuals!$C$4:$CN$141),0,0)-(_xlfn.XLOOKUP($B22,Budget!$B$4:$B$141,_xlfn.XLOOKUP(G$3,Budget!$C$3:$CN$3,Budget!$C$4:$CN$141),0,0))),0)</f>
        <v>0</v>
      </c>
      <c r="H22" s="3" cm="1">
        <f t="array" ref="H22">IFERROR((_xlfn.XLOOKUP($B22,Actuals!$B$4:$B$141,_xlfn.XLOOKUP(H$3,Actuals!$C$3:$CN$3,Actuals!$C$4:$CN$141),0,0)-(_xlfn.XLOOKUP($B22,Budget!$B$4:$B$141,_xlfn.XLOOKUP(H$3,Budget!$C$3:$CN$3,Budget!$C$4:$CN$141),0,0))),0)</f>
        <v>0</v>
      </c>
      <c r="I22" s="3" cm="1">
        <f t="array" ref="I22">IFERROR((_xlfn.XLOOKUP($B22,Actuals!$B$4:$B$141,_xlfn.XLOOKUP(I$3,Actuals!$C$3:$CN$3,Actuals!$C$4:$CN$141),0,0)-(_xlfn.XLOOKUP($B22,Budget!$B$4:$B$141,_xlfn.XLOOKUP(I$3,Budget!$C$3:$CN$3,Budget!$C$4:$CN$141),0,0))),0)</f>
        <v>0</v>
      </c>
      <c r="J22" s="3" cm="1">
        <f t="array" ref="J22">IFERROR((_xlfn.XLOOKUP($B22,Actuals!$B$4:$B$141,_xlfn.XLOOKUP(J$3,Actuals!$C$3:$CN$3,Actuals!$C$4:$CN$141),0,0)-(_xlfn.XLOOKUP($B22,Budget!$B$4:$B$141,_xlfn.XLOOKUP(J$3,Budget!$C$3:$CN$3,Budget!$C$4:$CN$141),0,0))),0)</f>
        <v>0</v>
      </c>
      <c r="K22" s="3" cm="1">
        <f t="array" ref="K22">IFERROR((_xlfn.XLOOKUP($B22,Actuals!$B$4:$B$141,_xlfn.XLOOKUP(K$3,Actuals!$C$3:$CN$3,Actuals!$C$4:$CN$141),0,0)-(_xlfn.XLOOKUP($B22,Budget!$B$4:$B$141,_xlfn.XLOOKUP(K$3,Budget!$C$3:$CN$3,Budget!$C$4:$CN$141),0,0))),0)</f>
        <v>0</v>
      </c>
      <c r="L22" s="3" cm="1">
        <f t="array" ref="L22">IFERROR((_xlfn.XLOOKUP($B22,Actuals!$B$4:$B$141,_xlfn.XLOOKUP(L$3,Actuals!$C$3:$CN$3,Actuals!$C$4:$CN$141),0,0)-(_xlfn.XLOOKUP($B22,Budget!$B$4:$B$141,_xlfn.XLOOKUP(L$3,Budget!$C$3:$CN$3,Budget!$C$4:$CN$141),0,0))),0)</f>
        <v>0</v>
      </c>
      <c r="M22" s="3" cm="1">
        <f t="array" ref="M22">IFERROR((_xlfn.XLOOKUP($B22,Actuals!$B$4:$B$141,_xlfn.XLOOKUP(M$3,Actuals!$C$3:$CN$3,Actuals!$C$4:$CN$141),0,0)-(_xlfn.XLOOKUP($B22,Budget!$B$4:$B$141,_xlfn.XLOOKUP(M$3,Budget!$C$3:$CN$3,Budget!$C$4:$CN$141),0,0))),0)</f>
        <v>0</v>
      </c>
      <c r="N22" s="3" cm="1">
        <f t="array" ref="N22">IFERROR((_xlfn.XLOOKUP($B22,Actuals!$B$4:$B$141,_xlfn.XLOOKUP(N$3,Actuals!$C$3:$CN$3,Actuals!$C$4:$CN$141),0,0)-(_xlfn.XLOOKUP($B22,Budget!$B$4:$B$141,_xlfn.XLOOKUP(N$3,Budget!$C$3:$CN$3,Budget!$C$4:$CN$141),0,0))),0)</f>
        <v>5000</v>
      </c>
      <c r="O22">
        <f t="shared" si="0"/>
        <v>16000</v>
      </c>
    </row>
    <row r="23" spans="1:15" x14ac:dyDescent="0.25">
      <c r="A23" t="s">
        <v>9</v>
      </c>
      <c r="B23" t="str">
        <v>Umbrella Corporation</v>
      </c>
      <c r="C23" s="3" cm="1">
        <f t="array" ref="C23">IFERROR((_xlfn.XLOOKUP($B23,Actuals!$B$4:$B$141,_xlfn.XLOOKUP(C$3,Actuals!$C$3:$CN$3,Actuals!$C$4:$CN$141),0,0)-(_xlfn.XLOOKUP($B23,Budget!$B$4:$B$141,_xlfn.XLOOKUP(C$3,Budget!$C$3:$CN$3,Budget!$C$4:$CN$141),0,0))),0)</f>
        <v>0</v>
      </c>
      <c r="D23" s="3" cm="1">
        <f t="array" ref="D23">IFERROR((_xlfn.XLOOKUP($B23,Actuals!$B$4:$B$141,_xlfn.XLOOKUP(D$3,Actuals!$C$3:$CN$3,Actuals!$C$4:$CN$141),0,0)-(_xlfn.XLOOKUP($B23,Budget!$B$4:$B$141,_xlfn.XLOOKUP(D$3,Budget!$C$3:$CN$3,Budget!$C$4:$CN$141),0,0))),0)</f>
        <v>5500</v>
      </c>
      <c r="E23" s="3" cm="1">
        <f t="array" ref="E23">IFERROR((_xlfn.XLOOKUP($B23,Actuals!$B$4:$B$141,_xlfn.XLOOKUP(E$3,Actuals!$C$3:$CN$3,Actuals!$C$4:$CN$141),0,0)-(_xlfn.XLOOKUP($B23,Budget!$B$4:$B$141,_xlfn.XLOOKUP(E$3,Budget!$C$3:$CN$3,Budget!$C$4:$CN$141),0,0))),0)</f>
        <v>-169104</v>
      </c>
      <c r="F23" s="3" cm="1">
        <f t="array" ref="F23">IFERROR((_xlfn.XLOOKUP($B23,Actuals!$B$4:$B$141,_xlfn.XLOOKUP(F$3,Actuals!$C$3:$CN$3,Actuals!$C$4:$CN$141),0,0)-(_xlfn.XLOOKUP($B23,Budget!$B$4:$B$141,_xlfn.XLOOKUP(F$3,Budget!$C$3:$CN$3,Budget!$C$4:$CN$141),0,0))),0)</f>
        <v>0</v>
      </c>
      <c r="G23" s="3" cm="1">
        <f t="array" ref="G23">IFERROR((_xlfn.XLOOKUP($B23,Actuals!$B$4:$B$141,_xlfn.XLOOKUP(G$3,Actuals!$C$3:$CN$3,Actuals!$C$4:$CN$141),0,0)-(_xlfn.XLOOKUP($B23,Budget!$B$4:$B$141,_xlfn.XLOOKUP(G$3,Budget!$C$3:$CN$3,Budget!$C$4:$CN$141),0,0))),0)</f>
        <v>0</v>
      </c>
      <c r="H23" s="3" cm="1">
        <f t="array" ref="H23">IFERROR((_xlfn.XLOOKUP($B23,Actuals!$B$4:$B$141,_xlfn.XLOOKUP(H$3,Actuals!$C$3:$CN$3,Actuals!$C$4:$CN$141),0,0)-(_xlfn.XLOOKUP($B23,Budget!$B$4:$B$141,_xlfn.XLOOKUP(H$3,Budget!$C$3:$CN$3,Budget!$C$4:$CN$141),0,0))),0)</f>
        <v>0</v>
      </c>
      <c r="I23" s="3" cm="1">
        <f t="array" ref="I23">IFERROR((_xlfn.XLOOKUP($B23,Actuals!$B$4:$B$141,_xlfn.XLOOKUP(I$3,Actuals!$C$3:$CN$3,Actuals!$C$4:$CN$141),0,0)-(_xlfn.XLOOKUP($B23,Budget!$B$4:$B$141,_xlfn.XLOOKUP(I$3,Budget!$C$3:$CN$3,Budget!$C$4:$CN$141),0,0))),0)</f>
        <v>-169104</v>
      </c>
      <c r="J23" s="3" cm="1">
        <f t="array" ref="J23">IFERROR((_xlfn.XLOOKUP($B23,Actuals!$B$4:$B$141,_xlfn.XLOOKUP(J$3,Actuals!$C$3:$CN$3,Actuals!$C$4:$CN$141),0,0)-(_xlfn.XLOOKUP($B23,Budget!$B$4:$B$141,_xlfn.XLOOKUP(J$3,Budget!$C$3:$CN$3,Budget!$C$4:$CN$141),0,0))),0)</f>
        <v>0</v>
      </c>
      <c r="K23" s="3" cm="1">
        <f t="array" ref="K23">IFERROR((_xlfn.XLOOKUP($B23,Actuals!$B$4:$B$141,_xlfn.XLOOKUP(K$3,Actuals!$C$3:$CN$3,Actuals!$C$4:$CN$141),0,0)-(_xlfn.XLOOKUP($B23,Budget!$B$4:$B$141,_xlfn.XLOOKUP(K$3,Budget!$C$3:$CN$3,Budget!$C$4:$CN$141),0,0))),0)</f>
        <v>14040</v>
      </c>
      <c r="L23" s="3" cm="1">
        <f t="array" ref="L23">IFERROR((_xlfn.XLOOKUP($B23,Actuals!$B$4:$B$141,_xlfn.XLOOKUP(L$3,Actuals!$C$3:$CN$3,Actuals!$C$4:$CN$141),0,0)-(_xlfn.XLOOKUP($B23,Budget!$B$4:$B$141,_xlfn.XLOOKUP(L$3,Budget!$C$3:$CN$3,Budget!$C$4:$CN$141),0,0))),0)</f>
        <v>0</v>
      </c>
      <c r="M23" s="3" cm="1">
        <f t="array" ref="M23">IFERROR((_xlfn.XLOOKUP($B23,Actuals!$B$4:$B$141,_xlfn.XLOOKUP(M$3,Actuals!$C$3:$CN$3,Actuals!$C$4:$CN$141),0,0)-(_xlfn.XLOOKUP($B23,Budget!$B$4:$B$141,_xlfn.XLOOKUP(M$3,Budget!$C$3:$CN$3,Budget!$C$4:$CN$141),0,0))),0)</f>
        <v>-169104</v>
      </c>
      <c r="N23" s="3" cm="1">
        <f t="array" ref="N23">IFERROR((_xlfn.XLOOKUP($B23,Actuals!$B$4:$B$141,_xlfn.XLOOKUP(N$3,Actuals!$C$3:$CN$3,Actuals!$C$4:$CN$141),0,0)-(_xlfn.XLOOKUP($B23,Budget!$B$4:$B$141,_xlfn.XLOOKUP(N$3,Budget!$C$3:$CN$3,Budget!$C$4:$CN$141),0,0))),0)</f>
        <v>0</v>
      </c>
      <c r="O23">
        <f t="shared" si="0"/>
        <v>-487772</v>
      </c>
    </row>
    <row r="24" spans="1:15" x14ac:dyDescent="0.25">
      <c r="A24" t="s">
        <v>9</v>
      </c>
      <c r="B24" t="str">
        <v>InGen</v>
      </c>
      <c r="C24" s="3" cm="1">
        <f t="array" ref="C24">IFERROR((_xlfn.XLOOKUP($B24,Actuals!$B$4:$B$141,_xlfn.XLOOKUP(C$3,Actuals!$C$3:$CN$3,Actuals!$C$4:$CN$141),0,0)-(_xlfn.XLOOKUP($B24,Budget!$B$4:$B$141,_xlfn.XLOOKUP(C$3,Budget!$C$3:$CN$3,Budget!$C$4:$CN$141),0,0))),0)</f>
        <v>4124</v>
      </c>
      <c r="D24" s="3" cm="1">
        <f t="array" ref="D24">IFERROR((_xlfn.XLOOKUP($B24,Actuals!$B$4:$B$141,_xlfn.XLOOKUP(D$3,Actuals!$C$3:$CN$3,Actuals!$C$4:$CN$141),0,0)-(_xlfn.XLOOKUP($B24,Budget!$B$4:$B$141,_xlfn.XLOOKUP(D$3,Budget!$C$3:$CN$3,Budget!$C$4:$CN$141),0,0))),0)</f>
        <v>0</v>
      </c>
      <c r="E24" s="3" cm="1">
        <f t="array" ref="E24">IFERROR((_xlfn.XLOOKUP($B24,Actuals!$B$4:$B$141,_xlfn.XLOOKUP(E$3,Actuals!$C$3:$CN$3,Actuals!$C$4:$CN$141),0,0)-(_xlfn.XLOOKUP($B24,Budget!$B$4:$B$141,_xlfn.XLOOKUP(E$3,Budget!$C$3:$CN$3,Budget!$C$4:$CN$141),0,0))),0)</f>
        <v>0</v>
      </c>
      <c r="F24" s="3" cm="1">
        <f t="array" ref="F24">IFERROR((_xlfn.XLOOKUP($B24,Actuals!$B$4:$B$141,_xlfn.XLOOKUP(F$3,Actuals!$C$3:$CN$3,Actuals!$C$4:$CN$141),0,0)-(_xlfn.XLOOKUP($B24,Budget!$B$4:$B$141,_xlfn.XLOOKUP(F$3,Budget!$C$3:$CN$3,Budget!$C$4:$CN$141),0,0))),0)</f>
        <v>0</v>
      </c>
      <c r="G24" s="3" cm="1">
        <f t="array" ref="G24">IFERROR((_xlfn.XLOOKUP($B24,Actuals!$B$4:$B$141,_xlfn.XLOOKUP(G$3,Actuals!$C$3:$CN$3,Actuals!$C$4:$CN$141),0,0)-(_xlfn.XLOOKUP($B24,Budget!$B$4:$B$141,_xlfn.XLOOKUP(G$3,Budget!$C$3:$CN$3,Budget!$C$4:$CN$141),0,0))),0)</f>
        <v>0</v>
      </c>
      <c r="H24" s="3" cm="1">
        <f t="array" ref="H24">IFERROR((_xlfn.XLOOKUP($B24,Actuals!$B$4:$B$141,_xlfn.XLOOKUP(H$3,Actuals!$C$3:$CN$3,Actuals!$C$4:$CN$141),0,0)-(_xlfn.XLOOKUP($B24,Budget!$B$4:$B$141,_xlfn.XLOOKUP(H$3,Budget!$C$3:$CN$3,Budget!$C$4:$CN$141),0,0))),0)</f>
        <v>0</v>
      </c>
      <c r="I24" s="3" cm="1">
        <f t="array" ref="I24">IFERROR((_xlfn.XLOOKUP($B24,Actuals!$B$4:$B$141,_xlfn.XLOOKUP(I$3,Actuals!$C$3:$CN$3,Actuals!$C$4:$CN$141),0,0)-(_xlfn.XLOOKUP($B24,Budget!$B$4:$B$141,_xlfn.XLOOKUP(I$3,Budget!$C$3:$CN$3,Budget!$C$4:$CN$141),0,0))),0)</f>
        <v>0</v>
      </c>
      <c r="J24" s="3" cm="1">
        <f t="array" ref="J24">IFERROR((_xlfn.XLOOKUP($B24,Actuals!$B$4:$B$141,_xlfn.XLOOKUP(J$3,Actuals!$C$3:$CN$3,Actuals!$C$4:$CN$141),0,0)-(_xlfn.XLOOKUP($B24,Budget!$B$4:$B$141,_xlfn.XLOOKUP(J$3,Budget!$C$3:$CN$3,Budget!$C$4:$CN$141),0,0))),0)</f>
        <v>0</v>
      </c>
      <c r="K24" s="3" cm="1">
        <f t="array" ref="K24">IFERROR((_xlfn.XLOOKUP($B24,Actuals!$B$4:$B$141,_xlfn.XLOOKUP(K$3,Actuals!$C$3:$CN$3,Actuals!$C$4:$CN$141),0,0)-(_xlfn.XLOOKUP($B24,Budget!$B$4:$B$141,_xlfn.XLOOKUP(K$3,Budget!$C$3:$CN$3,Budget!$C$4:$CN$141),0,0))),0)</f>
        <v>0</v>
      </c>
      <c r="L24" s="3" cm="1">
        <f t="array" ref="L24">IFERROR((_xlfn.XLOOKUP($B24,Actuals!$B$4:$B$141,_xlfn.XLOOKUP(L$3,Actuals!$C$3:$CN$3,Actuals!$C$4:$CN$141),0,0)-(_xlfn.XLOOKUP($B24,Budget!$B$4:$B$141,_xlfn.XLOOKUP(L$3,Budget!$C$3:$CN$3,Budget!$C$4:$CN$141),0,0))),0)</f>
        <v>0</v>
      </c>
      <c r="M24" s="3" cm="1">
        <f t="array" ref="M24">IFERROR((_xlfn.XLOOKUP($B24,Actuals!$B$4:$B$141,_xlfn.XLOOKUP(M$3,Actuals!$C$3:$CN$3,Actuals!$C$4:$CN$141),0,0)-(_xlfn.XLOOKUP($B24,Budget!$B$4:$B$141,_xlfn.XLOOKUP(M$3,Budget!$C$3:$CN$3,Budget!$C$4:$CN$141),0,0))),0)</f>
        <v>0</v>
      </c>
      <c r="N24" s="3" cm="1">
        <f t="array" ref="N24">IFERROR((_xlfn.XLOOKUP($B24,Actuals!$B$4:$B$141,_xlfn.XLOOKUP(N$3,Actuals!$C$3:$CN$3,Actuals!$C$4:$CN$141),0,0)-(_xlfn.XLOOKUP($B24,Budget!$B$4:$B$141,_xlfn.XLOOKUP(N$3,Budget!$C$3:$CN$3,Budget!$C$4:$CN$141),0,0))),0)</f>
        <v>4124</v>
      </c>
      <c r="O24">
        <f t="shared" si="0"/>
        <v>8248</v>
      </c>
    </row>
    <row r="25" spans="1:15" x14ac:dyDescent="0.25">
      <c r="A25" t="s">
        <v>9</v>
      </c>
      <c r="B25" t="str">
        <v>Glerbin Cosmetics</v>
      </c>
      <c r="C25" s="3" cm="1">
        <f t="array" ref="C25">IFERROR((_xlfn.XLOOKUP($B25,Actuals!$B$4:$B$141,_xlfn.XLOOKUP(C$3,Actuals!$C$3:$CN$3,Actuals!$C$4:$CN$141),0,0)-(_xlfn.XLOOKUP($B25,Budget!$B$4:$B$141,_xlfn.XLOOKUP(C$3,Budget!$C$3:$CN$3,Budget!$C$4:$CN$141),0,0))),0)</f>
        <v>0</v>
      </c>
      <c r="D25" s="3" cm="1">
        <f t="array" ref="D25">IFERROR((_xlfn.XLOOKUP($B25,Actuals!$B$4:$B$141,_xlfn.XLOOKUP(D$3,Actuals!$C$3:$CN$3,Actuals!$C$4:$CN$141),0,0)-(_xlfn.XLOOKUP($B25,Budget!$B$4:$B$141,_xlfn.XLOOKUP(D$3,Budget!$C$3:$CN$3,Budget!$C$4:$CN$141),0,0))),0)</f>
        <v>0</v>
      </c>
      <c r="E25" s="3" cm="1">
        <f t="array" ref="E25">IFERROR((_xlfn.XLOOKUP($B25,Actuals!$B$4:$B$141,_xlfn.XLOOKUP(E$3,Actuals!$C$3:$CN$3,Actuals!$C$4:$CN$141),0,0)-(_xlfn.XLOOKUP($B25,Budget!$B$4:$B$141,_xlfn.XLOOKUP(E$3,Budget!$C$3:$CN$3,Budget!$C$4:$CN$141),0,0))),0)</f>
        <v>0</v>
      </c>
      <c r="F25" s="3" cm="1">
        <f t="array" ref="F25">IFERROR((_xlfn.XLOOKUP($B25,Actuals!$B$4:$B$141,_xlfn.XLOOKUP(F$3,Actuals!$C$3:$CN$3,Actuals!$C$4:$CN$141),0,0)-(_xlfn.XLOOKUP($B25,Budget!$B$4:$B$141,_xlfn.XLOOKUP(F$3,Budget!$C$3:$CN$3,Budget!$C$4:$CN$141),0,0))),0)</f>
        <v>0</v>
      </c>
      <c r="G25" s="3" cm="1">
        <f t="array" ref="G25">IFERROR((_xlfn.XLOOKUP($B25,Actuals!$B$4:$B$141,_xlfn.XLOOKUP(G$3,Actuals!$C$3:$CN$3,Actuals!$C$4:$CN$141),0,0)-(_xlfn.XLOOKUP($B25,Budget!$B$4:$B$141,_xlfn.XLOOKUP(G$3,Budget!$C$3:$CN$3,Budget!$C$4:$CN$141),0,0))),0)</f>
        <v>0</v>
      </c>
      <c r="H25" s="3" cm="1">
        <f t="array" ref="H25">IFERROR((_xlfn.XLOOKUP($B25,Actuals!$B$4:$B$141,_xlfn.XLOOKUP(H$3,Actuals!$C$3:$CN$3,Actuals!$C$4:$CN$141),0,0)-(_xlfn.XLOOKUP($B25,Budget!$B$4:$B$141,_xlfn.XLOOKUP(H$3,Budget!$C$3:$CN$3,Budget!$C$4:$CN$141),0,0))),0)</f>
        <v>0</v>
      </c>
      <c r="I25" s="3" cm="1">
        <f t="array" ref="I25">IFERROR((_xlfn.XLOOKUP($B25,Actuals!$B$4:$B$141,_xlfn.XLOOKUP(I$3,Actuals!$C$3:$CN$3,Actuals!$C$4:$CN$141),0,0)-(_xlfn.XLOOKUP($B25,Budget!$B$4:$B$141,_xlfn.XLOOKUP(I$3,Budget!$C$3:$CN$3,Budget!$C$4:$CN$141),0,0))),0)</f>
        <v>4833.6000000000004</v>
      </c>
      <c r="J25" s="3" cm="1">
        <f t="array" ref="J25">IFERROR((_xlfn.XLOOKUP($B25,Actuals!$B$4:$B$141,_xlfn.XLOOKUP(J$3,Actuals!$C$3:$CN$3,Actuals!$C$4:$CN$141),0,0)-(_xlfn.XLOOKUP($B25,Budget!$B$4:$B$141,_xlfn.XLOOKUP(J$3,Budget!$C$3:$CN$3,Budget!$C$4:$CN$141),0,0))),0)</f>
        <v>0</v>
      </c>
      <c r="K25" s="3" cm="1">
        <f t="array" ref="K25">IFERROR((_xlfn.XLOOKUP($B25,Actuals!$B$4:$B$141,_xlfn.XLOOKUP(K$3,Actuals!$C$3:$CN$3,Actuals!$C$4:$CN$141),0,0)-(_xlfn.XLOOKUP($B25,Budget!$B$4:$B$141,_xlfn.XLOOKUP(K$3,Budget!$C$3:$CN$3,Budget!$C$4:$CN$141),0,0))),0)</f>
        <v>0</v>
      </c>
      <c r="L25" s="3" cm="1">
        <f t="array" ref="L25">IFERROR((_xlfn.XLOOKUP($B25,Actuals!$B$4:$B$141,_xlfn.XLOOKUP(L$3,Actuals!$C$3:$CN$3,Actuals!$C$4:$CN$141),0,0)-(_xlfn.XLOOKUP($B25,Budget!$B$4:$B$141,_xlfn.XLOOKUP(L$3,Budget!$C$3:$CN$3,Budget!$C$4:$CN$141),0,0))),0)</f>
        <v>0</v>
      </c>
      <c r="M25" s="3" cm="1">
        <f t="array" ref="M25">IFERROR((_xlfn.XLOOKUP($B25,Actuals!$B$4:$B$141,_xlfn.XLOOKUP(M$3,Actuals!$C$3:$CN$3,Actuals!$C$4:$CN$141),0,0)-(_xlfn.XLOOKUP($B25,Budget!$B$4:$B$141,_xlfn.XLOOKUP(M$3,Budget!$C$3:$CN$3,Budget!$C$4:$CN$141),0,0))),0)</f>
        <v>0</v>
      </c>
      <c r="N25" s="3" cm="1">
        <f t="array" ref="N25">IFERROR((_xlfn.XLOOKUP($B25,Actuals!$B$4:$B$141,_xlfn.XLOOKUP(N$3,Actuals!$C$3:$CN$3,Actuals!$C$4:$CN$141),0,0)-(_xlfn.XLOOKUP($B25,Budget!$B$4:$B$141,_xlfn.XLOOKUP(N$3,Budget!$C$3:$CN$3,Budget!$C$4:$CN$141),0,0))),0)</f>
        <v>0</v>
      </c>
      <c r="O25">
        <f t="shared" si="0"/>
        <v>4833.6000000000004</v>
      </c>
    </row>
    <row r="26" spans="1:15" x14ac:dyDescent="0.25">
      <c r="A26" t="s">
        <v>9</v>
      </c>
      <c r="B26" t="str">
        <v>Planet Express, Inc.</v>
      </c>
      <c r="C26" s="3" cm="1">
        <f t="array" ref="C26">IFERROR((_xlfn.XLOOKUP($B26,Actuals!$B$4:$B$141,_xlfn.XLOOKUP(C$3,Actuals!$C$3:$CN$3,Actuals!$C$4:$CN$141),0,0)-(_xlfn.XLOOKUP($B26,Budget!$B$4:$B$141,_xlfn.XLOOKUP(C$3,Budget!$C$3:$CN$3,Budget!$C$4:$CN$141),0,0))),0)</f>
        <v>15508.58</v>
      </c>
      <c r="D26" s="3" cm="1">
        <f t="array" ref="D26">IFERROR((_xlfn.XLOOKUP($B26,Actuals!$B$4:$B$141,_xlfn.XLOOKUP(D$3,Actuals!$C$3:$CN$3,Actuals!$C$4:$CN$141),0,0)-(_xlfn.XLOOKUP($B26,Budget!$B$4:$B$141,_xlfn.XLOOKUP(D$3,Budget!$C$3:$CN$3,Budget!$C$4:$CN$141),0,0))),0)</f>
        <v>8031.22</v>
      </c>
      <c r="E26" s="3" cm="1">
        <f t="array" ref="E26">IFERROR((_xlfn.XLOOKUP($B26,Actuals!$B$4:$B$141,_xlfn.XLOOKUP(E$3,Actuals!$C$3:$CN$3,Actuals!$C$4:$CN$141),0,0)-(_xlfn.XLOOKUP($B26,Budget!$B$4:$B$141,_xlfn.XLOOKUP(E$3,Budget!$C$3:$CN$3,Budget!$C$4:$CN$141),0,0))),0)</f>
        <v>308</v>
      </c>
      <c r="F26" s="3" cm="1">
        <f t="array" ref="F26">IFERROR((_xlfn.XLOOKUP($B26,Actuals!$B$4:$B$141,_xlfn.XLOOKUP(F$3,Actuals!$C$3:$CN$3,Actuals!$C$4:$CN$141),0,0)-(_xlfn.XLOOKUP($B26,Budget!$B$4:$B$141,_xlfn.XLOOKUP(F$3,Budget!$C$3:$CN$3,Budget!$C$4:$CN$141),0,0))),0)</f>
        <v>-2368</v>
      </c>
      <c r="G26" s="3" cm="1">
        <f t="array" ref="G26">IFERROR((_xlfn.XLOOKUP($B26,Actuals!$B$4:$B$141,_xlfn.XLOOKUP(G$3,Actuals!$C$3:$CN$3,Actuals!$C$4:$CN$141),0,0)-(_xlfn.XLOOKUP($B26,Budget!$B$4:$B$141,_xlfn.XLOOKUP(G$3,Budget!$C$3:$CN$3,Budget!$C$4:$CN$141),0,0))),0)</f>
        <v>-2760.14</v>
      </c>
      <c r="H26" s="3" cm="1">
        <f t="array" ref="H26">IFERROR((_xlfn.XLOOKUP($B26,Actuals!$B$4:$B$141,_xlfn.XLOOKUP(H$3,Actuals!$C$3:$CN$3,Actuals!$C$4:$CN$141),0,0)-(_xlfn.XLOOKUP($B26,Budget!$B$4:$B$141,_xlfn.XLOOKUP(H$3,Budget!$C$3:$CN$3,Budget!$C$4:$CN$141),0,0))),0)</f>
        <v>1250.08</v>
      </c>
      <c r="I26" s="3" cm="1">
        <f t="array" ref="I26">IFERROR((_xlfn.XLOOKUP($B26,Actuals!$B$4:$B$141,_xlfn.XLOOKUP(I$3,Actuals!$C$3:$CN$3,Actuals!$C$4:$CN$141),0,0)-(_xlfn.XLOOKUP($B26,Budget!$B$4:$B$141,_xlfn.XLOOKUP(I$3,Budget!$C$3:$CN$3,Budget!$C$4:$CN$141),0,0))),0)</f>
        <v>19357.66</v>
      </c>
      <c r="J26" s="3" cm="1">
        <f t="array" ref="J26">IFERROR((_xlfn.XLOOKUP($B26,Actuals!$B$4:$B$141,_xlfn.XLOOKUP(J$3,Actuals!$C$3:$CN$3,Actuals!$C$4:$CN$141),0,0)-(_xlfn.XLOOKUP($B26,Budget!$B$4:$B$141,_xlfn.XLOOKUP(J$3,Budget!$C$3:$CN$3,Budget!$C$4:$CN$141),0,0))),0)</f>
        <v>5754.4000000000005</v>
      </c>
      <c r="K26" s="3" cm="1">
        <f t="array" ref="K26">IFERROR((_xlfn.XLOOKUP($B26,Actuals!$B$4:$B$141,_xlfn.XLOOKUP(K$3,Actuals!$C$3:$CN$3,Actuals!$C$4:$CN$141),0,0)-(_xlfn.XLOOKUP($B26,Budget!$B$4:$B$141,_xlfn.XLOOKUP(K$3,Budget!$C$3:$CN$3,Budget!$C$4:$CN$141),0,0))),0)</f>
        <v>7433.72</v>
      </c>
      <c r="L26" s="3" cm="1">
        <f t="array" ref="L26">IFERROR((_xlfn.XLOOKUP($B26,Actuals!$B$4:$B$141,_xlfn.XLOOKUP(L$3,Actuals!$C$3:$CN$3,Actuals!$C$4:$CN$141),0,0)-(_xlfn.XLOOKUP($B26,Budget!$B$4:$B$141,_xlfn.XLOOKUP(L$3,Budget!$C$3:$CN$3,Budget!$C$4:$CN$141),0,0))),0)</f>
        <v>15229.48</v>
      </c>
      <c r="M26" s="3" cm="1">
        <f t="array" ref="M26">IFERROR((_xlfn.XLOOKUP($B26,Actuals!$B$4:$B$141,_xlfn.XLOOKUP(M$3,Actuals!$C$3:$CN$3,Actuals!$C$4:$CN$141),0,0)-(_xlfn.XLOOKUP($B26,Budget!$B$4:$B$141,_xlfn.XLOOKUP(M$3,Budget!$C$3:$CN$3,Budget!$C$4:$CN$141),0,0))),0)</f>
        <v>-5438.62</v>
      </c>
      <c r="N26" s="3" cm="1">
        <f t="array" ref="N26">IFERROR((_xlfn.XLOOKUP($B26,Actuals!$B$4:$B$141,_xlfn.XLOOKUP(N$3,Actuals!$C$3:$CN$3,Actuals!$C$4:$CN$141),0,0)-(_xlfn.XLOOKUP($B26,Budget!$B$4:$B$141,_xlfn.XLOOKUP(N$3,Budget!$C$3:$CN$3,Budget!$C$4:$CN$141),0,0))),0)</f>
        <v>10003.459999999999</v>
      </c>
      <c r="O26">
        <f t="shared" si="0"/>
        <v>72309.84</v>
      </c>
    </row>
    <row r="27" spans="1:15" x14ac:dyDescent="0.25">
      <c r="A27" t="s">
        <v>9</v>
      </c>
      <c r="B27" t="str">
        <v>Pied Piper</v>
      </c>
      <c r="C27" s="3" cm="1">
        <f t="array" ref="C27">IFERROR((_xlfn.XLOOKUP($B27,Actuals!$B$4:$B$141,_xlfn.XLOOKUP(C$3,Actuals!$C$3:$CN$3,Actuals!$C$4:$CN$141),0,0)-(_xlfn.XLOOKUP($B27,Budget!$B$4:$B$141,_xlfn.XLOOKUP(C$3,Budget!$C$3:$CN$3,Budget!$C$4:$CN$141),0,0))),0)</f>
        <v>170</v>
      </c>
      <c r="D27" s="3" cm="1">
        <f t="array" ref="D27">IFERROR((_xlfn.XLOOKUP($B27,Actuals!$B$4:$B$141,_xlfn.XLOOKUP(D$3,Actuals!$C$3:$CN$3,Actuals!$C$4:$CN$141),0,0)-(_xlfn.XLOOKUP($B27,Budget!$B$4:$B$141,_xlfn.XLOOKUP(D$3,Budget!$C$3:$CN$3,Budget!$C$4:$CN$141),0,0))),0)</f>
        <v>510</v>
      </c>
      <c r="E27" s="3" cm="1">
        <f t="array" ref="E27">IFERROR((_xlfn.XLOOKUP($B27,Actuals!$B$4:$B$141,_xlfn.XLOOKUP(E$3,Actuals!$C$3:$CN$3,Actuals!$C$4:$CN$141),0,0)-(_xlfn.XLOOKUP($B27,Budget!$B$4:$B$141,_xlfn.XLOOKUP(E$3,Budget!$C$3:$CN$3,Budget!$C$4:$CN$141),0,0))),0)</f>
        <v>-340</v>
      </c>
      <c r="F27" s="3" cm="1">
        <f t="array" ref="F27">IFERROR((_xlfn.XLOOKUP($B27,Actuals!$B$4:$B$141,_xlfn.XLOOKUP(F$3,Actuals!$C$3:$CN$3,Actuals!$C$4:$CN$141),0,0)-(_xlfn.XLOOKUP($B27,Budget!$B$4:$B$141,_xlfn.XLOOKUP(F$3,Budget!$C$3:$CN$3,Budget!$C$4:$CN$141),0,0))),0)</f>
        <v>-340</v>
      </c>
      <c r="G27" s="3" cm="1">
        <f t="array" ref="G27">IFERROR((_xlfn.XLOOKUP($B27,Actuals!$B$4:$B$141,_xlfn.XLOOKUP(G$3,Actuals!$C$3:$CN$3,Actuals!$C$4:$CN$141),0,0)-(_xlfn.XLOOKUP($B27,Budget!$B$4:$B$141,_xlfn.XLOOKUP(G$3,Budget!$C$3:$CN$3,Budget!$C$4:$CN$141),0,0))),0)</f>
        <v>2433.6</v>
      </c>
      <c r="H27" s="3" cm="1">
        <f t="array" ref="H27">IFERROR((_xlfn.XLOOKUP($B27,Actuals!$B$4:$B$141,_xlfn.XLOOKUP(H$3,Actuals!$C$3:$CN$3,Actuals!$C$4:$CN$141),0,0)-(_xlfn.XLOOKUP($B27,Budget!$B$4:$B$141,_xlfn.XLOOKUP(H$3,Budget!$C$3:$CN$3,Budget!$C$4:$CN$141),0,0))),0)</f>
        <v>1973.12</v>
      </c>
      <c r="I27" s="3" cm="1">
        <f t="array" ref="I27">IFERROR((_xlfn.XLOOKUP($B27,Actuals!$B$4:$B$141,_xlfn.XLOOKUP(I$3,Actuals!$C$3:$CN$3,Actuals!$C$4:$CN$141),0,0)-(_xlfn.XLOOKUP($B27,Budget!$B$4:$B$141,_xlfn.XLOOKUP(I$3,Budget!$C$3:$CN$3,Budget!$C$4:$CN$141),0,0))),0)</f>
        <v>-340</v>
      </c>
      <c r="J27" s="3" cm="1">
        <f t="array" ref="J27">IFERROR((_xlfn.XLOOKUP($B27,Actuals!$B$4:$B$141,_xlfn.XLOOKUP(J$3,Actuals!$C$3:$CN$3,Actuals!$C$4:$CN$141),0,0)-(_xlfn.XLOOKUP($B27,Budget!$B$4:$B$141,_xlfn.XLOOKUP(J$3,Budget!$C$3:$CN$3,Budget!$C$4:$CN$141),0,0))),0)</f>
        <v>816.56</v>
      </c>
      <c r="K27" s="3" cm="1">
        <f t="array" ref="K27">IFERROR((_xlfn.XLOOKUP($B27,Actuals!$B$4:$B$141,_xlfn.XLOOKUP(K$3,Actuals!$C$3:$CN$3,Actuals!$C$4:$CN$141),0,0)-(_xlfn.XLOOKUP($B27,Budget!$B$4:$B$141,_xlfn.XLOOKUP(K$3,Budget!$C$3:$CN$3,Budget!$C$4:$CN$141),0,0))),0)</f>
        <v>-340</v>
      </c>
      <c r="L27" s="3" cm="1">
        <f t="array" ref="L27">IFERROR((_xlfn.XLOOKUP($B27,Actuals!$B$4:$B$141,_xlfn.XLOOKUP(L$3,Actuals!$C$3:$CN$3,Actuals!$C$4:$CN$141),0,0)-(_xlfn.XLOOKUP($B27,Budget!$B$4:$B$141,_xlfn.XLOOKUP(L$3,Budget!$C$3:$CN$3,Budget!$C$4:$CN$141),0,0))),0)</f>
        <v>-340</v>
      </c>
      <c r="M27" s="3" cm="1">
        <f t="array" ref="M27">IFERROR((_xlfn.XLOOKUP($B27,Actuals!$B$4:$B$141,_xlfn.XLOOKUP(M$3,Actuals!$C$3:$CN$3,Actuals!$C$4:$CN$141),0,0)-(_xlfn.XLOOKUP($B27,Budget!$B$4:$B$141,_xlfn.XLOOKUP(M$3,Budget!$C$3:$CN$3,Budget!$C$4:$CN$141),0,0))),0)</f>
        <v>816.56</v>
      </c>
      <c r="N27" s="3" cm="1">
        <f t="array" ref="N27">IFERROR((_xlfn.XLOOKUP($B27,Actuals!$B$4:$B$141,_xlfn.XLOOKUP(N$3,Actuals!$C$3:$CN$3,Actuals!$C$4:$CN$141),0,0)-(_xlfn.XLOOKUP($B27,Budget!$B$4:$B$141,_xlfn.XLOOKUP(N$3,Budget!$C$3:$CN$3,Budget!$C$4:$CN$141),0,0))),0)</f>
        <v>170</v>
      </c>
      <c r="O27">
        <f t="shared" si="0"/>
        <v>5189.8399999999983</v>
      </c>
    </row>
    <row r="28" spans="1:15" x14ac:dyDescent="0.25">
      <c r="A28" t="s">
        <v>9</v>
      </c>
      <c r="B28" t="str">
        <v>Leonardo Genco Pura Olive Oil Company</v>
      </c>
      <c r="C28" s="3" cm="1">
        <f t="array" ref="C28">IFERROR((_xlfn.XLOOKUP($B28,Actuals!$B$4:$B$141,_xlfn.XLOOKUP(C$3,Actuals!$C$3:$CN$3,Actuals!$C$4:$CN$141),0,0)-(_xlfn.XLOOKUP($B28,Budget!$B$4:$B$141,_xlfn.XLOOKUP(C$3,Budget!$C$3:$CN$3,Budget!$C$4:$CN$141),0,0))),0)</f>
        <v>0</v>
      </c>
      <c r="D28" s="3" cm="1">
        <f t="array" ref="D28">IFERROR((_xlfn.XLOOKUP($B28,Actuals!$B$4:$B$141,_xlfn.XLOOKUP(D$3,Actuals!$C$3:$CN$3,Actuals!$C$4:$CN$141),0,0)-(_xlfn.XLOOKUP($B28,Budget!$B$4:$B$141,_xlfn.XLOOKUP(D$3,Budget!$C$3:$CN$3,Budget!$C$4:$CN$141),0,0))),0)</f>
        <v>0</v>
      </c>
      <c r="E28" s="3" cm="1">
        <f t="array" ref="E28">IFERROR((_xlfn.XLOOKUP($B28,Actuals!$B$4:$B$141,_xlfn.XLOOKUP(E$3,Actuals!$C$3:$CN$3,Actuals!$C$4:$CN$141),0,0)-(_xlfn.XLOOKUP($B28,Budget!$B$4:$B$141,_xlfn.XLOOKUP(E$3,Budget!$C$3:$CN$3,Budget!$C$4:$CN$141),0,0))),0)</f>
        <v>0</v>
      </c>
      <c r="F28" s="3" cm="1">
        <f t="array" ref="F28">IFERROR((_xlfn.XLOOKUP($B28,Actuals!$B$4:$B$141,_xlfn.XLOOKUP(F$3,Actuals!$C$3:$CN$3,Actuals!$C$4:$CN$141),0,0)-(_xlfn.XLOOKUP($B28,Budget!$B$4:$B$141,_xlfn.XLOOKUP(F$3,Budget!$C$3:$CN$3,Budget!$C$4:$CN$141),0,0))),0)</f>
        <v>0</v>
      </c>
      <c r="G28" s="3" cm="1">
        <f t="array" ref="G28">IFERROR((_xlfn.XLOOKUP($B28,Actuals!$B$4:$B$141,_xlfn.XLOOKUP(G$3,Actuals!$C$3:$CN$3,Actuals!$C$4:$CN$141),0,0)-(_xlfn.XLOOKUP($B28,Budget!$B$4:$B$141,_xlfn.XLOOKUP(G$3,Budget!$C$3:$CN$3,Budget!$C$4:$CN$141),0,0))),0)</f>
        <v>8816</v>
      </c>
      <c r="H28" s="3" cm="1">
        <f t="array" ref="H28">IFERROR((_xlfn.XLOOKUP($B28,Actuals!$B$4:$B$141,_xlfn.XLOOKUP(H$3,Actuals!$C$3:$CN$3,Actuals!$C$4:$CN$141),0,0)-(_xlfn.XLOOKUP($B28,Budget!$B$4:$B$141,_xlfn.XLOOKUP(H$3,Budget!$C$3:$CN$3,Budget!$C$4:$CN$141),0,0))),0)</f>
        <v>0</v>
      </c>
      <c r="I28" s="3" cm="1">
        <f t="array" ref="I28">IFERROR((_xlfn.XLOOKUP($B28,Actuals!$B$4:$B$141,_xlfn.XLOOKUP(I$3,Actuals!$C$3:$CN$3,Actuals!$C$4:$CN$141),0,0)-(_xlfn.XLOOKUP($B28,Budget!$B$4:$B$141,_xlfn.XLOOKUP(I$3,Budget!$C$3:$CN$3,Budget!$C$4:$CN$141),0,0))),0)</f>
        <v>0</v>
      </c>
      <c r="J28" s="3" cm="1">
        <f t="array" ref="J28">IFERROR((_xlfn.XLOOKUP($B28,Actuals!$B$4:$B$141,_xlfn.XLOOKUP(J$3,Actuals!$C$3:$CN$3,Actuals!$C$4:$CN$141),0,0)-(_xlfn.XLOOKUP($B28,Budget!$B$4:$B$141,_xlfn.XLOOKUP(J$3,Budget!$C$3:$CN$3,Budget!$C$4:$CN$141),0,0))),0)</f>
        <v>0</v>
      </c>
      <c r="K28" s="3" cm="1">
        <f t="array" ref="K28">IFERROR((_xlfn.XLOOKUP($B28,Actuals!$B$4:$B$141,_xlfn.XLOOKUP(K$3,Actuals!$C$3:$CN$3,Actuals!$C$4:$CN$141),0,0)-(_xlfn.XLOOKUP($B28,Budget!$B$4:$B$141,_xlfn.XLOOKUP(K$3,Budget!$C$3:$CN$3,Budget!$C$4:$CN$141),0,0))),0)</f>
        <v>0</v>
      </c>
      <c r="L28" s="3" cm="1">
        <f t="array" ref="L28">IFERROR((_xlfn.XLOOKUP($B28,Actuals!$B$4:$B$141,_xlfn.XLOOKUP(L$3,Actuals!$C$3:$CN$3,Actuals!$C$4:$CN$141),0,0)-(_xlfn.XLOOKUP($B28,Budget!$B$4:$B$141,_xlfn.XLOOKUP(L$3,Budget!$C$3:$CN$3,Budget!$C$4:$CN$141),0,0))),0)</f>
        <v>0</v>
      </c>
      <c r="M28" s="3" cm="1">
        <f t="array" ref="M28">IFERROR((_xlfn.XLOOKUP($B28,Actuals!$B$4:$B$141,_xlfn.XLOOKUP(M$3,Actuals!$C$3:$CN$3,Actuals!$C$4:$CN$141),0,0)-(_xlfn.XLOOKUP($B28,Budget!$B$4:$B$141,_xlfn.XLOOKUP(M$3,Budget!$C$3:$CN$3,Budget!$C$4:$CN$141),0,0))),0)</f>
        <v>608</v>
      </c>
      <c r="N28" s="3" cm="1">
        <f t="array" ref="N28">IFERROR((_xlfn.XLOOKUP($B28,Actuals!$B$4:$B$141,_xlfn.XLOOKUP(N$3,Actuals!$C$3:$CN$3,Actuals!$C$4:$CN$141),0,0)-(_xlfn.XLOOKUP($B28,Budget!$B$4:$B$141,_xlfn.XLOOKUP(N$3,Budget!$C$3:$CN$3,Budget!$C$4:$CN$141),0,0))),0)</f>
        <v>0</v>
      </c>
      <c r="O28">
        <f t="shared" si="0"/>
        <v>9424</v>
      </c>
    </row>
    <row r="29" spans="1:15" x14ac:dyDescent="0.25">
      <c r="A29" t="s">
        <v>9</v>
      </c>
      <c r="B29" t="str">
        <v>Los Pollos Hermanos</v>
      </c>
      <c r="C29" s="3" cm="1">
        <f t="array" ref="C29">IFERROR((_xlfn.XLOOKUP($B29,Actuals!$B$4:$B$141,_xlfn.XLOOKUP(C$3,Actuals!$C$3:$CN$3,Actuals!$C$4:$CN$141),0,0)-(_xlfn.XLOOKUP($B29,Budget!$B$4:$B$141,_xlfn.XLOOKUP(C$3,Budget!$C$3:$CN$3,Budget!$C$4:$CN$141),0,0))),0)</f>
        <v>5336</v>
      </c>
      <c r="D29" s="3" cm="1">
        <f t="array" ref="D29">IFERROR((_xlfn.XLOOKUP($B29,Actuals!$B$4:$B$141,_xlfn.XLOOKUP(D$3,Actuals!$C$3:$CN$3,Actuals!$C$4:$CN$141),0,0)-(_xlfn.XLOOKUP($B29,Budget!$B$4:$B$141,_xlfn.XLOOKUP(D$3,Budget!$C$3:$CN$3,Budget!$C$4:$CN$141),0,0))),0)</f>
        <v>464</v>
      </c>
      <c r="E29" s="3" cm="1">
        <f t="array" ref="E29">IFERROR((_xlfn.XLOOKUP($B29,Actuals!$B$4:$B$141,_xlfn.XLOOKUP(E$3,Actuals!$C$3:$CN$3,Actuals!$C$4:$CN$141),0,0)-(_xlfn.XLOOKUP($B29,Budget!$B$4:$B$141,_xlfn.XLOOKUP(E$3,Budget!$C$3:$CN$3,Budget!$C$4:$CN$141),0,0))),0)</f>
        <v>1160</v>
      </c>
      <c r="F29" s="3" cm="1">
        <f t="array" ref="F29">IFERROR((_xlfn.XLOOKUP($B29,Actuals!$B$4:$B$141,_xlfn.XLOOKUP(F$3,Actuals!$C$3:$CN$3,Actuals!$C$4:$CN$141),0,0)-(_xlfn.XLOOKUP($B29,Budget!$B$4:$B$141,_xlfn.XLOOKUP(F$3,Budget!$C$3:$CN$3,Budget!$C$4:$CN$141),0,0))),0)</f>
        <v>0</v>
      </c>
      <c r="G29" s="3" cm="1">
        <f t="array" ref="G29">IFERROR((_xlfn.XLOOKUP($B29,Actuals!$B$4:$B$141,_xlfn.XLOOKUP(G$3,Actuals!$C$3:$CN$3,Actuals!$C$4:$CN$141),0,0)-(_xlfn.XLOOKUP($B29,Budget!$B$4:$B$141,_xlfn.XLOOKUP(G$3,Budget!$C$3:$CN$3,Budget!$C$4:$CN$141),0,0))),0)</f>
        <v>0</v>
      </c>
      <c r="H29" s="3" cm="1">
        <f t="array" ref="H29">IFERROR((_xlfn.XLOOKUP($B29,Actuals!$B$4:$B$141,_xlfn.XLOOKUP(H$3,Actuals!$C$3:$CN$3,Actuals!$C$4:$CN$141),0,0)-(_xlfn.XLOOKUP($B29,Budget!$B$4:$B$141,_xlfn.XLOOKUP(H$3,Budget!$C$3:$CN$3,Budget!$C$4:$CN$141),0,0))),0)</f>
        <v>0</v>
      </c>
      <c r="I29" s="3" cm="1">
        <f t="array" ref="I29">IFERROR((_xlfn.XLOOKUP($B29,Actuals!$B$4:$B$141,_xlfn.XLOOKUP(I$3,Actuals!$C$3:$CN$3,Actuals!$C$4:$CN$141),0,0)-(_xlfn.XLOOKUP($B29,Budget!$B$4:$B$141,_xlfn.XLOOKUP(I$3,Budget!$C$3:$CN$3,Budget!$C$4:$CN$141),0,0))),0)</f>
        <v>0</v>
      </c>
      <c r="J29" s="3" cm="1">
        <f t="array" ref="J29">IFERROR((_xlfn.XLOOKUP($B29,Actuals!$B$4:$B$141,_xlfn.XLOOKUP(J$3,Actuals!$C$3:$CN$3,Actuals!$C$4:$CN$141),0,0)-(_xlfn.XLOOKUP($B29,Budget!$B$4:$B$141,_xlfn.XLOOKUP(J$3,Budget!$C$3:$CN$3,Budget!$C$4:$CN$141),0,0))),0)</f>
        <v>0</v>
      </c>
      <c r="K29" s="3" cm="1">
        <f t="array" ref="K29">IFERROR((_xlfn.XLOOKUP($B29,Actuals!$B$4:$B$141,_xlfn.XLOOKUP(K$3,Actuals!$C$3:$CN$3,Actuals!$C$4:$CN$141),0,0)-(_xlfn.XLOOKUP($B29,Budget!$B$4:$B$141,_xlfn.XLOOKUP(K$3,Budget!$C$3:$CN$3,Budget!$C$4:$CN$141),0,0))),0)</f>
        <v>0</v>
      </c>
      <c r="L29" s="3" cm="1">
        <f t="array" ref="L29">IFERROR((_xlfn.XLOOKUP($B29,Actuals!$B$4:$B$141,_xlfn.XLOOKUP(L$3,Actuals!$C$3:$CN$3,Actuals!$C$4:$CN$141),0,0)-(_xlfn.XLOOKUP($B29,Budget!$B$4:$B$141,_xlfn.XLOOKUP(L$3,Budget!$C$3:$CN$3,Budget!$C$4:$CN$141),0,0))),0)</f>
        <v>0</v>
      </c>
      <c r="M29" s="3" cm="1">
        <f t="array" ref="M29">IFERROR((_xlfn.XLOOKUP($B29,Actuals!$B$4:$B$141,_xlfn.XLOOKUP(M$3,Actuals!$C$3:$CN$3,Actuals!$C$4:$CN$141),0,0)-(_xlfn.XLOOKUP($B29,Budget!$B$4:$B$141,_xlfn.XLOOKUP(M$3,Budget!$C$3:$CN$3,Budget!$C$4:$CN$141),0,0))),0)</f>
        <v>0</v>
      </c>
      <c r="N29" s="3" cm="1">
        <f t="array" ref="N29">IFERROR((_xlfn.XLOOKUP($B29,Actuals!$B$4:$B$141,_xlfn.XLOOKUP(N$3,Actuals!$C$3:$CN$3,Actuals!$C$4:$CN$141),0,0)-(_xlfn.XLOOKUP($B29,Budget!$B$4:$B$141,_xlfn.XLOOKUP(N$3,Budget!$C$3:$CN$3,Budget!$C$4:$CN$141),0,0))),0)</f>
        <v>2540</v>
      </c>
      <c r="O29">
        <f t="shared" si="0"/>
        <v>9500</v>
      </c>
    </row>
    <row r="30" spans="1:15" x14ac:dyDescent="0.25">
      <c r="A30" t="s">
        <v>9</v>
      </c>
      <c r="B30" t="str">
        <v>Hooli</v>
      </c>
      <c r="C30" s="3" cm="1">
        <f t="array" ref="C30">IFERROR((_xlfn.XLOOKUP($B30,Actuals!$B$4:$B$141,_xlfn.XLOOKUP(C$3,Actuals!$C$3:$CN$3,Actuals!$C$4:$CN$141),0,0)-(_xlfn.XLOOKUP($B30,Budget!$B$4:$B$141,_xlfn.XLOOKUP(C$3,Budget!$C$3:$CN$3,Budget!$C$4:$CN$141),0,0))),0)</f>
        <v>118994</v>
      </c>
      <c r="D30" s="3" cm="1">
        <f t="array" ref="D30">IFERROR((_xlfn.XLOOKUP($B30,Actuals!$B$4:$B$141,_xlfn.XLOOKUP(D$3,Actuals!$C$3:$CN$3,Actuals!$C$4:$CN$141),0,0)-(_xlfn.XLOOKUP($B30,Budget!$B$4:$B$141,_xlfn.XLOOKUP(D$3,Budget!$C$3:$CN$3,Budget!$C$4:$CN$141),0,0))),0)</f>
        <v>-72459.72</v>
      </c>
      <c r="E30" s="3" cm="1">
        <f t="array" ref="E30">IFERROR((_xlfn.XLOOKUP($B30,Actuals!$B$4:$B$141,_xlfn.XLOOKUP(E$3,Actuals!$C$3:$CN$3,Actuals!$C$4:$CN$141),0,0)-(_xlfn.XLOOKUP($B30,Budget!$B$4:$B$141,_xlfn.XLOOKUP(E$3,Budget!$C$3:$CN$3,Budget!$C$4:$CN$141),0,0))),0)</f>
        <v>-26087.839999999989</v>
      </c>
      <c r="F30" s="3" cm="1">
        <f t="array" ref="F30">IFERROR((_xlfn.XLOOKUP($B30,Actuals!$B$4:$B$141,_xlfn.XLOOKUP(F$3,Actuals!$C$3:$CN$3,Actuals!$C$4:$CN$141),0,0)-(_xlfn.XLOOKUP($B30,Budget!$B$4:$B$141,_xlfn.XLOOKUP(F$3,Budget!$C$3:$CN$3,Budget!$C$4:$CN$141),0,0))),0)</f>
        <v>-45077.459999999992</v>
      </c>
      <c r="G30" s="3" cm="1">
        <f t="array" ref="G30">IFERROR((_xlfn.XLOOKUP($B30,Actuals!$B$4:$B$141,_xlfn.XLOOKUP(G$3,Actuals!$C$3:$CN$3,Actuals!$C$4:$CN$141),0,0)-(_xlfn.XLOOKUP($B30,Budget!$B$4:$B$141,_xlfn.XLOOKUP(G$3,Budget!$C$3:$CN$3,Budget!$C$4:$CN$141),0,0))),0)</f>
        <v>-42573.040000000008</v>
      </c>
      <c r="H30" s="3" cm="1">
        <f t="array" ref="H30">IFERROR((_xlfn.XLOOKUP($B30,Actuals!$B$4:$B$141,_xlfn.XLOOKUP(H$3,Actuals!$C$3:$CN$3,Actuals!$C$4:$CN$141),0,0)-(_xlfn.XLOOKUP($B30,Budget!$B$4:$B$141,_xlfn.XLOOKUP(H$3,Budget!$C$3:$CN$3,Budget!$C$4:$CN$141),0,0))),0)</f>
        <v>6034.7799999999988</v>
      </c>
      <c r="I30" s="3" cm="1">
        <f t="array" ref="I30">IFERROR((_xlfn.XLOOKUP($B30,Actuals!$B$4:$B$141,_xlfn.XLOOKUP(I$3,Actuals!$C$3:$CN$3,Actuals!$C$4:$CN$141),0,0)-(_xlfn.XLOOKUP($B30,Budget!$B$4:$B$141,_xlfn.XLOOKUP(I$3,Budget!$C$3:$CN$3,Budget!$C$4:$CN$141),0,0))),0)</f>
        <v>15115.100000000006</v>
      </c>
      <c r="J30" s="3" cm="1">
        <f t="array" ref="J30">IFERROR((_xlfn.XLOOKUP($B30,Actuals!$B$4:$B$141,_xlfn.XLOOKUP(J$3,Actuals!$C$3:$CN$3,Actuals!$C$4:$CN$141),0,0)-(_xlfn.XLOOKUP($B30,Budget!$B$4:$B$141,_xlfn.XLOOKUP(J$3,Budget!$C$3:$CN$3,Budget!$C$4:$CN$141),0,0))),0)</f>
        <v>4358.4599999999919</v>
      </c>
      <c r="K30" s="3" cm="1">
        <f t="array" ref="K30">IFERROR((_xlfn.XLOOKUP($B30,Actuals!$B$4:$B$141,_xlfn.XLOOKUP(K$3,Actuals!$C$3:$CN$3,Actuals!$C$4:$CN$141),0,0)-(_xlfn.XLOOKUP($B30,Budget!$B$4:$B$141,_xlfn.XLOOKUP(K$3,Budget!$C$3:$CN$3,Budget!$C$4:$CN$141),0,0))),0)</f>
        <v>110028.16</v>
      </c>
      <c r="L30" s="3" cm="1">
        <f t="array" ref="L30">IFERROR((_xlfn.XLOOKUP($B30,Actuals!$B$4:$B$141,_xlfn.XLOOKUP(L$3,Actuals!$C$3:$CN$3,Actuals!$C$4:$CN$141),0,0)-(_xlfn.XLOOKUP($B30,Budget!$B$4:$B$141,_xlfn.XLOOKUP(L$3,Budget!$C$3:$CN$3,Budget!$C$4:$CN$141),0,0))),0)</f>
        <v>52358.66</v>
      </c>
      <c r="M30" s="3" cm="1">
        <f t="array" ref="M30">IFERROR((_xlfn.XLOOKUP($B30,Actuals!$B$4:$B$141,_xlfn.XLOOKUP(M$3,Actuals!$C$3:$CN$3,Actuals!$C$4:$CN$141),0,0)-(_xlfn.XLOOKUP($B30,Budget!$B$4:$B$141,_xlfn.XLOOKUP(M$3,Budget!$C$3:$CN$3,Budget!$C$4:$CN$141),0,0))),0)</f>
        <v>2314.2599999999948</v>
      </c>
      <c r="N30" s="3" cm="1">
        <f t="array" ref="N30">IFERROR((_xlfn.XLOOKUP($B30,Actuals!$B$4:$B$141,_xlfn.XLOOKUP(N$3,Actuals!$C$3:$CN$3,Actuals!$C$4:$CN$141),0,0)-(_xlfn.XLOOKUP($B30,Budget!$B$4:$B$141,_xlfn.XLOOKUP(N$3,Budget!$C$3:$CN$3,Budget!$C$4:$CN$141),0,0))),0)</f>
        <v>12382</v>
      </c>
      <c r="O30">
        <f t="shared" si="0"/>
        <v>135387.35999999999</v>
      </c>
    </row>
    <row r="31" spans="1:15" x14ac:dyDescent="0.25">
      <c r="A31" t="s">
        <v>9</v>
      </c>
      <c r="B31" t="str">
        <v>Monsters, Inc.</v>
      </c>
      <c r="C31" s="3" cm="1">
        <f t="array" ref="C31">IFERROR((_xlfn.XLOOKUP($B31,Actuals!$B$4:$B$141,_xlfn.XLOOKUP(C$3,Actuals!$C$3:$CN$3,Actuals!$C$4:$CN$141),0,0)-(_xlfn.XLOOKUP($B31,Budget!$B$4:$B$141,_xlfn.XLOOKUP(C$3,Budget!$C$3:$CN$3,Budget!$C$4:$CN$141),0,0))),0)</f>
        <v>0</v>
      </c>
      <c r="D31" s="3" cm="1">
        <f t="array" ref="D31">IFERROR((_xlfn.XLOOKUP($B31,Actuals!$B$4:$B$141,_xlfn.XLOOKUP(D$3,Actuals!$C$3:$CN$3,Actuals!$C$4:$CN$141),0,0)-(_xlfn.XLOOKUP($B31,Budget!$B$4:$B$141,_xlfn.XLOOKUP(D$3,Budget!$C$3:$CN$3,Budget!$C$4:$CN$141),0,0))),0)</f>
        <v>39.700000000000003</v>
      </c>
      <c r="E31" s="3" cm="1">
        <f t="array" ref="E31">IFERROR((_xlfn.XLOOKUP($B31,Actuals!$B$4:$B$141,_xlfn.XLOOKUP(E$3,Actuals!$C$3:$CN$3,Actuals!$C$4:$CN$141),0,0)-(_xlfn.XLOOKUP($B31,Budget!$B$4:$B$141,_xlfn.XLOOKUP(E$3,Budget!$C$3:$CN$3,Budget!$C$4:$CN$141),0,0))),0)</f>
        <v>0</v>
      </c>
      <c r="F31" s="3" cm="1">
        <f t="array" ref="F31">IFERROR((_xlfn.XLOOKUP($B31,Actuals!$B$4:$B$141,_xlfn.XLOOKUP(F$3,Actuals!$C$3:$CN$3,Actuals!$C$4:$CN$141),0,0)-(_xlfn.XLOOKUP($B31,Budget!$B$4:$B$141,_xlfn.XLOOKUP(F$3,Budget!$C$3:$CN$3,Budget!$C$4:$CN$141),0,0))),0)</f>
        <v>0</v>
      </c>
      <c r="G31" s="3" cm="1">
        <f t="array" ref="G31">IFERROR((_xlfn.XLOOKUP($B31,Actuals!$B$4:$B$141,_xlfn.XLOOKUP(G$3,Actuals!$C$3:$CN$3,Actuals!$C$4:$CN$141),0,0)-(_xlfn.XLOOKUP($B31,Budget!$B$4:$B$141,_xlfn.XLOOKUP(G$3,Budget!$C$3:$CN$3,Budget!$C$4:$CN$141),0,0))),0)</f>
        <v>0</v>
      </c>
      <c r="H31" s="3" cm="1">
        <f t="array" ref="H31">IFERROR((_xlfn.XLOOKUP($B31,Actuals!$B$4:$B$141,_xlfn.XLOOKUP(H$3,Actuals!$C$3:$CN$3,Actuals!$C$4:$CN$141),0,0)-(_xlfn.XLOOKUP($B31,Budget!$B$4:$B$141,_xlfn.XLOOKUP(H$3,Budget!$C$3:$CN$3,Budget!$C$4:$CN$141),0,0))),0)</f>
        <v>0</v>
      </c>
      <c r="I31" s="3" cm="1">
        <f t="array" ref="I31">IFERROR((_xlfn.XLOOKUP($B31,Actuals!$B$4:$B$141,_xlfn.XLOOKUP(I$3,Actuals!$C$3:$CN$3,Actuals!$C$4:$CN$141),0,0)-(_xlfn.XLOOKUP($B31,Budget!$B$4:$B$141,_xlfn.XLOOKUP(I$3,Budget!$C$3:$CN$3,Budget!$C$4:$CN$141),0,0))),0)</f>
        <v>0</v>
      </c>
      <c r="J31" s="3" cm="1">
        <f t="array" ref="J31">IFERROR((_xlfn.XLOOKUP($B31,Actuals!$B$4:$B$141,_xlfn.XLOOKUP(J$3,Actuals!$C$3:$CN$3,Actuals!$C$4:$CN$141),0,0)-(_xlfn.XLOOKUP($B31,Budget!$B$4:$B$141,_xlfn.XLOOKUP(J$3,Budget!$C$3:$CN$3,Budget!$C$4:$CN$141),0,0))),0)</f>
        <v>0</v>
      </c>
      <c r="K31" s="3" cm="1">
        <f t="array" ref="K31">IFERROR((_xlfn.XLOOKUP($B31,Actuals!$B$4:$B$141,_xlfn.XLOOKUP(K$3,Actuals!$C$3:$CN$3,Actuals!$C$4:$CN$141),0,0)-(_xlfn.XLOOKUP($B31,Budget!$B$4:$B$141,_xlfn.XLOOKUP(K$3,Budget!$C$3:$CN$3,Budget!$C$4:$CN$141),0,0))),0)</f>
        <v>0</v>
      </c>
      <c r="L31" s="3" cm="1">
        <f t="array" ref="L31">IFERROR((_xlfn.XLOOKUP($B31,Actuals!$B$4:$B$141,_xlfn.XLOOKUP(L$3,Actuals!$C$3:$CN$3,Actuals!$C$4:$CN$141),0,0)-(_xlfn.XLOOKUP($B31,Budget!$B$4:$B$141,_xlfn.XLOOKUP(L$3,Budget!$C$3:$CN$3,Budget!$C$4:$CN$141),0,0))),0)</f>
        <v>0</v>
      </c>
      <c r="M31" s="3" cm="1">
        <f t="array" ref="M31">IFERROR((_xlfn.XLOOKUP($B31,Actuals!$B$4:$B$141,_xlfn.XLOOKUP(M$3,Actuals!$C$3:$CN$3,Actuals!$C$4:$CN$141),0,0)-(_xlfn.XLOOKUP($B31,Budget!$B$4:$B$141,_xlfn.XLOOKUP(M$3,Budget!$C$3:$CN$3,Budget!$C$4:$CN$141),0,0))),0)</f>
        <v>0</v>
      </c>
      <c r="N31" s="3" cm="1">
        <f t="array" ref="N31">IFERROR((_xlfn.XLOOKUP($B31,Actuals!$B$4:$B$141,_xlfn.XLOOKUP(N$3,Actuals!$C$3:$CN$3,Actuals!$C$4:$CN$141),0,0)-(_xlfn.XLOOKUP($B31,Budget!$B$4:$B$141,_xlfn.XLOOKUP(N$3,Budget!$C$3:$CN$3,Budget!$C$4:$CN$141),0,0))),0)</f>
        <v>0</v>
      </c>
      <c r="O31">
        <f t="shared" si="0"/>
        <v>39.700000000000003</v>
      </c>
    </row>
    <row r="32" spans="1:15" x14ac:dyDescent="0.25">
      <c r="A32" t="s">
        <v>9</v>
      </c>
      <c r="B32" t="str">
        <v>Lacuna, Inc.</v>
      </c>
      <c r="C32" s="3" cm="1">
        <f t="array" ref="C32">IFERROR((_xlfn.XLOOKUP($B32,Actuals!$B$4:$B$141,_xlfn.XLOOKUP(C$3,Actuals!$C$3:$CN$3,Actuals!$C$4:$CN$141),0,0)-(_xlfn.XLOOKUP($B32,Budget!$B$4:$B$141,_xlfn.XLOOKUP(C$3,Budget!$C$3:$CN$3,Budget!$C$4:$CN$141),0,0))),0)</f>
        <v>-2904</v>
      </c>
      <c r="D32" s="3" cm="1">
        <f t="array" ref="D32">IFERROR((_xlfn.XLOOKUP($B32,Actuals!$B$4:$B$141,_xlfn.XLOOKUP(D$3,Actuals!$C$3:$CN$3,Actuals!$C$4:$CN$141),0,0)-(_xlfn.XLOOKUP($B32,Budget!$B$4:$B$141,_xlfn.XLOOKUP(D$3,Budget!$C$3:$CN$3,Budget!$C$4:$CN$141),0,0))),0)</f>
        <v>1615</v>
      </c>
      <c r="E32" s="3" cm="1">
        <f t="array" ref="E32">IFERROR((_xlfn.XLOOKUP($B32,Actuals!$B$4:$B$141,_xlfn.XLOOKUP(E$3,Actuals!$C$3:$CN$3,Actuals!$C$4:$CN$141),0,0)-(_xlfn.XLOOKUP($B32,Budget!$B$4:$B$141,_xlfn.XLOOKUP(E$3,Budget!$C$3:$CN$3,Budget!$C$4:$CN$141),0,0))),0)</f>
        <v>-2904</v>
      </c>
      <c r="F32" s="3" cm="1">
        <f t="array" ref="F32">IFERROR((_xlfn.XLOOKUP($B32,Actuals!$B$4:$B$141,_xlfn.XLOOKUP(F$3,Actuals!$C$3:$CN$3,Actuals!$C$4:$CN$141),0,0)-(_xlfn.XLOOKUP($B32,Budget!$B$4:$B$141,_xlfn.XLOOKUP(F$3,Budget!$C$3:$CN$3,Budget!$C$4:$CN$141),0,0))),0)</f>
        <v>1833</v>
      </c>
      <c r="G32" s="3" cm="1">
        <f t="array" ref="G32">IFERROR((_xlfn.XLOOKUP($B32,Actuals!$B$4:$B$141,_xlfn.XLOOKUP(G$3,Actuals!$C$3:$CN$3,Actuals!$C$4:$CN$141),0,0)-(_xlfn.XLOOKUP($B32,Budget!$B$4:$B$141,_xlfn.XLOOKUP(G$3,Budget!$C$3:$CN$3,Budget!$C$4:$CN$141),0,0))),0)</f>
        <v>1833</v>
      </c>
      <c r="H32" s="3" cm="1">
        <f t="array" ref="H32">IFERROR((_xlfn.XLOOKUP($B32,Actuals!$B$4:$B$141,_xlfn.XLOOKUP(H$3,Actuals!$C$3:$CN$3,Actuals!$C$4:$CN$141),0,0)-(_xlfn.XLOOKUP($B32,Budget!$B$4:$B$141,_xlfn.XLOOKUP(H$3,Budget!$C$3:$CN$3,Budget!$C$4:$CN$141),0,0))),0)</f>
        <v>-904</v>
      </c>
      <c r="I32" s="3" cm="1">
        <f t="array" ref="I32">IFERROR((_xlfn.XLOOKUP($B32,Actuals!$B$4:$B$141,_xlfn.XLOOKUP(I$3,Actuals!$C$3:$CN$3,Actuals!$C$4:$CN$141),0,0)-(_xlfn.XLOOKUP($B32,Budget!$B$4:$B$141,_xlfn.XLOOKUP(I$3,Budget!$C$3:$CN$3,Budget!$C$4:$CN$141),0,0))),0)</f>
        <v>-2904</v>
      </c>
      <c r="J32" s="3" cm="1">
        <f t="array" ref="J32">IFERROR((_xlfn.XLOOKUP($B32,Actuals!$B$4:$B$141,_xlfn.XLOOKUP(J$3,Actuals!$C$3:$CN$3,Actuals!$C$4:$CN$141),0,0)-(_xlfn.XLOOKUP($B32,Budget!$B$4:$B$141,_xlfn.XLOOKUP(J$3,Budget!$C$3:$CN$3,Budget!$C$4:$CN$141),0,0))),0)</f>
        <v>1833</v>
      </c>
      <c r="K32" s="3" cm="1">
        <f t="array" ref="K32">IFERROR((_xlfn.XLOOKUP($B32,Actuals!$B$4:$B$141,_xlfn.XLOOKUP(K$3,Actuals!$C$3:$CN$3,Actuals!$C$4:$CN$141),0,0)-(_xlfn.XLOOKUP($B32,Budget!$B$4:$B$141,_xlfn.XLOOKUP(K$3,Budget!$C$3:$CN$3,Budget!$C$4:$CN$141),0,0))),0)</f>
        <v>-904</v>
      </c>
      <c r="L32" s="3" cm="1">
        <f t="array" ref="L32">IFERROR((_xlfn.XLOOKUP($B32,Actuals!$B$4:$B$141,_xlfn.XLOOKUP(L$3,Actuals!$C$3:$CN$3,Actuals!$C$4:$CN$141),0,0)-(_xlfn.XLOOKUP($B32,Budget!$B$4:$B$141,_xlfn.XLOOKUP(L$3,Budget!$C$3:$CN$3,Budget!$C$4:$CN$141),0,0))),0)</f>
        <v>1833</v>
      </c>
      <c r="M32" s="3" cm="1">
        <f t="array" ref="M32">IFERROR((_xlfn.XLOOKUP($B32,Actuals!$B$4:$B$141,_xlfn.XLOOKUP(M$3,Actuals!$C$3:$CN$3,Actuals!$C$4:$CN$141),0,0)-(_xlfn.XLOOKUP($B32,Budget!$B$4:$B$141,_xlfn.XLOOKUP(M$3,Budget!$C$3:$CN$3,Budget!$C$4:$CN$141),0,0))),0)</f>
        <v>-2904</v>
      </c>
      <c r="N32" s="3" cm="1">
        <f t="array" ref="N32">IFERROR((_xlfn.XLOOKUP($B32,Actuals!$B$4:$B$141,_xlfn.XLOOKUP(N$3,Actuals!$C$3:$CN$3,Actuals!$C$4:$CN$141),0,0)-(_xlfn.XLOOKUP($B32,Budget!$B$4:$B$141,_xlfn.XLOOKUP(N$3,Budget!$C$3:$CN$3,Budget!$C$4:$CN$141),0,0))),0)</f>
        <v>-2904</v>
      </c>
      <c r="O32">
        <f t="shared" si="0"/>
        <v>-7381</v>
      </c>
    </row>
    <row r="33" spans="1:15" x14ac:dyDescent="0.25">
      <c r="A33" t="s">
        <v>9</v>
      </c>
      <c r="B33" t="str">
        <v>Misc</v>
      </c>
      <c r="C33" s="3" cm="1">
        <f t="array" ref="C33">IFERROR((_xlfn.XLOOKUP($B33,Actuals!$B$4:$B$141,_xlfn.XLOOKUP(C$3,Actuals!$C$3:$CN$3,Actuals!$C$4:$CN$141),0,0)-(_xlfn.XLOOKUP($B33,Budget!$B$4:$B$141,_xlfn.XLOOKUP(C$3,Budget!$C$3:$CN$3,Budget!$C$4:$CN$141),0,0))),0)</f>
        <v>0</v>
      </c>
      <c r="D33" s="3" cm="1">
        <f t="array" ref="D33">IFERROR((_xlfn.XLOOKUP($B33,Actuals!$B$4:$B$141,_xlfn.XLOOKUP(D$3,Actuals!$C$3:$CN$3,Actuals!$C$4:$CN$141),0,0)-(_xlfn.XLOOKUP($B33,Budget!$B$4:$B$141,_xlfn.XLOOKUP(D$3,Budget!$C$3:$CN$3,Budget!$C$4:$CN$141),0,0))),0)</f>
        <v>-1710</v>
      </c>
      <c r="E33" s="3" cm="1">
        <f t="array" ref="E33">IFERROR((_xlfn.XLOOKUP($B33,Actuals!$B$4:$B$141,_xlfn.XLOOKUP(E$3,Actuals!$C$3:$CN$3,Actuals!$C$4:$CN$141),0,0)-(_xlfn.XLOOKUP($B33,Budget!$B$4:$B$141,_xlfn.XLOOKUP(E$3,Budget!$C$3:$CN$3,Budget!$C$4:$CN$141),0,0))),0)</f>
        <v>-1710</v>
      </c>
      <c r="F33" s="3" cm="1">
        <f t="array" ref="F33">IFERROR((_xlfn.XLOOKUP($B33,Actuals!$B$4:$B$141,_xlfn.XLOOKUP(F$3,Actuals!$C$3:$CN$3,Actuals!$C$4:$CN$141),0,0)-(_xlfn.XLOOKUP($B33,Budget!$B$4:$B$141,_xlfn.XLOOKUP(F$3,Budget!$C$3:$CN$3,Budget!$C$4:$CN$141),0,0))),0)</f>
        <v>-1710</v>
      </c>
      <c r="G33" s="3" cm="1">
        <f t="array" ref="G33">IFERROR((_xlfn.XLOOKUP($B33,Actuals!$B$4:$B$141,_xlfn.XLOOKUP(G$3,Actuals!$C$3:$CN$3,Actuals!$C$4:$CN$141),0,0)-(_xlfn.XLOOKUP($B33,Budget!$B$4:$B$141,_xlfn.XLOOKUP(G$3,Budget!$C$3:$CN$3,Budget!$C$4:$CN$141),0,0))),0)</f>
        <v>-1710</v>
      </c>
      <c r="H33" s="3" cm="1">
        <f t="array" ref="H33">IFERROR((_xlfn.XLOOKUP($B33,Actuals!$B$4:$B$141,_xlfn.XLOOKUP(H$3,Actuals!$C$3:$CN$3,Actuals!$C$4:$CN$141),0,0)-(_xlfn.XLOOKUP($B33,Budget!$B$4:$B$141,_xlfn.XLOOKUP(H$3,Budget!$C$3:$CN$3,Budget!$C$4:$CN$141),0,0))),0)</f>
        <v>-1710</v>
      </c>
      <c r="I33" s="3" cm="1">
        <f t="array" ref="I33">IFERROR((_xlfn.XLOOKUP($B33,Actuals!$B$4:$B$141,_xlfn.XLOOKUP(I$3,Actuals!$C$3:$CN$3,Actuals!$C$4:$CN$141),0,0)-(_xlfn.XLOOKUP($B33,Budget!$B$4:$B$141,_xlfn.XLOOKUP(I$3,Budget!$C$3:$CN$3,Budget!$C$4:$CN$141),0,0))),0)</f>
        <v>-1710</v>
      </c>
      <c r="J33" s="3" cm="1">
        <f t="array" ref="J33">IFERROR((_xlfn.XLOOKUP($B33,Actuals!$B$4:$B$141,_xlfn.XLOOKUP(J$3,Actuals!$C$3:$CN$3,Actuals!$C$4:$CN$141),0,0)-(_xlfn.XLOOKUP($B33,Budget!$B$4:$B$141,_xlfn.XLOOKUP(J$3,Budget!$C$3:$CN$3,Budget!$C$4:$CN$141),0,0))),0)</f>
        <v>-1710</v>
      </c>
      <c r="K33" s="3" cm="1">
        <f t="array" ref="K33">IFERROR((_xlfn.XLOOKUP($B33,Actuals!$B$4:$B$141,_xlfn.XLOOKUP(K$3,Actuals!$C$3:$CN$3,Actuals!$C$4:$CN$141),0,0)-(_xlfn.XLOOKUP($B33,Budget!$B$4:$B$141,_xlfn.XLOOKUP(K$3,Budget!$C$3:$CN$3,Budget!$C$4:$CN$141),0,0))),0)</f>
        <v>-1710</v>
      </c>
      <c r="L33" s="3" cm="1">
        <f t="array" ref="L33">IFERROR((_xlfn.XLOOKUP($B33,Actuals!$B$4:$B$141,_xlfn.XLOOKUP(L$3,Actuals!$C$3:$CN$3,Actuals!$C$4:$CN$141),0,0)-(_xlfn.XLOOKUP($B33,Budget!$B$4:$B$141,_xlfn.XLOOKUP(L$3,Budget!$C$3:$CN$3,Budget!$C$4:$CN$141),0,0))),0)</f>
        <v>-1710</v>
      </c>
      <c r="M33" s="3" cm="1">
        <f t="array" ref="M33">IFERROR((_xlfn.XLOOKUP($B33,Actuals!$B$4:$B$141,_xlfn.XLOOKUP(M$3,Actuals!$C$3:$CN$3,Actuals!$C$4:$CN$141),0,0)-(_xlfn.XLOOKUP($B33,Budget!$B$4:$B$141,_xlfn.XLOOKUP(M$3,Budget!$C$3:$CN$3,Budget!$C$4:$CN$141),0,0))),0)</f>
        <v>-1710</v>
      </c>
      <c r="N33" s="3" cm="1">
        <f t="array" ref="N33">IFERROR((_xlfn.XLOOKUP($B33,Actuals!$B$4:$B$141,_xlfn.XLOOKUP(N$3,Actuals!$C$3:$CN$3,Actuals!$C$4:$CN$141),0,0)-(_xlfn.XLOOKUP($B33,Budget!$B$4:$B$141,_xlfn.XLOOKUP(N$3,Budget!$C$3:$CN$3,Budget!$C$4:$CN$141),0,0))),0)</f>
        <v>-1710</v>
      </c>
      <c r="O33">
        <f t="shared" si="0"/>
        <v>-18810</v>
      </c>
    </row>
    <row r="34" spans="1:15" x14ac:dyDescent="0.25">
      <c r="A34" t="s">
        <v>9</v>
      </c>
      <c r="B34" t="str">
        <v>Aperture Science, Inc.</v>
      </c>
      <c r="C34" s="3" cm="1">
        <f t="array" ref="C34">IFERROR((_xlfn.XLOOKUP($B34,Actuals!$B$4:$B$141,_xlfn.XLOOKUP(C$3,Actuals!$C$3:$CN$3,Actuals!$C$4:$CN$141),0,0)-(_xlfn.XLOOKUP($B34,Budget!$B$4:$B$141,_xlfn.XLOOKUP(C$3,Budget!$C$3:$CN$3,Budget!$C$4:$CN$141),0,0))),0)</f>
        <v>480</v>
      </c>
      <c r="D34" s="3" cm="1">
        <f t="array" ref="D34">IFERROR((_xlfn.XLOOKUP($B34,Actuals!$B$4:$B$141,_xlfn.XLOOKUP(D$3,Actuals!$C$3:$CN$3,Actuals!$C$4:$CN$141),0,0)-(_xlfn.XLOOKUP($B34,Budget!$B$4:$B$141,_xlfn.XLOOKUP(D$3,Budget!$C$3:$CN$3,Budget!$C$4:$CN$141),0,0))),0)</f>
        <v>0</v>
      </c>
      <c r="E34" s="3" cm="1">
        <f t="array" ref="E34">IFERROR((_xlfn.XLOOKUP($B34,Actuals!$B$4:$B$141,_xlfn.XLOOKUP(E$3,Actuals!$C$3:$CN$3,Actuals!$C$4:$CN$141),0,0)-(_xlfn.XLOOKUP($B34,Budget!$B$4:$B$141,_xlfn.XLOOKUP(E$3,Budget!$C$3:$CN$3,Budget!$C$4:$CN$141),0,0))),0)</f>
        <v>0</v>
      </c>
      <c r="F34" s="3" cm="1">
        <f t="array" ref="F34">IFERROR((_xlfn.XLOOKUP($B34,Actuals!$B$4:$B$141,_xlfn.XLOOKUP(F$3,Actuals!$C$3:$CN$3,Actuals!$C$4:$CN$141),0,0)-(_xlfn.XLOOKUP($B34,Budget!$B$4:$B$141,_xlfn.XLOOKUP(F$3,Budget!$C$3:$CN$3,Budget!$C$4:$CN$141),0,0))),0)</f>
        <v>0</v>
      </c>
      <c r="G34" s="3" cm="1">
        <f t="array" ref="G34">IFERROR((_xlfn.XLOOKUP($B34,Actuals!$B$4:$B$141,_xlfn.XLOOKUP(G$3,Actuals!$C$3:$CN$3,Actuals!$C$4:$CN$141),0,0)-(_xlfn.XLOOKUP($B34,Budget!$B$4:$B$141,_xlfn.XLOOKUP(G$3,Budget!$C$3:$CN$3,Budget!$C$4:$CN$141),0,0))),0)</f>
        <v>0</v>
      </c>
      <c r="H34" s="3" cm="1">
        <f t="array" ref="H34">IFERROR((_xlfn.XLOOKUP($B34,Actuals!$B$4:$B$141,_xlfn.XLOOKUP(H$3,Actuals!$C$3:$CN$3,Actuals!$C$4:$CN$141),0,0)-(_xlfn.XLOOKUP($B34,Budget!$B$4:$B$141,_xlfn.XLOOKUP(H$3,Budget!$C$3:$CN$3,Budget!$C$4:$CN$141),0,0))),0)</f>
        <v>0</v>
      </c>
      <c r="I34" s="3" cm="1">
        <f t="array" ref="I34">IFERROR((_xlfn.XLOOKUP($B34,Actuals!$B$4:$B$141,_xlfn.XLOOKUP(I$3,Actuals!$C$3:$CN$3,Actuals!$C$4:$CN$141),0,0)-(_xlfn.XLOOKUP($B34,Budget!$B$4:$B$141,_xlfn.XLOOKUP(I$3,Budget!$C$3:$CN$3,Budget!$C$4:$CN$141),0,0))),0)</f>
        <v>0</v>
      </c>
      <c r="J34" s="3" cm="1">
        <f t="array" ref="J34">IFERROR((_xlfn.XLOOKUP($B34,Actuals!$B$4:$B$141,_xlfn.XLOOKUP(J$3,Actuals!$C$3:$CN$3,Actuals!$C$4:$CN$141),0,0)-(_xlfn.XLOOKUP($B34,Budget!$B$4:$B$141,_xlfn.XLOOKUP(J$3,Budget!$C$3:$CN$3,Budget!$C$4:$CN$141),0,0))),0)</f>
        <v>0</v>
      </c>
      <c r="K34" s="3" cm="1">
        <f t="array" ref="K34">IFERROR((_xlfn.XLOOKUP($B34,Actuals!$B$4:$B$141,_xlfn.XLOOKUP(K$3,Actuals!$C$3:$CN$3,Actuals!$C$4:$CN$141),0,0)-(_xlfn.XLOOKUP($B34,Budget!$B$4:$B$141,_xlfn.XLOOKUP(K$3,Budget!$C$3:$CN$3,Budget!$C$4:$CN$141),0,0))),0)</f>
        <v>6615</v>
      </c>
      <c r="L34" s="3" cm="1">
        <f t="array" ref="L34">IFERROR((_xlfn.XLOOKUP($B34,Actuals!$B$4:$B$141,_xlfn.XLOOKUP(L$3,Actuals!$C$3:$CN$3,Actuals!$C$4:$CN$141),0,0)-(_xlfn.XLOOKUP($B34,Budget!$B$4:$B$141,_xlfn.XLOOKUP(L$3,Budget!$C$3:$CN$3,Budget!$C$4:$CN$141),0,0))),0)</f>
        <v>6615</v>
      </c>
      <c r="M34" s="3" cm="1">
        <f t="array" ref="M34">IFERROR((_xlfn.XLOOKUP($B34,Actuals!$B$4:$B$141,_xlfn.XLOOKUP(M$3,Actuals!$C$3:$CN$3,Actuals!$C$4:$CN$141),0,0)-(_xlfn.XLOOKUP($B34,Budget!$B$4:$B$141,_xlfn.XLOOKUP(M$3,Budget!$C$3:$CN$3,Budget!$C$4:$CN$141),0,0))),0)</f>
        <v>6615</v>
      </c>
      <c r="N34" s="3" cm="1">
        <f t="array" ref="N34">IFERROR((_xlfn.XLOOKUP($B34,Actuals!$B$4:$B$141,_xlfn.XLOOKUP(N$3,Actuals!$C$3:$CN$3,Actuals!$C$4:$CN$141),0,0)-(_xlfn.XLOOKUP($B34,Budget!$B$4:$B$141,_xlfn.XLOOKUP(N$3,Budget!$C$3:$CN$3,Budget!$C$4:$CN$141),0,0))),0)</f>
        <v>950</v>
      </c>
      <c r="O34">
        <f t="shared" si="0"/>
        <v>21275</v>
      </c>
    </row>
    <row r="35" spans="1:15" x14ac:dyDescent="0.25">
      <c r="A35" t="s">
        <v>9</v>
      </c>
      <c r="B35" t="str">
        <v>Brawndo</v>
      </c>
      <c r="C35" s="3" cm="1">
        <f t="array" ref="C35">IFERROR((_xlfn.XLOOKUP($B35,Actuals!$B$4:$B$141,_xlfn.XLOOKUP(C$3,Actuals!$C$3:$CN$3,Actuals!$C$4:$CN$141),0,0)-(_xlfn.XLOOKUP($B35,Budget!$B$4:$B$141,_xlfn.XLOOKUP(C$3,Budget!$C$3:$CN$3,Budget!$C$4:$CN$141),0,0))),0)</f>
        <v>-840.02000000000044</v>
      </c>
      <c r="D35" s="3" cm="1">
        <f t="array" ref="D35">IFERROR((_xlfn.XLOOKUP($B35,Actuals!$B$4:$B$141,_xlfn.XLOOKUP(D$3,Actuals!$C$3:$CN$3,Actuals!$C$4:$CN$141),0,0)-(_xlfn.XLOOKUP($B35,Budget!$B$4:$B$141,_xlfn.XLOOKUP(D$3,Budget!$C$3:$CN$3,Budget!$C$4:$CN$141),0,0))),0)</f>
        <v>2900</v>
      </c>
      <c r="E35" s="3" cm="1">
        <f t="array" ref="E35">IFERROR((_xlfn.XLOOKUP($B35,Actuals!$B$4:$B$141,_xlfn.XLOOKUP(E$3,Actuals!$C$3:$CN$3,Actuals!$C$4:$CN$141),0,0)-(_xlfn.XLOOKUP($B35,Budget!$B$4:$B$141,_xlfn.XLOOKUP(E$3,Budget!$C$3:$CN$3,Budget!$C$4:$CN$141),0,0))),0)</f>
        <v>-5128.6000000000004</v>
      </c>
      <c r="F35" s="3" cm="1">
        <f t="array" ref="F35">IFERROR((_xlfn.XLOOKUP($B35,Actuals!$B$4:$B$141,_xlfn.XLOOKUP(F$3,Actuals!$C$3:$CN$3,Actuals!$C$4:$CN$141),0,0)-(_xlfn.XLOOKUP($B35,Budget!$B$4:$B$141,_xlfn.XLOOKUP(F$3,Budget!$C$3:$CN$3,Budget!$C$4:$CN$141),0,0))),0)</f>
        <v>-10360</v>
      </c>
      <c r="G35" s="3" cm="1">
        <f t="array" ref="G35">IFERROR((_xlfn.XLOOKUP($B35,Actuals!$B$4:$B$141,_xlfn.XLOOKUP(G$3,Actuals!$C$3:$CN$3,Actuals!$C$4:$CN$141),0,0)-(_xlfn.XLOOKUP($B35,Budget!$B$4:$B$141,_xlfn.XLOOKUP(G$3,Budget!$C$3:$CN$3,Budget!$C$4:$CN$141),0,0))),0)</f>
        <v>-10360</v>
      </c>
      <c r="H35" s="3" cm="1">
        <f t="array" ref="H35">IFERROR((_xlfn.XLOOKUP($B35,Actuals!$B$4:$B$141,_xlfn.XLOOKUP(H$3,Actuals!$C$3:$CN$3,Actuals!$C$4:$CN$141),0,0)-(_xlfn.XLOOKUP($B35,Budget!$B$4:$B$141,_xlfn.XLOOKUP(H$3,Budget!$C$3:$CN$3,Budget!$C$4:$CN$141),0,0))),0)</f>
        <v>7998.2999999999993</v>
      </c>
      <c r="I35" s="3" cm="1">
        <f t="array" ref="I35">IFERROR((_xlfn.XLOOKUP($B35,Actuals!$B$4:$B$141,_xlfn.XLOOKUP(I$3,Actuals!$C$3:$CN$3,Actuals!$C$4:$CN$141),0,0)-(_xlfn.XLOOKUP($B35,Budget!$B$4:$B$141,_xlfn.XLOOKUP(I$3,Budget!$C$3:$CN$3,Budget!$C$4:$CN$141),0,0))),0)</f>
        <v>4045.24</v>
      </c>
      <c r="J35" s="3" cm="1">
        <f t="array" ref="J35">IFERROR((_xlfn.XLOOKUP($B35,Actuals!$B$4:$B$141,_xlfn.XLOOKUP(J$3,Actuals!$C$3:$CN$3,Actuals!$C$4:$CN$141),0,0)-(_xlfn.XLOOKUP($B35,Budget!$B$4:$B$141,_xlfn.XLOOKUP(J$3,Budget!$C$3:$CN$3,Budget!$C$4:$CN$141),0,0))),0)</f>
        <v>2420</v>
      </c>
      <c r="K35" s="3" cm="1">
        <f t="array" ref="K35">IFERROR((_xlfn.XLOOKUP($B35,Actuals!$B$4:$B$141,_xlfn.XLOOKUP(K$3,Actuals!$C$3:$CN$3,Actuals!$C$4:$CN$141),0,0)-(_xlfn.XLOOKUP($B35,Budget!$B$4:$B$141,_xlfn.XLOOKUP(K$3,Budget!$C$3:$CN$3,Budget!$C$4:$CN$141),0,0))),0)</f>
        <v>-10360</v>
      </c>
      <c r="L35" s="3" cm="1">
        <f t="array" ref="L35">IFERROR((_xlfn.XLOOKUP($B35,Actuals!$B$4:$B$141,_xlfn.XLOOKUP(L$3,Actuals!$C$3:$CN$3,Actuals!$C$4:$CN$141),0,0)-(_xlfn.XLOOKUP($B35,Budget!$B$4:$B$141,_xlfn.XLOOKUP(L$3,Budget!$C$3:$CN$3,Budget!$C$4:$CN$141),0,0))),0)</f>
        <v>334</v>
      </c>
      <c r="M35" s="3" cm="1">
        <f t="array" ref="M35">IFERROR((_xlfn.XLOOKUP($B35,Actuals!$B$4:$B$141,_xlfn.XLOOKUP(M$3,Actuals!$C$3:$CN$3,Actuals!$C$4:$CN$141),0,0)-(_xlfn.XLOOKUP($B35,Budget!$B$4:$B$141,_xlfn.XLOOKUP(M$3,Budget!$C$3:$CN$3,Budget!$C$4:$CN$141),0,0))),0)</f>
        <v>-10360</v>
      </c>
      <c r="N35" s="3" cm="1">
        <f t="array" ref="N35">IFERROR((_xlfn.XLOOKUP($B35,Actuals!$B$4:$B$141,_xlfn.XLOOKUP(N$3,Actuals!$C$3:$CN$3,Actuals!$C$4:$CN$141),0,0)-(_xlfn.XLOOKUP($B35,Budget!$B$4:$B$141,_xlfn.XLOOKUP(N$3,Budget!$C$3:$CN$3,Budget!$C$4:$CN$141),0,0))),0)</f>
        <v>63894</v>
      </c>
      <c r="O35">
        <f t="shared" si="0"/>
        <v>34182.92</v>
      </c>
    </row>
    <row r="36" spans="1:15" x14ac:dyDescent="0.25">
      <c r="A36" t="s">
        <v>9</v>
      </c>
      <c r="B36" t="str">
        <v>Paper Street Soap Company</v>
      </c>
      <c r="C36" s="3" cm="1">
        <f t="array" ref="C36">IFERROR((_xlfn.XLOOKUP($B36,Actuals!$B$4:$B$141,_xlfn.XLOOKUP(C$3,Actuals!$C$3:$CN$3,Actuals!$C$4:$CN$141),0,0)-(_xlfn.XLOOKUP($B36,Budget!$B$4:$B$141,_xlfn.XLOOKUP(C$3,Budget!$C$3:$CN$3,Budget!$C$4:$CN$141),0,0))),0)</f>
        <v>0</v>
      </c>
      <c r="D36" s="3" cm="1">
        <f t="array" ref="D36">IFERROR((_xlfn.XLOOKUP($B36,Actuals!$B$4:$B$141,_xlfn.XLOOKUP(D$3,Actuals!$C$3:$CN$3,Actuals!$C$4:$CN$141),0,0)-(_xlfn.XLOOKUP($B36,Budget!$B$4:$B$141,_xlfn.XLOOKUP(D$3,Budget!$C$3:$CN$3,Budget!$C$4:$CN$141),0,0))),0)</f>
        <v>0</v>
      </c>
      <c r="E36" s="3" cm="1">
        <f t="array" ref="E36">IFERROR((_xlfn.XLOOKUP($B36,Actuals!$B$4:$B$141,_xlfn.XLOOKUP(E$3,Actuals!$C$3:$CN$3,Actuals!$C$4:$CN$141),0,0)-(_xlfn.XLOOKUP($B36,Budget!$B$4:$B$141,_xlfn.XLOOKUP(E$3,Budget!$C$3:$CN$3,Budget!$C$4:$CN$141),0,0))),0)</f>
        <v>0</v>
      </c>
      <c r="F36" s="3" cm="1">
        <f t="array" ref="F36">IFERROR((_xlfn.XLOOKUP($B36,Actuals!$B$4:$B$141,_xlfn.XLOOKUP(F$3,Actuals!$C$3:$CN$3,Actuals!$C$4:$CN$141),0,0)-(_xlfn.XLOOKUP($B36,Budget!$B$4:$B$141,_xlfn.XLOOKUP(F$3,Budget!$C$3:$CN$3,Budget!$C$4:$CN$141),0,0))),0)</f>
        <v>1008</v>
      </c>
      <c r="G36" s="3" cm="1">
        <f t="array" ref="G36">IFERROR((_xlfn.XLOOKUP($B36,Actuals!$B$4:$B$141,_xlfn.XLOOKUP(G$3,Actuals!$C$3:$CN$3,Actuals!$C$4:$CN$141),0,0)-(_xlfn.XLOOKUP($B36,Budget!$B$4:$B$141,_xlfn.XLOOKUP(G$3,Budget!$C$3:$CN$3,Budget!$C$4:$CN$141),0,0))),0)</f>
        <v>1008</v>
      </c>
      <c r="H36" s="3" cm="1">
        <f t="array" ref="H36">IFERROR((_xlfn.XLOOKUP($B36,Actuals!$B$4:$B$141,_xlfn.XLOOKUP(H$3,Actuals!$C$3:$CN$3,Actuals!$C$4:$CN$141),0,0)-(_xlfn.XLOOKUP($B36,Budget!$B$4:$B$141,_xlfn.XLOOKUP(H$3,Budget!$C$3:$CN$3,Budget!$C$4:$CN$141),0,0))),0)</f>
        <v>1008</v>
      </c>
      <c r="I36" s="3" cm="1">
        <f t="array" ref="I36">IFERROR((_xlfn.XLOOKUP($B36,Actuals!$B$4:$B$141,_xlfn.XLOOKUP(I$3,Actuals!$C$3:$CN$3,Actuals!$C$4:$CN$141),0,0)-(_xlfn.XLOOKUP($B36,Budget!$B$4:$B$141,_xlfn.XLOOKUP(I$3,Budget!$C$3:$CN$3,Budget!$C$4:$CN$141),0,0))),0)</f>
        <v>152</v>
      </c>
      <c r="J36" s="3" cm="1">
        <f t="array" ref="J36">IFERROR((_xlfn.XLOOKUP($B36,Actuals!$B$4:$B$141,_xlfn.XLOOKUP(J$3,Actuals!$C$3:$CN$3,Actuals!$C$4:$CN$141),0,0)-(_xlfn.XLOOKUP($B36,Budget!$B$4:$B$141,_xlfn.XLOOKUP(J$3,Budget!$C$3:$CN$3,Budget!$C$4:$CN$141),0,0))),0)</f>
        <v>1008</v>
      </c>
      <c r="K36" s="3" cm="1">
        <f t="array" ref="K36">IFERROR((_xlfn.XLOOKUP($B36,Actuals!$B$4:$B$141,_xlfn.XLOOKUP(K$3,Actuals!$C$3:$CN$3,Actuals!$C$4:$CN$141),0,0)-(_xlfn.XLOOKUP($B36,Budget!$B$4:$B$141,_xlfn.XLOOKUP(K$3,Budget!$C$3:$CN$3,Budget!$C$4:$CN$141),0,0))),0)</f>
        <v>0</v>
      </c>
      <c r="L36" s="3" cm="1">
        <f t="array" ref="L36">IFERROR((_xlfn.XLOOKUP($B36,Actuals!$B$4:$B$141,_xlfn.XLOOKUP(L$3,Actuals!$C$3:$CN$3,Actuals!$C$4:$CN$141),0,0)-(_xlfn.XLOOKUP($B36,Budget!$B$4:$B$141,_xlfn.XLOOKUP(L$3,Budget!$C$3:$CN$3,Budget!$C$4:$CN$141),0,0))),0)</f>
        <v>0</v>
      </c>
      <c r="M36" s="3" cm="1">
        <f t="array" ref="M36">IFERROR((_xlfn.XLOOKUP($B36,Actuals!$B$4:$B$141,_xlfn.XLOOKUP(M$3,Actuals!$C$3:$CN$3,Actuals!$C$4:$CN$141),0,0)-(_xlfn.XLOOKUP($B36,Budget!$B$4:$B$141,_xlfn.XLOOKUP(M$3,Budget!$C$3:$CN$3,Budget!$C$4:$CN$141),0,0))),0)</f>
        <v>1008</v>
      </c>
      <c r="N36" s="3" cm="1">
        <f t="array" ref="N36">IFERROR((_xlfn.XLOOKUP($B36,Actuals!$B$4:$B$141,_xlfn.XLOOKUP(N$3,Actuals!$C$3:$CN$3,Actuals!$C$4:$CN$141),0,0)-(_xlfn.XLOOKUP($B36,Budget!$B$4:$B$141,_xlfn.XLOOKUP(N$3,Budget!$C$3:$CN$3,Budget!$C$4:$CN$141),0,0))),0)</f>
        <v>0</v>
      </c>
      <c r="O36">
        <f t="shared" si="0"/>
        <v>5192</v>
      </c>
    </row>
    <row r="37" spans="1:15" x14ac:dyDescent="0.25">
      <c r="A37" t="s">
        <v>9</v>
      </c>
      <c r="B37" t="str">
        <v>Cyberdyne Systems</v>
      </c>
      <c r="C37" s="3" cm="1">
        <f t="array" ref="C37">IFERROR((_xlfn.XLOOKUP($B37,Actuals!$B$4:$B$141,_xlfn.XLOOKUP(C$3,Actuals!$C$3:$CN$3,Actuals!$C$4:$CN$141),0,0)-(_xlfn.XLOOKUP($B37,Budget!$B$4:$B$141,_xlfn.XLOOKUP(C$3,Budget!$C$3:$CN$3,Budget!$C$4:$CN$141),0,0))),0)</f>
        <v>41399.919999999998</v>
      </c>
      <c r="D37" s="3" cm="1">
        <f t="array" ref="D37">IFERROR((_xlfn.XLOOKUP($B37,Actuals!$B$4:$B$141,_xlfn.XLOOKUP(D$3,Actuals!$C$3:$CN$3,Actuals!$C$4:$CN$141),0,0)-(_xlfn.XLOOKUP($B37,Budget!$B$4:$B$141,_xlfn.XLOOKUP(D$3,Budget!$C$3:$CN$3,Budget!$C$4:$CN$141),0,0))),0)</f>
        <v>-49032.68</v>
      </c>
      <c r="E37" s="3" cm="1">
        <f t="array" ref="E37">IFERROR((_xlfn.XLOOKUP($B37,Actuals!$B$4:$B$141,_xlfn.XLOOKUP(E$3,Actuals!$C$3:$CN$3,Actuals!$C$4:$CN$141),0,0)-(_xlfn.XLOOKUP($B37,Budget!$B$4:$B$141,_xlfn.XLOOKUP(E$3,Budget!$C$3:$CN$3,Budget!$C$4:$CN$141),0,0))),0)</f>
        <v>8810.3000000000029</v>
      </c>
      <c r="F37" s="3" cm="1">
        <f t="array" ref="F37">IFERROR((_xlfn.XLOOKUP($B37,Actuals!$B$4:$B$141,_xlfn.XLOOKUP(F$3,Actuals!$C$3:$CN$3,Actuals!$C$4:$CN$141),0,0)-(_xlfn.XLOOKUP($B37,Budget!$B$4:$B$141,_xlfn.XLOOKUP(F$3,Budget!$C$3:$CN$3,Budget!$C$4:$CN$141),0,0))),0)</f>
        <v>-20803.999999999993</v>
      </c>
      <c r="G37" s="3" cm="1">
        <f t="array" ref="G37">IFERROR((_xlfn.XLOOKUP($B37,Actuals!$B$4:$B$141,_xlfn.XLOOKUP(G$3,Actuals!$C$3:$CN$3,Actuals!$C$4:$CN$141),0,0)-(_xlfn.XLOOKUP($B37,Budget!$B$4:$B$141,_xlfn.XLOOKUP(G$3,Budget!$C$3:$CN$3,Budget!$C$4:$CN$141),0,0))),0)</f>
        <v>-38052.200000000004</v>
      </c>
      <c r="H37" s="3" cm="1">
        <f t="array" ref="H37">IFERROR((_xlfn.XLOOKUP($B37,Actuals!$B$4:$B$141,_xlfn.XLOOKUP(H$3,Actuals!$C$3:$CN$3,Actuals!$C$4:$CN$141),0,0)-(_xlfn.XLOOKUP($B37,Budget!$B$4:$B$141,_xlfn.XLOOKUP(H$3,Budget!$C$3:$CN$3,Budget!$C$4:$CN$141),0,0))),0)</f>
        <v>-35660.060000000005</v>
      </c>
      <c r="I37" s="3" cm="1">
        <f t="array" ref="I37">IFERROR((_xlfn.XLOOKUP($B37,Actuals!$B$4:$B$141,_xlfn.XLOOKUP(I$3,Actuals!$C$3:$CN$3,Actuals!$C$4:$CN$141),0,0)-(_xlfn.XLOOKUP($B37,Budget!$B$4:$B$141,_xlfn.XLOOKUP(I$3,Budget!$C$3:$CN$3,Budget!$C$4:$CN$141),0,0))),0)</f>
        <v>-30597.999999999996</v>
      </c>
      <c r="J37" s="3" cm="1">
        <f t="array" ref="J37">IFERROR((_xlfn.XLOOKUP($B37,Actuals!$B$4:$B$141,_xlfn.XLOOKUP(J$3,Actuals!$C$3:$CN$3,Actuals!$C$4:$CN$141),0,0)-(_xlfn.XLOOKUP($B37,Budget!$B$4:$B$141,_xlfn.XLOOKUP(J$3,Budget!$C$3:$CN$3,Budget!$C$4:$CN$141),0,0))),0)</f>
        <v>-33707.040000000001</v>
      </c>
      <c r="K37" s="3" cm="1">
        <f t="array" ref="K37">IFERROR((_xlfn.XLOOKUP($B37,Actuals!$B$4:$B$141,_xlfn.XLOOKUP(K$3,Actuals!$C$3:$CN$3,Actuals!$C$4:$CN$141),0,0)-(_xlfn.XLOOKUP($B37,Budget!$B$4:$B$141,_xlfn.XLOOKUP(K$3,Budget!$C$3:$CN$3,Budget!$C$4:$CN$141),0,0))),0)</f>
        <v>-20706.099999999999</v>
      </c>
      <c r="L37" s="3" cm="1">
        <f t="array" ref="L37">IFERROR((_xlfn.XLOOKUP($B37,Actuals!$B$4:$B$141,_xlfn.XLOOKUP(L$3,Actuals!$C$3:$CN$3,Actuals!$C$4:$CN$141),0,0)-(_xlfn.XLOOKUP($B37,Budget!$B$4:$B$141,_xlfn.XLOOKUP(L$3,Budget!$C$3:$CN$3,Budget!$C$4:$CN$141),0,0))),0)</f>
        <v>-44168.36</v>
      </c>
      <c r="M37" s="3" cm="1">
        <f t="array" ref="M37">IFERROR((_xlfn.XLOOKUP($B37,Actuals!$B$4:$B$141,_xlfn.XLOOKUP(M$3,Actuals!$C$3:$CN$3,Actuals!$C$4:$CN$141),0,0)-(_xlfn.XLOOKUP($B37,Budget!$B$4:$B$141,_xlfn.XLOOKUP(M$3,Budget!$C$3:$CN$3,Budget!$C$4:$CN$141),0,0))),0)</f>
        <v>-21925.54</v>
      </c>
      <c r="N37" s="3" cm="1">
        <f t="array" ref="N37">IFERROR((_xlfn.XLOOKUP($B37,Actuals!$B$4:$B$141,_xlfn.XLOOKUP(N$3,Actuals!$C$3:$CN$3,Actuals!$C$4:$CN$141),0,0)-(_xlfn.XLOOKUP($B37,Budget!$B$4:$B$141,_xlfn.XLOOKUP(N$3,Budget!$C$3:$CN$3,Budget!$C$4:$CN$141),0,0))),0)</f>
        <v>7824.2000000000044</v>
      </c>
      <c r="O37">
        <f t="shared" si="0"/>
        <v>-236619.56000000003</v>
      </c>
    </row>
    <row r="38" spans="1:15" x14ac:dyDescent="0.25">
      <c r="A38" t="s">
        <v>9</v>
      </c>
      <c r="B38" t="str">
        <v>Buy n Large</v>
      </c>
      <c r="C38" s="3" cm="1">
        <f t="array" ref="C38">IFERROR((_xlfn.XLOOKUP($B38,Actuals!$B$4:$B$141,_xlfn.XLOOKUP(C$3,Actuals!$C$3:$CN$3,Actuals!$C$4:$CN$141),0,0)-(_xlfn.XLOOKUP($B38,Budget!$B$4:$B$141,_xlfn.XLOOKUP(C$3,Budget!$C$3:$CN$3,Budget!$C$4:$CN$141),0,0))),0)</f>
        <v>4700</v>
      </c>
      <c r="D38" s="3" cm="1">
        <f t="array" ref="D38">IFERROR((_xlfn.XLOOKUP($B38,Actuals!$B$4:$B$141,_xlfn.XLOOKUP(D$3,Actuals!$C$3:$CN$3,Actuals!$C$4:$CN$141),0,0)-(_xlfn.XLOOKUP($B38,Budget!$B$4:$B$141,_xlfn.XLOOKUP(D$3,Budget!$C$3:$CN$3,Budget!$C$4:$CN$141),0,0))),0)</f>
        <v>0</v>
      </c>
      <c r="E38" s="3" cm="1">
        <f t="array" ref="E38">IFERROR((_xlfn.XLOOKUP($B38,Actuals!$B$4:$B$141,_xlfn.XLOOKUP(E$3,Actuals!$C$3:$CN$3,Actuals!$C$4:$CN$141),0,0)-(_xlfn.XLOOKUP($B38,Budget!$B$4:$B$141,_xlfn.XLOOKUP(E$3,Budget!$C$3:$CN$3,Budget!$C$4:$CN$141),0,0))),0)</f>
        <v>0</v>
      </c>
      <c r="F38" s="3" cm="1">
        <f t="array" ref="F38">IFERROR((_xlfn.XLOOKUP($B38,Actuals!$B$4:$B$141,_xlfn.XLOOKUP(F$3,Actuals!$C$3:$CN$3,Actuals!$C$4:$CN$141),0,0)-(_xlfn.XLOOKUP($B38,Budget!$B$4:$B$141,_xlfn.XLOOKUP(F$3,Budget!$C$3:$CN$3,Budget!$C$4:$CN$141),0,0))),0)</f>
        <v>0</v>
      </c>
      <c r="G38" s="3" cm="1">
        <f t="array" ref="G38">IFERROR((_xlfn.XLOOKUP($B38,Actuals!$B$4:$B$141,_xlfn.XLOOKUP(G$3,Actuals!$C$3:$CN$3,Actuals!$C$4:$CN$141),0,0)-(_xlfn.XLOOKUP($B38,Budget!$B$4:$B$141,_xlfn.XLOOKUP(G$3,Budget!$C$3:$CN$3,Budget!$C$4:$CN$141),0,0))),0)</f>
        <v>0</v>
      </c>
      <c r="H38" s="3" cm="1">
        <f t="array" ref="H38">IFERROR((_xlfn.XLOOKUP($B38,Actuals!$B$4:$B$141,_xlfn.XLOOKUP(H$3,Actuals!$C$3:$CN$3,Actuals!$C$4:$CN$141),0,0)-(_xlfn.XLOOKUP($B38,Budget!$B$4:$B$141,_xlfn.XLOOKUP(H$3,Budget!$C$3:$CN$3,Budget!$C$4:$CN$141),0,0))),0)</f>
        <v>-11280</v>
      </c>
      <c r="I38" s="3" cm="1">
        <f t="array" ref="I38">IFERROR((_xlfn.XLOOKUP($B38,Actuals!$B$4:$B$141,_xlfn.XLOOKUP(I$3,Actuals!$C$3:$CN$3,Actuals!$C$4:$CN$141),0,0)-(_xlfn.XLOOKUP($B38,Budget!$B$4:$B$141,_xlfn.XLOOKUP(I$3,Budget!$C$3:$CN$3,Budget!$C$4:$CN$141),0,0))),0)</f>
        <v>0</v>
      </c>
      <c r="J38" s="3" cm="1">
        <f t="array" ref="J38">IFERROR((_xlfn.XLOOKUP($B38,Actuals!$B$4:$B$141,_xlfn.XLOOKUP(J$3,Actuals!$C$3:$CN$3,Actuals!$C$4:$CN$141),0,0)-(_xlfn.XLOOKUP($B38,Budget!$B$4:$B$141,_xlfn.XLOOKUP(J$3,Budget!$C$3:$CN$3,Budget!$C$4:$CN$141),0,0))),0)</f>
        <v>-376</v>
      </c>
      <c r="K38" s="3" cm="1">
        <f t="array" ref="K38">IFERROR((_xlfn.XLOOKUP($B38,Actuals!$B$4:$B$141,_xlfn.XLOOKUP(K$3,Actuals!$C$3:$CN$3,Actuals!$C$4:$CN$141),0,0)-(_xlfn.XLOOKUP($B38,Budget!$B$4:$B$141,_xlfn.XLOOKUP(K$3,Budget!$C$3:$CN$3,Budget!$C$4:$CN$141),0,0))),0)</f>
        <v>0</v>
      </c>
      <c r="L38" s="3" cm="1">
        <f t="array" ref="L38">IFERROR((_xlfn.XLOOKUP($B38,Actuals!$B$4:$B$141,_xlfn.XLOOKUP(L$3,Actuals!$C$3:$CN$3,Actuals!$C$4:$CN$141),0,0)-(_xlfn.XLOOKUP($B38,Budget!$B$4:$B$141,_xlfn.XLOOKUP(L$3,Budget!$C$3:$CN$3,Budget!$C$4:$CN$141),0,0))),0)</f>
        <v>0</v>
      </c>
      <c r="M38" s="3" cm="1">
        <f t="array" ref="M38">IFERROR((_xlfn.XLOOKUP($B38,Actuals!$B$4:$B$141,_xlfn.XLOOKUP(M$3,Actuals!$C$3:$CN$3,Actuals!$C$4:$CN$141),0,0)-(_xlfn.XLOOKUP($B38,Budget!$B$4:$B$141,_xlfn.XLOOKUP(M$3,Budget!$C$3:$CN$3,Budget!$C$4:$CN$141),0,0))),0)</f>
        <v>11280</v>
      </c>
      <c r="N38" s="3" cm="1">
        <f t="array" ref="N38">IFERROR((_xlfn.XLOOKUP($B38,Actuals!$B$4:$B$141,_xlfn.XLOOKUP(N$3,Actuals!$C$3:$CN$3,Actuals!$C$4:$CN$141),0,0)-(_xlfn.XLOOKUP($B38,Budget!$B$4:$B$141,_xlfn.XLOOKUP(N$3,Budget!$C$3:$CN$3,Budget!$C$4:$CN$141),0,0))),0)</f>
        <v>-1680</v>
      </c>
      <c r="O38">
        <f t="shared" si="0"/>
        <v>2644</v>
      </c>
    </row>
    <row r="39" spans="1:15" x14ac:dyDescent="0.25">
      <c r="A39" t="s">
        <v>9</v>
      </c>
      <c r="B39" t="str">
        <v>Burns Industries</v>
      </c>
      <c r="C39" s="3" cm="1">
        <f t="array" ref="C39">IFERROR((_xlfn.XLOOKUP($B39,Actuals!$B$4:$B$141,_xlfn.XLOOKUP(C$3,Actuals!$C$3:$CN$3,Actuals!$C$4:$CN$141),0,0)-(_xlfn.XLOOKUP($B39,Budget!$B$4:$B$141,_xlfn.XLOOKUP(C$3,Budget!$C$3:$CN$3,Budget!$C$4:$CN$141),0,0))),0)</f>
        <v>0</v>
      </c>
      <c r="D39" s="3" cm="1">
        <f t="array" ref="D39">IFERROR((_xlfn.XLOOKUP($B39,Actuals!$B$4:$B$141,_xlfn.XLOOKUP(D$3,Actuals!$C$3:$CN$3,Actuals!$C$4:$CN$141),0,0)-(_xlfn.XLOOKUP($B39,Budget!$B$4:$B$141,_xlfn.XLOOKUP(D$3,Budget!$C$3:$CN$3,Budget!$C$4:$CN$141),0,0))),0)</f>
        <v>0</v>
      </c>
      <c r="E39" s="3" cm="1">
        <f t="array" ref="E39">IFERROR((_xlfn.XLOOKUP($B39,Actuals!$B$4:$B$141,_xlfn.XLOOKUP(E$3,Actuals!$C$3:$CN$3,Actuals!$C$4:$CN$141),0,0)-(_xlfn.XLOOKUP($B39,Budget!$B$4:$B$141,_xlfn.XLOOKUP(E$3,Budget!$C$3:$CN$3,Budget!$C$4:$CN$141),0,0))),0)</f>
        <v>0</v>
      </c>
      <c r="F39" s="3" cm="1">
        <f t="array" ref="F39">IFERROR((_xlfn.XLOOKUP($B39,Actuals!$B$4:$B$141,_xlfn.XLOOKUP(F$3,Actuals!$C$3:$CN$3,Actuals!$C$4:$CN$141),0,0)-(_xlfn.XLOOKUP($B39,Budget!$B$4:$B$141,_xlfn.XLOOKUP(F$3,Budget!$C$3:$CN$3,Budget!$C$4:$CN$141),0,0))),0)</f>
        <v>0</v>
      </c>
      <c r="G39" s="3" cm="1">
        <f t="array" ref="G39">IFERROR((_xlfn.XLOOKUP($B39,Actuals!$B$4:$B$141,_xlfn.XLOOKUP(G$3,Actuals!$C$3:$CN$3,Actuals!$C$4:$CN$141),0,0)-(_xlfn.XLOOKUP($B39,Budget!$B$4:$B$141,_xlfn.XLOOKUP(G$3,Budget!$C$3:$CN$3,Budget!$C$4:$CN$141),0,0))),0)</f>
        <v>0</v>
      </c>
      <c r="H39" s="3" cm="1">
        <f t="array" ref="H39">IFERROR((_xlfn.XLOOKUP($B39,Actuals!$B$4:$B$141,_xlfn.XLOOKUP(H$3,Actuals!$C$3:$CN$3,Actuals!$C$4:$CN$141),0,0)-(_xlfn.XLOOKUP($B39,Budget!$B$4:$B$141,_xlfn.XLOOKUP(H$3,Budget!$C$3:$CN$3,Budget!$C$4:$CN$141),0,0))),0)</f>
        <v>0</v>
      </c>
      <c r="I39" s="3" cm="1">
        <f t="array" ref="I39">IFERROR((_xlfn.XLOOKUP($B39,Actuals!$B$4:$B$141,_xlfn.XLOOKUP(I$3,Actuals!$C$3:$CN$3,Actuals!$C$4:$CN$141),0,0)-(_xlfn.XLOOKUP($B39,Budget!$B$4:$B$141,_xlfn.XLOOKUP(I$3,Budget!$C$3:$CN$3,Budget!$C$4:$CN$141),0,0))),0)</f>
        <v>-14774</v>
      </c>
      <c r="J39" s="3" cm="1">
        <f t="array" ref="J39">IFERROR((_xlfn.XLOOKUP($B39,Actuals!$B$4:$B$141,_xlfn.XLOOKUP(J$3,Actuals!$C$3:$CN$3,Actuals!$C$4:$CN$141),0,0)-(_xlfn.XLOOKUP($B39,Budget!$B$4:$B$141,_xlfn.XLOOKUP(J$3,Budget!$C$3:$CN$3,Budget!$C$4:$CN$141),0,0))),0)</f>
        <v>-14774</v>
      </c>
      <c r="K39" s="3" cm="1">
        <f t="array" ref="K39">IFERROR((_xlfn.XLOOKUP($B39,Actuals!$B$4:$B$141,_xlfn.XLOOKUP(K$3,Actuals!$C$3:$CN$3,Actuals!$C$4:$CN$141),0,0)-(_xlfn.XLOOKUP($B39,Budget!$B$4:$B$141,_xlfn.XLOOKUP(K$3,Budget!$C$3:$CN$3,Budget!$C$4:$CN$141),0,0))),0)</f>
        <v>-14774</v>
      </c>
      <c r="L39" s="3" cm="1">
        <f t="array" ref="L39">IFERROR((_xlfn.XLOOKUP($B39,Actuals!$B$4:$B$141,_xlfn.XLOOKUP(L$3,Actuals!$C$3:$CN$3,Actuals!$C$4:$CN$141),0,0)-(_xlfn.XLOOKUP($B39,Budget!$B$4:$B$141,_xlfn.XLOOKUP(L$3,Budget!$C$3:$CN$3,Budget!$C$4:$CN$141),0,0))),0)</f>
        <v>-14774</v>
      </c>
      <c r="M39" s="3" cm="1">
        <f t="array" ref="M39">IFERROR((_xlfn.XLOOKUP($B39,Actuals!$B$4:$B$141,_xlfn.XLOOKUP(M$3,Actuals!$C$3:$CN$3,Actuals!$C$4:$CN$141),0,0)-(_xlfn.XLOOKUP($B39,Budget!$B$4:$B$141,_xlfn.XLOOKUP(M$3,Budget!$C$3:$CN$3,Budget!$C$4:$CN$141),0,0))),0)</f>
        <v>-14774</v>
      </c>
      <c r="N39" s="3" cm="1">
        <f t="array" ref="N39">IFERROR((_xlfn.XLOOKUP($B39,Actuals!$B$4:$B$141,_xlfn.XLOOKUP(N$3,Actuals!$C$3:$CN$3,Actuals!$C$4:$CN$141),0,0)-(_xlfn.XLOOKUP($B39,Budget!$B$4:$B$141,_xlfn.XLOOKUP(N$3,Budget!$C$3:$CN$3,Budget!$C$4:$CN$141),0,0))),0)</f>
        <v>-14774</v>
      </c>
      <c r="O39">
        <f t="shared" si="0"/>
        <v>-88644</v>
      </c>
    </row>
    <row r="40" spans="1:15" x14ac:dyDescent="0.25">
      <c r="A40" t="s">
        <v>9</v>
      </c>
      <c r="B40" t="str">
        <v>Weyland-Yutani Corporation</v>
      </c>
      <c r="C40" s="3" cm="1">
        <f t="array" ref="C40">IFERROR((_xlfn.XLOOKUP($B40,Actuals!$B$4:$B$141,_xlfn.XLOOKUP(C$3,Actuals!$C$3:$CN$3,Actuals!$C$4:$CN$141),0,0)-(_xlfn.XLOOKUP($B40,Budget!$B$4:$B$141,_xlfn.XLOOKUP(C$3,Budget!$C$3:$CN$3,Budget!$C$4:$CN$141),0,0))),0)</f>
        <v>1480</v>
      </c>
      <c r="D40" s="3" cm="1">
        <f t="array" ref="D40">IFERROR((_xlfn.XLOOKUP($B40,Actuals!$B$4:$B$141,_xlfn.XLOOKUP(D$3,Actuals!$C$3:$CN$3,Actuals!$C$4:$CN$141),0,0)-(_xlfn.XLOOKUP($B40,Budget!$B$4:$B$141,_xlfn.XLOOKUP(D$3,Budget!$C$3:$CN$3,Budget!$C$4:$CN$141),0,0))),0)</f>
        <v>740</v>
      </c>
      <c r="E40" s="3" cm="1">
        <f t="array" ref="E40">IFERROR((_xlfn.XLOOKUP($B40,Actuals!$B$4:$B$141,_xlfn.XLOOKUP(E$3,Actuals!$C$3:$CN$3,Actuals!$C$4:$CN$141),0,0)-(_xlfn.XLOOKUP($B40,Budget!$B$4:$B$141,_xlfn.XLOOKUP(E$3,Budget!$C$3:$CN$3,Budget!$C$4:$CN$141),0,0))),0)</f>
        <v>0</v>
      </c>
      <c r="F40" s="3" cm="1">
        <f t="array" ref="F40">IFERROR((_xlfn.XLOOKUP($B40,Actuals!$B$4:$B$141,_xlfn.XLOOKUP(F$3,Actuals!$C$3:$CN$3,Actuals!$C$4:$CN$141),0,0)-(_xlfn.XLOOKUP($B40,Budget!$B$4:$B$141,_xlfn.XLOOKUP(F$3,Budget!$C$3:$CN$3,Budget!$C$4:$CN$141),0,0))),0)</f>
        <v>1480</v>
      </c>
      <c r="G40" s="3" cm="1">
        <f t="array" ref="G40">IFERROR((_xlfn.XLOOKUP($B40,Actuals!$B$4:$B$141,_xlfn.XLOOKUP(G$3,Actuals!$C$3:$CN$3,Actuals!$C$4:$CN$141),0,0)-(_xlfn.XLOOKUP($B40,Budget!$B$4:$B$141,_xlfn.XLOOKUP(G$3,Budget!$C$3:$CN$3,Budget!$C$4:$CN$141),0,0))),0)</f>
        <v>370</v>
      </c>
      <c r="H40" s="3" cm="1">
        <f t="array" ref="H40">IFERROR((_xlfn.XLOOKUP($B40,Actuals!$B$4:$B$141,_xlfn.XLOOKUP(H$3,Actuals!$C$3:$CN$3,Actuals!$C$4:$CN$141),0,0)-(_xlfn.XLOOKUP($B40,Budget!$B$4:$B$141,_xlfn.XLOOKUP(H$3,Budget!$C$3:$CN$3,Budget!$C$4:$CN$141),0,0))),0)</f>
        <v>1110</v>
      </c>
      <c r="I40" s="3" cm="1">
        <f t="array" ref="I40">IFERROR((_xlfn.XLOOKUP($B40,Actuals!$B$4:$B$141,_xlfn.XLOOKUP(I$3,Actuals!$C$3:$CN$3,Actuals!$C$4:$CN$141),0,0)-(_xlfn.XLOOKUP($B40,Budget!$B$4:$B$141,_xlfn.XLOOKUP(I$3,Budget!$C$3:$CN$3,Budget!$C$4:$CN$141),0,0))),0)</f>
        <v>0</v>
      </c>
      <c r="J40" s="3" cm="1">
        <f t="array" ref="J40">IFERROR((_xlfn.XLOOKUP($B40,Actuals!$B$4:$B$141,_xlfn.XLOOKUP(J$3,Actuals!$C$3:$CN$3,Actuals!$C$4:$CN$141),0,0)-(_xlfn.XLOOKUP($B40,Budget!$B$4:$B$141,_xlfn.XLOOKUP(J$3,Budget!$C$3:$CN$3,Budget!$C$4:$CN$141),0,0))),0)</f>
        <v>1040</v>
      </c>
      <c r="K40" s="3" cm="1">
        <f t="array" ref="K40">IFERROR((_xlfn.XLOOKUP($B40,Actuals!$B$4:$B$141,_xlfn.XLOOKUP(K$3,Actuals!$C$3:$CN$3,Actuals!$C$4:$CN$141),0,0)-(_xlfn.XLOOKUP($B40,Budget!$B$4:$B$141,_xlfn.XLOOKUP(K$3,Budget!$C$3:$CN$3,Budget!$C$4:$CN$141),0,0))),0)</f>
        <v>308</v>
      </c>
      <c r="L40" s="3" cm="1">
        <f t="array" ref="L40">IFERROR((_xlfn.XLOOKUP($B40,Actuals!$B$4:$B$141,_xlfn.XLOOKUP(L$3,Actuals!$C$3:$CN$3,Actuals!$C$4:$CN$141),0,0)-(_xlfn.XLOOKUP($B40,Budget!$B$4:$B$141,_xlfn.XLOOKUP(L$3,Budget!$C$3:$CN$3,Budget!$C$4:$CN$141),0,0))),0)</f>
        <v>1110</v>
      </c>
      <c r="M40" s="3" cm="1">
        <f t="array" ref="M40">IFERROR((_xlfn.XLOOKUP($B40,Actuals!$B$4:$B$141,_xlfn.XLOOKUP(M$3,Actuals!$C$3:$CN$3,Actuals!$C$4:$CN$141),0,0)-(_xlfn.XLOOKUP($B40,Budget!$B$4:$B$141,_xlfn.XLOOKUP(M$3,Budget!$C$3:$CN$3,Budget!$C$4:$CN$141),0,0))),0)</f>
        <v>-370</v>
      </c>
      <c r="N40" s="3" cm="1">
        <f t="array" ref="N40">IFERROR((_xlfn.XLOOKUP($B40,Actuals!$B$4:$B$141,_xlfn.XLOOKUP(N$3,Actuals!$C$3:$CN$3,Actuals!$C$4:$CN$141),0,0)-(_xlfn.XLOOKUP($B40,Budget!$B$4:$B$141,_xlfn.XLOOKUP(N$3,Budget!$C$3:$CN$3,Budget!$C$4:$CN$141),0,0))),0)</f>
        <v>2540</v>
      </c>
      <c r="O40">
        <f t="shared" si="0"/>
        <v>9808</v>
      </c>
    </row>
    <row r="41" spans="1:15" x14ac:dyDescent="0.25">
      <c r="A41" t="s">
        <v>9</v>
      </c>
      <c r="B41" t="str">
        <v>Callister Inc</v>
      </c>
      <c r="C41" s="3" cm="1">
        <f t="array" ref="C41">IFERROR((_xlfn.XLOOKUP($B41,Actuals!$B$4:$B$141,_xlfn.XLOOKUP(C$3,Actuals!$C$3:$CN$3,Actuals!$C$4:$CN$141),0,0)-(_xlfn.XLOOKUP($B41,Budget!$B$4:$B$141,_xlfn.XLOOKUP(C$3,Budget!$C$3:$CN$3,Budget!$C$4:$CN$141),0,0))),0)</f>
        <v>0</v>
      </c>
      <c r="D41" s="3" cm="1">
        <f t="array" ref="D41">IFERROR((_xlfn.XLOOKUP($B41,Actuals!$B$4:$B$141,_xlfn.XLOOKUP(D$3,Actuals!$C$3:$CN$3,Actuals!$C$4:$CN$141),0,0)-(_xlfn.XLOOKUP($B41,Budget!$B$4:$B$141,_xlfn.XLOOKUP(D$3,Budget!$C$3:$CN$3,Budget!$C$4:$CN$141),0,0))),0)</f>
        <v>-4035</v>
      </c>
      <c r="E41" s="3" cm="1">
        <f t="array" ref="E41">IFERROR((_xlfn.XLOOKUP($B41,Actuals!$B$4:$B$141,_xlfn.XLOOKUP(E$3,Actuals!$C$3:$CN$3,Actuals!$C$4:$CN$141),0,0)-(_xlfn.XLOOKUP($B41,Budget!$B$4:$B$141,_xlfn.XLOOKUP(E$3,Budget!$C$3:$CN$3,Budget!$C$4:$CN$141),0,0))),0)</f>
        <v>-4035</v>
      </c>
      <c r="F41" s="3" cm="1">
        <f t="array" ref="F41">IFERROR((_xlfn.XLOOKUP($B41,Actuals!$B$4:$B$141,_xlfn.XLOOKUP(F$3,Actuals!$C$3:$CN$3,Actuals!$C$4:$CN$141),0,0)-(_xlfn.XLOOKUP($B41,Budget!$B$4:$B$141,_xlfn.XLOOKUP(F$3,Budget!$C$3:$CN$3,Budget!$C$4:$CN$141),0,0))),0)</f>
        <v>584.20000000000073</v>
      </c>
      <c r="G41" s="3" cm="1">
        <f t="array" ref="G41">IFERROR((_xlfn.XLOOKUP($B41,Actuals!$B$4:$B$141,_xlfn.XLOOKUP(G$3,Actuals!$C$3:$CN$3,Actuals!$C$4:$CN$141),0,0)-(_xlfn.XLOOKUP($B41,Budget!$B$4:$B$141,_xlfn.XLOOKUP(G$3,Budget!$C$3:$CN$3,Budget!$C$4:$CN$141),0,0))),0)</f>
        <v>-8830.7999999999993</v>
      </c>
      <c r="H41" s="3" cm="1">
        <f t="array" ref="H41">IFERROR((_xlfn.XLOOKUP($B41,Actuals!$B$4:$B$141,_xlfn.XLOOKUP(H$3,Actuals!$C$3:$CN$3,Actuals!$C$4:$CN$141),0,0)-(_xlfn.XLOOKUP($B41,Budget!$B$4:$B$141,_xlfn.XLOOKUP(H$3,Budget!$C$3:$CN$3,Budget!$C$4:$CN$141),0,0))),0)</f>
        <v>-8830.7999999999993</v>
      </c>
      <c r="I41" s="3" cm="1">
        <f t="array" ref="I41">IFERROR((_xlfn.XLOOKUP($B41,Actuals!$B$4:$B$141,_xlfn.XLOOKUP(I$3,Actuals!$C$3:$CN$3,Actuals!$C$4:$CN$141),0,0)-(_xlfn.XLOOKUP($B41,Budget!$B$4:$B$141,_xlfn.XLOOKUP(I$3,Budget!$C$3:$CN$3,Budget!$C$4:$CN$141),0,0))),0)</f>
        <v>-12130.8</v>
      </c>
      <c r="J41" s="3" cm="1">
        <f t="array" ref="J41">IFERROR((_xlfn.XLOOKUP($B41,Actuals!$B$4:$B$141,_xlfn.XLOOKUP(J$3,Actuals!$C$3:$CN$3,Actuals!$C$4:$CN$141),0,0)-(_xlfn.XLOOKUP($B41,Budget!$B$4:$B$141,_xlfn.XLOOKUP(J$3,Budget!$C$3:$CN$3,Budget!$C$4:$CN$141),0,0))),0)</f>
        <v>-4060.7999999999993</v>
      </c>
      <c r="K41" s="3" cm="1">
        <f t="array" ref="K41">IFERROR((_xlfn.XLOOKUP($B41,Actuals!$B$4:$B$141,_xlfn.XLOOKUP(K$3,Actuals!$C$3:$CN$3,Actuals!$C$4:$CN$141),0,0)-(_xlfn.XLOOKUP($B41,Budget!$B$4:$B$141,_xlfn.XLOOKUP(K$3,Budget!$C$3:$CN$3,Budget!$C$4:$CN$141),0,0))),0)</f>
        <v>-1370.7999999999993</v>
      </c>
      <c r="L41" s="3" cm="1">
        <f t="array" ref="L41">IFERROR((_xlfn.XLOOKUP($B41,Actuals!$B$4:$B$141,_xlfn.XLOOKUP(L$3,Actuals!$C$3:$CN$3,Actuals!$C$4:$CN$141),0,0)-(_xlfn.XLOOKUP($B41,Budget!$B$4:$B$141,_xlfn.XLOOKUP(L$3,Budget!$C$3:$CN$3,Budget!$C$4:$CN$141),0,0))),0)</f>
        <v>-1370.7999999999993</v>
      </c>
      <c r="M41" s="3" cm="1">
        <f t="array" ref="M41">IFERROR((_xlfn.XLOOKUP($B41,Actuals!$B$4:$B$141,_xlfn.XLOOKUP(M$3,Actuals!$C$3:$CN$3,Actuals!$C$4:$CN$141),0,0)-(_xlfn.XLOOKUP($B41,Budget!$B$4:$B$141,_xlfn.XLOOKUP(M$3,Budget!$C$3:$CN$3,Budget!$C$4:$CN$141),0,0))),0)</f>
        <v>-7019.7999999999993</v>
      </c>
      <c r="N41" s="3" cm="1">
        <f t="array" ref="N41">IFERROR((_xlfn.XLOOKUP($B41,Actuals!$B$4:$B$141,_xlfn.XLOOKUP(N$3,Actuals!$C$3:$CN$3,Actuals!$C$4:$CN$141),0,0)-(_xlfn.XLOOKUP($B41,Budget!$B$4:$B$141,_xlfn.XLOOKUP(N$3,Budget!$C$3:$CN$3,Budget!$C$4:$CN$141),0,0))),0)</f>
        <v>-12130.8</v>
      </c>
      <c r="O41">
        <f t="shared" si="0"/>
        <v>-63231.200000000012</v>
      </c>
    </row>
    <row r="42" spans="1:15" x14ac:dyDescent="0.25">
      <c r="A42" t="s">
        <v>9</v>
      </c>
      <c r="B42" t="str">
        <v>Silver Shamrock Novelties</v>
      </c>
      <c r="C42" s="3" cm="1">
        <f t="array" ref="C42">IFERROR((_xlfn.XLOOKUP($B42,Actuals!$B$4:$B$141,_xlfn.XLOOKUP(C$3,Actuals!$C$3:$CN$3,Actuals!$C$4:$CN$141),0,0)-(_xlfn.XLOOKUP($B42,Budget!$B$4:$B$141,_xlfn.XLOOKUP(C$3,Budget!$C$3:$CN$3,Budget!$C$4:$CN$141),0,0))),0)</f>
        <v>0</v>
      </c>
      <c r="D42" s="3" cm="1">
        <f t="array" ref="D42">IFERROR((_xlfn.XLOOKUP($B42,Actuals!$B$4:$B$141,_xlfn.XLOOKUP(D$3,Actuals!$C$3:$CN$3,Actuals!$C$4:$CN$141),0,0)-(_xlfn.XLOOKUP($B42,Budget!$B$4:$B$141,_xlfn.XLOOKUP(D$3,Budget!$C$3:$CN$3,Budget!$C$4:$CN$141),0,0))),0)</f>
        <v>1530</v>
      </c>
      <c r="E42" s="3" cm="1">
        <f t="array" ref="E42">IFERROR((_xlfn.XLOOKUP($B42,Actuals!$B$4:$B$141,_xlfn.XLOOKUP(E$3,Actuals!$C$3:$CN$3,Actuals!$C$4:$CN$141),0,0)-(_xlfn.XLOOKUP($B42,Budget!$B$4:$B$141,_xlfn.XLOOKUP(E$3,Budget!$C$3:$CN$3,Budget!$C$4:$CN$141),0,0))),0)</f>
        <v>-1870</v>
      </c>
      <c r="F42" s="3" cm="1">
        <f t="array" ref="F42">IFERROR((_xlfn.XLOOKUP($B42,Actuals!$B$4:$B$141,_xlfn.XLOOKUP(F$3,Actuals!$C$3:$CN$3,Actuals!$C$4:$CN$141),0,0)-(_xlfn.XLOOKUP($B42,Budget!$B$4:$B$141,_xlfn.XLOOKUP(F$3,Budget!$C$3:$CN$3,Budget!$C$4:$CN$141),0,0))),0)</f>
        <v>-1870</v>
      </c>
      <c r="G42" s="3" cm="1">
        <f t="array" ref="G42">IFERROR((_xlfn.XLOOKUP($B42,Actuals!$B$4:$B$141,_xlfn.XLOOKUP(G$3,Actuals!$C$3:$CN$3,Actuals!$C$4:$CN$141),0,0)-(_xlfn.XLOOKUP($B42,Budget!$B$4:$B$141,_xlfn.XLOOKUP(G$3,Budget!$C$3:$CN$3,Budget!$C$4:$CN$141),0,0))),0)</f>
        <v>-1870</v>
      </c>
      <c r="H42" s="3" cm="1">
        <f t="array" ref="H42">IFERROR((_xlfn.XLOOKUP($B42,Actuals!$B$4:$B$141,_xlfn.XLOOKUP(H$3,Actuals!$C$3:$CN$3,Actuals!$C$4:$CN$141),0,0)-(_xlfn.XLOOKUP($B42,Budget!$B$4:$B$141,_xlfn.XLOOKUP(H$3,Budget!$C$3:$CN$3,Budget!$C$4:$CN$141),0,0))),0)</f>
        <v>1985.1999999999998</v>
      </c>
      <c r="I42" s="3" cm="1">
        <f t="array" ref="I42">IFERROR((_xlfn.XLOOKUP($B42,Actuals!$B$4:$B$141,_xlfn.XLOOKUP(I$3,Actuals!$C$3:$CN$3,Actuals!$C$4:$CN$141),0,0)-(_xlfn.XLOOKUP($B42,Budget!$B$4:$B$141,_xlfn.XLOOKUP(I$3,Budget!$C$3:$CN$3,Budget!$C$4:$CN$141),0,0))),0)</f>
        <v>-1870</v>
      </c>
      <c r="J42" s="3" cm="1">
        <f t="array" ref="J42">IFERROR((_xlfn.XLOOKUP($B42,Actuals!$B$4:$B$141,_xlfn.XLOOKUP(J$3,Actuals!$C$3:$CN$3,Actuals!$C$4:$CN$141),0,0)-(_xlfn.XLOOKUP($B42,Budget!$B$4:$B$141,_xlfn.XLOOKUP(J$3,Budget!$C$3:$CN$3,Budget!$C$4:$CN$141),0,0))),0)</f>
        <v>1985.1999999999998</v>
      </c>
      <c r="K42" s="3" cm="1">
        <f t="array" ref="K42">IFERROR((_xlfn.XLOOKUP($B42,Actuals!$B$4:$B$141,_xlfn.XLOOKUP(K$3,Actuals!$C$3:$CN$3,Actuals!$C$4:$CN$141),0,0)-(_xlfn.XLOOKUP($B42,Budget!$B$4:$B$141,_xlfn.XLOOKUP(K$3,Budget!$C$3:$CN$3,Budget!$C$4:$CN$141),0,0))),0)</f>
        <v>-1870</v>
      </c>
      <c r="L42" s="3" cm="1">
        <f t="array" ref="L42">IFERROR((_xlfn.XLOOKUP($B42,Actuals!$B$4:$B$141,_xlfn.XLOOKUP(L$3,Actuals!$C$3:$CN$3,Actuals!$C$4:$CN$141),0,0)-(_xlfn.XLOOKUP($B42,Budget!$B$4:$B$141,_xlfn.XLOOKUP(L$3,Budget!$C$3:$CN$3,Budget!$C$4:$CN$141),0,0))),0)</f>
        <v>57.599999999999909</v>
      </c>
      <c r="M42" s="3" cm="1">
        <f t="array" ref="M42">IFERROR((_xlfn.XLOOKUP($B42,Actuals!$B$4:$B$141,_xlfn.XLOOKUP(M$3,Actuals!$C$3:$CN$3,Actuals!$C$4:$CN$141),0,0)-(_xlfn.XLOOKUP($B42,Budget!$B$4:$B$141,_xlfn.XLOOKUP(M$3,Budget!$C$3:$CN$3,Budget!$C$4:$CN$141),0,0))),0)</f>
        <v>-1870</v>
      </c>
      <c r="N42" s="3" cm="1">
        <f t="array" ref="N42">IFERROR((_xlfn.XLOOKUP($B42,Actuals!$B$4:$B$141,_xlfn.XLOOKUP(N$3,Actuals!$C$3:$CN$3,Actuals!$C$4:$CN$141),0,0)-(_xlfn.XLOOKUP($B42,Budget!$B$4:$B$141,_xlfn.XLOOKUP(N$3,Budget!$C$3:$CN$3,Budget!$C$4:$CN$141),0,0))),0)</f>
        <v>-1870</v>
      </c>
      <c r="O42">
        <f t="shared" si="0"/>
        <v>-7532</v>
      </c>
    </row>
    <row r="43" spans="1:15" x14ac:dyDescent="0.25">
      <c r="A43" t="s">
        <v>9</v>
      </c>
      <c r="B43" t="str">
        <v>Parallax Corporation</v>
      </c>
      <c r="C43" s="3" cm="1">
        <f t="array" ref="C43">IFERROR((_xlfn.XLOOKUP($B43,Actuals!$B$4:$B$141,_xlfn.XLOOKUP(C$3,Actuals!$C$3:$CN$3,Actuals!$C$4:$CN$141),0,0)-(_xlfn.XLOOKUP($B43,Budget!$B$4:$B$141,_xlfn.XLOOKUP(C$3,Budget!$C$3:$CN$3,Budget!$C$4:$CN$141),0,0))),0)</f>
        <v>1476.02</v>
      </c>
      <c r="D43" s="3" cm="1">
        <f t="array" ref="D43">IFERROR((_xlfn.XLOOKUP($B43,Actuals!$B$4:$B$141,_xlfn.XLOOKUP(D$3,Actuals!$C$3:$CN$3,Actuals!$C$4:$CN$141),0,0)-(_xlfn.XLOOKUP($B43,Budget!$B$4:$B$141,_xlfn.XLOOKUP(D$3,Budget!$C$3:$CN$3,Budget!$C$4:$CN$141),0,0))),0)</f>
        <v>4688.4399999999996</v>
      </c>
      <c r="E43" s="3" cm="1">
        <f t="array" ref="E43">IFERROR((_xlfn.XLOOKUP($B43,Actuals!$B$4:$B$141,_xlfn.XLOOKUP(E$3,Actuals!$C$3:$CN$3,Actuals!$C$4:$CN$141),0,0)-(_xlfn.XLOOKUP($B43,Budget!$B$4:$B$141,_xlfn.XLOOKUP(E$3,Budget!$C$3:$CN$3,Budget!$C$4:$CN$141),0,0))),0)</f>
        <v>1938</v>
      </c>
      <c r="F43" s="3" cm="1">
        <f t="array" ref="F43">IFERROR((_xlfn.XLOOKUP($B43,Actuals!$B$4:$B$141,_xlfn.XLOOKUP(F$3,Actuals!$C$3:$CN$3,Actuals!$C$4:$CN$141),0,0)-(_xlfn.XLOOKUP($B43,Budget!$B$4:$B$141,_xlfn.XLOOKUP(F$3,Budget!$C$3:$CN$3,Budget!$C$4:$CN$141),0,0))),0)</f>
        <v>330.18</v>
      </c>
      <c r="G43" s="3" cm="1">
        <f t="array" ref="G43">IFERROR((_xlfn.XLOOKUP($B43,Actuals!$B$4:$B$141,_xlfn.XLOOKUP(G$3,Actuals!$C$3:$CN$3,Actuals!$C$4:$CN$141),0,0)-(_xlfn.XLOOKUP($B43,Budget!$B$4:$B$141,_xlfn.XLOOKUP(G$3,Budget!$C$3:$CN$3,Budget!$C$4:$CN$141),0,0))),0)</f>
        <v>0</v>
      </c>
      <c r="H43" s="3" cm="1">
        <f t="array" ref="H43">IFERROR((_xlfn.XLOOKUP($B43,Actuals!$B$4:$B$141,_xlfn.XLOOKUP(H$3,Actuals!$C$3:$CN$3,Actuals!$C$4:$CN$141),0,0)-(_xlfn.XLOOKUP($B43,Budget!$B$4:$B$141,_xlfn.XLOOKUP(H$3,Budget!$C$3:$CN$3,Budget!$C$4:$CN$141),0,0))),0)</f>
        <v>1002.98</v>
      </c>
      <c r="I43" s="3" cm="1">
        <f t="array" ref="I43">IFERROR((_xlfn.XLOOKUP($B43,Actuals!$B$4:$B$141,_xlfn.XLOOKUP(I$3,Actuals!$C$3:$CN$3,Actuals!$C$4:$CN$141),0,0)-(_xlfn.XLOOKUP($B43,Budget!$B$4:$B$141,_xlfn.XLOOKUP(I$3,Budget!$C$3:$CN$3,Budget!$C$4:$CN$141),0,0))),0)</f>
        <v>1365.32</v>
      </c>
      <c r="J43" s="3" cm="1">
        <f t="array" ref="J43">IFERROR((_xlfn.XLOOKUP($B43,Actuals!$B$4:$B$141,_xlfn.XLOOKUP(J$3,Actuals!$C$3:$CN$3,Actuals!$C$4:$CN$141),0,0)-(_xlfn.XLOOKUP($B43,Budget!$B$4:$B$141,_xlfn.XLOOKUP(J$3,Budget!$C$3:$CN$3,Budget!$C$4:$CN$141),0,0))),0)</f>
        <v>1208.74</v>
      </c>
      <c r="K43" s="3" cm="1">
        <f t="array" ref="K43">IFERROR((_xlfn.XLOOKUP($B43,Actuals!$B$4:$B$141,_xlfn.XLOOKUP(K$3,Actuals!$C$3:$CN$3,Actuals!$C$4:$CN$141),0,0)-(_xlfn.XLOOKUP($B43,Budget!$B$4:$B$141,_xlfn.XLOOKUP(K$3,Budget!$C$3:$CN$3,Budget!$C$4:$CN$141),0,0))),0)</f>
        <v>318.56</v>
      </c>
      <c r="L43" s="3" cm="1">
        <f t="array" ref="L43">IFERROR((_xlfn.XLOOKUP($B43,Actuals!$B$4:$B$141,_xlfn.XLOOKUP(L$3,Actuals!$C$3:$CN$3,Actuals!$C$4:$CN$141),0,0)-(_xlfn.XLOOKUP($B43,Budget!$B$4:$B$141,_xlfn.XLOOKUP(L$3,Budget!$C$3:$CN$3,Budget!$C$4:$CN$141),0,0))),0)</f>
        <v>2614.1799999999998</v>
      </c>
      <c r="M43" s="3" cm="1">
        <f t="array" ref="M43">IFERROR((_xlfn.XLOOKUP($B43,Actuals!$B$4:$B$141,_xlfn.XLOOKUP(M$3,Actuals!$C$3:$CN$3,Actuals!$C$4:$CN$141),0,0)-(_xlfn.XLOOKUP($B43,Budget!$B$4:$B$141,_xlfn.XLOOKUP(M$3,Budget!$C$3:$CN$3,Budget!$C$4:$CN$141),0,0))),0)</f>
        <v>1123.8399999999999</v>
      </c>
      <c r="N43" s="3" cm="1">
        <f t="array" ref="N43">IFERROR((_xlfn.XLOOKUP($B43,Actuals!$B$4:$B$141,_xlfn.XLOOKUP(N$3,Actuals!$C$3:$CN$3,Actuals!$C$4:$CN$141),0,0)-(_xlfn.XLOOKUP($B43,Budget!$B$4:$B$141,_xlfn.XLOOKUP(N$3,Budget!$C$3:$CN$3,Budget!$C$4:$CN$141),0,0))),0)</f>
        <v>800</v>
      </c>
      <c r="O43">
        <f t="shared" si="0"/>
        <v>16866.259999999998</v>
      </c>
    </row>
    <row r="44" spans="1:15" x14ac:dyDescent="0.25">
      <c r="A44" t="s">
        <v>9</v>
      </c>
      <c r="B44" t="str">
        <v>Skamp</v>
      </c>
      <c r="C44" s="3" cm="1">
        <f t="array" ref="C44">IFERROR((_xlfn.XLOOKUP($B44,Actuals!$B$4:$B$141,_xlfn.XLOOKUP(C$3,Actuals!$C$3:$CN$3,Actuals!$C$4:$CN$141),0,0)-(_xlfn.XLOOKUP($B44,Budget!$B$4:$B$141,_xlfn.XLOOKUP(C$3,Budget!$C$3:$CN$3,Budget!$C$4:$CN$141),0,0))),0)</f>
        <v>0</v>
      </c>
      <c r="D44" s="3" cm="1">
        <f t="array" ref="D44">IFERROR((_xlfn.XLOOKUP($B44,Actuals!$B$4:$B$141,_xlfn.XLOOKUP(D$3,Actuals!$C$3:$CN$3,Actuals!$C$4:$CN$141),0,0)-(_xlfn.XLOOKUP($B44,Budget!$B$4:$B$141,_xlfn.XLOOKUP(D$3,Budget!$C$3:$CN$3,Budget!$C$4:$CN$141),0,0))),0)</f>
        <v>0</v>
      </c>
      <c r="E44" s="3" cm="1">
        <f t="array" ref="E44">IFERROR((_xlfn.XLOOKUP($B44,Actuals!$B$4:$B$141,_xlfn.XLOOKUP(E$3,Actuals!$C$3:$CN$3,Actuals!$C$4:$CN$141),0,0)-(_xlfn.XLOOKUP($B44,Budget!$B$4:$B$141,_xlfn.XLOOKUP(E$3,Budget!$C$3:$CN$3,Budget!$C$4:$CN$141),0,0))),0)</f>
        <v>0</v>
      </c>
      <c r="F44" s="3" cm="1">
        <f t="array" ref="F44">IFERROR((_xlfn.XLOOKUP($B44,Actuals!$B$4:$B$141,_xlfn.XLOOKUP(F$3,Actuals!$C$3:$CN$3,Actuals!$C$4:$CN$141),0,0)-(_xlfn.XLOOKUP($B44,Budget!$B$4:$B$141,_xlfn.XLOOKUP(F$3,Budget!$C$3:$CN$3,Budget!$C$4:$CN$141),0,0))),0)</f>
        <v>144</v>
      </c>
      <c r="G44" s="3" cm="1">
        <f t="array" ref="G44">IFERROR((_xlfn.XLOOKUP($B44,Actuals!$B$4:$B$141,_xlfn.XLOOKUP(G$3,Actuals!$C$3:$CN$3,Actuals!$C$4:$CN$141),0,0)-(_xlfn.XLOOKUP($B44,Budget!$B$4:$B$141,_xlfn.XLOOKUP(G$3,Budget!$C$3:$CN$3,Budget!$C$4:$CN$141),0,0))),0)</f>
        <v>0</v>
      </c>
      <c r="H44" s="3" cm="1">
        <f t="array" ref="H44">IFERROR((_xlfn.XLOOKUP($B44,Actuals!$B$4:$B$141,_xlfn.XLOOKUP(H$3,Actuals!$C$3:$CN$3,Actuals!$C$4:$CN$141),0,0)-(_xlfn.XLOOKUP($B44,Budget!$B$4:$B$141,_xlfn.XLOOKUP(H$3,Budget!$C$3:$CN$3,Budget!$C$4:$CN$141),0,0))),0)</f>
        <v>0</v>
      </c>
      <c r="I44" s="3" cm="1">
        <f t="array" ref="I44">IFERROR((_xlfn.XLOOKUP($B44,Actuals!$B$4:$B$141,_xlfn.XLOOKUP(I$3,Actuals!$C$3:$CN$3,Actuals!$C$4:$CN$141),0,0)-(_xlfn.XLOOKUP($B44,Budget!$B$4:$B$141,_xlfn.XLOOKUP(I$3,Budget!$C$3:$CN$3,Budget!$C$4:$CN$141),0,0))),0)</f>
        <v>0</v>
      </c>
      <c r="J44" s="3" cm="1">
        <f t="array" ref="J44">IFERROR((_xlfn.XLOOKUP($B44,Actuals!$B$4:$B$141,_xlfn.XLOOKUP(J$3,Actuals!$C$3:$CN$3,Actuals!$C$4:$CN$141),0,0)-(_xlfn.XLOOKUP($B44,Budget!$B$4:$B$141,_xlfn.XLOOKUP(J$3,Budget!$C$3:$CN$3,Budget!$C$4:$CN$141),0,0))),0)</f>
        <v>0</v>
      </c>
      <c r="K44" s="3" cm="1">
        <f t="array" ref="K44">IFERROR((_xlfn.XLOOKUP($B44,Actuals!$B$4:$B$141,_xlfn.XLOOKUP(K$3,Actuals!$C$3:$CN$3,Actuals!$C$4:$CN$141),0,0)-(_xlfn.XLOOKUP($B44,Budget!$B$4:$B$141,_xlfn.XLOOKUP(K$3,Budget!$C$3:$CN$3,Budget!$C$4:$CN$141),0,0))),0)</f>
        <v>0</v>
      </c>
      <c r="L44" s="3" cm="1">
        <f t="array" ref="L44">IFERROR((_xlfn.XLOOKUP($B44,Actuals!$B$4:$B$141,_xlfn.XLOOKUP(L$3,Actuals!$C$3:$CN$3,Actuals!$C$4:$CN$141),0,0)-(_xlfn.XLOOKUP($B44,Budget!$B$4:$B$141,_xlfn.XLOOKUP(L$3,Budget!$C$3:$CN$3,Budget!$C$4:$CN$141),0,0))),0)</f>
        <v>0</v>
      </c>
      <c r="M44" s="3" cm="1">
        <f t="array" ref="M44">IFERROR((_xlfn.XLOOKUP($B44,Actuals!$B$4:$B$141,_xlfn.XLOOKUP(M$3,Actuals!$C$3:$CN$3,Actuals!$C$4:$CN$141),0,0)-(_xlfn.XLOOKUP($B44,Budget!$B$4:$B$141,_xlfn.XLOOKUP(M$3,Budget!$C$3:$CN$3,Budget!$C$4:$CN$141),0,0))),0)</f>
        <v>0</v>
      </c>
      <c r="N44" s="3" cm="1">
        <f t="array" ref="N44">IFERROR((_xlfn.XLOOKUP($B44,Actuals!$B$4:$B$141,_xlfn.XLOOKUP(N$3,Actuals!$C$3:$CN$3,Actuals!$C$4:$CN$141),0,0)-(_xlfn.XLOOKUP($B44,Budget!$B$4:$B$141,_xlfn.XLOOKUP(N$3,Budget!$C$3:$CN$3,Budget!$C$4:$CN$141),0,0))),0)</f>
        <v>0</v>
      </c>
      <c r="O44">
        <f t="shared" si="0"/>
        <v>144</v>
      </c>
    </row>
    <row r="45" spans="1:15" x14ac:dyDescent="0.25">
      <c r="A45" t="s">
        <v>9</v>
      </c>
      <c r="B45" t="str">
        <v>Mitch and Murray</v>
      </c>
      <c r="C45" s="3" cm="1">
        <f t="array" ref="C45">IFERROR((_xlfn.XLOOKUP($B45,Actuals!$B$4:$B$141,_xlfn.XLOOKUP(C$3,Actuals!$C$3:$CN$3,Actuals!$C$4:$CN$141),0,0)-(_xlfn.XLOOKUP($B45,Budget!$B$4:$B$141,_xlfn.XLOOKUP(C$3,Budget!$C$3:$CN$3,Budget!$C$4:$CN$141),0,0))),0)</f>
        <v>0</v>
      </c>
      <c r="D45" s="3" cm="1">
        <f t="array" ref="D45">IFERROR((_xlfn.XLOOKUP($B45,Actuals!$B$4:$B$141,_xlfn.XLOOKUP(D$3,Actuals!$C$3:$CN$3,Actuals!$C$4:$CN$141),0,0)-(_xlfn.XLOOKUP($B45,Budget!$B$4:$B$141,_xlfn.XLOOKUP(D$3,Budget!$C$3:$CN$3,Budget!$C$4:$CN$141),0,0))),0)</f>
        <v>0</v>
      </c>
      <c r="E45" s="3" cm="1">
        <f t="array" ref="E45">IFERROR((_xlfn.XLOOKUP($B45,Actuals!$B$4:$B$141,_xlfn.XLOOKUP(E$3,Actuals!$C$3:$CN$3,Actuals!$C$4:$CN$141),0,0)-(_xlfn.XLOOKUP($B45,Budget!$B$4:$B$141,_xlfn.XLOOKUP(E$3,Budget!$C$3:$CN$3,Budget!$C$4:$CN$141),0,0))),0)</f>
        <v>0</v>
      </c>
      <c r="F45" s="3" cm="1">
        <f t="array" ref="F45">IFERROR((_xlfn.XLOOKUP($B45,Actuals!$B$4:$B$141,_xlfn.XLOOKUP(F$3,Actuals!$C$3:$CN$3,Actuals!$C$4:$CN$141),0,0)-(_xlfn.XLOOKUP($B45,Budget!$B$4:$B$141,_xlfn.XLOOKUP(F$3,Budget!$C$3:$CN$3,Budget!$C$4:$CN$141),0,0))),0)</f>
        <v>0</v>
      </c>
      <c r="G45" s="3" cm="1">
        <f t="array" ref="G45">IFERROR((_xlfn.XLOOKUP($B45,Actuals!$B$4:$B$141,_xlfn.XLOOKUP(G$3,Actuals!$C$3:$CN$3,Actuals!$C$4:$CN$141),0,0)-(_xlfn.XLOOKUP($B45,Budget!$B$4:$B$141,_xlfn.XLOOKUP(G$3,Budget!$C$3:$CN$3,Budget!$C$4:$CN$141),0,0))),0)</f>
        <v>4676.16</v>
      </c>
      <c r="H45" s="3" cm="1">
        <f t="array" ref="H45">IFERROR((_xlfn.XLOOKUP($B45,Actuals!$B$4:$B$141,_xlfn.XLOOKUP(H$3,Actuals!$C$3:$CN$3,Actuals!$C$4:$CN$141),0,0)-(_xlfn.XLOOKUP($B45,Budget!$B$4:$B$141,_xlfn.XLOOKUP(H$3,Budget!$C$3:$CN$3,Budget!$C$4:$CN$141),0,0))),0)</f>
        <v>4676.16</v>
      </c>
      <c r="I45" s="3" cm="1">
        <f t="array" ref="I45">IFERROR((_xlfn.XLOOKUP($B45,Actuals!$B$4:$B$141,_xlfn.XLOOKUP(I$3,Actuals!$C$3:$CN$3,Actuals!$C$4:$CN$141),0,0)-(_xlfn.XLOOKUP($B45,Budget!$B$4:$B$141,_xlfn.XLOOKUP(I$3,Budget!$C$3:$CN$3,Budget!$C$4:$CN$141),0,0))),0)</f>
        <v>956.15999999999985</v>
      </c>
      <c r="J45" s="3" cm="1">
        <f t="array" ref="J45">IFERROR((_xlfn.XLOOKUP($B45,Actuals!$B$4:$B$141,_xlfn.XLOOKUP(J$3,Actuals!$C$3:$CN$3,Actuals!$C$4:$CN$141),0,0)-(_xlfn.XLOOKUP($B45,Budget!$B$4:$B$141,_xlfn.XLOOKUP(J$3,Budget!$C$3:$CN$3,Budget!$C$4:$CN$141),0,0))),0)</f>
        <v>956.15999999999985</v>
      </c>
      <c r="K45" s="3" cm="1">
        <f t="array" ref="K45">IFERROR((_xlfn.XLOOKUP($B45,Actuals!$B$4:$B$141,_xlfn.XLOOKUP(K$3,Actuals!$C$3:$CN$3,Actuals!$C$4:$CN$141),0,0)-(_xlfn.XLOOKUP($B45,Budget!$B$4:$B$141,_xlfn.XLOOKUP(K$3,Budget!$C$3:$CN$3,Budget!$C$4:$CN$141),0,0))),0)</f>
        <v>956.15999999999985</v>
      </c>
      <c r="L45" s="3" cm="1">
        <f t="array" ref="L45">IFERROR((_xlfn.XLOOKUP($B45,Actuals!$B$4:$B$141,_xlfn.XLOOKUP(L$3,Actuals!$C$3:$CN$3,Actuals!$C$4:$CN$141),0,0)-(_xlfn.XLOOKUP($B45,Budget!$B$4:$B$141,_xlfn.XLOOKUP(L$3,Budget!$C$3:$CN$3,Budget!$C$4:$CN$141),0,0))),0)</f>
        <v>-3720</v>
      </c>
      <c r="M45" s="3" cm="1">
        <f t="array" ref="M45">IFERROR((_xlfn.XLOOKUP($B45,Actuals!$B$4:$B$141,_xlfn.XLOOKUP(M$3,Actuals!$C$3:$CN$3,Actuals!$C$4:$CN$141),0,0)-(_xlfn.XLOOKUP($B45,Budget!$B$4:$B$141,_xlfn.XLOOKUP(M$3,Budget!$C$3:$CN$3,Budget!$C$4:$CN$141),0,0))),0)</f>
        <v>-3720</v>
      </c>
      <c r="N45" s="3" cm="1">
        <f t="array" ref="N45">IFERROR((_xlfn.XLOOKUP($B45,Actuals!$B$4:$B$141,_xlfn.XLOOKUP(N$3,Actuals!$C$3:$CN$3,Actuals!$C$4:$CN$141),0,0)-(_xlfn.XLOOKUP($B45,Budget!$B$4:$B$141,_xlfn.XLOOKUP(N$3,Budget!$C$3:$CN$3,Budget!$C$4:$CN$141),0,0))),0)</f>
        <v>-3720</v>
      </c>
      <c r="O45">
        <f t="shared" si="0"/>
        <v>1060.7999999999993</v>
      </c>
    </row>
    <row r="46" spans="1:15" x14ac:dyDescent="0.25">
      <c r="A46" t="s">
        <v>9</v>
      </c>
      <c r="B46" t="str">
        <v>Stark Industries</v>
      </c>
      <c r="C46" s="3" cm="1">
        <f t="array" ref="C46">IFERROR((_xlfn.XLOOKUP($B46,Actuals!$B$4:$B$141,_xlfn.XLOOKUP(C$3,Actuals!$C$3:$CN$3,Actuals!$C$4:$CN$141),0,0)-(_xlfn.XLOOKUP($B46,Budget!$B$4:$B$141,_xlfn.XLOOKUP(C$3,Budget!$C$3:$CN$3,Budget!$C$4:$CN$141),0,0))),0)</f>
        <v>87882.62</v>
      </c>
      <c r="D46" s="3" cm="1">
        <f t="array" ref="D46">IFERROR((_xlfn.XLOOKUP($B46,Actuals!$B$4:$B$141,_xlfn.XLOOKUP(D$3,Actuals!$C$3:$CN$3,Actuals!$C$4:$CN$141),0,0)-(_xlfn.XLOOKUP($B46,Budget!$B$4:$B$141,_xlfn.XLOOKUP(D$3,Budget!$C$3:$CN$3,Budget!$C$4:$CN$141),0,0))),0)</f>
        <v>-76367.960000000006</v>
      </c>
      <c r="E46" s="3" cm="1">
        <f t="array" ref="E46">IFERROR((_xlfn.XLOOKUP($B46,Actuals!$B$4:$B$141,_xlfn.XLOOKUP(E$3,Actuals!$C$3:$CN$3,Actuals!$C$4:$CN$141),0,0)-(_xlfn.XLOOKUP($B46,Budget!$B$4:$B$141,_xlfn.XLOOKUP(E$3,Budget!$C$3:$CN$3,Budget!$C$4:$CN$141),0,0))),0)</f>
        <v>-136145.1</v>
      </c>
      <c r="F46" s="3" cm="1">
        <f t="array" ref="F46">IFERROR((_xlfn.XLOOKUP($B46,Actuals!$B$4:$B$141,_xlfn.XLOOKUP(F$3,Actuals!$C$3:$CN$3,Actuals!$C$4:$CN$141),0,0)-(_xlfn.XLOOKUP($B46,Budget!$B$4:$B$141,_xlfn.XLOOKUP(F$3,Budget!$C$3:$CN$3,Budget!$C$4:$CN$141),0,0))),0)</f>
        <v>-12931.119999999995</v>
      </c>
      <c r="G46" s="3" cm="1">
        <f t="array" ref="G46">IFERROR((_xlfn.XLOOKUP($B46,Actuals!$B$4:$B$141,_xlfn.XLOOKUP(G$3,Actuals!$C$3:$CN$3,Actuals!$C$4:$CN$141),0,0)-(_xlfn.XLOOKUP($B46,Budget!$B$4:$B$141,_xlfn.XLOOKUP(G$3,Budget!$C$3:$CN$3,Budget!$C$4:$CN$141),0,0))),0)</f>
        <v>-58308.500000000029</v>
      </c>
      <c r="H46" s="3" cm="1">
        <f t="array" ref="H46">IFERROR((_xlfn.XLOOKUP($B46,Actuals!$B$4:$B$141,_xlfn.XLOOKUP(H$3,Actuals!$C$3:$CN$3,Actuals!$C$4:$CN$141),0,0)-(_xlfn.XLOOKUP($B46,Budget!$B$4:$B$141,_xlfn.XLOOKUP(H$3,Budget!$C$3:$CN$3,Budget!$C$4:$CN$141),0,0))),0)</f>
        <v>-49852.120000000024</v>
      </c>
      <c r="I46" s="3" cm="1">
        <f t="array" ref="I46">IFERROR((_xlfn.XLOOKUP($B46,Actuals!$B$4:$B$141,_xlfn.XLOOKUP(I$3,Actuals!$C$3:$CN$3,Actuals!$C$4:$CN$141),0,0)-(_xlfn.XLOOKUP($B46,Budget!$B$4:$B$141,_xlfn.XLOOKUP(I$3,Budget!$C$3:$CN$3,Budget!$C$4:$CN$141),0,0))),0)</f>
        <v>-62309.620000000039</v>
      </c>
      <c r="J46" s="3" cm="1">
        <f t="array" ref="J46">IFERROR((_xlfn.XLOOKUP($B46,Actuals!$B$4:$B$141,_xlfn.XLOOKUP(J$3,Actuals!$C$3:$CN$3,Actuals!$C$4:$CN$141),0,0)-(_xlfn.XLOOKUP($B46,Budget!$B$4:$B$141,_xlfn.XLOOKUP(J$3,Budget!$C$3:$CN$3,Budget!$C$4:$CN$141),0,0))),0)</f>
        <v>-75861.299999999988</v>
      </c>
      <c r="K46" s="3" cm="1">
        <f t="array" ref="K46">IFERROR((_xlfn.XLOOKUP($B46,Actuals!$B$4:$B$141,_xlfn.XLOOKUP(K$3,Actuals!$C$3:$CN$3,Actuals!$C$4:$CN$141),0,0)-(_xlfn.XLOOKUP($B46,Budget!$B$4:$B$141,_xlfn.XLOOKUP(K$3,Budget!$C$3:$CN$3,Budget!$C$4:$CN$141),0,0))),0)</f>
        <v>-112262.84000000001</v>
      </c>
      <c r="L46" s="3" cm="1">
        <f t="array" ref="L46">IFERROR((_xlfn.XLOOKUP($B46,Actuals!$B$4:$B$141,_xlfn.XLOOKUP(L$3,Actuals!$C$3:$CN$3,Actuals!$C$4:$CN$141),0,0)-(_xlfn.XLOOKUP($B46,Budget!$B$4:$B$141,_xlfn.XLOOKUP(L$3,Budget!$C$3:$CN$3,Budget!$C$4:$CN$141),0,0))),0)</f>
        <v>-46911.199999999983</v>
      </c>
      <c r="M46" s="3" cm="1">
        <f t="array" ref="M46">IFERROR((_xlfn.XLOOKUP($B46,Actuals!$B$4:$B$141,_xlfn.XLOOKUP(M$3,Actuals!$C$3:$CN$3,Actuals!$C$4:$CN$141),0,0)-(_xlfn.XLOOKUP($B46,Budget!$B$4:$B$141,_xlfn.XLOOKUP(M$3,Budget!$C$3:$CN$3,Budget!$C$4:$CN$141),0,0))),0)</f>
        <v>-91336.92</v>
      </c>
      <c r="N46" s="3" cm="1">
        <f t="array" ref="N46">IFERROR((_xlfn.XLOOKUP($B46,Actuals!$B$4:$B$141,_xlfn.XLOOKUP(N$3,Actuals!$C$3:$CN$3,Actuals!$C$4:$CN$141),0,0)-(_xlfn.XLOOKUP($B46,Budget!$B$4:$B$141,_xlfn.XLOOKUP(N$3,Budget!$C$3:$CN$3,Budget!$C$4:$CN$141),0,0))),0)</f>
        <v>-108398.5</v>
      </c>
      <c r="O46">
        <f t="shared" si="0"/>
        <v>-742802.56000000017</v>
      </c>
    </row>
    <row r="47" spans="1:15" x14ac:dyDescent="0.25">
      <c r="A47" t="s">
        <v>9</v>
      </c>
      <c r="B47" t="str">
        <v>Megadodo Publications</v>
      </c>
      <c r="C47" s="3" cm="1">
        <f t="array" ref="C47">IFERROR((_xlfn.XLOOKUP($B47,Actuals!$B$4:$B$141,_xlfn.XLOOKUP(C$3,Actuals!$C$3:$CN$3,Actuals!$C$4:$CN$141),0,0)-(_xlfn.XLOOKUP($B47,Budget!$B$4:$B$141,_xlfn.XLOOKUP(C$3,Budget!$C$3:$CN$3,Budget!$C$4:$CN$141),0,0))),0)</f>
        <v>13668.6</v>
      </c>
      <c r="D47" s="3" cm="1">
        <f t="array" ref="D47">IFERROR((_xlfn.XLOOKUP($B47,Actuals!$B$4:$B$141,_xlfn.XLOOKUP(D$3,Actuals!$C$3:$CN$3,Actuals!$C$4:$CN$141),0,0)-(_xlfn.XLOOKUP($B47,Budget!$B$4:$B$141,_xlfn.XLOOKUP(D$3,Budget!$C$3:$CN$3,Budget!$C$4:$CN$141),0,0))),0)</f>
        <v>0</v>
      </c>
      <c r="E47" s="3" cm="1">
        <f t="array" ref="E47">IFERROR((_xlfn.XLOOKUP($B47,Actuals!$B$4:$B$141,_xlfn.XLOOKUP(E$3,Actuals!$C$3:$CN$3,Actuals!$C$4:$CN$141),0,0)-(_xlfn.XLOOKUP($B47,Budget!$B$4:$B$141,_xlfn.XLOOKUP(E$3,Budget!$C$3:$CN$3,Budget!$C$4:$CN$141),0,0))),0)</f>
        <v>0</v>
      </c>
      <c r="F47" s="3" cm="1">
        <f t="array" ref="F47">IFERROR((_xlfn.XLOOKUP($B47,Actuals!$B$4:$B$141,_xlfn.XLOOKUP(F$3,Actuals!$C$3:$CN$3,Actuals!$C$4:$CN$141),0,0)-(_xlfn.XLOOKUP($B47,Budget!$B$4:$B$141,_xlfn.XLOOKUP(F$3,Budget!$C$3:$CN$3,Budget!$C$4:$CN$141),0,0))),0)</f>
        <v>0</v>
      </c>
      <c r="G47" s="3" cm="1">
        <f t="array" ref="G47">IFERROR((_xlfn.XLOOKUP($B47,Actuals!$B$4:$B$141,_xlfn.XLOOKUP(G$3,Actuals!$C$3:$CN$3,Actuals!$C$4:$CN$141),0,0)-(_xlfn.XLOOKUP($B47,Budget!$B$4:$B$141,_xlfn.XLOOKUP(G$3,Budget!$C$3:$CN$3,Budget!$C$4:$CN$141),0,0))),0)</f>
        <v>0</v>
      </c>
      <c r="H47" s="3" cm="1">
        <f t="array" ref="H47">IFERROR((_xlfn.XLOOKUP($B47,Actuals!$B$4:$B$141,_xlfn.XLOOKUP(H$3,Actuals!$C$3:$CN$3,Actuals!$C$4:$CN$141),0,0)-(_xlfn.XLOOKUP($B47,Budget!$B$4:$B$141,_xlfn.XLOOKUP(H$3,Budget!$C$3:$CN$3,Budget!$C$4:$CN$141),0,0))),0)</f>
        <v>0</v>
      </c>
      <c r="I47" s="3" cm="1">
        <f t="array" ref="I47">IFERROR((_xlfn.XLOOKUP($B47,Actuals!$B$4:$B$141,_xlfn.XLOOKUP(I$3,Actuals!$C$3:$CN$3,Actuals!$C$4:$CN$141),0,0)-(_xlfn.XLOOKUP($B47,Budget!$B$4:$B$141,_xlfn.XLOOKUP(I$3,Budget!$C$3:$CN$3,Budget!$C$4:$CN$141),0,0))),0)</f>
        <v>0</v>
      </c>
      <c r="J47" s="3" cm="1">
        <f t="array" ref="J47">IFERROR((_xlfn.XLOOKUP($B47,Actuals!$B$4:$B$141,_xlfn.XLOOKUP(J$3,Actuals!$C$3:$CN$3,Actuals!$C$4:$CN$141),0,0)-(_xlfn.XLOOKUP($B47,Budget!$B$4:$B$141,_xlfn.XLOOKUP(J$3,Budget!$C$3:$CN$3,Budget!$C$4:$CN$141),0,0))),0)</f>
        <v>0</v>
      </c>
      <c r="K47" s="3" cm="1">
        <f t="array" ref="K47">IFERROR((_xlfn.XLOOKUP($B47,Actuals!$B$4:$B$141,_xlfn.XLOOKUP(K$3,Actuals!$C$3:$CN$3,Actuals!$C$4:$CN$141),0,0)-(_xlfn.XLOOKUP($B47,Budget!$B$4:$B$141,_xlfn.XLOOKUP(K$3,Budget!$C$3:$CN$3,Budget!$C$4:$CN$141),0,0))),0)</f>
        <v>51775</v>
      </c>
      <c r="L47" s="3" cm="1">
        <f t="array" ref="L47">IFERROR((_xlfn.XLOOKUP($B47,Actuals!$B$4:$B$141,_xlfn.XLOOKUP(L$3,Actuals!$C$3:$CN$3,Actuals!$C$4:$CN$141),0,0)-(_xlfn.XLOOKUP($B47,Budget!$B$4:$B$141,_xlfn.XLOOKUP(L$3,Budget!$C$3:$CN$3,Budget!$C$4:$CN$141),0,0))),0)</f>
        <v>0</v>
      </c>
      <c r="M47" s="3" cm="1">
        <f t="array" ref="M47">IFERROR((_xlfn.XLOOKUP($B47,Actuals!$B$4:$B$141,_xlfn.XLOOKUP(M$3,Actuals!$C$3:$CN$3,Actuals!$C$4:$CN$141),0,0)-(_xlfn.XLOOKUP($B47,Budget!$B$4:$B$141,_xlfn.XLOOKUP(M$3,Budget!$C$3:$CN$3,Budget!$C$4:$CN$141),0,0))),0)</f>
        <v>0</v>
      </c>
      <c r="N47" s="3" cm="1">
        <f t="array" ref="N47">IFERROR((_xlfn.XLOOKUP($B47,Actuals!$B$4:$B$141,_xlfn.XLOOKUP(N$3,Actuals!$C$3:$CN$3,Actuals!$C$4:$CN$141),0,0)-(_xlfn.XLOOKUP($B47,Budget!$B$4:$B$141,_xlfn.XLOOKUP(N$3,Budget!$C$3:$CN$3,Budget!$C$4:$CN$141),0,0))),0)</f>
        <v>0</v>
      </c>
      <c r="O47">
        <f t="shared" si="0"/>
        <v>65443.6</v>
      </c>
    </row>
    <row r="48" spans="1:15" x14ac:dyDescent="0.25">
      <c r="A48" t="s">
        <v>9</v>
      </c>
      <c r="B48" t="str">
        <v>Multi National United</v>
      </c>
      <c r="C48" s="3" cm="1">
        <f t="array" ref="C48">IFERROR((_xlfn.XLOOKUP($B48,Actuals!$B$4:$B$141,_xlfn.XLOOKUP(C$3,Actuals!$C$3:$CN$3,Actuals!$C$4:$CN$141),0,0)-(_xlfn.XLOOKUP($B48,Budget!$B$4:$B$141,_xlfn.XLOOKUP(C$3,Budget!$C$3:$CN$3,Budget!$C$4:$CN$141),0,0))),0)</f>
        <v>-1841.3999999999999</v>
      </c>
      <c r="D48" s="3" cm="1">
        <f t="array" ref="D48">IFERROR((_xlfn.XLOOKUP($B48,Actuals!$B$4:$B$141,_xlfn.XLOOKUP(D$3,Actuals!$C$3:$CN$3,Actuals!$C$4:$CN$141),0,0)-(_xlfn.XLOOKUP($B48,Budget!$B$4:$B$141,_xlfn.XLOOKUP(D$3,Budget!$C$3:$CN$3,Budget!$C$4:$CN$141),0,0))),0)</f>
        <v>9207</v>
      </c>
      <c r="E48" s="3" cm="1">
        <f t="array" ref="E48">IFERROR((_xlfn.XLOOKUP($B48,Actuals!$B$4:$B$141,_xlfn.XLOOKUP(E$3,Actuals!$C$3:$CN$3,Actuals!$C$4:$CN$141),0,0)-(_xlfn.XLOOKUP($B48,Budget!$B$4:$B$141,_xlfn.XLOOKUP(E$3,Budget!$C$3:$CN$3,Budget!$C$4:$CN$141),0,0))),0)</f>
        <v>-1841.3999999999999</v>
      </c>
      <c r="F48" s="3" cm="1">
        <f t="array" ref="F48">IFERROR((_xlfn.XLOOKUP($B48,Actuals!$B$4:$B$141,_xlfn.XLOOKUP(F$3,Actuals!$C$3:$CN$3,Actuals!$C$4:$CN$141),0,0)-(_xlfn.XLOOKUP($B48,Budget!$B$4:$B$141,_xlfn.XLOOKUP(F$3,Budget!$C$3:$CN$3,Budget!$C$4:$CN$141),0,0))),0)</f>
        <v>-1841.3999999999999</v>
      </c>
      <c r="G48" s="3" cm="1">
        <f t="array" ref="G48">IFERROR((_xlfn.XLOOKUP($B48,Actuals!$B$4:$B$141,_xlfn.XLOOKUP(G$3,Actuals!$C$3:$CN$3,Actuals!$C$4:$CN$141),0,0)-(_xlfn.XLOOKUP($B48,Budget!$B$4:$B$141,_xlfn.XLOOKUP(G$3,Budget!$C$3:$CN$3,Budget!$C$4:$CN$141),0,0))),0)</f>
        <v>-1841.3999999999999</v>
      </c>
      <c r="H48" s="3" cm="1">
        <f t="array" ref="H48">IFERROR((_xlfn.XLOOKUP($B48,Actuals!$B$4:$B$141,_xlfn.XLOOKUP(H$3,Actuals!$C$3:$CN$3,Actuals!$C$4:$CN$141),0,0)-(_xlfn.XLOOKUP($B48,Budget!$B$4:$B$141,_xlfn.XLOOKUP(H$3,Budget!$C$3:$CN$3,Budget!$C$4:$CN$141),0,0))),0)</f>
        <v>-1841.3999999999999</v>
      </c>
      <c r="I48" s="3" cm="1">
        <f t="array" ref="I48">IFERROR((_xlfn.XLOOKUP($B48,Actuals!$B$4:$B$141,_xlfn.XLOOKUP(I$3,Actuals!$C$3:$CN$3,Actuals!$C$4:$CN$141),0,0)-(_xlfn.XLOOKUP($B48,Budget!$B$4:$B$141,_xlfn.XLOOKUP(I$3,Budget!$C$3:$CN$3,Budget!$C$4:$CN$141),0,0))),0)</f>
        <v>-1841.3999999999999</v>
      </c>
      <c r="J48" s="3" cm="1">
        <f t="array" ref="J48">IFERROR((_xlfn.XLOOKUP($B48,Actuals!$B$4:$B$141,_xlfn.XLOOKUP(J$3,Actuals!$C$3:$CN$3,Actuals!$C$4:$CN$141),0,0)-(_xlfn.XLOOKUP($B48,Budget!$B$4:$B$141,_xlfn.XLOOKUP(J$3,Budget!$C$3:$CN$3,Budget!$C$4:$CN$141),0,0))),0)</f>
        <v>-1841.3999999999999</v>
      </c>
      <c r="K48" s="3" cm="1">
        <f t="array" ref="K48">IFERROR((_xlfn.XLOOKUP($B48,Actuals!$B$4:$B$141,_xlfn.XLOOKUP(K$3,Actuals!$C$3:$CN$3,Actuals!$C$4:$CN$141),0,0)-(_xlfn.XLOOKUP($B48,Budget!$B$4:$B$141,_xlfn.XLOOKUP(K$3,Budget!$C$3:$CN$3,Budget!$C$4:$CN$141),0,0))),0)</f>
        <v>-1841.3999999999999</v>
      </c>
      <c r="L48" s="3" cm="1">
        <f t="array" ref="L48">IFERROR((_xlfn.XLOOKUP($B48,Actuals!$B$4:$B$141,_xlfn.XLOOKUP(L$3,Actuals!$C$3:$CN$3,Actuals!$C$4:$CN$141),0,0)-(_xlfn.XLOOKUP($B48,Budget!$B$4:$B$141,_xlfn.XLOOKUP(L$3,Budget!$C$3:$CN$3,Budget!$C$4:$CN$141),0,0))),0)</f>
        <v>-1841.3999999999999</v>
      </c>
      <c r="M48" s="3" cm="1">
        <f t="array" ref="M48">IFERROR((_xlfn.XLOOKUP($B48,Actuals!$B$4:$B$141,_xlfn.XLOOKUP(M$3,Actuals!$C$3:$CN$3,Actuals!$C$4:$CN$141),0,0)-(_xlfn.XLOOKUP($B48,Budget!$B$4:$B$141,_xlfn.XLOOKUP(M$3,Budget!$C$3:$CN$3,Budget!$C$4:$CN$141),0,0))),0)</f>
        <v>-1841.3999999999999</v>
      </c>
      <c r="N48" s="3" cm="1">
        <f t="array" ref="N48">IFERROR((_xlfn.XLOOKUP($B48,Actuals!$B$4:$B$141,_xlfn.XLOOKUP(N$3,Actuals!$C$3:$CN$3,Actuals!$C$4:$CN$141),0,0)-(_xlfn.XLOOKUP($B48,Budget!$B$4:$B$141,_xlfn.XLOOKUP(N$3,Budget!$C$3:$CN$3,Budget!$C$4:$CN$141),0,0))),0)</f>
        <v>-1841.3999999999999</v>
      </c>
      <c r="O48">
        <f t="shared" si="0"/>
        <v>-11048.399999999998</v>
      </c>
    </row>
    <row r="49" spans="1:15" x14ac:dyDescent="0.25">
      <c r="A49" t="s">
        <v>9</v>
      </c>
      <c r="B49" t="str">
        <v>Crimson Permanent Assurance</v>
      </c>
      <c r="C49" s="3" cm="1">
        <f t="array" ref="C49">IFERROR((_xlfn.XLOOKUP($B49,Actuals!$B$4:$B$141,_xlfn.XLOOKUP(C$3,Actuals!$C$3:$CN$3,Actuals!$C$4:$CN$141),0,0)-(_xlfn.XLOOKUP($B49,Budget!$B$4:$B$141,_xlfn.XLOOKUP(C$3,Budget!$C$3:$CN$3,Budget!$C$4:$CN$141),0,0))),0)</f>
        <v>0</v>
      </c>
      <c r="D49" s="3" cm="1">
        <f t="array" ref="D49">IFERROR((_xlfn.XLOOKUP($B49,Actuals!$B$4:$B$141,_xlfn.XLOOKUP(D$3,Actuals!$C$3:$CN$3,Actuals!$C$4:$CN$141),0,0)-(_xlfn.XLOOKUP($B49,Budget!$B$4:$B$141,_xlfn.XLOOKUP(D$3,Budget!$C$3:$CN$3,Budget!$C$4:$CN$141),0,0))),0)</f>
        <v>0</v>
      </c>
      <c r="E49" s="3" cm="1">
        <f t="array" ref="E49">IFERROR((_xlfn.XLOOKUP($B49,Actuals!$B$4:$B$141,_xlfn.XLOOKUP(E$3,Actuals!$C$3:$CN$3,Actuals!$C$4:$CN$141),0,0)-(_xlfn.XLOOKUP($B49,Budget!$B$4:$B$141,_xlfn.XLOOKUP(E$3,Budget!$C$3:$CN$3,Budget!$C$4:$CN$141),0,0))),0)</f>
        <v>0</v>
      </c>
      <c r="F49" s="3" cm="1">
        <f t="array" ref="F49">IFERROR((_xlfn.XLOOKUP($B49,Actuals!$B$4:$B$141,_xlfn.XLOOKUP(F$3,Actuals!$C$3:$CN$3,Actuals!$C$4:$CN$141),0,0)-(_xlfn.XLOOKUP($B49,Budget!$B$4:$B$141,_xlfn.XLOOKUP(F$3,Budget!$C$3:$CN$3,Budget!$C$4:$CN$141),0,0))),0)</f>
        <v>0</v>
      </c>
      <c r="G49" s="3" cm="1">
        <f t="array" ref="G49">IFERROR((_xlfn.XLOOKUP($B49,Actuals!$B$4:$B$141,_xlfn.XLOOKUP(G$3,Actuals!$C$3:$CN$3,Actuals!$C$4:$CN$141),0,0)-(_xlfn.XLOOKUP($B49,Budget!$B$4:$B$141,_xlfn.XLOOKUP(G$3,Budget!$C$3:$CN$3,Budget!$C$4:$CN$141),0,0))),0)</f>
        <v>0</v>
      </c>
      <c r="H49" s="3" cm="1">
        <f t="array" ref="H49">IFERROR((_xlfn.XLOOKUP($B49,Actuals!$B$4:$B$141,_xlfn.XLOOKUP(H$3,Actuals!$C$3:$CN$3,Actuals!$C$4:$CN$141),0,0)-(_xlfn.XLOOKUP($B49,Budget!$B$4:$B$141,_xlfn.XLOOKUP(H$3,Budget!$C$3:$CN$3,Budget!$C$4:$CN$141),0,0))),0)</f>
        <v>7292.7</v>
      </c>
      <c r="I49" s="3" cm="1">
        <f t="array" ref="I49">IFERROR((_xlfn.XLOOKUP($B49,Actuals!$B$4:$B$141,_xlfn.XLOOKUP(I$3,Actuals!$C$3:$CN$3,Actuals!$C$4:$CN$141),0,0)-(_xlfn.XLOOKUP($B49,Budget!$B$4:$B$141,_xlfn.XLOOKUP(I$3,Budget!$C$3:$CN$3,Budget!$C$4:$CN$141),0,0))),0)</f>
        <v>0</v>
      </c>
      <c r="J49" s="3" cm="1">
        <f t="array" ref="J49">IFERROR((_xlfn.XLOOKUP($B49,Actuals!$B$4:$B$141,_xlfn.XLOOKUP(J$3,Actuals!$C$3:$CN$3,Actuals!$C$4:$CN$141),0,0)-(_xlfn.XLOOKUP($B49,Budget!$B$4:$B$141,_xlfn.XLOOKUP(J$3,Budget!$C$3:$CN$3,Budget!$C$4:$CN$141),0,0))),0)</f>
        <v>197.1</v>
      </c>
      <c r="K49" s="3" cm="1">
        <f t="array" ref="K49">IFERROR((_xlfn.XLOOKUP($B49,Actuals!$B$4:$B$141,_xlfn.XLOOKUP(K$3,Actuals!$C$3:$CN$3,Actuals!$C$4:$CN$141),0,0)-(_xlfn.XLOOKUP($B49,Budget!$B$4:$B$141,_xlfn.XLOOKUP(K$3,Budget!$C$3:$CN$3,Budget!$C$4:$CN$141),0,0))),0)</f>
        <v>0</v>
      </c>
      <c r="L49" s="3" cm="1">
        <f t="array" ref="L49">IFERROR((_xlfn.XLOOKUP($B49,Actuals!$B$4:$B$141,_xlfn.XLOOKUP(L$3,Actuals!$C$3:$CN$3,Actuals!$C$4:$CN$141),0,0)-(_xlfn.XLOOKUP($B49,Budget!$B$4:$B$141,_xlfn.XLOOKUP(L$3,Budget!$C$3:$CN$3,Budget!$C$4:$CN$141),0,0))),0)</f>
        <v>0</v>
      </c>
      <c r="M49" s="3" cm="1">
        <f t="array" ref="M49">IFERROR((_xlfn.XLOOKUP($B49,Actuals!$B$4:$B$141,_xlfn.XLOOKUP(M$3,Actuals!$C$3:$CN$3,Actuals!$C$4:$CN$141),0,0)-(_xlfn.XLOOKUP($B49,Budget!$B$4:$B$141,_xlfn.XLOOKUP(M$3,Budget!$C$3:$CN$3,Budget!$C$4:$CN$141),0,0))),0)</f>
        <v>0</v>
      </c>
      <c r="N49" s="3" cm="1">
        <f t="array" ref="N49">IFERROR((_xlfn.XLOOKUP($B49,Actuals!$B$4:$B$141,_xlfn.XLOOKUP(N$3,Actuals!$C$3:$CN$3,Actuals!$C$4:$CN$141),0,0)-(_xlfn.XLOOKUP($B49,Budget!$B$4:$B$141,_xlfn.XLOOKUP(N$3,Budget!$C$3:$CN$3,Budget!$C$4:$CN$141),0,0))),0)</f>
        <v>0</v>
      </c>
      <c r="O49">
        <f t="shared" si="0"/>
        <v>7489.8</v>
      </c>
    </row>
    <row r="50" spans="1:15" x14ac:dyDescent="0.25">
      <c r="A50" t="s">
        <v>9</v>
      </c>
      <c r="B50" t="str">
        <v>Spectacular Optical</v>
      </c>
      <c r="C50" s="3" cm="1">
        <f t="array" ref="C50">IFERROR((_xlfn.XLOOKUP($B50,Actuals!$B$4:$B$141,_xlfn.XLOOKUP(C$3,Actuals!$C$3:$CN$3,Actuals!$C$4:$CN$141),0,0)-(_xlfn.XLOOKUP($B50,Budget!$B$4:$B$141,_xlfn.XLOOKUP(C$3,Budget!$C$3:$CN$3,Budget!$C$4:$CN$141),0,0))),0)</f>
        <v>10856.8</v>
      </c>
      <c r="D50" s="3" cm="1">
        <f t="array" ref="D50">IFERROR((_xlfn.XLOOKUP($B50,Actuals!$B$4:$B$141,_xlfn.XLOOKUP(D$3,Actuals!$C$3:$CN$3,Actuals!$C$4:$CN$141),0,0)-(_xlfn.XLOOKUP($B50,Budget!$B$4:$B$141,_xlfn.XLOOKUP(D$3,Budget!$C$3:$CN$3,Budget!$C$4:$CN$141),0,0))),0)</f>
        <v>7315</v>
      </c>
      <c r="E50" s="3" cm="1">
        <f t="array" ref="E50">IFERROR((_xlfn.XLOOKUP($B50,Actuals!$B$4:$B$141,_xlfn.XLOOKUP(E$3,Actuals!$C$3:$CN$3,Actuals!$C$4:$CN$141),0,0)-(_xlfn.XLOOKUP($B50,Budget!$B$4:$B$141,_xlfn.XLOOKUP(E$3,Budget!$C$3:$CN$3,Budget!$C$4:$CN$141),0,0))),0)</f>
        <v>10207.599999999999</v>
      </c>
      <c r="F50" s="3" cm="1">
        <f t="array" ref="F50">IFERROR((_xlfn.XLOOKUP($B50,Actuals!$B$4:$B$141,_xlfn.XLOOKUP(F$3,Actuals!$C$3:$CN$3,Actuals!$C$4:$CN$141),0,0)-(_xlfn.XLOOKUP($B50,Budget!$B$4:$B$141,_xlfn.XLOOKUP(F$3,Budget!$C$3:$CN$3,Budget!$C$4:$CN$141),0,0))),0)</f>
        <v>-4824.6000000000004</v>
      </c>
      <c r="G50" s="3" cm="1">
        <f t="array" ref="G50">IFERROR((_xlfn.XLOOKUP($B50,Actuals!$B$4:$B$141,_xlfn.XLOOKUP(G$3,Actuals!$C$3:$CN$3,Actuals!$C$4:$CN$141),0,0)-(_xlfn.XLOOKUP($B50,Budget!$B$4:$B$141,_xlfn.XLOOKUP(G$3,Budget!$C$3:$CN$3,Budget!$C$4:$CN$141),0,0))),0)</f>
        <v>-15020</v>
      </c>
      <c r="H50" s="3" cm="1">
        <f t="array" ref="H50">IFERROR((_xlfn.XLOOKUP($B50,Actuals!$B$4:$B$141,_xlfn.XLOOKUP(H$3,Actuals!$C$3:$CN$3,Actuals!$C$4:$CN$141),0,0)-(_xlfn.XLOOKUP($B50,Budget!$B$4:$B$141,_xlfn.XLOOKUP(H$3,Budget!$C$3:$CN$3,Budget!$C$4:$CN$141),0,0))),0)</f>
        <v>9172</v>
      </c>
      <c r="I50" s="3" cm="1">
        <f t="array" ref="I50">IFERROR((_xlfn.XLOOKUP($B50,Actuals!$B$4:$B$141,_xlfn.XLOOKUP(I$3,Actuals!$C$3:$CN$3,Actuals!$C$4:$CN$141),0,0)-(_xlfn.XLOOKUP($B50,Budget!$B$4:$B$141,_xlfn.XLOOKUP(I$3,Budget!$C$3:$CN$3,Budget!$C$4:$CN$141),0,0))),0)</f>
        <v>-2804</v>
      </c>
      <c r="J50" s="3" cm="1">
        <f t="array" ref="J50">IFERROR((_xlfn.XLOOKUP($B50,Actuals!$B$4:$B$141,_xlfn.XLOOKUP(J$3,Actuals!$C$3:$CN$3,Actuals!$C$4:$CN$141),0,0)-(_xlfn.XLOOKUP($B50,Budget!$B$4:$B$141,_xlfn.XLOOKUP(J$3,Budget!$C$3:$CN$3,Budget!$C$4:$CN$141),0,0))),0)</f>
        <v>-16017.5</v>
      </c>
      <c r="K50" s="3" cm="1">
        <f t="array" ref="K50">IFERROR((_xlfn.XLOOKUP($B50,Actuals!$B$4:$B$141,_xlfn.XLOOKUP(K$3,Actuals!$C$3:$CN$3,Actuals!$C$4:$CN$141),0,0)-(_xlfn.XLOOKUP($B50,Budget!$B$4:$B$141,_xlfn.XLOOKUP(K$3,Budget!$C$3:$CN$3,Budget!$C$4:$CN$141),0,0))),0)</f>
        <v>29096.799999999999</v>
      </c>
      <c r="L50" s="3" cm="1">
        <f t="array" ref="L50">IFERROR((_xlfn.XLOOKUP($B50,Actuals!$B$4:$B$141,_xlfn.XLOOKUP(L$3,Actuals!$C$3:$CN$3,Actuals!$C$4:$CN$141),0,0)-(_xlfn.XLOOKUP($B50,Budget!$B$4:$B$141,_xlfn.XLOOKUP(L$3,Budget!$C$3:$CN$3,Budget!$C$4:$CN$141),0,0))),0)</f>
        <v>9084.7000000000007</v>
      </c>
      <c r="M50" s="3" cm="1">
        <f t="array" ref="M50">IFERROR((_xlfn.XLOOKUP($B50,Actuals!$B$4:$B$141,_xlfn.XLOOKUP(M$3,Actuals!$C$3:$CN$3,Actuals!$C$4:$CN$141),0,0)-(_xlfn.XLOOKUP($B50,Budget!$B$4:$B$141,_xlfn.XLOOKUP(M$3,Budget!$C$3:$CN$3,Budget!$C$4:$CN$141),0,0))),0)</f>
        <v>12654.96</v>
      </c>
      <c r="N50" s="3" cm="1">
        <f t="array" ref="N50">IFERROR((_xlfn.XLOOKUP($B50,Actuals!$B$4:$B$141,_xlfn.XLOOKUP(N$3,Actuals!$C$3:$CN$3,Actuals!$C$4:$CN$141),0,0)-(_xlfn.XLOOKUP($B50,Budget!$B$4:$B$141,_xlfn.XLOOKUP(N$3,Budget!$C$3:$CN$3,Budget!$C$4:$CN$141),0,0))),0)</f>
        <v>-5061</v>
      </c>
      <c r="O50">
        <f t="shared" si="0"/>
        <v>44660.759999999995</v>
      </c>
    </row>
    <row r="51" spans="1:15" x14ac:dyDescent="0.25">
      <c r="A51" t="s">
        <v>9</v>
      </c>
      <c r="B51" t="str">
        <v>Resources Development Administration</v>
      </c>
      <c r="C51" s="3" cm="1">
        <f t="array" ref="C51">IFERROR((_xlfn.XLOOKUP($B51,Actuals!$B$4:$B$141,_xlfn.XLOOKUP(C$3,Actuals!$C$3:$CN$3,Actuals!$C$4:$CN$141),0,0)-(_xlfn.XLOOKUP($B51,Budget!$B$4:$B$141,_xlfn.XLOOKUP(C$3,Budget!$C$3:$CN$3,Budget!$C$4:$CN$141),0,0))),0)</f>
        <v>4926</v>
      </c>
      <c r="D51" s="3" cm="1">
        <f t="array" ref="D51">IFERROR((_xlfn.XLOOKUP($B51,Actuals!$B$4:$B$141,_xlfn.XLOOKUP(D$3,Actuals!$C$3:$CN$3,Actuals!$C$4:$CN$141),0,0)-(_xlfn.XLOOKUP($B51,Budget!$B$4:$B$141,_xlfn.XLOOKUP(D$3,Budget!$C$3:$CN$3,Budget!$C$4:$CN$141),0,0))),0)</f>
        <v>-1840</v>
      </c>
      <c r="E51" s="3" cm="1">
        <f t="array" ref="E51">IFERROR((_xlfn.XLOOKUP($B51,Actuals!$B$4:$B$141,_xlfn.XLOOKUP(E$3,Actuals!$C$3:$CN$3,Actuals!$C$4:$CN$141),0,0)-(_xlfn.XLOOKUP($B51,Budget!$B$4:$B$141,_xlfn.XLOOKUP(E$3,Budget!$C$3:$CN$3,Budget!$C$4:$CN$141),0,0))),0)</f>
        <v>1070</v>
      </c>
      <c r="F51" s="3" cm="1">
        <f t="array" ref="F51">IFERROR((_xlfn.XLOOKUP($B51,Actuals!$B$4:$B$141,_xlfn.XLOOKUP(F$3,Actuals!$C$3:$CN$3,Actuals!$C$4:$CN$141),0,0)-(_xlfn.XLOOKUP($B51,Budget!$B$4:$B$141,_xlfn.XLOOKUP(F$3,Budget!$C$3:$CN$3,Budget!$C$4:$CN$141),0,0))),0)</f>
        <v>-1840</v>
      </c>
      <c r="G51" s="3" cm="1">
        <f t="array" ref="G51">IFERROR((_xlfn.XLOOKUP($B51,Actuals!$B$4:$B$141,_xlfn.XLOOKUP(G$3,Actuals!$C$3:$CN$3,Actuals!$C$4:$CN$141),0,0)-(_xlfn.XLOOKUP($B51,Budget!$B$4:$B$141,_xlfn.XLOOKUP(G$3,Budget!$C$3:$CN$3,Budget!$C$4:$CN$141),0,0))),0)</f>
        <v>-1840</v>
      </c>
      <c r="H51" s="3" cm="1">
        <f t="array" ref="H51">IFERROR((_xlfn.XLOOKUP($B51,Actuals!$B$4:$B$141,_xlfn.XLOOKUP(H$3,Actuals!$C$3:$CN$3,Actuals!$C$4:$CN$141),0,0)-(_xlfn.XLOOKUP($B51,Budget!$B$4:$B$141,_xlfn.XLOOKUP(H$3,Budget!$C$3:$CN$3,Budget!$C$4:$CN$141),0,0))),0)</f>
        <v>1070</v>
      </c>
      <c r="I51" s="3" cm="1">
        <f t="array" ref="I51">IFERROR((_xlfn.XLOOKUP($B51,Actuals!$B$4:$B$141,_xlfn.XLOOKUP(I$3,Actuals!$C$3:$CN$3,Actuals!$C$4:$CN$141),0,0)-(_xlfn.XLOOKUP($B51,Budget!$B$4:$B$141,_xlfn.XLOOKUP(I$3,Budget!$C$3:$CN$3,Budget!$C$4:$CN$141),0,0))),0)</f>
        <v>1070</v>
      </c>
      <c r="J51" s="3" cm="1">
        <f t="array" ref="J51">IFERROR((_xlfn.XLOOKUP($B51,Actuals!$B$4:$B$141,_xlfn.XLOOKUP(J$3,Actuals!$C$3:$CN$3,Actuals!$C$4:$CN$141),0,0)-(_xlfn.XLOOKUP($B51,Budget!$B$4:$B$141,_xlfn.XLOOKUP(J$3,Budget!$C$3:$CN$3,Budget!$C$4:$CN$141),0,0))),0)</f>
        <v>80.599999999999909</v>
      </c>
      <c r="K51" s="3" cm="1">
        <f t="array" ref="K51">IFERROR((_xlfn.XLOOKUP($B51,Actuals!$B$4:$B$141,_xlfn.XLOOKUP(K$3,Actuals!$C$3:$CN$3,Actuals!$C$4:$CN$141),0,0)-(_xlfn.XLOOKUP($B51,Budget!$B$4:$B$141,_xlfn.XLOOKUP(K$3,Budget!$C$3:$CN$3,Budget!$C$4:$CN$141),0,0))),0)</f>
        <v>10789.4</v>
      </c>
      <c r="L51" s="3" cm="1">
        <f t="array" ref="L51">IFERROR((_xlfn.XLOOKUP($B51,Actuals!$B$4:$B$141,_xlfn.XLOOKUP(L$3,Actuals!$C$3:$CN$3,Actuals!$C$4:$CN$141),0,0)-(_xlfn.XLOOKUP($B51,Budget!$B$4:$B$141,_xlfn.XLOOKUP(L$3,Budget!$C$3:$CN$3,Budget!$C$4:$CN$141),0,0))),0)</f>
        <v>12710</v>
      </c>
      <c r="M51" s="3" cm="1">
        <f t="array" ref="M51">IFERROR((_xlfn.XLOOKUP($B51,Actuals!$B$4:$B$141,_xlfn.XLOOKUP(M$3,Actuals!$C$3:$CN$3,Actuals!$C$4:$CN$141),0,0)-(_xlfn.XLOOKUP($B51,Budget!$B$4:$B$141,_xlfn.XLOOKUP(M$3,Budget!$C$3:$CN$3,Budget!$C$4:$CN$141),0,0))),0)</f>
        <v>-1840</v>
      </c>
      <c r="N51" s="3" cm="1">
        <f t="array" ref="N51">IFERROR((_xlfn.XLOOKUP($B51,Actuals!$B$4:$B$141,_xlfn.XLOOKUP(N$3,Actuals!$C$3:$CN$3,Actuals!$C$4:$CN$141),0,0)-(_xlfn.XLOOKUP($B51,Budget!$B$4:$B$141,_xlfn.XLOOKUP(N$3,Budget!$C$3:$CN$3,Budget!$C$4:$CN$141),0,0))),0)</f>
        <v>5478</v>
      </c>
      <c r="O51">
        <f t="shared" si="0"/>
        <v>29834</v>
      </c>
    </row>
    <row r="52" spans="1:15" x14ac:dyDescent="0.25">
      <c r="A52" t="s">
        <v>9</v>
      </c>
      <c r="B52" t="str">
        <v>Pierce and Pierce</v>
      </c>
      <c r="C52" s="3" cm="1">
        <f t="array" ref="C52">IFERROR((_xlfn.XLOOKUP($B52,Actuals!$B$4:$B$141,_xlfn.XLOOKUP(C$3,Actuals!$C$3:$CN$3,Actuals!$C$4:$CN$141),0,0)-(_xlfn.XLOOKUP($B52,Budget!$B$4:$B$141,_xlfn.XLOOKUP(C$3,Budget!$C$3:$CN$3,Budget!$C$4:$CN$141),0,0))),0)</f>
        <v>0</v>
      </c>
      <c r="D52" s="3" cm="1">
        <f t="array" ref="D52">IFERROR((_xlfn.XLOOKUP($B52,Actuals!$B$4:$B$141,_xlfn.XLOOKUP(D$3,Actuals!$C$3:$CN$3,Actuals!$C$4:$CN$141),0,0)-(_xlfn.XLOOKUP($B52,Budget!$B$4:$B$141,_xlfn.XLOOKUP(D$3,Budget!$C$3:$CN$3,Budget!$C$4:$CN$141),0,0))),0)</f>
        <v>0</v>
      </c>
      <c r="E52" s="3" cm="1">
        <f t="array" ref="E52">IFERROR((_xlfn.XLOOKUP($B52,Actuals!$B$4:$B$141,_xlfn.XLOOKUP(E$3,Actuals!$C$3:$CN$3,Actuals!$C$4:$CN$141),0,0)-(_xlfn.XLOOKUP($B52,Budget!$B$4:$B$141,_xlfn.XLOOKUP(E$3,Budget!$C$3:$CN$3,Budget!$C$4:$CN$141),0,0))),0)</f>
        <v>0</v>
      </c>
      <c r="F52" s="3" cm="1">
        <f t="array" ref="F52">IFERROR((_xlfn.XLOOKUP($B52,Actuals!$B$4:$B$141,_xlfn.XLOOKUP(F$3,Actuals!$C$3:$CN$3,Actuals!$C$4:$CN$141),0,0)-(_xlfn.XLOOKUP($B52,Budget!$B$4:$B$141,_xlfn.XLOOKUP(F$3,Budget!$C$3:$CN$3,Budget!$C$4:$CN$141),0,0))),0)</f>
        <v>0</v>
      </c>
      <c r="G52" s="3" cm="1">
        <f t="array" ref="G52">IFERROR((_xlfn.XLOOKUP($B52,Actuals!$B$4:$B$141,_xlfn.XLOOKUP(G$3,Actuals!$C$3:$CN$3,Actuals!$C$4:$CN$141),0,0)-(_xlfn.XLOOKUP($B52,Budget!$B$4:$B$141,_xlfn.XLOOKUP(G$3,Budget!$C$3:$CN$3,Budget!$C$4:$CN$141),0,0))),0)</f>
        <v>0</v>
      </c>
      <c r="H52" s="3" cm="1">
        <f t="array" ref="H52">IFERROR((_xlfn.XLOOKUP($B52,Actuals!$B$4:$B$141,_xlfn.XLOOKUP(H$3,Actuals!$C$3:$CN$3,Actuals!$C$4:$CN$141),0,0)-(_xlfn.XLOOKUP($B52,Budget!$B$4:$B$141,_xlfn.XLOOKUP(H$3,Budget!$C$3:$CN$3,Budget!$C$4:$CN$141),0,0))),0)</f>
        <v>250</v>
      </c>
      <c r="I52" s="3" cm="1">
        <f t="array" ref="I52">IFERROR((_xlfn.XLOOKUP($B52,Actuals!$B$4:$B$141,_xlfn.XLOOKUP(I$3,Actuals!$C$3:$CN$3,Actuals!$C$4:$CN$141),0,0)-(_xlfn.XLOOKUP($B52,Budget!$B$4:$B$141,_xlfn.XLOOKUP(I$3,Budget!$C$3:$CN$3,Budget!$C$4:$CN$141),0,0))),0)</f>
        <v>624</v>
      </c>
      <c r="J52" s="3" cm="1">
        <f t="array" ref="J52">IFERROR((_xlfn.XLOOKUP($B52,Actuals!$B$4:$B$141,_xlfn.XLOOKUP(J$3,Actuals!$C$3:$CN$3,Actuals!$C$4:$CN$141),0,0)-(_xlfn.XLOOKUP($B52,Budget!$B$4:$B$141,_xlfn.XLOOKUP(J$3,Budget!$C$3:$CN$3,Budget!$C$4:$CN$141),0,0))),0)</f>
        <v>0</v>
      </c>
      <c r="K52" s="3" cm="1">
        <f t="array" ref="K52">IFERROR((_xlfn.XLOOKUP($B52,Actuals!$B$4:$B$141,_xlfn.XLOOKUP(K$3,Actuals!$C$3:$CN$3,Actuals!$C$4:$CN$141),0,0)-(_xlfn.XLOOKUP($B52,Budget!$B$4:$B$141,_xlfn.XLOOKUP(K$3,Budget!$C$3:$CN$3,Budget!$C$4:$CN$141),0,0))),0)</f>
        <v>0</v>
      </c>
      <c r="L52" s="3" cm="1">
        <f t="array" ref="L52">IFERROR((_xlfn.XLOOKUP($B52,Actuals!$B$4:$B$141,_xlfn.XLOOKUP(L$3,Actuals!$C$3:$CN$3,Actuals!$C$4:$CN$141),0,0)-(_xlfn.XLOOKUP($B52,Budget!$B$4:$B$141,_xlfn.XLOOKUP(L$3,Budget!$C$3:$CN$3,Budget!$C$4:$CN$141),0,0))),0)</f>
        <v>0</v>
      </c>
      <c r="M52" s="3" cm="1">
        <f t="array" ref="M52">IFERROR((_xlfn.XLOOKUP($B52,Actuals!$B$4:$B$141,_xlfn.XLOOKUP(M$3,Actuals!$C$3:$CN$3,Actuals!$C$4:$CN$141),0,0)-(_xlfn.XLOOKUP($B52,Budget!$B$4:$B$141,_xlfn.XLOOKUP(M$3,Budget!$C$3:$CN$3,Budget!$C$4:$CN$141),0,0))),0)</f>
        <v>0</v>
      </c>
      <c r="N52" s="3" cm="1">
        <f t="array" ref="N52">IFERROR((_xlfn.XLOOKUP($B52,Actuals!$B$4:$B$141,_xlfn.XLOOKUP(N$3,Actuals!$C$3:$CN$3,Actuals!$C$4:$CN$141),0,0)-(_xlfn.XLOOKUP($B52,Budget!$B$4:$B$141,_xlfn.XLOOKUP(N$3,Budget!$C$3:$CN$3,Budget!$C$4:$CN$141),0,0))),0)</f>
        <v>0</v>
      </c>
      <c r="O52">
        <f t="shared" si="0"/>
        <v>874</v>
      </c>
    </row>
    <row r="53" spans="1:15" x14ac:dyDescent="0.25">
      <c r="A53" t="s">
        <v>9</v>
      </c>
      <c r="B53" t="str">
        <v>Adventureland</v>
      </c>
      <c r="C53" s="3" cm="1">
        <f t="array" ref="C53">IFERROR((_xlfn.XLOOKUP($B53,Actuals!$B$4:$B$141,_xlfn.XLOOKUP(C$3,Actuals!$C$3:$CN$3,Actuals!$C$4:$CN$141),0,0)-(_xlfn.XLOOKUP($B53,Budget!$B$4:$B$141,_xlfn.XLOOKUP(C$3,Budget!$C$3:$CN$3,Budget!$C$4:$CN$141),0,0))),0)</f>
        <v>0</v>
      </c>
      <c r="D53" s="3" cm="1">
        <f t="array" ref="D53">IFERROR((_xlfn.XLOOKUP($B53,Actuals!$B$4:$B$141,_xlfn.XLOOKUP(D$3,Actuals!$C$3:$CN$3,Actuals!$C$4:$CN$141),0,0)-(_xlfn.XLOOKUP($B53,Budget!$B$4:$B$141,_xlfn.XLOOKUP(D$3,Budget!$C$3:$CN$3,Budget!$C$4:$CN$141),0,0))),0)</f>
        <v>0</v>
      </c>
      <c r="E53" s="3" cm="1">
        <f t="array" ref="E53">IFERROR((_xlfn.XLOOKUP($B53,Actuals!$B$4:$B$141,_xlfn.XLOOKUP(E$3,Actuals!$C$3:$CN$3,Actuals!$C$4:$CN$141),0,0)-(_xlfn.XLOOKUP($B53,Budget!$B$4:$B$141,_xlfn.XLOOKUP(E$3,Budget!$C$3:$CN$3,Budget!$C$4:$CN$141),0,0))),0)</f>
        <v>0</v>
      </c>
      <c r="F53" s="3" cm="1">
        <f t="array" ref="F53">IFERROR((_xlfn.XLOOKUP($B53,Actuals!$B$4:$B$141,_xlfn.XLOOKUP(F$3,Actuals!$C$3:$CN$3,Actuals!$C$4:$CN$141),0,0)-(_xlfn.XLOOKUP($B53,Budget!$B$4:$B$141,_xlfn.XLOOKUP(F$3,Budget!$C$3:$CN$3,Budget!$C$4:$CN$141),0,0))),0)</f>
        <v>-16053.599999999999</v>
      </c>
      <c r="G53" s="3" cm="1">
        <f t="array" ref="G53">IFERROR((_xlfn.XLOOKUP($B53,Actuals!$B$4:$B$141,_xlfn.XLOOKUP(G$3,Actuals!$C$3:$CN$3,Actuals!$C$4:$CN$141),0,0)-(_xlfn.XLOOKUP($B53,Budget!$B$4:$B$141,_xlfn.XLOOKUP(G$3,Budget!$C$3:$CN$3,Budget!$C$4:$CN$141),0,0))),0)</f>
        <v>-16053.599999999999</v>
      </c>
      <c r="H53" s="3" cm="1">
        <f t="array" ref="H53">IFERROR((_xlfn.XLOOKUP($B53,Actuals!$B$4:$B$141,_xlfn.XLOOKUP(H$3,Actuals!$C$3:$CN$3,Actuals!$C$4:$CN$141),0,0)-(_xlfn.XLOOKUP($B53,Budget!$B$4:$B$141,_xlfn.XLOOKUP(H$3,Budget!$C$3:$CN$3,Budget!$C$4:$CN$141),0,0))),0)</f>
        <v>-16053.599999999999</v>
      </c>
      <c r="I53" s="3" cm="1">
        <f t="array" ref="I53">IFERROR((_xlfn.XLOOKUP($B53,Actuals!$B$4:$B$141,_xlfn.XLOOKUP(I$3,Actuals!$C$3:$CN$3,Actuals!$C$4:$CN$141),0,0)-(_xlfn.XLOOKUP($B53,Budget!$B$4:$B$141,_xlfn.XLOOKUP(I$3,Budget!$C$3:$CN$3,Budget!$C$4:$CN$141),0,0))),0)</f>
        <v>-16053.599999999999</v>
      </c>
      <c r="J53" s="3" cm="1">
        <f t="array" ref="J53">IFERROR((_xlfn.XLOOKUP($B53,Actuals!$B$4:$B$141,_xlfn.XLOOKUP(J$3,Actuals!$C$3:$CN$3,Actuals!$C$4:$CN$141),0,0)-(_xlfn.XLOOKUP($B53,Budget!$B$4:$B$141,_xlfn.XLOOKUP(J$3,Budget!$C$3:$CN$3,Budget!$C$4:$CN$141),0,0))),0)</f>
        <v>-16053.599999999999</v>
      </c>
      <c r="K53" s="3" cm="1">
        <f t="array" ref="K53">IFERROR((_xlfn.XLOOKUP($B53,Actuals!$B$4:$B$141,_xlfn.XLOOKUP(K$3,Actuals!$C$3:$CN$3,Actuals!$C$4:$CN$141),0,0)-(_xlfn.XLOOKUP($B53,Budget!$B$4:$B$141,_xlfn.XLOOKUP(K$3,Budget!$C$3:$CN$3,Budget!$C$4:$CN$141),0,0))),0)</f>
        <v>-16053.599999999999</v>
      </c>
      <c r="L53" s="3" cm="1">
        <f t="array" ref="L53">IFERROR((_xlfn.XLOOKUP($B53,Actuals!$B$4:$B$141,_xlfn.XLOOKUP(L$3,Actuals!$C$3:$CN$3,Actuals!$C$4:$CN$141),0,0)-(_xlfn.XLOOKUP($B53,Budget!$B$4:$B$141,_xlfn.XLOOKUP(L$3,Budget!$C$3:$CN$3,Budget!$C$4:$CN$141),0,0))),0)</f>
        <v>-16053.599999999999</v>
      </c>
      <c r="M53" s="3" cm="1">
        <f t="array" ref="M53">IFERROR((_xlfn.XLOOKUP($B53,Actuals!$B$4:$B$141,_xlfn.XLOOKUP(M$3,Actuals!$C$3:$CN$3,Actuals!$C$4:$CN$141),0,0)-(_xlfn.XLOOKUP($B53,Budget!$B$4:$B$141,_xlfn.XLOOKUP(M$3,Budget!$C$3:$CN$3,Budget!$C$4:$CN$141),0,0))),0)</f>
        <v>-16053.599999999999</v>
      </c>
      <c r="N53" s="3" cm="1">
        <f t="array" ref="N53">IFERROR((_xlfn.XLOOKUP($B53,Actuals!$B$4:$B$141,_xlfn.XLOOKUP(N$3,Actuals!$C$3:$CN$3,Actuals!$C$4:$CN$141),0,0)-(_xlfn.XLOOKUP($B53,Budget!$B$4:$B$141,_xlfn.XLOOKUP(N$3,Budget!$C$3:$CN$3,Budget!$C$4:$CN$141),0,0))),0)</f>
        <v>-16053.599999999999</v>
      </c>
      <c r="O53">
        <f t="shared" si="0"/>
        <v>-144482.40000000002</v>
      </c>
    </row>
    <row r="54" spans="1:15" x14ac:dyDescent="0.25">
      <c r="A54" t="s">
        <v>9</v>
      </c>
      <c r="B54" t="str">
        <v>Duke &amp; Duke</v>
      </c>
      <c r="C54" s="3" cm="1">
        <f t="array" ref="C54">IFERROR((_xlfn.XLOOKUP($B54,Actuals!$B$4:$B$141,_xlfn.XLOOKUP(C$3,Actuals!$C$3:$CN$3,Actuals!$C$4:$CN$141),0,0)-(_xlfn.XLOOKUP($B54,Budget!$B$4:$B$141,_xlfn.XLOOKUP(C$3,Budget!$C$3:$CN$3,Budget!$C$4:$CN$141),0,0))),0)</f>
        <v>0</v>
      </c>
      <c r="D54" s="3" cm="1">
        <f t="array" ref="D54">IFERROR((_xlfn.XLOOKUP($B54,Actuals!$B$4:$B$141,_xlfn.XLOOKUP(D$3,Actuals!$C$3:$CN$3,Actuals!$C$4:$CN$141),0,0)-(_xlfn.XLOOKUP($B54,Budget!$B$4:$B$141,_xlfn.XLOOKUP(D$3,Budget!$C$3:$CN$3,Budget!$C$4:$CN$141),0,0))),0)</f>
        <v>0</v>
      </c>
      <c r="E54" s="3" cm="1">
        <f t="array" ref="E54">IFERROR((_xlfn.XLOOKUP($B54,Actuals!$B$4:$B$141,_xlfn.XLOOKUP(E$3,Actuals!$C$3:$CN$3,Actuals!$C$4:$CN$141),0,0)-(_xlfn.XLOOKUP($B54,Budget!$B$4:$B$141,_xlfn.XLOOKUP(E$3,Budget!$C$3:$CN$3,Budget!$C$4:$CN$141),0,0))),0)</f>
        <v>0</v>
      </c>
      <c r="F54" s="3" cm="1">
        <f t="array" ref="F54">IFERROR((_xlfn.XLOOKUP($B54,Actuals!$B$4:$B$141,_xlfn.XLOOKUP(F$3,Actuals!$C$3:$CN$3,Actuals!$C$4:$CN$141),0,0)-(_xlfn.XLOOKUP($B54,Budget!$B$4:$B$141,_xlfn.XLOOKUP(F$3,Budget!$C$3:$CN$3,Budget!$C$4:$CN$141),0,0))),0)</f>
        <v>1666</v>
      </c>
      <c r="G54" s="3" cm="1">
        <f t="array" ref="G54">IFERROR((_xlfn.XLOOKUP($B54,Actuals!$B$4:$B$141,_xlfn.XLOOKUP(G$3,Actuals!$C$3:$CN$3,Actuals!$C$4:$CN$141),0,0)-(_xlfn.XLOOKUP($B54,Budget!$B$4:$B$141,_xlfn.XLOOKUP(G$3,Budget!$C$3:$CN$3,Budget!$C$4:$CN$141),0,0))),0)</f>
        <v>0</v>
      </c>
      <c r="H54" s="3" cm="1">
        <f t="array" ref="H54">IFERROR((_xlfn.XLOOKUP($B54,Actuals!$B$4:$B$141,_xlfn.XLOOKUP(H$3,Actuals!$C$3:$CN$3,Actuals!$C$4:$CN$141),0,0)-(_xlfn.XLOOKUP($B54,Budget!$B$4:$B$141,_xlfn.XLOOKUP(H$3,Budget!$C$3:$CN$3,Budget!$C$4:$CN$141),0,0))),0)</f>
        <v>0</v>
      </c>
      <c r="I54" s="3" cm="1">
        <f t="array" ref="I54">IFERROR((_xlfn.XLOOKUP($B54,Actuals!$B$4:$B$141,_xlfn.XLOOKUP(I$3,Actuals!$C$3:$CN$3,Actuals!$C$4:$CN$141),0,0)-(_xlfn.XLOOKUP($B54,Budget!$B$4:$B$141,_xlfn.XLOOKUP(I$3,Budget!$C$3:$CN$3,Budget!$C$4:$CN$141),0,0))),0)</f>
        <v>0</v>
      </c>
      <c r="J54" s="3" cm="1">
        <f t="array" ref="J54">IFERROR((_xlfn.XLOOKUP($B54,Actuals!$B$4:$B$141,_xlfn.XLOOKUP(J$3,Actuals!$C$3:$CN$3,Actuals!$C$4:$CN$141),0,0)-(_xlfn.XLOOKUP($B54,Budget!$B$4:$B$141,_xlfn.XLOOKUP(J$3,Budget!$C$3:$CN$3,Budget!$C$4:$CN$141),0,0))),0)</f>
        <v>0</v>
      </c>
      <c r="K54" s="3" cm="1">
        <f t="array" ref="K54">IFERROR((_xlfn.XLOOKUP($B54,Actuals!$B$4:$B$141,_xlfn.XLOOKUP(K$3,Actuals!$C$3:$CN$3,Actuals!$C$4:$CN$141),0,0)-(_xlfn.XLOOKUP($B54,Budget!$B$4:$B$141,_xlfn.XLOOKUP(K$3,Budget!$C$3:$CN$3,Budget!$C$4:$CN$141),0,0))),0)</f>
        <v>0</v>
      </c>
      <c r="L54" s="3" cm="1">
        <f t="array" ref="L54">IFERROR((_xlfn.XLOOKUP($B54,Actuals!$B$4:$B$141,_xlfn.XLOOKUP(L$3,Actuals!$C$3:$CN$3,Actuals!$C$4:$CN$141),0,0)-(_xlfn.XLOOKUP($B54,Budget!$B$4:$B$141,_xlfn.XLOOKUP(L$3,Budget!$C$3:$CN$3,Budget!$C$4:$CN$141),0,0))),0)</f>
        <v>0</v>
      </c>
      <c r="M54" s="3" cm="1">
        <f t="array" ref="M54">IFERROR((_xlfn.XLOOKUP($B54,Actuals!$B$4:$B$141,_xlfn.XLOOKUP(M$3,Actuals!$C$3:$CN$3,Actuals!$C$4:$CN$141),0,0)-(_xlfn.XLOOKUP($B54,Budget!$B$4:$B$141,_xlfn.XLOOKUP(M$3,Budget!$C$3:$CN$3,Budget!$C$4:$CN$141),0,0))),0)</f>
        <v>0</v>
      </c>
      <c r="N54" s="3" cm="1">
        <f t="array" ref="N54">IFERROR((_xlfn.XLOOKUP($B54,Actuals!$B$4:$B$141,_xlfn.XLOOKUP(N$3,Actuals!$C$3:$CN$3,Actuals!$C$4:$CN$141),0,0)-(_xlfn.XLOOKUP($B54,Budget!$B$4:$B$141,_xlfn.XLOOKUP(N$3,Budget!$C$3:$CN$3,Budget!$C$4:$CN$141),0,0))),0)</f>
        <v>0</v>
      </c>
      <c r="O54">
        <f t="shared" si="0"/>
        <v>1666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ED87-2FFE-4FF5-B575-323CDDAD450F}">
  <sheetPr codeName="Sheet6"/>
  <dimension ref="A1:J622"/>
  <sheetViews>
    <sheetView topLeftCell="A494" workbookViewId="0">
      <selection activeCell="G521" sqref="G521"/>
    </sheetView>
  </sheetViews>
  <sheetFormatPr defaultRowHeight="15" x14ac:dyDescent="0.25"/>
  <cols>
    <col min="2" max="2" width="33.7109375" customWidth="1"/>
    <col min="3" max="3" width="11.85546875" customWidth="1"/>
    <col min="4" max="4" width="11.28515625" style="51" customWidth="1"/>
    <col min="9" max="9" width="10.7109375" bestFit="1" customWidth="1"/>
    <col min="10" max="10" width="37.42578125" bestFit="1" customWidth="1"/>
  </cols>
  <sheetData>
    <row r="1" spans="1:4" ht="15.75" thickBot="1" x14ac:dyDescent="0.3">
      <c r="A1" t="s">
        <v>5</v>
      </c>
      <c r="B1" s="1" t="s">
        <v>47</v>
      </c>
      <c r="C1" s="48">
        <v>44197</v>
      </c>
      <c r="D1" s="49">
        <v>12194</v>
      </c>
    </row>
    <row r="2" spans="1:4" ht="16.5" thickTop="1" thickBot="1" x14ac:dyDescent="0.3">
      <c r="A2" t="s">
        <v>5</v>
      </c>
      <c r="B2" s="1" t="s">
        <v>47</v>
      </c>
      <c r="C2" s="48">
        <v>44228</v>
      </c>
      <c r="D2" s="49">
        <v>12194</v>
      </c>
    </row>
    <row r="3" spans="1:4" ht="16.5" thickTop="1" thickBot="1" x14ac:dyDescent="0.3">
      <c r="A3" t="s">
        <v>5</v>
      </c>
      <c r="B3" s="1" t="s">
        <v>47</v>
      </c>
      <c r="C3" s="48">
        <v>44256</v>
      </c>
      <c r="D3" s="49">
        <v>0</v>
      </c>
    </row>
    <row r="4" spans="1:4" ht="16.5" thickTop="1" thickBot="1" x14ac:dyDescent="0.3">
      <c r="A4" t="s">
        <v>5</v>
      </c>
      <c r="B4" s="1" t="s">
        <v>47</v>
      </c>
      <c r="C4" s="48">
        <v>44287</v>
      </c>
      <c r="D4" s="49">
        <v>0</v>
      </c>
    </row>
    <row r="5" spans="1:4" ht="16.5" thickTop="1" thickBot="1" x14ac:dyDescent="0.3">
      <c r="A5" t="s">
        <v>5</v>
      </c>
      <c r="B5" s="9" t="s">
        <v>47</v>
      </c>
      <c r="C5" s="48">
        <v>44317</v>
      </c>
      <c r="D5" s="49">
        <v>0</v>
      </c>
    </row>
    <row r="6" spans="1:4" ht="16.5" thickTop="1" thickBot="1" x14ac:dyDescent="0.3">
      <c r="A6" t="s">
        <v>5</v>
      </c>
      <c r="B6" s="9" t="s">
        <v>47</v>
      </c>
      <c r="C6" s="48">
        <v>44348</v>
      </c>
      <c r="D6" s="49">
        <v>0</v>
      </c>
    </row>
    <row r="7" spans="1:4" ht="16.5" thickTop="1" thickBot="1" x14ac:dyDescent="0.3">
      <c r="A7" t="s">
        <v>5</v>
      </c>
      <c r="B7" s="9" t="s">
        <v>47</v>
      </c>
      <c r="C7" s="48">
        <v>44378</v>
      </c>
      <c r="D7" s="49">
        <v>0</v>
      </c>
    </row>
    <row r="8" spans="1:4" ht="16.5" thickTop="1" thickBot="1" x14ac:dyDescent="0.3">
      <c r="A8" t="s">
        <v>5</v>
      </c>
      <c r="B8" s="9" t="s">
        <v>47</v>
      </c>
      <c r="C8" s="48">
        <v>44409</v>
      </c>
      <c r="D8" s="49">
        <v>0</v>
      </c>
    </row>
    <row r="9" spans="1:4" ht="16.5" thickTop="1" thickBot="1" x14ac:dyDescent="0.3">
      <c r="A9" t="s">
        <v>5</v>
      </c>
      <c r="B9" s="9" t="s">
        <v>47</v>
      </c>
      <c r="C9" s="48">
        <v>44440</v>
      </c>
      <c r="D9" s="49">
        <v>0</v>
      </c>
    </row>
    <row r="10" spans="1:4" ht="16.5" thickTop="1" thickBot="1" x14ac:dyDescent="0.3">
      <c r="A10" t="s">
        <v>5</v>
      </c>
      <c r="B10" s="9" t="s">
        <v>47</v>
      </c>
      <c r="C10" s="48">
        <v>44470</v>
      </c>
      <c r="D10" s="49">
        <v>0</v>
      </c>
    </row>
    <row r="11" spans="1:4" ht="16.5" thickTop="1" thickBot="1" x14ac:dyDescent="0.3">
      <c r="A11" t="s">
        <v>5</v>
      </c>
      <c r="B11" s="9" t="s">
        <v>47</v>
      </c>
      <c r="C11" s="48">
        <v>44501</v>
      </c>
      <c r="D11" s="49">
        <v>0</v>
      </c>
    </row>
    <row r="12" spans="1:4" ht="16.5" thickTop="1" thickBot="1" x14ac:dyDescent="0.3">
      <c r="A12" t="s">
        <v>5</v>
      </c>
      <c r="B12" s="9" t="s">
        <v>47</v>
      </c>
      <c r="C12" s="48">
        <v>44531</v>
      </c>
      <c r="D12" s="49">
        <v>0</v>
      </c>
    </row>
    <row r="13" spans="1:4" ht="16.5" thickTop="1" thickBot="1" x14ac:dyDescent="0.3">
      <c r="A13" t="s">
        <v>6</v>
      </c>
      <c r="B13" s="1" t="s">
        <v>47</v>
      </c>
      <c r="C13" s="48">
        <v>44197</v>
      </c>
      <c r="D13" s="50">
        <v>0</v>
      </c>
    </row>
    <row r="14" spans="1:4" ht="16.5" thickTop="1" thickBot="1" x14ac:dyDescent="0.3">
      <c r="A14" t="s">
        <v>6</v>
      </c>
      <c r="B14" s="1" t="s">
        <v>47</v>
      </c>
      <c r="C14" s="48">
        <v>44228</v>
      </c>
      <c r="D14" s="50">
        <v>2438.8000000000002</v>
      </c>
    </row>
    <row r="15" spans="1:4" ht="16.5" thickTop="1" thickBot="1" x14ac:dyDescent="0.3">
      <c r="A15" t="s">
        <v>6</v>
      </c>
      <c r="B15" s="1" t="s">
        <v>47</v>
      </c>
      <c r="C15" s="48">
        <v>44378</v>
      </c>
      <c r="D15" s="50">
        <v>12194</v>
      </c>
    </row>
    <row r="16" spans="1:4" ht="16.5" thickTop="1" thickBot="1" x14ac:dyDescent="0.3">
      <c r="A16" t="s">
        <v>6</v>
      </c>
      <c r="B16" s="1" t="s">
        <v>47</v>
      </c>
      <c r="C16" s="48">
        <v>44409</v>
      </c>
      <c r="D16" s="50">
        <v>1384</v>
      </c>
    </row>
    <row r="17" spans="1:10" ht="16.5" thickTop="1" thickBot="1" x14ac:dyDescent="0.3">
      <c r="A17" t="s">
        <v>6</v>
      </c>
      <c r="B17" s="1" t="s">
        <v>47</v>
      </c>
      <c r="C17" s="48">
        <v>44348</v>
      </c>
      <c r="D17" s="50">
        <v>6097</v>
      </c>
    </row>
    <row r="18" spans="1:10" ht="16.5" thickTop="1" thickBot="1" x14ac:dyDescent="0.3">
      <c r="A18" s="1" t="s">
        <v>6</v>
      </c>
      <c r="B18" s="1" t="s">
        <v>47</v>
      </c>
      <c r="C18" s="48">
        <v>44501</v>
      </c>
      <c r="D18" s="50">
        <v>19871.2</v>
      </c>
    </row>
    <row r="19" spans="1:10" ht="16.5" thickTop="1" thickBot="1" x14ac:dyDescent="0.3">
      <c r="A19" t="s">
        <v>6</v>
      </c>
      <c r="B19" s="1" t="s">
        <v>47</v>
      </c>
      <c r="C19" s="48">
        <v>44256</v>
      </c>
      <c r="D19" s="50">
        <v>15852.2</v>
      </c>
    </row>
    <row r="20" spans="1:10" ht="16.5" thickTop="1" thickBot="1" x14ac:dyDescent="0.3">
      <c r="A20" t="s">
        <v>6</v>
      </c>
      <c r="B20" s="1" t="s">
        <v>54</v>
      </c>
      <c r="C20" s="48">
        <v>44409</v>
      </c>
      <c r="D20" s="50">
        <v>2840</v>
      </c>
    </row>
    <row r="21" spans="1:10" ht="16.5" thickTop="1" thickBot="1" x14ac:dyDescent="0.3">
      <c r="A21" t="s">
        <v>5</v>
      </c>
      <c r="B21" s="1" t="s">
        <v>48</v>
      </c>
      <c r="C21" s="48">
        <v>44287</v>
      </c>
      <c r="D21" s="49">
        <v>35173</v>
      </c>
      <c r="G21" s="10"/>
      <c r="J21" t="str" cm="1">
        <f t="array" ref="J21:J72">_xlfn.UNIQUE(_xlfn._xlws.FILTER(B:B,B:B&lt;&gt;""&amp;"Customer"))</f>
        <v>Acme Corporation</v>
      </c>
    </row>
    <row r="22" spans="1:10" ht="16.5" thickTop="1" thickBot="1" x14ac:dyDescent="0.3">
      <c r="A22" t="s">
        <v>6</v>
      </c>
      <c r="B22" s="1" t="s">
        <v>48</v>
      </c>
      <c r="C22" s="48">
        <v>44287</v>
      </c>
      <c r="D22" s="50">
        <v>30162.5</v>
      </c>
      <c r="J22" t="str">
        <v>Wonka Industries</v>
      </c>
    </row>
    <row r="23" spans="1:10" ht="16.5" thickTop="1" thickBot="1" x14ac:dyDescent="0.3">
      <c r="A23" t="s">
        <v>5</v>
      </c>
      <c r="B23" s="9" t="s">
        <v>48</v>
      </c>
      <c r="C23" s="48">
        <v>44409</v>
      </c>
      <c r="D23" s="49">
        <v>35173</v>
      </c>
      <c r="J23" t="str">
        <v>Globex Corporation</v>
      </c>
    </row>
    <row r="24" spans="1:10" ht="16.5" thickTop="1" thickBot="1" x14ac:dyDescent="0.3">
      <c r="A24" t="s">
        <v>6</v>
      </c>
      <c r="B24" s="1" t="s">
        <v>48</v>
      </c>
      <c r="C24" s="48">
        <v>44409</v>
      </c>
      <c r="D24" s="50">
        <v>201854.8</v>
      </c>
      <c r="J24" t="str">
        <v>Soylent Corp</v>
      </c>
    </row>
    <row r="25" spans="1:10" ht="16.5" thickTop="1" thickBot="1" x14ac:dyDescent="0.3">
      <c r="A25" t="s">
        <v>5</v>
      </c>
      <c r="B25" s="9" t="s">
        <v>48</v>
      </c>
      <c r="C25" s="48">
        <v>44531</v>
      </c>
      <c r="D25" s="49">
        <v>35173</v>
      </c>
      <c r="J25" t="str">
        <v>Ollivander's Wand Shop</v>
      </c>
    </row>
    <row r="26" spans="1:10" ht="16.5" thickTop="1" thickBot="1" x14ac:dyDescent="0.3">
      <c r="A26" t="s">
        <v>5</v>
      </c>
      <c r="B26" s="1" t="s">
        <v>48</v>
      </c>
      <c r="C26" s="48">
        <v>44228</v>
      </c>
      <c r="D26" s="49">
        <v>35173</v>
      </c>
      <c r="J26" t="str">
        <v>Gekko &amp; Co</v>
      </c>
    </row>
    <row r="27" spans="1:10" ht="16.5" thickTop="1" thickBot="1" x14ac:dyDescent="0.3">
      <c r="A27" t="s">
        <v>6</v>
      </c>
      <c r="B27" s="1" t="s">
        <v>48</v>
      </c>
      <c r="C27" s="48">
        <v>44228</v>
      </c>
      <c r="D27" s="50">
        <v>570</v>
      </c>
      <c r="J27" t="str">
        <v>Wayne Enterprises</v>
      </c>
    </row>
    <row r="28" spans="1:10" ht="16.5" thickTop="1" thickBot="1" x14ac:dyDescent="0.3">
      <c r="A28" t="s">
        <v>5</v>
      </c>
      <c r="B28" s="1" t="s">
        <v>48</v>
      </c>
      <c r="C28" s="48">
        <v>44197</v>
      </c>
      <c r="D28" s="49">
        <v>35173</v>
      </c>
      <c r="J28" t="str">
        <v>Genco Pura Olive Oil Company</v>
      </c>
    </row>
    <row r="29" spans="1:10" ht="16.5" thickTop="1" thickBot="1" x14ac:dyDescent="0.3">
      <c r="A29" t="s">
        <v>6</v>
      </c>
      <c r="B29" s="1" t="s">
        <v>48</v>
      </c>
      <c r="C29" s="48">
        <v>44197</v>
      </c>
      <c r="D29" s="50">
        <v>17983.5</v>
      </c>
      <c r="J29" t="str">
        <v>Duff Beer</v>
      </c>
    </row>
    <row r="30" spans="1:10" ht="16.5" thickTop="1" thickBot="1" x14ac:dyDescent="0.3">
      <c r="A30" t="s">
        <v>5</v>
      </c>
      <c r="B30" s="9" t="s">
        <v>48</v>
      </c>
      <c r="C30" s="48">
        <v>44378</v>
      </c>
      <c r="D30" s="49">
        <v>35173</v>
      </c>
      <c r="J30" t="str">
        <v>Bubba Gump Shrimp Company</v>
      </c>
    </row>
    <row r="31" spans="1:10" ht="16.5" thickTop="1" thickBot="1" x14ac:dyDescent="0.3">
      <c r="A31" t="s">
        <v>6</v>
      </c>
      <c r="B31" s="1" t="s">
        <v>48</v>
      </c>
      <c r="C31" s="48">
        <v>44378</v>
      </c>
      <c r="D31" s="50">
        <v>73694.3</v>
      </c>
      <c r="J31" t="str">
        <v>Olivia Pope &amp; Associates</v>
      </c>
    </row>
    <row r="32" spans="1:10" ht="16.5" thickTop="1" thickBot="1" x14ac:dyDescent="0.3">
      <c r="A32" t="s">
        <v>5</v>
      </c>
      <c r="B32" s="9" t="s">
        <v>48</v>
      </c>
      <c r="C32" s="48">
        <v>44348</v>
      </c>
      <c r="D32" s="49">
        <v>35173</v>
      </c>
      <c r="J32" t="str">
        <v>Vehement Capital Partners</v>
      </c>
    </row>
    <row r="33" spans="1:10" ht="16.5" thickTop="1" thickBot="1" x14ac:dyDescent="0.3">
      <c r="A33" t="s">
        <v>6</v>
      </c>
      <c r="B33" s="1" t="s">
        <v>48</v>
      </c>
      <c r="C33" s="48">
        <v>44348</v>
      </c>
      <c r="D33" s="50">
        <v>23694</v>
      </c>
      <c r="J33" t="str">
        <v>Frontline Motion Controls</v>
      </c>
    </row>
    <row r="34" spans="1:10" ht="16.5" thickTop="1" thickBot="1" x14ac:dyDescent="0.3">
      <c r="A34" t="s">
        <v>5</v>
      </c>
      <c r="B34" s="1" t="s">
        <v>48</v>
      </c>
      <c r="C34" s="48">
        <v>44256</v>
      </c>
      <c r="D34" s="49">
        <v>35173</v>
      </c>
      <c r="J34" t="str">
        <v>Massive Dynamic</v>
      </c>
    </row>
    <row r="35" spans="1:10" ht="16.5" thickTop="1" thickBot="1" x14ac:dyDescent="0.3">
      <c r="A35" t="s">
        <v>6</v>
      </c>
      <c r="B35" s="1" t="s">
        <v>48</v>
      </c>
      <c r="C35" s="48">
        <v>44256</v>
      </c>
      <c r="D35" s="50">
        <v>20292</v>
      </c>
      <c r="J35" t="str">
        <v>Dunder Mifflin Inc.</v>
      </c>
    </row>
    <row r="36" spans="1:10" ht="16.5" thickTop="1" thickBot="1" x14ac:dyDescent="0.3">
      <c r="A36" t="s">
        <v>5</v>
      </c>
      <c r="B36" s="9" t="s">
        <v>48</v>
      </c>
      <c r="C36" s="48">
        <v>44317</v>
      </c>
      <c r="D36" s="49">
        <v>35173</v>
      </c>
      <c r="J36" t="str">
        <v>Sterling Cooper Draper Pryce</v>
      </c>
    </row>
    <row r="37" spans="1:10" ht="16.5" thickTop="1" thickBot="1" x14ac:dyDescent="0.3">
      <c r="A37" t="s">
        <v>6</v>
      </c>
      <c r="B37" s="1" t="s">
        <v>48</v>
      </c>
      <c r="C37" s="48">
        <v>44317</v>
      </c>
      <c r="D37" s="50">
        <v>40602.54</v>
      </c>
      <c r="J37" t="str">
        <v>Cheddar Makeup Co.</v>
      </c>
    </row>
    <row r="38" spans="1:10" ht="16.5" thickTop="1" thickBot="1" x14ac:dyDescent="0.3">
      <c r="A38" s="1" t="s">
        <v>6</v>
      </c>
      <c r="B38" s="1" t="s">
        <v>48</v>
      </c>
      <c r="C38" s="48">
        <v>44501</v>
      </c>
      <c r="D38" s="50">
        <v>126828.3</v>
      </c>
      <c r="J38" t="str">
        <v>Sir Porks Barbeque</v>
      </c>
    </row>
    <row r="39" spans="1:10" ht="16.5" thickTop="1" thickBot="1" x14ac:dyDescent="0.3">
      <c r="A39" t="s">
        <v>5</v>
      </c>
      <c r="B39" s="9" t="s">
        <v>48</v>
      </c>
      <c r="C39" s="48">
        <v>44501</v>
      </c>
      <c r="D39" s="49">
        <v>35173</v>
      </c>
      <c r="J39" t="str">
        <v>Oceanic Airlines</v>
      </c>
    </row>
    <row r="40" spans="1:10" ht="16.5" thickTop="1" thickBot="1" x14ac:dyDescent="0.3">
      <c r="A40" t="s">
        <v>5</v>
      </c>
      <c r="B40" s="9" t="s">
        <v>48</v>
      </c>
      <c r="C40" s="48">
        <v>44470</v>
      </c>
      <c r="D40" s="49">
        <v>35173</v>
      </c>
      <c r="J40" t="str">
        <v>Umbrella Corporation</v>
      </c>
    </row>
    <row r="41" spans="1:10" ht="16.5" thickTop="1" thickBot="1" x14ac:dyDescent="0.3">
      <c r="A41" s="1" t="s">
        <v>6</v>
      </c>
      <c r="B41" s="1" t="s">
        <v>48</v>
      </c>
      <c r="C41" s="48">
        <v>44470</v>
      </c>
      <c r="D41" s="50">
        <v>148078.62</v>
      </c>
      <c r="J41" t="str">
        <v>InGen</v>
      </c>
    </row>
    <row r="42" spans="1:10" ht="16.5" thickTop="1" thickBot="1" x14ac:dyDescent="0.3">
      <c r="A42" t="s">
        <v>5</v>
      </c>
      <c r="B42" s="9" t="s">
        <v>48</v>
      </c>
      <c r="C42" s="48">
        <v>44440</v>
      </c>
      <c r="D42" s="49">
        <v>35173</v>
      </c>
      <c r="J42" t="str">
        <v>Glerbin Cosmetics</v>
      </c>
    </row>
    <row r="43" spans="1:10" ht="16.5" thickTop="1" thickBot="1" x14ac:dyDescent="0.3">
      <c r="A43" s="1" t="s">
        <v>6</v>
      </c>
      <c r="B43" s="1" t="s">
        <v>48</v>
      </c>
      <c r="C43" s="48">
        <v>44440</v>
      </c>
      <c r="D43" s="50">
        <v>76759.679999999993</v>
      </c>
      <c r="J43" t="str">
        <v>Planet Express, Inc.</v>
      </c>
    </row>
    <row r="44" spans="1:10" ht="16.5" thickTop="1" thickBot="1" x14ac:dyDescent="0.3">
      <c r="A44" t="s">
        <v>5</v>
      </c>
      <c r="B44" s="1" t="s">
        <v>49</v>
      </c>
      <c r="C44" s="48">
        <v>44287</v>
      </c>
      <c r="D44" s="49">
        <v>23900</v>
      </c>
      <c r="J44" t="str">
        <v>Pied Piper</v>
      </c>
    </row>
    <row r="45" spans="1:10" ht="16.5" thickTop="1" thickBot="1" x14ac:dyDescent="0.3">
      <c r="A45" t="s">
        <v>6</v>
      </c>
      <c r="B45" s="1" t="s">
        <v>49</v>
      </c>
      <c r="C45" s="48">
        <v>44287</v>
      </c>
      <c r="D45" s="50">
        <v>29205</v>
      </c>
      <c r="J45" t="str">
        <v>Leonardo Genco Pura Olive Oil Company</v>
      </c>
    </row>
    <row r="46" spans="1:10" ht="16.5" thickTop="1" thickBot="1" x14ac:dyDescent="0.3">
      <c r="A46" t="s">
        <v>5</v>
      </c>
      <c r="B46" s="9" t="s">
        <v>49</v>
      </c>
      <c r="C46" s="48">
        <v>44409</v>
      </c>
      <c r="D46" s="49">
        <v>23900</v>
      </c>
      <c r="J46" t="str">
        <v>Los Pollos Hermanos</v>
      </c>
    </row>
    <row r="47" spans="1:10" ht="16.5" thickTop="1" thickBot="1" x14ac:dyDescent="0.3">
      <c r="A47" t="s">
        <v>6</v>
      </c>
      <c r="B47" s="1" t="s">
        <v>49</v>
      </c>
      <c r="C47" s="48">
        <v>44409</v>
      </c>
      <c r="D47" s="50">
        <v>12390</v>
      </c>
      <c r="J47" t="str">
        <v>Hooli</v>
      </c>
    </row>
    <row r="48" spans="1:10" ht="16.5" thickTop="1" thickBot="1" x14ac:dyDescent="0.3">
      <c r="A48" t="s">
        <v>5</v>
      </c>
      <c r="B48" s="9" t="s">
        <v>49</v>
      </c>
      <c r="C48" s="48">
        <v>44531</v>
      </c>
      <c r="D48" s="49">
        <v>23900</v>
      </c>
      <c r="J48" t="str">
        <v>Monsters, Inc.</v>
      </c>
    </row>
    <row r="49" spans="1:10" ht="16.5" thickTop="1" thickBot="1" x14ac:dyDescent="0.3">
      <c r="A49" t="s">
        <v>5</v>
      </c>
      <c r="B49" s="1" t="s">
        <v>49</v>
      </c>
      <c r="C49" s="48">
        <v>44228</v>
      </c>
      <c r="D49" s="49">
        <v>16400</v>
      </c>
      <c r="J49" t="str">
        <v>Lacuna, Inc.</v>
      </c>
    </row>
    <row r="50" spans="1:10" ht="16.5" thickTop="1" thickBot="1" x14ac:dyDescent="0.3">
      <c r="A50" t="s">
        <v>6</v>
      </c>
      <c r="B50" s="1" t="s">
        <v>49</v>
      </c>
      <c r="C50" s="48">
        <v>44228</v>
      </c>
      <c r="D50" s="50">
        <v>16281.48</v>
      </c>
      <c r="J50" t="str">
        <v>Misc</v>
      </c>
    </row>
    <row r="51" spans="1:10" ht="16.5" thickTop="1" thickBot="1" x14ac:dyDescent="0.3">
      <c r="A51" t="s">
        <v>5</v>
      </c>
      <c r="B51" s="1" t="s">
        <v>49</v>
      </c>
      <c r="C51" s="48">
        <v>44197</v>
      </c>
      <c r="D51" s="49">
        <v>16400</v>
      </c>
      <c r="J51" t="str">
        <v>Aperture Science, Inc.</v>
      </c>
    </row>
    <row r="52" spans="1:10" ht="16.5" thickTop="1" thickBot="1" x14ac:dyDescent="0.3">
      <c r="A52" t="s">
        <v>6</v>
      </c>
      <c r="B52" s="1" t="s">
        <v>49</v>
      </c>
      <c r="C52" s="48">
        <v>44197</v>
      </c>
      <c r="D52" s="50">
        <v>13257.8</v>
      </c>
      <c r="J52" t="str">
        <v>Brawndo</v>
      </c>
    </row>
    <row r="53" spans="1:10" ht="16.5" thickTop="1" thickBot="1" x14ac:dyDescent="0.3">
      <c r="A53" t="s">
        <v>5</v>
      </c>
      <c r="B53" s="9" t="s">
        <v>49</v>
      </c>
      <c r="C53" s="48">
        <v>44378</v>
      </c>
      <c r="D53" s="49">
        <v>23900</v>
      </c>
      <c r="J53" t="str">
        <v>Paper Street Soap Company</v>
      </c>
    </row>
    <row r="54" spans="1:10" ht="16.5" thickTop="1" thickBot="1" x14ac:dyDescent="0.3">
      <c r="A54" t="s">
        <v>6</v>
      </c>
      <c r="B54" s="1" t="s">
        <v>49</v>
      </c>
      <c r="C54" s="48">
        <v>44378</v>
      </c>
      <c r="D54" s="50">
        <v>45073.56</v>
      </c>
      <c r="J54" t="str">
        <v>Cyberdyne Systems</v>
      </c>
    </row>
    <row r="55" spans="1:10" ht="16.5" thickTop="1" thickBot="1" x14ac:dyDescent="0.3">
      <c r="A55" t="s">
        <v>5</v>
      </c>
      <c r="B55" s="9" t="s">
        <v>49</v>
      </c>
      <c r="C55" s="48">
        <v>44348</v>
      </c>
      <c r="D55" s="49">
        <v>23900</v>
      </c>
      <c r="J55" t="str">
        <v>Buy n Large</v>
      </c>
    </row>
    <row r="56" spans="1:10" ht="16.5" thickTop="1" thickBot="1" x14ac:dyDescent="0.3">
      <c r="A56" t="s">
        <v>6</v>
      </c>
      <c r="B56" s="1" t="s">
        <v>49</v>
      </c>
      <c r="C56" s="48">
        <v>44348</v>
      </c>
      <c r="D56" s="50">
        <v>48852</v>
      </c>
      <c r="J56" t="str">
        <v>Burns Industries</v>
      </c>
    </row>
    <row r="57" spans="1:10" ht="16.5" thickTop="1" thickBot="1" x14ac:dyDescent="0.3">
      <c r="A57" t="s">
        <v>5</v>
      </c>
      <c r="B57" s="1" t="s">
        <v>49</v>
      </c>
      <c r="C57" s="48">
        <v>44256</v>
      </c>
      <c r="D57" s="49">
        <v>16400</v>
      </c>
      <c r="J57" t="str">
        <v>Weyland-Yutani Corporation</v>
      </c>
    </row>
    <row r="58" spans="1:10" ht="16.5" thickTop="1" thickBot="1" x14ac:dyDescent="0.3">
      <c r="A58" t="s">
        <v>6</v>
      </c>
      <c r="B58" s="1" t="s">
        <v>49</v>
      </c>
      <c r="C58" s="48">
        <v>44256</v>
      </c>
      <c r="D58" s="50">
        <v>21252.080000000002</v>
      </c>
      <c r="J58" t="str">
        <v>Callister Inc</v>
      </c>
    </row>
    <row r="59" spans="1:10" ht="16.5" thickTop="1" thickBot="1" x14ac:dyDescent="0.3">
      <c r="A59" t="s">
        <v>5</v>
      </c>
      <c r="B59" s="9" t="s">
        <v>49</v>
      </c>
      <c r="C59" s="48">
        <v>44317</v>
      </c>
      <c r="D59" s="49">
        <v>23900</v>
      </c>
      <c r="J59" t="str">
        <v>Silver Shamrock Novelties</v>
      </c>
    </row>
    <row r="60" spans="1:10" ht="16.5" thickTop="1" thickBot="1" x14ac:dyDescent="0.3">
      <c r="A60" t="s">
        <v>6</v>
      </c>
      <c r="B60" s="1" t="s">
        <v>49</v>
      </c>
      <c r="C60" s="48">
        <v>44317</v>
      </c>
      <c r="D60" s="50">
        <v>12369.52</v>
      </c>
      <c r="J60" t="str">
        <v>Parallax Corporation</v>
      </c>
    </row>
    <row r="61" spans="1:10" ht="16.5" thickTop="1" thickBot="1" x14ac:dyDescent="0.3">
      <c r="A61" s="1" t="s">
        <v>6</v>
      </c>
      <c r="B61" s="1" t="s">
        <v>49</v>
      </c>
      <c r="C61" s="48">
        <v>44501</v>
      </c>
      <c r="D61" s="50">
        <v>10974</v>
      </c>
      <c r="J61" t="str">
        <v>Skamp</v>
      </c>
    </row>
    <row r="62" spans="1:10" ht="16.5" thickTop="1" thickBot="1" x14ac:dyDescent="0.3">
      <c r="A62" t="s">
        <v>5</v>
      </c>
      <c r="B62" s="9" t="s">
        <v>49</v>
      </c>
      <c r="C62" s="48">
        <v>44501</v>
      </c>
      <c r="D62" s="49">
        <v>23900</v>
      </c>
      <c r="J62" t="str">
        <v>Mitch and Murray</v>
      </c>
    </row>
    <row r="63" spans="1:10" ht="16.5" thickTop="1" thickBot="1" x14ac:dyDescent="0.3">
      <c r="A63" t="s">
        <v>5</v>
      </c>
      <c r="B63" s="9" t="s">
        <v>49</v>
      </c>
      <c r="C63" s="48">
        <v>44470</v>
      </c>
      <c r="D63" s="49">
        <v>23900</v>
      </c>
      <c r="J63" t="str">
        <v>Stark Industries</v>
      </c>
    </row>
    <row r="64" spans="1:10" ht="16.5" thickTop="1" thickBot="1" x14ac:dyDescent="0.3">
      <c r="A64" s="1" t="s">
        <v>6</v>
      </c>
      <c r="B64" s="1" t="s">
        <v>49</v>
      </c>
      <c r="C64" s="48">
        <v>44470</v>
      </c>
      <c r="D64" s="50">
        <v>536.28</v>
      </c>
      <c r="J64" t="str">
        <v>Megadodo Publications</v>
      </c>
    </row>
    <row r="65" spans="1:10" ht="16.5" thickTop="1" thickBot="1" x14ac:dyDescent="0.3">
      <c r="A65" t="s">
        <v>5</v>
      </c>
      <c r="B65" s="9" t="s">
        <v>49</v>
      </c>
      <c r="C65" s="48">
        <v>44440</v>
      </c>
      <c r="D65" s="49">
        <v>23900</v>
      </c>
      <c r="J65" t="str">
        <v>Multi National United</v>
      </c>
    </row>
    <row r="66" spans="1:10" ht="16.5" thickTop="1" thickBot="1" x14ac:dyDescent="0.3">
      <c r="A66" s="1" t="s">
        <v>6</v>
      </c>
      <c r="B66" s="1" t="s">
        <v>49</v>
      </c>
      <c r="C66" s="48">
        <v>44440</v>
      </c>
      <c r="D66" s="50">
        <v>34489.56</v>
      </c>
      <c r="J66" t="str">
        <v>Crimson Permanent Assurance</v>
      </c>
    </row>
    <row r="67" spans="1:10" ht="16.5" thickTop="1" thickBot="1" x14ac:dyDescent="0.3">
      <c r="A67" t="s">
        <v>5</v>
      </c>
      <c r="B67" s="1" t="s">
        <v>55</v>
      </c>
      <c r="C67" s="48">
        <v>44287</v>
      </c>
      <c r="D67" s="49">
        <v>360</v>
      </c>
      <c r="J67" t="str">
        <v>Spectacular Optical</v>
      </c>
    </row>
    <row r="68" spans="1:10" ht="16.5" thickTop="1" thickBot="1" x14ac:dyDescent="0.3">
      <c r="A68" t="s">
        <v>5</v>
      </c>
      <c r="B68" s="9" t="s">
        <v>55</v>
      </c>
      <c r="C68" s="48">
        <v>44409</v>
      </c>
      <c r="D68" s="49">
        <v>360</v>
      </c>
      <c r="J68" t="str">
        <v>Resources Development Administration</v>
      </c>
    </row>
    <row r="69" spans="1:10" ht="16.5" thickTop="1" thickBot="1" x14ac:dyDescent="0.3">
      <c r="A69" t="s">
        <v>5</v>
      </c>
      <c r="B69" s="9" t="s">
        <v>55</v>
      </c>
      <c r="C69" s="48">
        <v>44531</v>
      </c>
      <c r="D69" s="49">
        <v>360</v>
      </c>
      <c r="J69" t="str">
        <v>Pierce and Pierce</v>
      </c>
    </row>
    <row r="70" spans="1:10" ht="16.5" thickTop="1" thickBot="1" x14ac:dyDescent="0.3">
      <c r="A70" t="s">
        <v>5</v>
      </c>
      <c r="B70" s="1" t="s">
        <v>55</v>
      </c>
      <c r="C70" s="48">
        <v>44228</v>
      </c>
      <c r="D70" s="49">
        <v>360</v>
      </c>
      <c r="J70" t="str">
        <v>Adventureland</v>
      </c>
    </row>
    <row r="71" spans="1:10" ht="16.5" thickTop="1" thickBot="1" x14ac:dyDescent="0.3">
      <c r="A71" t="s">
        <v>6</v>
      </c>
      <c r="B71" s="1" t="s">
        <v>55</v>
      </c>
      <c r="C71" s="48">
        <v>44228</v>
      </c>
      <c r="D71" s="50">
        <v>0</v>
      </c>
      <c r="J71" t="str">
        <v>Duke &amp; Duke</v>
      </c>
    </row>
    <row r="72" spans="1:10" ht="16.5" thickTop="1" thickBot="1" x14ac:dyDescent="0.3">
      <c r="A72" t="s">
        <v>5</v>
      </c>
      <c r="B72" s="1" t="s">
        <v>55</v>
      </c>
      <c r="C72" s="48">
        <v>44197</v>
      </c>
      <c r="D72" s="49">
        <v>360</v>
      </c>
      <c r="J72">
        <v>0</v>
      </c>
    </row>
    <row r="73" spans="1:10" ht="16.5" thickTop="1" thickBot="1" x14ac:dyDescent="0.3">
      <c r="A73" t="s">
        <v>6</v>
      </c>
      <c r="B73" s="1" t="s">
        <v>55</v>
      </c>
      <c r="C73" s="48">
        <v>44197</v>
      </c>
      <c r="D73" s="50">
        <v>9000</v>
      </c>
    </row>
    <row r="74" spans="1:10" ht="16.5" thickTop="1" thickBot="1" x14ac:dyDescent="0.3">
      <c r="A74" t="s">
        <v>5</v>
      </c>
      <c r="B74" s="9" t="s">
        <v>55</v>
      </c>
      <c r="C74" s="48">
        <v>44378</v>
      </c>
      <c r="D74" s="49">
        <v>360</v>
      </c>
    </row>
    <row r="75" spans="1:10" ht="16.5" thickTop="1" thickBot="1" x14ac:dyDescent="0.3">
      <c r="A75" t="s">
        <v>6</v>
      </c>
      <c r="B75" s="1" t="s">
        <v>55</v>
      </c>
      <c r="C75" s="48">
        <v>44378</v>
      </c>
      <c r="D75" s="50">
        <v>2505</v>
      </c>
    </row>
    <row r="76" spans="1:10" ht="16.5" thickTop="1" thickBot="1" x14ac:dyDescent="0.3">
      <c r="A76" t="s">
        <v>5</v>
      </c>
      <c r="B76" s="9" t="s">
        <v>55</v>
      </c>
      <c r="C76" s="48">
        <v>44348</v>
      </c>
      <c r="D76" s="49">
        <v>360</v>
      </c>
    </row>
    <row r="77" spans="1:10" ht="16.5" thickTop="1" thickBot="1" x14ac:dyDescent="0.3">
      <c r="A77" t="s">
        <v>5</v>
      </c>
      <c r="B77" s="1" t="s">
        <v>55</v>
      </c>
      <c r="C77" s="48">
        <v>44256</v>
      </c>
      <c r="D77" s="49">
        <v>360</v>
      </c>
    </row>
    <row r="78" spans="1:10" ht="16.5" thickTop="1" thickBot="1" x14ac:dyDescent="0.3">
      <c r="A78" t="s">
        <v>6</v>
      </c>
      <c r="B78" s="1" t="s">
        <v>55</v>
      </c>
      <c r="C78" s="48">
        <v>44256</v>
      </c>
      <c r="D78" s="50">
        <v>0</v>
      </c>
    </row>
    <row r="79" spans="1:10" ht="16.5" thickTop="1" thickBot="1" x14ac:dyDescent="0.3">
      <c r="A79" t="s">
        <v>5</v>
      </c>
      <c r="B79" s="9" t="s">
        <v>55</v>
      </c>
      <c r="C79" s="48">
        <v>44317</v>
      </c>
      <c r="D79" s="49">
        <v>360</v>
      </c>
    </row>
    <row r="80" spans="1:10" ht="16.5" thickTop="1" thickBot="1" x14ac:dyDescent="0.3">
      <c r="A80" t="s">
        <v>5</v>
      </c>
      <c r="B80" s="9" t="s">
        <v>55</v>
      </c>
      <c r="C80" s="48">
        <v>44501</v>
      </c>
      <c r="D80" s="49">
        <v>360</v>
      </c>
    </row>
    <row r="81" spans="1:4" ht="16.5" thickTop="1" thickBot="1" x14ac:dyDescent="0.3">
      <c r="A81" t="s">
        <v>5</v>
      </c>
      <c r="B81" s="9" t="s">
        <v>55</v>
      </c>
      <c r="C81" s="48">
        <v>44470</v>
      </c>
      <c r="D81" s="49">
        <v>360</v>
      </c>
    </row>
    <row r="82" spans="1:4" ht="16.5" thickTop="1" thickBot="1" x14ac:dyDescent="0.3">
      <c r="A82" t="s">
        <v>5</v>
      </c>
      <c r="B82" s="9" t="s">
        <v>55</v>
      </c>
      <c r="C82" s="48">
        <v>44440</v>
      </c>
      <c r="D82" s="49">
        <v>360</v>
      </c>
    </row>
    <row r="83" spans="1:4" ht="16.5" thickTop="1" thickBot="1" x14ac:dyDescent="0.3">
      <c r="A83" t="s">
        <v>5</v>
      </c>
      <c r="B83" s="1" t="s">
        <v>56</v>
      </c>
      <c r="C83" s="48">
        <v>44287</v>
      </c>
      <c r="D83" s="49">
        <v>444.4</v>
      </c>
    </row>
    <row r="84" spans="1:4" ht="16.5" thickTop="1" thickBot="1" x14ac:dyDescent="0.3">
      <c r="A84" t="s">
        <v>6</v>
      </c>
      <c r="B84" s="1" t="s">
        <v>56</v>
      </c>
      <c r="C84" s="48">
        <v>44287</v>
      </c>
      <c r="D84" s="50">
        <v>466.8</v>
      </c>
    </row>
    <row r="85" spans="1:4" ht="16.5" thickTop="1" thickBot="1" x14ac:dyDescent="0.3">
      <c r="A85" t="s">
        <v>5</v>
      </c>
      <c r="B85" s="9" t="s">
        <v>56</v>
      </c>
      <c r="C85" s="48">
        <v>44409</v>
      </c>
      <c r="D85" s="49">
        <v>444.4</v>
      </c>
    </row>
    <row r="86" spans="1:4" ht="16.5" thickTop="1" thickBot="1" x14ac:dyDescent="0.3">
      <c r="A86" t="s">
        <v>6</v>
      </c>
      <c r="B86" s="1" t="s">
        <v>56</v>
      </c>
      <c r="C86" s="48">
        <v>44409</v>
      </c>
      <c r="D86" s="50">
        <v>233.4</v>
      </c>
    </row>
    <row r="87" spans="1:4" ht="16.5" thickTop="1" thickBot="1" x14ac:dyDescent="0.3">
      <c r="A87" t="s">
        <v>5</v>
      </c>
      <c r="B87" s="9" t="s">
        <v>56</v>
      </c>
      <c r="C87" s="48">
        <v>44531</v>
      </c>
      <c r="D87" s="49">
        <v>444.4</v>
      </c>
    </row>
    <row r="88" spans="1:4" ht="16.5" thickTop="1" thickBot="1" x14ac:dyDescent="0.3">
      <c r="A88" t="s">
        <v>5</v>
      </c>
      <c r="B88" s="1" t="s">
        <v>56</v>
      </c>
      <c r="C88" s="48">
        <v>44228</v>
      </c>
      <c r="D88" s="49">
        <v>444.4</v>
      </c>
    </row>
    <row r="89" spans="1:4" ht="16.5" thickTop="1" thickBot="1" x14ac:dyDescent="0.3">
      <c r="A89" t="s">
        <v>6</v>
      </c>
      <c r="B89" s="1" t="s">
        <v>56</v>
      </c>
      <c r="C89" s="48">
        <v>44228</v>
      </c>
      <c r="D89" s="50">
        <v>0</v>
      </c>
    </row>
    <row r="90" spans="1:4" ht="16.5" thickTop="1" thickBot="1" x14ac:dyDescent="0.3">
      <c r="A90" t="s">
        <v>5</v>
      </c>
      <c r="B90" s="1" t="s">
        <v>56</v>
      </c>
      <c r="C90" s="48">
        <v>44197</v>
      </c>
      <c r="D90" s="49">
        <v>444.4</v>
      </c>
    </row>
    <row r="91" spans="1:4" ht="16.5" thickTop="1" thickBot="1" x14ac:dyDescent="0.3">
      <c r="A91" t="s">
        <v>6</v>
      </c>
      <c r="B91" s="1" t="s">
        <v>56</v>
      </c>
      <c r="C91" s="48">
        <v>44197</v>
      </c>
      <c r="D91" s="50">
        <v>0</v>
      </c>
    </row>
    <row r="92" spans="1:4" ht="16.5" thickTop="1" thickBot="1" x14ac:dyDescent="0.3">
      <c r="A92" t="s">
        <v>5</v>
      </c>
      <c r="B92" s="9" t="s">
        <v>56</v>
      </c>
      <c r="C92" s="48">
        <v>44378</v>
      </c>
      <c r="D92" s="49">
        <v>444.4</v>
      </c>
    </row>
    <row r="93" spans="1:4" ht="16.5" thickTop="1" thickBot="1" x14ac:dyDescent="0.3">
      <c r="A93" t="s">
        <v>6</v>
      </c>
      <c r="B93" s="1" t="s">
        <v>56</v>
      </c>
      <c r="C93" s="48">
        <v>44378</v>
      </c>
      <c r="D93" s="50">
        <v>233.4</v>
      </c>
    </row>
    <row r="94" spans="1:4" ht="16.5" thickTop="1" thickBot="1" x14ac:dyDescent="0.3">
      <c r="A94" t="s">
        <v>5</v>
      </c>
      <c r="B94" s="9" t="s">
        <v>56</v>
      </c>
      <c r="C94" s="48">
        <v>44348</v>
      </c>
      <c r="D94" s="49">
        <v>444.4</v>
      </c>
    </row>
    <row r="95" spans="1:4" ht="16.5" thickTop="1" thickBot="1" x14ac:dyDescent="0.3">
      <c r="A95" t="s">
        <v>5</v>
      </c>
      <c r="B95" s="1" t="s">
        <v>56</v>
      </c>
      <c r="C95" s="48">
        <v>44256</v>
      </c>
      <c r="D95" s="49">
        <v>444.4</v>
      </c>
    </row>
    <row r="96" spans="1:4" ht="16.5" thickTop="1" thickBot="1" x14ac:dyDescent="0.3">
      <c r="A96" t="s">
        <v>6</v>
      </c>
      <c r="B96" s="1" t="s">
        <v>56</v>
      </c>
      <c r="C96" s="48">
        <v>44256</v>
      </c>
      <c r="D96" s="50">
        <v>888.8</v>
      </c>
    </row>
    <row r="97" spans="1:4" ht="16.5" thickTop="1" thickBot="1" x14ac:dyDescent="0.3">
      <c r="A97" t="s">
        <v>5</v>
      </c>
      <c r="B97" s="9" t="s">
        <v>56</v>
      </c>
      <c r="C97" s="48">
        <v>44317</v>
      </c>
      <c r="D97" s="49">
        <v>444.4</v>
      </c>
    </row>
    <row r="98" spans="1:4" ht="16.5" thickTop="1" thickBot="1" x14ac:dyDescent="0.3">
      <c r="A98" t="s">
        <v>6</v>
      </c>
      <c r="B98" s="1" t="s">
        <v>56</v>
      </c>
      <c r="C98" s="48">
        <v>44317</v>
      </c>
      <c r="D98" s="50">
        <v>233.4</v>
      </c>
    </row>
    <row r="99" spans="1:4" ht="16.5" thickTop="1" thickBot="1" x14ac:dyDescent="0.3">
      <c r="A99" t="s">
        <v>5</v>
      </c>
      <c r="B99" s="9" t="s">
        <v>56</v>
      </c>
      <c r="C99" s="48">
        <v>44501</v>
      </c>
      <c r="D99" s="49">
        <v>444.4</v>
      </c>
    </row>
    <row r="100" spans="1:4" ht="16.5" thickTop="1" thickBot="1" x14ac:dyDescent="0.3">
      <c r="A100" t="s">
        <v>5</v>
      </c>
      <c r="B100" s="9" t="s">
        <v>56</v>
      </c>
      <c r="C100" s="48">
        <v>44470</v>
      </c>
      <c r="D100" s="49">
        <v>444.4</v>
      </c>
    </row>
    <row r="101" spans="1:4" ht="16.5" thickTop="1" thickBot="1" x14ac:dyDescent="0.3">
      <c r="A101" t="s">
        <v>5</v>
      </c>
      <c r="B101" s="9" t="s">
        <v>56</v>
      </c>
      <c r="C101" s="48">
        <v>44440</v>
      </c>
      <c r="D101" s="49">
        <v>444.4</v>
      </c>
    </row>
    <row r="102" spans="1:4" ht="16.5" thickTop="1" thickBot="1" x14ac:dyDescent="0.3">
      <c r="A102" s="1" t="s">
        <v>6</v>
      </c>
      <c r="B102" s="1" t="s">
        <v>56</v>
      </c>
      <c r="C102" s="48">
        <v>44440</v>
      </c>
      <c r="D102" s="50">
        <v>700.2</v>
      </c>
    </row>
    <row r="103" spans="1:4" ht="16.5" thickTop="1" thickBot="1" x14ac:dyDescent="0.3">
      <c r="A103" t="s">
        <v>6</v>
      </c>
      <c r="B103" s="1" t="s">
        <v>57</v>
      </c>
      <c r="C103" s="48">
        <v>44287</v>
      </c>
      <c r="D103" s="50">
        <v>1020.3</v>
      </c>
    </row>
    <row r="104" spans="1:4" ht="16.5" thickTop="1" thickBot="1" x14ac:dyDescent="0.3">
      <c r="A104" t="s">
        <v>6</v>
      </c>
      <c r="B104" s="1" t="s">
        <v>57</v>
      </c>
      <c r="C104" s="48">
        <v>44228</v>
      </c>
      <c r="D104" s="50">
        <v>0</v>
      </c>
    </row>
    <row r="105" spans="1:4" ht="16.5" thickTop="1" thickBot="1" x14ac:dyDescent="0.3">
      <c r="A105" t="s">
        <v>6</v>
      </c>
      <c r="B105" s="1" t="s">
        <v>57</v>
      </c>
      <c r="C105" s="48">
        <v>44197</v>
      </c>
      <c r="D105" s="50">
        <v>731.56</v>
      </c>
    </row>
    <row r="106" spans="1:4" ht="16.5" thickTop="1" thickBot="1" x14ac:dyDescent="0.3">
      <c r="A106" t="s">
        <v>6</v>
      </c>
      <c r="B106" s="1" t="s">
        <v>57</v>
      </c>
      <c r="C106" s="48">
        <v>44256</v>
      </c>
      <c r="D106" s="50">
        <v>0</v>
      </c>
    </row>
    <row r="107" spans="1:4" ht="16.5" thickTop="1" thickBot="1" x14ac:dyDescent="0.3">
      <c r="A107" s="1" t="s">
        <v>6</v>
      </c>
      <c r="B107" s="1" t="s">
        <v>57</v>
      </c>
      <c r="C107" s="48">
        <v>44501</v>
      </c>
      <c r="D107" s="50">
        <v>114.68</v>
      </c>
    </row>
    <row r="108" spans="1:4" ht="16.5" thickTop="1" thickBot="1" x14ac:dyDescent="0.3">
      <c r="A108" t="s">
        <v>6</v>
      </c>
      <c r="B108" s="1" t="s">
        <v>58</v>
      </c>
      <c r="C108" s="48">
        <v>44228</v>
      </c>
      <c r="D108" s="50">
        <v>0</v>
      </c>
    </row>
    <row r="109" spans="1:4" ht="16.5" thickTop="1" thickBot="1" x14ac:dyDescent="0.3">
      <c r="A109" t="s">
        <v>6</v>
      </c>
      <c r="B109" s="1" t="s">
        <v>58</v>
      </c>
      <c r="C109" s="48">
        <v>44197</v>
      </c>
      <c r="D109" s="50">
        <v>3770</v>
      </c>
    </row>
    <row r="110" spans="1:4" ht="16.5" thickTop="1" thickBot="1" x14ac:dyDescent="0.3">
      <c r="A110" t="s">
        <v>6</v>
      </c>
      <c r="B110" s="1" t="s">
        <v>58</v>
      </c>
      <c r="C110" s="48">
        <v>44256</v>
      </c>
      <c r="D110" s="50">
        <v>304</v>
      </c>
    </row>
    <row r="111" spans="1:4" ht="16.5" thickTop="1" thickBot="1" x14ac:dyDescent="0.3">
      <c r="A111" t="s">
        <v>5</v>
      </c>
      <c r="B111" s="1" t="s">
        <v>60</v>
      </c>
      <c r="C111" s="48">
        <v>44287</v>
      </c>
      <c r="D111" s="49">
        <v>16320</v>
      </c>
    </row>
    <row r="112" spans="1:4" ht="16.5" thickTop="1" thickBot="1" x14ac:dyDescent="0.3">
      <c r="A112" t="s">
        <v>5</v>
      </c>
      <c r="B112" s="1" t="s">
        <v>60</v>
      </c>
      <c r="C112" s="48">
        <v>44409</v>
      </c>
      <c r="D112" s="49">
        <v>16320</v>
      </c>
    </row>
    <row r="113" spans="1:4" ht="16.5" thickTop="1" thickBot="1" x14ac:dyDescent="0.3">
      <c r="A113" t="s">
        <v>5</v>
      </c>
      <c r="B113" s="1" t="s">
        <v>60</v>
      </c>
      <c r="C113" s="48">
        <v>44531</v>
      </c>
      <c r="D113" s="49">
        <v>16320</v>
      </c>
    </row>
    <row r="114" spans="1:4" ht="16.5" thickTop="1" thickBot="1" x14ac:dyDescent="0.3">
      <c r="A114" t="s">
        <v>5</v>
      </c>
      <c r="B114" s="1" t="s">
        <v>60</v>
      </c>
      <c r="C114" s="48">
        <v>44228</v>
      </c>
      <c r="D114" s="49">
        <v>16320</v>
      </c>
    </row>
    <row r="115" spans="1:4" ht="16.5" thickTop="1" thickBot="1" x14ac:dyDescent="0.3">
      <c r="A115" t="s">
        <v>5</v>
      </c>
      <c r="B115" s="1" t="s">
        <v>60</v>
      </c>
      <c r="C115" s="48">
        <v>44197</v>
      </c>
      <c r="D115" s="49">
        <v>16320</v>
      </c>
    </row>
    <row r="116" spans="1:4" ht="16.5" thickTop="1" thickBot="1" x14ac:dyDescent="0.3">
      <c r="A116" t="s">
        <v>5</v>
      </c>
      <c r="B116" s="1" t="s">
        <v>60</v>
      </c>
      <c r="C116" s="48">
        <v>44378</v>
      </c>
      <c r="D116" s="49">
        <v>16320</v>
      </c>
    </row>
    <row r="117" spans="1:4" ht="16.5" thickTop="1" thickBot="1" x14ac:dyDescent="0.3">
      <c r="A117" t="s">
        <v>5</v>
      </c>
      <c r="B117" s="1" t="s">
        <v>60</v>
      </c>
      <c r="C117" s="48">
        <v>44348</v>
      </c>
      <c r="D117" s="49">
        <v>16320</v>
      </c>
    </row>
    <row r="118" spans="1:4" ht="16.5" thickTop="1" thickBot="1" x14ac:dyDescent="0.3">
      <c r="A118" t="s">
        <v>6</v>
      </c>
      <c r="B118" s="1" t="s">
        <v>60</v>
      </c>
      <c r="C118" s="48">
        <v>44348</v>
      </c>
      <c r="D118" s="50">
        <v>17000</v>
      </c>
    </row>
    <row r="119" spans="1:4" ht="16.5" thickTop="1" thickBot="1" x14ac:dyDescent="0.3">
      <c r="A119" t="s">
        <v>5</v>
      </c>
      <c r="B119" s="1" t="s">
        <v>60</v>
      </c>
      <c r="C119" s="48">
        <v>44256</v>
      </c>
      <c r="D119" s="49">
        <v>16320</v>
      </c>
    </row>
    <row r="120" spans="1:4" ht="16.5" thickTop="1" thickBot="1" x14ac:dyDescent="0.3">
      <c r="A120" t="s">
        <v>5</v>
      </c>
      <c r="B120" s="1" t="s">
        <v>60</v>
      </c>
      <c r="C120" s="48">
        <v>44317</v>
      </c>
      <c r="D120" s="49">
        <v>16320</v>
      </c>
    </row>
    <row r="121" spans="1:4" ht="16.5" thickTop="1" thickBot="1" x14ac:dyDescent="0.3">
      <c r="A121" t="s">
        <v>6</v>
      </c>
      <c r="B121" s="1" t="s">
        <v>60</v>
      </c>
      <c r="C121" s="48">
        <v>44317</v>
      </c>
      <c r="D121" s="50">
        <v>50880</v>
      </c>
    </row>
    <row r="122" spans="1:4" ht="16.5" thickTop="1" thickBot="1" x14ac:dyDescent="0.3">
      <c r="A122" t="s">
        <v>5</v>
      </c>
      <c r="B122" s="1" t="s">
        <v>60</v>
      </c>
      <c r="C122" s="48">
        <v>44501</v>
      </c>
      <c r="D122" s="49">
        <v>16320</v>
      </c>
    </row>
    <row r="123" spans="1:4" ht="16.5" thickTop="1" thickBot="1" x14ac:dyDescent="0.3">
      <c r="A123" t="s">
        <v>5</v>
      </c>
      <c r="B123" s="1" t="s">
        <v>60</v>
      </c>
      <c r="C123" s="48">
        <v>44470</v>
      </c>
      <c r="D123" s="49">
        <v>16320</v>
      </c>
    </row>
    <row r="124" spans="1:4" ht="16.5" thickTop="1" thickBot="1" x14ac:dyDescent="0.3">
      <c r="A124" t="s">
        <v>5</v>
      </c>
      <c r="B124" s="1" t="s">
        <v>60</v>
      </c>
      <c r="C124" s="48">
        <v>44440</v>
      </c>
      <c r="D124" s="49">
        <v>16320</v>
      </c>
    </row>
    <row r="125" spans="1:4" ht="16.5" thickTop="1" thickBot="1" x14ac:dyDescent="0.3">
      <c r="A125" s="1" t="s">
        <v>6</v>
      </c>
      <c r="B125" s="1" t="s">
        <v>60</v>
      </c>
      <c r="C125" s="48">
        <v>44440</v>
      </c>
      <c r="D125" s="50">
        <v>57600</v>
      </c>
    </row>
    <row r="126" spans="1:4" ht="16.5" thickTop="1" thickBot="1" x14ac:dyDescent="0.3">
      <c r="A126" t="s">
        <v>5</v>
      </c>
      <c r="B126" s="1" t="s">
        <v>61</v>
      </c>
      <c r="C126" s="48">
        <v>44287</v>
      </c>
      <c r="D126" s="49">
        <v>6320</v>
      </c>
    </row>
    <row r="127" spans="1:4" ht="16.5" thickTop="1" thickBot="1" x14ac:dyDescent="0.3">
      <c r="A127" t="s">
        <v>6</v>
      </c>
      <c r="B127" s="1" t="s">
        <v>61</v>
      </c>
      <c r="C127" s="48">
        <v>44287</v>
      </c>
      <c r="D127" s="50">
        <v>3465</v>
      </c>
    </row>
    <row r="128" spans="1:4" ht="16.5" thickTop="1" thickBot="1" x14ac:dyDescent="0.3">
      <c r="A128" t="s">
        <v>5</v>
      </c>
      <c r="B128" s="9" t="s">
        <v>61</v>
      </c>
      <c r="C128" s="48">
        <v>44409</v>
      </c>
      <c r="D128" s="49">
        <v>6320</v>
      </c>
    </row>
    <row r="129" spans="1:4" ht="16.5" thickTop="1" thickBot="1" x14ac:dyDescent="0.3">
      <c r="A129" t="s">
        <v>6</v>
      </c>
      <c r="B129" s="1" t="s">
        <v>61</v>
      </c>
      <c r="C129" s="48">
        <v>44409</v>
      </c>
      <c r="D129" s="50">
        <v>1145.2</v>
      </c>
    </row>
    <row r="130" spans="1:4" ht="16.5" thickTop="1" thickBot="1" x14ac:dyDescent="0.3">
      <c r="A130" t="s">
        <v>5</v>
      </c>
      <c r="B130" s="9" t="s">
        <v>61</v>
      </c>
      <c r="C130" s="48">
        <v>44531</v>
      </c>
      <c r="D130" s="49">
        <v>6320</v>
      </c>
    </row>
    <row r="131" spans="1:4" ht="16.5" thickTop="1" thickBot="1" x14ac:dyDescent="0.3">
      <c r="A131" t="s">
        <v>5</v>
      </c>
      <c r="B131" s="1" t="s">
        <v>61</v>
      </c>
      <c r="C131" s="48">
        <v>44228</v>
      </c>
      <c r="D131" s="49">
        <v>6320</v>
      </c>
    </row>
    <row r="132" spans="1:4" ht="16.5" thickTop="1" thickBot="1" x14ac:dyDescent="0.3">
      <c r="A132" t="s">
        <v>6</v>
      </c>
      <c r="B132" s="1" t="s">
        <v>61</v>
      </c>
      <c r="C132" s="48">
        <v>44228</v>
      </c>
      <c r="D132" s="50">
        <v>7120</v>
      </c>
    </row>
    <row r="133" spans="1:4" ht="16.5" thickTop="1" thickBot="1" x14ac:dyDescent="0.3">
      <c r="A133" t="s">
        <v>5</v>
      </c>
      <c r="B133" s="1" t="s">
        <v>61</v>
      </c>
      <c r="C133" s="48">
        <v>44197</v>
      </c>
      <c r="D133" s="49">
        <v>6320</v>
      </c>
    </row>
    <row r="134" spans="1:4" ht="16.5" thickTop="1" thickBot="1" x14ac:dyDescent="0.3">
      <c r="A134" t="s">
        <v>6</v>
      </c>
      <c r="B134" s="1" t="s">
        <v>61</v>
      </c>
      <c r="C134" s="48">
        <v>44197</v>
      </c>
      <c r="D134" s="50">
        <v>4272</v>
      </c>
    </row>
    <row r="135" spans="1:4" ht="16.5" thickTop="1" thickBot="1" x14ac:dyDescent="0.3">
      <c r="A135" t="s">
        <v>5</v>
      </c>
      <c r="B135" s="9" t="s">
        <v>61</v>
      </c>
      <c r="C135" s="48">
        <v>44378</v>
      </c>
      <c r="D135" s="49">
        <v>6320</v>
      </c>
    </row>
    <row r="136" spans="1:4" ht="16.5" thickTop="1" thickBot="1" x14ac:dyDescent="0.3">
      <c r="A136" t="s">
        <v>6</v>
      </c>
      <c r="B136" s="1" t="s">
        <v>61</v>
      </c>
      <c r="C136" s="48">
        <v>44378</v>
      </c>
      <c r="D136" s="50">
        <v>7580</v>
      </c>
    </row>
    <row r="137" spans="1:4" ht="16.5" thickTop="1" thickBot="1" x14ac:dyDescent="0.3">
      <c r="A137" t="s">
        <v>5</v>
      </c>
      <c r="B137" s="9" t="s">
        <v>61</v>
      </c>
      <c r="C137" s="48">
        <v>44348</v>
      </c>
      <c r="D137" s="49">
        <v>6320</v>
      </c>
    </row>
    <row r="138" spans="1:4" ht="16.5" thickTop="1" thickBot="1" x14ac:dyDescent="0.3">
      <c r="A138" t="s">
        <v>6</v>
      </c>
      <c r="B138" s="1" t="s">
        <v>61</v>
      </c>
      <c r="C138" s="48">
        <v>44348</v>
      </c>
      <c r="D138" s="50">
        <v>4473.8999999999996</v>
      </c>
    </row>
    <row r="139" spans="1:4" ht="16.5" thickTop="1" thickBot="1" x14ac:dyDescent="0.3">
      <c r="A139" t="s">
        <v>5</v>
      </c>
      <c r="B139" s="1" t="s">
        <v>61</v>
      </c>
      <c r="C139" s="48">
        <v>44256</v>
      </c>
      <c r="D139" s="49">
        <v>6320</v>
      </c>
    </row>
    <row r="140" spans="1:4" ht="16.5" thickTop="1" thickBot="1" x14ac:dyDescent="0.3">
      <c r="A140" t="s">
        <v>6</v>
      </c>
      <c r="B140" s="1" t="s">
        <v>61</v>
      </c>
      <c r="C140" s="48">
        <v>44256</v>
      </c>
      <c r="D140" s="50">
        <v>4132.6000000000004</v>
      </c>
    </row>
    <row r="141" spans="1:4" ht="16.5" thickTop="1" thickBot="1" x14ac:dyDescent="0.3">
      <c r="A141" t="s">
        <v>5</v>
      </c>
      <c r="B141" s="9" t="s">
        <v>61</v>
      </c>
      <c r="C141" s="48">
        <v>44317</v>
      </c>
      <c r="D141" s="49">
        <v>6320</v>
      </c>
    </row>
    <row r="142" spans="1:4" ht="16.5" thickTop="1" thickBot="1" x14ac:dyDescent="0.3">
      <c r="A142" t="s">
        <v>6</v>
      </c>
      <c r="B142" s="1" t="s">
        <v>61</v>
      </c>
      <c r="C142" s="48">
        <v>44317</v>
      </c>
      <c r="D142" s="50">
        <v>7216.3</v>
      </c>
    </row>
    <row r="143" spans="1:4" ht="16.5" thickTop="1" thickBot="1" x14ac:dyDescent="0.3">
      <c r="A143" s="1" t="s">
        <v>6</v>
      </c>
      <c r="B143" s="1" t="s">
        <v>61</v>
      </c>
      <c r="C143" s="48">
        <v>44501</v>
      </c>
      <c r="D143" s="50">
        <v>11350</v>
      </c>
    </row>
    <row r="144" spans="1:4" ht="16.5" thickTop="1" thickBot="1" x14ac:dyDescent="0.3">
      <c r="A144" t="s">
        <v>5</v>
      </c>
      <c r="B144" s="9" t="s">
        <v>61</v>
      </c>
      <c r="C144" s="48">
        <v>44501</v>
      </c>
      <c r="D144" s="49">
        <v>6320</v>
      </c>
    </row>
    <row r="145" spans="1:4" ht="16.5" thickTop="1" thickBot="1" x14ac:dyDescent="0.3">
      <c r="A145" t="s">
        <v>5</v>
      </c>
      <c r="B145" s="9" t="s">
        <v>61</v>
      </c>
      <c r="C145" s="48">
        <v>44470</v>
      </c>
      <c r="D145" s="49">
        <v>6320</v>
      </c>
    </row>
    <row r="146" spans="1:4" ht="16.5" thickTop="1" thickBot="1" x14ac:dyDescent="0.3">
      <c r="A146" t="s">
        <v>5</v>
      </c>
      <c r="B146" s="9" t="s">
        <v>61</v>
      </c>
      <c r="C146" s="48">
        <v>44440</v>
      </c>
      <c r="D146" s="49">
        <v>6320</v>
      </c>
    </row>
    <row r="147" spans="1:4" ht="16.5" thickTop="1" thickBot="1" x14ac:dyDescent="0.3">
      <c r="A147" s="1" t="s">
        <v>6</v>
      </c>
      <c r="B147" s="1" t="s">
        <v>61</v>
      </c>
      <c r="C147" s="48">
        <v>44440</v>
      </c>
      <c r="D147" s="50">
        <v>7601.5</v>
      </c>
    </row>
    <row r="148" spans="1:4" ht="16.5" thickTop="1" thickBot="1" x14ac:dyDescent="0.3">
      <c r="A148" t="s">
        <v>6</v>
      </c>
      <c r="B148" s="1" t="s">
        <v>62</v>
      </c>
      <c r="C148" s="48">
        <v>44409</v>
      </c>
      <c r="D148" s="50">
        <v>2760</v>
      </c>
    </row>
    <row r="149" spans="1:4" ht="16.5" thickTop="1" thickBot="1" x14ac:dyDescent="0.3">
      <c r="A149" t="s">
        <v>6</v>
      </c>
      <c r="B149" s="1" t="s">
        <v>62</v>
      </c>
      <c r="C149" s="48">
        <v>44378</v>
      </c>
      <c r="D149" s="50">
        <v>661</v>
      </c>
    </row>
    <row r="150" spans="1:4" ht="16.5" thickTop="1" thickBot="1" x14ac:dyDescent="0.3">
      <c r="A150" t="s">
        <v>6</v>
      </c>
      <c r="B150" s="1" t="s">
        <v>62</v>
      </c>
      <c r="C150" s="48">
        <v>44317</v>
      </c>
      <c r="D150" s="50">
        <v>2760</v>
      </c>
    </row>
    <row r="151" spans="1:4" ht="16.5" thickTop="1" thickBot="1" x14ac:dyDescent="0.3">
      <c r="A151" t="s">
        <v>5</v>
      </c>
      <c r="B151" s="1" t="s">
        <v>63</v>
      </c>
      <c r="C151" s="48">
        <v>44287</v>
      </c>
      <c r="D151" s="49">
        <v>1860</v>
      </c>
    </row>
    <row r="152" spans="1:4" ht="16.5" thickTop="1" thickBot="1" x14ac:dyDescent="0.3">
      <c r="A152" t="s">
        <v>5</v>
      </c>
      <c r="B152" s="9" t="s">
        <v>63</v>
      </c>
      <c r="C152" s="48">
        <v>44409</v>
      </c>
      <c r="D152" s="49">
        <v>1860</v>
      </c>
    </row>
    <row r="153" spans="1:4" ht="16.5" thickTop="1" thickBot="1" x14ac:dyDescent="0.3">
      <c r="A153" t="s">
        <v>5</v>
      </c>
      <c r="B153" s="9" t="s">
        <v>63</v>
      </c>
      <c r="C153" s="48">
        <v>44531</v>
      </c>
      <c r="D153" s="49">
        <v>1860</v>
      </c>
    </row>
    <row r="154" spans="1:4" ht="16.5" thickTop="1" thickBot="1" x14ac:dyDescent="0.3">
      <c r="A154" t="s">
        <v>5</v>
      </c>
      <c r="B154" s="1" t="s">
        <v>63</v>
      </c>
      <c r="C154" s="48">
        <v>44228</v>
      </c>
      <c r="D154" s="49">
        <v>1860</v>
      </c>
    </row>
    <row r="155" spans="1:4" ht="16.5" thickTop="1" thickBot="1" x14ac:dyDescent="0.3">
      <c r="A155" t="s">
        <v>6</v>
      </c>
      <c r="B155" s="1" t="s">
        <v>63</v>
      </c>
      <c r="C155" s="48">
        <v>44228</v>
      </c>
      <c r="D155" s="50">
        <v>5580</v>
      </c>
    </row>
    <row r="156" spans="1:4" ht="16.5" thickTop="1" thickBot="1" x14ac:dyDescent="0.3">
      <c r="A156" t="s">
        <v>5</v>
      </c>
      <c r="B156" s="1" t="s">
        <v>63</v>
      </c>
      <c r="C156" s="48">
        <v>44197</v>
      </c>
      <c r="D156" s="49">
        <v>1860</v>
      </c>
    </row>
    <row r="157" spans="1:4" ht="16.5" thickTop="1" thickBot="1" x14ac:dyDescent="0.3">
      <c r="A157" t="s">
        <v>6</v>
      </c>
      <c r="B157" s="1" t="s">
        <v>63</v>
      </c>
      <c r="C157" s="48">
        <v>44197</v>
      </c>
      <c r="D157" s="50">
        <v>0</v>
      </c>
    </row>
    <row r="158" spans="1:4" ht="16.5" thickTop="1" thickBot="1" x14ac:dyDescent="0.3">
      <c r="A158" t="s">
        <v>5</v>
      </c>
      <c r="B158" s="9" t="s">
        <v>63</v>
      </c>
      <c r="C158" s="48">
        <v>44378</v>
      </c>
      <c r="D158" s="49">
        <v>1860</v>
      </c>
    </row>
    <row r="159" spans="1:4" ht="16.5" thickTop="1" thickBot="1" x14ac:dyDescent="0.3">
      <c r="A159" t="s">
        <v>6</v>
      </c>
      <c r="B159" s="1" t="s">
        <v>63</v>
      </c>
      <c r="C159" s="48">
        <v>44378</v>
      </c>
      <c r="D159" s="50">
        <v>6204.6</v>
      </c>
    </row>
    <row r="160" spans="1:4" ht="16.5" thickTop="1" thickBot="1" x14ac:dyDescent="0.3">
      <c r="A160" t="s">
        <v>5</v>
      </c>
      <c r="B160" s="9" t="s">
        <v>63</v>
      </c>
      <c r="C160" s="48">
        <v>44348</v>
      </c>
      <c r="D160" s="49">
        <v>1860</v>
      </c>
    </row>
    <row r="161" spans="1:4" ht="16.5" thickTop="1" thickBot="1" x14ac:dyDescent="0.3">
      <c r="A161" t="s">
        <v>6</v>
      </c>
      <c r="B161" s="1" t="s">
        <v>63</v>
      </c>
      <c r="C161" s="48">
        <v>44348</v>
      </c>
      <c r="D161" s="50">
        <v>7238.7</v>
      </c>
    </row>
    <row r="162" spans="1:4" ht="16.5" thickTop="1" thickBot="1" x14ac:dyDescent="0.3">
      <c r="A162" t="s">
        <v>5</v>
      </c>
      <c r="B162" s="1" t="s">
        <v>63</v>
      </c>
      <c r="C162" s="48">
        <v>44256</v>
      </c>
      <c r="D162" s="49">
        <v>1860</v>
      </c>
    </row>
    <row r="163" spans="1:4" ht="16.5" thickTop="1" thickBot="1" x14ac:dyDescent="0.3">
      <c r="A163" t="s">
        <v>6</v>
      </c>
      <c r="B163" s="1" t="s">
        <v>63</v>
      </c>
      <c r="C163" s="48">
        <v>44256</v>
      </c>
      <c r="D163" s="50">
        <v>0</v>
      </c>
    </row>
    <row r="164" spans="1:4" ht="16.5" thickTop="1" thickBot="1" x14ac:dyDescent="0.3">
      <c r="A164" t="s">
        <v>5</v>
      </c>
      <c r="B164" s="9" t="s">
        <v>63</v>
      </c>
      <c r="C164" s="48">
        <v>44317</v>
      </c>
      <c r="D164" s="49">
        <v>1860</v>
      </c>
    </row>
    <row r="165" spans="1:4" ht="16.5" thickTop="1" thickBot="1" x14ac:dyDescent="0.3">
      <c r="A165" t="s">
        <v>6</v>
      </c>
      <c r="B165" s="1" t="s">
        <v>63</v>
      </c>
      <c r="C165" s="48">
        <v>44317</v>
      </c>
      <c r="D165" s="50">
        <v>1034.0999999999999</v>
      </c>
    </row>
    <row r="166" spans="1:4" ht="16.5" thickTop="1" thickBot="1" x14ac:dyDescent="0.3">
      <c r="A166" t="s">
        <v>5</v>
      </c>
      <c r="B166" s="9" t="s">
        <v>63</v>
      </c>
      <c r="C166" s="48">
        <v>44501</v>
      </c>
      <c r="D166" s="49">
        <v>1860</v>
      </c>
    </row>
    <row r="167" spans="1:4" ht="16.5" thickTop="1" thickBot="1" x14ac:dyDescent="0.3">
      <c r="A167" t="s">
        <v>5</v>
      </c>
      <c r="B167" s="9" t="s">
        <v>63</v>
      </c>
      <c r="C167" s="48">
        <v>44470</v>
      </c>
      <c r="D167" s="49">
        <v>1860</v>
      </c>
    </row>
    <row r="168" spans="1:4" ht="16.5" thickTop="1" thickBot="1" x14ac:dyDescent="0.3">
      <c r="A168" t="s">
        <v>5</v>
      </c>
      <c r="B168" s="9" t="s">
        <v>63</v>
      </c>
      <c r="C168" s="48">
        <v>44440</v>
      </c>
      <c r="D168" s="49">
        <v>1860</v>
      </c>
    </row>
    <row r="169" spans="1:4" ht="16.5" thickTop="1" thickBot="1" x14ac:dyDescent="0.3">
      <c r="A169" s="1" t="s">
        <v>6</v>
      </c>
      <c r="B169" s="1" t="s">
        <v>63</v>
      </c>
      <c r="C169" s="48">
        <v>44440</v>
      </c>
      <c r="D169" s="50">
        <v>11415.6</v>
      </c>
    </row>
    <row r="170" spans="1:4" ht="16.5" thickTop="1" thickBot="1" x14ac:dyDescent="0.3">
      <c r="A170" t="s">
        <v>6</v>
      </c>
      <c r="B170" s="1" t="s">
        <v>18</v>
      </c>
      <c r="C170" s="48">
        <v>44409</v>
      </c>
      <c r="D170" s="50">
        <v>2635.8</v>
      </c>
    </row>
    <row r="171" spans="1:4" ht="16.5" thickTop="1" thickBot="1" x14ac:dyDescent="0.3">
      <c r="A171" t="s">
        <v>6</v>
      </c>
      <c r="B171" s="1" t="s">
        <v>18</v>
      </c>
      <c r="C171" s="48">
        <v>44378</v>
      </c>
      <c r="D171" s="50">
        <v>2901.34</v>
      </c>
    </row>
    <row r="172" spans="1:4" ht="16.5" thickTop="1" thickBot="1" x14ac:dyDescent="0.3">
      <c r="A172" s="1" t="s">
        <v>6</v>
      </c>
      <c r="B172" s="1" t="s">
        <v>18</v>
      </c>
      <c r="C172" s="48">
        <v>44440</v>
      </c>
      <c r="D172" s="50">
        <v>7952</v>
      </c>
    </row>
    <row r="173" spans="1:4" ht="16.5" thickTop="1" thickBot="1" x14ac:dyDescent="0.3">
      <c r="A173" t="s">
        <v>5</v>
      </c>
      <c r="B173" s="1" t="s">
        <v>64</v>
      </c>
      <c r="C173" s="48">
        <v>44287</v>
      </c>
      <c r="D173" s="49">
        <v>0</v>
      </c>
    </row>
    <row r="174" spans="1:4" ht="16.5" thickTop="1" thickBot="1" x14ac:dyDescent="0.3">
      <c r="A174" t="s">
        <v>5</v>
      </c>
      <c r="B174" s="9" t="s">
        <v>64</v>
      </c>
      <c r="C174" s="48">
        <v>44409</v>
      </c>
      <c r="D174" s="49">
        <v>2976</v>
      </c>
    </row>
    <row r="175" spans="1:4" ht="16.5" thickTop="1" thickBot="1" x14ac:dyDescent="0.3">
      <c r="A175" t="s">
        <v>5</v>
      </c>
      <c r="B175" s="9" t="s">
        <v>64</v>
      </c>
      <c r="C175" s="48">
        <v>44531</v>
      </c>
      <c r="D175" s="49">
        <v>2976</v>
      </c>
    </row>
    <row r="176" spans="1:4" ht="16.5" thickTop="1" thickBot="1" x14ac:dyDescent="0.3">
      <c r="A176" t="s">
        <v>5</v>
      </c>
      <c r="B176" s="1" t="s">
        <v>64</v>
      </c>
      <c r="C176" s="48">
        <v>44228</v>
      </c>
      <c r="D176" s="49">
        <v>0</v>
      </c>
    </row>
    <row r="177" spans="1:4" ht="16.5" thickTop="1" thickBot="1" x14ac:dyDescent="0.3">
      <c r="A177" t="s">
        <v>6</v>
      </c>
      <c r="B177" s="1" t="s">
        <v>64</v>
      </c>
      <c r="C177" s="48">
        <v>44228</v>
      </c>
      <c r="D177" s="50">
        <v>0</v>
      </c>
    </row>
    <row r="178" spans="1:4" ht="16.5" thickTop="1" thickBot="1" x14ac:dyDescent="0.3">
      <c r="A178" t="s">
        <v>5</v>
      </c>
      <c r="B178" s="1" t="s">
        <v>64</v>
      </c>
      <c r="C178" s="48">
        <v>44197</v>
      </c>
      <c r="D178" s="49">
        <v>0</v>
      </c>
    </row>
    <row r="179" spans="1:4" ht="16.5" thickTop="1" thickBot="1" x14ac:dyDescent="0.3">
      <c r="A179" t="s">
        <v>6</v>
      </c>
      <c r="B179" s="1" t="s">
        <v>64</v>
      </c>
      <c r="C179" s="48">
        <v>44197</v>
      </c>
      <c r="D179" s="50">
        <v>372</v>
      </c>
    </row>
    <row r="180" spans="1:4" ht="16.5" thickTop="1" thickBot="1" x14ac:dyDescent="0.3">
      <c r="A180" t="s">
        <v>5</v>
      </c>
      <c r="B180" s="9" t="s">
        <v>64</v>
      </c>
      <c r="C180" s="48">
        <v>44378</v>
      </c>
      <c r="D180" s="49">
        <v>2976</v>
      </c>
    </row>
    <row r="181" spans="1:4" ht="16.5" thickTop="1" thickBot="1" x14ac:dyDescent="0.3">
      <c r="A181" t="s">
        <v>5</v>
      </c>
      <c r="B181" s="9" t="s">
        <v>64</v>
      </c>
      <c r="C181" s="48">
        <v>44348</v>
      </c>
      <c r="D181" s="49">
        <v>0</v>
      </c>
    </row>
    <row r="182" spans="1:4" ht="16.5" thickTop="1" thickBot="1" x14ac:dyDescent="0.3">
      <c r="A182" t="s">
        <v>5</v>
      </c>
      <c r="B182" s="1" t="s">
        <v>64</v>
      </c>
      <c r="C182" s="48">
        <v>44256</v>
      </c>
      <c r="D182" s="49">
        <v>0</v>
      </c>
    </row>
    <row r="183" spans="1:4" ht="16.5" thickTop="1" thickBot="1" x14ac:dyDescent="0.3">
      <c r="A183" t="s">
        <v>6</v>
      </c>
      <c r="B183" s="1" t="s">
        <v>64</v>
      </c>
      <c r="C183" s="48">
        <v>44256</v>
      </c>
      <c r="D183" s="50">
        <v>0</v>
      </c>
    </row>
    <row r="184" spans="1:4" ht="16.5" thickTop="1" thickBot="1" x14ac:dyDescent="0.3">
      <c r="A184" t="s">
        <v>5</v>
      </c>
      <c r="B184" s="9" t="s">
        <v>64</v>
      </c>
      <c r="C184" s="48">
        <v>44317</v>
      </c>
      <c r="D184" s="49">
        <v>0</v>
      </c>
    </row>
    <row r="185" spans="1:4" ht="16.5" thickTop="1" thickBot="1" x14ac:dyDescent="0.3">
      <c r="A185" t="s">
        <v>5</v>
      </c>
      <c r="B185" s="9" t="s">
        <v>64</v>
      </c>
      <c r="C185" s="48">
        <v>44501</v>
      </c>
      <c r="D185" s="49">
        <v>2976</v>
      </c>
    </row>
    <row r="186" spans="1:4" ht="16.5" thickTop="1" thickBot="1" x14ac:dyDescent="0.3">
      <c r="A186" t="s">
        <v>5</v>
      </c>
      <c r="B186" s="9" t="s">
        <v>64</v>
      </c>
      <c r="C186" s="48">
        <v>44470</v>
      </c>
      <c r="D186" s="49">
        <v>2976</v>
      </c>
    </row>
    <row r="187" spans="1:4" ht="16.5" thickTop="1" thickBot="1" x14ac:dyDescent="0.3">
      <c r="A187" t="s">
        <v>5</v>
      </c>
      <c r="B187" s="9" t="s">
        <v>64</v>
      </c>
      <c r="C187" s="48">
        <v>44440</v>
      </c>
      <c r="D187" s="49">
        <v>2976</v>
      </c>
    </row>
    <row r="188" spans="1:4" ht="16.5" thickTop="1" thickBot="1" x14ac:dyDescent="0.3">
      <c r="A188" s="1" t="s">
        <v>6</v>
      </c>
      <c r="B188" s="1" t="s">
        <v>64</v>
      </c>
      <c r="C188" s="48">
        <v>44440</v>
      </c>
      <c r="D188" s="50">
        <v>1255.6400000000001</v>
      </c>
    </row>
    <row r="189" spans="1:4" ht="16.5" thickTop="1" thickBot="1" x14ac:dyDescent="0.3">
      <c r="A189" t="s">
        <v>6</v>
      </c>
      <c r="B189" s="1" t="s">
        <v>65</v>
      </c>
      <c r="C189" s="48">
        <v>44287</v>
      </c>
      <c r="D189" s="50">
        <v>6208</v>
      </c>
    </row>
    <row r="190" spans="1:4" ht="16.5" thickTop="1" thickBot="1" x14ac:dyDescent="0.3">
      <c r="A190" t="s">
        <v>6</v>
      </c>
      <c r="B190" s="1" t="s">
        <v>65</v>
      </c>
      <c r="C190" s="48">
        <v>44228</v>
      </c>
      <c r="D190" s="50">
        <v>4700</v>
      </c>
    </row>
    <row r="191" spans="1:4" ht="16.5" thickTop="1" thickBot="1" x14ac:dyDescent="0.3">
      <c r="A191" t="s">
        <v>6</v>
      </c>
      <c r="B191" s="1" t="s">
        <v>65</v>
      </c>
      <c r="C191" s="48">
        <v>44197</v>
      </c>
      <c r="D191" s="50">
        <v>0</v>
      </c>
    </row>
    <row r="192" spans="1:4" ht="16.5" thickTop="1" thickBot="1" x14ac:dyDescent="0.3">
      <c r="A192" t="s">
        <v>6</v>
      </c>
      <c r="B192" s="1" t="s">
        <v>65</v>
      </c>
      <c r="C192" s="48">
        <v>44378</v>
      </c>
      <c r="D192" s="50">
        <v>3380</v>
      </c>
    </row>
    <row r="193" spans="1:4" ht="16.5" thickTop="1" thickBot="1" x14ac:dyDescent="0.3">
      <c r="A193" t="s">
        <v>6</v>
      </c>
      <c r="B193" s="1" t="s">
        <v>65</v>
      </c>
      <c r="C193" s="48">
        <v>44256</v>
      </c>
      <c r="D193" s="50">
        <v>0</v>
      </c>
    </row>
    <row r="194" spans="1:4" ht="16.5" thickTop="1" thickBot="1" x14ac:dyDescent="0.3">
      <c r="A194" t="s">
        <v>6</v>
      </c>
      <c r="B194" s="1" t="s">
        <v>66</v>
      </c>
      <c r="C194" s="48">
        <v>44378</v>
      </c>
      <c r="D194" s="50">
        <v>6960</v>
      </c>
    </row>
    <row r="195" spans="1:4" ht="16.5" thickTop="1" thickBot="1" x14ac:dyDescent="0.3">
      <c r="A195" s="1" t="s">
        <v>6</v>
      </c>
      <c r="B195" s="1" t="s">
        <v>66</v>
      </c>
      <c r="C195" s="48">
        <v>44440</v>
      </c>
      <c r="D195" s="50">
        <v>3023</v>
      </c>
    </row>
    <row r="196" spans="1:4" ht="16.5" thickTop="1" thickBot="1" x14ac:dyDescent="0.3">
      <c r="A196" s="1" t="s">
        <v>6</v>
      </c>
      <c r="B196" s="1" t="s">
        <v>67</v>
      </c>
      <c r="C196" s="48">
        <v>44440</v>
      </c>
      <c r="D196" s="50">
        <v>1077</v>
      </c>
    </row>
    <row r="197" spans="1:4" ht="16.5" thickTop="1" thickBot="1" x14ac:dyDescent="0.3">
      <c r="A197" s="1" t="s">
        <v>6</v>
      </c>
      <c r="B197" s="1" t="s">
        <v>68</v>
      </c>
      <c r="C197" s="48">
        <v>44501</v>
      </c>
      <c r="D197" s="50">
        <v>2320</v>
      </c>
    </row>
    <row r="198" spans="1:4" ht="16.5" thickTop="1" thickBot="1" x14ac:dyDescent="0.3">
      <c r="A198" t="s">
        <v>6</v>
      </c>
      <c r="B198" s="1" t="s">
        <v>69</v>
      </c>
      <c r="C198" s="48">
        <v>44287</v>
      </c>
      <c r="D198" s="50">
        <v>6000</v>
      </c>
    </row>
    <row r="199" spans="1:4" ht="16.5" thickTop="1" thickBot="1" x14ac:dyDescent="0.3">
      <c r="A199" t="s">
        <v>6</v>
      </c>
      <c r="B199" s="1" t="s">
        <v>69</v>
      </c>
      <c r="C199" s="48">
        <v>44228</v>
      </c>
      <c r="D199" s="50">
        <v>0</v>
      </c>
    </row>
    <row r="200" spans="1:4" ht="16.5" thickTop="1" thickBot="1" x14ac:dyDescent="0.3">
      <c r="A200" t="s">
        <v>6</v>
      </c>
      <c r="B200" s="1" t="s">
        <v>69</v>
      </c>
      <c r="C200" s="48">
        <v>44197</v>
      </c>
      <c r="D200" s="50">
        <v>5000</v>
      </c>
    </row>
    <row r="201" spans="1:4" ht="16.5" thickTop="1" thickBot="1" x14ac:dyDescent="0.3">
      <c r="A201" t="s">
        <v>6</v>
      </c>
      <c r="B201" s="1" t="s">
        <v>69</v>
      </c>
      <c r="C201" s="48">
        <v>44256</v>
      </c>
      <c r="D201" s="50">
        <v>0</v>
      </c>
    </row>
    <row r="202" spans="1:4" ht="16.5" thickTop="1" thickBot="1" x14ac:dyDescent="0.3">
      <c r="A202" t="s">
        <v>5</v>
      </c>
      <c r="B202" s="1" t="s">
        <v>50</v>
      </c>
      <c r="C202" s="48">
        <v>44287</v>
      </c>
      <c r="D202" s="49">
        <v>0</v>
      </c>
    </row>
    <row r="203" spans="1:4" ht="16.5" thickTop="1" thickBot="1" x14ac:dyDescent="0.3">
      <c r="A203" t="s">
        <v>5</v>
      </c>
      <c r="B203" s="9" t="s">
        <v>50</v>
      </c>
      <c r="C203" s="48">
        <v>44409</v>
      </c>
      <c r="D203" s="49">
        <v>0</v>
      </c>
    </row>
    <row r="204" spans="1:4" ht="16.5" thickTop="1" thickBot="1" x14ac:dyDescent="0.3">
      <c r="A204" t="s">
        <v>5</v>
      </c>
      <c r="B204" s="9" t="s">
        <v>50</v>
      </c>
      <c r="C204" s="48">
        <v>44531</v>
      </c>
      <c r="D204" s="49">
        <v>0</v>
      </c>
    </row>
    <row r="205" spans="1:4" ht="16.5" thickTop="1" thickBot="1" x14ac:dyDescent="0.3">
      <c r="A205" t="s">
        <v>5</v>
      </c>
      <c r="B205" s="1" t="s">
        <v>50</v>
      </c>
      <c r="C205" s="48">
        <v>44228</v>
      </c>
      <c r="D205" s="49">
        <v>0</v>
      </c>
    </row>
    <row r="206" spans="1:4" ht="16.5" thickTop="1" thickBot="1" x14ac:dyDescent="0.3">
      <c r="A206" t="s">
        <v>6</v>
      </c>
      <c r="B206" s="1" t="s">
        <v>50</v>
      </c>
      <c r="C206" s="48">
        <v>44228</v>
      </c>
      <c r="D206" s="50">
        <v>5500</v>
      </c>
    </row>
    <row r="207" spans="1:4" ht="16.5" thickTop="1" thickBot="1" x14ac:dyDescent="0.3">
      <c r="A207" t="s">
        <v>5</v>
      </c>
      <c r="B207" s="1" t="s">
        <v>50</v>
      </c>
      <c r="C207" s="48">
        <v>44197</v>
      </c>
      <c r="D207" s="49">
        <v>0</v>
      </c>
    </row>
    <row r="208" spans="1:4" ht="16.5" thickTop="1" thickBot="1" x14ac:dyDescent="0.3">
      <c r="A208" t="s">
        <v>6</v>
      </c>
      <c r="B208" s="1" t="s">
        <v>50</v>
      </c>
      <c r="C208" s="48">
        <v>44197</v>
      </c>
      <c r="D208" s="50">
        <v>0</v>
      </c>
    </row>
    <row r="209" spans="1:4" ht="16.5" thickTop="1" thickBot="1" x14ac:dyDescent="0.3">
      <c r="A209" t="s">
        <v>5</v>
      </c>
      <c r="B209" s="9" t="s">
        <v>50</v>
      </c>
      <c r="C209" s="48">
        <v>44378</v>
      </c>
      <c r="D209" s="49">
        <v>169104</v>
      </c>
    </row>
    <row r="210" spans="1:4" ht="16.5" thickTop="1" thickBot="1" x14ac:dyDescent="0.3">
      <c r="A210" t="s">
        <v>5</v>
      </c>
      <c r="B210" s="9" t="s">
        <v>50</v>
      </c>
      <c r="C210" s="48">
        <v>44348</v>
      </c>
      <c r="D210" s="49">
        <v>0</v>
      </c>
    </row>
    <row r="211" spans="1:4" ht="16.5" thickTop="1" thickBot="1" x14ac:dyDescent="0.3">
      <c r="A211" t="s">
        <v>5</v>
      </c>
      <c r="B211" s="1" t="s">
        <v>50</v>
      </c>
      <c r="C211" s="48">
        <v>44256</v>
      </c>
      <c r="D211" s="49">
        <v>169104</v>
      </c>
    </row>
    <row r="212" spans="1:4" ht="16.5" thickTop="1" thickBot="1" x14ac:dyDescent="0.3">
      <c r="A212" t="s">
        <v>6</v>
      </c>
      <c r="B212" s="1" t="s">
        <v>50</v>
      </c>
      <c r="C212" s="48">
        <v>44256</v>
      </c>
      <c r="D212" s="50">
        <v>0</v>
      </c>
    </row>
    <row r="213" spans="1:4" ht="16.5" thickTop="1" thickBot="1" x14ac:dyDescent="0.3">
      <c r="A213" t="s">
        <v>5</v>
      </c>
      <c r="B213" s="9" t="s">
        <v>50</v>
      </c>
      <c r="C213" s="48">
        <v>44317</v>
      </c>
      <c r="D213" s="49">
        <v>0</v>
      </c>
    </row>
    <row r="214" spans="1:4" ht="16.5" thickTop="1" thickBot="1" x14ac:dyDescent="0.3">
      <c r="A214" t="s">
        <v>5</v>
      </c>
      <c r="B214" s="9" t="s">
        <v>50</v>
      </c>
      <c r="C214" s="48">
        <v>44501</v>
      </c>
      <c r="D214" s="49">
        <v>169104</v>
      </c>
    </row>
    <row r="215" spans="1:4" ht="16.5" thickTop="1" thickBot="1" x14ac:dyDescent="0.3">
      <c r="A215" t="s">
        <v>5</v>
      </c>
      <c r="B215" s="9" t="s">
        <v>50</v>
      </c>
      <c r="C215" s="48">
        <v>44470</v>
      </c>
      <c r="D215" s="49">
        <v>0</v>
      </c>
    </row>
    <row r="216" spans="1:4" ht="16.5" thickTop="1" thickBot="1" x14ac:dyDescent="0.3">
      <c r="A216" t="s">
        <v>5</v>
      </c>
      <c r="B216" s="9" t="s">
        <v>50</v>
      </c>
      <c r="C216" s="48">
        <v>44440</v>
      </c>
      <c r="D216" s="49">
        <v>0</v>
      </c>
    </row>
    <row r="217" spans="1:4" ht="16.5" thickTop="1" thickBot="1" x14ac:dyDescent="0.3">
      <c r="A217" s="1" t="s">
        <v>6</v>
      </c>
      <c r="B217" s="1" t="s">
        <v>50</v>
      </c>
      <c r="C217" s="48">
        <v>44440</v>
      </c>
      <c r="D217" s="50">
        <v>14040</v>
      </c>
    </row>
    <row r="218" spans="1:4" ht="16.5" thickTop="1" thickBot="1" x14ac:dyDescent="0.3">
      <c r="A218" t="s">
        <v>6</v>
      </c>
      <c r="B218" s="1" t="s">
        <v>70</v>
      </c>
      <c r="C218" s="48">
        <v>44228</v>
      </c>
      <c r="D218" s="50">
        <v>0</v>
      </c>
    </row>
    <row r="219" spans="1:4" ht="16.5" thickTop="1" thickBot="1" x14ac:dyDescent="0.3">
      <c r="A219" t="s">
        <v>6</v>
      </c>
      <c r="B219" s="1" t="s">
        <v>70</v>
      </c>
      <c r="C219" s="48">
        <v>44197</v>
      </c>
      <c r="D219" s="50">
        <v>4124</v>
      </c>
    </row>
    <row r="220" spans="1:4" ht="16.5" thickTop="1" thickBot="1" x14ac:dyDescent="0.3">
      <c r="A220" t="s">
        <v>6</v>
      </c>
      <c r="B220" s="1" t="s">
        <v>70</v>
      </c>
      <c r="C220" s="48">
        <v>44256</v>
      </c>
      <c r="D220" s="50">
        <v>0</v>
      </c>
    </row>
    <row r="221" spans="1:4" ht="16.5" thickTop="1" thickBot="1" x14ac:dyDescent="0.3">
      <c r="A221" t="s">
        <v>6</v>
      </c>
      <c r="B221" s="1" t="s">
        <v>71</v>
      </c>
      <c r="C221" s="48">
        <v>44378</v>
      </c>
      <c r="D221" s="50">
        <v>4833.6000000000004</v>
      </c>
    </row>
    <row r="222" spans="1:4" ht="16.5" thickTop="1" thickBot="1" x14ac:dyDescent="0.3">
      <c r="A222" t="s">
        <v>5</v>
      </c>
      <c r="B222" s="1" t="s">
        <v>72</v>
      </c>
      <c r="C222" s="48">
        <v>44287</v>
      </c>
      <c r="D222" s="49">
        <v>5505.12</v>
      </c>
    </row>
    <row r="223" spans="1:4" ht="16.5" thickTop="1" thickBot="1" x14ac:dyDescent="0.3">
      <c r="A223" t="s">
        <v>6</v>
      </c>
      <c r="B223" s="1" t="s">
        <v>72</v>
      </c>
      <c r="C223" s="48">
        <v>44287</v>
      </c>
      <c r="D223" s="50">
        <v>3137.12</v>
      </c>
    </row>
    <row r="224" spans="1:4" ht="16.5" thickTop="1" thickBot="1" x14ac:dyDescent="0.3">
      <c r="A224" t="s">
        <v>5</v>
      </c>
      <c r="B224" s="9" t="s">
        <v>72</v>
      </c>
      <c r="C224" s="48">
        <v>44409</v>
      </c>
      <c r="D224" s="49">
        <v>5505.12</v>
      </c>
    </row>
    <row r="225" spans="1:4" ht="16.5" thickTop="1" thickBot="1" x14ac:dyDescent="0.3">
      <c r="A225" t="s">
        <v>6</v>
      </c>
      <c r="B225" s="1" t="s">
        <v>72</v>
      </c>
      <c r="C225" s="48">
        <v>44409</v>
      </c>
      <c r="D225" s="50">
        <v>11259.52</v>
      </c>
    </row>
    <row r="226" spans="1:4" ht="16.5" thickTop="1" thickBot="1" x14ac:dyDescent="0.3">
      <c r="A226" t="s">
        <v>5</v>
      </c>
      <c r="B226" s="9" t="s">
        <v>72</v>
      </c>
      <c r="C226" s="48">
        <v>44531</v>
      </c>
      <c r="D226" s="49">
        <v>5505.12</v>
      </c>
    </row>
    <row r="227" spans="1:4" ht="16.5" thickTop="1" thickBot="1" x14ac:dyDescent="0.3">
      <c r="A227" t="s">
        <v>5</v>
      </c>
      <c r="B227" s="1" t="s">
        <v>72</v>
      </c>
      <c r="C227" s="48">
        <v>44228</v>
      </c>
      <c r="D227" s="49">
        <v>5505.12</v>
      </c>
    </row>
    <row r="228" spans="1:4" ht="16.5" thickTop="1" thickBot="1" x14ac:dyDescent="0.3">
      <c r="A228" t="s">
        <v>6</v>
      </c>
      <c r="B228" s="1" t="s">
        <v>72</v>
      </c>
      <c r="C228" s="48">
        <v>44228</v>
      </c>
      <c r="D228" s="50">
        <v>13536.34</v>
      </c>
    </row>
    <row r="229" spans="1:4" ht="16.5" thickTop="1" thickBot="1" x14ac:dyDescent="0.3">
      <c r="A229" t="s">
        <v>5</v>
      </c>
      <c r="B229" s="1" t="s">
        <v>72</v>
      </c>
      <c r="C229" s="48">
        <v>44197</v>
      </c>
      <c r="D229" s="49">
        <v>5505.12</v>
      </c>
    </row>
    <row r="230" spans="1:4" ht="16.5" thickTop="1" thickBot="1" x14ac:dyDescent="0.3">
      <c r="A230" t="s">
        <v>6</v>
      </c>
      <c r="B230" s="1" t="s">
        <v>72</v>
      </c>
      <c r="C230" s="48">
        <v>44197</v>
      </c>
      <c r="D230" s="50">
        <v>15508.58</v>
      </c>
    </row>
    <row r="231" spans="1:4" ht="16.5" thickTop="1" thickBot="1" x14ac:dyDescent="0.3">
      <c r="A231" t="s">
        <v>5</v>
      </c>
      <c r="B231" s="9" t="s">
        <v>72</v>
      </c>
      <c r="C231" s="48">
        <v>44378</v>
      </c>
      <c r="D231" s="49">
        <v>5505.12</v>
      </c>
    </row>
    <row r="232" spans="1:4" ht="16.5" thickTop="1" thickBot="1" x14ac:dyDescent="0.3">
      <c r="A232" t="s">
        <v>6</v>
      </c>
      <c r="B232" s="1" t="s">
        <v>72</v>
      </c>
      <c r="C232" s="48">
        <v>44378</v>
      </c>
      <c r="D232" s="50">
        <v>24862.78</v>
      </c>
    </row>
    <row r="233" spans="1:4" ht="16.5" thickTop="1" thickBot="1" x14ac:dyDescent="0.3">
      <c r="A233" t="s">
        <v>5</v>
      </c>
      <c r="B233" s="9" t="s">
        <v>72</v>
      </c>
      <c r="C233" s="48">
        <v>44348</v>
      </c>
      <c r="D233" s="49">
        <v>5505.12</v>
      </c>
    </row>
    <row r="234" spans="1:4" ht="16.5" thickTop="1" thickBot="1" x14ac:dyDescent="0.3">
      <c r="A234" t="s">
        <v>6</v>
      </c>
      <c r="B234" s="1" t="s">
        <v>72</v>
      </c>
      <c r="C234" s="48">
        <v>44348</v>
      </c>
      <c r="D234" s="50">
        <v>6755.2</v>
      </c>
    </row>
    <row r="235" spans="1:4" ht="16.5" thickTop="1" thickBot="1" x14ac:dyDescent="0.3">
      <c r="A235" t="s">
        <v>5</v>
      </c>
      <c r="B235" s="1" t="s">
        <v>72</v>
      </c>
      <c r="C235" s="48">
        <v>44256</v>
      </c>
      <c r="D235" s="49">
        <v>5505.12</v>
      </c>
    </row>
    <row r="236" spans="1:4" ht="16.5" thickTop="1" thickBot="1" x14ac:dyDescent="0.3">
      <c r="A236" t="s">
        <v>6</v>
      </c>
      <c r="B236" s="1" t="s">
        <v>72</v>
      </c>
      <c r="C236" s="48">
        <v>44256</v>
      </c>
      <c r="D236" s="50">
        <v>5813.12</v>
      </c>
    </row>
    <row r="237" spans="1:4" ht="16.5" thickTop="1" thickBot="1" x14ac:dyDescent="0.3">
      <c r="A237" t="s">
        <v>5</v>
      </c>
      <c r="B237" s="9" t="s">
        <v>72</v>
      </c>
      <c r="C237" s="48">
        <v>44317</v>
      </c>
      <c r="D237" s="49">
        <v>5505.12</v>
      </c>
    </row>
    <row r="238" spans="1:4" ht="16.5" thickTop="1" thickBot="1" x14ac:dyDescent="0.3">
      <c r="A238" t="s">
        <v>6</v>
      </c>
      <c r="B238" s="1" t="s">
        <v>72</v>
      </c>
      <c r="C238" s="48">
        <v>44317</v>
      </c>
      <c r="D238" s="50">
        <v>2744.98</v>
      </c>
    </row>
    <row r="239" spans="1:4" ht="16.5" thickTop="1" thickBot="1" x14ac:dyDescent="0.3">
      <c r="A239" s="1" t="s">
        <v>6</v>
      </c>
      <c r="B239" s="1" t="s">
        <v>72</v>
      </c>
      <c r="C239" s="48">
        <v>44501</v>
      </c>
      <c r="D239" s="50">
        <v>66.5</v>
      </c>
    </row>
    <row r="240" spans="1:4" ht="16.5" thickTop="1" thickBot="1" x14ac:dyDescent="0.3">
      <c r="A240" t="s">
        <v>5</v>
      </c>
      <c r="B240" s="9" t="s">
        <v>72</v>
      </c>
      <c r="C240" s="48">
        <v>44501</v>
      </c>
      <c r="D240" s="49">
        <v>5505.12</v>
      </c>
    </row>
    <row r="241" spans="1:4" ht="16.5" thickTop="1" thickBot="1" x14ac:dyDescent="0.3">
      <c r="A241" t="s">
        <v>5</v>
      </c>
      <c r="B241" s="9" t="s">
        <v>72</v>
      </c>
      <c r="C241" s="48">
        <v>44470</v>
      </c>
      <c r="D241" s="49">
        <v>5505.12</v>
      </c>
    </row>
    <row r="242" spans="1:4" ht="16.5" thickTop="1" thickBot="1" x14ac:dyDescent="0.3">
      <c r="A242" s="1" t="s">
        <v>6</v>
      </c>
      <c r="B242" s="1" t="s">
        <v>72</v>
      </c>
      <c r="C242" s="48">
        <v>44470</v>
      </c>
      <c r="D242" s="50">
        <v>20734.599999999999</v>
      </c>
    </row>
    <row r="243" spans="1:4" ht="16.5" thickTop="1" thickBot="1" x14ac:dyDescent="0.3">
      <c r="A243" t="s">
        <v>5</v>
      </c>
      <c r="B243" s="9" t="s">
        <v>72</v>
      </c>
      <c r="C243" s="48">
        <v>44440</v>
      </c>
      <c r="D243" s="49">
        <v>5505.12</v>
      </c>
    </row>
    <row r="244" spans="1:4" ht="16.5" thickTop="1" thickBot="1" x14ac:dyDescent="0.3">
      <c r="A244" s="1" t="s">
        <v>6</v>
      </c>
      <c r="B244" s="1" t="s">
        <v>72</v>
      </c>
      <c r="C244" s="48">
        <v>44440</v>
      </c>
      <c r="D244" s="50">
        <v>12938.84</v>
      </c>
    </row>
    <row r="245" spans="1:4" ht="16.5" thickTop="1" thickBot="1" x14ac:dyDescent="0.3">
      <c r="A245" t="s">
        <v>5</v>
      </c>
      <c r="B245" s="1" t="s">
        <v>73</v>
      </c>
      <c r="C245" s="48">
        <v>44287</v>
      </c>
      <c r="D245" s="49">
        <v>340</v>
      </c>
    </row>
    <row r="246" spans="1:4" ht="16.5" thickTop="1" thickBot="1" x14ac:dyDescent="0.3">
      <c r="A246" t="s">
        <v>5</v>
      </c>
      <c r="B246" s="9" t="s">
        <v>73</v>
      </c>
      <c r="C246" s="48">
        <v>44409</v>
      </c>
      <c r="D246" s="49">
        <v>340</v>
      </c>
    </row>
    <row r="247" spans="1:4" ht="16.5" thickTop="1" thickBot="1" x14ac:dyDescent="0.3">
      <c r="A247" t="s">
        <v>6</v>
      </c>
      <c r="B247" s="1" t="s">
        <v>73</v>
      </c>
      <c r="C247" s="48">
        <v>44409</v>
      </c>
      <c r="D247" s="50">
        <v>1156.56</v>
      </c>
    </row>
    <row r="248" spans="1:4" ht="16.5" thickTop="1" thickBot="1" x14ac:dyDescent="0.3">
      <c r="A248" t="s">
        <v>5</v>
      </c>
      <c r="B248" s="9" t="s">
        <v>73</v>
      </c>
      <c r="C248" s="48">
        <v>44531</v>
      </c>
      <c r="D248" s="49">
        <v>340</v>
      </c>
    </row>
    <row r="249" spans="1:4" ht="16.5" thickTop="1" thickBot="1" x14ac:dyDescent="0.3">
      <c r="A249" t="s">
        <v>5</v>
      </c>
      <c r="B249" s="1" t="s">
        <v>73</v>
      </c>
      <c r="C249" s="48">
        <v>44228</v>
      </c>
      <c r="D249" s="49">
        <v>340</v>
      </c>
    </row>
    <row r="250" spans="1:4" ht="16.5" thickTop="1" thickBot="1" x14ac:dyDescent="0.3">
      <c r="A250" t="s">
        <v>6</v>
      </c>
      <c r="B250" s="1" t="s">
        <v>73</v>
      </c>
      <c r="C250" s="48">
        <v>44228</v>
      </c>
      <c r="D250" s="50">
        <v>850</v>
      </c>
    </row>
    <row r="251" spans="1:4" ht="16.5" thickTop="1" thickBot="1" x14ac:dyDescent="0.3">
      <c r="A251" t="s">
        <v>5</v>
      </c>
      <c r="B251" s="1" t="s">
        <v>73</v>
      </c>
      <c r="C251" s="48">
        <v>44197</v>
      </c>
      <c r="D251" s="49">
        <v>340</v>
      </c>
    </row>
    <row r="252" spans="1:4" ht="16.5" thickTop="1" thickBot="1" x14ac:dyDescent="0.3">
      <c r="A252" t="s">
        <v>6</v>
      </c>
      <c r="B252" s="1" t="s">
        <v>73</v>
      </c>
      <c r="C252" s="48">
        <v>44197</v>
      </c>
      <c r="D252" s="50">
        <v>510</v>
      </c>
    </row>
    <row r="253" spans="1:4" ht="16.5" thickTop="1" thickBot="1" x14ac:dyDescent="0.3">
      <c r="A253" t="s">
        <v>5</v>
      </c>
      <c r="B253" s="9" t="s">
        <v>73</v>
      </c>
      <c r="C253" s="48">
        <v>44378</v>
      </c>
      <c r="D253" s="49">
        <v>340</v>
      </c>
    </row>
    <row r="254" spans="1:4" ht="16.5" thickTop="1" thickBot="1" x14ac:dyDescent="0.3">
      <c r="A254" t="s">
        <v>5</v>
      </c>
      <c r="B254" s="9" t="s">
        <v>73</v>
      </c>
      <c r="C254" s="48">
        <v>44348</v>
      </c>
      <c r="D254" s="49">
        <v>340</v>
      </c>
    </row>
    <row r="255" spans="1:4" ht="16.5" thickTop="1" thickBot="1" x14ac:dyDescent="0.3">
      <c r="A255" t="s">
        <v>6</v>
      </c>
      <c r="B255" s="1" t="s">
        <v>73</v>
      </c>
      <c r="C255" s="48">
        <v>44348</v>
      </c>
      <c r="D255" s="50">
        <v>2313.12</v>
      </c>
    </row>
    <row r="256" spans="1:4" ht="16.5" thickTop="1" thickBot="1" x14ac:dyDescent="0.3">
      <c r="A256" t="s">
        <v>5</v>
      </c>
      <c r="B256" s="1" t="s">
        <v>73</v>
      </c>
      <c r="C256" s="48">
        <v>44256</v>
      </c>
      <c r="D256" s="49">
        <v>340</v>
      </c>
    </row>
    <row r="257" spans="1:4" ht="16.5" thickTop="1" thickBot="1" x14ac:dyDescent="0.3">
      <c r="A257" t="s">
        <v>6</v>
      </c>
      <c r="B257" s="1" t="s">
        <v>73</v>
      </c>
      <c r="C257" s="48">
        <v>44256</v>
      </c>
      <c r="D257" s="50">
        <v>0</v>
      </c>
    </row>
    <row r="258" spans="1:4" ht="16.5" thickTop="1" thickBot="1" x14ac:dyDescent="0.3">
      <c r="A258" t="s">
        <v>5</v>
      </c>
      <c r="B258" s="9" t="s">
        <v>73</v>
      </c>
      <c r="C258" s="48">
        <v>44317</v>
      </c>
      <c r="D258" s="49">
        <v>340</v>
      </c>
    </row>
    <row r="259" spans="1:4" ht="16.5" thickTop="1" thickBot="1" x14ac:dyDescent="0.3">
      <c r="A259" t="s">
        <v>6</v>
      </c>
      <c r="B259" s="1" t="s">
        <v>73</v>
      </c>
      <c r="C259" s="48">
        <v>44317</v>
      </c>
      <c r="D259" s="50">
        <v>2773.6</v>
      </c>
    </row>
    <row r="260" spans="1:4" ht="16.5" thickTop="1" thickBot="1" x14ac:dyDescent="0.3">
      <c r="A260" s="1" t="s">
        <v>6</v>
      </c>
      <c r="B260" s="1" t="s">
        <v>73</v>
      </c>
      <c r="C260" s="48">
        <v>44501</v>
      </c>
      <c r="D260" s="50">
        <v>1156.56</v>
      </c>
    </row>
    <row r="261" spans="1:4" ht="16.5" thickTop="1" thickBot="1" x14ac:dyDescent="0.3">
      <c r="A261" t="s">
        <v>5</v>
      </c>
      <c r="B261" s="9" t="s">
        <v>73</v>
      </c>
      <c r="C261" s="48">
        <v>44501</v>
      </c>
      <c r="D261" s="49">
        <v>340</v>
      </c>
    </row>
    <row r="262" spans="1:4" ht="16.5" thickTop="1" thickBot="1" x14ac:dyDescent="0.3">
      <c r="A262" t="s">
        <v>5</v>
      </c>
      <c r="B262" s="9" t="s">
        <v>73</v>
      </c>
      <c r="C262" s="48">
        <v>44470</v>
      </c>
      <c r="D262" s="49">
        <v>340</v>
      </c>
    </row>
    <row r="263" spans="1:4" ht="16.5" thickTop="1" thickBot="1" x14ac:dyDescent="0.3">
      <c r="A263" t="s">
        <v>5</v>
      </c>
      <c r="B263" s="9" t="s">
        <v>73</v>
      </c>
      <c r="C263" s="48">
        <v>44440</v>
      </c>
      <c r="D263" s="49">
        <v>340</v>
      </c>
    </row>
    <row r="264" spans="1:4" ht="16.5" thickTop="1" thickBot="1" x14ac:dyDescent="0.3">
      <c r="A264" t="s">
        <v>6</v>
      </c>
      <c r="B264" s="1" t="s">
        <v>59</v>
      </c>
      <c r="C264" s="48">
        <v>44317</v>
      </c>
      <c r="D264" s="50">
        <v>8816</v>
      </c>
    </row>
    <row r="265" spans="1:4" ht="16.5" thickTop="1" thickBot="1" x14ac:dyDescent="0.3">
      <c r="A265" s="1" t="s">
        <v>6</v>
      </c>
      <c r="B265" s="1" t="s">
        <v>59</v>
      </c>
      <c r="C265" s="48">
        <v>44501</v>
      </c>
      <c r="D265" s="50">
        <v>608</v>
      </c>
    </row>
    <row r="266" spans="1:4" ht="16.5" thickTop="1" thickBot="1" x14ac:dyDescent="0.3">
      <c r="A266" t="s">
        <v>6</v>
      </c>
      <c r="B266" s="1" t="s">
        <v>74</v>
      </c>
      <c r="C266" s="48">
        <v>44228</v>
      </c>
      <c r="D266" s="50">
        <v>464</v>
      </c>
    </row>
    <row r="267" spans="1:4" ht="16.5" thickTop="1" thickBot="1" x14ac:dyDescent="0.3">
      <c r="A267" t="s">
        <v>6</v>
      </c>
      <c r="B267" s="1" t="s">
        <v>74</v>
      </c>
      <c r="C267" s="48">
        <v>44197</v>
      </c>
      <c r="D267" s="50">
        <v>5336</v>
      </c>
    </row>
    <row r="268" spans="1:4" ht="16.5" thickTop="1" thickBot="1" x14ac:dyDescent="0.3">
      <c r="A268" t="s">
        <v>6</v>
      </c>
      <c r="B268" s="1" t="s">
        <v>74</v>
      </c>
      <c r="C268" s="48">
        <v>44256</v>
      </c>
      <c r="D268" s="50">
        <v>1160</v>
      </c>
    </row>
    <row r="269" spans="1:4" ht="16.5" thickTop="1" thickBot="1" x14ac:dyDescent="0.3">
      <c r="A269" t="s">
        <v>5</v>
      </c>
      <c r="B269" s="2" t="s">
        <v>51</v>
      </c>
      <c r="C269" s="48">
        <v>44287</v>
      </c>
      <c r="D269" s="49">
        <v>118945.07999999999</v>
      </c>
    </row>
    <row r="270" spans="1:4" ht="16.5" thickTop="1" thickBot="1" x14ac:dyDescent="0.3">
      <c r="A270" t="s">
        <v>6</v>
      </c>
      <c r="B270" s="1" t="s">
        <v>51</v>
      </c>
      <c r="C270" s="48">
        <v>44287</v>
      </c>
      <c r="D270" s="50">
        <v>73867.62</v>
      </c>
    </row>
    <row r="271" spans="1:4" ht="16.5" thickTop="1" thickBot="1" x14ac:dyDescent="0.3">
      <c r="A271" t="s">
        <v>5</v>
      </c>
      <c r="B271" s="9" t="s">
        <v>51</v>
      </c>
      <c r="C271" s="48">
        <v>44409</v>
      </c>
      <c r="D271" s="49">
        <v>108770.44</v>
      </c>
    </row>
    <row r="272" spans="1:4" ht="16.5" thickTop="1" thickBot="1" x14ac:dyDescent="0.3">
      <c r="A272" t="s">
        <v>6</v>
      </c>
      <c r="B272" s="1" t="s">
        <v>51</v>
      </c>
      <c r="C272" s="48">
        <v>44409</v>
      </c>
      <c r="D272" s="50">
        <v>113128.9</v>
      </c>
    </row>
    <row r="273" spans="1:4" ht="16.5" thickTop="1" thickBot="1" x14ac:dyDescent="0.3">
      <c r="A273" t="s">
        <v>5</v>
      </c>
      <c r="B273" s="9" t="s">
        <v>51</v>
      </c>
      <c r="C273" s="48">
        <v>44531</v>
      </c>
      <c r="D273" s="49">
        <v>72618</v>
      </c>
    </row>
    <row r="274" spans="1:4" ht="16.5" thickTop="1" thickBot="1" x14ac:dyDescent="0.3">
      <c r="A274" t="s">
        <v>5</v>
      </c>
      <c r="B274" s="2" t="s">
        <v>51</v>
      </c>
      <c r="C274" s="48">
        <v>44228</v>
      </c>
      <c r="D274" s="49">
        <v>116067.2</v>
      </c>
    </row>
    <row r="275" spans="1:4" ht="16.5" thickTop="1" thickBot="1" x14ac:dyDescent="0.3">
      <c r="A275" t="s">
        <v>6</v>
      </c>
      <c r="B275" s="1" t="s">
        <v>51</v>
      </c>
      <c r="C275" s="48">
        <v>44228</v>
      </c>
      <c r="D275" s="50">
        <v>43607.48</v>
      </c>
    </row>
    <row r="276" spans="1:4" ht="16.5" thickTop="1" thickBot="1" x14ac:dyDescent="0.3">
      <c r="A276" t="s">
        <v>5</v>
      </c>
      <c r="B276" s="2" t="s">
        <v>51</v>
      </c>
      <c r="C276" s="48">
        <v>44197</v>
      </c>
      <c r="D276" s="49">
        <v>104929.2</v>
      </c>
    </row>
    <row r="277" spans="1:4" ht="16.5" thickTop="1" thickBot="1" x14ac:dyDescent="0.3">
      <c r="A277" t="s">
        <v>6</v>
      </c>
      <c r="B277" s="1" t="s">
        <v>51</v>
      </c>
      <c r="C277" s="48">
        <v>44197</v>
      </c>
      <c r="D277" s="50">
        <v>118994</v>
      </c>
    </row>
    <row r="278" spans="1:4" ht="16.5" thickTop="1" thickBot="1" x14ac:dyDescent="0.3">
      <c r="A278" t="s">
        <v>5</v>
      </c>
      <c r="B278" s="9" t="s">
        <v>51</v>
      </c>
      <c r="C278" s="48">
        <v>44378</v>
      </c>
      <c r="D278" s="49">
        <v>102692.95999999999</v>
      </c>
    </row>
    <row r="279" spans="1:4" ht="16.5" thickTop="1" thickBot="1" x14ac:dyDescent="0.3">
      <c r="A279" t="s">
        <v>6</v>
      </c>
      <c r="B279" s="1" t="s">
        <v>51</v>
      </c>
      <c r="C279" s="48">
        <v>44378</v>
      </c>
      <c r="D279" s="50">
        <v>117808.06</v>
      </c>
    </row>
    <row r="280" spans="1:4" ht="16.5" thickTop="1" thickBot="1" x14ac:dyDescent="0.3">
      <c r="A280" t="s">
        <v>5</v>
      </c>
      <c r="B280" s="9" t="s">
        <v>51</v>
      </c>
      <c r="C280" s="48">
        <v>44348</v>
      </c>
      <c r="D280" s="49">
        <v>92742.2</v>
      </c>
    </row>
    <row r="281" spans="1:4" ht="16.5" thickTop="1" thickBot="1" x14ac:dyDescent="0.3">
      <c r="A281" t="s">
        <v>6</v>
      </c>
      <c r="B281" s="1" t="s">
        <v>51</v>
      </c>
      <c r="C281" s="48">
        <v>44348</v>
      </c>
      <c r="D281" s="50">
        <v>98776.98</v>
      </c>
    </row>
    <row r="282" spans="1:4" ht="16.5" thickTop="1" thickBot="1" x14ac:dyDescent="0.3">
      <c r="A282" t="s">
        <v>5</v>
      </c>
      <c r="B282" s="2" t="s">
        <v>51</v>
      </c>
      <c r="C282" s="48">
        <v>44256</v>
      </c>
      <c r="D282" s="49">
        <v>90067.159999999989</v>
      </c>
    </row>
    <row r="283" spans="1:4" ht="16.5" thickTop="1" thickBot="1" x14ac:dyDescent="0.3">
      <c r="A283" t="s">
        <v>6</v>
      </c>
      <c r="B283" s="1" t="s">
        <v>51</v>
      </c>
      <c r="C283" s="48">
        <v>44256</v>
      </c>
      <c r="D283" s="50">
        <v>63979.32</v>
      </c>
    </row>
    <row r="284" spans="1:4" ht="16.5" thickTop="1" thickBot="1" x14ac:dyDescent="0.3">
      <c r="A284" t="s">
        <v>5</v>
      </c>
      <c r="B284" s="9" t="s">
        <v>51</v>
      </c>
      <c r="C284" s="48">
        <v>44317</v>
      </c>
      <c r="D284" s="49">
        <v>140797.32</v>
      </c>
    </row>
    <row r="285" spans="1:4" ht="16.5" thickTop="1" thickBot="1" x14ac:dyDescent="0.3">
      <c r="A285" t="s">
        <v>6</v>
      </c>
      <c r="B285" s="1" t="s">
        <v>51</v>
      </c>
      <c r="C285" s="48">
        <v>44317</v>
      </c>
      <c r="D285" s="50">
        <v>98224.28</v>
      </c>
    </row>
    <row r="286" spans="1:4" ht="16.5" thickTop="1" thickBot="1" x14ac:dyDescent="0.3">
      <c r="A286" s="1" t="s">
        <v>6</v>
      </c>
      <c r="B286" s="1" t="s">
        <v>51</v>
      </c>
      <c r="C286" s="48">
        <v>44501</v>
      </c>
      <c r="D286" s="50">
        <v>102159.86</v>
      </c>
    </row>
    <row r="287" spans="1:4" ht="16.5" thickTop="1" thickBot="1" x14ac:dyDescent="0.3">
      <c r="A287" t="s">
        <v>5</v>
      </c>
      <c r="B287" s="9" t="s">
        <v>51</v>
      </c>
      <c r="C287" s="48">
        <v>44501</v>
      </c>
      <c r="D287" s="49">
        <v>99845.6</v>
      </c>
    </row>
    <row r="288" spans="1:4" ht="16.5" thickTop="1" thickBot="1" x14ac:dyDescent="0.3">
      <c r="A288" t="s">
        <v>5</v>
      </c>
      <c r="B288" s="9" t="s">
        <v>51</v>
      </c>
      <c r="C288" s="48">
        <v>44470</v>
      </c>
      <c r="D288" s="49">
        <v>134655.67999999999</v>
      </c>
    </row>
    <row r="289" spans="1:4" ht="16.5" thickTop="1" thickBot="1" x14ac:dyDescent="0.3">
      <c r="A289" s="1" t="s">
        <v>6</v>
      </c>
      <c r="B289" s="1" t="s">
        <v>51</v>
      </c>
      <c r="C289" s="48">
        <v>44470</v>
      </c>
      <c r="D289" s="50">
        <v>187014.34</v>
      </c>
    </row>
    <row r="290" spans="1:4" ht="16.5" thickTop="1" thickBot="1" x14ac:dyDescent="0.3">
      <c r="A290" t="s">
        <v>5</v>
      </c>
      <c r="B290" s="9" t="s">
        <v>51</v>
      </c>
      <c r="C290" s="48">
        <v>44440</v>
      </c>
      <c r="D290" s="49">
        <v>96036.88</v>
      </c>
    </row>
    <row r="291" spans="1:4" ht="16.5" thickTop="1" thickBot="1" x14ac:dyDescent="0.3">
      <c r="A291" s="1" t="s">
        <v>6</v>
      </c>
      <c r="B291" s="1" t="s">
        <v>51</v>
      </c>
      <c r="C291" s="48">
        <v>44440</v>
      </c>
      <c r="D291" s="50">
        <v>206065.04</v>
      </c>
    </row>
    <row r="292" spans="1:4" ht="16.5" thickTop="1" thickBot="1" x14ac:dyDescent="0.3">
      <c r="A292" t="s">
        <v>6</v>
      </c>
      <c r="B292" s="1" t="s">
        <v>75</v>
      </c>
      <c r="C292" s="48">
        <v>44228</v>
      </c>
      <c r="D292" s="50">
        <v>39.700000000000003</v>
      </c>
    </row>
    <row r="293" spans="1:4" ht="16.5" thickTop="1" thickBot="1" x14ac:dyDescent="0.3">
      <c r="A293" t="s">
        <v>6</v>
      </c>
      <c r="B293" s="1" t="s">
        <v>75</v>
      </c>
      <c r="C293" s="48">
        <v>44197</v>
      </c>
      <c r="D293" s="50">
        <v>0</v>
      </c>
    </row>
    <row r="294" spans="1:4" ht="16.5" thickTop="1" thickBot="1" x14ac:dyDescent="0.3">
      <c r="A294" t="s">
        <v>6</v>
      </c>
      <c r="B294" s="1" t="s">
        <v>75</v>
      </c>
      <c r="C294" s="48">
        <v>44256</v>
      </c>
      <c r="D294" s="50">
        <v>0</v>
      </c>
    </row>
    <row r="295" spans="1:4" ht="16.5" thickTop="1" thickBot="1" x14ac:dyDescent="0.3">
      <c r="A295" t="s">
        <v>5</v>
      </c>
      <c r="B295" s="1" t="s">
        <v>76</v>
      </c>
      <c r="C295" s="48">
        <v>44287</v>
      </c>
      <c r="D295" s="49">
        <v>2904</v>
      </c>
    </row>
    <row r="296" spans="1:4" ht="16.5" thickTop="1" thickBot="1" x14ac:dyDescent="0.3">
      <c r="A296" t="s">
        <v>6</v>
      </c>
      <c r="B296" s="1" t="s">
        <v>76</v>
      </c>
      <c r="C296" s="48">
        <v>44287</v>
      </c>
      <c r="D296" s="50">
        <v>4737</v>
      </c>
    </row>
    <row r="297" spans="1:4" ht="16.5" thickTop="1" thickBot="1" x14ac:dyDescent="0.3">
      <c r="A297" t="s">
        <v>5</v>
      </c>
      <c r="B297" s="9" t="s">
        <v>76</v>
      </c>
      <c r="C297" s="48">
        <v>44409</v>
      </c>
      <c r="D297" s="49">
        <v>2904</v>
      </c>
    </row>
    <row r="298" spans="1:4" ht="16.5" thickTop="1" thickBot="1" x14ac:dyDescent="0.3">
      <c r="A298" t="s">
        <v>6</v>
      </c>
      <c r="B298" s="1" t="s">
        <v>76</v>
      </c>
      <c r="C298" s="48">
        <v>44409</v>
      </c>
      <c r="D298" s="50">
        <v>4737</v>
      </c>
    </row>
    <row r="299" spans="1:4" ht="16.5" thickTop="1" thickBot="1" x14ac:dyDescent="0.3">
      <c r="A299" t="s">
        <v>5</v>
      </c>
      <c r="B299" s="9" t="s">
        <v>76</v>
      </c>
      <c r="C299" s="48">
        <v>44531</v>
      </c>
      <c r="D299" s="49">
        <v>2904</v>
      </c>
    </row>
    <row r="300" spans="1:4" ht="16.5" thickTop="1" thickBot="1" x14ac:dyDescent="0.3">
      <c r="A300" t="s">
        <v>5</v>
      </c>
      <c r="B300" s="1" t="s">
        <v>76</v>
      </c>
      <c r="C300" s="48">
        <v>44228</v>
      </c>
      <c r="D300" s="49">
        <v>2904</v>
      </c>
    </row>
    <row r="301" spans="1:4" ht="16.5" thickTop="1" thickBot="1" x14ac:dyDescent="0.3">
      <c r="A301" t="s">
        <v>6</v>
      </c>
      <c r="B301" s="1" t="s">
        <v>76</v>
      </c>
      <c r="C301" s="48">
        <v>44228</v>
      </c>
      <c r="D301" s="50">
        <v>4519</v>
      </c>
    </row>
    <row r="302" spans="1:4" ht="16.5" thickTop="1" thickBot="1" x14ac:dyDescent="0.3">
      <c r="A302" t="s">
        <v>5</v>
      </c>
      <c r="B302" s="1" t="s">
        <v>76</v>
      </c>
      <c r="C302" s="48">
        <v>44197</v>
      </c>
      <c r="D302" s="49">
        <v>2904</v>
      </c>
    </row>
    <row r="303" spans="1:4" ht="16.5" thickTop="1" thickBot="1" x14ac:dyDescent="0.3">
      <c r="A303" t="s">
        <v>6</v>
      </c>
      <c r="B303" s="1" t="s">
        <v>76</v>
      </c>
      <c r="C303" s="48">
        <v>44197</v>
      </c>
      <c r="D303" s="50">
        <v>0</v>
      </c>
    </row>
    <row r="304" spans="1:4" ht="16.5" thickTop="1" thickBot="1" x14ac:dyDescent="0.3">
      <c r="A304" t="s">
        <v>5</v>
      </c>
      <c r="B304" s="9" t="s">
        <v>76</v>
      </c>
      <c r="C304" s="48">
        <v>44378</v>
      </c>
      <c r="D304" s="49">
        <v>2904</v>
      </c>
    </row>
    <row r="305" spans="1:4" ht="16.5" thickTop="1" thickBot="1" x14ac:dyDescent="0.3">
      <c r="A305" t="s">
        <v>5</v>
      </c>
      <c r="B305" s="9" t="s">
        <v>76</v>
      </c>
      <c r="C305" s="48">
        <v>44348</v>
      </c>
      <c r="D305" s="49">
        <v>2904</v>
      </c>
    </row>
    <row r="306" spans="1:4" ht="16.5" thickTop="1" thickBot="1" x14ac:dyDescent="0.3">
      <c r="A306" t="s">
        <v>6</v>
      </c>
      <c r="B306" s="1" t="s">
        <v>76</v>
      </c>
      <c r="C306" s="48">
        <v>44348</v>
      </c>
      <c r="D306" s="50">
        <v>2000</v>
      </c>
    </row>
    <row r="307" spans="1:4" ht="16.5" thickTop="1" thickBot="1" x14ac:dyDescent="0.3">
      <c r="A307" t="s">
        <v>5</v>
      </c>
      <c r="B307" s="1" t="s">
        <v>76</v>
      </c>
      <c r="C307" s="48">
        <v>44256</v>
      </c>
      <c r="D307" s="49">
        <v>2904</v>
      </c>
    </row>
    <row r="308" spans="1:4" ht="16.5" thickTop="1" thickBot="1" x14ac:dyDescent="0.3">
      <c r="A308" t="s">
        <v>6</v>
      </c>
      <c r="B308" s="1" t="s">
        <v>76</v>
      </c>
      <c r="C308" s="48">
        <v>44256</v>
      </c>
      <c r="D308" s="50">
        <v>0</v>
      </c>
    </row>
    <row r="309" spans="1:4" ht="16.5" thickTop="1" thickBot="1" x14ac:dyDescent="0.3">
      <c r="A309" t="s">
        <v>5</v>
      </c>
      <c r="B309" s="9" t="s">
        <v>76</v>
      </c>
      <c r="C309" s="48">
        <v>44317</v>
      </c>
      <c r="D309" s="49">
        <v>2904</v>
      </c>
    </row>
    <row r="310" spans="1:4" ht="16.5" thickTop="1" thickBot="1" x14ac:dyDescent="0.3">
      <c r="A310" t="s">
        <v>6</v>
      </c>
      <c r="B310" s="1" t="s">
        <v>76</v>
      </c>
      <c r="C310" s="48">
        <v>44317</v>
      </c>
      <c r="D310" s="50">
        <v>4737</v>
      </c>
    </row>
    <row r="311" spans="1:4" ht="16.5" thickTop="1" thickBot="1" x14ac:dyDescent="0.3">
      <c r="A311" t="s">
        <v>5</v>
      </c>
      <c r="B311" s="9" t="s">
        <v>76</v>
      </c>
      <c r="C311" s="48">
        <v>44501</v>
      </c>
      <c r="D311" s="49">
        <v>2904</v>
      </c>
    </row>
    <row r="312" spans="1:4" ht="16.5" thickTop="1" thickBot="1" x14ac:dyDescent="0.3">
      <c r="A312" t="s">
        <v>5</v>
      </c>
      <c r="B312" s="9" t="s">
        <v>76</v>
      </c>
      <c r="C312" s="48">
        <v>44470</v>
      </c>
      <c r="D312" s="49">
        <v>2904</v>
      </c>
    </row>
    <row r="313" spans="1:4" ht="16.5" thickTop="1" thickBot="1" x14ac:dyDescent="0.3">
      <c r="A313" s="1" t="s">
        <v>6</v>
      </c>
      <c r="B313" s="1" t="s">
        <v>76</v>
      </c>
      <c r="C313" s="48">
        <v>44470</v>
      </c>
      <c r="D313" s="50">
        <v>4737</v>
      </c>
    </row>
    <row r="314" spans="1:4" ht="16.5" thickTop="1" thickBot="1" x14ac:dyDescent="0.3">
      <c r="A314" t="s">
        <v>5</v>
      </c>
      <c r="B314" s="9" t="s">
        <v>76</v>
      </c>
      <c r="C314" s="48">
        <v>44440</v>
      </c>
      <c r="D314" s="49">
        <v>2904</v>
      </c>
    </row>
    <row r="315" spans="1:4" ht="16.5" thickTop="1" thickBot="1" x14ac:dyDescent="0.3">
      <c r="A315" s="1" t="s">
        <v>6</v>
      </c>
      <c r="B315" s="1" t="s">
        <v>76</v>
      </c>
      <c r="C315" s="48">
        <v>44440</v>
      </c>
      <c r="D315" s="50">
        <v>2000</v>
      </c>
    </row>
    <row r="316" spans="1:4" ht="16.5" thickTop="1" thickBot="1" x14ac:dyDescent="0.3">
      <c r="A316" t="s">
        <v>5</v>
      </c>
      <c r="B316" s="2" t="s">
        <v>0</v>
      </c>
      <c r="C316" s="48">
        <v>44287</v>
      </c>
      <c r="D316" s="49">
        <v>1710</v>
      </c>
    </row>
    <row r="317" spans="1:4" ht="16.5" thickTop="1" thickBot="1" x14ac:dyDescent="0.3">
      <c r="A317" t="s">
        <v>5</v>
      </c>
      <c r="B317" s="9" t="s">
        <v>0</v>
      </c>
      <c r="C317" s="48">
        <v>44409</v>
      </c>
      <c r="D317" s="49">
        <v>1710</v>
      </c>
    </row>
    <row r="318" spans="1:4" ht="16.5" thickTop="1" thickBot="1" x14ac:dyDescent="0.3">
      <c r="A318" t="s">
        <v>5</v>
      </c>
      <c r="B318" s="9" t="s">
        <v>0</v>
      </c>
      <c r="C318" s="48">
        <v>44531</v>
      </c>
      <c r="D318" s="49">
        <v>1710</v>
      </c>
    </row>
    <row r="319" spans="1:4" ht="16.5" thickTop="1" thickBot="1" x14ac:dyDescent="0.3">
      <c r="A319" t="s">
        <v>5</v>
      </c>
      <c r="B319" s="2" t="s">
        <v>0</v>
      </c>
      <c r="C319" s="48">
        <v>44228</v>
      </c>
      <c r="D319" s="49">
        <v>1710</v>
      </c>
    </row>
    <row r="320" spans="1:4" ht="16.5" thickTop="1" thickBot="1" x14ac:dyDescent="0.3">
      <c r="A320" t="s">
        <v>5</v>
      </c>
      <c r="B320" s="2" t="s">
        <v>0</v>
      </c>
      <c r="C320" s="48">
        <v>44197</v>
      </c>
      <c r="D320" s="49">
        <v>1710</v>
      </c>
    </row>
    <row r="321" spans="1:4" ht="16.5" thickTop="1" thickBot="1" x14ac:dyDescent="0.3">
      <c r="A321" t="s">
        <v>5</v>
      </c>
      <c r="B321" s="9" t="s">
        <v>0</v>
      </c>
      <c r="C321" s="48">
        <v>44378</v>
      </c>
      <c r="D321" s="49">
        <v>1710</v>
      </c>
    </row>
    <row r="322" spans="1:4" ht="16.5" thickTop="1" thickBot="1" x14ac:dyDescent="0.3">
      <c r="A322" t="s">
        <v>5</v>
      </c>
      <c r="B322" s="9" t="s">
        <v>0</v>
      </c>
      <c r="C322" s="48">
        <v>44348</v>
      </c>
      <c r="D322" s="49">
        <v>1710</v>
      </c>
    </row>
    <row r="323" spans="1:4" ht="16.5" thickTop="1" thickBot="1" x14ac:dyDescent="0.3">
      <c r="A323" t="s">
        <v>5</v>
      </c>
      <c r="B323" s="2" t="s">
        <v>0</v>
      </c>
      <c r="C323" s="48">
        <v>44256</v>
      </c>
      <c r="D323" s="49">
        <v>1710</v>
      </c>
    </row>
    <row r="324" spans="1:4" ht="16.5" thickTop="1" thickBot="1" x14ac:dyDescent="0.3">
      <c r="A324" t="s">
        <v>5</v>
      </c>
      <c r="B324" s="9" t="s">
        <v>0</v>
      </c>
      <c r="C324" s="48">
        <v>44317</v>
      </c>
      <c r="D324" s="49">
        <v>1710</v>
      </c>
    </row>
    <row r="325" spans="1:4" ht="16.5" thickTop="1" thickBot="1" x14ac:dyDescent="0.3">
      <c r="A325" t="s">
        <v>5</v>
      </c>
      <c r="B325" s="9" t="s">
        <v>0</v>
      </c>
      <c r="C325" s="48">
        <v>44501</v>
      </c>
      <c r="D325" s="49">
        <v>1710</v>
      </c>
    </row>
    <row r="326" spans="1:4" ht="16.5" thickTop="1" thickBot="1" x14ac:dyDescent="0.3">
      <c r="A326" t="s">
        <v>5</v>
      </c>
      <c r="B326" s="9" t="s">
        <v>0</v>
      </c>
      <c r="C326" s="48">
        <v>44470</v>
      </c>
      <c r="D326" s="49">
        <v>1710</v>
      </c>
    </row>
    <row r="327" spans="1:4" ht="16.5" thickTop="1" thickBot="1" x14ac:dyDescent="0.3">
      <c r="A327" t="s">
        <v>5</v>
      </c>
      <c r="B327" s="9" t="s">
        <v>0</v>
      </c>
      <c r="C327" s="48">
        <v>44440</v>
      </c>
      <c r="D327" s="49">
        <v>1710</v>
      </c>
    </row>
    <row r="328" spans="1:4" ht="16.5" thickTop="1" thickBot="1" x14ac:dyDescent="0.3">
      <c r="A328" t="s">
        <v>5</v>
      </c>
      <c r="B328" s="1" t="s">
        <v>77</v>
      </c>
      <c r="C328" s="48">
        <v>44287</v>
      </c>
      <c r="D328" s="49">
        <v>0</v>
      </c>
    </row>
    <row r="329" spans="1:4" ht="16.5" thickTop="1" thickBot="1" x14ac:dyDescent="0.3">
      <c r="A329" t="s">
        <v>5</v>
      </c>
      <c r="B329" s="9" t="s">
        <v>77</v>
      </c>
      <c r="C329" s="48">
        <v>44409</v>
      </c>
      <c r="D329" s="49">
        <v>0</v>
      </c>
    </row>
    <row r="330" spans="1:4" ht="16.5" thickTop="1" thickBot="1" x14ac:dyDescent="0.3">
      <c r="A330" t="s">
        <v>5</v>
      </c>
      <c r="B330" s="9" t="s">
        <v>77</v>
      </c>
      <c r="C330" s="48">
        <v>44531</v>
      </c>
      <c r="D330" s="49">
        <v>0</v>
      </c>
    </row>
    <row r="331" spans="1:4" ht="16.5" thickTop="1" thickBot="1" x14ac:dyDescent="0.3">
      <c r="A331" t="s">
        <v>5</v>
      </c>
      <c r="B331" s="1" t="s">
        <v>77</v>
      </c>
      <c r="C331" s="48">
        <v>44228</v>
      </c>
      <c r="D331" s="49">
        <v>0</v>
      </c>
    </row>
    <row r="332" spans="1:4" ht="16.5" thickTop="1" thickBot="1" x14ac:dyDescent="0.3">
      <c r="A332" t="s">
        <v>6</v>
      </c>
      <c r="B332" s="1" t="s">
        <v>77</v>
      </c>
      <c r="C332" s="48">
        <v>44228</v>
      </c>
      <c r="D332" s="50">
        <v>0</v>
      </c>
    </row>
    <row r="333" spans="1:4" ht="16.5" thickTop="1" thickBot="1" x14ac:dyDescent="0.3">
      <c r="A333" t="s">
        <v>5</v>
      </c>
      <c r="B333" s="1" t="s">
        <v>77</v>
      </c>
      <c r="C333" s="48">
        <v>44197</v>
      </c>
      <c r="D333" s="49">
        <v>0</v>
      </c>
    </row>
    <row r="334" spans="1:4" ht="16.5" thickTop="1" thickBot="1" x14ac:dyDescent="0.3">
      <c r="A334" t="s">
        <v>6</v>
      </c>
      <c r="B334" s="1" t="s">
        <v>77</v>
      </c>
      <c r="C334" s="48">
        <v>44197</v>
      </c>
      <c r="D334" s="50">
        <v>480</v>
      </c>
    </row>
    <row r="335" spans="1:4" ht="16.5" thickTop="1" thickBot="1" x14ac:dyDescent="0.3">
      <c r="A335" t="s">
        <v>5</v>
      </c>
      <c r="B335" s="9" t="s">
        <v>77</v>
      </c>
      <c r="C335" s="48">
        <v>44378</v>
      </c>
      <c r="D335" s="49">
        <v>0</v>
      </c>
    </row>
    <row r="336" spans="1:4" ht="16.5" thickTop="1" thickBot="1" x14ac:dyDescent="0.3">
      <c r="A336" t="s">
        <v>5</v>
      </c>
      <c r="B336" s="9" t="s">
        <v>77</v>
      </c>
      <c r="C336" s="48">
        <v>44348</v>
      </c>
      <c r="D336" s="49">
        <v>0</v>
      </c>
    </row>
    <row r="337" spans="1:4" ht="16.5" thickTop="1" thickBot="1" x14ac:dyDescent="0.3">
      <c r="A337" t="s">
        <v>5</v>
      </c>
      <c r="B337" s="1" t="s">
        <v>77</v>
      </c>
      <c r="C337" s="48">
        <v>44256</v>
      </c>
      <c r="D337" s="49">
        <v>0</v>
      </c>
    </row>
    <row r="338" spans="1:4" ht="16.5" thickTop="1" thickBot="1" x14ac:dyDescent="0.3">
      <c r="A338" t="s">
        <v>6</v>
      </c>
      <c r="B338" s="1" t="s">
        <v>77</v>
      </c>
      <c r="C338" s="48">
        <v>44256</v>
      </c>
      <c r="D338" s="50">
        <v>0</v>
      </c>
    </row>
    <row r="339" spans="1:4" ht="16.5" thickTop="1" thickBot="1" x14ac:dyDescent="0.3">
      <c r="A339" t="s">
        <v>5</v>
      </c>
      <c r="B339" s="9" t="s">
        <v>77</v>
      </c>
      <c r="C339" s="48">
        <v>44317</v>
      </c>
      <c r="D339" s="49">
        <v>0</v>
      </c>
    </row>
    <row r="340" spans="1:4" ht="16.5" thickTop="1" thickBot="1" x14ac:dyDescent="0.3">
      <c r="A340" s="1" t="s">
        <v>6</v>
      </c>
      <c r="B340" s="1" t="s">
        <v>77</v>
      </c>
      <c r="C340" s="48">
        <v>44501</v>
      </c>
      <c r="D340" s="50">
        <v>6615</v>
      </c>
    </row>
    <row r="341" spans="1:4" ht="16.5" thickTop="1" thickBot="1" x14ac:dyDescent="0.3">
      <c r="A341" t="s">
        <v>5</v>
      </c>
      <c r="B341" s="9" t="s">
        <v>77</v>
      </c>
      <c r="C341" s="48">
        <v>44501</v>
      </c>
      <c r="D341" s="49">
        <v>0</v>
      </c>
    </row>
    <row r="342" spans="1:4" ht="16.5" thickTop="1" thickBot="1" x14ac:dyDescent="0.3">
      <c r="A342" t="s">
        <v>5</v>
      </c>
      <c r="B342" s="9" t="s">
        <v>77</v>
      </c>
      <c r="C342" s="48">
        <v>44470</v>
      </c>
      <c r="D342" s="49">
        <v>0</v>
      </c>
    </row>
    <row r="343" spans="1:4" ht="16.5" thickTop="1" thickBot="1" x14ac:dyDescent="0.3">
      <c r="A343" s="1" t="s">
        <v>6</v>
      </c>
      <c r="B343" s="1" t="s">
        <v>77</v>
      </c>
      <c r="C343" s="48">
        <v>44470</v>
      </c>
      <c r="D343" s="50">
        <v>6615</v>
      </c>
    </row>
    <row r="344" spans="1:4" ht="16.5" thickTop="1" thickBot="1" x14ac:dyDescent="0.3">
      <c r="A344" t="s">
        <v>5</v>
      </c>
      <c r="B344" s="9" t="s">
        <v>77</v>
      </c>
      <c r="C344" s="48">
        <v>44440</v>
      </c>
      <c r="D344" s="49">
        <v>0</v>
      </c>
    </row>
    <row r="345" spans="1:4" ht="16.5" thickTop="1" thickBot="1" x14ac:dyDescent="0.3">
      <c r="A345" s="1" t="s">
        <v>6</v>
      </c>
      <c r="B345" s="1" t="s">
        <v>77</v>
      </c>
      <c r="C345" s="48">
        <v>44440</v>
      </c>
      <c r="D345" s="50">
        <v>6615</v>
      </c>
    </row>
    <row r="346" spans="1:4" ht="16.5" thickTop="1" thickBot="1" x14ac:dyDescent="0.3">
      <c r="A346" t="s">
        <v>5</v>
      </c>
      <c r="B346" s="1" t="s">
        <v>78</v>
      </c>
      <c r="C346" s="48">
        <v>44287</v>
      </c>
      <c r="D346" s="49">
        <v>10360</v>
      </c>
    </row>
    <row r="347" spans="1:4" ht="16.5" thickTop="1" thickBot="1" x14ac:dyDescent="0.3">
      <c r="A347" t="s">
        <v>5</v>
      </c>
      <c r="B347" s="9" t="s">
        <v>78</v>
      </c>
      <c r="C347" s="48">
        <v>44409</v>
      </c>
      <c r="D347" s="49">
        <v>10360</v>
      </c>
    </row>
    <row r="348" spans="1:4" ht="16.5" thickTop="1" thickBot="1" x14ac:dyDescent="0.3">
      <c r="A348" t="s">
        <v>6</v>
      </c>
      <c r="B348" s="1" t="s">
        <v>78</v>
      </c>
      <c r="C348" s="48">
        <v>44409</v>
      </c>
      <c r="D348" s="50">
        <v>12780</v>
      </c>
    </row>
    <row r="349" spans="1:4" ht="16.5" thickTop="1" thickBot="1" x14ac:dyDescent="0.3">
      <c r="A349" t="s">
        <v>5</v>
      </c>
      <c r="B349" s="9" t="s">
        <v>78</v>
      </c>
      <c r="C349" s="48">
        <v>44531</v>
      </c>
      <c r="D349" s="49">
        <v>10360</v>
      </c>
    </row>
    <row r="350" spans="1:4" ht="16.5" thickTop="1" thickBot="1" x14ac:dyDescent="0.3">
      <c r="A350" t="s">
        <v>5</v>
      </c>
      <c r="B350" s="1" t="s">
        <v>78</v>
      </c>
      <c r="C350" s="48">
        <v>44228</v>
      </c>
      <c r="D350" s="49">
        <v>10360</v>
      </c>
    </row>
    <row r="351" spans="1:4" ht="16.5" thickTop="1" thickBot="1" x14ac:dyDescent="0.3">
      <c r="A351" t="s">
        <v>6</v>
      </c>
      <c r="B351" s="1" t="s">
        <v>78</v>
      </c>
      <c r="C351" s="48">
        <v>44228</v>
      </c>
      <c r="D351" s="50">
        <v>13260</v>
      </c>
    </row>
    <row r="352" spans="1:4" ht="16.5" thickTop="1" thickBot="1" x14ac:dyDescent="0.3">
      <c r="A352" t="s">
        <v>5</v>
      </c>
      <c r="B352" s="1" t="s">
        <v>78</v>
      </c>
      <c r="C352" s="48">
        <v>44197</v>
      </c>
      <c r="D352" s="49">
        <v>10360</v>
      </c>
    </row>
    <row r="353" spans="1:4" ht="16.5" thickTop="1" thickBot="1" x14ac:dyDescent="0.3">
      <c r="A353" t="s">
        <v>6</v>
      </c>
      <c r="B353" s="1" t="s">
        <v>78</v>
      </c>
      <c r="C353" s="48">
        <v>44197</v>
      </c>
      <c r="D353" s="50">
        <v>9519.98</v>
      </c>
    </row>
    <row r="354" spans="1:4" ht="16.5" thickTop="1" thickBot="1" x14ac:dyDescent="0.3">
      <c r="A354" t="s">
        <v>5</v>
      </c>
      <c r="B354" s="9" t="s">
        <v>78</v>
      </c>
      <c r="C354" s="48">
        <v>44378</v>
      </c>
      <c r="D354" s="49">
        <v>10360</v>
      </c>
    </row>
    <row r="355" spans="1:4" ht="16.5" thickTop="1" thickBot="1" x14ac:dyDescent="0.3">
      <c r="A355" t="s">
        <v>6</v>
      </c>
      <c r="B355" s="1" t="s">
        <v>78</v>
      </c>
      <c r="C355" s="48">
        <v>44378</v>
      </c>
      <c r="D355" s="50">
        <v>14405.24</v>
      </c>
    </row>
    <row r="356" spans="1:4" ht="16.5" thickTop="1" thickBot="1" x14ac:dyDescent="0.3">
      <c r="A356" t="s">
        <v>5</v>
      </c>
      <c r="B356" s="9" t="s">
        <v>78</v>
      </c>
      <c r="C356" s="48">
        <v>44348</v>
      </c>
      <c r="D356" s="49">
        <v>10360</v>
      </c>
    </row>
    <row r="357" spans="1:4" ht="16.5" thickTop="1" thickBot="1" x14ac:dyDescent="0.3">
      <c r="A357" t="s">
        <v>6</v>
      </c>
      <c r="B357" s="1" t="s">
        <v>78</v>
      </c>
      <c r="C357" s="48">
        <v>44348</v>
      </c>
      <c r="D357" s="50">
        <v>18358.3</v>
      </c>
    </row>
    <row r="358" spans="1:4" ht="16.5" thickTop="1" thickBot="1" x14ac:dyDescent="0.3">
      <c r="A358" t="s">
        <v>5</v>
      </c>
      <c r="B358" s="1" t="s">
        <v>78</v>
      </c>
      <c r="C358" s="48">
        <v>44256</v>
      </c>
      <c r="D358" s="49">
        <v>10360</v>
      </c>
    </row>
    <row r="359" spans="1:4" ht="16.5" thickTop="1" thickBot="1" x14ac:dyDescent="0.3">
      <c r="A359" t="s">
        <v>6</v>
      </c>
      <c r="B359" s="1" t="s">
        <v>78</v>
      </c>
      <c r="C359" s="48">
        <v>44256</v>
      </c>
      <c r="D359" s="50">
        <v>5231.3999999999996</v>
      </c>
    </row>
    <row r="360" spans="1:4" ht="16.5" thickTop="1" thickBot="1" x14ac:dyDescent="0.3">
      <c r="A360" t="s">
        <v>5</v>
      </c>
      <c r="B360" s="9" t="s">
        <v>78</v>
      </c>
      <c r="C360" s="48">
        <v>44317</v>
      </c>
      <c r="D360" s="49">
        <v>10360</v>
      </c>
    </row>
    <row r="361" spans="1:4" ht="16.5" thickTop="1" thickBot="1" x14ac:dyDescent="0.3">
      <c r="A361" t="s">
        <v>5</v>
      </c>
      <c r="B361" s="9" t="s">
        <v>78</v>
      </c>
      <c r="C361" s="48">
        <v>44501</v>
      </c>
      <c r="D361" s="49">
        <v>10360</v>
      </c>
    </row>
    <row r="362" spans="1:4" ht="16.5" thickTop="1" thickBot="1" x14ac:dyDescent="0.3">
      <c r="A362" t="s">
        <v>5</v>
      </c>
      <c r="B362" s="9" t="s">
        <v>78</v>
      </c>
      <c r="C362" s="48">
        <v>44470</v>
      </c>
      <c r="D362" s="49">
        <v>10360</v>
      </c>
    </row>
    <row r="363" spans="1:4" ht="16.5" thickTop="1" thickBot="1" x14ac:dyDescent="0.3">
      <c r="A363" s="1" t="s">
        <v>6</v>
      </c>
      <c r="B363" s="1" t="s">
        <v>78</v>
      </c>
      <c r="C363" s="48">
        <v>44470</v>
      </c>
      <c r="D363" s="50">
        <v>10694</v>
      </c>
    </row>
    <row r="364" spans="1:4" ht="16.5" thickTop="1" thickBot="1" x14ac:dyDescent="0.3">
      <c r="A364" t="s">
        <v>5</v>
      </c>
      <c r="B364" s="9" t="s">
        <v>78</v>
      </c>
      <c r="C364" s="48">
        <v>44440</v>
      </c>
      <c r="D364" s="49">
        <v>10360</v>
      </c>
    </row>
    <row r="365" spans="1:4" ht="16.5" thickTop="1" thickBot="1" x14ac:dyDescent="0.3">
      <c r="A365" t="s">
        <v>6</v>
      </c>
      <c r="B365" s="1" t="s">
        <v>79</v>
      </c>
      <c r="C365" s="48">
        <v>44287</v>
      </c>
      <c r="D365" s="50">
        <v>1008</v>
      </c>
    </row>
    <row r="366" spans="1:4" ht="16.5" thickTop="1" thickBot="1" x14ac:dyDescent="0.3">
      <c r="A366" t="s">
        <v>6</v>
      </c>
      <c r="B366" s="1" t="s">
        <v>79</v>
      </c>
      <c r="C366" s="48">
        <v>44409</v>
      </c>
      <c r="D366" s="50">
        <v>1008</v>
      </c>
    </row>
    <row r="367" spans="1:4" ht="16.5" thickTop="1" thickBot="1" x14ac:dyDescent="0.3">
      <c r="A367" t="s">
        <v>6</v>
      </c>
      <c r="B367" s="1" t="s">
        <v>79</v>
      </c>
      <c r="C367" s="48">
        <v>44378</v>
      </c>
      <c r="D367" s="50">
        <v>152</v>
      </c>
    </row>
    <row r="368" spans="1:4" ht="16.5" thickTop="1" thickBot="1" x14ac:dyDescent="0.3">
      <c r="A368" t="s">
        <v>6</v>
      </c>
      <c r="B368" s="1" t="s">
        <v>79</v>
      </c>
      <c r="C368" s="48">
        <v>44348</v>
      </c>
      <c r="D368" s="50">
        <v>1008</v>
      </c>
    </row>
    <row r="369" spans="1:4" ht="16.5" thickTop="1" thickBot="1" x14ac:dyDescent="0.3">
      <c r="A369" t="s">
        <v>6</v>
      </c>
      <c r="B369" s="1" t="s">
        <v>79</v>
      </c>
      <c r="C369" s="48">
        <v>44317</v>
      </c>
      <c r="D369" s="50">
        <v>1008</v>
      </c>
    </row>
    <row r="370" spans="1:4" ht="16.5" thickTop="1" thickBot="1" x14ac:dyDescent="0.3">
      <c r="A370" s="1" t="s">
        <v>6</v>
      </c>
      <c r="B370" s="1" t="s">
        <v>79</v>
      </c>
      <c r="C370" s="48">
        <v>44501</v>
      </c>
      <c r="D370" s="50">
        <v>1008</v>
      </c>
    </row>
    <row r="371" spans="1:4" ht="16.5" thickTop="1" thickBot="1" x14ac:dyDescent="0.3">
      <c r="A371" t="s">
        <v>5</v>
      </c>
      <c r="B371" s="1" t="s">
        <v>52</v>
      </c>
      <c r="C371" s="48">
        <v>44287</v>
      </c>
      <c r="D371" s="49">
        <v>59958.719999999994</v>
      </c>
    </row>
    <row r="372" spans="1:4" ht="16.5" thickTop="1" thickBot="1" x14ac:dyDescent="0.3">
      <c r="A372" t="s">
        <v>6</v>
      </c>
      <c r="B372" s="1" t="s">
        <v>52</v>
      </c>
      <c r="C372" s="48">
        <v>44287</v>
      </c>
      <c r="D372" s="50">
        <v>39154.720000000001</v>
      </c>
    </row>
    <row r="373" spans="1:4" ht="16.5" thickTop="1" thickBot="1" x14ac:dyDescent="0.3">
      <c r="A373" t="s">
        <v>5</v>
      </c>
      <c r="B373" s="9" t="s">
        <v>52</v>
      </c>
      <c r="C373" s="48">
        <v>44409</v>
      </c>
      <c r="D373" s="49">
        <v>55158.400000000001</v>
      </c>
    </row>
    <row r="374" spans="1:4" ht="16.5" thickTop="1" thickBot="1" x14ac:dyDescent="0.3">
      <c r="A374" t="s">
        <v>6</v>
      </c>
      <c r="B374" s="1" t="s">
        <v>52</v>
      </c>
      <c r="C374" s="48">
        <v>44409</v>
      </c>
      <c r="D374" s="50">
        <v>21451.360000000001</v>
      </c>
    </row>
    <row r="375" spans="1:4" ht="16.5" thickTop="1" thickBot="1" x14ac:dyDescent="0.3">
      <c r="A375" t="s">
        <v>5</v>
      </c>
      <c r="B375" s="9" t="s">
        <v>52</v>
      </c>
      <c r="C375" s="48">
        <v>44531</v>
      </c>
      <c r="D375" s="49">
        <v>57175.799999999996</v>
      </c>
    </row>
    <row r="376" spans="1:4" ht="16.5" thickTop="1" thickBot="1" x14ac:dyDescent="0.3">
      <c r="A376" t="s">
        <v>5</v>
      </c>
      <c r="B376" s="1" t="s">
        <v>52</v>
      </c>
      <c r="C376" s="48">
        <v>44228</v>
      </c>
      <c r="D376" s="49">
        <v>58507.22</v>
      </c>
    </row>
    <row r="377" spans="1:4" ht="16.5" thickTop="1" thickBot="1" x14ac:dyDescent="0.3">
      <c r="A377" t="s">
        <v>6</v>
      </c>
      <c r="B377" s="1" t="s">
        <v>52</v>
      </c>
      <c r="C377" s="48">
        <v>44228</v>
      </c>
      <c r="D377" s="50">
        <v>9474.5399999999991</v>
      </c>
    </row>
    <row r="378" spans="1:4" ht="16.5" thickTop="1" thickBot="1" x14ac:dyDescent="0.3">
      <c r="A378" t="s">
        <v>5</v>
      </c>
      <c r="B378" s="1" t="s">
        <v>52</v>
      </c>
      <c r="C378" s="48">
        <v>44197</v>
      </c>
      <c r="D378" s="49">
        <v>62772.18</v>
      </c>
    </row>
    <row r="379" spans="1:4" ht="16.5" thickTop="1" thickBot="1" x14ac:dyDescent="0.3">
      <c r="A379" t="s">
        <v>6</v>
      </c>
      <c r="B379" s="1" t="s">
        <v>52</v>
      </c>
      <c r="C379" s="48">
        <v>44197</v>
      </c>
      <c r="D379" s="50">
        <v>41399.919999999998</v>
      </c>
    </row>
    <row r="380" spans="1:4" ht="16.5" thickTop="1" thickBot="1" x14ac:dyDescent="0.3">
      <c r="A380" t="s">
        <v>5</v>
      </c>
      <c r="B380" s="9" t="s">
        <v>52</v>
      </c>
      <c r="C380" s="48">
        <v>44378</v>
      </c>
      <c r="D380" s="49">
        <v>61866.759999999995</v>
      </c>
    </row>
    <row r="381" spans="1:4" ht="16.5" thickTop="1" thickBot="1" x14ac:dyDescent="0.3">
      <c r="A381" t="s">
        <v>6</v>
      </c>
      <c r="B381" s="1" t="s">
        <v>52</v>
      </c>
      <c r="C381" s="48">
        <v>44378</v>
      </c>
      <c r="D381" s="50">
        <v>31268.76</v>
      </c>
    </row>
    <row r="382" spans="1:4" ht="16.5" thickTop="1" thickBot="1" x14ac:dyDescent="0.3">
      <c r="A382" t="s">
        <v>5</v>
      </c>
      <c r="B382" s="9" t="s">
        <v>52</v>
      </c>
      <c r="C382" s="48">
        <v>44348</v>
      </c>
      <c r="D382" s="49">
        <v>50299.16</v>
      </c>
    </row>
    <row r="383" spans="1:4" ht="16.5" thickTop="1" thickBot="1" x14ac:dyDescent="0.3">
      <c r="A383" t="s">
        <v>6</v>
      </c>
      <c r="B383" s="1" t="s">
        <v>52</v>
      </c>
      <c r="C383" s="48">
        <v>44348</v>
      </c>
      <c r="D383" s="50">
        <v>14639.1</v>
      </c>
    </row>
    <row r="384" spans="1:4" ht="16.5" thickTop="1" thickBot="1" x14ac:dyDescent="0.3">
      <c r="A384" t="s">
        <v>5</v>
      </c>
      <c r="B384" s="1" t="s">
        <v>52</v>
      </c>
      <c r="C384" s="48">
        <v>44256</v>
      </c>
      <c r="D384" s="49">
        <v>56049.06</v>
      </c>
    </row>
    <row r="385" spans="1:4" ht="16.5" thickTop="1" thickBot="1" x14ac:dyDescent="0.3">
      <c r="A385" t="s">
        <v>6</v>
      </c>
      <c r="B385" s="1" t="s">
        <v>52</v>
      </c>
      <c r="C385" s="48">
        <v>44256</v>
      </c>
      <c r="D385" s="50">
        <v>64859.360000000001</v>
      </c>
    </row>
    <row r="386" spans="1:4" ht="16.5" thickTop="1" thickBot="1" x14ac:dyDescent="0.3">
      <c r="A386" t="s">
        <v>5</v>
      </c>
      <c r="B386" s="9" t="s">
        <v>52</v>
      </c>
      <c r="C386" s="48">
        <v>44317</v>
      </c>
      <c r="D386" s="49">
        <v>76508.88</v>
      </c>
    </row>
    <row r="387" spans="1:4" ht="16.5" thickTop="1" thickBot="1" x14ac:dyDescent="0.3">
      <c r="A387" t="s">
        <v>6</v>
      </c>
      <c r="B387" s="1" t="s">
        <v>52</v>
      </c>
      <c r="C387" s="48">
        <v>44317</v>
      </c>
      <c r="D387" s="50">
        <v>38456.68</v>
      </c>
    </row>
    <row r="388" spans="1:4" ht="16.5" thickTop="1" thickBot="1" x14ac:dyDescent="0.3">
      <c r="A388" s="1" t="s">
        <v>6</v>
      </c>
      <c r="B388" s="1" t="s">
        <v>52</v>
      </c>
      <c r="C388" s="48">
        <v>44501</v>
      </c>
      <c r="D388" s="50">
        <v>33232.86</v>
      </c>
    </row>
    <row r="389" spans="1:4" ht="16.5" thickTop="1" thickBot="1" x14ac:dyDescent="0.3">
      <c r="A389" t="s">
        <v>5</v>
      </c>
      <c r="B389" s="9" t="s">
        <v>52</v>
      </c>
      <c r="C389" s="48">
        <v>44501</v>
      </c>
      <c r="D389" s="49">
        <v>55158.400000000001</v>
      </c>
    </row>
    <row r="390" spans="1:4" ht="16.5" thickTop="1" thickBot="1" x14ac:dyDescent="0.3">
      <c r="A390" t="s">
        <v>5</v>
      </c>
      <c r="B390" s="9" t="s">
        <v>52</v>
      </c>
      <c r="C390" s="48">
        <v>44470</v>
      </c>
      <c r="D390" s="49">
        <v>65247.72</v>
      </c>
    </row>
    <row r="391" spans="1:4" ht="16.5" thickTop="1" thickBot="1" x14ac:dyDescent="0.3">
      <c r="A391" s="1" t="s">
        <v>6</v>
      </c>
      <c r="B391" s="1" t="s">
        <v>52</v>
      </c>
      <c r="C391" s="48">
        <v>44470</v>
      </c>
      <c r="D391" s="50">
        <v>21079.360000000001</v>
      </c>
    </row>
    <row r="392" spans="1:4" ht="16.5" thickTop="1" thickBot="1" x14ac:dyDescent="0.3">
      <c r="A392" t="s">
        <v>5</v>
      </c>
      <c r="B392" s="9" t="s">
        <v>52</v>
      </c>
      <c r="C392" s="48">
        <v>44440</v>
      </c>
      <c r="D392" s="49">
        <v>55380.619999999995</v>
      </c>
    </row>
    <row r="393" spans="1:4" ht="16.5" thickTop="1" thickBot="1" x14ac:dyDescent="0.3">
      <c r="A393" s="1" t="s">
        <v>6</v>
      </c>
      <c r="B393" s="1" t="s">
        <v>52</v>
      </c>
      <c r="C393" s="48">
        <v>44440</v>
      </c>
      <c r="D393" s="50">
        <v>34674.519999999997</v>
      </c>
    </row>
    <row r="394" spans="1:4" ht="16.5" thickTop="1" thickBot="1" x14ac:dyDescent="0.3">
      <c r="A394" t="s">
        <v>5</v>
      </c>
      <c r="B394" s="1" t="s">
        <v>80</v>
      </c>
      <c r="C394" s="48">
        <v>44287</v>
      </c>
      <c r="D394" s="49">
        <v>11280</v>
      </c>
    </row>
    <row r="395" spans="1:4" ht="16.5" thickTop="1" thickBot="1" x14ac:dyDescent="0.3">
      <c r="A395" t="s">
        <v>6</v>
      </c>
      <c r="B395" s="1" t="s">
        <v>80</v>
      </c>
      <c r="C395" s="48">
        <v>44287</v>
      </c>
      <c r="D395" s="50">
        <v>11280</v>
      </c>
    </row>
    <row r="396" spans="1:4" ht="16.5" thickTop="1" thickBot="1" x14ac:dyDescent="0.3">
      <c r="A396" t="s">
        <v>5</v>
      </c>
      <c r="B396" s="9" t="s">
        <v>80</v>
      </c>
      <c r="C396" s="48">
        <v>44409</v>
      </c>
      <c r="D396" s="49">
        <v>11280</v>
      </c>
    </row>
    <row r="397" spans="1:4" ht="16.5" thickTop="1" thickBot="1" x14ac:dyDescent="0.3">
      <c r="A397" t="s">
        <v>6</v>
      </c>
      <c r="B397" s="1" t="s">
        <v>80</v>
      </c>
      <c r="C397" s="48">
        <v>44409</v>
      </c>
      <c r="D397" s="50">
        <v>10904</v>
      </c>
    </row>
    <row r="398" spans="1:4" ht="16.5" thickTop="1" thickBot="1" x14ac:dyDescent="0.3">
      <c r="A398" t="s">
        <v>5</v>
      </c>
      <c r="B398" s="9" t="s">
        <v>80</v>
      </c>
      <c r="C398" s="48">
        <v>44531</v>
      </c>
      <c r="D398" s="49">
        <v>11280</v>
      </c>
    </row>
    <row r="399" spans="1:4" ht="16.5" thickTop="1" thickBot="1" x14ac:dyDescent="0.3">
      <c r="A399" t="s">
        <v>5</v>
      </c>
      <c r="B399" s="1" t="s">
        <v>80</v>
      </c>
      <c r="C399" s="48">
        <v>44228</v>
      </c>
      <c r="D399" s="49">
        <v>4700</v>
      </c>
    </row>
    <row r="400" spans="1:4" ht="16.5" thickTop="1" thickBot="1" x14ac:dyDescent="0.3">
      <c r="A400" t="s">
        <v>6</v>
      </c>
      <c r="B400" s="1" t="s">
        <v>80</v>
      </c>
      <c r="C400" s="48">
        <v>44228</v>
      </c>
      <c r="D400" s="50">
        <v>4700</v>
      </c>
    </row>
    <row r="401" spans="1:4" ht="16.5" thickTop="1" thickBot="1" x14ac:dyDescent="0.3">
      <c r="A401" t="s">
        <v>5</v>
      </c>
      <c r="B401" s="1" t="s">
        <v>80</v>
      </c>
      <c r="C401" s="48">
        <v>44197</v>
      </c>
      <c r="D401" s="49">
        <v>4700</v>
      </c>
    </row>
    <row r="402" spans="1:4" ht="16.5" thickTop="1" thickBot="1" x14ac:dyDescent="0.3">
      <c r="A402" t="s">
        <v>6</v>
      </c>
      <c r="B402" s="1" t="s">
        <v>80</v>
      </c>
      <c r="C402" s="48">
        <v>44197</v>
      </c>
      <c r="D402" s="50">
        <v>4700</v>
      </c>
    </row>
    <row r="403" spans="1:4" ht="16.5" thickTop="1" thickBot="1" x14ac:dyDescent="0.3">
      <c r="A403" t="s">
        <v>5</v>
      </c>
      <c r="B403" s="9" t="s">
        <v>80</v>
      </c>
      <c r="C403" s="48">
        <v>44378</v>
      </c>
      <c r="D403" s="49">
        <v>0</v>
      </c>
    </row>
    <row r="404" spans="1:4" ht="16.5" thickTop="1" thickBot="1" x14ac:dyDescent="0.3">
      <c r="A404" t="s">
        <v>5</v>
      </c>
      <c r="B404" s="9" t="s">
        <v>80</v>
      </c>
      <c r="C404" s="48">
        <v>44348</v>
      </c>
      <c r="D404" s="49">
        <v>11280</v>
      </c>
    </row>
    <row r="405" spans="1:4" ht="16.5" thickTop="1" thickBot="1" x14ac:dyDescent="0.3">
      <c r="A405" t="s">
        <v>5</v>
      </c>
      <c r="B405" s="1" t="s">
        <v>80</v>
      </c>
      <c r="C405" s="48">
        <v>44256</v>
      </c>
      <c r="D405" s="49">
        <v>4700</v>
      </c>
    </row>
    <row r="406" spans="1:4" ht="16.5" thickTop="1" thickBot="1" x14ac:dyDescent="0.3">
      <c r="A406" t="s">
        <v>6</v>
      </c>
      <c r="B406" s="1" t="s">
        <v>80</v>
      </c>
      <c r="C406" s="48">
        <v>44256</v>
      </c>
      <c r="D406" s="50">
        <v>4700</v>
      </c>
    </row>
    <row r="407" spans="1:4" ht="16.5" thickTop="1" thickBot="1" x14ac:dyDescent="0.3">
      <c r="A407" t="s">
        <v>5</v>
      </c>
      <c r="B407" s="9" t="s">
        <v>80</v>
      </c>
      <c r="C407" s="48">
        <v>44317</v>
      </c>
      <c r="D407" s="49">
        <v>0</v>
      </c>
    </row>
    <row r="408" spans="1:4" ht="16.5" thickTop="1" thickBot="1" x14ac:dyDescent="0.3">
      <c r="A408" s="1" t="s">
        <v>6</v>
      </c>
      <c r="B408" s="1" t="s">
        <v>80</v>
      </c>
      <c r="C408" s="48">
        <v>44501</v>
      </c>
      <c r="D408" s="50">
        <v>11280</v>
      </c>
    </row>
    <row r="409" spans="1:4" ht="16.5" thickTop="1" thickBot="1" x14ac:dyDescent="0.3">
      <c r="A409" t="s">
        <v>5</v>
      </c>
      <c r="B409" s="9" t="s">
        <v>80</v>
      </c>
      <c r="C409" s="48">
        <v>44501</v>
      </c>
      <c r="D409" s="49">
        <v>0</v>
      </c>
    </row>
    <row r="410" spans="1:4" ht="16.5" thickTop="1" thickBot="1" x14ac:dyDescent="0.3">
      <c r="A410" t="s">
        <v>5</v>
      </c>
      <c r="B410" s="9" t="s">
        <v>80</v>
      </c>
      <c r="C410" s="48">
        <v>44470</v>
      </c>
      <c r="D410" s="49">
        <v>11280</v>
      </c>
    </row>
    <row r="411" spans="1:4" ht="16.5" thickTop="1" thickBot="1" x14ac:dyDescent="0.3">
      <c r="A411" s="1" t="s">
        <v>6</v>
      </c>
      <c r="B411" s="1" t="s">
        <v>80</v>
      </c>
      <c r="C411" s="48">
        <v>44470</v>
      </c>
      <c r="D411" s="50">
        <v>11280</v>
      </c>
    </row>
    <row r="412" spans="1:4" ht="16.5" thickTop="1" thickBot="1" x14ac:dyDescent="0.3">
      <c r="A412" t="s">
        <v>5</v>
      </c>
      <c r="B412" s="9" t="s">
        <v>80</v>
      </c>
      <c r="C412" s="48">
        <v>44440</v>
      </c>
      <c r="D412" s="49">
        <v>0</v>
      </c>
    </row>
    <row r="413" spans="1:4" ht="16.5" thickTop="1" thickBot="1" x14ac:dyDescent="0.3">
      <c r="A413" t="s">
        <v>5</v>
      </c>
      <c r="B413" s="2" t="s">
        <v>81</v>
      </c>
      <c r="C413" s="48">
        <v>44287</v>
      </c>
      <c r="D413" s="49">
        <v>0</v>
      </c>
    </row>
    <row r="414" spans="1:4" ht="16.5" thickTop="1" thickBot="1" x14ac:dyDescent="0.3">
      <c r="A414" t="s">
        <v>5</v>
      </c>
      <c r="B414" s="9" t="s">
        <v>81</v>
      </c>
      <c r="C414" s="48">
        <v>44409</v>
      </c>
      <c r="D414" s="49">
        <v>14774</v>
      </c>
    </row>
    <row r="415" spans="1:4" ht="16.5" thickTop="1" thickBot="1" x14ac:dyDescent="0.3">
      <c r="A415" t="s">
        <v>5</v>
      </c>
      <c r="B415" s="9" t="s">
        <v>81</v>
      </c>
      <c r="C415" s="48">
        <v>44531</v>
      </c>
      <c r="D415" s="49">
        <v>14774</v>
      </c>
    </row>
    <row r="416" spans="1:4" ht="16.5" thickTop="1" thickBot="1" x14ac:dyDescent="0.3">
      <c r="A416" t="s">
        <v>5</v>
      </c>
      <c r="B416" s="2" t="s">
        <v>81</v>
      </c>
      <c r="C416" s="48">
        <v>44228</v>
      </c>
      <c r="D416" s="49">
        <v>0</v>
      </c>
    </row>
    <row r="417" spans="1:4" ht="16.5" thickTop="1" thickBot="1" x14ac:dyDescent="0.3">
      <c r="A417" t="s">
        <v>5</v>
      </c>
      <c r="B417" s="2" t="s">
        <v>81</v>
      </c>
      <c r="C417" s="48">
        <v>44197</v>
      </c>
      <c r="D417" s="49">
        <v>0</v>
      </c>
    </row>
    <row r="418" spans="1:4" ht="16.5" thickTop="1" thickBot="1" x14ac:dyDescent="0.3">
      <c r="A418" t="s">
        <v>5</v>
      </c>
      <c r="B418" s="9" t="s">
        <v>81</v>
      </c>
      <c r="C418" s="48">
        <v>44378</v>
      </c>
      <c r="D418" s="49">
        <v>14774</v>
      </c>
    </row>
    <row r="419" spans="1:4" ht="16.5" thickTop="1" thickBot="1" x14ac:dyDescent="0.3">
      <c r="A419" t="s">
        <v>5</v>
      </c>
      <c r="B419" s="9" t="s">
        <v>81</v>
      </c>
      <c r="C419" s="48">
        <v>44348</v>
      </c>
      <c r="D419" s="49">
        <v>0</v>
      </c>
    </row>
    <row r="420" spans="1:4" ht="16.5" thickTop="1" thickBot="1" x14ac:dyDescent="0.3">
      <c r="A420" t="s">
        <v>5</v>
      </c>
      <c r="B420" s="2" t="s">
        <v>81</v>
      </c>
      <c r="C420" s="48">
        <v>44256</v>
      </c>
      <c r="D420" s="49">
        <v>0</v>
      </c>
    </row>
    <row r="421" spans="1:4" ht="16.5" thickTop="1" thickBot="1" x14ac:dyDescent="0.3">
      <c r="A421" t="s">
        <v>5</v>
      </c>
      <c r="B421" s="9" t="s">
        <v>81</v>
      </c>
      <c r="C421" s="48">
        <v>44317</v>
      </c>
      <c r="D421" s="49">
        <v>0</v>
      </c>
    </row>
    <row r="422" spans="1:4" ht="16.5" thickTop="1" thickBot="1" x14ac:dyDescent="0.3">
      <c r="A422" t="s">
        <v>5</v>
      </c>
      <c r="B422" s="9" t="s">
        <v>81</v>
      </c>
      <c r="C422" s="48">
        <v>44501</v>
      </c>
      <c r="D422" s="49">
        <v>14774</v>
      </c>
    </row>
    <row r="423" spans="1:4" ht="16.5" thickTop="1" thickBot="1" x14ac:dyDescent="0.3">
      <c r="A423" t="s">
        <v>5</v>
      </c>
      <c r="B423" s="9" t="s">
        <v>81</v>
      </c>
      <c r="C423" s="48">
        <v>44470</v>
      </c>
      <c r="D423" s="49">
        <v>14774</v>
      </c>
    </row>
    <row r="424" spans="1:4" ht="16.5" thickTop="1" thickBot="1" x14ac:dyDescent="0.3">
      <c r="A424" t="s">
        <v>5</v>
      </c>
      <c r="B424" s="9" t="s">
        <v>81</v>
      </c>
      <c r="C424" s="48">
        <v>44440</v>
      </c>
      <c r="D424" s="49">
        <v>14774</v>
      </c>
    </row>
    <row r="425" spans="1:4" ht="16.5" thickTop="1" thickBot="1" x14ac:dyDescent="0.3">
      <c r="A425" t="s">
        <v>6</v>
      </c>
      <c r="B425" s="1" t="s">
        <v>82</v>
      </c>
      <c r="C425" s="48">
        <v>44287</v>
      </c>
      <c r="D425" s="50">
        <v>1480</v>
      </c>
    </row>
    <row r="426" spans="1:4" ht="16.5" thickTop="1" thickBot="1" x14ac:dyDescent="0.3">
      <c r="A426" t="s">
        <v>6</v>
      </c>
      <c r="B426" s="1" t="s">
        <v>82</v>
      </c>
      <c r="C426" s="48">
        <v>44409</v>
      </c>
      <c r="D426" s="50">
        <v>1040</v>
      </c>
    </row>
    <row r="427" spans="1:4" ht="16.5" thickTop="1" thickBot="1" x14ac:dyDescent="0.3">
      <c r="A427" t="s">
        <v>6</v>
      </c>
      <c r="B427" s="1" t="s">
        <v>82</v>
      </c>
      <c r="C427" s="48">
        <v>44228</v>
      </c>
      <c r="D427" s="50">
        <v>740</v>
      </c>
    </row>
    <row r="428" spans="1:4" ht="16.5" thickTop="1" thickBot="1" x14ac:dyDescent="0.3">
      <c r="A428" t="s">
        <v>6</v>
      </c>
      <c r="B428" s="1" t="s">
        <v>82</v>
      </c>
      <c r="C428" s="48">
        <v>44197</v>
      </c>
      <c r="D428" s="50">
        <v>1480</v>
      </c>
    </row>
    <row r="429" spans="1:4" ht="16.5" thickTop="1" thickBot="1" x14ac:dyDescent="0.3">
      <c r="A429" t="s">
        <v>6</v>
      </c>
      <c r="B429" s="1" t="s">
        <v>82</v>
      </c>
      <c r="C429" s="48">
        <v>44348</v>
      </c>
      <c r="D429" s="50">
        <v>1110</v>
      </c>
    </row>
    <row r="430" spans="1:4" ht="16.5" thickTop="1" thickBot="1" x14ac:dyDescent="0.3">
      <c r="A430" t="s">
        <v>6</v>
      </c>
      <c r="B430" s="1" t="s">
        <v>82</v>
      </c>
      <c r="C430" s="48">
        <v>44256</v>
      </c>
      <c r="D430" s="50">
        <v>0</v>
      </c>
    </row>
    <row r="431" spans="1:4" ht="16.5" thickTop="1" thickBot="1" x14ac:dyDescent="0.3">
      <c r="A431" t="s">
        <v>6</v>
      </c>
      <c r="B431" s="1" t="s">
        <v>82</v>
      </c>
      <c r="C431" s="48">
        <v>44317</v>
      </c>
      <c r="D431" s="50">
        <v>370</v>
      </c>
    </row>
    <row r="432" spans="1:4" ht="16.5" thickTop="1" thickBot="1" x14ac:dyDescent="0.3">
      <c r="A432" s="1" t="s">
        <v>6</v>
      </c>
      <c r="B432" s="1" t="s">
        <v>82</v>
      </c>
      <c r="C432" s="48">
        <v>44501</v>
      </c>
      <c r="D432" s="50">
        <v>-370</v>
      </c>
    </row>
    <row r="433" spans="1:4" ht="16.5" thickTop="1" thickBot="1" x14ac:dyDescent="0.3">
      <c r="A433" s="1" t="s">
        <v>6</v>
      </c>
      <c r="B433" s="1" t="s">
        <v>82</v>
      </c>
      <c r="C433" s="48">
        <v>44470</v>
      </c>
      <c r="D433" s="50">
        <v>1110</v>
      </c>
    </row>
    <row r="434" spans="1:4" ht="16.5" thickTop="1" thickBot="1" x14ac:dyDescent="0.3">
      <c r="A434" s="1" t="s">
        <v>6</v>
      </c>
      <c r="B434" s="1" t="s">
        <v>82</v>
      </c>
      <c r="C434" s="48">
        <v>44440</v>
      </c>
      <c r="D434" s="50">
        <v>308</v>
      </c>
    </row>
    <row r="435" spans="1:4" ht="16.5" thickTop="1" thickBot="1" x14ac:dyDescent="0.3">
      <c r="A435" t="s">
        <v>5</v>
      </c>
      <c r="B435" s="2" t="s">
        <v>83</v>
      </c>
      <c r="C435" s="48">
        <v>44287</v>
      </c>
      <c r="D435" s="49">
        <v>8830.7999999999993</v>
      </c>
    </row>
    <row r="436" spans="1:4" ht="16.5" thickTop="1" thickBot="1" x14ac:dyDescent="0.3">
      <c r="A436" t="s">
        <v>6</v>
      </c>
      <c r="B436" s="1" t="s">
        <v>83</v>
      </c>
      <c r="C436" s="48">
        <v>44287</v>
      </c>
      <c r="D436" s="50">
        <v>9415</v>
      </c>
    </row>
    <row r="437" spans="1:4" ht="16.5" thickTop="1" thickBot="1" x14ac:dyDescent="0.3">
      <c r="A437" t="s">
        <v>5</v>
      </c>
      <c r="B437" s="9" t="s">
        <v>83</v>
      </c>
      <c r="C437" s="48">
        <v>44409</v>
      </c>
      <c r="D437" s="49">
        <v>12130.8</v>
      </c>
    </row>
    <row r="438" spans="1:4" ht="16.5" thickTop="1" thickBot="1" x14ac:dyDescent="0.3">
      <c r="A438" t="s">
        <v>6</v>
      </c>
      <c r="B438" s="1" t="s">
        <v>83</v>
      </c>
      <c r="C438" s="48">
        <v>44409</v>
      </c>
      <c r="D438" s="50">
        <v>8070</v>
      </c>
    </row>
    <row r="439" spans="1:4" ht="16.5" thickTop="1" thickBot="1" x14ac:dyDescent="0.3">
      <c r="A439" t="s">
        <v>5</v>
      </c>
      <c r="B439" s="9" t="s">
        <v>83</v>
      </c>
      <c r="C439" s="48">
        <v>44531</v>
      </c>
      <c r="D439" s="49">
        <v>12130.8</v>
      </c>
    </row>
    <row r="440" spans="1:4" ht="16.5" thickTop="1" thickBot="1" x14ac:dyDescent="0.3">
      <c r="A440" t="s">
        <v>5</v>
      </c>
      <c r="B440" s="2" t="s">
        <v>83</v>
      </c>
      <c r="C440" s="48">
        <v>44228</v>
      </c>
      <c r="D440" s="49">
        <v>4035</v>
      </c>
    </row>
    <row r="441" spans="1:4" ht="16.5" thickTop="1" thickBot="1" x14ac:dyDescent="0.3">
      <c r="A441" t="s">
        <v>5</v>
      </c>
      <c r="B441" s="2" t="s">
        <v>83</v>
      </c>
      <c r="C441" s="48">
        <v>44197</v>
      </c>
      <c r="D441" s="49">
        <v>4035</v>
      </c>
    </row>
    <row r="442" spans="1:4" ht="16.5" thickTop="1" thickBot="1" x14ac:dyDescent="0.3">
      <c r="A442" t="s">
        <v>5</v>
      </c>
      <c r="B442" s="9" t="s">
        <v>83</v>
      </c>
      <c r="C442" s="48">
        <v>44378</v>
      </c>
      <c r="D442" s="49">
        <v>12130.8</v>
      </c>
    </row>
    <row r="443" spans="1:4" ht="16.5" thickTop="1" thickBot="1" x14ac:dyDescent="0.3">
      <c r="A443" t="s">
        <v>5</v>
      </c>
      <c r="B443" s="9" t="s">
        <v>83</v>
      </c>
      <c r="C443" s="48">
        <v>44348</v>
      </c>
      <c r="D443" s="49">
        <v>8830.7999999999993</v>
      </c>
    </row>
    <row r="444" spans="1:4" ht="16.5" thickTop="1" thickBot="1" x14ac:dyDescent="0.3">
      <c r="A444" t="s">
        <v>5</v>
      </c>
      <c r="B444" s="2" t="s">
        <v>83</v>
      </c>
      <c r="C444" s="48">
        <v>44256</v>
      </c>
      <c r="D444" s="49">
        <v>4035</v>
      </c>
    </row>
    <row r="445" spans="1:4" ht="16.5" thickTop="1" thickBot="1" x14ac:dyDescent="0.3">
      <c r="A445" t="s">
        <v>5</v>
      </c>
      <c r="B445" s="9" t="s">
        <v>83</v>
      </c>
      <c r="C445" s="48">
        <v>44317</v>
      </c>
      <c r="D445" s="49">
        <v>8830.7999999999993</v>
      </c>
    </row>
    <row r="446" spans="1:4" ht="16.5" thickTop="1" thickBot="1" x14ac:dyDescent="0.3">
      <c r="A446" s="1" t="s">
        <v>6</v>
      </c>
      <c r="B446" s="1" t="s">
        <v>83</v>
      </c>
      <c r="C446" s="48">
        <v>44501</v>
      </c>
      <c r="D446" s="50">
        <v>5111</v>
      </c>
    </row>
    <row r="447" spans="1:4" ht="16.5" thickTop="1" thickBot="1" x14ac:dyDescent="0.3">
      <c r="A447" t="s">
        <v>5</v>
      </c>
      <c r="B447" s="9" t="s">
        <v>83</v>
      </c>
      <c r="C447" s="48">
        <v>44501</v>
      </c>
      <c r="D447" s="49">
        <v>12130.8</v>
      </c>
    </row>
    <row r="448" spans="1:4" ht="16.5" thickTop="1" thickBot="1" x14ac:dyDescent="0.3">
      <c r="A448" t="s">
        <v>5</v>
      </c>
      <c r="B448" s="9" t="s">
        <v>83</v>
      </c>
      <c r="C448" s="48">
        <v>44470</v>
      </c>
      <c r="D448" s="49">
        <v>12130.8</v>
      </c>
    </row>
    <row r="449" spans="1:4" ht="16.5" thickTop="1" thickBot="1" x14ac:dyDescent="0.3">
      <c r="A449" s="1" t="s">
        <v>6</v>
      </c>
      <c r="B449" s="1" t="s">
        <v>83</v>
      </c>
      <c r="C449" s="48">
        <v>44470</v>
      </c>
      <c r="D449" s="50">
        <v>10760</v>
      </c>
    </row>
    <row r="450" spans="1:4" ht="16.5" thickTop="1" thickBot="1" x14ac:dyDescent="0.3">
      <c r="A450" t="s">
        <v>5</v>
      </c>
      <c r="B450" s="9" t="s">
        <v>83</v>
      </c>
      <c r="C450" s="48">
        <v>44440</v>
      </c>
      <c r="D450" s="49">
        <v>12130.8</v>
      </c>
    </row>
    <row r="451" spans="1:4" ht="16.5" thickTop="1" thickBot="1" x14ac:dyDescent="0.3">
      <c r="A451" s="1" t="s">
        <v>6</v>
      </c>
      <c r="B451" s="1" t="s">
        <v>83</v>
      </c>
      <c r="C451" s="48">
        <v>44440</v>
      </c>
      <c r="D451" s="50">
        <v>10760</v>
      </c>
    </row>
    <row r="452" spans="1:4" ht="16.5" thickTop="1" thickBot="1" x14ac:dyDescent="0.3">
      <c r="A452" t="s">
        <v>5</v>
      </c>
      <c r="B452" s="1" t="s">
        <v>84</v>
      </c>
      <c r="C452" s="48">
        <v>44287</v>
      </c>
      <c r="D452" s="49">
        <v>1870</v>
      </c>
    </row>
    <row r="453" spans="1:4" ht="16.5" thickTop="1" thickBot="1" x14ac:dyDescent="0.3">
      <c r="A453" t="s">
        <v>5</v>
      </c>
      <c r="B453" s="9" t="s">
        <v>84</v>
      </c>
      <c r="C453" s="48">
        <v>44409</v>
      </c>
      <c r="D453" s="49">
        <v>1870</v>
      </c>
    </row>
    <row r="454" spans="1:4" ht="16.5" thickTop="1" thickBot="1" x14ac:dyDescent="0.3">
      <c r="A454" t="s">
        <v>6</v>
      </c>
      <c r="B454" s="1" t="s">
        <v>84</v>
      </c>
      <c r="C454" s="48">
        <v>44409</v>
      </c>
      <c r="D454" s="50">
        <v>3855.2</v>
      </c>
    </row>
    <row r="455" spans="1:4" ht="16.5" thickTop="1" thickBot="1" x14ac:dyDescent="0.3">
      <c r="A455" t="s">
        <v>5</v>
      </c>
      <c r="B455" s="9" t="s">
        <v>84</v>
      </c>
      <c r="C455" s="48">
        <v>44531</v>
      </c>
      <c r="D455" s="49">
        <v>1870</v>
      </c>
    </row>
    <row r="456" spans="1:4" ht="16.5" thickTop="1" thickBot="1" x14ac:dyDescent="0.3">
      <c r="A456" t="s">
        <v>5</v>
      </c>
      <c r="B456" s="1" t="s">
        <v>84</v>
      </c>
      <c r="C456" s="48">
        <v>44228</v>
      </c>
      <c r="D456" s="49">
        <v>1870</v>
      </c>
    </row>
    <row r="457" spans="1:4" ht="16.5" thickTop="1" thickBot="1" x14ac:dyDescent="0.3">
      <c r="A457" t="s">
        <v>6</v>
      </c>
      <c r="B457" s="1" t="s">
        <v>84</v>
      </c>
      <c r="C457" s="48">
        <v>44228</v>
      </c>
      <c r="D457" s="50">
        <v>3400</v>
      </c>
    </row>
    <row r="458" spans="1:4" ht="16.5" thickTop="1" thickBot="1" x14ac:dyDescent="0.3">
      <c r="A458" t="s">
        <v>5</v>
      </c>
      <c r="B458" s="1" t="s">
        <v>84</v>
      </c>
      <c r="C458" s="48">
        <v>44197</v>
      </c>
      <c r="D458" s="49">
        <v>1870</v>
      </c>
    </row>
    <row r="459" spans="1:4" ht="16.5" thickTop="1" thickBot="1" x14ac:dyDescent="0.3">
      <c r="A459" t="s">
        <v>6</v>
      </c>
      <c r="B459" s="1" t="s">
        <v>84</v>
      </c>
      <c r="C459" s="48">
        <v>44197</v>
      </c>
      <c r="D459" s="50">
        <v>0</v>
      </c>
    </row>
    <row r="460" spans="1:4" ht="16.5" thickTop="1" thickBot="1" x14ac:dyDescent="0.3">
      <c r="A460" t="s">
        <v>5</v>
      </c>
      <c r="B460" s="9" t="s">
        <v>84</v>
      </c>
      <c r="C460" s="48">
        <v>44378</v>
      </c>
      <c r="D460" s="49">
        <v>1870</v>
      </c>
    </row>
    <row r="461" spans="1:4" ht="16.5" thickTop="1" thickBot="1" x14ac:dyDescent="0.3">
      <c r="A461" t="s">
        <v>5</v>
      </c>
      <c r="B461" s="9" t="s">
        <v>84</v>
      </c>
      <c r="C461" s="48">
        <v>44348</v>
      </c>
      <c r="D461" s="49">
        <v>1870</v>
      </c>
    </row>
    <row r="462" spans="1:4" ht="16.5" thickTop="1" thickBot="1" x14ac:dyDescent="0.3">
      <c r="A462" t="s">
        <v>6</v>
      </c>
      <c r="B462" s="1" t="s">
        <v>84</v>
      </c>
      <c r="C462" s="48">
        <v>44348</v>
      </c>
      <c r="D462" s="50">
        <v>3855.2</v>
      </c>
    </row>
    <row r="463" spans="1:4" ht="16.5" thickTop="1" thickBot="1" x14ac:dyDescent="0.3">
      <c r="A463" t="s">
        <v>5</v>
      </c>
      <c r="B463" s="1" t="s">
        <v>84</v>
      </c>
      <c r="C463" s="48">
        <v>44256</v>
      </c>
      <c r="D463" s="49">
        <v>1870</v>
      </c>
    </row>
    <row r="464" spans="1:4" ht="16.5" thickTop="1" thickBot="1" x14ac:dyDescent="0.3">
      <c r="A464" t="s">
        <v>6</v>
      </c>
      <c r="B464" s="1" t="s">
        <v>84</v>
      </c>
      <c r="C464" s="48">
        <v>44256</v>
      </c>
      <c r="D464" s="50">
        <v>0</v>
      </c>
    </row>
    <row r="465" spans="1:4" ht="16.5" thickTop="1" thickBot="1" x14ac:dyDescent="0.3">
      <c r="A465" t="s">
        <v>5</v>
      </c>
      <c r="B465" s="9" t="s">
        <v>84</v>
      </c>
      <c r="C465" s="48">
        <v>44317</v>
      </c>
      <c r="D465" s="49">
        <v>1870</v>
      </c>
    </row>
    <row r="466" spans="1:4" ht="16.5" thickTop="1" thickBot="1" x14ac:dyDescent="0.3">
      <c r="A466" t="s">
        <v>5</v>
      </c>
      <c r="B466" s="9" t="s">
        <v>84</v>
      </c>
      <c r="C466" s="48">
        <v>44501</v>
      </c>
      <c r="D466" s="49">
        <v>1870</v>
      </c>
    </row>
    <row r="467" spans="1:4" ht="16.5" thickTop="1" thickBot="1" x14ac:dyDescent="0.3">
      <c r="A467" t="s">
        <v>5</v>
      </c>
      <c r="B467" s="9" t="s">
        <v>84</v>
      </c>
      <c r="C467" s="48">
        <v>44470</v>
      </c>
      <c r="D467" s="49">
        <v>1870</v>
      </c>
    </row>
    <row r="468" spans="1:4" ht="16.5" thickTop="1" thickBot="1" x14ac:dyDescent="0.3">
      <c r="A468" s="1" t="s">
        <v>6</v>
      </c>
      <c r="B468" s="1" t="s">
        <v>84</v>
      </c>
      <c r="C468" s="48">
        <v>44470</v>
      </c>
      <c r="D468" s="50">
        <v>1927.6</v>
      </c>
    </row>
    <row r="469" spans="1:4" ht="16.5" thickTop="1" thickBot="1" x14ac:dyDescent="0.3">
      <c r="A469" t="s">
        <v>5</v>
      </c>
      <c r="B469" s="9" t="s">
        <v>84</v>
      </c>
      <c r="C469" s="48">
        <v>44440</v>
      </c>
      <c r="D469" s="49">
        <v>1870</v>
      </c>
    </row>
    <row r="470" spans="1:4" ht="16.5" thickTop="1" thickBot="1" x14ac:dyDescent="0.3">
      <c r="A470" t="s">
        <v>6</v>
      </c>
      <c r="B470" s="1" t="s">
        <v>85</v>
      </c>
      <c r="C470" s="48">
        <v>44287</v>
      </c>
      <c r="D470" s="50">
        <v>330.18</v>
      </c>
    </row>
    <row r="471" spans="1:4" ht="16.5" thickTop="1" thickBot="1" x14ac:dyDescent="0.3">
      <c r="A471" t="s">
        <v>6</v>
      </c>
      <c r="B471" s="1" t="s">
        <v>85</v>
      </c>
      <c r="C471" s="48">
        <v>44409</v>
      </c>
      <c r="D471" s="50">
        <v>1208.74</v>
      </c>
    </row>
    <row r="472" spans="1:4" ht="16.5" thickTop="1" thickBot="1" x14ac:dyDescent="0.3">
      <c r="A472" t="s">
        <v>6</v>
      </c>
      <c r="B472" s="1" t="s">
        <v>85</v>
      </c>
      <c r="C472" s="48">
        <v>44228</v>
      </c>
      <c r="D472" s="50">
        <v>4688.4399999999996</v>
      </c>
    </row>
    <row r="473" spans="1:4" ht="16.5" thickTop="1" thickBot="1" x14ac:dyDescent="0.3">
      <c r="A473" t="s">
        <v>6</v>
      </c>
      <c r="B473" s="1" t="s">
        <v>85</v>
      </c>
      <c r="C473" s="48">
        <v>44197</v>
      </c>
      <c r="D473" s="50">
        <v>1476.02</v>
      </c>
    </row>
    <row r="474" spans="1:4" ht="16.5" thickTop="1" thickBot="1" x14ac:dyDescent="0.3">
      <c r="A474" t="s">
        <v>6</v>
      </c>
      <c r="B474" s="1" t="s">
        <v>85</v>
      </c>
      <c r="C474" s="48">
        <v>44378</v>
      </c>
      <c r="D474" s="50">
        <v>1365.32</v>
      </c>
    </row>
    <row r="475" spans="1:4" ht="16.5" thickTop="1" thickBot="1" x14ac:dyDescent="0.3">
      <c r="A475" t="s">
        <v>6</v>
      </c>
      <c r="B475" s="1" t="s">
        <v>85</v>
      </c>
      <c r="C475" s="48">
        <v>44348</v>
      </c>
      <c r="D475" s="50">
        <v>1002.98</v>
      </c>
    </row>
    <row r="476" spans="1:4" ht="16.5" thickTop="1" thickBot="1" x14ac:dyDescent="0.3">
      <c r="A476" t="s">
        <v>6</v>
      </c>
      <c r="B476" s="1" t="s">
        <v>85</v>
      </c>
      <c r="C476" s="48">
        <v>44256</v>
      </c>
      <c r="D476" s="50">
        <v>1938</v>
      </c>
    </row>
    <row r="477" spans="1:4" ht="16.5" thickTop="1" thickBot="1" x14ac:dyDescent="0.3">
      <c r="A477" s="1" t="s">
        <v>6</v>
      </c>
      <c r="B477" s="1" t="s">
        <v>85</v>
      </c>
      <c r="C477" s="48">
        <v>44501</v>
      </c>
      <c r="D477" s="50">
        <v>1123.8399999999999</v>
      </c>
    </row>
    <row r="478" spans="1:4" ht="16.5" thickTop="1" thickBot="1" x14ac:dyDescent="0.3">
      <c r="A478" s="1" t="s">
        <v>6</v>
      </c>
      <c r="B478" s="1" t="s">
        <v>85</v>
      </c>
      <c r="C478" s="48">
        <v>44470</v>
      </c>
      <c r="D478" s="50">
        <v>2614.1799999999998</v>
      </c>
    </row>
    <row r="479" spans="1:4" ht="16.5" thickTop="1" thickBot="1" x14ac:dyDescent="0.3">
      <c r="A479" s="1" t="s">
        <v>6</v>
      </c>
      <c r="B479" s="1" t="s">
        <v>85</v>
      </c>
      <c r="C479" s="48">
        <v>44440</v>
      </c>
      <c r="D479" s="50">
        <v>318.56</v>
      </c>
    </row>
    <row r="480" spans="1:4" ht="16.5" thickTop="1" thickBot="1" x14ac:dyDescent="0.3">
      <c r="A480" t="s">
        <v>6</v>
      </c>
      <c r="B480" s="1" t="s">
        <v>7</v>
      </c>
      <c r="C480" s="48">
        <v>44287</v>
      </c>
      <c r="D480" s="50">
        <v>144</v>
      </c>
    </row>
    <row r="481" spans="1:9" ht="16.5" thickTop="1" thickBot="1" x14ac:dyDescent="0.3">
      <c r="A481" t="s">
        <v>5</v>
      </c>
      <c r="B481" s="2" t="s">
        <v>86</v>
      </c>
      <c r="C481" s="48">
        <v>44287</v>
      </c>
      <c r="D481" s="49">
        <v>0</v>
      </c>
    </row>
    <row r="482" spans="1:9" ht="16.5" thickTop="1" thickBot="1" x14ac:dyDescent="0.3">
      <c r="A482" t="s">
        <v>5</v>
      </c>
      <c r="B482" s="9" t="s">
        <v>86</v>
      </c>
      <c r="C482" s="48">
        <v>44409</v>
      </c>
      <c r="D482" s="49">
        <v>3720</v>
      </c>
    </row>
    <row r="483" spans="1:9" ht="16.5" thickTop="1" thickBot="1" x14ac:dyDescent="0.3">
      <c r="A483" t="s">
        <v>6</v>
      </c>
      <c r="B483" s="1" t="s">
        <v>86</v>
      </c>
      <c r="C483" s="48">
        <v>44409</v>
      </c>
      <c r="D483" s="50">
        <v>4676.16</v>
      </c>
    </row>
    <row r="484" spans="1:9" ht="16.5" thickTop="1" thickBot="1" x14ac:dyDescent="0.3">
      <c r="A484" t="s">
        <v>5</v>
      </c>
      <c r="B484" s="9" t="s">
        <v>86</v>
      </c>
      <c r="C484" s="48">
        <v>44531</v>
      </c>
      <c r="D484" s="49">
        <v>3720</v>
      </c>
    </row>
    <row r="485" spans="1:9" ht="16.5" thickTop="1" thickBot="1" x14ac:dyDescent="0.3">
      <c r="A485" t="s">
        <v>5</v>
      </c>
      <c r="B485" s="2" t="s">
        <v>86</v>
      </c>
      <c r="C485" s="48">
        <v>44228</v>
      </c>
      <c r="D485" s="49">
        <v>0</v>
      </c>
    </row>
    <row r="486" spans="1:9" ht="16.5" thickTop="1" thickBot="1" x14ac:dyDescent="0.3">
      <c r="A486" t="s">
        <v>5</v>
      </c>
      <c r="B486" s="2" t="s">
        <v>86</v>
      </c>
      <c r="C486" s="48">
        <v>44197</v>
      </c>
      <c r="D486" s="49">
        <v>0</v>
      </c>
    </row>
    <row r="487" spans="1:9" ht="16.5" thickTop="1" thickBot="1" x14ac:dyDescent="0.3">
      <c r="A487" t="s">
        <v>5</v>
      </c>
      <c r="B487" s="9" t="s">
        <v>86</v>
      </c>
      <c r="C487" s="48">
        <v>44378</v>
      </c>
      <c r="D487" s="49">
        <v>3720</v>
      </c>
    </row>
    <row r="488" spans="1:9" ht="16.5" thickTop="1" thickBot="1" x14ac:dyDescent="0.3">
      <c r="A488" t="s">
        <v>6</v>
      </c>
      <c r="B488" s="1" t="s">
        <v>86</v>
      </c>
      <c r="C488" s="48">
        <v>44378</v>
      </c>
      <c r="D488" s="50">
        <v>4676.16</v>
      </c>
    </row>
    <row r="489" spans="1:9" ht="16.5" thickTop="1" thickBot="1" x14ac:dyDescent="0.3">
      <c r="A489" t="s">
        <v>5</v>
      </c>
      <c r="B489" s="9" t="s">
        <v>86</v>
      </c>
      <c r="C489" s="48">
        <v>44348</v>
      </c>
      <c r="D489" s="49">
        <v>0</v>
      </c>
      <c r="H489" s="10"/>
    </row>
    <row r="490" spans="1:9" ht="16.5" thickTop="1" thickBot="1" x14ac:dyDescent="0.3">
      <c r="A490" t="s">
        <v>6</v>
      </c>
      <c r="B490" s="1" t="s">
        <v>86</v>
      </c>
      <c r="C490" s="48">
        <v>44348</v>
      </c>
      <c r="D490" s="50">
        <v>4676.16</v>
      </c>
    </row>
    <row r="491" spans="1:9" ht="16.5" thickTop="1" thickBot="1" x14ac:dyDescent="0.3">
      <c r="A491" t="s">
        <v>5</v>
      </c>
      <c r="B491" s="2" t="s">
        <v>86</v>
      </c>
      <c r="C491" s="48">
        <v>44256</v>
      </c>
      <c r="D491" s="49">
        <v>0</v>
      </c>
    </row>
    <row r="492" spans="1:9" ht="16.5" thickTop="1" thickBot="1" x14ac:dyDescent="0.3">
      <c r="A492" t="s">
        <v>5</v>
      </c>
      <c r="B492" s="9" t="s">
        <v>86</v>
      </c>
      <c r="C492" s="48">
        <v>44317</v>
      </c>
      <c r="D492" s="49">
        <v>0</v>
      </c>
    </row>
    <row r="493" spans="1:9" ht="16.5" thickTop="1" thickBot="1" x14ac:dyDescent="0.3">
      <c r="A493" t="s">
        <v>6</v>
      </c>
      <c r="B493" s="1" t="s">
        <v>86</v>
      </c>
      <c r="C493" s="48">
        <v>44317</v>
      </c>
      <c r="D493" s="50">
        <v>4676.16</v>
      </c>
    </row>
    <row r="494" spans="1:9" ht="16.5" thickTop="1" thickBot="1" x14ac:dyDescent="0.3">
      <c r="A494" t="s">
        <v>5</v>
      </c>
      <c r="B494" s="9" t="s">
        <v>86</v>
      </c>
      <c r="C494" s="48">
        <v>44501</v>
      </c>
      <c r="D494" s="49">
        <v>3720</v>
      </c>
    </row>
    <row r="495" spans="1:9" ht="16.5" thickTop="1" thickBot="1" x14ac:dyDescent="0.3">
      <c r="A495" t="s">
        <v>5</v>
      </c>
      <c r="B495" s="9" t="s">
        <v>86</v>
      </c>
      <c r="C495" s="48">
        <v>44470</v>
      </c>
      <c r="D495" s="49">
        <v>3720</v>
      </c>
      <c r="I495" s="11"/>
    </row>
    <row r="496" spans="1:9" ht="16.5" thickTop="1" thickBot="1" x14ac:dyDescent="0.3">
      <c r="A496" t="s">
        <v>5</v>
      </c>
      <c r="B496" s="9" t="s">
        <v>86</v>
      </c>
      <c r="C496" s="48">
        <v>44440</v>
      </c>
      <c r="D496" s="49">
        <v>3720</v>
      </c>
    </row>
    <row r="497" spans="1:4" ht="16.5" thickTop="1" thickBot="1" x14ac:dyDescent="0.3">
      <c r="A497" s="1" t="s">
        <v>6</v>
      </c>
      <c r="B497" s="1" t="s">
        <v>86</v>
      </c>
      <c r="C497" s="48">
        <v>44440</v>
      </c>
      <c r="D497" s="50">
        <v>4676.16</v>
      </c>
    </row>
    <row r="498" spans="1:4" ht="16.5" thickTop="1" thickBot="1" x14ac:dyDescent="0.3">
      <c r="A498" t="s">
        <v>5</v>
      </c>
      <c r="B498" s="2" t="s">
        <v>53</v>
      </c>
      <c r="C498" s="48">
        <v>44287</v>
      </c>
      <c r="D498" s="49">
        <v>168237.58</v>
      </c>
    </row>
    <row r="499" spans="1:4" ht="16.5" thickTop="1" thickBot="1" x14ac:dyDescent="0.3">
      <c r="A499" t="s">
        <v>6</v>
      </c>
      <c r="B499" s="1" t="s">
        <v>53</v>
      </c>
      <c r="C499" s="48">
        <v>44287</v>
      </c>
      <c r="D499" s="50">
        <v>155306.46</v>
      </c>
    </row>
    <row r="500" spans="1:4" ht="16.5" thickTop="1" thickBot="1" x14ac:dyDescent="0.3">
      <c r="A500" t="s">
        <v>5</v>
      </c>
      <c r="B500" s="9" t="s">
        <v>53</v>
      </c>
      <c r="C500" s="48">
        <v>44409</v>
      </c>
      <c r="D500" s="49">
        <v>204013.24</v>
      </c>
    </row>
    <row r="501" spans="1:4" ht="16.5" thickTop="1" thickBot="1" x14ac:dyDescent="0.3">
      <c r="A501" t="s">
        <v>6</v>
      </c>
      <c r="B501" s="1" t="s">
        <v>53</v>
      </c>
      <c r="C501" s="48">
        <v>44409</v>
      </c>
      <c r="D501" s="50">
        <v>128151.94</v>
      </c>
    </row>
    <row r="502" spans="1:4" ht="16.5" thickTop="1" thickBot="1" x14ac:dyDescent="0.3">
      <c r="A502" t="s">
        <v>5</v>
      </c>
      <c r="B502" s="9" t="s">
        <v>53</v>
      </c>
      <c r="C502" s="48">
        <v>44531</v>
      </c>
      <c r="D502" s="49">
        <v>190943.5</v>
      </c>
    </row>
    <row r="503" spans="1:4" ht="16.5" thickTop="1" thickBot="1" x14ac:dyDescent="0.3">
      <c r="A503" t="s">
        <v>5</v>
      </c>
      <c r="B503" s="2" t="s">
        <v>53</v>
      </c>
      <c r="C503" s="48">
        <v>44228</v>
      </c>
      <c r="D503" s="49">
        <v>183946.66</v>
      </c>
    </row>
    <row r="504" spans="1:4" ht="16.5" thickTop="1" thickBot="1" x14ac:dyDescent="0.3">
      <c r="A504" t="s">
        <v>6</v>
      </c>
      <c r="B504" s="1" t="s">
        <v>53</v>
      </c>
      <c r="C504" s="48">
        <v>44228</v>
      </c>
      <c r="D504" s="50">
        <v>107578.7</v>
      </c>
    </row>
    <row r="505" spans="1:4" ht="16.5" thickTop="1" thickBot="1" x14ac:dyDescent="0.3">
      <c r="A505" t="s">
        <v>5</v>
      </c>
      <c r="B505" s="2" t="s">
        <v>53</v>
      </c>
      <c r="C505" s="48">
        <v>44197</v>
      </c>
      <c r="D505" s="49">
        <v>201364.9</v>
      </c>
    </row>
    <row r="506" spans="1:4" ht="16.5" thickTop="1" thickBot="1" x14ac:dyDescent="0.3">
      <c r="A506" t="s">
        <v>6</v>
      </c>
      <c r="B506" s="1" t="s">
        <v>53</v>
      </c>
      <c r="C506" s="48">
        <v>44197</v>
      </c>
      <c r="D506" s="50">
        <v>87882.62</v>
      </c>
    </row>
    <row r="507" spans="1:4" ht="16.5" thickTop="1" thickBot="1" x14ac:dyDescent="0.3">
      <c r="A507" t="s">
        <v>5</v>
      </c>
      <c r="B507" s="9" t="s">
        <v>53</v>
      </c>
      <c r="C507" s="48">
        <v>44378</v>
      </c>
      <c r="D507" s="49">
        <v>178561.54000000004</v>
      </c>
    </row>
    <row r="508" spans="1:4" ht="16.5" thickTop="1" thickBot="1" x14ac:dyDescent="0.3">
      <c r="A508" t="s">
        <v>6</v>
      </c>
      <c r="B508" s="1" t="s">
        <v>53</v>
      </c>
      <c r="C508" s="48">
        <v>44378</v>
      </c>
      <c r="D508" s="50">
        <v>116251.92</v>
      </c>
    </row>
    <row r="509" spans="1:4" ht="16.5" thickTop="1" thickBot="1" x14ac:dyDescent="0.3">
      <c r="A509" t="s">
        <v>5</v>
      </c>
      <c r="B509" s="9" t="s">
        <v>53</v>
      </c>
      <c r="C509" s="48">
        <v>44348</v>
      </c>
      <c r="D509" s="49">
        <v>210208.92</v>
      </c>
    </row>
    <row r="510" spans="1:4" ht="16.5" thickTop="1" thickBot="1" x14ac:dyDescent="0.3">
      <c r="A510" t="s">
        <v>6</v>
      </c>
      <c r="B510" s="1" t="s">
        <v>53</v>
      </c>
      <c r="C510" s="48">
        <v>44348</v>
      </c>
      <c r="D510" s="50">
        <v>160356.79999999999</v>
      </c>
    </row>
    <row r="511" spans="1:4" ht="16.5" thickTop="1" thickBot="1" x14ac:dyDescent="0.3">
      <c r="A511" t="s">
        <v>5</v>
      </c>
      <c r="B511" s="2" t="s">
        <v>53</v>
      </c>
      <c r="C511" s="48">
        <v>44256</v>
      </c>
      <c r="D511" s="49">
        <v>216735.94</v>
      </c>
    </row>
    <row r="512" spans="1:4" ht="16.5" thickTop="1" thickBot="1" x14ac:dyDescent="0.3">
      <c r="A512" t="s">
        <v>6</v>
      </c>
      <c r="B512" s="1" t="s">
        <v>53</v>
      </c>
      <c r="C512" s="48">
        <v>44256</v>
      </c>
      <c r="D512" s="50">
        <v>80590.84</v>
      </c>
    </row>
    <row r="513" spans="1:4" ht="16.5" thickTop="1" thickBot="1" x14ac:dyDescent="0.3">
      <c r="A513" t="s">
        <v>5</v>
      </c>
      <c r="B513" s="9" t="s">
        <v>53</v>
      </c>
      <c r="C513" s="48">
        <v>44317</v>
      </c>
      <c r="D513" s="49">
        <v>195173.18000000002</v>
      </c>
    </row>
    <row r="514" spans="1:4" ht="16.5" thickTop="1" thickBot="1" x14ac:dyDescent="0.3">
      <c r="A514" t="s">
        <v>6</v>
      </c>
      <c r="B514" s="1" t="s">
        <v>53</v>
      </c>
      <c r="C514" s="48">
        <v>44317</v>
      </c>
      <c r="D514" s="50">
        <v>136864.68</v>
      </c>
    </row>
    <row r="515" spans="1:4" ht="16.5" thickTop="1" thickBot="1" x14ac:dyDescent="0.3">
      <c r="A515" s="1" t="s">
        <v>6</v>
      </c>
      <c r="B515" s="1" t="s">
        <v>53</v>
      </c>
      <c r="C515" s="48">
        <v>44501</v>
      </c>
      <c r="D515" s="50">
        <v>104647.3</v>
      </c>
    </row>
    <row r="516" spans="1:4" ht="16.5" thickTop="1" thickBot="1" x14ac:dyDescent="0.3">
      <c r="A516" t="s">
        <v>5</v>
      </c>
      <c r="B516" s="9" t="s">
        <v>53</v>
      </c>
      <c r="C516" s="48">
        <v>44501</v>
      </c>
      <c r="D516" s="49">
        <v>195984.22</v>
      </c>
    </row>
    <row r="517" spans="1:4" ht="16.5" thickTop="1" thickBot="1" x14ac:dyDescent="0.3">
      <c r="A517" t="s">
        <v>5</v>
      </c>
      <c r="B517" s="9" t="s">
        <v>53</v>
      </c>
      <c r="C517" s="48">
        <v>44470</v>
      </c>
      <c r="D517" s="49">
        <v>161687.87999999998</v>
      </c>
    </row>
    <row r="518" spans="1:4" ht="16.5" thickTop="1" thickBot="1" x14ac:dyDescent="0.3">
      <c r="A518" s="1" t="s">
        <v>6</v>
      </c>
      <c r="B518" s="1" t="s">
        <v>53</v>
      </c>
      <c r="C518" s="48">
        <v>44470</v>
      </c>
      <c r="D518" s="50">
        <v>114776.68</v>
      </c>
    </row>
    <row r="519" spans="1:4" ht="16.5" thickTop="1" thickBot="1" x14ac:dyDescent="0.3">
      <c r="A519" t="s">
        <v>5</v>
      </c>
      <c r="B519" s="9" t="s">
        <v>53</v>
      </c>
      <c r="C519" s="48">
        <v>44440</v>
      </c>
      <c r="D519" s="49">
        <v>190535.42</v>
      </c>
    </row>
    <row r="520" spans="1:4" ht="16.5" thickTop="1" thickBot="1" x14ac:dyDescent="0.3">
      <c r="A520" s="1" t="s">
        <v>6</v>
      </c>
      <c r="B520" s="1" t="s">
        <v>53</v>
      </c>
      <c r="C520" s="48">
        <v>44440</v>
      </c>
      <c r="D520" s="50">
        <v>78272.58</v>
      </c>
    </row>
    <row r="521" spans="1:4" ht="16.5" thickTop="1" thickBot="1" x14ac:dyDescent="0.3">
      <c r="A521" t="s">
        <v>6</v>
      </c>
      <c r="B521" s="1" t="s">
        <v>87</v>
      </c>
      <c r="C521" s="48">
        <v>44228</v>
      </c>
      <c r="D521" s="50">
        <v>0</v>
      </c>
    </row>
    <row r="522" spans="1:4" ht="16.5" thickTop="1" thickBot="1" x14ac:dyDescent="0.3">
      <c r="A522" t="s">
        <v>6</v>
      </c>
      <c r="B522" s="1" t="s">
        <v>87</v>
      </c>
      <c r="C522" s="48">
        <v>44197</v>
      </c>
      <c r="D522" s="50">
        <v>13668.6</v>
      </c>
    </row>
    <row r="523" spans="1:4" ht="16.5" thickTop="1" thickBot="1" x14ac:dyDescent="0.3">
      <c r="A523" t="s">
        <v>6</v>
      </c>
      <c r="B523" s="1" t="s">
        <v>87</v>
      </c>
      <c r="C523" s="48">
        <v>44256</v>
      </c>
      <c r="D523" s="50">
        <v>0</v>
      </c>
    </row>
    <row r="524" spans="1:4" ht="16.5" thickTop="1" thickBot="1" x14ac:dyDescent="0.3">
      <c r="A524" s="1" t="s">
        <v>6</v>
      </c>
      <c r="B524" s="1" t="s">
        <v>87</v>
      </c>
      <c r="C524" s="48">
        <v>44440</v>
      </c>
      <c r="D524" s="50">
        <v>51775</v>
      </c>
    </row>
    <row r="525" spans="1:4" ht="16.5" thickTop="1" thickBot="1" x14ac:dyDescent="0.3">
      <c r="A525" t="s">
        <v>5</v>
      </c>
      <c r="B525" s="1" t="s">
        <v>88</v>
      </c>
      <c r="C525" s="48">
        <v>44287</v>
      </c>
      <c r="D525" s="49">
        <v>1841.3999999999999</v>
      </c>
    </row>
    <row r="526" spans="1:4" ht="16.5" thickTop="1" thickBot="1" x14ac:dyDescent="0.3">
      <c r="A526" t="s">
        <v>5</v>
      </c>
      <c r="B526" s="9" t="s">
        <v>88</v>
      </c>
      <c r="C526" s="48">
        <v>44409</v>
      </c>
      <c r="D526" s="49">
        <v>1841.3999999999999</v>
      </c>
    </row>
    <row r="527" spans="1:4" ht="16.5" thickTop="1" thickBot="1" x14ac:dyDescent="0.3">
      <c r="A527" t="s">
        <v>5</v>
      </c>
      <c r="B527" s="9" t="s">
        <v>88</v>
      </c>
      <c r="C527" s="48">
        <v>44531</v>
      </c>
      <c r="D527" s="49">
        <v>1841.3999999999999</v>
      </c>
    </row>
    <row r="528" spans="1:4" ht="16.5" thickTop="1" thickBot="1" x14ac:dyDescent="0.3">
      <c r="A528" t="s">
        <v>5</v>
      </c>
      <c r="B528" s="1" t="s">
        <v>88</v>
      </c>
      <c r="C528" s="48">
        <v>44228</v>
      </c>
      <c r="D528" s="49">
        <v>1841.3999999999999</v>
      </c>
    </row>
    <row r="529" spans="1:4" ht="16.5" thickTop="1" thickBot="1" x14ac:dyDescent="0.3">
      <c r="A529" t="s">
        <v>6</v>
      </c>
      <c r="B529" s="1" t="s">
        <v>88</v>
      </c>
      <c r="C529" s="48">
        <v>44228</v>
      </c>
      <c r="D529" s="50">
        <v>11048.4</v>
      </c>
    </row>
    <row r="530" spans="1:4" ht="16.5" thickTop="1" thickBot="1" x14ac:dyDescent="0.3">
      <c r="A530" t="s">
        <v>5</v>
      </c>
      <c r="B530" s="1" t="s">
        <v>88</v>
      </c>
      <c r="C530" s="48">
        <v>44197</v>
      </c>
      <c r="D530" s="49">
        <v>1841.3999999999999</v>
      </c>
    </row>
    <row r="531" spans="1:4" ht="16.5" thickTop="1" thickBot="1" x14ac:dyDescent="0.3">
      <c r="A531" t="s">
        <v>6</v>
      </c>
      <c r="B531" s="1" t="s">
        <v>88</v>
      </c>
      <c r="C531" s="48">
        <v>44197</v>
      </c>
      <c r="D531" s="50">
        <v>0</v>
      </c>
    </row>
    <row r="532" spans="1:4" ht="16.5" thickTop="1" thickBot="1" x14ac:dyDescent="0.3">
      <c r="A532" t="s">
        <v>5</v>
      </c>
      <c r="B532" s="9" t="s">
        <v>88</v>
      </c>
      <c r="C532" s="48">
        <v>44378</v>
      </c>
      <c r="D532" s="49">
        <v>1841.3999999999999</v>
      </c>
    </row>
    <row r="533" spans="1:4" ht="16.5" thickTop="1" thickBot="1" x14ac:dyDescent="0.3">
      <c r="A533" t="s">
        <v>5</v>
      </c>
      <c r="B533" s="9" t="s">
        <v>88</v>
      </c>
      <c r="C533" s="48">
        <v>44348</v>
      </c>
      <c r="D533" s="49">
        <v>1841.3999999999999</v>
      </c>
    </row>
    <row r="534" spans="1:4" ht="16.5" thickTop="1" thickBot="1" x14ac:dyDescent="0.3">
      <c r="A534" t="s">
        <v>5</v>
      </c>
      <c r="B534" s="1" t="s">
        <v>88</v>
      </c>
      <c r="C534" s="48">
        <v>44256</v>
      </c>
      <c r="D534" s="49">
        <v>1841.3999999999999</v>
      </c>
    </row>
    <row r="535" spans="1:4" ht="16.5" thickTop="1" thickBot="1" x14ac:dyDescent="0.3">
      <c r="A535" t="s">
        <v>6</v>
      </c>
      <c r="B535" s="1" t="s">
        <v>88</v>
      </c>
      <c r="C535" s="48">
        <v>44256</v>
      </c>
      <c r="D535" s="50">
        <v>0</v>
      </c>
    </row>
    <row r="536" spans="1:4" ht="16.5" thickTop="1" thickBot="1" x14ac:dyDescent="0.3">
      <c r="A536" t="s">
        <v>5</v>
      </c>
      <c r="B536" s="9" t="s">
        <v>88</v>
      </c>
      <c r="C536" s="48">
        <v>44317</v>
      </c>
      <c r="D536" s="49">
        <v>1841.3999999999999</v>
      </c>
    </row>
    <row r="537" spans="1:4" ht="16.5" thickTop="1" thickBot="1" x14ac:dyDescent="0.3">
      <c r="A537" t="s">
        <v>5</v>
      </c>
      <c r="B537" s="9" t="s">
        <v>88</v>
      </c>
      <c r="C537" s="48">
        <v>44501</v>
      </c>
      <c r="D537" s="49">
        <v>1841.3999999999999</v>
      </c>
    </row>
    <row r="538" spans="1:4" ht="16.5" thickTop="1" thickBot="1" x14ac:dyDescent="0.3">
      <c r="A538" t="s">
        <v>5</v>
      </c>
      <c r="B538" s="9" t="s">
        <v>88</v>
      </c>
      <c r="C538" s="48">
        <v>44470</v>
      </c>
      <c r="D538" s="49">
        <v>1841.3999999999999</v>
      </c>
    </row>
    <row r="539" spans="1:4" ht="16.5" thickTop="1" thickBot="1" x14ac:dyDescent="0.3">
      <c r="A539" t="s">
        <v>5</v>
      </c>
      <c r="B539" s="9" t="s">
        <v>88</v>
      </c>
      <c r="C539" s="48">
        <v>44440</v>
      </c>
      <c r="D539" s="49">
        <v>1841.3999999999999</v>
      </c>
    </row>
    <row r="540" spans="1:4" ht="16.5" thickTop="1" thickBot="1" x14ac:dyDescent="0.3">
      <c r="A540" t="s">
        <v>6</v>
      </c>
      <c r="B540" s="1" t="s">
        <v>89</v>
      </c>
      <c r="C540" s="48">
        <v>44409</v>
      </c>
      <c r="D540" s="50">
        <v>197.1</v>
      </c>
    </row>
    <row r="541" spans="1:4" ht="16.5" thickTop="1" thickBot="1" x14ac:dyDescent="0.3">
      <c r="A541" t="s">
        <v>6</v>
      </c>
      <c r="B541" s="1" t="s">
        <v>89</v>
      </c>
      <c r="C541" s="48">
        <v>44348</v>
      </c>
      <c r="D541" s="50">
        <v>7292.7</v>
      </c>
    </row>
    <row r="542" spans="1:4" ht="16.5" thickTop="1" thickBot="1" x14ac:dyDescent="0.3">
      <c r="A542" t="s">
        <v>5</v>
      </c>
      <c r="B542" s="1" t="s">
        <v>90</v>
      </c>
      <c r="C542" s="48">
        <v>44287</v>
      </c>
      <c r="D542" s="49">
        <v>18275</v>
      </c>
    </row>
    <row r="543" spans="1:4" ht="16.5" thickTop="1" thickBot="1" x14ac:dyDescent="0.3">
      <c r="A543" t="s">
        <v>6</v>
      </c>
      <c r="B543" s="1" t="s">
        <v>90</v>
      </c>
      <c r="C543" s="48">
        <v>44287</v>
      </c>
      <c r="D543" s="50">
        <v>13450.4</v>
      </c>
    </row>
    <row r="544" spans="1:4" ht="16.5" thickTop="1" thickBot="1" x14ac:dyDescent="0.3">
      <c r="A544" t="s">
        <v>5</v>
      </c>
      <c r="B544" s="9" t="s">
        <v>90</v>
      </c>
      <c r="C544" s="48">
        <v>44409</v>
      </c>
      <c r="D544" s="49">
        <v>18275</v>
      </c>
    </row>
    <row r="545" spans="1:4" ht="16.5" thickTop="1" thickBot="1" x14ac:dyDescent="0.3">
      <c r="A545" t="s">
        <v>6</v>
      </c>
      <c r="B545" s="1" t="s">
        <v>90</v>
      </c>
      <c r="C545" s="48">
        <v>44409</v>
      </c>
      <c r="D545" s="50">
        <v>2257.5</v>
      </c>
    </row>
    <row r="546" spans="1:4" ht="16.5" thickTop="1" thickBot="1" x14ac:dyDescent="0.3">
      <c r="A546" t="s">
        <v>5</v>
      </c>
      <c r="B546" s="9" t="s">
        <v>90</v>
      </c>
      <c r="C546" s="48">
        <v>44531</v>
      </c>
      <c r="D546" s="49">
        <v>18275</v>
      </c>
    </row>
    <row r="547" spans="1:4" ht="16.5" thickTop="1" thickBot="1" x14ac:dyDescent="0.3">
      <c r="A547" t="s">
        <v>5</v>
      </c>
      <c r="B547" s="1" t="s">
        <v>90</v>
      </c>
      <c r="C547" s="48">
        <v>44228</v>
      </c>
      <c r="D547" s="49">
        <v>18275</v>
      </c>
    </row>
    <row r="548" spans="1:4" ht="16.5" thickTop="1" thickBot="1" x14ac:dyDescent="0.3">
      <c r="A548" t="s">
        <v>6</v>
      </c>
      <c r="B548" s="1" t="s">
        <v>90</v>
      </c>
      <c r="C548" s="48">
        <v>44228</v>
      </c>
      <c r="D548" s="50">
        <v>25590</v>
      </c>
    </row>
    <row r="549" spans="1:4" ht="16.5" thickTop="1" thickBot="1" x14ac:dyDescent="0.3">
      <c r="A549" t="s">
        <v>5</v>
      </c>
      <c r="B549" s="1" t="s">
        <v>90</v>
      </c>
      <c r="C549" s="48">
        <v>44197</v>
      </c>
      <c r="D549" s="49">
        <v>0</v>
      </c>
    </row>
    <row r="550" spans="1:4" ht="16.5" thickTop="1" thickBot="1" x14ac:dyDescent="0.3">
      <c r="A550" t="s">
        <v>6</v>
      </c>
      <c r="B550" s="1" t="s">
        <v>90</v>
      </c>
      <c r="C550" s="48">
        <v>44197</v>
      </c>
      <c r="D550" s="50">
        <v>10856.8</v>
      </c>
    </row>
    <row r="551" spans="1:4" ht="16.5" thickTop="1" thickBot="1" x14ac:dyDescent="0.3">
      <c r="A551" t="s">
        <v>5</v>
      </c>
      <c r="B551" s="9" t="s">
        <v>90</v>
      </c>
      <c r="C551" s="48">
        <v>44378</v>
      </c>
      <c r="D551" s="49">
        <v>16910</v>
      </c>
    </row>
    <row r="552" spans="1:4" ht="16.5" thickTop="1" thickBot="1" x14ac:dyDescent="0.3">
      <c r="A552" t="s">
        <v>6</v>
      </c>
      <c r="B552" s="1" t="s">
        <v>90</v>
      </c>
      <c r="C552" s="48">
        <v>44378</v>
      </c>
      <c r="D552" s="50">
        <v>14106</v>
      </c>
    </row>
    <row r="553" spans="1:4" ht="16.5" thickTop="1" thickBot="1" x14ac:dyDescent="0.3">
      <c r="A553" t="s">
        <v>5</v>
      </c>
      <c r="B553" s="9" t="s">
        <v>90</v>
      </c>
      <c r="C553" s="48">
        <v>44348</v>
      </c>
      <c r="D553" s="49">
        <v>2625</v>
      </c>
    </row>
    <row r="554" spans="1:4" ht="16.5" thickTop="1" thickBot="1" x14ac:dyDescent="0.3">
      <c r="A554" t="s">
        <v>6</v>
      </c>
      <c r="B554" s="1" t="s">
        <v>90</v>
      </c>
      <c r="C554" s="48">
        <v>44348</v>
      </c>
      <c r="D554" s="50">
        <v>11797</v>
      </c>
    </row>
    <row r="555" spans="1:4" ht="16.5" thickTop="1" thickBot="1" x14ac:dyDescent="0.3">
      <c r="A555" t="s">
        <v>5</v>
      </c>
      <c r="B555" s="1" t="s">
        <v>90</v>
      </c>
      <c r="C555" s="48">
        <v>44256</v>
      </c>
      <c r="D555" s="49">
        <v>18170</v>
      </c>
    </row>
    <row r="556" spans="1:4" ht="16.5" thickTop="1" thickBot="1" x14ac:dyDescent="0.3">
      <c r="A556" t="s">
        <v>6</v>
      </c>
      <c r="B556" s="1" t="s">
        <v>90</v>
      </c>
      <c r="C556" s="48">
        <v>44256</v>
      </c>
      <c r="D556" s="50">
        <v>28377.599999999999</v>
      </c>
    </row>
    <row r="557" spans="1:4" ht="16.5" thickTop="1" thickBot="1" x14ac:dyDescent="0.3">
      <c r="A557" t="s">
        <v>5</v>
      </c>
      <c r="B557" s="9" t="s">
        <v>90</v>
      </c>
      <c r="C557" s="48">
        <v>44317</v>
      </c>
      <c r="D557" s="49">
        <v>16910</v>
      </c>
    </row>
    <row r="558" spans="1:4" ht="16.5" thickTop="1" thickBot="1" x14ac:dyDescent="0.3">
      <c r="A558" t="s">
        <v>6</v>
      </c>
      <c r="B558" s="1" t="s">
        <v>90</v>
      </c>
      <c r="C558" s="48">
        <v>44317</v>
      </c>
      <c r="D558" s="50">
        <v>1890</v>
      </c>
    </row>
    <row r="559" spans="1:4" ht="16.5" thickTop="1" thickBot="1" x14ac:dyDescent="0.3">
      <c r="A559" s="1" t="s">
        <v>6</v>
      </c>
      <c r="B559" s="1" t="s">
        <v>90</v>
      </c>
      <c r="C559" s="48">
        <v>44501</v>
      </c>
      <c r="D559" s="50">
        <v>12654.96</v>
      </c>
    </row>
    <row r="560" spans="1:4" ht="16.5" thickTop="1" thickBot="1" x14ac:dyDescent="0.3">
      <c r="A560" t="s">
        <v>5</v>
      </c>
      <c r="B560" s="9" t="s">
        <v>90</v>
      </c>
      <c r="C560" s="48">
        <v>44501</v>
      </c>
      <c r="D560" s="49">
        <v>0</v>
      </c>
    </row>
    <row r="561" spans="1:4" ht="16.5" thickTop="1" thickBot="1" x14ac:dyDescent="0.3">
      <c r="A561" t="s">
        <v>5</v>
      </c>
      <c r="B561" s="9" t="s">
        <v>90</v>
      </c>
      <c r="C561" s="48">
        <v>44470</v>
      </c>
      <c r="D561" s="49">
        <v>18275</v>
      </c>
    </row>
    <row r="562" spans="1:4" ht="16.5" thickTop="1" thickBot="1" x14ac:dyDescent="0.3">
      <c r="A562" s="1" t="s">
        <v>6</v>
      </c>
      <c r="B562" s="1" t="s">
        <v>90</v>
      </c>
      <c r="C562" s="48">
        <v>44470</v>
      </c>
      <c r="D562" s="50">
        <v>27359.7</v>
      </c>
    </row>
    <row r="563" spans="1:4" ht="16.5" thickTop="1" thickBot="1" x14ac:dyDescent="0.3">
      <c r="A563" t="s">
        <v>5</v>
      </c>
      <c r="B563" s="9" t="s">
        <v>90</v>
      </c>
      <c r="C563" s="48">
        <v>44440</v>
      </c>
      <c r="D563" s="49">
        <v>1260</v>
      </c>
    </row>
    <row r="564" spans="1:4" ht="16.5" thickTop="1" thickBot="1" x14ac:dyDescent="0.3">
      <c r="A564" s="1" t="s">
        <v>6</v>
      </c>
      <c r="B564" s="1" t="s">
        <v>90</v>
      </c>
      <c r="C564" s="48">
        <v>44440</v>
      </c>
      <c r="D564" s="50">
        <v>30356.799999999999</v>
      </c>
    </row>
    <row r="565" spans="1:4" ht="16.5" thickTop="1" thickBot="1" x14ac:dyDescent="0.3">
      <c r="A565" t="s">
        <v>5</v>
      </c>
      <c r="B565" s="1" t="s">
        <v>91</v>
      </c>
      <c r="C565" s="48">
        <v>44287</v>
      </c>
      <c r="D565" s="49">
        <v>1840</v>
      </c>
    </row>
    <row r="566" spans="1:4" ht="16.5" thickTop="1" thickBot="1" x14ac:dyDescent="0.3">
      <c r="A566" t="s">
        <v>5</v>
      </c>
      <c r="B566" s="9" t="s">
        <v>91</v>
      </c>
      <c r="C566" s="48">
        <v>44409</v>
      </c>
      <c r="D566" s="49">
        <v>1840</v>
      </c>
    </row>
    <row r="567" spans="1:4" ht="16.5" thickTop="1" thickBot="1" x14ac:dyDescent="0.3">
      <c r="A567" t="s">
        <v>6</v>
      </c>
      <c r="B567" s="1" t="s">
        <v>91</v>
      </c>
      <c r="C567" s="48">
        <v>44409</v>
      </c>
      <c r="D567" s="50">
        <v>1920.6</v>
      </c>
    </row>
    <row r="568" spans="1:4" ht="16.5" thickTop="1" thickBot="1" x14ac:dyDescent="0.3">
      <c r="A568" t="s">
        <v>5</v>
      </c>
      <c r="B568" s="9" t="s">
        <v>91</v>
      </c>
      <c r="C568" s="48">
        <v>44531</v>
      </c>
      <c r="D568" s="49">
        <v>0</v>
      </c>
    </row>
    <row r="569" spans="1:4" ht="16.5" thickTop="1" thickBot="1" x14ac:dyDescent="0.3">
      <c r="A569" t="s">
        <v>5</v>
      </c>
      <c r="B569" s="1" t="s">
        <v>91</v>
      </c>
      <c r="C569" s="48">
        <v>44228</v>
      </c>
      <c r="D569" s="49">
        <v>1840</v>
      </c>
    </row>
    <row r="570" spans="1:4" ht="16.5" thickTop="1" thickBot="1" x14ac:dyDescent="0.3">
      <c r="A570" t="s">
        <v>6</v>
      </c>
      <c r="B570" s="1" t="s">
        <v>91</v>
      </c>
      <c r="C570" s="48">
        <v>44228</v>
      </c>
      <c r="D570" s="50">
        <v>0</v>
      </c>
    </row>
    <row r="571" spans="1:4" ht="16.5" thickTop="1" thickBot="1" x14ac:dyDescent="0.3">
      <c r="A571" t="s">
        <v>5</v>
      </c>
      <c r="B571" s="1" t="s">
        <v>91</v>
      </c>
      <c r="C571" s="48">
        <v>44197</v>
      </c>
      <c r="D571" s="49">
        <v>0</v>
      </c>
    </row>
    <row r="572" spans="1:4" ht="16.5" thickTop="1" thickBot="1" x14ac:dyDescent="0.3">
      <c r="A572" t="s">
        <v>6</v>
      </c>
      <c r="B572" s="1" t="s">
        <v>91</v>
      </c>
      <c r="C572" s="48">
        <v>44197</v>
      </c>
      <c r="D572" s="50">
        <v>4926</v>
      </c>
    </row>
    <row r="573" spans="1:4" ht="16.5" thickTop="1" thickBot="1" x14ac:dyDescent="0.3">
      <c r="A573" t="s">
        <v>5</v>
      </c>
      <c r="B573" s="9" t="s">
        <v>91</v>
      </c>
      <c r="C573" s="48">
        <v>44378</v>
      </c>
      <c r="D573" s="49">
        <v>1840</v>
      </c>
    </row>
    <row r="574" spans="1:4" ht="16.5" thickTop="1" thickBot="1" x14ac:dyDescent="0.3">
      <c r="A574" t="s">
        <v>6</v>
      </c>
      <c r="B574" s="1" t="s">
        <v>91</v>
      </c>
      <c r="C574" s="48">
        <v>44378</v>
      </c>
      <c r="D574" s="50">
        <v>2910</v>
      </c>
    </row>
    <row r="575" spans="1:4" ht="16.5" thickTop="1" thickBot="1" x14ac:dyDescent="0.3">
      <c r="A575" t="s">
        <v>5</v>
      </c>
      <c r="B575" s="9" t="s">
        <v>91</v>
      </c>
      <c r="C575" s="48">
        <v>44348</v>
      </c>
      <c r="D575" s="49">
        <v>1840</v>
      </c>
    </row>
    <row r="576" spans="1:4" ht="16.5" thickTop="1" thickBot="1" x14ac:dyDescent="0.3">
      <c r="A576" t="s">
        <v>6</v>
      </c>
      <c r="B576" s="1" t="s">
        <v>91</v>
      </c>
      <c r="C576" s="48">
        <v>44348</v>
      </c>
      <c r="D576" s="50">
        <v>2910</v>
      </c>
    </row>
    <row r="577" spans="1:5" ht="16.5" thickTop="1" thickBot="1" x14ac:dyDescent="0.3">
      <c r="A577" t="s">
        <v>5</v>
      </c>
      <c r="B577" s="1" t="s">
        <v>91</v>
      </c>
      <c r="C577" s="48">
        <v>44256</v>
      </c>
      <c r="D577" s="49">
        <v>1840</v>
      </c>
    </row>
    <row r="578" spans="1:5" ht="16.5" thickTop="1" thickBot="1" x14ac:dyDescent="0.3">
      <c r="A578" t="s">
        <v>6</v>
      </c>
      <c r="B578" s="1" t="s">
        <v>91</v>
      </c>
      <c r="C578" s="48">
        <v>44256</v>
      </c>
      <c r="D578" s="50">
        <v>2910</v>
      </c>
      <c r="E578" s="10"/>
    </row>
    <row r="579" spans="1:5" ht="16.5" thickTop="1" thickBot="1" x14ac:dyDescent="0.3">
      <c r="A579" t="s">
        <v>5</v>
      </c>
      <c r="B579" s="9" t="s">
        <v>91</v>
      </c>
      <c r="C579" s="48">
        <v>44317</v>
      </c>
      <c r="D579" s="49">
        <v>1840</v>
      </c>
    </row>
    <row r="580" spans="1:5" ht="16.5" thickTop="1" thickBot="1" x14ac:dyDescent="0.3">
      <c r="A580" t="s">
        <v>5</v>
      </c>
      <c r="B580" s="9" t="s">
        <v>91</v>
      </c>
      <c r="C580" s="48">
        <v>44501</v>
      </c>
      <c r="D580" s="49">
        <v>1840</v>
      </c>
    </row>
    <row r="581" spans="1:5" ht="16.5" thickTop="1" thickBot="1" x14ac:dyDescent="0.3">
      <c r="A581" t="s">
        <v>5</v>
      </c>
      <c r="B581" s="9" t="s">
        <v>91</v>
      </c>
      <c r="C581" s="48">
        <v>44470</v>
      </c>
      <c r="D581" s="49">
        <v>1840</v>
      </c>
    </row>
    <row r="582" spans="1:5" ht="16.5" thickTop="1" thickBot="1" x14ac:dyDescent="0.3">
      <c r="A582" s="1" t="s">
        <v>6</v>
      </c>
      <c r="B582" s="1" t="s">
        <v>91</v>
      </c>
      <c r="C582" s="48">
        <v>44470</v>
      </c>
      <c r="D582" s="50">
        <v>14550</v>
      </c>
    </row>
    <row r="583" spans="1:5" ht="16.5" thickTop="1" thickBot="1" x14ac:dyDescent="0.3">
      <c r="A583" t="s">
        <v>5</v>
      </c>
      <c r="B583" s="9" t="s">
        <v>91</v>
      </c>
      <c r="C583" s="48">
        <v>44440</v>
      </c>
      <c r="D583" s="49">
        <v>1840</v>
      </c>
    </row>
    <row r="584" spans="1:5" ht="16.5" thickTop="1" thickBot="1" x14ac:dyDescent="0.3">
      <c r="A584" s="1" t="s">
        <v>6</v>
      </c>
      <c r="B584" s="1" t="s">
        <v>91</v>
      </c>
      <c r="C584" s="48">
        <v>44440</v>
      </c>
      <c r="D584" s="50">
        <v>12629.4</v>
      </c>
    </row>
    <row r="585" spans="1:5" ht="16.5" thickTop="1" thickBot="1" x14ac:dyDescent="0.3">
      <c r="A585" t="s">
        <v>6</v>
      </c>
      <c r="B585" s="1" t="s">
        <v>92</v>
      </c>
      <c r="C585" s="48">
        <v>44378</v>
      </c>
      <c r="D585" s="50">
        <v>624</v>
      </c>
    </row>
    <row r="586" spans="1:5" ht="16.5" thickTop="1" thickBot="1" x14ac:dyDescent="0.3">
      <c r="A586" t="s">
        <v>6</v>
      </c>
      <c r="B586" s="1" t="s">
        <v>92</v>
      </c>
      <c r="C586" s="48">
        <v>44348</v>
      </c>
      <c r="D586" s="50">
        <v>250</v>
      </c>
    </row>
    <row r="587" spans="1:5" ht="16.5" thickTop="1" thickBot="1" x14ac:dyDescent="0.3">
      <c r="A587" t="s">
        <v>5</v>
      </c>
      <c r="B587" s="2" t="s">
        <v>93</v>
      </c>
      <c r="C587" s="48">
        <v>44287</v>
      </c>
      <c r="D587" s="49">
        <v>16053.599999999999</v>
      </c>
    </row>
    <row r="588" spans="1:5" ht="16.5" thickTop="1" thickBot="1" x14ac:dyDescent="0.3">
      <c r="A588" t="s">
        <v>5</v>
      </c>
      <c r="B588" s="2" t="s">
        <v>93</v>
      </c>
      <c r="C588" s="48">
        <v>44409</v>
      </c>
      <c r="D588" s="49">
        <v>16053.599999999999</v>
      </c>
    </row>
    <row r="589" spans="1:5" ht="16.5" thickTop="1" thickBot="1" x14ac:dyDescent="0.3">
      <c r="A589" t="s">
        <v>5</v>
      </c>
      <c r="B589" s="2" t="s">
        <v>93</v>
      </c>
      <c r="C589" s="48">
        <v>44531</v>
      </c>
      <c r="D589" s="49">
        <v>16053.599999999999</v>
      </c>
    </row>
    <row r="590" spans="1:5" ht="16.5" thickTop="1" thickBot="1" x14ac:dyDescent="0.3">
      <c r="A590" t="s">
        <v>5</v>
      </c>
      <c r="B590" s="2" t="s">
        <v>93</v>
      </c>
      <c r="C590" s="48">
        <v>44228</v>
      </c>
      <c r="D590" s="49">
        <v>0</v>
      </c>
    </row>
    <row r="591" spans="1:5" ht="16.5" thickTop="1" thickBot="1" x14ac:dyDescent="0.3">
      <c r="A591" t="s">
        <v>5</v>
      </c>
      <c r="B591" s="2" t="s">
        <v>93</v>
      </c>
      <c r="C591" s="48">
        <v>44197</v>
      </c>
      <c r="D591" s="49">
        <v>0</v>
      </c>
    </row>
    <row r="592" spans="1:5" ht="16.5" thickTop="1" thickBot="1" x14ac:dyDescent="0.3">
      <c r="A592" t="s">
        <v>5</v>
      </c>
      <c r="B592" s="2" t="s">
        <v>93</v>
      </c>
      <c r="C592" s="48">
        <v>44378</v>
      </c>
      <c r="D592" s="49">
        <v>16053.599999999999</v>
      </c>
    </row>
    <row r="593" spans="1:4" ht="16.5" thickTop="1" thickBot="1" x14ac:dyDescent="0.3">
      <c r="A593" t="s">
        <v>5</v>
      </c>
      <c r="B593" s="2" t="s">
        <v>93</v>
      </c>
      <c r="C593" s="48">
        <v>44348</v>
      </c>
      <c r="D593" s="49">
        <v>16053.599999999999</v>
      </c>
    </row>
    <row r="594" spans="1:4" ht="16.5" thickTop="1" thickBot="1" x14ac:dyDescent="0.3">
      <c r="A594" t="s">
        <v>5</v>
      </c>
      <c r="B594" s="2" t="s">
        <v>93</v>
      </c>
      <c r="C594" s="48">
        <v>44256</v>
      </c>
      <c r="D594" s="49">
        <v>0</v>
      </c>
    </row>
    <row r="595" spans="1:4" ht="16.5" thickTop="1" thickBot="1" x14ac:dyDescent="0.3">
      <c r="A595" t="s">
        <v>5</v>
      </c>
      <c r="B595" s="2" t="s">
        <v>93</v>
      </c>
      <c r="C595" s="48">
        <v>44317</v>
      </c>
      <c r="D595" s="49">
        <v>16053.599999999999</v>
      </c>
    </row>
    <row r="596" spans="1:4" ht="16.5" thickTop="1" thickBot="1" x14ac:dyDescent="0.3">
      <c r="A596" t="s">
        <v>5</v>
      </c>
      <c r="B596" s="2" t="s">
        <v>93</v>
      </c>
      <c r="C596" s="48">
        <v>44501</v>
      </c>
      <c r="D596" s="49">
        <v>16053.599999999999</v>
      </c>
    </row>
    <row r="597" spans="1:4" ht="16.5" thickTop="1" thickBot="1" x14ac:dyDescent="0.3">
      <c r="A597" t="s">
        <v>5</v>
      </c>
      <c r="B597" s="2" t="s">
        <v>93</v>
      </c>
      <c r="C597" s="48">
        <v>44470</v>
      </c>
      <c r="D597" s="49">
        <v>16053.599999999999</v>
      </c>
    </row>
    <row r="598" spans="1:4" ht="16.5" thickTop="1" thickBot="1" x14ac:dyDescent="0.3">
      <c r="A598" t="s">
        <v>5</v>
      </c>
      <c r="B598" s="2" t="s">
        <v>93</v>
      </c>
      <c r="C598" s="48">
        <v>44440</v>
      </c>
      <c r="D598" s="49">
        <v>16053.599999999999</v>
      </c>
    </row>
    <row r="599" spans="1:4" ht="16.5" thickTop="1" thickBot="1" x14ac:dyDescent="0.3">
      <c r="A599" t="s">
        <v>6</v>
      </c>
      <c r="B599" s="1" t="s">
        <v>94</v>
      </c>
      <c r="C599" s="48">
        <v>44287</v>
      </c>
      <c r="D599" s="50">
        <v>1666</v>
      </c>
    </row>
    <row r="600" spans="1:4" ht="16.5" thickTop="1" thickBot="1" x14ac:dyDescent="0.3">
      <c r="A600" t="s">
        <v>6</v>
      </c>
      <c r="B600" s="1" t="s">
        <v>48</v>
      </c>
      <c r="C600" s="48">
        <v>44531</v>
      </c>
      <c r="D600" s="50">
        <v>17983.5</v>
      </c>
    </row>
    <row r="601" spans="1:4" ht="16.5" thickTop="1" thickBot="1" x14ac:dyDescent="0.3">
      <c r="A601" t="s">
        <v>6</v>
      </c>
      <c r="B601" s="1" t="s">
        <v>49</v>
      </c>
      <c r="C601" s="48">
        <v>44531</v>
      </c>
      <c r="D601" s="50">
        <v>13257.8</v>
      </c>
    </row>
    <row r="602" spans="1:4" ht="16.5" thickTop="1" thickBot="1" x14ac:dyDescent="0.3">
      <c r="A602" t="s">
        <v>6</v>
      </c>
      <c r="B602" s="1" t="s">
        <v>55</v>
      </c>
      <c r="C602" s="48">
        <v>44531</v>
      </c>
      <c r="D602" s="50">
        <v>9000</v>
      </c>
    </row>
    <row r="603" spans="1:4" ht="16.5" thickTop="1" thickBot="1" x14ac:dyDescent="0.3">
      <c r="A603" t="s">
        <v>6</v>
      </c>
      <c r="B603" s="1" t="s">
        <v>57</v>
      </c>
      <c r="C603" s="48">
        <v>44531</v>
      </c>
      <c r="D603" s="50">
        <v>731.56</v>
      </c>
    </row>
    <row r="604" spans="1:4" ht="16.5" thickTop="1" thickBot="1" x14ac:dyDescent="0.3">
      <c r="A604" t="s">
        <v>6</v>
      </c>
      <c r="B604" s="1" t="s">
        <v>58</v>
      </c>
      <c r="C604" s="48">
        <v>44531</v>
      </c>
      <c r="D604" s="50">
        <v>3770</v>
      </c>
    </row>
    <row r="605" spans="1:4" ht="16.5" thickTop="1" thickBot="1" x14ac:dyDescent="0.3">
      <c r="A605" t="s">
        <v>6</v>
      </c>
      <c r="B605" s="1" t="s">
        <v>61</v>
      </c>
      <c r="C605" s="48">
        <v>44531</v>
      </c>
      <c r="D605" s="50">
        <v>4272</v>
      </c>
    </row>
    <row r="606" spans="1:4" ht="16.5" thickTop="1" thickBot="1" x14ac:dyDescent="0.3">
      <c r="A606" t="s">
        <v>6</v>
      </c>
      <c r="B606" s="1" t="s">
        <v>64</v>
      </c>
      <c r="C606" s="48">
        <v>44531</v>
      </c>
      <c r="D606" s="50">
        <v>372</v>
      </c>
    </row>
    <row r="607" spans="1:4" ht="16.5" thickTop="1" thickBot="1" x14ac:dyDescent="0.3">
      <c r="A607" t="s">
        <v>6</v>
      </c>
      <c r="B607" s="1" t="s">
        <v>69</v>
      </c>
      <c r="C607" s="48">
        <v>44531</v>
      </c>
      <c r="D607" s="50">
        <v>5000</v>
      </c>
    </row>
    <row r="608" spans="1:4" ht="16.5" thickTop="1" thickBot="1" x14ac:dyDescent="0.3">
      <c r="A608" t="s">
        <v>6</v>
      </c>
      <c r="B608" s="1" t="s">
        <v>70</v>
      </c>
      <c r="C608" s="48">
        <v>44531</v>
      </c>
      <c r="D608" s="50">
        <v>4124</v>
      </c>
    </row>
    <row r="609" spans="1:4" ht="16.5" thickTop="1" thickBot="1" x14ac:dyDescent="0.3">
      <c r="A609" t="s">
        <v>6</v>
      </c>
      <c r="B609" s="1" t="s">
        <v>72</v>
      </c>
      <c r="C609" s="48">
        <v>44531</v>
      </c>
      <c r="D609" s="50">
        <v>15508.58</v>
      </c>
    </row>
    <row r="610" spans="1:4" ht="16.5" thickTop="1" thickBot="1" x14ac:dyDescent="0.3">
      <c r="A610" t="s">
        <v>6</v>
      </c>
      <c r="B610" s="1" t="s">
        <v>73</v>
      </c>
      <c r="C610" s="48">
        <v>44531</v>
      </c>
      <c r="D610" s="50">
        <v>510</v>
      </c>
    </row>
    <row r="611" spans="1:4" ht="16.5" thickTop="1" thickBot="1" x14ac:dyDescent="0.3">
      <c r="A611" t="s">
        <v>6</v>
      </c>
      <c r="B611" s="1" t="s">
        <v>74</v>
      </c>
      <c r="C611" s="48">
        <v>44531</v>
      </c>
      <c r="D611" s="50">
        <v>2540</v>
      </c>
    </row>
    <row r="612" spans="1:4" ht="16.5" thickTop="1" thickBot="1" x14ac:dyDescent="0.3">
      <c r="A612" t="s">
        <v>6</v>
      </c>
      <c r="B612" s="1" t="s">
        <v>51</v>
      </c>
      <c r="C612" s="48">
        <v>44531</v>
      </c>
      <c r="D612" s="50">
        <v>85000</v>
      </c>
    </row>
    <row r="613" spans="1:4" ht="16.5" thickTop="1" thickBot="1" x14ac:dyDescent="0.3">
      <c r="A613" t="s">
        <v>6</v>
      </c>
      <c r="B613" s="1" t="s">
        <v>77</v>
      </c>
      <c r="C613" s="48">
        <v>44531</v>
      </c>
      <c r="D613" s="50">
        <v>950</v>
      </c>
    </row>
    <row r="614" spans="1:4" ht="16.5" thickTop="1" thickBot="1" x14ac:dyDescent="0.3">
      <c r="A614" t="s">
        <v>6</v>
      </c>
      <c r="B614" s="1" t="s">
        <v>78</v>
      </c>
      <c r="C614" s="48">
        <v>44531</v>
      </c>
      <c r="D614" s="50">
        <v>74254</v>
      </c>
    </row>
    <row r="615" spans="1:4" ht="16.5" thickTop="1" thickBot="1" x14ac:dyDescent="0.3">
      <c r="A615" t="s">
        <v>6</v>
      </c>
      <c r="B615" s="1" t="s">
        <v>52</v>
      </c>
      <c r="C615" s="48">
        <v>44531</v>
      </c>
      <c r="D615" s="50">
        <v>65000</v>
      </c>
    </row>
    <row r="616" spans="1:4" ht="16.5" thickTop="1" thickBot="1" x14ac:dyDescent="0.3">
      <c r="A616" t="s">
        <v>6</v>
      </c>
      <c r="B616" s="1" t="s">
        <v>80</v>
      </c>
      <c r="C616" s="48">
        <v>44531</v>
      </c>
      <c r="D616" s="50">
        <v>9600</v>
      </c>
    </row>
    <row r="617" spans="1:4" ht="16.5" thickTop="1" thickBot="1" x14ac:dyDescent="0.3">
      <c r="A617" t="s">
        <v>6</v>
      </c>
      <c r="B617" s="1" t="s">
        <v>82</v>
      </c>
      <c r="C617" s="48">
        <v>44531</v>
      </c>
      <c r="D617" s="50">
        <v>2540</v>
      </c>
    </row>
    <row r="618" spans="1:4" ht="16.5" thickTop="1" thickBot="1" x14ac:dyDescent="0.3">
      <c r="A618" t="s">
        <v>6</v>
      </c>
      <c r="B618" s="1" t="s">
        <v>85</v>
      </c>
      <c r="C618" s="48">
        <v>44531</v>
      </c>
      <c r="D618" s="50">
        <v>800</v>
      </c>
    </row>
    <row r="619" spans="1:4" ht="16.5" thickTop="1" thickBot="1" x14ac:dyDescent="0.3">
      <c r="A619" t="s">
        <v>6</v>
      </c>
      <c r="B619" s="1" t="s">
        <v>53</v>
      </c>
      <c r="C619" s="48">
        <v>44531</v>
      </c>
      <c r="D619" s="50">
        <v>82545</v>
      </c>
    </row>
    <row r="620" spans="1:4" ht="16.5" thickTop="1" thickBot="1" x14ac:dyDescent="0.3">
      <c r="A620" t="s">
        <v>6</v>
      </c>
      <c r="B620" s="1" t="s">
        <v>90</v>
      </c>
      <c r="C620" s="48">
        <v>44531</v>
      </c>
      <c r="D620" s="50">
        <v>13214</v>
      </c>
    </row>
    <row r="621" spans="1:4" ht="16.5" thickTop="1" thickBot="1" x14ac:dyDescent="0.3">
      <c r="A621" t="s">
        <v>6</v>
      </c>
      <c r="B621" s="1" t="s">
        <v>91</v>
      </c>
      <c r="C621" s="48">
        <v>44531</v>
      </c>
      <c r="D621" s="50">
        <v>5478</v>
      </c>
    </row>
    <row r="622" spans="1:4" ht="15.75" thickTop="1" x14ac:dyDescent="0.25"/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953E-384D-4A05-832D-85D4B22E1417}">
  <sheetPr codeName="Sheet7"/>
  <dimension ref="A1:S91"/>
  <sheetViews>
    <sheetView zoomScale="115" zoomScaleNormal="115" workbookViewId="0">
      <selection activeCell="K28" sqref="K28"/>
    </sheetView>
  </sheetViews>
  <sheetFormatPr defaultRowHeight="15" x14ac:dyDescent="0.25"/>
  <cols>
    <col min="3" max="3" width="13.7109375" bestFit="1" customWidth="1"/>
    <col min="4" max="4" width="13.42578125" bestFit="1" customWidth="1"/>
    <col min="5" max="5" width="14.28515625" bestFit="1" customWidth="1"/>
    <col min="6" max="6" width="15.140625" bestFit="1" customWidth="1"/>
    <col min="7" max="7" width="37.42578125" bestFit="1" customWidth="1"/>
    <col min="8" max="8" width="14.140625" bestFit="1" customWidth="1"/>
    <col min="9" max="9" width="14" bestFit="1" customWidth="1"/>
    <col min="10" max="10" width="30.140625" bestFit="1" customWidth="1"/>
    <col min="11" max="11" width="16.28515625" bestFit="1" customWidth="1"/>
    <col min="12" max="12" width="12" bestFit="1" customWidth="1"/>
    <col min="13" max="13" width="15.140625" bestFit="1" customWidth="1"/>
    <col min="14" max="14" width="15.5703125" bestFit="1" customWidth="1"/>
    <col min="15" max="15" width="15.85546875" bestFit="1" customWidth="1"/>
    <col min="16" max="16" width="15.42578125" bestFit="1" customWidth="1"/>
    <col min="17" max="17" width="16.140625" bestFit="1" customWidth="1"/>
    <col min="18" max="18" width="15.28515625" bestFit="1" customWidth="1"/>
    <col min="19" max="19" width="14.5703125" bestFit="1" customWidth="1"/>
  </cols>
  <sheetData>
    <row r="1" spans="1:19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25">
      <c r="A2" s="15"/>
      <c r="B2" s="15"/>
      <c r="C2" s="30" t="s">
        <v>31</v>
      </c>
      <c r="D2" s="31"/>
      <c r="E2" s="31"/>
      <c r="F2" s="31"/>
      <c r="G2" s="31"/>
      <c r="H2" s="31"/>
      <c r="I2" s="32"/>
      <c r="J2" s="15"/>
      <c r="K2" s="30" t="s">
        <v>33</v>
      </c>
      <c r="L2" s="31"/>
      <c r="M2" s="31"/>
      <c r="N2" s="31"/>
      <c r="O2" s="32"/>
      <c r="P2" s="15"/>
      <c r="Q2" s="15"/>
      <c r="R2" s="15"/>
      <c r="S2" s="15"/>
    </row>
    <row r="3" spans="1:19" x14ac:dyDescent="0.25">
      <c r="A3" s="15"/>
      <c r="B3" s="15"/>
      <c r="C3" s="33"/>
      <c r="D3" s="15" t="s">
        <v>6</v>
      </c>
      <c r="E3" s="15" t="s">
        <v>5</v>
      </c>
      <c r="F3" s="15" t="s">
        <v>11</v>
      </c>
      <c r="G3" s="15" t="s">
        <v>12</v>
      </c>
      <c r="H3" s="15" t="s">
        <v>20</v>
      </c>
      <c r="I3" s="34" t="s">
        <v>21</v>
      </c>
      <c r="J3" s="15"/>
      <c r="K3" s="36"/>
      <c r="L3" s="15" t="s">
        <v>6</v>
      </c>
      <c r="M3" s="15" t="s">
        <v>5</v>
      </c>
      <c r="N3" s="15" t="s">
        <v>23</v>
      </c>
      <c r="O3" s="34" t="s">
        <v>24</v>
      </c>
      <c r="P3" s="15"/>
      <c r="Q3" s="15"/>
      <c r="R3" s="15"/>
      <c r="S3" s="15"/>
    </row>
    <row r="4" spans="1:19" x14ac:dyDescent="0.25">
      <c r="A4" s="15"/>
      <c r="B4" s="15"/>
      <c r="C4" s="53" cm="1">
        <f t="array" ref="C4:C15">_xlfn.UNIQUE(_xlfn._xlws.FILTER(Data!C:C, Data!C:C&lt;&gt;""))</f>
        <v>44197</v>
      </c>
      <c r="D4" s="24">
        <f>SUMIFS(Data!$D:$D, Data!$C:$C, 'Dashboard Data'!$C4, Data!$A:$A, 'Dashboard Data'!D$3)</f>
        <v>375249.37999999995</v>
      </c>
      <c r="E4" s="24">
        <f>SUMIFS(Data!$D:$D, Data!$C:$C, 'Dashboard Data'!$C4, Data!$A:$A, 'Dashboard Data'!E$3)</f>
        <v>491403.19999999995</v>
      </c>
      <c r="F4" s="25">
        <f>MAX($D$4:$E$15)+50000</f>
        <v>739537.58000000007</v>
      </c>
      <c r="G4" s="25">
        <f>F4</f>
        <v>739537.58000000007</v>
      </c>
      <c r="H4" s="26">
        <f>AVERAGE($E$4:$E$15)</f>
        <v>560547.77166666661</v>
      </c>
      <c r="I4" s="35">
        <f>AVERAGEIF($D$4:$D$13,"&lt;&gt;0")</f>
        <v>453370.43200000003</v>
      </c>
      <c r="J4" s="15"/>
      <c r="K4" s="37">
        <v>2021</v>
      </c>
      <c r="L4" s="29">
        <f>SUM(D4:D15)</f>
        <v>5400906.8200000003</v>
      </c>
      <c r="M4" s="29">
        <f>SUM(E4:E15)</f>
        <v>6726573.2599999998</v>
      </c>
      <c r="N4" s="40">
        <v>7500000</v>
      </c>
      <c r="O4" s="41">
        <v>7500000</v>
      </c>
      <c r="P4" s="15"/>
      <c r="Q4" s="15"/>
      <c r="R4" s="15"/>
      <c r="S4" s="15"/>
    </row>
    <row r="5" spans="1:19" x14ac:dyDescent="0.25">
      <c r="A5" s="15"/>
      <c r="B5" s="15"/>
      <c r="C5" s="54">
        <v>44228</v>
      </c>
      <c r="D5" s="24">
        <f>SUMIFS(Data!$D:$D, Data!$C:$C, 'Dashboard Data'!$C5, Data!$A:$A, 'Dashboard Data'!D$3)</f>
        <v>285686.88</v>
      </c>
      <c r="E5" s="24">
        <f>SUMIFS(Data!$D:$D, Data!$C:$C, 'Dashboard Data'!$C5, Data!$A:$A, 'Dashboard Data'!E$3)</f>
        <v>500973</v>
      </c>
      <c r="F5" s="25">
        <f t="shared" ref="F5:F15" si="0">MAX($D$4:$E$15)+50000</f>
        <v>739537.58000000007</v>
      </c>
      <c r="G5" s="25">
        <f t="shared" ref="G5:G15" si="1">F5</f>
        <v>739537.58000000007</v>
      </c>
      <c r="H5" s="26">
        <f t="shared" ref="H5:H15" si="2">AVERAGE($E$4:$E$15)</f>
        <v>560547.77166666661</v>
      </c>
      <c r="I5" s="35">
        <f t="shared" ref="I5:I15" si="3">AVERAGEIF($D$4:$D$13,"&lt;&gt;0")</f>
        <v>453370.43200000003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15"/>
      <c r="C6" s="54">
        <v>44256</v>
      </c>
      <c r="D6" s="24">
        <f>SUMIFS(Data!$D:$D, Data!$C:$C, 'Dashboard Data'!$C6, Data!$A:$A, 'Dashboard Data'!D$3)</f>
        <v>322281.31999999995</v>
      </c>
      <c r="E6" s="24">
        <f>SUMIFS(Data!$D:$D, Data!$C:$C, 'Dashboard Data'!$C6, Data!$A:$A, 'Dashboard Data'!E$3)</f>
        <v>662109.07999999996</v>
      </c>
      <c r="F6" s="25">
        <f t="shared" si="0"/>
        <v>739537.58000000007</v>
      </c>
      <c r="G6" s="25">
        <f t="shared" si="1"/>
        <v>739537.58000000007</v>
      </c>
      <c r="H6" s="26">
        <f t="shared" si="2"/>
        <v>560547.77166666661</v>
      </c>
      <c r="I6" s="35">
        <f t="shared" si="3"/>
        <v>453370.43200000003</v>
      </c>
      <c r="J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15"/>
      <c r="C7" s="54">
        <v>44287</v>
      </c>
      <c r="D7" s="24">
        <f>SUMIFS(Data!$D:$D, Data!$C:$C, 'Dashboard Data'!$C7, Data!$A:$A, 'Dashboard Data'!D$3)</f>
        <v>391504.1</v>
      </c>
      <c r="E7" s="24">
        <f>SUMIFS(Data!$D:$D, Data!$C:$C, 'Dashboard Data'!$C7, Data!$A:$A, 'Dashboard Data'!E$3)</f>
        <v>512328.69999999995</v>
      </c>
      <c r="F7" s="25">
        <f t="shared" si="0"/>
        <v>739537.58000000007</v>
      </c>
      <c r="G7" s="25">
        <f t="shared" si="1"/>
        <v>739537.58000000007</v>
      </c>
      <c r="H7" s="26">
        <f t="shared" si="2"/>
        <v>560547.77166666661</v>
      </c>
      <c r="I7" s="35">
        <f t="shared" si="3"/>
        <v>453370.43200000003</v>
      </c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15"/>
      <c r="C8" s="54">
        <v>44317</v>
      </c>
      <c r="D8" s="24">
        <f>SUMIFS(Data!$D:$D, Data!$C:$C, 'Dashboard Data'!$C8, Data!$A:$A, 'Dashboard Data'!D$3)</f>
        <v>415657.24</v>
      </c>
      <c r="E8" s="24">
        <f>SUMIFS(Data!$D:$D, Data!$C:$C, 'Dashboard Data'!$C8, Data!$A:$A, 'Dashboard Data'!E$3)</f>
        <v>565021.69999999995</v>
      </c>
      <c r="F8" s="25">
        <f t="shared" si="0"/>
        <v>739537.58000000007</v>
      </c>
      <c r="G8" s="25">
        <f t="shared" si="1"/>
        <v>739537.58000000007</v>
      </c>
      <c r="H8" s="26">
        <f t="shared" si="2"/>
        <v>560547.77166666661</v>
      </c>
      <c r="I8" s="35">
        <f t="shared" si="3"/>
        <v>453370.43200000003</v>
      </c>
      <c r="J8" s="15"/>
      <c r="K8" s="43" t="s">
        <v>2</v>
      </c>
      <c r="L8" s="43" t="s">
        <v>22</v>
      </c>
      <c r="M8" s="43" t="s">
        <v>29</v>
      </c>
      <c r="N8" s="43" t="s">
        <v>30</v>
      </c>
    </row>
    <row r="9" spans="1:19" x14ac:dyDescent="0.25">
      <c r="A9" s="15"/>
      <c r="B9" s="15"/>
      <c r="C9" s="54">
        <v>44348</v>
      </c>
      <c r="D9" s="24">
        <f>SUMIFS(Data!$D:$D, Data!$C:$C, 'Dashboard Data'!$C9, Data!$A:$A, 'Dashboard Data'!D$3)</f>
        <v>444457.13999999996</v>
      </c>
      <c r="E9" s="24">
        <f>SUMIFS(Data!$D:$D, Data!$C:$C, 'Dashboard Data'!$C9, Data!$A:$A, 'Dashboard Data'!E$3)</f>
        <v>502787.6</v>
      </c>
      <c r="F9" s="25">
        <f t="shared" si="0"/>
        <v>739537.58000000007</v>
      </c>
      <c r="G9" s="25">
        <f t="shared" si="1"/>
        <v>739537.58000000007</v>
      </c>
      <c r="H9" s="26">
        <f t="shared" si="2"/>
        <v>560547.77166666661</v>
      </c>
      <c r="I9" s="35">
        <f t="shared" si="3"/>
        <v>453370.43200000003</v>
      </c>
      <c r="J9" s="15"/>
      <c r="K9" s="43" t="s">
        <v>48</v>
      </c>
      <c r="L9" s="56">
        <f>_xlfn.XLOOKUP(K9, 'Combined Pivots'!AF5:AF55, 'Combined Pivots'!AT5:AT55)</f>
        <v>1.8444634141718552</v>
      </c>
      <c r="M9" s="44" t="str">
        <f>IF(L9&lt;100%, 1-L9, "0%")</f>
        <v>0%</v>
      </c>
      <c r="N9" s="62">
        <f>_xlfn.XLOOKUP(K9, 'Combined Pivots'!AF5:AF55, 'Combined Pivots'!AS5:AS55)</f>
        <v>356427.74</v>
      </c>
    </row>
    <row r="10" spans="1:19" x14ac:dyDescent="0.25">
      <c r="A10" s="15"/>
      <c r="B10" s="15"/>
      <c r="C10" s="54">
        <v>44378</v>
      </c>
      <c r="D10" s="24">
        <f>SUMIFS(Data!$D:$D, Data!$C:$C, 'Dashboard Data'!$C10, Data!$A:$A, 'Dashboard Data'!D$3)</f>
        <v>494651.04</v>
      </c>
      <c r="E10" s="24">
        <f>SUMIFS(Data!$D:$D, Data!$C:$C, 'Dashboard Data'!$C10, Data!$A:$A, 'Dashboard Data'!E$3)</f>
        <v>689537.58000000007</v>
      </c>
      <c r="F10" s="25">
        <f t="shared" si="0"/>
        <v>739537.58000000007</v>
      </c>
      <c r="G10" s="25">
        <f t="shared" si="1"/>
        <v>739537.58000000007</v>
      </c>
      <c r="H10" s="26">
        <f t="shared" si="2"/>
        <v>560547.77166666661</v>
      </c>
      <c r="I10" s="35">
        <f t="shared" si="3"/>
        <v>453370.43200000003</v>
      </c>
      <c r="J10" s="15"/>
      <c r="K10" s="43"/>
      <c r="L10" s="43"/>
      <c r="M10" s="43"/>
      <c r="N10" s="43"/>
    </row>
    <row r="11" spans="1:19" x14ac:dyDescent="0.25">
      <c r="A11" s="15"/>
      <c r="B11" s="15"/>
      <c r="C11" s="54">
        <v>44409</v>
      </c>
      <c r="D11" s="24">
        <f>SUMIFS(Data!$D:$D, Data!$C:$C, 'Dashboard Data'!$C11, Data!$A:$A, 'Dashboard Data'!D$3)</f>
        <v>553045.7799999998</v>
      </c>
      <c r="E11" s="24">
        <f>SUMIFS(Data!$D:$D, Data!$C:$C, 'Dashboard Data'!$C11, Data!$A:$A, 'Dashboard Data'!E$3)</f>
        <v>557899.4</v>
      </c>
      <c r="F11" s="25">
        <f t="shared" si="0"/>
        <v>739537.58000000007</v>
      </c>
      <c r="G11" s="25">
        <f t="shared" si="1"/>
        <v>739537.58000000007</v>
      </c>
      <c r="H11" s="26">
        <f t="shared" si="2"/>
        <v>560547.77166666661</v>
      </c>
      <c r="I11" s="35">
        <f t="shared" si="3"/>
        <v>453370.43200000003</v>
      </c>
      <c r="J11" s="15"/>
      <c r="K11" s="43" t="s">
        <v>2</v>
      </c>
      <c r="L11" s="43" t="s">
        <v>22</v>
      </c>
      <c r="M11" s="43" t="s">
        <v>29</v>
      </c>
      <c r="N11" s="43" t="s">
        <v>30</v>
      </c>
    </row>
    <row r="12" spans="1:19" x14ac:dyDescent="0.25">
      <c r="A12" s="15"/>
      <c r="B12" s="15"/>
      <c r="C12" s="54">
        <v>44440</v>
      </c>
      <c r="D12" s="24">
        <f>SUMIFS(Data!$D:$D, Data!$C:$C, 'Dashboard Data'!$C12, Data!$A:$A, 'Dashboard Data'!D$3)</f>
        <v>667304.08000000007</v>
      </c>
      <c r="E12" s="24">
        <f>SUMIFS(Data!$D:$D, Data!$C:$C, 'Dashboard Data'!$C12, Data!$A:$A, 'Dashboard Data'!E$3)</f>
        <v>503615.24</v>
      </c>
      <c r="F12" s="25">
        <f t="shared" si="0"/>
        <v>739537.58000000007</v>
      </c>
      <c r="G12" s="25">
        <f t="shared" si="1"/>
        <v>739537.58000000007</v>
      </c>
      <c r="H12" s="26">
        <f t="shared" si="2"/>
        <v>560547.77166666661</v>
      </c>
      <c r="I12" s="35">
        <f t="shared" si="3"/>
        <v>453370.43200000003</v>
      </c>
      <c r="J12" s="15"/>
      <c r="K12" s="43" t="s">
        <v>50</v>
      </c>
      <c r="L12" s="56">
        <f>_xlfn.XLOOKUP(K12, 'Combined Pivots'!AF8:AF58, 'Combined Pivots'!AT8:AT58)</f>
        <v>3.8516731321159368E-2</v>
      </c>
      <c r="M12" s="44">
        <f>IF(L12&lt;100%, 1-L12, "0%")</f>
        <v>0.9614832686788406</v>
      </c>
      <c r="N12" s="62">
        <f>_xlfn.XLOOKUP(K12, 'Combined Pivots'!AF8:AF58, 'Combined Pivots'!AS8:AS58)</f>
        <v>-487772</v>
      </c>
    </row>
    <row r="13" spans="1:19" x14ac:dyDescent="0.25">
      <c r="A13" s="15"/>
      <c r="B13" s="15"/>
      <c r="C13" s="54">
        <v>44470</v>
      </c>
      <c r="D13" s="24">
        <f>SUMIFS(Data!$D:$D, Data!$C:$C, 'Dashboard Data'!$C13, Data!$A:$A, 'Dashboard Data'!D$3)</f>
        <v>583867.35999999987</v>
      </c>
      <c r="E13" s="24">
        <f>SUMIFS(Data!$D:$D, Data!$C:$C, 'Dashboard Data'!$C13, Data!$A:$A, 'Dashboard Data'!E$3)</f>
        <v>551548.6</v>
      </c>
      <c r="F13" s="25">
        <f t="shared" si="0"/>
        <v>739537.58000000007</v>
      </c>
      <c r="G13" s="25">
        <f t="shared" si="1"/>
        <v>739537.58000000007</v>
      </c>
      <c r="H13" s="26">
        <f t="shared" si="2"/>
        <v>560547.77166666661</v>
      </c>
      <c r="I13" s="35">
        <f t="shared" si="3"/>
        <v>453370.43200000003</v>
      </c>
      <c r="J13" s="15"/>
      <c r="K13" s="43"/>
      <c r="L13" s="43"/>
      <c r="M13" s="43"/>
      <c r="N13" s="43"/>
    </row>
    <row r="14" spans="1:19" x14ac:dyDescent="0.25">
      <c r="A14" s="15"/>
      <c r="B14" s="15"/>
      <c r="C14" s="54">
        <v>44501</v>
      </c>
      <c r="D14" s="24">
        <f>SUMIFS(Data!$D:$D, Data!$C:$C, 'Dashboard Data'!$C14, Data!$A:$A, 'Dashboard Data'!D$3)</f>
        <v>450752.06</v>
      </c>
      <c r="E14" s="24">
        <f>SUMIFS(Data!$D:$D, Data!$C:$C, 'Dashboard Data'!$C14, Data!$A:$A, 'Dashboard Data'!E$3)</f>
        <v>680494.54</v>
      </c>
      <c r="F14" s="25">
        <f t="shared" si="0"/>
        <v>739537.58000000007</v>
      </c>
      <c r="G14" s="25">
        <f t="shared" si="1"/>
        <v>739537.58000000007</v>
      </c>
      <c r="H14" s="26">
        <f t="shared" si="2"/>
        <v>560547.77166666661</v>
      </c>
      <c r="I14" s="35">
        <f t="shared" si="3"/>
        <v>453370.43200000003</v>
      </c>
      <c r="J14" s="15"/>
      <c r="K14" s="43" t="s">
        <v>2</v>
      </c>
      <c r="L14" s="43" t="s">
        <v>22</v>
      </c>
      <c r="M14" s="43" t="s">
        <v>29</v>
      </c>
      <c r="N14" s="43" t="s">
        <v>30</v>
      </c>
    </row>
    <row r="15" spans="1:19" x14ac:dyDescent="0.25">
      <c r="A15" s="15"/>
      <c r="B15" s="15"/>
      <c r="C15" s="55">
        <v>44531</v>
      </c>
      <c r="D15" s="27">
        <f>SUMIFS(Data!$D:$D, Data!$C:$C, 'Dashboard Data'!$C15, Data!$A:$A, 'Dashboard Data'!D$3)</f>
        <v>416450.44</v>
      </c>
      <c r="E15" s="27">
        <f>SUMIFS(Data!$D:$D, Data!$C:$C, 'Dashboard Data'!$C15, Data!$A:$A, 'Dashboard Data'!E$3)</f>
        <v>508854.61999999994</v>
      </c>
      <c r="F15" s="28">
        <f t="shared" si="0"/>
        <v>739537.58000000007</v>
      </c>
      <c r="G15" s="28">
        <f t="shared" si="1"/>
        <v>739537.58000000007</v>
      </c>
      <c r="H15" s="29">
        <f t="shared" si="2"/>
        <v>560547.77166666661</v>
      </c>
      <c r="I15" s="38">
        <f t="shared" si="3"/>
        <v>453370.43200000003</v>
      </c>
      <c r="J15" s="15"/>
      <c r="K15" s="43" t="s">
        <v>51</v>
      </c>
      <c r="L15" s="56">
        <f>_xlfn.XLOOKUP(K15, 'Combined Pivots'!AF11:AF61, 'Combined Pivots'!AT11:AT61)</f>
        <v>1.115396279351619</v>
      </c>
      <c r="M15" s="44" t="str">
        <f>IF(L15&lt;100%, 1-L15, "0%")</f>
        <v>0%</v>
      </c>
      <c r="N15" s="62">
        <f>_xlfn.XLOOKUP(K15, 'Combined Pivots'!AF11:AF61, 'Combined Pivots'!AS11:AS61)</f>
        <v>135387.35999999999</v>
      </c>
      <c r="O15" s="15"/>
      <c r="P15" s="15"/>
      <c r="Q15" s="15"/>
      <c r="R15" s="15"/>
      <c r="S15" s="15"/>
    </row>
    <row r="16" spans="1:19" x14ac:dyDescent="0.25">
      <c r="A16" s="15"/>
      <c r="B16" s="15"/>
      <c r="C16" s="30" t="s">
        <v>32</v>
      </c>
      <c r="D16" s="31"/>
      <c r="E16" s="31"/>
      <c r="F16" s="31"/>
      <c r="G16" s="32"/>
      <c r="H16" s="15"/>
      <c r="I16" s="15"/>
      <c r="J16" s="15"/>
      <c r="K16" s="43"/>
      <c r="L16" s="43"/>
      <c r="M16" s="43"/>
      <c r="N16" s="43"/>
      <c r="O16" s="15"/>
      <c r="P16" s="15"/>
      <c r="Q16" s="15"/>
      <c r="R16" s="15"/>
      <c r="S16" s="15"/>
    </row>
    <row r="17" spans="1:19" x14ac:dyDescent="0.25">
      <c r="A17" s="15"/>
      <c r="B17" s="15"/>
      <c r="C17" s="36"/>
      <c r="D17" s="15" t="s">
        <v>6</v>
      </c>
      <c r="E17" s="15" t="s">
        <v>5</v>
      </c>
      <c r="F17" s="15" t="s">
        <v>11</v>
      </c>
      <c r="G17" s="34" t="s">
        <v>12</v>
      </c>
      <c r="H17" s="15"/>
      <c r="I17" s="15"/>
      <c r="J17" s="15"/>
      <c r="K17" s="43" t="s">
        <v>2</v>
      </c>
      <c r="L17" s="43" t="s">
        <v>22</v>
      </c>
      <c r="M17" s="43" t="s">
        <v>29</v>
      </c>
      <c r="N17" s="43" t="s">
        <v>30</v>
      </c>
      <c r="O17" s="15"/>
      <c r="P17" s="15"/>
      <c r="Q17" s="15"/>
      <c r="R17" s="15"/>
      <c r="S17" s="15"/>
    </row>
    <row r="18" spans="1:19" x14ac:dyDescent="0.25">
      <c r="A18" s="15"/>
      <c r="B18" s="15"/>
      <c r="C18" s="36" t="s">
        <v>13</v>
      </c>
      <c r="D18" s="26">
        <f>SUM(D4:D6)</f>
        <v>983217.58</v>
      </c>
      <c r="E18" s="26">
        <f>SUM(E4:E6)</f>
        <v>1654485.2799999998</v>
      </c>
      <c r="F18" s="18">
        <f>MAX(D18:E21)+100000</f>
        <v>1851052.22</v>
      </c>
      <c r="G18" s="39">
        <f>$F$18</f>
        <v>1851052.22</v>
      </c>
      <c r="H18" s="15"/>
      <c r="I18" s="15"/>
      <c r="J18" s="15"/>
      <c r="K18" s="43" t="s">
        <v>52</v>
      </c>
      <c r="L18" s="56">
        <f>_xlfn.XLOOKUP(K18, 'Combined Pivots'!AF14:AF64, 'Combined Pivots'!AT14:AT64)</f>
        <v>0.63670250547380802</v>
      </c>
      <c r="M18" s="44">
        <f>IF(L18&lt;100%, 1-L18, "0%")</f>
        <v>0.36329749452619198</v>
      </c>
      <c r="N18" s="62">
        <f>_xlfn.XLOOKUP(K18, 'Combined Pivots'!AF14:AF64, 'Combined Pivots'!AS14:AS64)</f>
        <v>-236619.56000000003</v>
      </c>
      <c r="O18" s="15"/>
      <c r="P18" s="15"/>
      <c r="Q18" s="15"/>
      <c r="R18" s="15"/>
      <c r="S18" s="15"/>
    </row>
    <row r="19" spans="1:19" x14ac:dyDescent="0.25">
      <c r="A19" s="15"/>
      <c r="B19" s="15"/>
      <c r="C19" s="36" t="s">
        <v>14</v>
      </c>
      <c r="D19" s="26">
        <f>SUM(D7:D9)</f>
        <v>1251618.48</v>
      </c>
      <c r="E19" s="26">
        <f>SUM(E7:E9)</f>
        <v>1580138</v>
      </c>
      <c r="F19" s="18">
        <f>$F$18</f>
        <v>1851052.22</v>
      </c>
      <c r="G19" s="39">
        <f>$F$18</f>
        <v>1851052.22</v>
      </c>
      <c r="H19" s="15"/>
      <c r="I19" s="15"/>
      <c r="J19" s="15"/>
      <c r="K19" s="43"/>
      <c r="L19" s="43"/>
      <c r="M19" s="43"/>
      <c r="N19" s="43"/>
      <c r="O19" s="15"/>
      <c r="P19" s="15"/>
      <c r="Q19" s="15"/>
      <c r="R19" s="15"/>
      <c r="S19" s="15"/>
    </row>
    <row r="20" spans="1:19" x14ac:dyDescent="0.25">
      <c r="A20" s="15"/>
      <c r="B20" s="15"/>
      <c r="C20" s="36" t="s">
        <v>15</v>
      </c>
      <c r="D20" s="26">
        <f>SUM(D10:D12)</f>
        <v>1715000.9</v>
      </c>
      <c r="E20" s="26">
        <f>SUM(E10:E12)</f>
        <v>1751052.22</v>
      </c>
      <c r="F20" s="18">
        <f>$F$18</f>
        <v>1851052.22</v>
      </c>
      <c r="G20" s="39">
        <f>$F$18</f>
        <v>1851052.22</v>
      </c>
      <c r="H20" s="15"/>
      <c r="I20" s="15"/>
      <c r="J20" s="15"/>
      <c r="K20" s="43" t="s">
        <v>2</v>
      </c>
      <c r="L20" s="43" t="s">
        <v>22</v>
      </c>
      <c r="M20" s="43" t="s">
        <v>29</v>
      </c>
      <c r="N20" s="43" t="s">
        <v>30</v>
      </c>
      <c r="O20" s="15"/>
      <c r="P20" s="15"/>
      <c r="Q20" s="15"/>
      <c r="R20" s="15"/>
      <c r="S20" s="15"/>
    </row>
    <row r="21" spans="1:19" x14ac:dyDescent="0.25">
      <c r="A21" s="15"/>
      <c r="B21" s="15"/>
      <c r="C21" s="37" t="s">
        <v>16</v>
      </c>
      <c r="D21" s="29">
        <f>SUM(D13:D15)</f>
        <v>1451069.8599999999</v>
      </c>
      <c r="E21" s="29">
        <f>SUM(E13:E15)</f>
        <v>1740897.76</v>
      </c>
      <c r="F21" s="40">
        <f>$F$18</f>
        <v>1851052.22</v>
      </c>
      <c r="G21" s="41">
        <f>$F$18</f>
        <v>1851052.22</v>
      </c>
      <c r="H21" s="15"/>
      <c r="I21" s="15"/>
      <c r="J21" s="15"/>
      <c r="K21" s="43" t="s">
        <v>53</v>
      </c>
      <c r="L21" s="56">
        <f>_xlfn.XLOOKUP(K21, 'Combined Pivots'!AF17:AF67, 'Combined Pivots'!AT17:AT67)</f>
        <v>0.64561421333630242</v>
      </c>
      <c r="M21" s="44">
        <f>IF(L21&lt;100%, 1-L21, "0%")</f>
        <v>0.35438578666369758</v>
      </c>
      <c r="N21" s="62">
        <f>_xlfn.XLOOKUP(K21, 'Combined Pivots'!AF17:AF67, 'Combined Pivots'!AS17:AS67)</f>
        <v>-742802.56000000017</v>
      </c>
      <c r="O21" s="15"/>
      <c r="P21" s="15"/>
      <c r="Q21" s="15"/>
      <c r="R21" s="15"/>
      <c r="S21" s="15"/>
    </row>
    <row r="22" spans="1:19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N22" s="15"/>
      <c r="O22" s="15"/>
      <c r="P22" s="15"/>
      <c r="Q22" s="15"/>
      <c r="R22" s="15"/>
      <c r="S22" s="15"/>
    </row>
    <row r="23" spans="1:19" x14ac:dyDescent="0.25">
      <c r="A23" s="15"/>
      <c r="B23" s="15"/>
      <c r="C23" s="15" t="s">
        <v>2</v>
      </c>
      <c r="D23" s="15" t="s">
        <v>6</v>
      </c>
      <c r="E23" s="15" t="s">
        <v>5</v>
      </c>
      <c r="F23" s="15"/>
      <c r="G23" s="15"/>
      <c r="H23" s="15" t="s">
        <v>2</v>
      </c>
      <c r="I23" s="15"/>
      <c r="J23" s="15"/>
      <c r="N23" s="15"/>
      <c r="O23" s="15"/>
      <c r="P23" s="15"/>
      <c r="Q23" s="15"/>
      <c r="R23" s="15"/>
      <c r="S23" s="15"/>
    </row>
    <row r="24" spans="1:19" x14ac:dyDescent="0.25">
      <c r="A24" s="15"/>
      <c r="B24" s="15"/>
      <c r="C24" s="3" t="str" cm="1">
        <f t="array" ref="C24:C74">_xlfn.UNIQUE(_xlfn._xlws.FILTER(Data!B:B,Data!B:B&lt;&gt;"", ""))</f>
        <v>Acme Corporation</v>
      </c>
      <c r="D24" s="21">
        <f>SUMIFS(Data!$D:$D, Data!$B:$B, 'Dashboard Data'!$C24, Data!$A:$A, 'Dashboard Data'!D$23)</f>
        <v>57837.2</v>
      </c>
      <c r="E24" s="21">
        <f>SUMIFS(Data!$D:$D, Data!$B:$B, 'Dashboard Data'!$C24, Data!$A:$A, 'Dashboard Data'!E$23)</f>
        <v>24388</v>
      </c>
      <c r="F24" s="15"/>
      <c r="G24" s="15"/>
      <c r="H24" s="15" t="s">
        <v>1</v>
      </c>
      <c r="I24" s="15"/>
      <c r="J24" s="15"/>
      <c r="N24" s="15"/>
      <c r="O24" s="15"/>
      <c r="P24" s="15"/>
      <c r="Q24" s="15"/>
      <c r="R24" s="15"/>
      <c r="S24" s="15"/>
    </row>
    <row r="25" spans="1:19" x14ac:dyDescent="0.25">
      <c r="A25" s="15"/>
      <c r="B25" s="15"/>
      <c r="C25" s="15" t="str">
        <v>Wonka Industries</v>
      </c>
      <c r="D25" s="21">
        <f>SUMIFS(Data!$D:$D, Data!$B:$B, 'Dashboard Data'!$C25, Data!$A:$A, 'Dashboard Data'!D$23)</f>
        <v>2840</v>
      </c>
      <c r="E25" s="21">
        <f>SUMIFS(Data!$D:$D, Data!$B:$B, 'Dashboard Data'!$C25, Data!$A:$A, 'Dashboard Data'!E$23)</f>
        <v>0</v>
      </c>
      <c r="F25" s="15"/>
      <c r="G25" s="15"/>
      <c r="H25" s="15"/>
      <c r="I25" s="15"/>
      <c r="J25" s="15"/>
      <c r="N25" s="15"/>
      <c r="O25" s="15"/>
      <c r="P25" s="15"/>
      <c r="Q25" s="15"/>
      <c r="R25" s="15"/>
      <c r="S25" s="15"/>
    </row>
    <row r="26" spans="1:19" x14ac:dyDescent="0.25">
      <c r="A26" s="15"/>
      <c r="B26" s="15"/>
      <c r="C26" s="15" t="str">
        <v>Globex Corporation</v>
      </c>
      <c r="D26" s="21">
        <f>SUMIFS(Data!$D:$D, Data!$B:$B, 'Dashboard Data'!$C26, Data!$A:$A, 'Dashboard Data'!D$23)</f>
        <v>778503.74</v>
      </c>
      <c r="E26" s="21">
        <f>SUMIFS(Data!$D:$D, Data!$B:$B, 'Dashboard Data'!$C26, Data!$A:$A, 'Dashboard Data'!E$23)</f>
        <v>422076</v>
      </c>
      <c r="F26" s="15"/>
      <c r="G26" s="15"/>
      <c r="H26" s="15"/>
      <c r="I26" s="15"/>
      <c r="J26" s="15"/>
      <c r="M26" s="15"/>
      <c r="N26" s="15"/>
      <c r="O26" s="15"/>
      <c r="P26" s="15"/>
      <c r="Q26" s="15"/>
      <c r="R26" s="15"/>
      <c r="S26" s="15"/>
    </row>
    <row r="27" spans="1:19" x14ac:dyDescent="0.25">
      <c r="A27" s="15"/>
      <c r="B27" s="15"/>
      <c r="C27" s="15" t="str">
        <v>Soylent Corp</v>
      </c>
      <c r="D27" s="21">
        <f>SUMIFS(Data!$D:$D, Data!$B:$B, 'Dashboard Data'!$C27, Data!$A:$A, 'Dashboard Data'!D$23)</f>
        <v>257939.07999999996</v>
      </c>
      <c r="E27" s="21">
        <f>SUMIFS(Data!$D:$D, Data!$B:$B, 'Dashboard Data'!$C27, Data!$A:$A, 'Dashboard Data'!E$23)</f>
        <v>264300</v>
      </c>
      <c r="F27" s="15"/>
      <c r="G27" s="15"/>
      <c r="H27" s="15"/>
      <c r="I27" s="15"/>
      <c r="J27" s="15"/>
      <c r="M27" s="15"/>
      <c r="N27" s="15"/>
      <c r="O27" s="15"/>
      <c r="P27" s="15"/>
      <c r="Q27" s="15"/>
      <c r="R27" s="15"/>
      <c r="S27" s="15"/>
    </row>
    <row r="28" spans="1:19" x14ac:dyDescent="0.25">
      <c r="A28" s="15"/>
      <c r="B28" s="15"/>
      <c r="C28" s="15" t="str">
        <v>Ollivander's Wand Shop</v>
      </c>
      <c r="D28" s="21">
        <f>SUMIFS(Data!$D:$D, Data!$B:$B, 'Dashboard Data'!$C28, Data!$A:$A, 'Dashboard Data'!D$23)</f>
        <v>20505</v>
      </c>
      <c r="E28" s="21">
        <f>SUMIFS(Data!$D:$D, Data!$B:$B, 'Dashboard Data'!$C28, Data!$A:$A, 'Dashboard Data'!E$23)</f>
        <v>4320</v>
      </c>
      <c r="F28" s="15"/>
      <c r="G28" s="15"/>
      <c r="H28" s="15"/>
      <c r="I28" s="15"/>
      <c r="J28" s="15"/>
      <c r="M28" s="15"/>
      <c r="N28" s="15"/>
      <c r="O28" s="15"/>
      <c r="P28" s="15"/>
      <c r="Q28" s="15"/>
      <c r="R28" s="15"/>
      <c r="S28" s="15"/>
    </row>
    <row r="29" spans="1:19" x14ac:dyDescent="0.25">
      <c r="A29" s="15"/>
      <c r="B29" s="15"/>
      <c r="C29" s="15" t="str">
        <v>Gekko &amp; Co</v>
      </c>
      <c r="D29" s="21">
        <f>SUMIFS(Data!$D:$D, Data!$B:$B, 'Dashboard Data'!$C29, Data!$A:$A, 'Dashboard Data'!D$23)</f>
        <v>2756</v>
      </c>
      <c r="E29" s="21">
        <f>SUMIFS(Data!$D:$D, Data!$B:$B, 'Dashboard Data'!$C29, Data!$A:$A, 'Dashboard Data'!E$23)</f>
        <v>5332.7999999999993</v>
      </c>
      <c r="F29" s="15"/>
      <c r="J29" s="15"/>
      <c r="M29" s="15"/>
      <c r="N29" s="15"/>
      <c r="O29" s="15"/>
      <c r="P29" s="15"/>
      <c r="Q29" s="15"/>
      <c r="R29" s="15"/>
      <c r="S29" s="15"/>
    </row>
    <row r="30" spans="1:19" x14ac:dyDescent="0.25">
      <c r="A30" s="15"/>
      <c r="B30" s="15"/>
      <c r="C30" s="15" t="str">
        <v>Wayne Enterprises</v>
      </c>
      <c r="D30" s="21">
        <f>SUMIFS(Data!$D:$D, Data!$B:$B, 'Dashboard Data'!$C30, Data!$A:$A, 'Dashboard Data'!D$23)</f>
        <v>2598.1</v>
      </c>
      <c r="E30" s="21">
        <f>SUMIFS(Data!$D:$D, Data!$B:$B, 'Dashboard Data'!$C30, Data!$A:$A, 'Dashboard Data'!E$23)</f>
        <v>0</v>
      </c>
      <c r="F30" s="15"/>
      <c r="J30" s="15"/>
      <c r="M30" s="15"/>
      <c r="N30" s="15"/>
      <c r="O30" s="15"/>
      <c r="P30" s="15"/>
      <c r="Q30" s="15"/>
      <c r="R30" s="15"/>
      <c r="S30" s="15"/>
    </row>
    <row r="31" spans="1:19" x14ac:dyDescent="0.25">
      <c r="A31" s="15"/>
      <c r="B31" s="15"/>
      <c r="C31" s="15" t="str">
        <v>Genco Pura Olive Oil Company</v>
      </c>
      <c r="D31" s="21">
        <f>SUMIFS(Data!$D:$D, Data!$B:$B, 'Dashboard Data'!$C31, Data!$A:$A, 'Dashboard Data'!D$23)</f>
        <v>7844</v>
      </c>
      <c r="E31" s="21">
        <f>SUMIFS(Data!$D:$D, Data!$B:$B, 'Dashboard Data'!$C31, Data!$A:$A, 'Dashboard Data'!E$23)</f>
        <v>0</v>
      </c>
      <c r="F31" s="15"/>
      <c r="J31" s="15"/>
      <c r="M31" s="15"/>
      <c r="N31" s="15"/>
      <c r="O31" s="15"/>
      <c r="P31" s="15"/>
      <c r="Q31" s="15"/>
      <c r="R31" s="15"/>
      <c r="S31" s="15"/>
    </row>
    <row r="32" spans="1:19" x14ac:dyDescent="0.25">
      <c r="A32" s="15"/>
      <c r="B32" s="15"/>
      <c r="C32" s="15" t="str">
        <v>Duff Beer</v>
      </c>
      <c r="D32" s="21">
        <f>SUMIFS(Data!$D:$D, Data!$B:$B, 'Dashboard Data'!$C32, Data!$A:$A, 'Dashboard Data'!D$23)</f>
        <v>125480</v>
      </c>
      <c r="E32" s="21">
        <f>SUMIFS(Data!$D:$D, Data!$B:$B, 'Dashboard Data'!$C32, Data!$A:$A, 'Dashboard Data'!E$23)</f>
        <v>195840</v>
      </c>
      <c r="F32" s="15"/>
      <c r="J32" s="15"/>
      <c r="M32" s="15"/>
      <c r="N32" s="15"/>
      <c r="O32" s="15"/>
      <c r="P32" s="15"/>
      <c r="Q32" s="15"/>
      <c r="R32" s="15"/>
      <c r="S32" s="15"/>
    </row>
    <row r="33" spans="3:10" x14ac:dyDescent="0.25">
      <c r="C33" t="str">
        <v>Bubba Gump Shrimp Company</v>
      </c>
      <c r="D33" s="21">
        <f>SUMIFS(Data!$D:$D, Data!$B:$B, 'Dashboard Data'!$C33, Data!$A:$A, 'Dashboard Data'!D$23)</f>
        <v>62628.5</v>
      </c>
      <c r="E33" s="21">
        <f>SUMIFS(Data!$D:$D, Data!$B:$B, 'Dashboard Data'!$C33, Data!$A:$A, 'Dashboard Data'!E$23)</f>
        <v>75840</v>
      </c>
    </row>
    <row r="34" spans="3:10" x14ac:dyDescent="0.25">
      <c r="C34" t="str">
        <v>Olivia Pope &amp; Associates</v>
      </c>
      <c r="D34" s="21">
        <f>SUMIFS(Data!$D:$D, Data!$B:$B, 'Dashboard Data'!$C34, Data!$A:$A, 'Dashboard Data'!D$23)</f>
        <v>6181</v>
      </c>
      <c r="E34" s="21">
        <f>SUMIFS(Data!$D:$D, Data!$B:$B, 'Dashboard Data'!$C34, Data!$A:$A, 'Dashboard Data'!E$23)</f>
        <v>0</v>
      </c>
    </row>
    <row r="35" spans="3:10" x14ac:dyDescent="0.25">
      <c r="C35" t="str">
        <v>Vehement Capital Partners</v>
      </c>
      <c r="D35" s="21">
        <f>SUMIFS(Data!$D:$D, Data!$B:$B, 'Dashboard Data'!$C35, Data!$A:$A, 'Dashboard Data'!D$23)</f>
        <v>31473</v>
      </c>
      <c r="E35" s="21">
        <f>SUMIFS(Data!$D:$D, Data!$B:$B, 'Dashboard Data'!$C35, Data!$A:$A, 'Dashboard Data'!E$23)</f>
        <v>22320</v>
      </c>
    </row>
    <row r="36" spans="3:10" x14ac:dyDescent="0.25">
      <c r="C36" t="str">
        <v>Frontline Motion Controls</v>
      </c>
      <c r="D36" s="21">
        <f>SUMIFS(Data!$D:$D, Data!$B:$B, 'Dashboard Data'!$C36, Data!$A:$A, 'Dashboard Data'!D$23)</f>
        <v>13489.14</v>
      </c>
      <c r="E36" s="21">
        <f>SUMIFS(Data!$D:$D, Data!$B:$B, 'Dashboard Data'!$C36, Data!$A:$A, 'Dashboard Data'!E$23)</f>
        <v>0</v>
      </c>
    </row>
    <row r="37" spans="3:10" x14ac:dyDescent="0.25">
      <c r="C37" t="str">
        <v>Massive Dynamic</v>
      </c>
      <c r="D37" s="21">
        <f>SUMIFS(Data!$D:$D, Data!$B:$B, 'Dashboard Data'!$C37, Data!$A:$A, 'Dashboard Data'!D$23)</f>
        <v>1999.64</v>
      </c>
      <c r="E37" s="21">
        <f>SUMIFS(Data!$D:$D, Data!$B:$B, 'Dashboard Data'!$C37, Data!$A:$A, 'Dashboard Data'!E$23)</f>
        <v>17856</v>
      </c>
    </row>
    <row r="38" spans="3:10" x14ac:dyDescent="0.25">
      <c r="C38" t="str">
        <v>Dunder Mifflin Inc.</v>
      </c>
      <c r="D38" s="21">
        <f>SUMIFS(Data!$D:$D, Data!$B:$B, 'Dashboard Data'!$C38, Data!$A:$A, 'Dashboard Data'!D$23)</f>
        <v>14288</v>
      </c>
      <c r="E38" s="21">
        <f>SUMIFS(Data!$D:$D, Data!$B:$B, 'Dashboard Data'!$C38, Data!$A:$A, 'Dashboard Data'!E$23)</f>
        <v>0</v>
      </c>
    </row>
    <row r="39" spans="3:10" x14ac:dyDescent="0.25">
      <c r="C39" t="str">
        <v>Sterling Cooper Draper Pryce</v>
      </c>
      <c r="D39" s="21">
        <f>SUMIFS(Data!$D:$D, Data!$B:$B, 'Dashboard Data'!$C39, Data!$A:$A, 'Dashboard Data'!D$23)</f>
        <v>9983</v>
      </c>
      <c r="E39" s="21">
        <f>SUMIFS(Data!$D:$D, Data!$B:$B, 'Dashboard Data'!$C39, Data!$A:$A, 'Dashboard Data'!E$23)</f>
        <v>0</v>
      </c>
      <c r="G39" s="8" t="s">
        <v>27</v>
      </c>
      <c r="H39" t="s">
        <v>25</v>
      </c>
      <c r="I39" t="s">
        <v>26</v>
      </c>
      <c r="J39" t="s">
        <v>28</v>
      </c>
    </row>
    <row r="40" spans="3:10" x14ac:dyDescent="0.25">
      <c r="C40" t="str">
        <v>Cheddar Makeup Co.</v>
      </c>
      <c r="D40" s="21">
        <f>SUMIFS(Data!$D:$D, Data!$B:$B, 'Dashboard Data'!$C40, Data!$A:$A, 'Dashboard Data'!D$23)</f>
        <v>1077</v>
      </c>
      <c r="E40" s="21">
        <f>SUMIFS(Data!$D:$D, Data!$B:$B, 'Dashboard Data'!$C40, Data!$A:$A, 'Dashboard Data'!E$23)</f>
        <v>0</v>
      </c>
      <c r="G40" s="7" t="s">
        <v>18</v>
      </c>
      <c r="H40" s="59">
        <v>13489.14</v>
      </c>
      <c r="I40" s="59">
        <v>0</v>
      </c>
      <c r="J40" s="19" t="e">
        <v>#DIV/0!</v>
      </c>
    </row>
    <row r="41" spans="3:10" x14ac:dyDescent="0.25">
      <c r="C41" t="str">
        <v>Sir Porks Barbeque</v>
      </c>
      <c r="D41" s="21">
        <f>SUMIFS(Data!$D:$D, Data!$B:$B, 'Dashboard Data'!$C41, Data!$A:$A, 'Dashboard Data'!D$23)</f>
        <v>2320</v>
      </c>
      <c r="E41" s="21">
        <f>SUMIFS(Data!$D:$D, Data!$B:$B, 'Dashboard Data'!$C41, Data!$A:$A, 'Dashboard Data'!E$23)</f>
        <v>0</v>
      </c>
      <c r="G41" s="7" t="s">
        <v>0</v>
      </c>
      <c r="H41" s="59">
        <v>0</v>
      </c>
      <c r="I41" s="59">
        <v>20520</v>
      </c>
      <c r="J41" s="19">
        <v>0</v>
      </c>
    </row>
    <row r="42" spans="3:10" x14ac:dyDescent="0.25">
      <c r="C42" t="str">
        <v>Oceanic Airlines</v>
      </c>
      <c r="D42" s="21">
        <f>SUMIFS(Data!$D:$D, Data!$B:$B, 'Dashboard Data'!$C42, Data!$A:$A, 'Dashboard Data'!D$23)</f>
        <v>16000</v>
      </c>
      <c r="E42" s="21">
        <f>SUMIFS(Data!$D:$D, Data!$B:$B, 'Dashboard Data'!$C42, Data!$A:$A, 'Dashboard Data'!E$23)</f>
        <v>0</v>
      </c>
      <c r="G42" s="7" t="s">
        <v>7</v>
      </c>
      <c r="H42" s="59">
        <v>144</v>
      </c>
      <c r="I42" s="59">
        <v>0</v>
      </c>
      <c r="J42" s="19" t="e">
        <v>#DIV/0!</v>
      </c>
    </row>
    <row r="43" spans="3:10" x14ac:dyDescent="0.25">
      <c r="C43" t="str">
        <v>Umbrella Corporation</v>
      </c>
      <c r="D43" s="21">
        <f>SUMIFS(Data!$D:$D, Data!$B:$B, 'Dashboard Data'!$C43, Data!$A:$A, 'Dashboard Data'!D$23)</f>
        <v>19540</v>
      </c>
      <c r="E43" s="21">
        <f>SUMIFS(Data!$D:$D, Data!$B:$B, 'Dashboard Data'!$C43, Data!$A:$A, 'Dashboard Data'!E$23)</f>
        <v>507312</v>
      </c>
      <c r="G43" s="7" t="s">
        <v>47</v>
      </c>
      <c r="H43" s="59">
        <v>57837.2</v>
      </c>
      <c r="I43" s="59">
        <v>24388</v>
      </c>
      <c r="J43" s="23">
        <v>2.3715433819911431</v>
      </c>
    </row>
    <row r="44" spans="3:10" x14ac:dyDescent="0.25">
      <c r="C44" t="str">
        <v>InGen</v>
      </c>
      <c r="D44" s="21">
        <f>SUMIFS(Data!$D:$D, Data!$B:$B, 'Dashboard Data'!$C44, Data!$A:$A, 'Dashboard Data'!D$23)</f>
        <v>8248</v>
      </c>
      <c r="E44" s="21">
        <f>SUMIFS(Data!$D:$D, Data!$B:$B, 'Dashboard Data'!$C44, Data!$A:$A, 'Dashboard Data'!E$23)</f>
        <v>0</v>
      </c>
      <c r="G44" s="7" t="s">
        <v>54</v>
      </c>
      <c r="H44" s="59">
        <v>2840</v>
      </c>
      <c r="I44" s="59">
        <v>0</v>
      </c>
      <c r="J44" s="23" t="e">
        <v>#DIV/0!</v>
      </c>
    </row>
    <row r="45" spans="3:10" x14ac:dyDescent="0.25">
      <c r="C45" t="str">
        <v>Glerbin Cosmetics</v>
      </c>
      <c r="D45" s="21">
        <f>SUMIFS(Data!$D:$D, Data!$B:$B, 'Dashboard Data'!$C45, Data!$A:$A, 'Dashboard Data'!D$23)</f>
        <v>4833.6000000000004</v>
      </c>
      <c r="E45" s="21">
        <f>SUMIFS(Data!$D:$D, Data!$B:$B, 'Dashboard Data'!$C45, Data!$A:$A, 'Dashboard Data'!E$23)</f>
        <v>0</v>
      </c>
      <c r="G45" s="7" t="s">
        <v>48</v>
      </c>
      <c r="H45" s="59">
        <v>778503.74</v>
      </c>
      <c r="I45" s="59">
        <v>422076</v>
      </c>
      <c r="J45" s="23">
        <v>1.8444634141718552</v>
      </c>
    </row>
    <row r="46" spans="3:10" x14ac:dyDescent="0.25">
      <c r="C46" t="str">
        <v>Planet Express, Inc.</v>
      </c>
      <c r="D46" s="21">
        <f>SUMIFS(Data!$D:$D, Data!$B:$B, 'Dashboard Data'!$C46, Data!$A:$A, 'Dashboard Data'!D$23)</f>
        <v>132866.15999999997</v>
      </c>
      <c r="E46" s="21">
        <f>SUMIFS(Data!$D:$D, Data!$B:$B, 'Dashboard Data'!$C46, Data!$A:$A, 'Dashboard Data'!E$23)</f>
        <v>66061.440000000017</v>
      </c>
      <c r="G46" s="7" t="s">
        <v>49</v>
      </c>
      <c r="H46" s="59">
        <v>257939.07999999996</v>
      </c>
      <c r="I46" s="59">
        <v>264300</v>
      </c>
      <c r="J46" s="23">
        <v>0.97593295497540655</v>
      </c>
    </row>
    <row r="47" spans="3:10" x14ac:dyDescent="0.25">
      <c r="C47" t="str">
        <v>Pied Piper</v>
      </c>
      <c r="D47" s="21">
        <f>SUMIFS(Data!$D:$D, Data!$B:$B, 'Dashboard Data'!$C47, Data!$A:$A, 'Dashboard Data'!D$23)</f>
        <v>9269.84</v>
      </c>
      <c r="E47" s="21">
        <f>SUMIFS(Data!$D:$D, Data!$B:$B, 'Dashboard Data'!$C47, Data!$A:$A, 'Dashboard Data'!E$23)</f>
        <v>4080</v>
      </c>
      <c r="G47" s="7" t="s">
        <v>55</v>
      </c>
      <c r="H47" s="59">
        <v>20505</v>
      </c>
      <c r="I47" s="59">
        <v>4320</v>
      </c>
      <c r="J47" s="23">
        <v>4.7465277777777777</v>
      </c>
    </row>
    <row r="48" spans="3:10" x14ac:dyDescent="0.25">
      <c r="C48" t="str">
        <v>Leonardo Genco Pura Olive Oil Company</v>
      </c>
      <c r="D48" s="21">
        <f>SUMIFS(Data!$D:$D, Data!$B:$B, 'Dashboard Data'!$C48, Data!$A:$A, 'Dashboard Data'!D$23)</f>
        <v>9424</v>
      </c>
      <c r="E48" s="21">
        <f>SUMIFS(Data!$D:$D, Data!$B:$B, 'Dashboard Data'!$C48, Data!$A:$A, 'Dashboard Data'!E$23)</f>
        <v>0</v>
      </c>
      <c r="G48" s="7" t="s">
        <v>56</v>
      </c>
      <c r="H48" s="59">
        <v>2756</v>
      </c>
      <c r="I48" s="59">
        <v>5332.7999999999993</v>
      </c>
      <c r="J48" s="23">
        <v>0.51680168016801686</v>
      </c>
    </row>
    <row r="49" spans="3:10" x14ac:dyDescent="0.25">
      <c r="C49" t="str">
        <v>Los Pollos Hermanos</v>
      </c>
      <c r="D49" s="21">
        <f>SUMIFS(Data!$D:$D, Data!$B:$B, 'Dashboard Data'!$C49, Data!$A:$A, 'Dashboard Data'!D$23)</f>
        <v>9500</v>
      </c>
      <c r="E49" s="21">
        <f>SUMIFS(Data!$D:$D, Data!$B:$B, 'Dashboard Data'!$C49, Data!$A:$A, 'Dashboard Data'!E$23)</f>
        <v>0</v>
      </c>
      <c r="G49" s="7" t="s">
        <v>57</v>
      </c>
      <c r="H49" s="59">
        <v>2598.1</v>
      </c>
      <c r="I49" s="59">
        <v>0</v>
      </c>
      <c r="J49" s="23" t="e">
        <v>#DIV/0!</v>
      </c>
    </row>
    <row r="50" spans="3:10" x14ac:dyDescent="0.25">
      <c r="C50" t="str">
        <v>Hooli</v>
      </c>
      <c r="D50" s="21">
        <f>SUMIFS(Data!$D:$D, Data!$B:$B, 'Dashboard Data'!$C50, Data!$A:$A, 'Dashboard Data'!D$23)</f>
        <v>1308625.8799999999</v>
      </c>
      <c r="E50" s="21">
        <f>SUMIFS(Data!$D:$D, Data!$B:$B, 'Dashboard Data'!$C50, Data!$A:$A, 'Dashboard Data'!E$23)</f>
        <v>1278167.7200000002</v>
      </c>
      <c r="G50" s="7" t="s">
        <v>58</v>
      </c>
      <c r="H50" s="59">
        <v>7844</v>
      </c>
      <c r="I50" s="59">
        <v>0</v>
      </c>
      <c r="J50" s="23" t="e">
        <v>#DIV/0!</v>
      </c>
    </row>
    <row r="51" spans="3:10" x14ac:dyDescent="0.25">
      <c r="C51" t="str">
        <v>Monsters, Inc.</v>
      </c>
      <c r="D51" s="21">
        <f>SUMIFS(Data!$D:$D, Data!$B:$B, 'Dashboard Data'!$C51, Data!$A:$A, 'Dashboard Data'!D$23)</f>
        <v>39.700000000000003</v>
      </c>
      <c r="E51" s="21">
        <f>SUMIFS(Data!$D:$D, Data!$B:$B, 'Dashboard Data'!$C51, Data!$A:$A, 'Dashboard Data'!E$23)</f>
        <v>0</v>
      </c>
      <c r="G51" s="7" t="s">
        <v>60</v>
      </c>
      <c r="H51" s="59">
        <v>125480</v>
      </c>
      <c r="I51" s="59">
        <v>195840</v>
      </c>
      <c r="J51" s="23">
        <v>0.64072712418300659</v>
      </c>
    </row>
    <row r="52" spans="3:10" x14ac:dyDescent="0.25">
      <c r="C52" t="str">
        <v>Lacuna, Inc.</v>
      </c>
      <c r="D52" s="21">
        <f>SUMIFS(Data!$D:$D, Data!$B:$B, 'Dashboard Data'!$C52, Data!$A:$A, 'Dashboard Data'!D$23)</f>
        <v>27467</v>
      </c>
      <c r="E52" s="21">
        <f>SUMIFS(Data!$D:$D, Data!$B:$B, 'Dashboard Data'!$C52, Data!$A:$A, 'Dashboard Data'!E$23)</f>
        <v>34848</v>
      </c>
      <c r="G52" s="7" t="s">
        <v>61</v>
      </c>
      <c r="H52" s="59">
        <v>62628.5</v>
      </c>
      <c r="I52" s="59">
        <v>75840</v>
      </c>
      <c r="J52" s="23">
        <v>0.8257977320675105</v>
      </c>
    </row>
    <row r="53" spans="3:10" x14ac:dyDescent="0.25">
      <c r="C53" t="str">
        <v>Misc</v>
      </c>
      <c r="D53" s="21">
        <f>SUMIFS(Data!$D:$D, Data!$B:$B, 'Dashboard Data'!$C53, Data!$A:$A, 'Dashboard Data'!D$23)</f>
        <v>0</v>
      </c>
      <c r="E53" s="21">
        <f>SUMIFS(Data!$D:$D, Data!$B:$B, 'Dashboard Data'!$C53, Data!$A:$A, 'Dashboard Data'!E$23)</f>
        <v>20520</v>
      </c>
      <c r="G53" s="7" t="s">
        <v>62</v>
      </c>
      <c r="H53" s="59">
        <v>6181</v>
      </c>
      <c r="I53" s="59">
        <v>0</v>
      </c>
      <c r="J53" s="23" t="e">
        <v>#DIV/0!</v>
      </c>
    </row>
    <row r="54" spans="3:10" x14ac:dyDescent="0.25">
      <c r="C54" t="str">
        <v>Aperture Science, Inc.</v>
      </c>
      <c r="D54" s="21">
        <f>SUMIFS(Data!$D:$D, Data!$B:$B, 'Dashboard Data'!$C54, Data!$A:$A, 'Dashboard Data'!D$23)</f>
        <v>21275</v>
      </c>
      <c r="E54" s="21">
        <f>SUMIFS(Data!$D:$D, Data!$B:$B, 'Dashboard Data'!$C54, Data!$A:$A, 'Dashboard Data'!E$23)</f>
        <v>0</v>
      </c>
      <c r="G54" s="7" t="s">
        <v>63</v>
      </c>
      <c r="H54" s="59">
        <v>31473</v>
      </c>
      <c r="I54" s="59">
        <v>22320</v>
      </c>
      <c r="J54" s="23">
        <v>1.4100806451612904</v>
      </c>
    </row>
    <row r="55" spans="3:10" x14ac:dyDescent="0.25">
      <c r="C55" t="str">
        <v>Brawndo</v>
      </c>
      <c r="D55" s="21">
        <f>SUMIFS(Data!$D:$D, Data!$B:$B, 'Dashboard Data'!$C55, Data!$A:$A, 'Dashboard Data'!D$23)</f>
        <v>158502.91999999998</v>
      </c>
      <c r="E55" s="21">
        <f>SUMIFS(Data!$D:$D, Data!$B:$B, 'Dashboard Data'!$C55, Data!$A:$A, 'Dashboard Data'!E$23)</f>
        <v>124320</v>
      </c>
      <c r="G55" s="7" t="s">
        <v>64</v>
      </c>
      <c r="H55" s="59">
        <v>1999.64</v>
      </c>
      <c r="I55" s="59">
        <v>17856</v>
      </c>
      <c r="J55" s="23">
        <v>0.11198700716845879</v>
      </c>
    </row>
    <row r="56" spans="3:10" x14ac:dyDescent="0.25">
      <c r="C56" t="str">
        <v>Paper Street Soap Company</v>
      </c>
      <c r="D56" s="21">
        <f>SUMIFS(Data!$D:$D, Data!$B:$B, 'Dashboard Data'!$C56, Data!$A:$A, 'Dashboard Data'!D$23)</f>
        <v>5192</v>
      </c>
      <c r="E56" s="21">
        <f>SUMIFS(Data!$D:$D, Data!$B:$B, 'Dashboard Data'!$C56, Data!$A:$A, 'Dashboard Data'!E$23)</f>
        <v>0</v>
      </c>
      <c r="G56" s="7" t="s">
        <v>65</v>
      </c>
      <c r="H56" s="59">
        <v>14288</v>
      </c>
      <c r="I56" s="59">
        <v>0</v>
      </c>
      <c r="J56" s="23" t="e">
        <v>#DIV/0!</v>
      </c>
    </row>
    <row r="57" spans="3:10" x14ac:dyDescent="0.25">
      <c r="C57" t="str">
        <v>Cyberdyne Systems</v>
      </c>
      <c r="D57" s="21">
        <f>SUMIFS(Data!$D:$D, Data!$B:$B, 'Dashboard Data'!$C57, Data!$A:$A, 'Dashboard Data'!D$23)</f>
        <v>414691.18</v>
      </c>
      <c r="E57" s="21">
        <f>SUMIFS(Data!$D:$D, Data!$B:$B, 'Dashboard Data'!$C57, Data!$A:$A, 'Dashboard Data'!E$23)</f>
        <v>714082.91999999993</v>
      </c>
      <c r="G57" s="7" t="s">
        <v>66</v>
      </c>
      <c r="H57" s="59">
        <v>9983</v>
      </c>
      <c r="I57" s="59">
        <v>0</v>
      </c>
      <c r="J57" s="23" t="e">
        <v>#DIV/0!</v>
      </c>
    </row>
    <row r="58" spans="3:10" x14ac:dyDescent="0.25">
      <c r="C58" t="str">
        <v>Buy n Large</v>
      </c>
      <c r="D58" s="21">
        <f>SUMIFS(Data!$D:$D, Data!$B:$B, 'Dashboard Data'!$C58, Data!$A:$A, 'Dashboard Data'!D$23)</f>
        <v>68444</v>
      </c>
      <c r="E58" s="21">
        <f>SUMIFS(Data!$D:$D, Data!$B:$B, 'Dashboard Data'!$C58, Data!$A:$A, 'Dashboard Data'!E$23)</f>
        <v>70500</v>
      </c>
      <c r="G58" s="7" t="s">
        <v>67</v>
      </c>
      <c r="H58" s="59">
        <v>1077</v>
      </c>
      <c r="I58" s="59">
        <v>0</v>
      </c>
      <c r="J58" s="23" t="e">
        <v>#DIV/0!</v>
      </c>
    </row>
    <row r="59" spans="3:10" x14ac:dyDescent="0.25">
      <c r="C59" t="str">
        <v>Burns Industries</v>
      </c>
      <c r="D59" s="21">
        <f>SUMIFS(Data!$D:$D, Data!$B:$B, 'Dashboard Data'!$C59, Data!$A:$A, 'Dashboard Data'!D$23)</f>
        <v>0</v>
      </c>
      <c r="E59" s="21">
        <f>SUMIFS(Data!$D:$D, Data!$B:$B, 'Dashboard Data'!$C59, Data!$A:$A, 'Dashboard Data'!E$23)</f>
        <v>88644</v>
      </c>
      <c r="G59" s="7" t="s">
        <v>68</v>
      </c>
      <c r="H59" s="59">
        <v>2320</v>
      </c>
      <c r="I59" s="59">
        <v>0</v>
      </c>
      <c r="J59" s="23" t="e">
        <v>#DIV/0!</v>
      </c>
    </row>
    <row r="60" spans="3:10" x14ac:dyDescent="0.25">
      <c r="C60" t="str">
        <v>Weyland-Yutani Corporation</v>
      </c>
      <c r="D60" s="21">
        <f>SUMIFS(Data!$D:$D, Data!$B:$B, 'Dashboard Data'!$C60, Data!$A:$A, 'Dashboard Data'!D$23)</f>
        <v>9808</v>
      </c>
      <c r="E60" s="21">
        <f>SUMIFS(Data!$D:$D, Data!$B:$B, 'Dashboard Data'!$C60, Data!$A:$A, 'Dashboard Data'!E$23)</f>
        <v>0</v>
      </c>
      <c r="G60" s="7" t="s">
        <v>69</v>
      </c>
      <c r="H60" s="59">
        <v>16000</v>
      </c>
      <c r="I60" s="59">
        <v>0</v>
      </c>
      <c r="J60" s="23" t="e">
        <v>#DIV/0!</v>
      </c>
    </row>
    <row r="61" spans="3:10" x14ac:dyDescent="0.25">
      <c r="C61" t="str">
        <v>Callister Inc</v>
      </c>
      <c r="D61" s="21">
        <f>SUMIFS(Data!$D:$D, Data!$B:$B, 'Dashboard Data'!$C61, Data!$A:$A, 'Dashboard Data'!D$23)</f>
        <v>44116</v>
      </c>
      <c r="E61" s="21">
        <f>SUMIFS(Data!$D:$D, Data!$B:$B, 'Dashboard Data'!$C61, Data!$A:$A, 'Dashboard Data'!E$23)</f>
        <v>111382.20000000001</v>
      </c>
      <c r="G61" s="7" t="s">
        <v>50</v>
      </c>
      <c r="H61" s="59">
        <v>19540</v>
      </c>
      <c r="I61" s="59">
        <v>507312</v>
      </c>
      <c r="J61" s="23">
        <v>3.8516731321159368E-2</v>
      </c>
    </row>
    <row r="62" spans="3:10" x14ac:dyDescent="0.25">
      <c r="C62" t="str">
        <v>Silver Shamrock Novelties</v>
      </c>
      <c r="D62" s="21">
        <f>SUMIFS(Data!$D:$D, Data!$B:$B, 'Dashboard Data'!$C62, Data!$A:$A, 'Dashboard Data'!D$23)</f>
        <v>13038</v>
      </c>
      <c r="E62" s="21">
        <f>SUMIFS(Data!$D:$D, Data!$B:$B, 'Dashboard Data'!$C62, Data!$A:$A, 'Dashboard Data'!E$23)</f>
        <v>22440</v>
      </c>
      <c r="G62" s="7" t="s">
        <v>70</v>
      </c>
      <c r="H62" s="59">
        <v>8248</v>
      </c>
      <c r="I62" s="59">
        <v>0</v>
      </c>
      <c r="J62" s="23" t="e">
        <v>#DIV/0!</v>
      </c>
    </row>
    <row r="63" spans="3:10" x14ac:dyDescent="0.25">
      <c r="C63" t="str">
        <v>Parallax Corporation</v>
      </c>
      <c r="D63" s="21">
        <f>SUMIFS(Data!$D:$D, Data!$B:$B, 'Dashboard Data'!$C63, Data!$A:$A, 'Dashboard Data'!D$23)</f>
        <v>16866.259999999998</v>
      </c>
      <c r="E63" s="21">
        <f>SUMIFS(Data!$D:$D, Data!$B:$B, 'Dashboard Data'!$C63, Data!$A:$A, 'Dashboard Data'!E$23)</f>
        <v>0</v>
      </c>
      <c r="G63" s="7" t="s">
        <v>71</v>
      </c>
      <c r="H63" s="59">
        <v>4833.6000000000004</v>
      </c>
      <c r="I63" s="59">
        <v>0</v>
      </c>
      <c r="J63" s="23" t="e">
        <v>#DIV/0!</v>
      </c>
    </row>
    <row r="64" spans="3:10" x14ac:dyDescent="0.25">
      <c r="C64" t="str">
        <v>Skamp</v>
      </c>
      <c r="D64" s="21">
        <f>SUMIFS(Data!$D:$D, Data!$B:$B, 'Dashboard Data'!$C64, Data!$A:$A, 'Dashboard Data'!D$23)</f>
        <v>144</v>
      </c>
      <c r="E64" s="21">
        <f>SUMIFS(Data!$D:$D, Data!$B:$B, 'Dashboard Data'!$C64, Data!$A:$A, 'Dashboard Data'!E$23)</f>
        <v>0</v>
      </c>
      <c r="G64" s="7" t="s">
        <v>72</v>
      </c>
      <c r="H64" s="59">
        <v>132866.15999999997</v>
      </c>
      <c r="I64" s="59">
        <v>66061.440000000017</v>
      </c>
      <c r="J64" s="23">
        <v>2.0112513442032136</v>
      </c>
    </row>
    <row r="65" spans="3:10" x14ac:dyDescent="0.25">
      <c r="C65" t="str">
        <v>Mitch and Murray</v>
      </c>
      <c r="D65" s="21">
        <f>SUMIFS(Data!$D:$D, Data!$B:$B, 'Dashboard Data'!$C65, Data!$A:$A, 'Dashboard Data'!D$23)</f>
        <v>23380.799999999999</v>
      </c>
      <c r="E65" s="21">
        <f>SUMIFS(Data!$D:$D, Data!$B:$B, 'Dashboard Data'!$C65, Data!$A:$A, 'Dashboard Data'!E$23)</f>
        <v>22320</v>
      </c>
      <c r="G65" s="7" t="s">
        <v>73</v>
      </c>
      <c r="H65" s="59">
        <v>9269.84</v>
      </c>
      <c r="I65" s="59">
        <v>4080</v>
      </c>
      <c r="J65" s="23">
        <v>2.2720196078431374</v>
      </c>
    </row>
    <row r="66" spans="3:10" x14ac:dyDescent="0.25">
      <c r="C66" t="str">
        <v>Stark Industries</v>
      </c>
      <c r="D66" s="21">
        <f>SUMIFS(Data!$D:$D, Data!$B:$B, 'Dashboard Data'!$C66, Data!$A:$A, 'Dashboard Data'!D$23)</f>
        <v>1353225.52</v>
      </c>
      <c r="E66" s="21">
        <f>SUMIFS(Data!$D:$D, Data!$B:$B, 'Dashboard Data'!$C66, Data!$A:$A, 'Dashboard Data'!E$23)</f>
        <v>2297392.9799999995</v>
      </c>
      <c r="G66" s="7" t="s">
        <v>59</v>
      </c>
      <c r="H66" s="59">
        <v>9424</v>
      </c>
      <c r="I66" s="59">
        <v>0</v>
      </c>
      <c r="J66" s="23" t="e">
        <v>#DIV/0!</v>
      </c>
    </row>
    <row r="67" spans="3:10" x14ac:dyDescent="0.25">
      <c r="C67" t="str">
        <v>Megadodo Publications</v>
      </c>
      <c r="D67" s="21">
        <f>SUMIFS(Data!$D:$D, Data!$B:$B, 'Dashboard Data'!$C67, Data!$A:$A, 'Dashboard Data'!D$23)</f>
        <v>65443.6</v>
      </c>
      <c r="E67" s="21">
        <f>SUMIFS(Data!$D:$D, Data!$B:$B, 'Dashboard Data'!$C67, Data!$A:$A, 'Dashboard Data'!E$23)</f>
        <v>0</v>
      </c>
      <c r="G67" s="7" t="s">
        <v>74</v>
      </c>
      <c r="H67" s="59">
        <v>9500</v>
      </c>
      <c r="I67" s="59">
        <v>0</v>
      </c>
      <c r="J67" s="23" t="e">
        <v>#DIV/0!</v>
      </c>
    </row>
    <row r="68" spans="3:10" x14ac:dyDescent="0.25">
      <c r="C68" t="str">
        <v>Multi National United</v>
      </c>
      <c r="D68" s="21">
        <f>SUMIFS(Data!$D:$D, Data!$B:$B, 'Dashboard Data'!$C68, Data!$A:$A, 'Dashboard Data'!D$23)</f>
        <v>11048.4</v>
      </c>
      <c r="E68" s="21">
        <f>SUMIFS(Data!$D:$D, Data!$B:$B, 'Dashboard Data'!$C68, Data!$A:$A, 'Dashboard Data'!E$23)</f>
        <v>22096.800000000003</v>
      </c>
      <c r="G68" s="7" t="s">
        <v>51</v>
      </c>
      <c r="H68" s="59">
        <v>1308625.8799999999</v>
      </c>
      <c r="I68" s="59">
        <v>1278167.7200000002</v>
      </c>
      <c r="J68" s="23">
        <v>1.0238295487543683</v>
      </c>
    </row>
    <row r="69" spans="3:10" x14ac:dyDescent="0.25">
      <c r="C69" t="str">
        <v>Crimson Permanent Assurance</v>
      </c>
      <c r="D69" s="21">
        <f>SUMIFS(Data!$D:$D, Data!$B:$B, 'Dashboard Data'!$C69, Data!$A:$A, 'Dashboard Data'!D$23)</f>
        <v>7489.8</v>
      </c>
      <c r="E69" s="21">
        <f>SUMIFS(Data!$D:$D, Data!$B:$B, 'Dashboard Data'!$C69, Data!$A:$A, 'Dashboard Data'!E$23)</f>
        <v>0</v>
      </c>
      <c r="G69" s="7" t="s">
        <v>75</v>
      </c>
      <c r="H69" s="59">
        <v>39.700000000000003</v>
      </c>
      <c r="I69" s="59">
        <v>0</v>
      </c>
      <c r="J69" s="23" t="e">
        <v>#DIV/0!</v>
      </c>
    </row>
    <row r="70" spans="3:10" x14ac:dyDescent="0.25">
      <c r="C70" t="str">
        <v>Spectacular Optical</v>
      </c>
      <c r="D70" s="21">
        <f>SUMIFS(Data!$D:$D, Data!$B:$B, 'Dashboard Data'!$C70, Data!$A:$A, 'Dashboard Data'!D$23)</f>
        <v>191910.75999999998</v>
      </c>
      <c r="E70" s="21">
        <f>SUMIFS(Data!$D:$D, Data!$B:$B, 'Dashboard Data'!$C70, Data!$A:$A, 'Dashboard Data'!E$23)</f>
        <v>147250</v>
      </c>
      <c r="G70" s="7" t="s">
        <v>76</v>
      </c>
      <c r="H70" s="59">
        <v>27467</v>
      </c>
      <c r="I70" s="59">
        <v>34848</v>
      </c>
      <c r="J70" s="23">
        <v>0.78819444444444442</v>
      </c>
    </row>
    <row r="71" spans="3:10" x14ac:dyDescent="0.25">
      <c r="C71" t="str">
        <v>Resources Development Administration</v>
      </c>
      <c r="D71" s="21">
        <f>SUMIFS(Data!$D:$D, Data!$B:$B, 'Dashboard Data'!$C71, Data!$A:$A, 'Dashboard Data'!D$23)</f>
        <v>48234</v>
      </c>
      <c r="E71" s="21">
        <f>SUMIFS(Data!$D:$D, Data!$B:$B, 'Dashboard Data'!$C71, Data!$A:$A, 'Dashboard Data'!E$23)</f>
        <v>18400</v>
      </c>
      <c r="G71" s="7" t="s">
        <v>77</v>
      </c>
      <c r="H71" s="59">
        <v>21275</v>
      </c>
      <c r="I71" s="59">
        <v>0</v>
      </c>
      <c r="J71" s="23" t="e">
        <v>#DIV/0!</v>
      </c>
    </row>
    <row r="72" spans="3:10" x14ac:dyDescent="0.25">
      <c r="C72" t="str">
        <v>Pierce and Pierce</v>
      </c>
      <c r="D72" s="21">
        <f>SUMIFS(Data!$D:$D, Data!$B:$B, 'Dashboard Data'!$C72, Data!$A:$A, 'Dashboard Data'!D$23)</f>
        <v>874</v>
      </c>
      <c r="E72" s="21">
        <f>SUMIFS(Data!$D:$D, Data!$B:$B, 'Dashboard Data'!$C72, Data!$A:$A, 'Dashboard Data'!E$23)</f>
        <v>0</v>
      </c>
      <c r="G72" s="7" t="s">
        <v>78</v>
      </c>
      <c r="H72" s="59">
        <v>158502.91999999998</v>
      </c>
      <c r="I72" s="59">
        <v>124320</v>
      </c>
      <c r="J72" s="23">
        <v>1.2749591377091376</v>
      </c>
    </row>
    <row r="73" spans="3:10" x14ac:dyDescent="0.25">
      <c r="C73" t="str">
        <v>Adventureland</v>
      </c>
      <c r="D73" s="21">
        <f>SUMIFS(Data!$D:$D, Data!$B:$B, 'Dashboard Data'!$C73, Data!$A:$A, 'Dashboard Data'!D$23)</f>
        <v>0</v>
      </c>
      <c r="E73" s="21">
        <f>SUMIFS(Data!$D:$D, Data!$B:$B, 'Dashboard Data'!$C73, Data!$A:$A, 'Dashboard Data'!E$23)</f>
        <v>144482.40000000002</v>
      </c>
      <c r="G73" s="7" t="s">
        <v>79</v>
      </c>
      <c r="H73" s="59">
        <v>5192</v>
      </c>
      <c r="I73" s="59">
        <v>0</v>
      </c>
      <c r="J73" s="23" t="e">
        <v>#DIV/0!</v>
      </c>
    </row>
    <row r="74" spans="3:10" x14ac:dyDescent="0.25">
      <c r="C74" t="str">
        <v>Duke &amp; Duke</v>
      </c>
      <c r="D74" s="21">
        <f>SUMIFS(Data!$D:$D, Data!$B:$B, 'Dashboard Data'!$C74, Data!$A:$A, 'Dashboard Data'!D$23)</f>
        <v>1666</v>
      </c>
      <c r="E74" s="21">
        <f>SUMIFS(Data!$D:$D, Data!$B:$B, 'Dashboard Data'!$C74, Data!$A:$A, 'Dashboard Data'!E$23)</f>
        <v>0</v>
      </c>
      <c r="G74" s="7" t="s">
        <v>52</v>
      </c>
      <c r="H74" s="59">
        <v>414691.18</v>
      </c>
      <c r="I74" s="59">
        <v>714082.91999999993</v>
      </c>
      <c r="J74" s="23">
        <v>0.58073252893375471</v>
      </c>
    </row>
    <row r="75" spans="3:10" x14ac:dyDescent="0.25">
      <c r="D75" s="21">
        <f>SUMIFS(Data!$D:$D, Data!$B:$B, 'Dashboard Data'!$C75, Data!$A:$A, 'Dashboard Data'!D$23)</f>
        <v>0</v>
      </c>
      <c r="E75" s="21">
        <f>SUMIFS(Data!$D:$D, Data!$B:$B, 'Dashboard Data'!$C75, Data!$A:$A, 'Dashboard Data'!E$23)</f>
        <v>0</v>
      </c>
      <c r="G75" s="7" t="s">
        <v>80</v>
      </c>
      <c r="H75" s="59">
        <v>68444</v>
      </c>
      <c r="I75" s="59">
        <v>70500</v>
      </c>
      <c r="J75" s="23">
        <v>0.97083687943262409</v>
      </c>
    </row>
    <row r="76" spans="3:10" x14ac:dyDescent="0.25">
      <c r="D76" s="21">
        <f>SUMIFS(Data!$D:$D, Data!$B:$B, 'Dashboard Data'!$C76, Data!$A:$A, 'Dashboard Data'!D$23)</f>
        <v>0</v>
      </c>
      <c r="E76" s="21">
        <f>SUMIFS(Data!$D:$D, Data!$B:$B, 'Dashboard Data'!$C76, Data!$A:$A, 'Dashboard Data'!E$23)</f>
        <v>0</v>
      </c>
      <c r="G76" s="7" t="s">
        <v>81</v>
      </c>
      <c r="H76" s="59">
        <v>0</v>
      </c>
      <c r="I76" s="59">
        <v>88644</v>
      </c>
      <c r="J76" s="23">
        <v>0</v>
      </c>
    </row>
    <row r="77" spans="3:10" x14ac:dyDescent="0.25">
      <c r="G77" s="7" t="s">
        <v>82</v>
      </c>
      <c r="H77" s="59">
        <v>9808</v>
      </c>
      <c r="I77" s="59">
        <v>0</v>
      </c>
      <c r="J77" s="23" t="e">
        <v>#DIV/0!</v>
      </c>
    </row>
    <row r="78" spans="3:10" x14ac:dyDescent="0.25">
      <c r="G78" s="7" t="s">
        <v>83</v>
      </c>
      <c r="H78" s="59">
        <v>44116</v>
      </c>
      <c r="I78" s="59">
        <v>111382.20000000001</v>
      </c>
      <c r="J78" s="23">
        <v>0.39607764975013959</v>
      </c>
    </row>
    <row r="79" spans="3:10" x14ac:dyDescent="0.25">
      <c r="G79" s="7" t="s">
        <v>84</v>
      </c>
      <c r="H79" s="59">
        <v>13038</v>
      </c>
      <c r="I79" s="59">
        <v>22440</v>
      </c>
      <c r="J79" s="23">
        <v>0.5810160427807487</v>
      </c>
    </row>
    <row r="80" spans="3:10" x14ac:dyDescent="0.25">
      <c r="G80" s="7" t="s">
        <v>85</v>
      </c>
      <c r="H80" s="59">
        <v>16866.259999999998</v>
      </c>
      <c r="I80" s="59">
        <v>0</v>
      </c>
      <c r="J80" s="23" t="e">
        <v>#DIV/0!</v>
      </c>
    </row>
    <row r="81" spans="7:10" x14ac:dyDescent="0.25">
      <c r="G81" s="7" t="s">
        <v>86</v>
      </c>
      <c r="H81" s="59">
        <v>23380.799999999999</v>
      </c>
      <c r="I81" s="59">
        <v>22320</v>
      </c>
      <c r="J81" s="23">
        <v>1.0475268817204302</v>
      </c>
    </row>
    <row r="82" spans="7:10" x14ac:dyDescent="0.25">
      <c r="G82" s="7" t="s">
        <v>53</v>
      </c>
      <c r="H82" s="59">
        <v>1353225.52</v>
      </c>
      <c r="I82" s="59">
        <v>2297392.9799999995</v>
      </c>
      <c r="J82" s="23">
        <v>0.58902657567970818</v>
      </c>
    </row>
    <row r="83" spans="7:10" x14ac:dyDescent="0.25">
      <c r="G83" s="7" t="s">
        <v>87</v>
      </c>
      <c r="H83" s="59">
        <v>65443.6</v>
      </c>
      <c r="I83" s="59">
        <v>0</v>
      </c>
      <c r="J83" s="23" t="e">
        <v>#DIV/0!</v>
      </c>
    </row>
    <row r="84" spans="7:10" x14ac:dyDescent="0.25">
      <c r="G84" s="7" t="s">
        <v>88</v>
      </c>
      <c r="H84" s="59">
        <v>11048.4</v>
      </c>
      <c r="I84" s="59">
        <v>22096.800000000003</v>
      </c>
      <c r="J84" s="23">
        <v>0.49999999999999994</v>
      </c>
    </row>
    <row r="85" spans="7:10" x14ac:dyDescent="0.25">
      <c r="G85" s="7" t="s">
        <v>89</v>
      </c>
      <c r="H85" s="59">
        <v>7489.8</v>
      </c>
      <c r="I85" s="59">
        <v>0</v>
      </c>
      <c r="J85" s="23" t="e">
        <v>#DIV/0!</v>
      </c>
    </row>
    <row r="86" spans="7:10" x14ac:dyDescent="0.25">
      <c r="G86" s="7" t="s">
        <v>90</v>
      </c>
      <c r="H86" s="59">
        <v>191910.75999999998</v>
      </c>
      <c r="I86" s="59">
        <v>147250</v>
      </c>
      <c r="J86" s="23">
        <v>1.3032988794567062</v>
      </c>
    </row>
    <row r="87" spans="7:10" x14ac:dyDescent="0.25">
      <c r="G87" s="7" t="s">
        <v>91</v>
      </c>
      <c r="H87" s="59">
        <v>48234</v>
      </c>
      <c r="I87" s="59">
        <v>18400</v>
      </c>
      <c r="J87" s="23">
        <v>2.621413043478261</v>
      </c>
    </row>
    <row r="88" spans="7:10" x14ac:dyDescent="0.25">
      <c r="G88" s="7" t="s">
        <v>92</v>
      </c>
      <c r="H88" s="59">
        <v>874</v>
      </c>
      <c r="I88" s="59">
        <v>0</v>
      </c>
      <c r="J88" s="23" t="e">
        <v>#DIV/0!</v>
      </c>
    </row>
    <row r="89" spans="7:10" x14ac:dyDescent="0.25">
      <c r="G89" s="7" t="s">
        <v>93</v>
      </c>
      <c r="H89" s="59">
        <v>0</v>
      </c>
      <c r="I89" s="59">
        <v>144482.40000000002</v>
      </c>
      <c r="J89" s="23">
        <v>0</v>
      </c>
    </row>
    <row r="90" spans="7:10" x14ac:dyDescent="0.25">
      <c r="G90" s="7" t="s">
        <v>94</v>
      </c>
      <c r="H90" s="59">
        <v>1666</v>
      </c>
      <c r="I90" s="59">
        <v>0</v>
      </c>
      <c r="J90" s="23" t="e">
        <v>#DIV/0!</v>
      </c>
    </row>
    <row r="91" spans="7:10" x14ac:dyDescent="0.25">
      <c r="G91" s="7" t="s">
        <v>3</v>
      </c>
      <c r="H91" s="59">
        <v>5400906.8199999994</v>
      </c>
      <c r="I91" s="59">
        <v>6726573.2599999998</v>
      </c>
      <c r="J91" s="19">
        <v>0.80292098387106536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Combined Pivots</vt:lpstr>
      <vt:lpstr>Actuals</vt:lpstr>
      <vt:lpstr>Budget</vt:lpstr>
      <vt:lpstr>Variance</vt:lpstr>
      <vt:lpstr>Data</vt:lpstr>
      <vt:lpstr>Dashboard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cp:lastPrinted>2022-12-14T17:00:04Z</cp:lastPrinted>
  <dcterms:created xsi:type="dcterms:W3CDTF">2022-04-20T12:21:01Z</dcterms:created>
  <dcterms:modified xsi:type="dcterms:W3CDTF">2022-12-30T15:46:53Z</dcterms:modified>
</cp:coreProperties>
</file>