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y5 PRO\INF\"/>
    </mc:Choice>
  </mc:AlternateContent>
  <xr:revisionPtr revIDLastSave="0" documentId="13_ncr:1_{B95EE535-66A0-4BEA-8681-4E777FD91F82}" xr6:coauthVersionLast="47" xr6:coauthVersionMax="47" xr10:uidLastSave="{00000000-0000-0000-0000-000000000000}"/>
  <bookViews>
    <workbookView xWindow="-108" yWindow="-108" windowWidth="23256" windowHeight="12576" activeTab="2" xr2:uid="{247C1849-6055-41E4-AF24-620054B0154A}"/>
  </bookViews>
  <sheets>
    <sheet name="zadanie auta" sheetId="1" r:id="rId1"/>
    <sheet name="Hárok1" sheetId="3" r:id="rId2"/>
    <sheet name="zadanie elektrika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19" i="2"/>
  <c r="P25" i="2"/>
  <c r="F30" i="2"/>
  <c r="G30" i="2" s="1"/>
  <c r="F37" i="2"/>
  <c r="G37" i="2" s="1"/>
  <c r="F52" i="2"/>
  <c r="F50" i="2"/>
  <c r="F22" i="2"/>
  <c r="G22" i="2" s="1"/>
  <c r="F29" i="2"/>
  <c r="F34" i="2"/>
  <c r="G34" i="2" s="1"/>
  <c r="F21" i="2"/>
  <c r="G21" i="2" s="1"/>
  <c r="F36" i="2"/>
  <c r="G36" i="2" s="1"/>
  <c r="F28" i="2"/>
  <c r="G28" i="2" s="1"/>
  <c r="F46" i="2"/>
  <c r="F49" i="2"/>
  <c r="G49" i="2" s="1"/>
  <c r="F23" i="2"/>
  <c r="F48" i="2"/>
  <c r="G48" i="2" s="1"/>
  <c r="F51" i="2"/>
  <c r="G51" i="2" s="1"/>
  <c r="F44" i="2"/>
  <c r="G44" i="2" s="1"/>
  <c r="F39" i="2"/>
  <c r="G39" i="2" s="1"/>
  <c r="F33" i="2"/>
  <c r="F27" i="2"/>
  <c r="G27" i="2" s="1"/>
  <c r="F43" i="2"/>
  <c r="F35" i="2"/>
  <c r="G35" i="2" s="1"/>
  <c r="F42" i="2"/>
  <c r="F41" i="2"/>
  <c r="G41" i="2" s="1"/>
  <c r="F20" i="2"/>
  <c r="G20" i="2" s="1"/>
  <c r="F24" i="2"/>
  <c r="G24" i="2" s="1"/>
  <c r="F26" i="2"/>
  <c r="G26" i="2" s="1"/>
  <c r="F25" i="2"/>
  <c r="F31" i="2"/>
  <c r="F19" i="2"/>
  <c r="P28" i="2" s="1"/>
  <c r="F47" i="2"/>
  <c r="F45" i="2"/>
  <c r="G45" i="2" s="1"/>
  <c r="F32" i="2"/>
  <c r="G32" i="2" s="1"/>
  <c r="F40" i="2"/>
  <c r="G40" i="2" s="1"/>
  <c r="F38" i="2"/>
  <c r="G38" i="2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" i="3"/>
  <c r="P27" i="2" l="1"/>
  <c r="P24" i="2"/>
  <c r="H45" i="2"/>
  <c r="I45" i="2" s="1"/>
  <c r="J45" i="2" s="1"/>
  <c r="H32" i="2"/>
  <c r="I32" i="2" s="1"/>
  <c r="J32" i="2" s="1"/>
  <c r="H43" i="2"/>
  <c r="H49" i="2"/>
  <c r="I49" i="2" s="1"/>
  <c r="J49" i="2" s="1"/>
  <c r="H19" i="2"/>
  <c r="H21" i="2"/>
  <c r="I21" i="2" s="1"/>
  <c r="J21" i="2" s="1"/>
  <c r="H38" i="2"/>
  <c r="I38" i="2" s="1"/>
  <c r="J38" i="2" s="1"/>
  <c r="H24" i="2"/>
  <c r="I24" i="2" s="1"/>
  <c r="J24" i="2" s="1"/>
  <c r="H20" i="2"/>
  <c r="I20" i="2" s="1"/>
  <c r="J20" i="2" s="1"/>
  <c r="H52" i="2"/>
  <c r="H28" i="2"/>
  <c r="I28" i="2" s="1"/>
  <c r="J28" i="2" s="1"/>
  <c r="H27" i="2"/>
  <c r="I27" i="2" s="1"/>
  <c r="J27" i="2" s="1"/>
  <c r="H44" i="2"/>
  <c r="I44" i="2" s="1"/>
  <c r="J44" i="2" s="1"/>
  <c r="H40" i="2"/>
  <c r="I40" i="2" s="1"/>
  <c r="J40" i="2" s="1"/>
  <c r="H34" i="2"/>
  <c r="I34" i="2" s="1"/>
  <c r="J34" i="2" s="1"/>
  <c r="H48" i="2"/>
  <c r="I48" i="2" s="1"/>
  <c r="J48" i="2" s="1"/>
  <c r="H26" i="2"/>
  <c r="I26" i="2" s="1"/>
  <c r="J26" i="2" s="1"/>
  <c r="H47" i="2"/>
  <c r="H23" i="2"/>
  <c r="H31" i="2"/>
  <c r="H46" i="2"/>
  <c r="G52" i="2"/>
  <c r="H41" i="2"/>
  <c r="I41" i="2" s="1"/>
  <c r="J41" i="2" s="1"/>
  <c r="H29" i="2"/>
  <c r="H25" i="2"/>
  <c r="H30" i="2"/>
  <c r="I30" i="2" s="1"/>
  <c r="J30" i="2" s="1"/>
  <c r="H42" i="2"/>
  <c r="H22" i="2"/>
  <c r="I22" i="2" s="1"/>
  <c r="J22" i="2" s="1"/>
  <c r="H35" i="2"/>
  <c r="I35" i="2" s="1"/>
  <c r="J35" i="2" s="1"/>
  <c r="G19" i="2"/>
  <c r="G47" i="2"/>
  <c r="G42" i="2"/>
  <c r="G29" i="2"/>
  <c r="H51" i="2"/>
  <c r="I51" i="2" s="1"/>
  <c r="J51" i="2" s="1"/>
  <c r="G23" i="2"/>
  <c r="G25" i="2"/>
  <c r="G46" i="2"/>
  <c r="G50" i="2"/>
  <c r="H50" i="2"/>
  <c r="G33" i="2"/>
  <c r="H33" i="2"/>
  <c r="H37" i="2"/>
  <c r="I37" i="2" s="1"/>
  <c r="J37" i="2" s="1"/>
  <c r="G31" i="2"/>
  <c r="G43" i="2"/>
  <c r="H39" i="2"/>
  <c r="I39" i="2" s="1"/>
  <c r="J39" i="2" s="1"/>
  <c r="H36" i="2"/>
  <c r="I36" i="2" s="1"/>
  <c r="J36" i="2" s="1"/>
  <c r="S9" i="3"/>
  <c r="U9" i="3" s="1"/>
  <c r="W9" i="3" s="1"/>
  <c r="Y9" i="3" s="1"/>
  <c r="AA9" i="3" s="1"/>
  <c r="AC9" i="3" s="1"/>
  <c r="S17" i="3"/>
  <c r="U17" i="3" s="1"/>
  <c r="W17" i="3" s="1"/>
  <c r="Y17" i="3" s="1"/>
  <c r="AA17" i="3" s="1"/>
  <c r="AC17" i="3" s="1"/>
  <c r="S25" i="3"/>
  <c r="U25" i="3" s="1"/>
  <c r="W25" i="3" s="1"/>
  <c r="Y25" i="3" s="1"/>
  <c r="AA25" i="3" s="1"/>
  <c r="AC25" i="3" s="1"/>
  <c r="T15" i="3"/>
  <c r="V15" i="3" s="1"/>
  <c r="X15" i="3" s="1"/>
  <c r="Z15" i="3" s="1"/>
  <c r="AB15" i="3" s="1"/>
  <c r="AD15" i="3" s="1"/>
  <c r="T7" i="3"/>
  <c r="V7" i="3" s="1"/>
  <c r="X7" i="3" s="1"/>
  <c r="Z7" i="3" s="1"/>
  <c r="AB7" i="3" s="1"/>
  <c r="AD7" i="3" s="1"/>
  <c r="T23" i="3"/>
  <c r="V23" i="3" s="1"/>
  <c r="X23" i="3" s="1"/>
  <c r="Z23" i="3" s="1"/>
  <c r="AB23" i="3" s="1"/>
  <c r="AD23" i="3" s="1"/>
  <c r="S3" i="3"/>
  <c r="U3" i="3" s="1"/>
  <c r="W3" i="3" s="1"/>
  <c r="Y3" i="3" s="1"/>
  <c r="AA3" i="3" s="1"/>
  <c r="AC3" i="3" s="1"/>
  <c r="T20" i="3"/>
  <c r="V20" i="3" s="1"/>
  <c r="X20" i="3" s="1"/>
  <c r="Z20" i="3" s="1"/>
  <c r="AB20" i="3" s="1"/>
  <c r="AD20" i="3" s="1"/>
  <c r="T12" i="3"/>
  <c r="V12" i="3" s="1"/>
  <c r="X12" i="3" s="1"/>
  <c r="Z12" i="3" s="1"/>
  <c r="AB12" i="3" s="1"/>
  <c r="AD12" i="3" s="1"/>
  <c r="T4" i="3"/>
  <c r="V4" i="3" s="1"/>
  <c r="X4" i="3" s="1"/>
  <c r="Z4" i="3" s="1"/>
  <c r="AB4" i="3" s="1"/>
  <c r="AD4" i="3" s="1"/>
  <c r="S26" i="3"/>
  <c r="U26" i="3" s="1"/>
  <c r="W26" i="3" s="1"/>
  <c r="Y26" i="3" s="1"/>
  <c r="AA26" i="3" s="1"/>
  <c r="AC26" i="3" s="1"/>
  <c r="T25" i="3"/>
  <c r="V25" i="3" s="1"/>
  <c r="X25" i="3" s="1"/>
  <c r="Z25" i="3" s="1"/>
  <c r="AB25" i="3" s="1"/>
  <c r="AD25" i="3" s="1"/>
  <c r="T17" i="3"/>
  <c r="V17" i="3" s="1"/>
  <c r="X17" i="3" s="1"/>
  <c r="Z17" i="3" s="1"/>
  <c r="AB17" i="3" s="1"/>
  <c r="AD17" i="3" s="1"/>
  <c r="T9" i="3"/>
  <c r="V9" i="3" s="1"/>
  <c r="X9" i="3" s="1"/>
  <c r="Z9" i="3" s="1"/>
  <c r="AB9" i="3" s="1"/>
  <c r="AD9" i="3" s="1"/>
  <c r="S18" i="3"/>
  <c r="U18" i="3" s="1"/>
  <c r="W18" i="3" s="1"/>
  <c r="Y18" i="3" s="1"/>
  <c r="AA18" i="3" s="1"/>
  <c r="AC18" i="3" s="1"/>
  <c r="T22" i="3"/>
  <c r="V22" i="3" s="1"/>
  <c r="X22" i="3" s="1"/>
  <c r="Z22" i="3" s="1"/>
  <c r="AB22" i="3" s="1"/>
  <c r="AD22" i="3" s="1"/>
  <c r="T14" i="3"/>
  <c r="V14" i="3" s="1"/>
  <c r="X14" i="3" s="1"/>
  <c r="Z14" i="3" s="1"/>
  <c r="AB14" i="3" s="1"/>
  <c r="AD14" i="3" s="1"/>
  <c r="T6" i="3"/>
  <c r="V6" i="3" s="1"/>
  <c r="X6" i="3" s="1"/>
  <c r="Z6" i="3" s="1"/>
  <c r="AB6" i="3" s="1"/>
  <c r="AD6" i="3" s="1"/>
  <c r="S10" i="3"/>
  <c r="U10" i="3" s="1"/>
  <c r="W10" i="3" s="1"/>
  <c r="Y10" i="3" s="1"/>
  <c r="AA10" i="3" s="1"/>
  <c r="AC10" i="3" s="1"/>
  <c r="T19" i="3"/>
  <c r="V19" i="3" s="1"/>
  <c r="X19" i="3" s="1"/>
  <c r="Z19" i="3" s="1"/>
  <c r="AB19" i="3" s="1"/>
  <c r="AD19" i="3" s="1"/>
  <c r="T11" i="3"/>
  <c r="V11" i="3" s="1"/>
  <c r="X11" i="3" s="1"/>
  <c r="Z11" i="3" s="1"/>
  <c r="AB11" i="3" s="1"/>
  <c r="AD11" i="3" s="1"/>
  <c r="T3" i="3"/>
  <c r="V3" i="3" s="1"/>
  <c r="X3" i="3" s="1"/>
  <c r="Z3" i="3" s="1"/>
  <c r="AB3" i="3" s="1"/>
  <c r="AD3" i="3" s="1"/>
  <c r="T24" i="3"/>
  <c r="V24" i="3" s="1"/>
  <c r="X24" i="3" s="1"/>
  <c r="Z24" i="3" s="1"/>
  <c r="AB24" i="3" s="1"/>
  <c r="AD24" i="3" s="1"/>
  <c r="T16" i="3"/>
  <c r="V16" i="3" s="1"/>
  <c r="X16" i="3" s="1"/>
  <c r="Z16" i="3" s="1"/>
  <c r="AB16" i="3" s="1"/>
  <c r="AD16" i="3" s="1"/>
  <c r="T8" i="3"/>
  <c r="V8" i="3" s="1"/>
  <c r="X8" i="3" s="1"/>
  <c r="Z8" i="3" s="1"/>
  <c r="AB8" i="3" s="1"/>
  <c r="AD8" i="3" s="1"/>
  <c r="T21" i="3"/>
  <c r="V21" i="3" s="1"/>
  <c r="X21" i="3" s="1"/>
  <c r="Z21" i="3" s="1"/>
  <c r="AB21" i="3" s="1"/>
  <c r="AD21" i="3" s="1"/>
  <c r="T13" i="3"/>
  <c r="V13" i="3" s="1"/>
  <c r="X13" i="3" s="1"/>
  <c r="Z13" i="3" s="1"/>
  <c r="AB13" i="3" s="1"/>
  <c r="AD13" i="3" s="1"/>
  <c r="T5" i="3"/>
  <c r="V5" i="3" s="1"/>
  <c r="X5" i="3" s="1"/>
  <c r="Z5" i="3" s="1"/>
  <c r="AB5" i="3" s="1"/>
  <c r="AD5" i="3" s="1"/>
  <c r="T26" i="3"/>
  <c r="V26" i="3" s="1"/>
  <c r="X26" i="3" s="1"/>
  <c r="Z26" i="3" s="1"/>
  <c r="AB26" i="3" s="1"/>
  <c r="AD26" i="3" s="1"/>
  <c r="T18" i="3"/>
  <c r="V18" i="3" s="1"/>
  <c r="X18" i="3" s="1"/>
  <c r="Z18" i="3" s="1"/>
  <c r="AB18" i="3" s="1"/>
  <c r="AD18" i="3" s="1"/>
  <c r="T10" i="3"/>
  <c r="V10" i="3" s="1"/>
  <c r="X10" i="3" s="1"/>
  <c r="Z10" i="3" s="1"/>
  <c r="AB10" i="3" s="1"/>
  <c r="AD10" i="3" s="1"/>
  <c r="T2" i="3"/>
  <c r="V2" i="3" s="1"/>
  <c r="X2" i="3" s="1"/>
  <c r="Z2" i="3" s="1"/>
  <c r="AB2" i="3" s="1"/>
  <c r="AD2" i="3" s="1"/>
  <c r="S24" i="3"/>
  <c r="U24" i="3" s="1"/>
  <c r="W24" i="3" s="1"/>
  <c r="Y24" i="3" s="1"/>
  <c r="AA24" i="3" s="1"/>
  <c r="AC24" i="3" s="1"/>
  <c r="S16" i="3"/>
  <c r="U16" i="3" s="1"/>
  <c r="W16" i="3" s="1"/>
  <c r="Y16" i="3" s="1"/>
  <c r="AA16" i="3" s="1"/>
  <c r="AC16" i="3" s="1"/>
  <c r="S8" i="3"/>
  <c r="U8" i="3" s="1"/>
  <c r="W8" i="3" s="1"/>
  <c r="Y8" i="3" s="1"/>
  <c r="AA8" i="3" s="1"/>
  <c r="AC8" i="3" s="1"/>
  <c r="S23" i="3"/>
  <c r="U23" i="3" s="1"/>
  <c r="W23" i="3" s="1"/>
  <c r="Y23" i="3" s="1"/>
  <c r="AA23" i="3" s="1"/>
  <c r="AC23" i="3" s="1"/>
  <c r="S15" i="3"/>
  <c r="U15" i="3" s="1"/>
  <c r="W15" i="3" s="1"/>
  <c r="Y15" i="3" s="1"/>
  <c r="AA15" i="3" s="1"/>
  <c r="AC15" i="3" s="1"/>
  <c r="S7" i="3"/>
  <c r="U7" i="3" s="1"/>
  <c r="W7" i="3" s="1"/>
  <c r="Y7" i="3" s="1"/>
  <c r="AA7" i="3" s="1"/>
  <c r="AC7" i="3" s="1"/>
  <c r="S22" i="3"/>
  <c r="U22" i="3" s="1"/>
  <c r="W22" i="3" s="1"/>
  <c r="Y22" i="3" s="1"/>
  <c r="AA22" i="3" s="1"/>
  <c r="AC22" i="3" s="1"/>
  <c r="S14" i="3"/>
  <c r="U14" i="3" s="1"/>
  <c r="W14" i="3" s="1"/>
  <c r="Y14" i="3" s="1"/>
  <c r="AA14" i="3" s="1"/>
  <c r="AC14" i="3" s="1"/>
  <c r="S6" i="3"/>
  <c r="U6" i="3" s="1"/>
  <c r="W6" i="3" s="1"/>
  <c r="Y6" i="3" s="1"/>
  <c r="AA6" i="3" s="1"/>
  <c r="AC6" i="3" s="1"/>
  <c r="S21" i="3"/>
  <c r="U21" i="3" s="1"/>
  <c r="W21" i="3" s="1"/>
  <c r="Y21" i="3" s="1"/>
  <c r="AA21" i="3" s="1"/>
  <c r="AC21" i="3" s="1"/>
  <c r="S13" i="3"/>
  <c r="U13" i="3" s="1"/>
  <c r="W13" i="3" s="1"/>
  <c r="Y13" i="3" s="1"/>
  <c r="AA13" i="3" s="1"/>
  <c r="AC13" i="3" s="1"/>
  <c r="S5" i="3"/>
  <c r="U5" i="3" s="1"/>
  <c r="W5" i="3" s="1"/>
  <c r="Y5" i="3" s="1"/>
  <c r="AA5" i="3" s="1"/>
  <c r="AC5" i="3" s="1"/>
  <c r="S20" i="3"/>
  <c r="U20" i="3" s="1"/>
  <c r="W20" i="3" s="1"/>
  <c r="Y20" i="3" s="1"/>
  <c r="AA20" i="3" s="1"/>
  <c r="AC20" i="3" s="1"/>
  <c r="S12" i="3"/>
  <c r="U12" i="3" s="1"/>
  <c r="W12" i="3" s="1"/>
  <c r="Y12" i="3" s="1"/>
  <c r="AA12" i="3" s="1"/>
  <c r="AC12" i="3" s="1"/>
  <c r="S4" i="3"/>
  <c r="U4" i="3" s="1"/>
  <c r="W4" i="3" s="1"/>
  <c r="Y4" i="3" s="1"/>
  <c r="AA4" i="3" s="1"/>
  <c r="AC4" i="3" s="1"/>
  <c r="S19" i="3"/>
  <c r="U19" i="3" s="1"/>
  <c r="W19" i="3" s="1"/>
  <c r="Y19" i="3" s="1"/>
  <c r="AA19" i="3" s="1"/>
  <c r="AC19" i="3" s="1"/>
  <c r="S11" i="3"/>
  <c r="U11" i="3" s="1"/>
  <c r="W11" i="3" s="1"/>
  <c r="Y11" i="3" s="1"/>
  <c r="AA11" i="3" s="1"/>
  <c r="AC11" i="3" s="1"/>
  <c r="S2" i="3"/>
  <c r="U2" i="3" s="1"/>
  <c r="W2" i="3" s="1"/>
  <c r="Y2" i="3" s="1"/>
  <c r="AA2" i="3" s="1"/>
  <c r="AC2" i="3" s="1"/>
  <c r="I19" i="2" l="1"/>
  <c r="J19" i="2" s="1"/>
  <c r="I43" i="2"/>
  <c r="J43" i="2" s="1"/>
  <c r="I50" i="2"/>
  <c r="J50" i="2" s="1"/>
  <c r="I47" i="2"/>
  <c r="J47" i="2" s="1"/>
  <c r="I25" i="2"/>
  <c r="J25" i="2" s="1"/>
  <c r="I31" i="2"/>
  <c r="J31" i="2" s="1"/>
  <c r="I23" i="2"/>
  <c r="J23" i="2" s="1"/>
  <c r="I29" i="2"/>
  <c r="J29" i="2" s="1"/>
  <c r="I52" i="2"/>
  <c r="J52" i="2" s="1"/>
  <c r="I46" i="2"/>
  <c r="J46" i="2" s="1"/>
  <c r="I42" i="2"/>
  <c r="J42" i="2" s="1"/>
  <c r="I33" i="2"/>
  <c r="J33" i="2" s="1"/>
  <c r="E27" i="3"/>
  <c r="L27" i="3"/>
  <c r="K27" i="3"/>
  <c r="M27" i="3"/>
  <c r="D27" i="3"/>
  <c r="H27" i="3"/>
  <c r="J27" i="3"/>
  <c r="I27" i="3"/>
  <c r="G27" i="3"/>
  <c r="F27" i="3"/>
  <c r="C27" i="3"/>
  <c r="B27" i="3"/>
  <c r="N15" i="3"/>
  <c r="N23" i="3"/>
  <c r="N18" i="3"/>
  <c r="N10" i="3"/>
  <c r="N7" i="3"/>
  <c r="N26" i="3"/>
  <c r="N21" i="3"/>
  <c r="N13" i="3"/>
  <c r="N5" i="3"/>
  <c r="N14" i="3"/>
  <c r="N4" i="3"/>
  <c r="N20" i="3"/>
  <c r="N3" i="3"/>
  <c r="N22" i="3"/>
  <c r="N12" i="3"/>
  <c r="N19" i="3"/>
  <c r="N11" i="3"/>
  <c r="N6" i="3"/>
  <c r="N25" i="3"/>
  <c r="N17" i="3"/>
  <c r="N9" i="3"/>
  <c r="N24" i="3"/>
  <c r="N16" i="3"/>
  <c r="N8" i="3"/>
  <c r="N2" i="3"/>
  <c r="P29" i="2" l="1"/>
  <c r="P26" i="2"/>
</calcChain>
</file>

<file path=xl/sharedStrings.xml><?xml version="1.0" encoding="utf-8"?>
<sst xmlns="http://schemas.openxmlformats.org/spreadsheetml/2006/main" count="153" uniqueCount="104">
  <si>
    <t>Zvýraznite maximálnu hodnotu prejdených kilometrov v každom mesiaci.</t>
  </si>
  <si>
    <t>V stĺpci A  budú očíslované autá  v tvare číslo, bodka a auto napr. 1. auto, 2. auto, ...</t>
  </si>
  <si>
    <t>V prvom riadku (hlavička) budú názvy mesiacov január až december</t>
  </si>
  <si>
    <t>Spravte súčty kilometrov pre každé auto za celý rok</t>
  </si>
  <si>
    <t>Spravte priemer všetkých áut za každý mesiac</t>
  </si>
  <si>
    <t>Tabuľka 1 bude obsahovať:</t>
  </si>
  <si>
    <t>Na základe prejdených kilomentrov z tabuľky 1. vypočítajte pre každé auto cenu paliva za každý mesiac.</t>
  </si>
  <si>
    <t>TAB 3.</t>
  </si>
  <si>
    <t>Benzín</t>
  </si>
  <si>
    <t>Diesel</t>
  </si>
  <si>
    <t>Pri výpočte, použite ceny paliva, ktoré sú uvedené v tabuľke 3.</t>
  </si>
  <si>
    <t>V každom mesiaci pre dané auto vygenerujte náhodne počet prejdených kilometrov v danom mesiaci interval od 500 do 1500km</t>
  </si>
  <si>
    <t>Ukážka TAB 1.</t>
  </si>
  <si>
    <t>Ukážka TAB 2.</t>
  </si>
  <si>
    <t>Vytvorte Tabuľku2. kde pre každé auto náhodne vygenerujte typ auta (benzín, diesel) a spotrebu paliva v intervale od 6,00 do 10,00 (spotreba nech je zaokrúhlená na dve desatinné miesta)</t>
  </si>
  <si>
    <t xml:space="preserve">  - sadzba DD1, pri ktorej spotrebiteľ zaplatí mesačne 2,088 € za elektromer a za každú spotrebovanú  kilowathodinu zaplatí  0,2027897 €</t>
  </si>
  <si>
    <t xml:space="preserve">  - sadzba DD2, pri ktorej spotrebiteľ zaplatí mesačne 8,1360 € za elektromer a za každú spotrebovanú  kilowathodinu zaplatí  0,1447217 €</t>
  </si>
  <si>
    <t xml:space="preserve">  </t>
  </si>
  <si>
    <t>Bytové družstvo poskytuje svojim členom službu, v rámci ktorej overí, ktorá sadzba je pre ich člena podľa spotreby elektrickej energie</t>
  </si>
  <si>
    <t>výhodnejšia. Vstupnými údajmi tabuľky sú meno člena, počiatočný a konečný stav elektromera, počet</t>
  </si>
  <si>
    <t>období (mesiacov) a doterajšia sadzba. Výstupnými údajmi sú výhodnejšia sadzba a v prípadoch, keď</t>
  </si>
  <si>
    <t>je doteraz používaná sadzba nevýhodnejšia, aj upozornenie, že sa odporúča resp. neodporúča zmeniť sadzbu (Zmeniť resp. Nemeniť).</t>
  </si>
  <si>
    <t>Hodnotu Zmeniť zvýraznite boldom.</t>
  </si>
  <si>
    <t>Najväčšiu hodnotu, ktorú môže elektromer dosiahnuť je 9999. Akonáhle dosiahne túto hodnotu pretočí sa a začína od 0000.</t>
  </si>
  <si>
    <t>platí to aj pre zmenu konečného resp. počiatočného stavu. Napr. keď Beranovej Ivane zmeníme konečný stav na hodnotu 2194 tak sa jej riadok automaticky vyfarbí a zmenia sa hodnoty na DD2 a Zmeniť</t>
  </si>
  <si>
    <t>Počet období</t>
  </si>
  <si>
    <t>Používaná sadzba</t>
  </si>
  <si>
    <t>Počiatočný stav elektromera</t>
  </si>
  <si>
    <t>Koncový stav elektromera</t>
  </si>
  <si>
    <t>Spotreba kWh</t>
  </si>
  <si>
    <t>Výhodnejšia sadzba</t>
  </si>
  <si>
    <t>Odporúčanie</t>
  </si>
  <si>
    <t>Sadzba</t>
  </si>
  <si>
    <t>Stála platba (mesačný prenájom elektromera)</t>
  </si>
  <si>
    <t>Cena za 1 kWh</t>
  </si>
  <si>
    <t>Dřímal Jan</t>
  </si>
  <si>
    <t>DD1</t>
  </si>
  <si>
    <t>Stála platba</t>
  </si>
  <si>
    <t>Bodenlos Kamil</t>
  </si>
  <si>
    <t>Lupták Mojmír</t>
  </si>
  <si>
    <t>DD2</t>
  </si>
  <si>
    <t>Eisner Igor</t>
  </si>
  <si>
    <t>Bohm Jan</t>
  </si>
  <si>
    <t>Ďábelský Bohuslav</t>
  </si>
  <si>
    <t>Spotrebovaná energia spolu</t>
  </si>
  <si>
    <t>Hrabalová Danica</t>
  </si>
  <si>
    <t>Počet odberateľov DD1</t>
  </si>
  <si>
    <t>Bohadlo Přemysl</t>
  </si>
  <si>
    <t>Počet odberateľov s potrebnou zmenou</t>
  </si>
  <si>
    <t>Humeňanský Mikuláš</t>
  </si>
  <si>
    <t>Počet odberateľov s pretočeným elektromerom</t>
  </si>
  <si>
    <t>Cvalda Ladislav</t>
  </si>
  <si>
    <t>Belvončík Zbyněk</t>
  </si>
  <si>
    <t>Dohnány Marcel</t>
  </si>
  <si>
    <t>Borecký Slavomír</t>
  </si>
  <si>
    <t>Černá Věra</t>
  </si>
  <si>
    <t>Komár Juraj</t>
  </si>
  <si>
    <t>Antoš František</t>
  </si>
  <si>
    <t>Fejfar Josef</t>
  </si>
  <si>
    <t>Haranský Martin</t>
  </si>
  <si>
    <t>Čunderlík Milan</t>
  </si>
  <si>
    <t>Lenský Jozef</t>
  </si>
  <si>
    <t>Hrebenda Martin</t>
  </si>
  <si>
    <t>Gajdoš Andrej</t>
  </si>
  <si>
    <t>Drábek Richard</t>
  </si>
  <si>
    <t>Blažek Ján</t>
  </si>
  <si>
    <t>Bučík Tomáš</t>
  </si>
  <si>
    <t>Cimer Zdeno</t>
  </si>
  <si>
    <t>Bureš Petr</t>
  </si>
  <si>
    <t>Gerbovský Dušan</t>
  </si>
  <si>
    <t>Blahuš Filip</t>
  </si>
  <si>
    <t>Beranová Ivana</t>
  </si>
  <si>
    <t>Belák Jan</t>
  </si>
  <si>
    <t>Hakulinský Ivan</t>
  </si>
  <si>
    <t>Galan Miroslav</t>
  </si>
  <si>
    <t>Bubílková Anna</t>
  </si>
  <si>
    <t>Priezvisko a Meno</t>
  </si>
  <si>
    <t>Súčet spotrebovaných kW so sadzbou DD1</t>
  </si>
  <si>
    <t>Súčet spotrebovane kW so sadzbou DD1 a tými čo maju Zmenit</t>
  </si>
  <si>
    <t>Všetci s DD1 s menom zacinajucim na M alebo D</t>
  </si>
  <si>
    <t>Platba za spotrebovanú elektrinu v domácnosti sa môže robiť podľa dvoch sadzieb: TAB 3.</t>
  </si>
  <si>
    <t>TAB 3</t>
  </si>
  <si>
    <t>Používateľov, ktorým treba sadzbu zmeniť zvýraznite (vyfarbite celý riadok)</t>
  </si>
  <si>
    <t>Všetky veci (okrem usporiadania) nech sa pri zmene menia automaticky (na základe vzorcov). t.j. pri zmene ceny za kWh v tabulke (TAB 3) sa údaje automaticky prerátajú</t>
  </si>
  <si>
    <t>TAB 2</t>
  </si>
  <si>
    <t>Vypňte údaje v  Tabuľku 2 (TAB 2).</t>
  </si>
  <si>
    <t>TAB 1</t>
  </si>
  <si>
    <t>Výslednú tabuľku (TAB 1) zoraďte tak, že najskôr budú zoredený tí, ktorí si sadzbu musia zmeniť, následne obe skupiny  (Zmeniť aj Nemeniť) zoradiť podľa priezviska vzostupne (od A po Z).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</si>
  <si>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</si>
  <si>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</si>
  <si>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</si>
  <si>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</si>
  <si>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</si>
  <si>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</si>
  <si>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</si>
  <si>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</si>
  <si>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</si>
  <si>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</si>
  <si>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</si>
  <si>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</si>
  <si>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SPOLU</t>
  </si>
  <si>
    <t>Typ</t>
  </si>
  <si>
    <t>Spotreba</t>
  </si>
  <si>
    <t>pretoceny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</si>
</sst>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.\a\u\t\o"/>
    <numFmt numFmtId="166" formatCode="#&quot;km&quot;"/>
  </numFmts>
  <fonts count="9">
    <font>
      <sz val="11"/>
      <color theme="1"/>
      <name val="Calibri"/>
      <family val="2"/>
      <charset val="238"/>
      <scheme val="minor"/>
    </font>
    <font>
      <sz val="12"/>
      <name val="Courier"/>
      <charset val="238"/>
    </font>
    <font>
      <sz val="12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7"/>
      </top>
      <bottom style="thin">
        <color indexed="64"/>
      </bottom>
      <diagonal/>
    </border>
    <border>
      <left style="thin">
        <color indexed="64"/>
      </left>
      <right style="thick">
        <color indexed="17"/>
      </right>
      <top style="thick">
        <color indexed="17"/>
      </top>
      <bottom style="thin">
        <color indexed="64"/>
      </bottom>
      <diagonal/>
    </border>
    <border>
      <left style="thick">
        <color indexed="17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17"/>
      </right>
      <top style="thin">
        <color indexed="64"/>
      </top>
      <bottom style="double">
        <color indexed="64"/>
      </bottom>
      <diagonal/>
    </border>
    <border>
      <left style="thick">
        <color indexed="17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17"/>
      </right>
      <top/>
      <bottom style="thin">
        <color indexed="64"/>
      </bottom>
      <diagonal/>
    </border>
    <border>
      <left style="thick">
        <color indexed="17"/>
      </left>
      <right style="thin">
        <color indexed="64"/>
      </right>
      <top style="thin">
        <color indexed="64"/>
      </top>
      <bottom style="thick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7"/>
      </bottom>
      <diagonal/>
    </border>
    <border>
      <left style="thin">
        <color indexed="64"/>
      </left>
      <right style="thick">
        <color indexed="17"/>
      </right>
      <top style="thin">
        <color indexed="64"/>
      </top>
      <bottom style="thick">
        <color indexed="1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2" borderId="1" xfId="0" applyFill="1" applyBorder="1"/>
    <xf numFmtId="0" fontId="2" fillId="0" borderId="0" xfId="1" applyFont="1"/>
    <xf numFmtId="0" fontId="3" fillId="0" borderId="0" xfId="0" applyFont="1"/>
    <xf numFmtId="0" fontId="2" fillId="0" borderId="6" xfId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5" fillId="0" borderId="6" xfId="2" applyFont="1" applyBorder="1"/>
    <xf numFmtId="0" fontId="5" fillId="0" borderId="6" xfId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0" fontId="5" fillId="0" borderId="0" xfId="1" applyFont="1"/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right"/>
    </xf>
    <xf numFmtId="0" fontId="5" fillId="0" borderId="6" xfId="1" applyFont="1" applyBorder="1" applyProtection="1">
      <protection locked="0"/>
    </xf>
    <xf numFmtId="0" fontId="2" fillId="0" borderId="15" xfId="1" applyFont="1" applyBorder="1" applyAlignment="1">
      <alignment horizontal="center"/>
    </xf>
    <xf numFmtId="0" fontId="0" fillId="0" borderId="23" xfId="0" applyBorder="1"/>
    <xf numFmtId="2" fontId="0" fillId="0" borderId="24" xfId="0" applyNumberFormat="1" applyBorder="1"/>
    <xf numFmtId="2" fontId="0" fillId="0" borderId="6" xfId="0" applyNumberFormat="1" applyBorder="1"/>
    <xf numFmtId="0" fontId="0" fillId="0" borderId="21" xfId="0" applyBorder="1"/>
    <xf numFmtId="0" fontId="2" fillId="2" borderId="6" xfId="1" applyFont="1" applyFill="1" applyBorder="1" applyAlignment="1">
      <alignment horizontal="center" vertical="center" wrapText="1"/>
    </xf>
    <xf numFmtId="0" fontId="0" fillId="2" borderId="22" xfId="0" applyFill="1" applyBorder="1"/>
    <xf numFmtId="0" fontId="0" fillId="2" borderId="25" xfId="0" applyFill="1" applyBorder="1"/>
    <xf numFmtId="0" fontId="2" fillId="0" borderId="14" xfId="1" applyFont="1" applyBorder="1" applyAlignment="1">
      <alignment horizontal="right"/>
    </xf>
    <xf numFmtId="0" fontId="2" fillId="0" borderId="17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2" borderId="0" xfId="1" applyFont="1" applyFill="1"/>
    <xf numFmtId="165" fontId="6" fillId="0" borderId="0" xfId="0" applyNumberFormat="1" applyFont="1"/>
    <xf numFmtId="0" fontId="6" fillId="0" borderId="0" xfId="0" applyFont="1"/>
    <xf numFmtId="166" fontId="6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1" fontId="5" fillId="0" borderId="6" xfId="1" applyNumberFormat="1" applyFont="1" applyBorder="1" applyAlignment="1">
      <alignment horizontal="center"/>
    </xf>
    <xf numFmtId="2" fontId="5" fillId="0" borderId="6" xfId="1" applyNumberFormat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1" fontId="0" fillId="2" borderId="20" xfId="0" applyNumberFormat="1" applyFill="1" applyBorder="1"/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2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2" fontId="2" fillId="0" borderId="7" xfId="1" applyNumberFormat="1" applyFont="1" applyBorder="1" applyAlignment="1">
      <alignment horizontal="center" vertical="center" wrapText="1"/>
    </xf>
    <xf numFmtId="2" fontId="2" fillId="0" borderId="10" xfId="1" applyNumberFormat="1" applyFont="1" applyBorder="1" applyAlignment="1">
      <alignment horizontal="center" vertical="center" wrapText="1"/>
    </xf>
    <xf numFmtId="2" fontId="2" fillId="0" borderId="8" xfId="1" applyNumberFormat="1" applyFont="1" applyBorder="1" applyAlignment="1">
      <alignment horizontal="center" vertical="center" wrapText="1"/>
    </xf>
    <xf numFmtId="2" fontId="2" fillId="0" borderId="11" xfId="1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</cellXfs>
  <cellStyles count="3">
    <cellStyle name="Normálna" xfId="0" builtinId="0"/>
    <cellStyle name="Normálna 2" xfId="1" xr:uid="{790ABA73-F7B5-4520-973F-12A873DDEC8D}"/>
    <cellStyle name="normální_Průkazky" xfId="2" xr:uid="{BC82827F-D2FB-4E42-A37D-36F65B79B31C}"/>
  </cellStyles>
  <dxfs count="4"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38100</xdr:rowOff>
    </xdr:from>
    <xdr:to>
      <xdr:col>12</xdr:col>
      <xdr:colOff>56821</xdr:colOff>
      <xdr:row>36</xdr:row>
      <xdr:rowOff>51099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B55C391C-ECA7-4A8B-9F03-83BBE0D08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5485" r="37992" b="10137"/>
        <a:stretch/>
      </xdr:blipFill>
      <xdr:spPr>
        <a:xfrm>
          <a:off x="0" y="2438400"/>
          <a:ext cx="7372021" cy="4219239"/>
        </a:xfrm>
        <a:prstGeom prst="rect">
          <a:avLst/>
        </a:prstGeom>
      </xdr:spPr>
    </xdr:pic>
    <xdr:clientData/>
  </xdr:twoCellAnchor>
  <xdr:twoCellAnchor editAs="oneCell">
    <xdr:from>
      <xdr:col>12</xdr:col>
      <xdr:colOff>518160</xdr:colOff>
      <xdr:row>13</xdr:row>
      <xdr:rowOff>15240</xdr:rowOff>
    </xdr:from>
    <xdr:to>
      <xdr:col>26</xdr:col>
      <xdr:colOff>200643</xdr:colOff>
      <xdr:row>35</xdr:row>
      <xdr:rowOff>130191</xdr:rowOff>
    </xdr:to>
    <xdr:pic>
      <xdr:nvPicPr>
        <xdr:cNvPr id="3" name="Obrázok 2">
          <a:extLst>
            <a:ext uri="{FF2B5EF4-FFF2-40B4-BE49-F238E27FC236}">
              <a16:creationId xmlns:a16="http://schemas.microsoft.com/office/drawing/2014/main" id="{53AAC122-4B7C-4BC9-9A49-621E7B791C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2487" r="25824" b="11100"/>
        <a:stretch/>
      </xdr:blipFill>
      <xdr:spPr>
        <a:xfrm>
          <a:off x="7833360" y="2415540"/>
          <a:ext cx="8216883" cy="4138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C596-F171-43F8-97FE-37205C06258A}">
  <dimension ref="A1:O13"/>
  <sheetViews>
    <sheetView workbookViewId="0">
      <selection activeCell="D7" sqref="D7"/>
    </sheetView>
  </sheetViews>
  <sheetFormatPr defaultRowHeight="14.4"/>
  <sheetData>
    <row r="1" spans="1:15">
      <c r="A1" t="s">
        <v>5</v>
      </c>
    </row>
    <row r="2" spans="1:15">
      <c r="A2" t="s">
        <v>1</v>
      </c>
    </row>
    <row r="3" spans="1:15">
      <c r="A3" t="s">
        <v>2</v>
      </c>
    </row>
    <row r="4" spans="1:15">
      <c r="A4" t="s">
        <v>11</v>
      </c>
    </row>
    <row r="5" spans="1:15">
      <c r="A5" t="s">
        <v>3</v>
      </c>
    </row>
    <row r="6" spans="1:15">
      <c r="A6" t="s">
        <v>4</v>
      </c>
    </row>
    <row r="7" spans="1:15">
      <c r="A7" t="s">
        <v>0</v>
      </c>
    </row>
    <row r="8" spans="1:15">
      <c r="A8" t="s">
        <v>14</v>
      </c>
    </row>
    <row r="9" spans="1:15" ht="15" thickBot="1">
      <c r="A9" t="s">
        <v>6</v>
      </c>
    </row>
    <row r="10" spans="1:15" ht="15" thickBot="1">
      <c r="A10" t="s">
        <v>10</v>
      </c>
      <c r="G10" s="6" t="s">
        <v>7</v>
      </c>
    </row>
    <row r="11" spans="1:15">
      <c r="G11" s="1" t="s">
        <v>8</v>
      </c>
      <c r="H11" s="2">
        <v>1.619</v>
      </c>
    </row>
    <row r="12" spans="1:15" ht="15" thickBot="1">
      <c r="G12" s="3" t="s">
        <v>9</v>
      </c>
      <c r="H12" s="4">
        <v>1.593</v>
      </c>
    </row>
    <row r="13" spans="1:15">
      <c r="A13" s="5" t="s">
        <v>12</v>
      </c>
      <c r="B13" s="5"/>
      <c r="N13" s="5" t="s">
        <v>13</v>
      </c>
      <c r="O1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B26E-8071-42BE-89BC-9581C06BD1A1}">
  <dimension ref="A1:AD27"/>
  <sheetViews>
    <sheetView workbookViewId="0">
      <selection activeCell="U15" sqref="U15"/>
    </sheetView>
  </sheetViews>
  <sheetFormatPr defaultRowHeight="14.4"/>
  <cols>
    <col min="2" max="2" width="9.5546875" bestFit="1" customWidth="1"/>
    <col min="6" max="6" width="8.88671875" customWidth="1"/>
    <col min="10" max="10" width="9.6640625" bestFit="1" customWidth="1"/>
  </cols>
  <sheetData>
    <row r="1" spans="1:30">
      <c r="B1" s="32" t="s">
        <v>88</v>
      </c>
      <c r="C1" s="32" t="s">
        <v>89</v>
      </c>
      <c r="D1" s="32" t="s">
        <v>90</v>
      </c>
      <c r="E1" s="32" t="s">
        <v>91</v>
      </c>
      <c r="F1" s="32" t="s">
        <v>92</v>
      </c>
      <c r="G1" s="32" t="s">
        <v>93</v>
      </c>
      <c r="H1" s="32" t="s">
        <v>94</v>
      </c>
      <c r="I1" s="32" t="s">
        <v>95</v>
      </c>
      <c r="J1" s="32" t="s">
        <v>96</v>
      </c>
      <c r="K1" s="32" t="s">
        <v>97</v>
      </c>
      <c r="L1" s="32" t="s">
        <v>98</v>
      </c>
      <c r="M1" s="32" t="s">
        <v>99</v>
      </c>
      <c r="N1" s="32" t="s">
        <v>100</v>
      </c>
      <c r="Q1" s="32" t="s">
        <v>101</v>
      </c>
      <c r="R1" s="32" t="s">
        <v>102</v>
      </c>
      <c r="S1" s="32" t="s">
        <v>88</v>
      </c>
      <c r="T1" s="32" t="s">
        <v>89</v>
      </c>
      <c r="U1" s="32" t="s">
        <v>90</v>
      </c>
      <c r="V1" s="32" t="s">
        <v>91</v>
      </c>
      <c r="W1" s="32" t="s">
        <v>92</v>
      </c>
      <c r="X1" s="32" t="s">
        <v>93</v>
      </c>
      <c r="Y1" s="32" t="s">
        <v>94</v>
      </c>
      <c r="Z1" s="32" t="s">
        <v>95</v>
      </c>
      <c r="AA1" s="32" t="s">
        <v>96</v>
      </c>
      <c r="AB1" s="32" t="s">
        <v>97</v>
      </c>
      <c r="AC1" s="32" t="s">
        <v>98</v>
      </c>
      <c r="AD1" s="32" t="s">
        <v>99</v>
      </c>
    </row>
    <row r="2" spans="1:30">
      <c r="A2" s="31">
        <v>1</v>
      </c>
      <c r="B2">
        <v>952</v>
      </c>
      <c r="C2">
        <v>924</v>
      </c>
      <c r="D2">
        <v>966</v>
      </c>
      <c r="E2">
        <v>1054</v>
      </c>
      <c r="F2">
        <v>1177</v>
      </c>
      <c r="G2">
        <v>743</v>
      </c>
      <c r="H2">
        <v>1229</v>
      </c>
      <c r="I2">
        <v>1457</v>
      </c>
      <c r="J2">
        <v>787</v>
      </c>
      <c r="K2">
        <v>1446</v>
      </c>
      <c r="L2">
        <v>1498</v>
      </c>
      <c r="M2">
        <v>833</v>
      </c>
      <c r="N2" s="33">
        <f>SUM(B2:M2)</f>
        <v>13066</v>
      </c>
      <c r="P2" s="31">
        <v>1</v>
      </c>
      <c r="Q2" t="str">
        <f ca="1">CHOOSE(RANDBETWEEN(1,2),"benzin","diesel")</f>
        <v>diesel</v>
      </c>
      <c r="R2" s="35">
        <f ca="1">RANDBETWEEN(6,9)+RAND()</f>
        <v>8.7174700636788955</v>
      </c>
      <c r="S2">
        <f ca="1">B2/100*$R$2*IF(Q2="benzin",'zadanie auta'!$H$11,'zadanie auta'!$H$12)</f>
        <v>132.20357180491337</v>
      </c>
      <c r="T2">
        <f ca="1">C2/100*$R$2*IF(R2="benzin",'zadanie auta'!$H$11,'zadanie auta'!$H$12)</f>
        <v>128.31523145771004</v>
      </c>
      <c r="U2">
        <f ca="1">D2/100*$R$2*IF(S2="benzin",'zadanie auta'!$H$11,'zadanie auta'!$H$12)</f>
        <v>134.14774197851503</v>
      </c>
      <c r="V2">
        <f ca="1">E2/100*$R$2*IF(T2="benzin",'zadanie auta'!$H$11,'zadanie auta'!$H$12)</f>
        <v>146.36824021258263</v>
      </c>
      <c r="W2">
        <f ca="1">F2/100*$R$2*IF(U2="benzin",'zadanie auta'!$H$11,'zadanie auta'!$H$12)</f>
        <v>163.44916388065445</v>
      </c>
      <c r="X2">
        <f ca="1">G2/100*$R$2*IF(V2="benzin",'zadanie auta'!$H$11,'zadanie auta'!$H$12)</f>
        <v>103.17988849900276</v>
      </c>
      <c r="Y2">
        <f ca="1">H2/100*$R$2*IF(W2="benzin",'zadanie auta'!$H$11,'zadanie auta'!$H$12)</f>
        <v>170.6703673826035</v>
      </c>
      <c r="Z2">
        <f ca="1">I2/100*$R$2*IF(X2="benzin",'zadanie auta'!$H$11,'zadanie auta'!$H$12)</f>
        <v>202.33256735268782</v>
      </c>
      <c r="AA2">
        <f ca="1">J2/100*$R$2*IF(Y2="benzin",'zadanie auta'!$H$11,'zadanie auta'!$H$12)</f>
        <v>109.29013761603659</v>
      </c>
      <c r="AB2">
        <f ca="1">K2/100*$R$2*IF(Z2="benzin",'zadanie auta'!$H$11,'zadanie auta'!$H$12)</f>
        <v>200.80500507342936</v>
      </c>
      <c r="AC2">
        <f ca="1">L2/100*$R$2*IF(AA2="benzin",'zadanie auta'!$H$11,'zadanie auta'!$H$12)</f>
        <v>208.0262085753784</v>
      </c>
      <c r="AD2">
        <f ca="1">M2/100*$R$2*IF(AB2="benzin",'zadanie auta'!$H$11,'zadanie auta'!$H$12)</f>
        <v>115.67812532929919</v>
      </c>
    </row>
    <row r="3" spans="1:30">
      <c r="A3" s="31">
        <v>2</v>
      </c>
      <c r="B3">
        <v>1155</v>
      </c>
      <c r="C3">
        <v>1440</v>
      </c>
      <c r="D3">
        <v>714</v>
      </c>
      <c r="E3">
        <v>860</v>
      </c>
      <c r="F3">
        <v>912</v>
      </c>
      <c r="G3">
        <v>1172</v>
      </c>
      <c r="H3">
        <v>1104</v>
      </c>
      <c r="I3">
        <v>1454</v>
      </c>
      <c r="J3">
        <v>737</v>
      </c>
      <c r="K3">
        <v>1129</v>
      </c>
      <c r="L3">
        <v>928</v>
      </c>
      <c r="M3">
        <v>746</v>
      </c>
      <c r="N3" s="33">
        <f t="shared" ref="N3:N26" si="0">SUM(B3:M3)</f>
        <v>12351</v>
      </c>
      <c r="P3" s="31">
        <v>2</v>
      </c>
      <c r="Q3" t="str">
        <f t="shared" ref="Q3:Q26" ca="1" si="1">CHOOSE(RANDBETWEEN(1,2),"benzin","diesel")</f>
        <v>diesel</v>
      </c>
      <c r="R3" s="35">
        <f t="shared" ref="R3:R26" ca="1" si="2">RANDBETWEEN(6,9)+RAND()</f>
        <v>7.3828859662429096</v>
      </c>
      <c r="S3">
        <f ca="1">B3/100*$R$2*IF(Q3="benzin",'zadanie auta'!$H$11,'zadanie auta'!$H$12)</f>
        <v>160.39403932213756</v>
      </c>
      <c r="T3">
        <f ca="1">C3/100*$R$2*IF(R3="benzin",'zadanie auta'!$H$11,'zadanie auta'!$H$12)</f>
        <v>199.97178928474293</v>
      </c>
      <c r="U3">
        <f ca="1">D3/100*$R$2*IF(S3="benzin",'zadanie auta'!$H$11,'zadanie auta'!$H$12)</f>
        <v>99.152678853685032</v>
      </c>
      <c r="V3">
        <f ca="1">E3/100*$R$2*IF(T3="benzin",'zadanie auta'!$H$11,'zadanie auta'!$H$12)</f>
        <v>119.42759637838812</v>
      </c>
      <c r="W3">
        <f ca="1">F3/100*$R$2*IF(U3="benzin",'zadanie auta'!$H$11,'zadanie auta'!$H$12)</f>
        <v>126.64879988033718</v>
      </c>
      <c r="X3">
        <f ca="1">G3/100*$R$2*IF(V3="benzin",'zadanie auta'!$H$11,'zadanie auta'!$H$12)</f>
        <v>162.75481739008242</v>
      </c>
      <c r="Y3">
        <f ca="1">H3/100*$R$2*IF(W3="benzin",'zadanie auta'!$H$11,'zadanie auta'!$H$12)</f>
        <v>153.31170511830291</v>
      </c>
      <c r="Z3">
        <f ca="1">I3/100*$R$2*IF(X3="benzin",'zadanie auta'!$H$11,'zadanie auta'!$H$12)</f>
        <v>201.91595945834456</v>
      </c>
      <c r="AA3">
        <f ca="1">J3/100*$R$2*IF(Y3="benzin",'zadanie auta'!$H$11,'zadanie auta'!$H$12)</f>
        <v>102.34667271031633</v>
      </c>
      <c r="AB3">
        <f ca="1">K3/100*$R$2*IF(Z3="benzin",'zadanie auta'!$H$11,'zadanie auta'!$H$12)</f>
        <v>156.78343757116301</v>
      </c>
      <c r="AC3">
        <f ca="1">L3/100*$R$2*IF(AA3="benzin",'zadanie auta'!$H$11,'zadanie auta'!$H$12)</f>
        <v>128.87070865016764</v>
      </c>
      <c r="AD3">
        <f ca="1">M3/100*$R$2*IF(AB3="benzin",'zadanie auta'!$H$11,'zadanie auta'!$H$12)</f>
        <v>103.59649639334597</v>
      </c>
    </row>
    <row r="4" spans="1:30">
      <c r="A4" s="31">
        <v>3</v>
      </c>
      <c r="B4">
        <v>544</v>
      </c>
      <c r="C4">
        <v>860</v>
      </c>
      <c r="D4">
        <v>1458</v>
      </c>
      <c r="E4">
        <v>561</v>
      </c>
      <c r="F4">
        <v>736</v>
      </c>
      <c r="G4">
        <v>930</v>
      </c>
      <c r="H4">
        <v>956</v>
      </c>
      <c r="I4">
        <v>679</v>
      </c>
      <c r="J4">
        <v>800</v>
      </c>
      <c r="K4">
        <v>812</v>
      </c>
      <c r="L4">
        <v>617</v>
      </c>
      <c r="M4">
        <v>724</v>
      </c>
      <c r="N4" s="33">
        <f t="shared" si="0"/>
        <v>9677</v>
      </c>
      <c r="P4" s="31">
        <v>3</v>
      </c>
      <c r="Q4" t="str">
        <f t="shared" ca="1" si="1"/>
        <v>benzin</v>
      </c>
      <c r="R4" s="35">
        <f t="shared" ca="1" si="2"/>
        <v>6.1917664849195262</v>
      </c>
      <c r="S4">
        <f ca="1">B4/100*$R$2*IF(Q4="benzin",'zadanie auta'!$H$11,'zadanie auta'!$H$12)</f>
        <v>76.777897140042967</v>
      </c>
      <c r="T4">
        <f ca="1">C4/100*$R$2*IF(R4="benzin",'zadanie auta'!$H$11,'zadanie auta'!$H$12)</f>
        <v>119.42759637838812</v>
      </c>
      <c r="U4">
        <f ca="1">D4/100*$R$2*IF(S4="benzin",'zadanie auta'!$H$11,'zadanie auta'!$H$12)</f>
        <v>202.47143665080219</v>
      </c>
      <c r="V4">
        <f ca="1">E4/100*$R$2*IF(T4="benzin",'zadanie auta'!$H$11,'zadanie auta'!$H$12)</f>
        <v>77.905676242181102</v>
      </c>
      <c r="W4">
        <f ca="1">F4/100*$R$2*IF(U4="benzin",'zadanie auta'!$H$11,'zadanie auta'!$H$12)</f>
        <v>102.20780341220194</v>
      </c>
      <c r="X4">
        <f ca="1">G4/100*$R$2*IF(V4="benzin",'zadanie auta'!$H$11,'zadanie auta'!$H$12)</f>
        <v>129.14844724639647</v>
      </c>
      <c r="Y4">
        <f ca="1">H4/100*$R$2*IF(W4="benzin",'zadanie auta'!$H$11,'zadanie auta'!$H$12)</f>
        <v>132.759048997371</v>
      </c>
      <c r="Z4">
        <f ca="1">I4/100*$R$2*IF(X4="benzin",'zadanie auta'!$H$11,'zadanie auta'!$H$12)</f>
        <v>94.292253419680861</v>
      </c>
      <c r="AA4">
        <f ca="1">J4/100*$R$2*IF(Y4="benzin",'zadanie auta'!$H$11,'zadanie auta'!$H$12)</f>
        <v>111.09543849152384</v>
      </c>
      <c r="AB4">
        <f ca="1">K4/100*$R$2*IF(Z4="benzin",'zadanie auta'!$H$11,'zadanie auta'!$H$12)</f>
        <v>112.76187006889668</v>
      </c>
      <c r="AC4">
        <f ca="1">L4/100*$R$2*IF(AA4="benzin",'zadanie auta'!$H$11,'zadanie auta'!$H$12)</f>
        <v>85.682356936587766</v>
      </c>
      <c r="AD4">
        <f ca="1">M4/100*$R$2*IF(AB4="benzin",'zadanie auta'!$H$11,'zadanie auta'!$H$12)</f>
        <v>100.54137183482908</v>
      </c>
    </row>
    <row r="5" spans="1:30">
      <c r="A5" s="31">
        <v>4</v>
      </c>
      <c r="B5">
        <v>1344</v>
      </c>
      <c r="C5">
        <v>505</v>
      </c>
      <c r="D5">
        <v>669</v>
      </c>
      <c r="E5">
        <v>1386</v>
      </c>
      <c r="F5">
        <v>1446</v>
      </c>
      <c r="G5">
        <v>1452</v>
      </c>
      <c r="H5">
        <v>1292</v>
      </c>
      <c r="I5">
        <v>518</v>
      </c>
      <c r="J5">
        <v>587</v>
      </c>
      <c r="K5">
        <v>1424</v>
      </c>
      <c r="L5">
        <v>1139</v>
      </c>
      <c r="M5">
        <v>1418</v>
      </c>
      <c r="N5" s="33">
        <f t="shared" si="0"/>
        <v>13180</v>
      </c>
      <c r="P5" s="31">
        <v>4</v>
      </c>
      <c r="Q5" t="str">
        <f t="shared" ca="1" si="1"/>
        <v>benzin</v>
      </c>
      <c r="R5" s="35">
        <f t="shared" ca="1" si="2"/>
        <v>7.2185998519568813</v>
      </c>
      <c r="S5">
        <f ca="1">B5/100*$R$2*IF(Q5="benzin",'zadanie auta'!$H$11,'zadanie auta'!$H$12)</f>
        <v>189.68656940481202</v>
      </c>
      <c r="T5">
        <f ca="1">C5/100*$R$2*IF(R5="benzin",'zadanie auta'!$H$11,'zadanie auta'!$H$12)</f>
        <v>70.128995547774423</v>
      </c>
      <c r="U5">
        <f ca="1">D5/100*$R$2*IF(S5="benzin",'zadanie auta'!$H$11,'zadanie auta'!$H$12)</f>
        <v>92.903560438536815</v>
      </c>
      <c r="V5">
        <f ca="1">E5/100*$R$2*IF(T5="benzin",'zadanie auta'!$H$11,'zadanie auta'!$H$12)</f>
        <v>192.47284718656505</v>
      </c>
      <c r="W5">
        <f ca="1">F5/100*$R$2*IF(U5="benzin",'zadanie auta'!$H$11,'zadanie auta'!$H$12)</f>
        <v>200.80500507342936</v>
      </c>
      <c r="X5">
        <f ca="1">G5/100*$R$2*IF(V5="benzin",'zadanie auta'!$H$11,'zadanie auta'!$H$12)</f>
        <v>201.63822086211576</v>
      </c>
      <c r="Y5">
        <f ca="1">H5/100*$R$2*IF(W5="benzin",'zadanie auta'!$H$11,'zadanie auta'!$H$12)</f>
        <v>179.41913316381101</v>
      </c>
      <c r="Z5">
        <f ca="1">I5/100*$R$2*IF(X5="benzin",'zadanie auta'!$H$11,'zadanie auta'!$H$12)</f>
        <v>71.934296423261685</v>
      </c>
      <c r="AA5">
        <f ca="1">J5/100*$R$2*IF(Y5="benzin",'zadanie auta'!$H$11,'zadanie auta'!$H$12)</f>
        <v>81.516277993155612</v>
      </c>
      <c r="AB5">
        <f ca="1">K5/100*$R$2*IF(Z5="benzin",'zadanie auta'!$H$11,'zadanie auta'!$H$12)</f>
        <v>197.74988051491246</v>
      </c>
      <c r="AC5">
        <f ca="1">L5/100*$R$2*IF(AA5="benzin",'zadanie auta'!$H$11,'zadanie auta'!$H$12)</f>
        <v>158.17213055230707</v>
      </c>
      <c r="AD5">
        <f ca="1">M5/100*$R$2*IF(AB5="benzin",'zadanie auta'!$H$11,'zadanie auta'!$H$12)</f>
        <v>196.916664726226</v>
      </c>
    </row>
    <row r="6" spans="1:30">
      <c r="A6" s="31">
        <v>5</v>
      </c>
      <c r="B6">
        <v>1130</v>
      </c>
      <c r="C6">
        <v>1171</v>
      </c>
      <c r="D6">
        <v>1123</v>
      </c>
      <c r="E6">
        <v>1047</v>
      </c>
      <c r="F6">
        <v>1069</v>
      </c>
      <c r="G6">
        <v>797</v>
      </c>
      <c r="H6">
        <v>669</v>
      </c>
      <c r="I6">
        <v>584</v>
      </c>
      <c r="J6">
        <v>1443</v>
      </c>
      <c r="K6">
        <v>1479</v>
      </c>
      <c r="L6">
        <v>1148</v>
      </c>
      <c r="M6">
        <v>624</v>
      </c>
      <c r="N6" s="33">
        <f t="shared" si="0"/>
        <v>12284</v>
      </c>
      <c r="P6" s="31">
        <v>5</v>
      </c>
      <c r="Q6" t="str">
        <f t="shared" ca="1" si="1"/>
        <v>diesel</v>
      </c>
      <c r="R6" s="35">
        <f t="shared" ca="1" si="2"/>
        <v>9.305538607864495</v>
      </c>
      <c r="S6">
        <f ca="1">B6/100*$R$2*IF(Q6="benzin",'zadanie auta'!$H$11,'zadanie auta'!$H$12)</f>
        <v>156.92230686927743</v>
      </c>
      <c r="T6">
        <f ca="1">C6/100*$R$2*IF(R6="benzin",'zadanie auta'!$H$11,'zadanie auta'!$H$12)</f>
        <v>162.61594809196805</v>
      </c>
      <c r="U6">
        <f ca="1">D6/100*$R$2*IF(S6="benzin",'zadanie auta'!$H$11,'zadanie auta'!$H$12)</f>
        <v>155.9502217824766</v>
      </c>
      <c r="V6">
        <f ca="1">E6/100*$R$2*IF(T6="benzin",'zadanie auta'!$H$11,'zadanie auta'!$H$12)</f>
        <v>145.39615512578183</v>
      </c>
      <c r="W6">
        <f ca="1">F6/100*$R$2*IF(U6="benzin",'zadanie auta'!$H$11,'zadanie auta'!$H$12)</f>
        <v>148.45127968429873</v>
      </c>
      <c r="X6">
        <f ca="1">G6/100*$R$2*IF(V6="benzin",'zadanie auta'!$H$11,'zadanie auta'!$H$12)</f>
        <v>110.67883059718062</v>
      </c>
      <c r="Y6">
        <f ca="1">H6/100*$R$2*IF(W6="benzin",'zadanie auta'!$H$11,'zadanie auta'!$H$12)</f>
        <v>92.903560438536815</v>
      </c>
      <c r="Z6">
        <f ca="1">I6/100*$R$2*IF(X6="benzin",'zadanie auta'!$H$11,'zadanie auta'!$H$12)</f>
        <v>81.099670098812396</v>
      </c>
      <c r="AA6">
        <f ca="1">J6/100*$R$2*IF(Y6="benzin",'zadanie auta'!$H$11,'zadanie auta'!$H$12)</f>
        <v>200.38839717908613</v>
      </c>
      <c r="AB6">
        <f ca="1">K6/100*$R$2*IF(Z6="benzin",'zadanie auta'!$H$11,'zadanie auta'!$H$12)</f>
        <v>205.38769191120471</v>
      </c>
      <c r="AC6">
        <f ca="1">L6/100*$R$2*IF(AA6="benzin",'zadanie auta'!$H$11,'zadanie auta'!$H$12)</f>
        <v>159.42195423533673</v>
      </c>
      <c r="AD6">
        <f ca="1">M6/100*$R$2*IF(AB6="benzin",'zadanie auta'!$H$11,'zadanie auta'!$H$12)</f>
        <v>86.654442023388597</v>
      </c>
    </row>
    <row r="7" spans="1:30">
      <c r="A7" s="31">
        <v>6</v>
      </c>
      <c r="B7">
        <v>1235</v>
      </c>
      <c r="C7">
        <v>1376</v>
      </c>
      <c r="D7">
        <v>898</v>
      </c>
      <c r="E7">
        <v>783</v>
      </c>
      <c r="F7">
        <v>1251</v>
      </c>
      <c r="G7">
        <v>555</v>
      </c>
      <c r="H7">
        <v>998</v>
      </c>
      <c r="I7">
        <v>832</v>
      </c>
      <c r="J7">
        <v>699</v>
      </c>
      <c r="K7">
        <v>787</v>
      </c>
      <c r="L7">
        <v>1275</v>
      </c>
      <c r="M7">
        <v>1340</v>
      </c>
      <c r="N7" s="33">
        <f t="shared" si="0"/>
        <v>12029</v>
      </c>
      <c r="P7" s="31">
        <v>6</v>
      </c>
      <c r="Q7" t="str">
        <f t="shared" ca="1" si="1"/>
        <v>diesel</v>
      </c>
      <c r="R7" s="35">
        <f t="shared" ca="1" si="2"/>
        <v>8.8666200938835367</v>
      </c>
      <c r="S7">
        <f ca="1">B7/100*$R$2*IF(Q7="benzin",'zadanie auta'!$H$11,'zadanie auta'!$H$12)</f>
        <v>171.50358317128993</v>
      </c>
      <c r="T7">
        <f ca="1">C7/100*$R$2*IF(R7="benzin",'zadanie auta'!$H$11,'zadanie auta'!$H$12)</f>
        <v>191.08415420542099</v>
      </c>
      <c r="U7">
        <f ca="1">D7/100*$R$2*IF(S7="benzin",'zadanie auta'!$H$11,'zadanie auta'!$H$12)</f>
        <v>124.7046297067355</v>
      </c>
      <c r="V7">
        <f ca="1">E7/100*$R$2*IF(T7="benzin",'zadanie auta'!$H$11,'zadanie auta'!$H$12)</f>
        <v>108.73466042357896</v>
      </c>
      <c r="W7">
        <f ca="1">F7/100*$R$2*IF(U7="benzin",'zadanie auta'!$H$11,'zadanie auta'!$H$12)</f>
        <v>173.72549194112042</v>
      </c>
      <c r="X7">
        <f ca="1">G7/100*$R$2*IF(V7="benzin",'zadanie auta'!$H$11,'zadanie auta'!$H$12)</f>
        <v>77.072460453494671</v>
      </c>
      <c r="Y7">
        <f ca="1">H7/100*$R$2*IF(W7="benzin",'zadanie auta'!$H$11,'zadanie auta'!$H$12)</f>
        <v>138.59155951817601</v>
      </c>
      <c r="Z7">
        <f ca="1">I7/100*$R$2*IF(X7="benzin",'zadanie auta'!$H$11,'zadanie auta'!$H$12)</f>
        <v>115.53925603118481</v>
      </c>
      <c r="AA7">
        <f ca="1">J7/100*$R$2*IF(Y7="benzin",'zadanie auta'!$H$11,'zadanie auta'!$H$12)</f>
        <v>97.069639381968955</v>
      </c>
      <c r="AB7">
        <f ca="1">K7/100*$R$2*IF(Z7="benzin",'zadanie auta'!$H$11,'zadanie auta'!$H$12)</f>
        <v>109.29013761603659</v>
      </c>
      <c r="AC7">
        <f ca="1">L7/100*$R$2*IF(AA7="benzin",'zadanie auta'!$H$11,'zadanie auta'!$H$12)</f>
        <v>177.05835509586612</v>
      </c>
      <c r="AD7">
        <f ca="1">M7/100*$R$2*IF(AB7="benzin",'zadanie auta'!$H$11,'zadanie auta'!$H$12)</f>
        <v>186.08485947330246</v>
      </c>
    </row>
    <row r="8" spans="1:30">
      <c r="A8" s="31">
        <v>7</v>
      </c>
      <c r="B8">
        <v>892</v>
      </c>
      <c r="C8">
        <v>1027</v>
      </c>
      <c r="D8">
        <v>1135</v>
      </c>
      <c r="E8">
        <v>995</v>
      </c>
      <c r="F8">
        <v>1123</v>
      </c>
      <c r="G8">
        <v>808</v>
      </c>
      <c r="H8">
        <v>756</v>
      </c>
      <c r="I8">
        <v>1480</v>
      </c>
      <c r="J8">
        <v>1185</v>
      </c>
      <c r="K8">
        <v>1216</v>
      </c>
      <c r="L8">
        <v>1252</v>
      </c>
      <c r="M8">
        <v>1369</v>
      </c>
      <c r="N8" s="33">
        <f t="shared" si="0"/>
        <v>13238</v>
      </c>
      <c r="P8" s="31">
        <v>7</v>
      </c>
      <c r="Q8" t="str">
        <f t="shared" ca="1" si="1"/>
        <v>benzin</v>
      </c>
      <c r="R8" s="35">
        <f t="shared" ca="1" si="2"/>
        <v>7.3772063960266383</v>
      </c>
      <c r="S8">
        <f ca="1">B8/100*$R$2*IF(Q8="benzin",'zadanie auta'!$H$11,'zadanie auta'!$H$12)</f>
        <v>125.89316957521748</v>
      </c>
      <c r="T8">
        <f ca="1">C8/100*$R$2*IF(R8="benzin",'zadanie auta'!$H$11,'zadanie auta'!$H$12)</f>
        <v>142.61876916349374</v>
      </c>
      <c r="U8">
        <f ca="1">D8/100*$R$2*IF(S8="benzin",'zadanie auta'!$H$11,'zadanie auta'!$H$12)</f>
        <v>157.61665335984944</v>
      </c>
      <c r="V8">
        <f ca="1">E8/100*$R$2*IF(T8="benzin",'zadanie auta'!$H$11,'zadanie auta'!$H$12)</f>
        <v>138.17495162383275</v>
      </c>
      <c r="W8">
        <f ca="1">F8/100*$R$2*IF(U8="benzin",'zadanie auta'!$H$11,'zadanie auta'!$H$12)</f>
        <v>155.9502217824766</v>
      </c>
      <c r="X8">
        <f ca="1">G8/100*$R$2*IF(V8="benzin",'zadanie auta'!$H$11,'zadanie auta'!$H$12)</f>
        <v>112.20639287643908</v>
      </c>
      <c r="Y8">
        <f ca="1">H8/100*$R$2*IF(W8="benzin",'zadanie auta'!$H$11,'zadanie auta'!$H$12)</f>
        <v>104.98518937449002</v>
      </c>
      <c r="Z8">
        <f ca="1">I8/100*$R$2*IF(X8="benzin",'zadanie auta'!$H$11,'zadanie auta'!$H$12)</f>
        <v>205.52656120931914</v>
      </c>
      <c r="AA8">
        <f ca="1">J8/100*$R$2*IF(Y8="benzin",'zadanie auta'!$H$11,'zadanie auta'!$H$12)</f>
        <v>164.56011826556968</v>
      </c>
      <c r="AB8">
        <f ca="1">K8/100*$R$2*IF(Z8="benzin",'zadanie auta'!$H$11,'zadanie auta'!$H$12)</f>
        <v>168.86506650711624</v>
      </c>
      <c r="AC8">
        <f ca="1">L8/100*$R$2*IF(AA8="benzin",'zadanie auta'!$H$11,'zadanie auta'!$H$12)</f>
        <v>173.8643612392348</v>
      </c>
      <c r="AD8">
        <f ca="1">M8/100*$R$2*IF(AB8="benzin",'zadanie auta'!$H$11,'zadanie auta'!$H$12)</f>
        <v>190.11206911862018</v>
      </c>
    </row>
    <row r="9" spans="1:30">
      <c r="A9" s="31">
        <v>8</v>
      </c>
      <c r="B9">
        <v>1320</v>
      </c>
      <c r="C9">
        <v>690</v>
      </c>
      <c r="D9">
        <v>1444</v>
      </c>
      <c r="E9">
        <v>623</v>
      </c>
      <c r="F9">
        <v>1484</v>
      </c>
      <c r="G9">
        <v>866</v>
      </c>
      <c r="H9">
        <v>565</v>
      </c>
      <c r="I9">
        <v>1129</v>
      </c>
      <c r="J9">
        <v>1206</v>
      </c>
      <c r="K9">
        <v>912</v>
      </c>
      <c r="L9">
        <v>509</v>
      </c>
      <c r="M9">
        <v>1396</v>
      </c>
      <c r="N9" s="33">
        <f t="shared" si="0"/>
        <v>12144</v>
      </c>
      <c r="P9" s="31">
        <v>8</v>
      </c>
      <c r="Q9" t="str">
        <f t="shared" ca="1" si="1"/>
        <v>benzin</v>
      </c>
      <c r="R9" s="35">
        <f t="shared" ca="1" si="2"/>
        <v>7.4937710270433273</v>
      </c>
      <c r="S9">
        <f ca="1">B9/100*$R$2*IF(Q9="benzin",'zadanie auta'!$H$11,'zadanie auta'!$H$12)</f>
        <v>186.29930923686894</v>
      </c>
      <c r="T9">
        <f ca="1">C9/100*$R$2*IF(R9="benzin",'zadanie auta'!$H$11,'zadanie auta'!$H$12)</f>
        <v>95.819815698939323</v>
      </c>
      <c r="U9">
        <f ca="1">D9/100*$R$2*IF(S9="benzin",'zadanie auta'!$H$11,'zadanie auta'!$H$12)</f>
        <v>200.52726647720053</v>
      </c>
      <c r="V9">
        <f ca="1">E9/100*$R$2*IF(T9="benzin",'zadanie auta'!$H$11,'zadanie auta'!$H$12)</f>
        <v>86.515572725274197</v>
      </c>
      <c r="W9">
        <f ca="1">F9/100*$R$2*IF(U9="benzin",'zadanie auta'!$H$11,'zadanie auta'!$H$12)</f>
        <v>206.08203840177674</v>
      </c>
      <c r="X9">
        <f ca="1">G9/100*$R$2*IF(V9="benzin",'zadanie auta'!$H$11,'zadanie auta'!$H$12)</f>
        <v>120.26081216707458</v>
      </c>
      <c r="Y9">
        <f ca="1">H9/100*$R$2*IF(W9="benzin",'zadanie auta'!$H$11,'zadanie auta'!$H$12)</f>
        <v>78.461153434638717</v>
      </c>
      <c r="Z9">
        <f ca="1">I9/100*$R$2*IF(X9="benzin",'zadanie auta'!$H$11,'zadanie auta'!$H$12)</f>
        <v>156.78343757116301</v>
      </c>
      <c r="AA9">
        <f ca="1">J9/100*$R$2*IF(Y9="benzin",'zadanie auta'!$H$11,'zadanie auta'!$H$12)</f>
        <v>167.47637352597221</v>
      </c>
      <c r="AB9">
        <f ca="1">K9/100*$R$2*IF(Z9="benzin",'zadanie auta'!$H$11,'zadanie auta'!$H$12)</f>
        <v>126.64879988033718</v>
      </c>
      <c r="AC9">
        <f ca="1">L9/100*$R$2*IF(AA9="benzin",'zadanie auta'!$H$11,'zadanie auta'!$H$12)</f>
        <v>70.684472740232039</v>
      </c>
      <c r="AD9">
        <f ca="1">M9/100*$R$2*IF(AB9="benzin",'zadanie auta'!$H$11,'zadanie auta'!$H$12)</f>
        <v>193.86154016770911</v>
      </c>
    </row>
    <row r="10" spans="1:30">
      <c r="A10" s="31">
        <v>9</v>
      </c>
      <c r="B10">
        <v>846</v>
      </c>
      <c r="C10">
        <v>1360</v>
      </c>
      <c r="D10">
        <v>994</v>
      </c>
      <c r="E10">
        <v>1278</v>
      </c>
      <c r="F10">
        <v>581</v>
      </c>
      <c r="G10">
        <v>901</v>
      </c>
      <c r="H10">
        <v>722</v>
      </c>
      <c r="I10">
        <v>1006</v>
      </c>
      <c r="J10">
        <v>1187</v>
      </c>
      <c r="K10">
        <v>1474</v>
      </c>
      <c r="L10">
        <v>1405</v>
      </c>
      <c r="M10">
        <v>1217</v>
      </c>
      <c r="N10" s="33">
        <f t="shared" si="0"/>
        <v>12971</v>
      </c>
      <c r="P10" s="31">
        <v>9</v>
      </c>
      <c r="Q10" t="str">
        <f t="shared" ca="1" si="1"/>
        <v>benzin</v>
      </c>
      <c r="R10" s="35">
        <f t="shared" ca="1" si="2"/>
        <v>6.4770897562857028</v>
      </c>
      <c r="S10">
        <f ca="1">B10/100*$R$2*IF(Q10="benzin",'zadanie auta'!$H$11,'zadanie auta'!$H$12)</f>
        <v>119.40092091999328</v>
      </c>
      <c r="T10">
        <f ca="1">C10/100*$R$2*IF(R10="benzin",'zadanie auta'!$H$11,'zadanie auta'!$H$12)</f>
        <v>188.86224543559052</v>
      </c>
      <c r="U10">
        <f ca="1">D10/100*$R$2*IF(S10="benzin",'zadanie auta'!$H$11,'zadanie auta'!$H$12)</f>
        <v>138.03608232571838</v>
      </c>
      <c r="V10">
        <f ca="1">E10/100*$R$2*IF(T10="benzin",'zadanie auta'!$H$11,'zadanie auta'!$H$12)</f>
        <v>177.47496299020932</v>
      </c>
      <c r="W10">
        <f ca="1">F10/100*$R$2*IF(U10="benzin",'zadanie auta'!$H$11,'zadanie auta'!$H$12)</f>
        <v>80.683062204469181</v>
      </c>
      <c r="X10">
        <f ca="1">G10/100*$R$2*IF(V10="benzin",'zadanie auta'!$H$11,'zadanie auta'!$H$12)</f>
        <v>125.12123760107872</v>
      </c>
      <c r="Y10">
        <f ca="1">H10/100*$R$2*IF(W10="benzin",'zadanie auta'!$H$11,'zadanie auta'!$H$12)</f>
        <v>100.26363323860026</v>
      </c>
      <c r="Z10">
        <f ca="1">I10/100*$R$2*IF(X10="benzin",'zadanie auta'!$H$11,'zadanie auta'!$H$12)</f>
        <v>139.70251390309124</v>
      </c>
      <c r="AA10">
        <f ca="1">J10/100*$R$2*IF(Y10="benzin",'zadanie auta'!$H$11,'zadanie auta'!$H$12)</f>
        <v>164.83785686179849</v>
      </c>
      <c r="AB10">
        <f ca="1">K10/100*$R$2*IF(Z10="benzin",'zadanie auta'!$H$11,'zadanie auta'!$H$12)</f>
        <v>204.69334542063265</v>
      </c>
      <c r="AC10">
        <f ca="1">L10/100*$R$2*IF(AA10="benzin",'zadanie auta'!$H$11,'zadanie auta'!$H$12)</f>
        <v>195.11136385073877</v>
      </c>
      <c r="AD10">
        <f ca="1">M10/100*$R$2*IF(AB10="benzin",'zadanie auta'!$H$11,'zadanie auta'!$H$12)</f>
        <v>169.00393580523064</v>
      </c>
    </row>
    <row r="11" spans="1:30">
      <c r="A11" s="31">
        <v>10</v>
      </c>
      <c r="B11">
        <v>1471</v>
      </c>
      <c r="C11">
        <v>800</v>
      </c>
      <c r="D11">
        <v>589</v>
      </c>
      <c r="E11">
        <v>842</v>
      </c>
      <c r="F11">
        <v>869</v>
      </c>
      <c r="G11">
        <v>1131</v>
      </c>
      <c r="H11">
        <v>636</v>
      </c>
      <c r="I11">
        <v>1447</v>
      </c>
      <c r="J11">
        <v>956</v>
      </c>
      <c r="K11">
        <v>1303</v>
      </c>
      <c r="L11">
        <v>1492</v>
      </c>
      <c r="M11">
        <v>1022</v>
      </c>
      <c r="N11" s="33">
        <f t="shared" si="0"/>
        <v>12558</v>
      </c>
      <c r="P11" s="31">
        <v>10</v>
      </c>
      <c r="Q11" t="str">
        <f t="shared" ca="1" si="1"/>
        <v>diesel</v>
      </c>
      <c r="R11" s="35">
        <f t="shared" ca="1" si="2"/>
        <v>8.0734109393206683</v>
      </c>
      <c r="S11">
        <f ca="1">B11/100*$R$2*IF(Q11="benzin",'zadanie auta'!$H$11,'zadanie auta'!$H$12)</f>
        <v>204.27673752628948</v>
      </c>
      <c r="T11">
        <f ca="1">C11/100*$R$2*IF(R11="benzin",'zadanie auta'!$H$11,'zadanie auta'!$H$12)</f>
        <v>111.09543849152384</v>
      </c>
      <c r="U11">
        <f ca="1">D11/100*$R$2*IF(S11="benzin",'zadanie auta'!$H$11,'zadanie auta'!$H$12)</f>
        <v>81.794016589384427</v>
      </c>
      <c r="V11">
        <f ca="1">E11/100*$R$2*IF(T11="benzin",'zadanie auta'!$H$11,'zadanie auta'!$H$12)</f>
        <v>116.92794901232884</v>
      </c>
      <c r="W11">
        <f ca="1">F11/100*$R$2*IF(U11="benzin",'zadanie auta'!$H$11,'zadanie auta'!$H$12)</f>
        <v>120.67742006141776</v>
      </c>
      <c r="X11">
        <f ca="1">G11/100*$R$2*IF(V11="benzin",'zadanie auta'!$H$11,'zadanie auta'!$H$12)</f>
        <v>157.06117616739184</v>
      </c>
      <c r="Y11">
        <f ca="1">H11/100*$R$2*IF(W11="benzin",'zadanie auta'!$H$11,'zadanie auta'!$H$12)</f>
        <v>88.320873600761459</v>
      </c>
      <c r="Z11">
        <f ca="1">I11/100*$R$2*IF(X11="benzin",'zadanie auta'!$H$11,'zadanie auta'!$H$12)</f>
        <v>200.94387437154376</v>
      </c>
      <c r="AA11">
        <f ca="1">J11/100*$R$2*IF(Y11="benzin",'zadanie auta'!$H$11,'zadanie auta'!$H$12)</f>
        <v>132.759048997371</v>
      </c>
      <c r="AB11">
        <f ca="1">K11/100*$R$2*IF(Z11="benzin",'zadanie auta'!$H$11,'zadanie auta'!$H$12)</f>
        <v>180.94669544306944</v>
      </c>
      <c r="AC11">
        <f ca="1">L11/100*$R$2*IF(AA11="benzin",'zadanie auta'!$H$11,'zadanie auta'!$H$12)</f>
        <v>207.19299278669195</v>
      </c>
      <c r="AD11">
        <f ca="1">M11/100*$R$2*IF(AB11="benzin",'zadanie auta'!$H$11,'zadanie auta'!$H$12)</f>
        <v>141.92442267292174</v>
      </c>
    </row>
    <row r="12" spans="1:30">
      <c r="A12" s="31">
        <v>11</v>
      </c>
      <c r="B12">
        <v>1001</v>
      </c>
      <c r="C12">
        <v>693</v>
      </c>
      <c r="D12">
        <v>1306</v>
      </c>
      <c r="E12">
        <v>1479</v>
      </c>
      <c r="F12">
        <v>589</v>
      </c>
      <c r="G12">
        <v>1435</v>
      </c>
      <c r="H12">
        <v>1347</v>
      </c>
      <c r="I12">
        <v>781</v>
      </c>
      <c r="J12">
        <v>754</v>
      </c>
      <c r="K12">
        <v>935</v>
      </c>
      <c r="L12">
        <v>922</v>
      </c>
      <c r="M12">
        <v>820</v>
      </c>
      <c r="N12" s="33">
        <f t="shared" si="0"/>
        <v>12062</v>
      </c>
      <c r="P12" s="31">
        <v>11</v>
      </c>
      <c r="Q12" t="str">
        <f t="shared" ca="1" si="1"/>
        <v>benzin</v>
      </c>
      <c r="R12" s="35">
        <f t="shared" ca="1" si="2"/>
        <v>6.6067575956186877</v>
      </c>
      <c r="S12">
        <f ca="1">B12/100*$R$2*IF(Q12="benzin",'zadanie auta'!$H$11,'zadanie auta'!$H$12)</f>
        <v>141.27697617129229</v>
      </c>
      <c r="T12">
        <f ca="1">C12/100*$R$2*IF(R12="benzin",'zadanie auta'!$H$11,'zadanie auta'!$H$12)</f>
        <v>96.236423593282524</v>
      </c>
      <c r="U12">
        <f ca="1">D12/100*$R$2*IF(S12="benzin",'zadanie auta'!$H$11,'zadanie auta'!$H$12)</f>
        <v>181.36330333741267</v>
      </c>
      <c r="V12">
        <f ca="1">E12/100*$R$2*IF(T12="benzin",'zadanie auta'!$H$11,'zadanie auta'!$H$12)</f>
        <v>205.38769191120471</v>
      </c>
      <c r="W12">
        <f ca="1">F12/100*$R$2*IF(U12="benzin",'zadanie auta'!$H$11,'zadanie auta'!$H$12)</f>
        <v>81.794016589384427</v>
      </c>
      <c r="X12">
        <f ca="1">G12/100*$R$2*IF(V12="benzin",'zadanie auta'!$H$11,'zadanie auta'!$H$12)</f>
        <v>199.27744279417087</v>
      </c>
      <c r="Y12">
        <f ca="1">H12/100*$R$2*IF(W12="benzin",'zadanie auta'!$H$11,'zadanie auta'!$H$12)</f>
        <v>187.05694456010326</v>
      </c>
      <c r="Z12">
        <f ca="1">I12/100*$R$2*IF(X12="benzin",'zadanie auta'!$H$11,'zadanie auta'!$H$12)</f>
        <v>108.45692182735016</v>
      </c>
      <c r="AA12">
        <f ca="1">J12/100*$R$2*IF(Y12="benzin",'zadanie auta'!$H$11,'zadanie auta'!$H$12)</f>
        <v>104.70745077826122</v>
      </c>
      <c r="AB12">
        <f ca="1">K12/100*$R$2*IF(Z12="benzin",'zadanie auta'!$H$11,'zadanie auta'!$H$12)</f>
        <v>129.8427937369685</v>
      </c>
      <c r="AC12">
        <f ca="1">L12/100*$R$2*IF(AA12="benzin",'zadanie auta'!$H$11,'zadanie auta'!$H$12)</f>
        <v>128.03749286148124</v>
      </c>
      <c r="AD12">
        <f ca="1">M12/100*$R$2*IF(AB12="benzin",'zadanie auta'!$H$11,'zadanie auta'!$H$12)</f>
        <v>113.87282445381192</v>
      </c>
    </row>
    <row r="13" spans="1:30">
      <c r="A13" s="31">
        <v>12</v>
      </c>
      <c r="B13">
        <v>1348</v>
      </c>
      <c r="C13">
        <v>1118</v>
      </c>
      <c r="D13">
        <v>508</v>
      </c>
      <c r="E13">
        <v>1014</v>
      </c>
      <c r="F13">
        <v>776</v>
      </c>
      <c r="G13">
        <v>1412</v>
      </c>
      <c r="H13">
        <v>519</v>
      </c>
      <c r="I13">
        <v>1029</v>
      </c>
      <c r="J13">
        <v>501</v>
      </c>
      <c r="K13">
        <v>1294</v>
      </c>
      <c r="L13">
        <v>1099</v>
      </c>
      <c r="M13">
        <v>1317</v>
      </c>
      <c r="N13" s="33">
        <f t="shared" si="0"/>
        <v>11935</v>
      </c>
      <c r="P13" s="31">
        <v>12</v>
      </c>
      <c r="Q13" t="str">
        <f t="shared" ca="1" si="1"/>
        <v>diesel</v>
      </c>
      <c r="R13" s="35">
        <f t="shared" ca="1" si="2"/>
        <v>7.8506317142059405</v>
      </c>
      <c r="S13">
        <f ca="1">B13/100*$R$2*IF(Q13="benzin",'zadanie auta'!$H$11,'zadanie auta'!$H$12)</f>
        <v>187.19581385821769</v>
      </c>
      <c r="T13">
        <f ca="1">C13/100*$R$2*IF(R13="benzin",'zadanie auta'!$H$11,'zadanie auta'!$H$12)</f>
        <v>155.25587529190457</v>
      </c>
      <c r="U13">
        <f ca="1">D13/100*$R$2*IF(S13="benzin",'zadanie auta'!$H$11,'zadanie auta'!$H$12)</f>
        <v>70.545603442117638</v>
      </c>
      <c r="V13">
        <f ca="1">E13/100*$R$2*IF(T13="benzin",'zadanie auta'!$H$11,'zadanie auta'!$H$12)</f>
        <v>140.81346828800648</v>
      </c>
      <c r="W13">
        <f ca="1">F13/100*$R$2*IF(U13="benzin",'zadanie auta'!$H$11,'zadanie auta'!$H$12)</f>
        <v>107.76257533677811</v>
      </c>
      <c r="X13">
        <f ca="1">G13/100*$R$2*IF(V13="benzin",'zadanie auta'!$H$11,'zadanie auta'!$H$12)</f>
        <v>196.08344893753957</v>
      </c>
      <c r="Y13">
        <f ca="1">H13/100*$R$2*IF(W13="benzin",'zadanie auta'!$H$11,'zadanie auta'!$H$12)</f>
        <v>72.0731657213761</v>
      </c>
      <c r="Z13">
        <f ca="1">I13/100*$R$2*IF(X13="benzin",'zadanie auta'!$H$11,'zadanie auta'!$H$12)</f>
        <v>142.89650775972254</v>
      </c>
      <c r="AA13">
        <f ca="1">J13/100*$R$2*IF(Y13="benzin",'zadanie auta'!$H$11,'zadanie auta'!$H$12)</f>
        <v>69.573518355316807</v>
      </c>
      <c r="AB13">
        <f ca="1">K13/100*$R$2*IF(Z13="benzin",'zadanie auta'!$H$11,'zadanie auta'!$H$12)</f>
        <v>179.69687176003981</v>
      </c>
      <c r="AC13">
        <f ca="1">L13/100*$R$2*IF(AA13="benzin",'zadanie auta'!$H$11,'zadanie auta'!$H$12)</f>
        <v>152.61735862773088</v>
      </c>
      <c r="AD13">
        <f ca="1">M13/100*$R$2*IF(AB13="benzin",'zadanie auta'!$H$11,'zadanie auta'!$H$12)</f>
        <v>182.89086561667111</v>
      </c>
    </row>
    <row r="14" spans="1:30">
      <c r="A14" s="31">
        <v>13</v>
      </c>
      <c r="B14">
        <v>1466</v>
      </c>
      <c r="C14">
        <v>558</v>
      </c>
      <c r="D14">
        <v>626</v>
      </c>
      <c r="E14">
        <v>1431</v>
      </c>
      <c r="F14">
        <v>1356</v>
      </c>
      <c r="G14">
        <v>1170</v>
      </c>
      <c r="H14">
        <v>1088</v>
      </c>
      <c r="I14">
        <v>1044</v>
      </c>
      <c r="J14">
        <v>864</v>
      </c>
      <c r="K14">
        <v>1404</v>
      </c>
      <c r="L14">
        <v>1345</v>
      </c>
      <c r="M14">
        <v>865</v>
      </c>
      <c r="N14" s="33">
        <f t="shared" si="0"/>
        <v>13217</v>
      </c>
      <c r="P14" s="31">
        <v>13</v>
      </c>
      <c r="Q14" t="str">
        <f t="shared" ca="1" si="1"/>
        <v>diesel</v>
      </c>
      <c r="R14" s="35">
        <f t="shared" ca="1" si="2"/>
        <v>6.0231407448641097</v>
      </c>
      <c r="S14">
        <f ca="1">B14/100*$R$2*IF(Q14="benzin",'zadanie auta'!$H$11,'zadanie auta'!$H$12)</f>
        <v>203.58239103571745</v>
      </c>
      <c r="T14">
        <f ca="1">C14/100*$R$2*IF(R14="benzin",'zadanie auta'!$H$11,'zadanie auta'!$H$12)</f>
        <v>77.489068347837886</v>
      </c>
      <c r="U14">
        <f ca="1">D14/100*$R$2*IF(S14="benzin",'zadanie auta'!$H$11,'zadanie auta'!$H$12)</f>
        <v>86.932180619617398</v>
      </c>
      <c r="V14">
        <f ca="1">E14/100*$R$2*IF(T14="benzin",'zadanie auta'!$H$11,'zadanie auta'!$H$12)</f>
        <v>198.72196560171326</v>
      </c>
      <c r="W14">
        <f ca="1">F14/100*$R$2*IF(U14="benzin",'zadanie auta'!$H$11,'zadanie auta'!$H$12)</f>
        <v>188.30676824313292</v>
      </c>
      <c r="X14">
        <f ca="1">G14/100*$R$2*IF(V14="benzin",'zadanie auta'!$H$11,'zadanie auta'!$H$12)</f>
        <v>162.47707879385359</v>
      </c>
      <c r="Y14">
        <f ca="1">H14/100*$R$2*IF(W14="benzin",'zadanie auta'!$H$11,'zadanie auta'!$H$12)</f>
        <v>151.08979634847242</v>
      </c>
      <c r="Z14">
        <f ca="1">I14/100*$R$2*IF(X14="benzin",'zadanie auta'!$H$11,'zadanie auta'!$H$12)</f>
        <v>144.9795472314386</v>
      </c>
      <c r="AA14">
        <f ca="1">J14/100*$R$2*IF(Y14="benzin",'zadanie auta'!$H$11,'zadanie auta'!$H$12)</f>
        <v>119.98307357084576</v>
      </c>
      <c r="AB14">
        <f ca="1">K14/100*$R$2*IF(Z14="benzin",'zadanie auta'!$H$11,'zadanie auta'!$H$12)</f>
        <v>194.97249455262434</v>
      </c>
      <c r="AC14">
        <f ca="1">L14/100*$R$2*IF(AA14="benzin",'zadanie auta'!$H$11,'zadanie auta'!$H$12)</f>
        <v>186.77920596387446</v>
      </c>
      <c r="AD14">
        <f ca="1">M14/100*$R$2*IF(AB14="benzin",'zadanie auta'!$H$11,'zadanie auta'!$H$12)</f>
        <v>120.12194286896016</v>
      </c>
    </row>
    <row r="15" spans="1:30">
      <c r="A15" s="31">
        <v>14</v>
      </c>
      <c r="B15">
        <v>999</v>
      </c>
      <c r="C15">
        <v>520</v>
      </c>
      <c r="D15">
        <v>1089</v>
      </c>
      <c r="E15">
        <v>742</v>
      </c>
      <c r="F15">
        <v>830</v>
      </c>
      <c r="G15">
        <v>903</v>
      </c>
      <c r="H15">
        <v>1060</v>
      </c>
      <c r="I15">
        <v>1495</v>
      </c>
      <c r="J15">
        <v>1352</v>
      </c>
      <c r="K15">
        <v>1286</v>
      </c>
      <c r="L15">
        <v>846</v>
      </c>
      <c r="M15">
        <v>1135</v>
      </c>
      <c r="N15" s="33">
        <f t="shared" si="0"/>
        <v>12257</v>
      </c>
      <c r="P15" s="31">
        <v>14</v>
      </c>
      <c r="Q15" t="str">
        <f t="shared" ca="1" si="1"/>
        <v>diesel</v>
      </c>
      <c r="R15" s="35">
        <f t="shared" ca="1" si="2"/>
        <v>8.5015876445101206</v>
      </c>
      <c r="S15">
        <f ca="1">B15/100*$R$2*IF(Q15="benzin",'zadanie auta'!$H$11,'zadanie auta'!$H$12)</f>
        <v>138.73042881629038</v>
      </c>
      <c r="T15">
        <f ca="1">C15/100*$R$2*IF(R15="benzin",'zadanie auta'!$H$11,'zadanie auta'!$H$12)</f>
        <v>72.2120350194905</v>
      </c>
      <c r="U15">
        <f ca="1">D15/100*$R$2*IF(S15="benzin",'zadanie auta'!$H$11,'zadanie auta'!$H$12)</f>
        <v>151.22866564658685</v>
      </c>
      <c r="V15">
        <f ca="1">E15/100*$R$2*IF(T15="benzin",'zadanie auta'!$H$11,'zadanie auta'!$H$12)</f>
        <v>103.04101920088837</v>
      </c>
      <c r="W15">
        <f ca="1">F15/100*$R$2*IF(U15="benzin",'zadanie auta'!$H$11,'zadanie auta'!$H$12)</f>
        <v>115.261517434956</v>
      </c>
      <c r="X15">
        <f ca="1">G15/100*$R$2*IF(V15="benzin",'zadanie auta'!$H$11,'zadanie auta'!$H$12)</f>
        <v>125.39897619730753</v>
      </c>
      <c r="Y15">
        <f ca="1">H15/100*$R$2*IF(W15="benzin",'zadanie auta'!$H$11,'zadanie auta'!$H$12)</f>
        <v>147.20145600126907</v>
      </c>
      <c r="Z15">
        <f ca="1">I15/100*$R$2*IF(X15="benzin",'zadanie auta'!$H$11,'zadanie auta'!$H$12)</f>
        <v>207.60960068103518</v>
      </c>
      <c r="AA15">
        <f ca="1">J15/100*$R$2*IF(Y15="benzin",'zadanie auta'!$H$11,'zadanie auta'!$H$12)</f>
        <v>187.75129105067529</v>
      </c>
      <c r="AB15">
        <f ca="1">K15/100*$R$2*IF(Z15="benzin",'zadanie auta'!$H$11,'zadanie auta'!$H$12)</f>
        <v>178.58591737512458</v>
      </c>
      <c r="AC15">
        <f ca="1">L15/100*$R$2*IF(AA15="benzin",'zadanie auta'!$H$11,'zadanie auta'!$H$12)</f>
        <v>117.48342620478647</v>
      </c>
      <c r="AD15">
        <f ca="1">M15/100*$R$2*IF(AB15="benzin",'zadanie auta'!$H$11,'zadanie auta'!$H$12)</f>
        <v>157.61665335984944</v>
      </c>
    </row>
    <row r="16" spans="1:30">
      <c r="A16" s="31">
        <v>15</v>
      </c>
      <c r="B16">
        <v>646</v>
      </c>
      <c r="C16">
        <v>1298</v>
      </c>
      <c r="D16">
        <v>909</v>
      </c>
      <c r="E16">
        <v>1423</v>
      </c>
      <c r="F16">
        <v>1271</v>
      </c>
      <c r="G16">
        <v>733</v>
      </c>
      <c r="H16">
        <v>843</v>
      </c>
      <c r="I16">
        <v>740</v>
      </c>
      <c r="J16">
        <v>574</v>
      </c>
      <c r="K16">
        <v>1061</v>
      </c>
      <c r="L16">
        <v>1029</v>
      </c>
      <c r="M16">
        <v>559</v>
      </c>
      <c r="N16" s="33">
        <f t="shared" si="0"/>
        <v>11086</v>
      </c>
      <c r="P16" s="31">
        <v>15</v>
      </c>
      <c r="Q16" t="str">
        <f t="shared" ca="1" si="1"/>
        <v>diesel</v>
      </c>
      <c r="R16" s="35">
        <f t="shared" ca="1" si="2"/>
        <v>8.7947408464554062</v>
      </c>
      <c r="S16">
        <f ca="1">B16/100*$R$2*IF(Q16="benzin",'zadanie auta'!$H$11,'zadanie auta'!$H$12)</f>
        <v>89.709566581905506</v>
      </c>
      <c r="T16">
        <f ca="1">C16/100*$R$2*IF(R16="benzin",'zadanie auta'!$H$11,'zadanie auta'!$H$12)</f>
        <v>180.25234895249744</v>
      </c>
      <c r="U16">
        <f ca="1">D16/100*$R$2*IF(S16="benzin",'zadanie auta'!$H$11,'zadanie auta'!$H$12)</f>
        <v>126.23219198599396</v>
      </c>
      <c r="V16">
        <f ca="1">E16/100*$R$2*IF(T16="benzin",'zadanie auta'!$H$11,'zadanie auta'!$H$12)</f>
        <v>197.61101121679803</v>
      </c>
      <c r="W16">
        <f ca="1">F16/100*$R$2*IF(U16="benzin",'zadanie auta'!$H$11,'zadanie auta'!$H$12)</f>
        <v>176.50287790340852</v>
      </c>
      <c r="X16">
        <f ca="1">G16/100*$R$2*IF(V16="benzin",'zadanie auta'!$H$11,'zadanie auta'!$H$12)</f>
        <v>101.79119551785872</v>
      </c>
      <c r="Y16">
        <f ca="1">H16/100*$R$2*IF(W16="benzin",'zadanie auta'!$H$11,'zadanie auta'!$H$12)</f>
        <v>117.06681831044325</v>
      </c>
      <c r="Z16">
        <f ca="1">I16/100*$R$2*IF(X16="benzin",'zadanie auta'!$H$11,'zadanie auta'!$H$12)</f>
        <v>102.76328060465957</v>
      </c>
      <c r="AA16">
        <f ca="1">J16/100*$R$2*IF(Y16="benzin",'zadanie auta'!$H$11,'zadanie auta'!$H$12)</f>
        <v>79.710977117668364</v>
      </c>
      <c r="AB16">
        <f ca="1">K16/100*$R$2*IF(Z16="benzin",'zadanie auta'!$H$11,'zadanie auta'!$H$12)</f>
        <v>147.34032529938349</v>
      </c>
      <c r="AC16">
        <f ca="1">L16/100*$R$2*IF(AA16="benzin",'zadanie auta'!$H$11,'zadanie auta'!$H$12)</f>
        <v>142.89650775972254</v>
      </c>
      <c r="AD16">
        <f ca="1">M16/100*$R$2*IF(AB16="benzin",'zadanie auta'!$H$11,'zadanie auta'!$H$12)</f>
        <v>77.627937645952287</v>
      </c>
    </row>
    <row r="17" spans="1:30">
      <c r="A17" s="31">
        <v>16</v>
      </c>
      <c r="B17">
        <v>1384</v>
      </c>
      <c r="C17">
        <v>684</v>
      </c>
      <c r="D17">
        <v>1135</v>
      </c>
      <c r="E17">
        <v>529</v>
      </c>
      <c r="F17">
        <v>1206</v>
      </c>
      <c r="G17">
        <v>1120</v>
      </c>
      <c r="H17">
        <v>1037</v>
      </c>
      <c r="I17">
        <v>1007</v>
      </c>
      <c r="J17">
        <v>1422</v>
      </c>
      <c r="K17">
        <v>1315</v>
      </c>
      <c r="L17">
        <v>929</v>
      </c>
      <c r="M17">
        <v>817</v>
      </c>
      <c r="N17" s="33">
        <f t="shared" si="0"/>
        <v>12585</v>
      </c>
      <c r="P17" s="31">
        <v>16</v>
      </c>
      <c r="Q17" t="str">
        <f t="shared" ca="1" si="1"/>
        <v>diesel</v>
      </c>
      <c r="R17" s="35">
        <f t="shared" ca="1" si="2"/>
        <v>8.6250776407687582</v>
      </c>
      <c r="S17">
        <f ca="1">B17/100*$R$2*IF(Q17="benzin",'zadanie auta'!$H$11,'zadanie auta'!$H$12)</f>
        <v>192.19510859033625</v>
      </c>
      <c r="T17">
        <f ca="1">C17/100*$R$2*IF(R17="benzin",'zadanie auta'!$H$11,'zadanie auta'!$H$12)</f>
        <v>94.986599910252878</v>
      </c>
      <c r="U17">
        <f ca="1">D17/100*$R$2*IF(S17="benzin",'zadanie auta'!$H$11,'zadanie auta'!$H$12)</f>
        <v>157.61665335984944</v>
      </c>
      <c r="V17">
        <f ca="1">E17/100*$R$2*IF(T17="benzin",'zadanie auta'!$H$11,'zadanie auta'!$H$12)</f>
        <v>73.461858702520132</v>
      </c>
      <c r="W17">
        <f ca="1">F17/100*$R$2*IF(U17="benzin",'zadanie auta'!$H$11,'zadanie auta'!$H$12)</f>
        <v>167.47637352597221</v>
      </c>
      <c r="X17">
        <f ca="1">G17/100*$R$2*IF(V17="benzin",'zadanie auta'!$H$11,'zadanie auta'!$H$12)</f>
        <v>155.53361388813337</v>
      </c>
      <c r="Y17">
        <f ca="1">H17/100*$R$2*IF(W17="benzin",'zadanie auta'!$H$11,'zadanie auta'!$H$12)</f>
        <v>144.00746214463777</v>
      </c>
      <c r="Z17">
        <f ca="1">I17/100*$R$2*IF(X17="benzin",'zadanie auta'!$H$11,'zadanie auta'!$H$12)</f>
        <v>139.84138320120564</v>
      </c>
      <c r="AA17">
        <f ca="1">J17/100*$R$2*IF(Y17="benzin",'zadanie auta'!$H$11,'zadanie auta'!$H$12)</f>
        <v>197.47214191868366</v>
      </c>
      <c r="AB17">
        <f ca="1">K17/100*$R$2*IF(Z17="benzin",'zadanie auta'!$H$11,'zadanie auta'!$H$12)</f>
        <v>182.61312702044231</v>
      </c>
      <c r="AC17">
        <f ca="1">L17/100*$R$2*IF(AA17="benzin",'zadanie auta'!$H$11,'zadanie auta'!$H$12)</f>
        <v>129.00957794828207</v>
      </c>
      <c r="AD17">
        <f ca="1">M17/100*$R$2*IF(AB17="benzin",'zadanie auta'!$H$11,'zadanie auta'!$H$12)</f>
        <v>113.45621655946873</v>
      </c>
    </row>
    <row r="18" spans="1:30">
      <c r="A18" s="31">
        <v>17</v>
      </c>
      <c r="B18">
        <v>1482</v>
      </c>
      <c r="C18">
        <v>592</v>
      </c>
      <c r="D18">
        <v>653</v>
      </c>
      <c r="E18">
        <v>822</v>
      </c>
      <c r="F18">
        <v>1441</v>
      </c>
      <c r="G18">
        <v>1423</v>
      </c>
      <c r="H18">
        <v>915</v>
      </c>
      <c r="I18">
        <v>1423</v>
      </c>
      <c r="J18">
        <v>1161</v>
      </c>
      <c r="K18">
        <v>1133</v>
      </c>
      <c r="L18">
        <v>849</v>
      </c>
      <c r="M18">
        <v>1243</v>
      </c>
      <c r="N18" s="33">
        <f t="shared" si="0"/>
        <v>13137</v>
      </c>
      <c r="P18" s="31">
        <v>17</v>
      </c>
      <c r="Q18" t="str">
        <f t="shared" ca="1" si="1"/>
        <v>diesel</v>
      </c>
      <c r="R18" s="35">
        <f t="shared" ca="1" si="2"/>
        <v>9.0447138459864007</v>
      </c>
      <c r="S18">
        <f ca="1">B18/100*$R$2*IF(Q18="benzin",'zadanie auta'!$H$11,'zadanie auta'!$H$12)</f>
        <v>205.80429980554791</v>
      </c>
      <c r="T18">
        <f ca="1">C18/100*$R$2*IF(R18="benzin",'zadanie auta'!$H$11,'zadanie auta'!$H$12)</f>
        <v>82.210624483727642</v>
      </c>
      <c r="U18">
        <f ca="1">D18/100*$R$2*IF(S18="benzin",'zadanie auta'!$H$11,'zadanie auta'!$H$12)</f>
        <v>90.681651668706337</v>
      </c>
      <c r="V18">
        <f ca="1">E18/100*$R$2*IF(T18="benzin",'zadanie auta'!$H$11,'zadanie auta'!$H$12)</f>
        <v>114.15056305004077</v>
      </c>
      <c r="W18">
        <f ca="1">F18/100*$R$2*IF(U18="benzin",'zadanie auta'!$H$11,'zadanie auta'!$H$12)</f>
        <v>200.11065858285733</v>
      </c>
      <c r="X18">
        <f ca="1">G18/100*$R$2*IF(V18="benzin",'zadanie auta'!$H$11,'zadanie auta'!$H$12)</f>
        <v>197.61101121679803</v>
      </c>
      <c r="Y18">
        <f ca="1">H18/100*$R$2*IF(W18="benzin",'zadanie auta'!$H$11,'zadanie auta'!$H$12)</f>
        <v>127.06540777468039</v>
      </c>
      <c r="Z18">
        <f ca="1">I18/100*$R$2*IF(X18="benzin",'zadanie auta'!$H$11,'zadanie auta'!$H$12)</f>
        <v>197.61101121679803</v>
      </c>
      <c r="AA18">
        <f ca="1">J18/100*$R$2*IF(Y18="benzin",'zadanie auta'!$H$11,'zadanie auta'!$H$12)</f>
        <v>161.22725511082396</v>
      </c>
      <c r="AB18">
        <f ca="1">K18/100*$R$2*IF(Z18="benzin",'zadanie auta'!$H$11,'zadanie auta'!$H$12)</f>
        <v>157.33891476362064</v>
      </c>
      <c r="AC18">
        <f ca="1">L18/100*$R$2*IF(AA18="benzin",'zadanie auta'!$H$11,'zadanie auta'!$H$12)</f>
        <v>117.90003409912968</v>
      </c>
      <c r="AD18">
        <f ca="1">M18/100*$R$2*IF(AB18="benzin",'zadanie auta'!$H$11,'zadanie auta'!$H$12)</f>
        <v>172.61453755620516</v>
      </c>
    </row>
    <row r="19" spans="1:30">
      <c r="A19" s="31">
        <v>18</v>
      </c>
      <c r="B19">
        <v>1200</v>
      </c>
      <c r="C19">
        <v>1447</v>
      </c>
      <c r="D19">
        <v>622</v>
      </c>
      <c r="E19">
        <v>843</v>
      </c>
      <c r="F19">
        <v>1386</v>
      </c>
      <c r="G19">
        <v>1179</v>
      </c>
      <c r="H19">
        <v>993</v>
      </c>
      <c r="I19">
        <v>1142</v>
      </c>
      <c r="J19">
        <v>1300</v>
      </c>
      <c r="K19">
        <v>1114</v>
      </c>
      <c r="L19">
        <v>679</v>
      </c>
      <c r="M19">
        <v>1285</v>
      </c>
      <c r="N19" s="33">
        <f t="shared" si="0"/>
        <v>13190</v>
      </c>
      <c r="P19" s="31">
        <v>18</v>
      </c>
      <c r="Q19" t="str">
        <f t="shared" ca="1" si="1"/>
        <v>benzin</v>
      </c>
      <c r="R19" s="35">
        <f t="shared" ca="1" si="2"/>
        <v>8.1225336044743166</v>
      </c>
      <c r="S19">
        <f ca="1">B19/100*$R$2*IF(Q19="benzin",'zadanie auta'!$H$11,'zadanie auta'!$H$12)</f>
        <v>169.36300839715358</v>
      </c>
      <c r="T19">
        <f ca="1">C19/100*$R$2*IF(R19="benzin",'zadanie auta'!$H$11,'zadanie auta'!$H$12)</f>
        <v>200.94387437154376</v>
      </c>
      <c r="U19">
        <f ca="1">D19/100*$R$2*IF(S19="benzin",'zadanie auta'!$H$11,'zadanie auta'!$H$12)</f>
        <v>86.376703427159782</v>
      </c>
      <c r="V19">
        <f ca="1">E19/100*$R$2*IF(T19="benzin",'zadanie auta'!$H$11,'zadanie auta'!$H$12)</f>
        <v>117.06681831044325</v>
      </c>
      <c r="W19">
        <f ca="1">F19/100*$R$2*IF(U19="benzin",'zadanie auta'!$H$11,'zadanie auta'!$H$12)</f>
        <v>192.47284718656505</v>
      </c>
      <c r="X19">
        <f ca="1">G19/100*$R$2*IF(V19="benzin",'zadanie auta'!$H$11,'zadanie auta'!$H$12)</f>
        <v>163.72690247688325</v>
      </c>
      <c r="Y19">
        <f ca="1">H19/100*$R$2*IF(W19="benzin",'zadanie auta'!$H$11,'zadanie auta'!$H$12)</f>
        <v>137.89721302760395</v>
      </c>
      <c r="Z19">
        <f ca="1">I19/100*$R$2*IF(X19="benzin",'zadanie auta'!$H$11,'zadanie auta'!$H$12)</f>
        <v>158.5887384466503</v>
      </c>
      <c r="AA19">
        <f ca="1">J19/100*$R$2*IF(Y19="benzin",'zadanie auta'!$H$11,'zadanie auta'!$H$12)</f>
        <v>180.53008754872624</v>
      </c>
      <c r="AB19">
        <f ca="1">K19/100*$R$2*IF(Z19="benzin",'zadanie auta'!$H$11,'zadanie auta'!$H$12)</f>
        <v>154.70039809944697</v>
      </c>
      <c r="AC19">
        <f ca="1">L19/100*$R$2*IF(AA19="benzin",'zadanie auta'!$H$11,'zadanie auta'!$H$12)</f>
        <v>94.292253419680861</v>
      </c>
      <c r="AD19">
        <f ca="1">M19/100*$R$2*IF(AB19="benzin",'zadanie auta'!$H$11,'zadanie auta'!$H$12)</f>
        <v>178.44704807701018</v>
      </c>
    </row>
    <row r="20" spans="1:30">
      <c r="A20" s="31">
        <v>19</v>
      </c>
      <c r="B20">
        <v>1213</v>
      </c>
      <c r="C20">
        <v>687</v>
      </c>
      <c r="D20">
        <v>662</v>
      </c>
      <c r="E20">
        <v>794</v>
      </c>
      <c r="F20">
        <v>1012</v>
      </c>
      <c r="G20">
        <v>776</v>
      </c>
      <c r="H20">
        <v>1150</v>
      </c>
      <c r="I20">
        <v>837</v>
      </c>
      <c r="J20">
        <v>669</v>
      </c>
      <c r="K20">
        <v>1316</v>
      </c>
      <c r="L20">
        <v>1093</v>
      </c>
      <c r="M20">
        <v>1287</v>
      </c>
      <c r="N20" s="33">
        <f t="shared" si="0"/>
        <v>11496</v>
      </c>
      <c r="P20" s="31">
        <v>19</v>
      </c>
      <c r="Q20" t="str">
        <f t="shared" ca="1" si="1"/>
        <v>benzin</v>
      </c>
      <c r="R20" s="35">
        <f t="shared" ca="1" si="2"/>
        <v>9.9036323429598312</v>
      </c>
      <c r="S20">
        <f ca="1">B20/100*$R$2*IF(Q20="benzin",'zadanie auta'!$H$11,'zadanie auta'!$H$12)</f>
        <v>171.19777432145608</v>
      </c>
      <c r="T20">
        <f ca="1">C20/100*$R$2*IF(R20="benzin",'zadanie auta'!$H$11,'zadanie auta'!$H$12)</f>
        <v>95.403207804596093</v>
      </c>
      <c r="U20">
        <f ca="1">D20/100*$R$2*IF(S20="benzin",'zadanie auta'!$H$11,'zadanie auta'!$H$12)</f>
        <v>91.931475351735983</v>
      </c>
      <c r="V20">
        <f ca="1">E20/100*$R$2*IF(T20="benzin",'zadanie auta'!$H$11,'zadanie auta'!$H$12)</f>
        <v>110.26222270283741</v>
      </c>
      <c r="W20">
        <f ca="1">F20/100*$R$2*IF(U20="benzin",'zadanie auta'!$H$11,'zadanie auta'!$H$12)</f>
        <v>140.53572969177765</v>
      </c>
      <c r="X20">
        <f ca="1">G20/100*$R$2*IF(V20="benzin",'zadanie auta'!$H$11,'zadanie auta'!$H$12)</f>
        <v>107.76257533677811</v>
      </c>
      <c r="Y20">
        <f ca="1">H20/100*$R$2*IF(W20="benzin",'zadanie auta'!$H$11,'zadanie auta'!$H$12)</f>
        <v>159.69969283156553</v>
      </c>
      <c r="Z20">
        <f ca="1">I20/100*$R$2*IF(X20="benzin",'zadanie auta'!$H$11,'zadanie auta'!$H$12)</f>
        <v>116.23360252175681</v>
      </c>
      <c r="AA20">
        <f ca="1">J20/100*$R$2*IF(Y20="benzin",'zadanie auta'!$H$11,'zadanie auta'!$H$12)</f>
        <v>92.903560438536815</v>
      </c>
      <c r="AB20">
        <f ca="1">K20/100*$R$2*IF(Z20="benzin",'zadanie auta'!$H$11,'zadanie auta'!$H$12)</f>
        <v>182.75199631855673</v>
      </c>
      <c r="AC20">
        <f ca="1">L20/100*$R$2*IF(AA20="benzin",'zadanie auta'!$H$11,'zadanie auta'!$H$12)</f>
        <v>151.78414283904445</v>
      </c>
      <c r="AD20">
        <f ca="1">M20/100*$R$2*IF(AB20="benzin",'zadanie auta'!$H$11,'zadanie auta'!$H$12)</f>
        <v>178.72478667323898</v>
      </c>
    </row>
    <row r="21" spans="1:30">
      <c r="A21" s="31">
        <v>20</v>
      </c>
      <c r="B21">
        <v>846</v>
      </c>
      <c r="C21">
        <v>729</v>
      </c>
      <c r="D21">
        <v>1278</v>
      </c>
      <c r="E21">
        <v>1155</v>
      </c>
      <c r="F21">
        <v>1226</v>
      </c>
      <c r="G21">
        <v>1302</v>
      </c>
      <c r="H21">
        <v>820</v>
      </c>
      <c r="I21">
        <v>1030</v>
      </c>
      <c r="J21">
        <v>1301</v>
      </c>
      <c r="K21">
        <v>1465</v>
      </c>
      <c r="L21">
        <v>828</v>
      </c>
      <c r="M21">
        <v>1484</v>
      </c>
      <c r="N21" s="33">
        <f t="shared" si="0"/>
        <v>13464</v>
      </c>
      <c r="P21" s="31">
        <v>20</v>
      </c>
      <c r="Q21" t="str">
        <f t="shared" ca="1" si="1"/>
        <v>diesel</v>
      </c>
      <c r="R21" s="35">
        <f t="shared" ca="1" si="2"/>
        <v>7.067240463512297</v>
      </c>
      <c r="S21">
        <f ca="1">B21/100*$R$2*IF(Q21="benzin",'zadanie auta'!$H$11,'zadanie auta'!$H$12)</f>
        <v>117.48342620478647</v>
      </c>
      <c r="T21">
        <f ca="1">C21/100*$R$2*IF(R21="benzin",'zadanie auta'!$H$11,'zadanie auta'!$H$12)</f>
        <v>101.23571832540109</v>
      </c>
      <c r="U21">
        <f ca="1">D21/100*$R$2*IF(S21="benzin",'zadanie auta'!$H$11,'zadanie auta'!$H$12)</f>
        <v>177.47496299020932</v>
      </c>
      <c r="V21">
        <f ca="1">E21/100*$R$2*IF(T21="benzin",'zadanie auta'!$H$11,'zadanie auta'!$H$12)</f>
        <v>160.39403932213756</v>
      </c>
      <c r="W21">
        <f ca="1">F21/100*$R$2*IF(U21="benzin",'zadanie auta'!$H$11,'zadanie auta'!$H$12)</f>
        <v>170.2537594882603</v>
      </c>
      <c r="X21">
        <f ca="1">G21/100*$R$2*IF(V21="benzin",'zadanie auta'!$H$11,'zadanie auta'!$H$12)</f>
        <v>180.80782614495507</v>
      </c>
      <c r="Y21">
        <f ca="1">H21/100*$R$2*IF(W21="benzin",'zadanie auta'!$H$11,'zadanie auta'!$H$12)</f>
        <v>113.87282445381192</v>
      </c>
      <c r="Z21">
        <f ca="1">I21/100*$R$2*IF(X21="benzin",'zadanie auta'!$H$11,'zadanie auta'!$H$12)</f>
        <v>143.03537705783697</v>
      </c>
      <c r="AA21">
        <f ca="1">J21/100*$R$2*IF(Y21="benzin",'zadanie auta'!$H$11,'zadanie auta'!$H$12)</f>
        <v>180.66895684684064</v>
      </c>
      <c r="AB21">
        <f ca="1">K21/100*$R$2*IF(Z21="benzin",'zadanie auta'!$H$11,'zadanie auta'!$H$12)</f>
        <v>203.44352173760305</v>
      </c>
      <c r="AC21">
        <f ca="1">L21/100*$R$2*IF(AA21="benzin",'zadanie auta'!$H$11,'zadanie auta'!$H$12)</f>
        <v>114.98377883872718</v>
      </c>
      <c r="AD21">
        <f ca="1">M21/100*$R$2*IF(AB21="benzin",'zadanie auta'!$H$11,'zadanie auta'!$H$12)</f>
        <v>206.08203840177674</v>
      </c>
    </row>
    <row r="22" spans="1:30">
      <c r="A22" s="31">
        <v>21</v>
      </c>
      <c r="B22">
        <v>639</v>
      </c>
      <c r="C22">
        <v>1330</v>
      </c>
      <c r="D22">
        <v>963</v>
      </c>
      <c r="E22">
        <v>1245</v>
      </c>
      <c r="F22">
        <v>1347</v>
      </c>
      <c r="G22">
        <v>1479</v>
      </c>
      <c r="H22">
        <v>1031</v>
      </c>
      <c r="I22">
        <v>600</v>
      </c>
      <c r="J22">
        <v>1442</v>
      </c>
      <c r="K22">
        <v>562</v>
      </c>
      <c r="L22">
        <v>1121</v>
      </c>
      <c r="M22">
        <v>1370</v>
      </c>
      <c r="N22" s="33">
        <f t="shared" si="0"/>
        <v>13129</v>
      </c>
      <c r="P22" s="31">
        <v>21</v>
      </c>
      <c r="Q22" t="str">
        <f t="shared" ca="1" si="1"/>
        <v>diesel</v>
      </c>
      <c r="R22" s="35">
        <f t="shared" ca="1" si="2"/>
        <v>9.9145867693387064</v>
      </c>
      <c r="S22">
        <f ca="1">B22/100*$R$2*IF(Q22="benzin",'zadanie auta'!$H$11,'zadanie auta'!$H$12)</f>
        <v>88.73748149510466</v>
      </c>
      <c r="T22">
        <f ca="1">C22/100*$R$2*IF(R22="benzin",'zadanie auta'!$H$11,'zadanie auta'!$H$12)</f>
        <v>184.6961664921584</v>
      </c>
      <c r="U22">
        <f ca="1">D22/100*$R$2*IF(S22="benzin",'zadanie auta'!$H$11,'zadanie auta'!$H$12)</f>
        <v>133.73113408417186</v>
      </c>
      <c r="V22">
        <f ca="1">E22/100*$R$2*IF(T22="benzin",'zadanie auta'!$H$11,'zadanie auta'!$H$12)</f>
        <v>172.89227615243399</v>
      </c>
      <c r="W22">
        <f ca="1">F22/100*$R$2*IF(U22="benzin",'zadanie auta'!$H$11,'zadanie auta'!$H$12)</f>
        <v>187.05694456010326</v>
      </c>
      <c r="X22">
        <f ca="1">G22/100*$R$2*IF(V22="benzin",'zadanie auta'!$H$11,'zadanie auta'!$H$12)</f>
        <v>205.38769191120471</v>
      </c>
      <c r="Y22">
        <f ca="1">H22/100*$R$2*IF(W22="benzin",'zadanie auta'!$H$11,'zadanie auta'!$H$12)</f>
        <v>143.17424635595134</v>
      </c>
      <c r="Z22">
        <f ca="1">I22/100*$R$2*IF(X22="benzin",'zadanie auta'!$H$11,'zadanie auta'!$H$12)</f>
        <v>83.321578868642888</v>
      </c>
      <c r="AA22">
        <f ca="1">J22/100*$R$2*IF(Y22="benzin",'zadanie auta'!$H$11,'zadanie auta'!$H$12)</f>
        <v>200.24952788097173</v>
      </c>
      <c r="AB22">
        <f ca="1">K22/100*$R$2*IF(Z22="benzin",'zadanie auta'!$H$11,'zadanie auta'!$H$12)</f>
        <v>78.044545540295502</v>
      </c>
      <c r="AC22">
        <f ca="1">L22/100*$R$2*IF(AA22="benzin",'zadanie auta'!$H$11,'zadanie auta'!$H$12)</f>
        <v>155.6724831862478</v>
      </c>
      <c r="AD22">
        <f ca="1">M22/100*$R$2*IF(AB22="benzin",'zadanie auta'!$H$11,'zadanie auta'!$H$12)</f>
        <v>190.25093841673456</v>
      </c>
    </row>
    <row r="23" spans="1:30">
      <c r="A23" s="31">
        <v>22</v>
      </c>
      <c r="B23">
        <v>1200</v>
      </c>
      <c r="C23">
        <v>1443</v>
      </c>
      <c r="D23">
        <v>874</v>
      </c>
      <c r="E23">
        <v>1044</v>
      </c>
      <c r="F23">
        <v>849</v>
      </c>
      <c r="G23">
        <v>544</v>
      </c>
      <c r="H23">
        <v>1060</v>
      </c>
      <c r="I23">
        <v>1180</v>
      </c>
      <c r="J23">
        <v>516</v>
      </c>
      <c r="K23">
        <v>662</v>
      </c>
      <c r="L23">
        <v>1491</v>
      </c>
      <c r="M23">
        <v>1490</v>
      </c>
      <c r="N23" s="33">
        <f t="shared" si="0"/>
        <v>12353</v>
      </c>
      <c r="P23" s="31">
        <v>22</v>
      </c>
      <c r="Q23" t="str">
        <f t="shared" ca="1" si="1"/>
        <v>diesel</v>
      </c>
      <c r="R23" s="35">
        <f t="shared" ca="1" si="2"/>
        <v>6.4715419450605411</v>
      </c>
      <c r="S23">
        <f ca="1">B23/100*$R$2*IF(Q23="benzin",'zadanie auta'!$H$11,'zadanie auta'!$H$12)</f>
        <v>166.64315773728578</v>
      </c>
      <c r="T23">
        <f ca="1">C23/100*$R$2*IF(R23="benzin",'zadanie auta'!$H$11,'zadanie auta'!$H$12)</f>
        <v>200.38839717908613</v>
      </c>
      <c r="U23">
        <f ca="1">D23/100*$R$2*IF(S23="benzin",'zadanie auta'!$H$11,'zadanie auta'!$H$12)</f>
        <v>121.37176655198981</v>
      </c>
      <c r="V23">
        <f ca="1">E23/100*$R$2*IF(T23="benzin",'zadanie auta'!$H$11,'zadanie auta'!$H$12)</f>
        <v>144.9795472314386</v>
      </c>
      <c r="W23">
        <f ca="1">F23/100*$R$2*IF(U23="benzin",'zadanie auta'!$H$11,'zadanie auta'!$H$12)</f>
        <v>117.90003409912968</v>
      </c>
      <c r="X23">
        <f ca="1">G23/100*$R$2*IF(V23="benzin",'zadanie auta'!$H$11,'zadanie auta'!$H$12)</f>
        <v>75.544898174236209</v>
      </c>
      <c r="Y23">
        <f ca="1">H23/100*$R$2*IF(W23="benzin",'zadanie auta'!$H$11,'zadanie auta'!$H$12)</f>
        <v>147.20145600126907</v>
      </c>
      <c r="Z23">
        <f ca="1">I23/100*$R$2*IF(X23="benzin",'zadanie auta'!$H$11,'zadanie auta'!$H$12)</f>
        <v>163.86577177499768</v>
      </c>
      <c r="AA23">
        <f ca="1">J23/100*$R$2*IF(Y23="benzin",'zadanie auta'!$H$11,'zadanie auta'!$H$12)</f>
        <v>71.656557827032884</v>
      </c>
      <c r="AB23">
        <f ca="1">K23/100*$R$2*IF(Z23="benzin",'zadanie auta'!$H$11,'zadanie auta'!$H$12)</f>
        <v>91.931475351735983</v>
      </c>
      <c r="AC23">
        <f ca="1">L23/100*$R$2*IF(AA23="benzin",'zadanie auta'!$H$11,'zadanie auta'!$H$12)</f>
        <v>207.05412348857757</v>
      </c>
      <c r="AD23">
        <f ca="1">M23/100*$R$2*IF(AB23="benzin",'zadanie auta'!$H$11,'zadanie auta'!$H$12)</f>
        <v>206.91525419046317</v>
      </c>
    </row>
    <row r="24" spans="1:30">
      <c r="A24" s="31">
        <v>23</v>
      </c>
      <c r="B24">
        <v>1446</v>
      </c>
      <c r="C24">
        <v>1442</v>
      </c>
      <c r="D24">
        <v>518</v>
      </c>
      <c r="E24">
        <v>806</v>
      </c>
      <c r="F24">
        <v>1185</v>
      </c>
      <c r="G24">
        <v>1322</v>
      </c>
      <c r="H24">
        <v>1478</v>
      </c>
      <c r="I24">
        <v>623</v>
      </c>
      <c r="J24">
        <v>521</v>
      </c>
      <c r="K24">
        <v>1108</v>
      </c>
      <c r="L24">
        <v>612</v>
      </c>
      <c r="M24">
        <v>1440</v>
      </c>
      <c r="N24" s="33">
        <f t="shared" si="0"/>
        <v>12501</v>
      </c>
      <c r="P24" s="31">
        <v>23</v>
      </c>
      <c r="Q24" t="str">
        <f t="shared" ca="1" si="1"/>
        <v>diesel</v>
      </c>
      <c r="R24" s="35">
        <f t="shared" ca="1" si="2"/>
        <v>8.4639811999124053</v>
      </c>
      <c r="S24">
        <f ca="1">B24/100*$R$2*IF(Q24="benzin",'zadanie auta'!$H$11,'zadanie auta'!$H$12)</f>
        <v>200.80500507342936</v>
      </c>
      <c r="T24">
        <f ca="1">C24/100*$R$2*IF(R24="benzin",'zadanie auta'!$H$11,'zadanie auta'!$H$12)</f>
        <v>200.24952788097173</v>
      </c>
      <c r="U24">
        <f ca="1">D24/100*$R$2*IF(S24="benzin",'zadanie auta'!$H$11,'zadanie auta'!$H$12)</f>
        <v>71.934296423261685</v>
      </c>
      <c r="V24">
        <f ca="1">E24/100*$R$2*IF(T24="benzin",'zadanie auta'!$H$11,'zadanie auta'!$H$12)</f>
        <v>111.92865428021028</v>
      </c>
      <c r="W24">
        <f ca="1">F24/100*$R$2*IF(U24="benzin",'zadanie auta'!$H$11,'zadanie auta'!$H$12)</f>
        <v>164.56011826556968</v>
      </c>
      <c r="X24">
        <f ca="1">G24/100*$R$2*IF(V24="benzin",'zadanie auta'!$H$11,'zadanie auta'!$H$12)</f>
        <v>183.58521210724317</v>
      </c>
      <c r="Y24">
        <f ca="1">H24/100*$R$2*IF(W24="benzin",'zadanie auta'!$H$11,'zadanie auta'!$H$12)</f>
        <v>205.24882261309028</v>
      </c>
      <c r="Z24">
        <f ca="1">I24/100*$R$2*IF(X24="benzin",'zadanie auta'!$H$11,'zadanie auta'!$H$12)</f>
        <v>86.515572725274197</v>
      </c>
      <c r="AA24">
        <f ca="1">J24/100*$R$2*IF(Y24="benzin",'zadanie auta'!$H$11,'zadanie auta'!$H$12)</f>
        <v>72.3509043176049</v>
      </c>
      <c r="AB24">
        <f ca="1">K24/100*$R$2*IF(Z24="benzin",'zadanie auta'!$H$11,'zadanie auta'!$H$12)</f>
        <v>153.86718231076054</v>
      </c>
      <c r="AC24">
        <f ca="1">L24/100*$R$2*IF(AA24="benzin",'zadanie auta'!$H$11,'zadanie auta'!$H$12)</f>
        <v>84.98801044601575</v>
      </c>
      <c r="AD24">
        <f ca="1">M24/100*$R$2*IF(AB24="benzin",'zadanie auta'!$H$11,'zadanie auta'!$H$12)</f>
        <v>199.97178928474293</v>
      </c>
    </row>
    <row r="25" spans="1:30">
      <c r="A25" s="31">
        <v>24</v>
      </c>
      <c r="B25">
        <v>1110</v>
      </c>
      <c r="C25">
        <v>1095</v>
      </c>
      <c r="D25">
        <v>1429</v>
      </c>
      <c r="E25">
        <v>985</v>
      </c>
      <c r="F25">
        <v>854</v>
      </c>
      <c r="G25">
        <v>1391</v>
      </c>
      <c r="H25">
        <v>991</v>
      </c>
      <c r="I25">
        <v>1127</v>
      </c>
      <c r="J25">
        <v>805</v>
      </c>
      <c r="K25">
        <v>625</v>
      </c>
      <c r="L25">
        <v>1260</v>
      </c>
      <c r="M25">
        <v>1184</v>
      </c>
      <c r="N25" s="33">
        <f t="shared" si="0"/>
        <v>12856</v>
      </c>
      <c r="P25" s="31">
        <v>24</v>
      </c>
      <c r="Q25" t="str">
        <f t="shared" ca="1" si="1"/>
        <v>benzin</v>
      </c>
      <c r="R25" s="35">
        <f t="shared" ca="1" si="2"/>
        <v>7.9745074497492956</v>
      </c>
      <c r="S25">
        <f ca="1">B25/100*$R$2*IF(Q25="benzin",'zadanie auta'!$H$11,'zadanie auta'!$H$12)</f>
        <v>156.66078276736707</v>
      </c>
      <c r="T25">
        <f ca="1">C25/100*$R$2*IF(R25="benzin",'zadanie auta'!$H$11,'zadanie auta'!$H$12)</f>
        <v>152.06188143527325</v>
      </c>
      <c r="U25">
        <f ca="1">D25/100*$R$2*IF(S25="benzin",'zadanie auta'!$H$11,'zadanie auta'!$H$12)</f>
        <v>198.44422700548444</v>
      </c>
      <c r="V25">
        <f ca="1">E25/100*$R$2*IF(T25="benzin",'zadanie auta'!$H$11,'zadanie auta'!$H$12)</f>
        <v>136.78625864268872</v>
      </c>
      <c r="W25">
        <f ca="1">F25/100*$R$2*IF(U25="benzin",'zadanie auta'!$H$11,'zadanie auta'!$H$12)</f>
        <v>118.59438058970169</v>
      </c>
      <c r="X25">
        <f ca="1">G25/100*$R$2*IF(V25="benzin",'zadanie auta'!$H$11,'zadanie auta'!$H$12)</f>
        <v>193.16719367713708</v>
      </c>
      <c r="Y25">
        <f ca="1">H25/100*$R$2*IF(W25="benzin",'zadanie auta'!$H$11,'zadanie auta'!$H$12)</f>
        <v>137.61947443137515</v>
      </c>
      <c r="Z25">
        <f ca="1">I25/100*$R$2*IF(X25="benzin",'zadanie auta'!$H$11,'zadanie auta'!$H$12)</f>
        <v>156.50569897493421</v>
      </c>
      <c r="AA25">
        <f ca="1">J25/100*$R$2*IF(Y25="benzin",'zadanie auta'!$H$11,'zadanie auta'!$H$12)</f>
        <v>111.78978498209588</v>
      </c>
      <c r="AB25">
        <f ca="1">K25/100*$R$2*IF(Z25="benzin",'zadanie auta'!$H$11,'zadanie auta'!$H$12)</f>
        <v>86.793311321502998</v>
      </c>
      <c r="AC25">
        <f ca="1">L25/100*$R$2*IF(AA25="benzin",'zadanie auta'!$H$11,'zadanie auta'!$H$12)</f>
        <v>174.97531562415003</v>
      </c>
      <c r="AD25">
        <f ca="1">M25/100*$R$2*IF(AB25="benzin",'zadanie auta'!$H$11,'zadanie auta'!$H$12)</f>
        <v>164.42124896745528</v>
      </c>
    </row>
    <row r="26" spans="1:30">
      <c r="A26" s="31">
        <v>25</v>
      </c>
      <c r="B26">
        <v>614</v>
      </c>
      <c r="C26">
        <v>992</v>
      </c>
      <c r="D26">
        <v>1260</v>
      </c>
      <c r="E26">
        <v>639</v>
      </c>
      <c r="F26">
        <v>1143</v>
      </c>
      <c r="G26">
        <v>810</v>
      </c>
      <c r="H26">
        <v>960</v>
      </c>
      <c r="I26">
        <v>702</v>
      </c>
      <c r="J26">
        <v>1053</v>
      </c>
      <c r="K26">
        <v>639</v>
      </c>
      <c r="L26">
        <v>677</v>
      </c>
      <c r="M26">
        <v>895</v>
      </c>
      <c r="N26" s="33">
        <f t="shared" si="0"/>
        <v>10384</v>
      </c>
      <c r="P26" s="31">
        <v>25</v>
      </c>
      <c r="Q26" t="str">
        <f t="shared" ca="1" si="1"/>
        <v>diesel</v>
      </c>
      <c r="R26" s="35">
        <f t="shared" ca="1" si="2"/>
        <v>8.0111903605245498</v>
      </c>
      <c r="S26">
        <f ca="1">B26/100*$R$2*IF(Q26="benzin",'zadanie auta'!$H$11,'zadanie auta'!$H$12)</f>
        <v>85.265749042244551</v>
      </c>
      <c r="T26">
        <f ca="1">C26/100*$R$2*IF(R26="benzin",'zadanie auta'!$H$11,'zadanie auta'!$H$12)</f>
        <v>137.75834372948958</v>
      </c>
      <c r="U26">
        <f ca="1">D26/100*$R$2*IF(S26="benzin",'zadanie auta'!$H$11,'zadanie auta'!$H$12)</f>
        <v>174.97531562415003</v>
      </c>
      <c r="V26">
        <f ca="1">E26/100*$R$2*IF(T26="benzin",'zadanie auta'!$H$11,'zadanie auta'!$H$12)</f>
        <v>88.73748149510466</v>
      </c>
      <c r="W26">
        <f ca="1">F26/100*$R$2*IF(U26="benzin",'zadanie auta'!$H$11,'zadanie auta'!$H$12)</f>
        <v>158.7276077447647</v>
      </c>
      <c r="X26">
        <f ca="1">G26/100*$R$2*IF(V26="benzin",'zadanie auta'!$H$11,'zadanie auta'!$H$12)</f>
        <v>112.48413147266788</v>
      </c>
      <c r="Y26">
        <f ca="1">H26/100*$R$2*IF(W26="benzin",'zadanie auta'!$H$11,'zadanie auta'!$H$12)</f>
        <v>133.3145261898286</v>
      </c>
      <c r="Z26">
        <f ca="1">I26/100*$R$2*IF(X26="benzin",'zadanie auta'!$H$11,'zadanie auta'!$H$12)</f>
        <v>97.48624727631217</v>
      </c>
      <c r="AA26">
        <f ca="1">J26/100*$R$2*IF(Y26="benzin",'zadanie auta'!$H$11,'zadanie auta'!$H$12)</f>
        <v>146.22937091446826</v>
      </c>
      <c r="AB26">
        <f ca="1">K26/100*$R$2*IF(Z26="benzin",'zadanie auta'!$H$11,'zadanie auta'!$H$12)</f>
        <v>88.73748149510466</v>
      </c>
      <c r="AC26">
        <f ca="1">L26/100*$R$2*IF(AA26="benzin",'zadanie auta'!$H$11,'zadanie auta'!$H$12)</f>
        <v>94.014514823452046</v>
      </c>
      <c r="AD26">
        <f ca="1">M26/100*$R$2*IF(AB26="benzin",'zadanie auta'!$H$11,'zadanie auta'!$H$12)</f>
        <v>124.28802181239229</v>
      </c>
    </row>
    <row r="27" spans="1:30">
      <c r="B27" s="34">
        <f>AVERAGE(B2:B26)</f>
        <v>1099.32</v>
      </c>
      <c r="C27" s="34">
        <f t="shared" ref="C27:M27" si="3">AVERAGE(C2:C26)</f>
        <v>991.24</v>
      </c>
      <c r="D27" s="34">
        <f t="shared" si="3"/>
        <v>952.88</v>
      </c>
      <c r="E27" s="34">
        <f t="shared" si="3"/>
        <v>975.2</v>
      </c>
      <c r="F27" s="34">
        <f t="shared" si="3"/>
        <v>1084.76</v>
      </c>
      <c r="G27" s="34">
        <f t="shared" si="3"/>
        <v>1054.1600000000001</v>
      </c>
      <c r="H27" s="34">
        <f t="shared" si="3"/>
        <v>968.76</v>
      </c>
      <c r="I27" s="34">
        <f t="shared" si="3"/>
        <v>1013.84</v>
      </c>
      <c r="J27" s="34">
        <f t="shared" si="3"/>
        <v>952.88</v>
      </c>
      <c r="K27" s="34">
        <f t="shared" si="3"/>
        <v>1116.04</v>
      </c>
      <c r="L27" s="34">
        <f t="shared" si="3"/>
        <v>1041.72</v>
      </c>
      <c r="M27" s="34">
        <f t="shared" si="3"/>
        <v>1115.2</v>
      </c>
    </row>
  </sheetData>
  <phoneticPr fontId="7" type="noConversion"/>
  <conditionalFormatting sqref="B2:M26">
    <cfRule type="expression" dxfId="2" priority="1">
      <formula>B2=MAX(B$2:B$26)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5CA3-A129-4615-B961-95AE600F3B8F}">
  <dimension ref="A1:P52"/>
  <sheetViews>
    <sheetView tabSelected="1" topLeftCell="A11" workbookViewId="0">
      <selection activeCell="J36" sqref="J36"/>
    </sheetView>
  </sheetViews>
  <sheetFormatPr defaultRowHeight="14.4"/>
  <cols>
    <col min="1" max="1" width="18.6640625" customWidth="1"/>
    <col min="2" max="2" width="9.6640625" customWidth="1"/>
    <col min="3" max="3" width="10.88671875" customWidth="1"/>
    <col min="4" max="4" width="12.109375" customWidth="1"/>
    <col min="5" max="5" width="11.77734375" customWidth="1"/>
    <col min="6" max="8" width="11.6640625" customWidth="1"/>
    <col min="9" max="9" width="14.77734375" customWidth="1"/>
    <col min="10" max="10" width="14.109375" customWidth="1"/>
    <col min="14" max="14" width="13.109375" customWidth="1"/>
    <col min="15" max="15" width="14.109375" customWidth="1"/>
    <col min="16" max="16" width="39.77734375" customWidth="1"/>
  </cols>
  <sheetData>
    <row r="1" spans="1:1" ht="15.6">
      <c r="A1" s="7" t="s">
        <v>80</v>
      </c>
    </row>
    <row r="2" spans="1:1" ht="15.6">
      <c r="A2" s="7" t="s">
        <v>15</v>
      </c>
    </row>
    <row r="3" spans="1:1" ht="15.6">
      <c r="A3" s="7" t="s">
        <v>16</v>
      </c>
    </row>
    <row r="4" spans="1:1" ht="15.6">
      <c r="A4" s="7" t="s">
        <v>17</v>
      </c>
    </row>
    <row r="5" spans="1:1" ht="15.6">
      <c r="A5" s="7" t="s">
        <v>18</v>
      </c>
    </row>
    <row r="6" spans="1:1" ht="15.6">
      <c r="A6" s="7" t="s">
        <v>19</v>
      </c>
    </row>
    <row r="7" spans="1:1" ht="15.6">
      <c r="A7" s="7" t="s">
        <v>20</v>
      </c>
    </row>
    <row r="8" spans="1:1" ht="15.6">
      <c r="A8" s="7" t="s">
        <v>21</v>
      </c>
    </row>
    <row r="9" spans="1:1" ht="15.6">
      <c r="A9" s="7" t="s">
        <v>22</v>
      </c>
    </row>
    <row r="10" spans="1:1" ht="15.6">
      <c r="A10" s="8" t="s">
        <v>23</v>
      </c>
    </row>
    <row r="11" spans="1:1" ht="15.6">
      <c r="A11" s="7" t="s">
        <v>82</v>
      </c>
    </row>
    <row r="12" spans="1:1" ht="15.6">
      <c r="A12" s="7" t="s">
        <v>83</v>
      </c>
    </row>
    <row r="13" spans="1:1" ht="15.6">
      <c r="A13" s="7" t="s">
        <v>24</v>
      </c>
    </row>
    <row r="14" spans="1:1" ht="15.6">
      <c r="A14" s="7" t="s">
        <v>87</v>
      </c>
    </row>
    <row r="15" spans="1:1" ht="15.6">
      <c r="A15" s="7" t="s">
        <v>85</v>
      </c>
    </row>
    <row r="16" spans="1:1" ht="15" thickBot="1"/>
    <row r="17" spans="1:16" ht="16.2" thickBot="1">
      <c r="A17" s="30" t="s">
        <v>86</v>
      </c>
      <c r="M17" s="6" t="s">
        <v>81</v>
      </c>
    </row>
    <row r="18" spans="1:16" ht="47.4" thickTop="1">
      <c r="A18" s="9" t="s">
        <v>76</v>
      </c>
      <c r="B18" s="9" t="s">
        <v>25</v>
      </c>
      <c r="C18" s="9" t="s">
        <v>26</v>
      </c>
      <c r="D18" s="10" t="s">
        <v>27</v>
      </c>
      <c r="E18" s="10" t="s">
        <v>28</v>
      </c>
      <c r="F18" s="24" t="s">
        <v>29</v>
      </c>
      <c r="G18" s="24" t="s">
        <v>36</v>
      </c>
      <c r="H18" s="24" t="s">
        <v>40</v>
      </c>
      <c r="I18" s="24" t="s">
        <v>30</v>
      </c>
      <c r="J18" s="24" t="s">
        <v>31</v>
      </c>
      <c r="K18" s="11" t="s">
        <v>103</v>
      </c>
      <c r="M18" s="42" t="s">
        <v>32</v>
      </c>
      <c r="N18" s="44" t="s">
        <v>33</v>
      </c>
      <c r="O18" s="46" t="s">
        <v>34</v>
      </c>
    </row>
    <row r="19" spans="1:16" ht="15" thickBot="1">
      <c r="A19" s="12" t="s">
        <v>70</v>
      </c>
      <c r="B19" s="13">
        <v>12</v>
      </c>
      <c r="C19" s="13" t="s">
        <v>36</v>
      </c>
      <c r="D19" s="14">
        <v>5427</v>
      </c>
      <c r="E19" s="14">
        <v>7012</v>
      </c>
      <c r="F19" s="36">
        <f t="shared" ref="F19:F52" si="0">IF(E19&lt;D19,10000-D19+E19,E19-D19)</f>
        <v>1585</v>
      </c>
      <c r="G19" s="37">
        <f t="shared" ref="G19:G52" si="1">$N$20*12+$O$20*$F19</f>
        <v>346.47767449999998</v>
      </c>
      <c r="H19" s="37">
        <f t="shared" ref="H19:H52" si="2">$N$21*12+$O$21*$F22</f>
        <v>221.36905350000001</v>
      </c>
      <c r="I19" s="13" t="str">
        <f t="shared" ref="I19:I52" si="3">IF($G19&lt;$H19,"DD1","DD2")</f>
        <v>DD2</v>
      </c>
      <c r="J19" s="38" t="str">
        <f t="shared" ref="J19:J52" si="4">IF(I19=C19,"Nemenit","Zmenit")</f>
        <v>Zmenit</v>
      </c>
      <c r="K19" s="15">
        <f>IF(E19&lt;D19,1,0)</f>
        <v>0</v>
      </c>
      <c r="M19" s="43"/>
      <c r="N19" s="45" t="s">
        <v>37</v>
      </c>
      <c r="O19" s="47" t="s">
        <v>34</v>
      </c>
    </row>
    <row r="20" spans="1:16" ht="16.2" thickTop="1">
      <c r="A20" s="18" t="s">
        <v>65</v>
      </c>
      <c r="B20" s="13">
        <v>12</v>
      </c>
      <c r="C20" s="13" t="s">
        <v>40</v>
      </c>
      <c r="D20" s="14">
        <v>1953</v>
      </c>
      <c r="E20" s="14">
        <v>2463</v>
      </c>
      <c r="F20" s="36">
        <f t="shared" si="0"/>
        <v>510</v>
      </c>
      <c r="G20" s="37">
        <f t="shared" si="1"/>
        <v>128.478747</v>
      </c>
      <c r="H20" s="37">
        <f t="shared" si="2"/>
        <v>374.19516870000001</v>
      </c>
      <c r="I20" s="13" t="str">
        <f t="shared" si="3"/>
        <v>DD1</v>
      </c>
      <c r="J20" s="38" t="str">
        <f t="shared" si="4"/>
        <v>Zmenit</v>
      </c>
      <c r="K20" s="15">
        <f t="shared" ref="K20:K52" si="5">IF(E20&lt;D20,1,0)</f>
        <v>0</v>
      </c>
      <c r="M20" s="16" t="s">
        <v>36</v>
      </c>
      <c r="N20" s="17">
        <v>2.0880000000000001</v>
      </c>
      <c r="O20" s="27">
        <v>0.20278969999999999</v>
      </c>
    </row>
    <row r="21" spans="1:16" ht="16.2" thickBot="1">
      <c r="A21" s="12" t="s">
        <v>47</v>
      </c>
      <c r="B21" s="13">
        <v>12</v>
      </c>
      <c r="C21" s="13" t="s">
        <v>40</v>
      </c>
      <c r="D21" s="14">
        <v>144</v>
      </c>
      <c r="E21" s="14">
        <v>1002</v>
      </c>
      <c r="F21" s="36">
        <f t="shared" si="0"/>
        <v>858</v>
      </c>
      <c r="G21" s="37">
        <f t="shared" si="1"/>
        <v>199.0495626</v>
      </c>
      <c r="H21" s="37">
        <f t="shared" si="2"/>
        <v>339.17251729999998</v>
      </c>
      <c r="I21" s="13" t="str">
        <f t="shared" si="3"/>
        <v>DD1</v>
      </c>
      <c r="J21" s="38" t="str">
        <f t="shared" si="4"/>
        <v>Zmenit</v>
      </c>
      <c r="K21" s="15">
        <f t="shared" si="5"/>
        <v>0</v>
      </c>
      <c r="M21" s="19" t="s">
        <v>40</v>
      </c>
      <c r="N21" s="29">
        <v>8.1359999999999992</v>
      </c>
      <c r="O21" s="28">
        <v>0.14472170000000001</v>
      </c>
    </row>
    <row r="22" spans="1:16" ht="15" thickTop="1">
      <c r="A22" s="12" t="s">
        <v>42</v>
      </c>
      <c r="B22" s="13">
        <v>12</v>
      </c>
      <c r="C22" s="13" t="s">
        <v>40</v>
      </c>
      <c r="D22" s="14">
        <v>7256</v>
      </c>
      <c r="E22" s="14">
        <v>8111</v>
      </c>
      <c r="F22" s="36">
        <f t="shared" si="0"/>
        <v>855</v>
      </c>
      <c r="G22" s="37">
        <f t="shared" si="1"/>
        <v>198.4411935</v>
      </c>
      <c r="H22" s="37">
        <f t="shared" si="2"/>
        <v>297.34794599999998</v>
      </c>
      <c r="I22" s="13" t="str">
        <f t="shared" si="3"/>
        <v>DD1</v>
      </c>
      <c r="J22" s="38" t="str">
        <f t="shared" si="4"/>
        <v>Zmenit</v>
      </c>
      <c r="K22" s="15">
        <f t="shared" si="5"/>
        <v>0</v>
      </c>
    </row>
    <row r="23" spans="1:16" ht="15" thickBot="1">
      <c r="A23" s="12" t="s">
        <v>54</v>
      </c>
      <c r="B23" s="13">
        <v>12</v>
      </c>
      <c r="C23" s="13" t="s">
        <v>36</v>
      </c>
      <c r="D23" s="14">
        <v>8101</v>
      </c>
      <c r="E23" s="14">
        <v>12</v>
      </c>
      <c r="F23" s="36">
        <f t="shared" si="0"/>
        <v>1911</v>
      </c>
      <c r="G23" s="37">
        <f t="shared" si="1"/>
        <v>412.58711669999997</v>
      </c>
      <c r="H23" s="37">
        <f t="shared" si="2"/>
        <v>121.07691539999999</v>
      </c>
      <c r="I23" s="13" t="str">
        <f t="shared" si="3"/>
        <v>DD2</v>
      </c>
      <c r="J23" s="38" t="str">
        <f t="shared" si="4"/>
        <v>Zmenit</v>
      </c>
      <c r="K23" s="15">
        <f t="shared" si="5"/>
        <v>1</v>
      </c>
      <c r="M23" s="5" t="s">
        <v>84</v>
      </c>
    </row>
    <row r="24" spans="1:16">
      <c r="A24" s="12" t="s">
        <v>66</v>
      </c>
      <c r="B24" s="13">
        <v>12</v>
      </c>
      <c r="C24" s="13" t="s">
        <v>36</v>
      </c>
      <c r="D24" s="14">
        <v>1205</v>
      </c>
      <c r="E24" s="14">
        <v>2874</v>
      </c>
      <c r="F24" s="36">
        <f t="shared" si="0"/>
        <v>1669</v>
      </c>
      <c r="G24" s="37">
        <f t="shared" si="1"/>
        <v>363.51200929999999</v>
      </c>
      <c r="H24" s="37">
        <f t="shared" si="2"/>
        <v>303.4262574</v>
      </c>
      <c r="I24" s="13" t="str">
        <f t="shared" si="3"/>
        <v>DD2</v>
      </c>
      <c r="J24" s="38" t="str">
        <f t="shared" si="4"/>
        <v>Zmenit</v>
      </c>
      <c r="K24" s="15">
        <f t="shared" si="5"/>
        <v>0</v>
      </c>
      <c r="M24" s="48" t="s">
        <v>44</v>
      </c>
      <c r="N24" s="49"/>
      <c r="O24" s="49"/>
      <c r="P24" s="39">
        <f>SUM(F19:F52)</f>
        <v>44014</v>
      </c>
    </row>
    <row r="25" spans="1:16">
      <c r="A25" s="12" t="s">
        <v>68</v>
      </c>
      <c r="B25" s="13">
        <v>12</v>
      </c>
      <c r="C25" s="13" t="s">
        <v>36</v>
      </c>
      <c r="D25" s="14">
        <v>5607</v>
      </c>
      <c r="E25" s="14">
        <v>6987</v>
      </c>
      <c r="F25" s="36">
        <f t="shared" si="0"/>
        <v>1380</v>
      </c>
      <c r="G25" s="37">
        <f t="shared" si="1"/>
        <v>304.90578599999998</v>
      </c>
      <c r="H25" s="37">
        <f t="shared" si="2"/>
        <v>210.80436939999998</v>
      </c>
      <c r="I25" s="13" t="str">
        <f t="shared" si="3"/>
        <v>DD2</v>
      </c>
      <c r="J25" s="38" t="str">
        <f t="shared" si="4"/>
        <v>Zmenit</v>
      </c>
      <c r="K25" s="15">
        <f t="shared" si="5"/>
        <v>0</v>
      </c>
      <c r="M25" s="40" t="s">
        <v>46</v>
      </c>
      <c r="N25" s="41"/>
      <c r="O25" s="41"/>
      <c r="P25" s="25">
        <f>COUNTIF(C:C,"DD1")</f>
        <v>16</v>
      </c>
    </row>
    <row r="26" spans="1:16">
      <c r="A26" s="18" t="s">
        <v>67</v>
      </c>
      <c r="B26" s="13">
        <v>12</v>
      </c>
      <c r="C26" s="13" t="s">
        <v>40</v>
      </c>
      <c r="D26" s="14">
        <v>2453</v>
      </c>
      <c r="E26" s="14">
        <v>2615</v>
      </c>
      <c r="F26" s="36">
        <f t="shared" si="0"/>
        <v>162</v>
      </c>
      <c r="G26" s="37">
        <f t="shared" si="1"/>
        <v>57.907931399999995</v>
      </c>
      <c r="H26" s="37">
        <f t="shared" si="2"/>
        <v>261.60168609999999</v>
      </c>
      <c r="I26" s="13" t="str">
        <f t="shared" si="3"/>
        <v>DD1</v>
      </c>
      <c r="J26" s="38" t="str">
        <f t="shared" si="4"/>
        <v>Zmenit</v>
      </c>
      <c r="K26" s="15">
        <f t="shared" si="5"/>
        <v>0</v>
      </c>
      <c r="M26" s="40" t="s">
        <v>48</v>
      </c>
      <c r="N26" s="41"/>
      <c r="O26" s="41"/>
      <c r="P26" s="25">
        <f>COUNTIF(J:J,"Zmenit")</f>
        <v>17</v>
      </c>
    </row>
    <row r="27" spans="1:16">
      <c r="A27" s="12" t="s">
        <v>60</v>
      </c>
      <c r="B27" s="13">
        <v>12</v>
      </c>
      <c r="C27" s="13" t="s">
        <v>36</v>
      </c>
      <c r="D27" s="14">
        <v>6572</v>
      </c>
      <c r="E27" s="14">
        <v>7994</v>
      </c>
      <c r="F27" s="36">
        <f t="shared" si="0"/>
        <v>1422</v>
      </c>
      <c r="G27" s="37">
        <f t="shared" si="1"/>
        <v>313.42295339999998</v>
      </c>
      <c r="H27" s="37">
        <f t="shared" si="2"/>
        <v>788.96756089999997</v>
      </c>
      <c r="I27" s="13" t="str">
        <f t="shared" si="3"/>
        <v>DD1</v>
      </c>
      <c r="J27" s="38" t="str">
        <f t="shared" si="4"/>
        <v>Nemenit</v>
      </c>
      <c r="K27" s="15">
        <f t="shared" si="5"/>
        <v>0</v>
      </c>
      <c r="M27" s="23" t="s">
        <v>50</v>
      </c>
      <c r="N27" s="22"/>
      <c r="O27" s="22"/>
      <c r="P27" s="25">
        <f>COUNTIF(K19:K52,1)</f>
        <v>6</v>
      </c>
    </row>
    <row r="28" spans="1:16">
      <c r="A28" s="12" t="s">
        <v>51</v>
      </c>
      <c r="B28" s="13">
        <v>12</v>
      </c>
      <c r="C28" s="13" t="s">
        <v>40</v>
      </c>
      <c r="D28" s="14">
        <v>3206</v>
      </c>
      <c r="E28" s="14">
        <v>3988</v>
      </c>
      <c r="F28" s="36">
        <f t="shared" si="0"/>
        <v>782</v>
      </c>
      <c r="G28" s="37">
        <f t="shared" si="1"/>
        <v>183.63754539999999</v>
      </c>
      <c r="H28" s="37">
        <f t="shared" si="2"/>
        <v>220.35600160000001</v>
      </c>
      <c r="I28" s="13" t="str">
        <f t="shared" si="3"/>
        <v>DD1</v>
      </c>
      <c r="J28" s="38" t="str">
        <f t="shared" si="4"/>
        <v>Zmenit</v>
      </c>
      <c r="K28" s="15">
        <f t="shared" si="5"/>
        <v>0</v>
      </c>
      <c r="M28" s="23" t="s">
        <v>77</v>
      </c>
      <c r="N28" s="22"/>
      <c r="O28" s="22"/>
      <c r="P28" s="25">
        <f>SUMIF(C19:C52,"DD1",F19:F52)</f>
        <v>23809</v>
      </c>
    </row>
    <row r="29" spans="1:16">
      <c r="A29" s="12" t="s">
        <v>43</v>
      </c>
      <c r="B29" s="13">
        <v>12</v>
      </c>
      <c r="C29" s="13" t="s">
        <v>40</v>
      </c>
      <c r="D29" s="14">
        <v>8009</v>
      </c>
      <c r="E29" s="14">
        <v>9142</v>
      </c>
      <c r="F29" s="36">
        <f t="shared" si="0"/>
        <v>1133</v>
      </c>
      <c r="G29" s="37">
        <f t="shared" si="1"/>
        <v>254.8167301</v>
      </c>
      <c r="H29" s="37">
        <f t="shared" si="2"/>
        <v>192.4247135</v>
      </c>
      <c r="I29" s="13" t="str">
        <f t="shared" si="3"/>
        <v>DD2</v>
      </c>
      <c r="J29" s="38" t="str">
        <f t="shared" si="4"/>
        <v>Nemenit</v>
      </c>
      <c r="K29" s="15">
        <f t="shared" si="5"/>
        <v>0</v>
      </c>
      <c r="M29" s="23" t="s">
        <v>78</v>
      </c>
      <c r="N29" s="22"/>
      <c r="O29" s="22"/>
      <c r="P29" s="25">
        <f>SUMIFS(F19:F52,C19:C52,"DD1",J19:J52,"Zmenit")</f>
        <v>15874</v>
      </c>
    </row>
    <row r="30" spans="1:16" ht="15" thickBot="1">
      <c r="A30" s="12" t="s">
        <v>35</v>
      </c>
      <c r="B30" s="13">
        <v>12</v>
      </c>
      <c r="C30" s="13" t="s">
        <v>36</v>
      </c>
      <c r="D30" s="14">
        <v>2225</v>
      </c>
      <c r="E30" s="14">
        <v>7002</v>
      </c>
      <c r="F30" s="36">
        <f t="shared" si="0"/>
        <v>4777</v>
      </c>
      <c r="G30" s="37">
        <f t="shared" si="1"/>
        <v>993.78239689999998</v>
      </c>
      <c r="H30" s="37">
        <f t="shared" si="2"/>
        <v>345.2508287</v>
      </c>
      <c r="I30" s="13" t="str">
        <f t="shared" si="3"/>
        <v>DD2</v>
      </c>
      <c r="J30" s="38" t="str">
        <f t="shared" si="4"/>
        <v>Zmenit</v>
      </c>
      <c r="K30" s="15">
        <f t="shared" si="5"/>
        <v>0</v>
      </c>
      <c r="M30" s="20" t="s">
        <v>79</v>
      </c>
      <c r="N30" s="21"/>
      <c r="O30" s="21"/>
      <c r="P30" s="26">
        <f>COUNTIFS(A19:A52,"*D*",A19:A52,"*M*")</f>
        <v>7</v>
      </c>
    </row>
    <row r="31" spans="1:16">
      <c r="A31" s="18" t="s">
        <v>69</v>
      </c>
      <c r="B31" s="13">
        <v>12</v>
      </c>
      <c r="C31" s="13" t="s">
        <v>40</v>
      </c>
      <c r="D31" s="14">
        <v>154</v>
      </c>
      <c r="E31" s="14">
        <v>1002</v>
      </c>
      <c r="F31" s="36">
        <f t="shared" si="0"/>
        <v>848</v>
      </c>
      <c r="G31" s="37">
        <f t="shared" si="1"/>
        <v>197.02166560000001</v>
      </c>
      <c r="H31" s="37">
        <f t="shared" si="2"/>
        <v>334.83086630000003</v>
      </c>
      <c r="I31" s="13" t="str">
        <f t="shared" si="3"/>
        <v>DD1</v>
      </c>
      <c r="J31" s="38" t="str">
        <f t="shared" si="4"/>
        <v>Zmenit</v>
      </c>
      <c r="K31" s="15">
        <f t="shared" si="5"/>
        <v>0</v>
      </c>
    </row>
    <row r="32" spans="1:16">
      <c r="A32" s="18" t="s">
        <v>73</v>
      </c>
      <c r="B32" s="13">
        <v>12</v>
      </c>
      <c r="C32" s="13" t="s">
        <v>40</v>
      </c>
      <c r="D32" s="14">
        <v>7456</v>
      </c>
      <c r="E32" s="14">
        <v>8111</v>
      </c>
      <c r="F32" s="36">
        <f t="shared" si="0"/>
        <v>655</v>
      </c>
      <c r="G32" s="37">
        <f t="shared" si="1"/>
        <v>157.8832535</v>
      </c>
      <c r="H32" s="37">
        <f t="shared" si="2"/>
        <v>284.322993</v>
      </c>
      <c r="I32" s="13" t="str">
        <f t="shared" si="3"/>
        <v>DD1</v>
      </c>
      <c r="J32" s="38" t="str">
        <f t="shared" si="4"/>
        <v>Zmenit</v>
      </c>
      <c r="K32" s="15">
        <f t="shared" si="5"/>
        <v>0</v>
      </c>
    </row>
    <row r="33" spans="1:11">
      <c r="A33" s="18" t="s">
        <v>59</v>
      </c>
      <c r="B33" s="13">
        <v>12</v>
      </c>
      <c r="C33" s="13" t="s">
        <v>36</v>
      </c>
      <c r="D33" s="14">
        <v>8301</v>
      </c>
      <c r="E33" s="14">
        <v>12</v>
      </c>
      <c r="F33" s="36">
        <f t="shared" si="0"/>
        <v>1711</v>
      </c>
      <c r="G33" s="37">
        <f t="shared" si="1"/>
        <v>372.02917669999994</v>
      </c>
      <c r="H33" s="37">
        <f t="shared" si="2"/>
        <v>123.97134939999999</v>
      </c>
      <c r="I33" s="13" t="str">
        <f t="shared" si="3"/>
        <v>DD2</v>
      </c>
      <c r="J33" s="38" t="str">
        <f t="shared" si="4"/>
        <v>Zmenit</v>
      </c>
      <c r="K33" s="15">
        <f t="shared" si="5"/>
        <v>1</v>
      </c>
    </row>
    <row r="34" spans="1:11">
      <c r="A34" s="18" t="s">
        <v>45</v>
      </c>
      <c r="B34" s="13">
        <v>12</v>
      </c>
      <c r="C34" s="13" t="s">
        <v>36</v>
      </c>
      <c r="D34" s="14">
        <v>1235</v>
      </c>
      <c r="E34" s="14">
        <v>2874</v>
      </c>
      <c r="F34" s="36">
        <f t="shared" si="0"/>
        <v>1639</v>
      </c>
      <c r="G34" s="37">
        <f t="shared" si="1"/>
        <v>357.42831829999994</v>
      </c>
      <c r="H34" s="37">
        <f t="shared" si="2"/>
        <v>271.5874834</v>
      </c>
      <c r="I34" s="13" t="str">
        <f t="shared" si="3"/>
        <v>DD2</v>
      </c>
      <c r="J34" s="38" t="str">
        <f t="shared" si="4"/>
        <v>Zmenit</v>
      </c>
      <c r="K34" s="15">
        <f t="shared" si="5"/>
        <v>0</v>
      </c>
    </row>
    <row r="35" spans="1:11">
      <c r="A35" s="18" t="s">
        <v>62</v>
      </c>
      <c r="B35" s="13">
        <v>12</v>
      </c>
      <c r="C35" s="13" t="s">
        <v>36</v>
      </c>
      <c r="D35" s="14">
        <v>5697</v>
      </c>
      <c r="E35" s="14">
        <v>6987</v>
      </c>
      <c r="F35" s="36">
        <f t="shared" si="0"/>
        <v>1290</v>
      </c>
      <c r="G35" s="37">
        <f t="shared" si="1"/>
        <v>286.65471299999996</v>
      </c>
      <c r="H35" s="37">
        <f t="shared" si="2"/>
        <v>314.42510659999999</v>
      </c>
      <c r="I35" s="13" t="str">
        <f t="shared" si="3"/>
        <v>DD1</v>
      </c>
      <c r="J35" s="38" t="str">
        <f t="shared" si="4"/>
        <v>Nemenit</v>
      </c>
      <c r="K35" s="15">
        <f t="shared" si="5"/>
        <v>0</v>
      </c>
    </row>
    <row r="36" spans="1:11">
      <c r="A36" s="18" t="s">
        <v>49</v>
      </c>
      <c r="B36" s="13">
        <v>12</v>
      </c>
      <c r="C36" s="13" t="s">
        <v>40</v>
      </c>
      <c r="D36" s="14">
        <v>3806</v>
      </c>
      <c r="E36" s="14">
        <v>3988</v>
      </c>
      <c r="F36" s="36">
        <f t="shared" si="0"/>
        <v>182</v>
      </c>
      <c r="G36" s="37">
        <f t="shared" si="1"/>
        <v>61.963725400000001</v>
      </c>
      <c r="H36" s="37">
        <f t="shared" si="2"/>
        <v>273.17942210000001</v>
      </c>
      <c r="I36" s="13" t="str">
        <f t="shared" si="3"/>
        <v>DD1</v>
      </c>
      <c r="J36" s="38" t="str">
        <f t="shared" si="4"/>
        <v>Zmenit</v>
      </c>
      <c r="K36" s="15">
        <f t="shared" si="5"/>
        <v>0</v>
      </c>
    </row>
    <row r="37" spans="1:11">
      <c r="A37" s="12" t="s">
        <v>38</v>
      </c>
      <c r="B37" s="13">
        <v>12</v>
      </c>
      <c r="C37" s="13" t="s">
        <v>36</v>
      </c>
      <c r="D37" s="14">
        <v>3587</v>
      </c>
      <c r="E37" s="14">
        <v>4789</v>
      </c>
      <c r="F37" s="36">
        <f t="shared" si="0"/>
        <v>1202</v>
      </c>
      <c r="G37" s="37">
        <f t="shared" si="1"/>
        <v>268.80921939999996</v>
      </c>
      <c r="H37" s="37">
        <f t="shared" si="2"/>
        <v>213.6988034</v>
      </c>
      <c r="I37" s="13" t="str">
        <f t="shared" si="3"/>
        <v>DD2</v>
      </c>
      <c r="J37" s="38" t="str">
        <f t="shared" si="4"/>
        <v>Zmenit</v>
      </c>
      <c r="K37" s="15">
        <f t="shared" si="5"/>
        <v>0</v>
      </c>
    </row>
    <row r="38" spans="1:11">
      <c r="A38" s="18" t="s">
        <v>75</v>
      </c>
      <c r="B38" s="13">
        <v>12</v>
      </c>
      <c r="C38" s="13" t="s">
        <v>40</v>
      </c>
      <c r="D38" s="14">
        <v>1214</v>
      </c>
      <c r="E38" s="14">
        <v>2712</v>
      </c>
      <c r="F38" s="36">
        <f t="shared" si="0"/>
        <v>1498</v>
      </c>
      <c r="G38" s="37">
        <f t="shared" si="1"/>
        <v>328.83497059999996</v>
      </c>
      <c r="H38" s="37">
        <f t="shared" si="2"/>
        <v>239.7487094</v>
      </c>
      <c r="I38" s="13" t="str">
        <f t="shared" si="3"/>
        <v>DD2</v>
      </c>
      <c r="J38" s="38" t="str">
        <f t="shared" si="4"/>
        <v>Nemenit</v>
      </c>
      <c r="K38" s="15">
        <f t="shared" si="5"/>
        <v>0</v>
      </c>
    </row>
    <row r="39" spans="1:11">
      <c r="A39" s="12" t="s">
        <v>58</v>
      </c>
      <c r="B39" s="13">
        <v>12</v>
      </c>
      <c r="C39" s="13" t="s">
        <v>40</v>
      </c>
      <c r="D39" s="14">
        <v>8929</v>
      </c>
      <c r="E39" s="14">
        <v>142</v>
      </c>
      <c r="F39" s="36">
        <f t="shared" si="0"/>
        <v>1213</v>
      </c>
      <c r="G39" s="37">
        <f t="shared" si="1"/>
        <v>271.0399061</v>
      </c>
      <c r="H39" s="37">
        <f t="shared" si="2"/>
        <v>318.33259249999998</v>
      </c>
      <c r="I39" s="13" t="str">
        <f t="shared" si="3"/>
        <v>DD1</v>
      </c>
      <c r="J39" s="38" t="str">
        <f t="shared" si="4"/>
        <v>Zmenit</v>
      </c>
      <c r="K39" s="15">
        <f t="shared" si="5"/>
        <v>1</v>
      </c>
    </row>
    <row r="40" spans="1:11">
      <c r="A40" s="18" t="s">
        <v>74</v>
      </c>
      <c r="B40" s="13">
        <v>12</v>
      </c>
      <c r="C40" s="13" t="s">
        <v>36</v>
      </c>
      <c r="D40" s="14">
        <v>3987</v>
      </c>
      <c r="E40" s="14">
        <v>4789</v>
      </c>
      <c r="F40" s="36">
        <f t="shared" si="0"/>
        <v>802</v>
      </c>
      <c r="G40" s="37">
        <f t="shared" si="1"/>
        <v>187.69333940000001</v>
      </c>
      <c r="H40" s="37">
        <f t="shared" si="2"/>
        <v>260.00974739999998</v>
      </c>
      <c r="I40" s="13" t="str">
        <f t="shared" si="3"/>
        <v>DD1</v>
      </c>
      <c r="J40" s="38" t="str">
        <f t="shared" si="4"/>
        <v>Nemenit</v>
      </c>
      <c r="K40" s="15">
        <f t="shared" si="5"/>
        <v>0</v>
      </c>
    </row>
    <row r="41" spans="1:11">
      <c r="A41" s="12" t="s">
        <v>64</v>
      </c>
      <c r="B41" s="13">
        <v>12</v>
      </c>
      <c r="C41" s="13" t="s">
        <v>40</v>
      </c>
      <c r="D41" s="14">
        <v>3006</v>
      </c>
      <c r="E41" s="14">
        <v>3988</v>
      </c>
      <c r="F41" s="36">
        <f t="shared" si="0"/>
        <v>982</v>
      </c>
      <c r="G41" s="37">
        <f t="shared" si="1"/>
        <v>224.1954854</v>
      </c>
      <c r="H41" s="37">
        <f t="shared" si="2"/>
        <v>185.912237</v>
      </c>
      <c r="I41" s="13" t="str">
        <f t="shared" si="3"/>
        <v>DD2</v>
      </c>
      <c r="J41" s="38" t="str">
        <f t="shared" si="4"/>
        <v>Nemenit</v>
      </c>
      <c r="K41" s="15">
        <f t="shared" si="5"/>
        <v>0</v>
      </c>
    </row>
    <row r="42" spans="1:11">
      <c r="A42" s="18" t="s">
        <v>63</v>
      </c>
      <c r="B42" s="13">
        <v>12</v>
      </c>
      <c r="C42" s="13" t="s">
        <v>36</v>
      </c>
      <c r="D42" s="14">
        <v>5487</v>
      </c>
      <c r="E42" s="14">
        <v>7012</v>
      </c>
      <c r="F42" s="36">
        <f t="shared" si="0"/>
        <v>1525</v>
      </c>
      <c r="G42" s="37">
        <f t="shared" si="1"/>
        <v>334.31029249999995</v>
      </c>
      <c r="H42" s="37">
        <f t="shared" si="2"/>
        <v>343.3694466</v>
      </c>
      <c r="I42" s="13" t="str">
        <f t="shared" si="3"/>
        <v>DD1</v>
      </c>
      <c r="J42" s="38" t="str">
        <f t="shared" si="4"/>
        <v>Nemenit</v>
      </c>
      <c r="K42" s="15">
        <f t="shared" si="5"/>
        <v>0</v>
      </c>
    </row>
    <row r="43" spans="1:11">
      <c r="A43" s="18" t="s">
        <v>61</v>
      </c>
      <c r="B43" s="13">
        <v>12</v>
      </c>
      <c r="C43" s="13" t="s">
        <v>36</v>
      </c>
      <c r="D43" s="14">
        <v>6872</v>
      </c>
      <c r="E43" s="14">
        <v>7994</v>
      </c>
      <c r="F43" s="36">
        <f t="shared" si="0"/>
        <v>1122</v>
      </c>
      <c r="G43" s="37">
        <f t="shared" si="1"/>
        <v>252.58604339999999</v>
      </c>
      <c r="H43" s="37">
        <f t="shared" si="2"/>
        <v>352.63163539999999</v>
      </c>
      <c r="I43" s="13" t="str">
        <f t="shared" si="3"/>
        <v>DD1</v>
      </c>
      <c r="J43" s="38" t="str">
        <f t="shared" si="4"/>
        <v>Nemenit</v>
      </c>
      <c r="K43" s="15">
        <f t="shared" si="5"/>
        <v>0</v>
      </c>
    </row>
    <row r="44" spans="1:11">
      <c r="A44" s="12" t="s">
        <v>57</v>
      </c>
      <c r="B44" s="13">
        <v>12</v>
      </c>
      <c r="C44" s="13" t="s">
        <v>36</v>
      </c>
      <c r="D44" s="14">
        <v>1853</v>
      </c>
      <c r="E44" s="14">
        <v>2463</v>
      </c>
      <c r="F44" s="36">
        <f t="shared" si="0"/>
        <v>610</v>
      </c>
      <c r="G44" s="37">
        <f t="shared" si="1"/>
        <v>148.75771699999999</v>
      </c>
      <c r="H44" s="37">
        <f t="shared" si="2"/>
        <v>210.80436939999998</v>
      </c>
      <c r="I44" s="13" t="str">
        <f t="shared" si="3"/>
        <v>DD1</v>
      </c>
      <c r="J44" s="38" t="str">
        <f t="shared" si="4"/>
        <v>Nemenit</v>
      </c>
      <c r="K44" s="15">
        <f t="shared" si="5"/>
        <v>0</v>
      </c>
    </row>
    <row r="45" spans="1:11">
      <c r="A45" s="12" t="s">
        <v>72</v>
      </c>
      <c r="B45" s="13">
        <v>12</v>
      </c>
      <c r="C45" s="13" t="s">
        <v>40</v>
      </c>
      <c r="D45" s="14">
        <v>1014</v>
      </c>
      <c r="E45" s="14">
        <v>2712</v>
      </c>
      <c r="F45" s="36">
        <f t="shared" si="0"/>
        <v>1698</v>
      </c>
      <c r="G45" s="37">
        <f t="shared" si="1"/>
        <v>369.39291059999999</v>
      </c>
      <c r="H45" s="37">
        <f t="shared" si="2"/>
        <v>301.11071020000003</v>
      </c>
      <c r="I45" s="13" t="str">
        <f t="shared" si="3"/>
        <v>DD2</v>
      </c>
      <c r="J45" s="38" t="str">
        <f t="shared" si="4"/>
        <v>Nemenit</v>
      </c>
      <c r="K45" s="15">
        <f t="shared" si="5"/>
        <v>0</v>
      </c>
    </row>
    <row r="46" spans="1:11">
      <c r="A46" s="12" t="s">
        <v>52</v>
      </c>
      <c r="B46" s="13">
        <v>12</v>
      </c>
      <c r="C46" s="13" t="s">
        <v>40</v>
      </c>
      <c r="D46" s="14">
        <v>2853</v>
      </c>
      <c r="E46" s="14">
        <v>4615</v>
      </c>
      <c r="F46" s="36">
        <f t="shared" si="0"/>
        <v>1762</v>
      </c>
      <c r="G46" s="37">
        <f t="shared" si="1"/>
        <v>382.37145139999996</v>
      </c>
      <c r="H46" s="37">
        <f t="shared" si="2"/>
        <v>152.91568939999999</v>
      </c>
      <c r="I46" s="13" t="str">
        <f t="shared" si="3"/>
        <v>DD2</v>
      </c>
      <c r="J46" s="38" t="str">
        <f t="shared" si="4"/>
        <v>Nemenit</v>
      </c>
      <c r="K46" s="15">
        <f t="shared" si="5"/>
        <v>0</v>
      </c>
    </row>
    <row r="47" spans="1:11">
      <c r="A47" s="12" t="s">
        <v>71</v>
      </c>
      <c r="B47" s="13">
        <v>12</v>
      </c>
      <c r="C47" s="13" t="s">
        <v>36</v>
      </c>
      <c r="D47" s="14">
        <v>9412</v>
      </c>
      <c r="E47" s="14">
        <v>194</v>
      </c>
      <c r="F47" s="36">
        <f t="shared" si="0"/>
        <v>782</v>
      </c>
      <c r="G47" s="37">
        <f t="shared" si="1"/>
        <v>183.63754539999999</v>
      </c>
      <c r="H47" s="37">
        <f t="shared" si="2"/>
        <v>448.14795740000005</v>
      </c>
      <c r="I47" s="13" t="str">
        <f t="shared" si="3"/>
        <v>DD1</v>
      </c>
      <c r="J47" s="38" t="str">
        <f t="shared" si="4"/>
        <v>Nemenit</v>
      </c>
      <c r="K47" s="15">
        <f t="shared" si="5"/>
        <v>1</v>
      </c>
    </row>
    <row r="48" spans="1:11">
      <c r="A48" s="12" t="s">
        <v>55</v>
      </c>
      <c r="B48" s="13">
        <v>12</v>
      </c>
      <c r="C48" s="13" t="s">
        <v>40</v>
      </c>
      <c r="D48" s="14">
        <v>5596</v>
      </c>
      <c r="E48" s="14">
        <v>7002</v>
      </c>
      <c r="F48" s="36">
        <f t="shared" si="0"/>
        <v>1406</v>
      </c>
      <c r="G48" s="37">
        <f t="shared" si="1"/>
        <v>310.17831819999998</v>
      </c>
      <c r="H48" s="37">
        <f t="shared" si="2"/>
        <v>257.69420020000001</v>
      </c>
      <c r="I48" s="13" t="str">
        <f t="shared" si="3"/>
        <v>DD2</v>
      </c>
      <c r="J48" s="38" t="str">
        <f t="shared" si="4"/>
        <v>Nemenit</v>
      </c>
      <c r="K48" s="15">
        <f t="shared" si="5"/>
        <v>0</v>
      </c>
    </row>
    <row r="49" spans="1:11">
      <c r="A49" s="18" t="s">
        <v>53</v>
      </c>
      <c r="B49" s="13">
        <v>12</v>
      </c>
      <c r="C49" s="13" t="s">
        <v>36</v>
      </c>
      <c r="D49" s="14">
        <v>9812</v>
      </c>
      <c r="E49" s="14">
        <v>194</v>
      </c>
      <c r="F49" s="36">
        <f t="shared" si="0"/>
        <v>382</v>
      </c>
      <c r="G49" s="37">
        <f t="shared" si="1"/>
        <v>102.52166539999999</v>
      </c>
      <c r="H49" s="37">
        <f t="shared" si="2"/>
        <v>406.32338610000005</v>
      </c>
      <c r="I49" s="13" t="str">
        <f t="shared" si="3"/>
        <v>DD1</v>
      </c>
      <c r="J49" s="38" t="str">
        <f t="shared" si="4"/>
        <v>Nemenit</v>
      </c>
      <c r="K49" s="15">
        <f t="shared" si="5"/>
        <v>1</v>
      </c>
    </row>
    <row r="50" spans="1:11">
      <c r="A50" s="12" t="s">
        <v>41</v>
      </c>
      <c r="B50" s="13">
        <v>12</v>
      </c>
      <c r="C50" s="13" t="s">
        <v>40</v>
      </c>
      <c r="D50" s="14">
        <v>5572</v>
      </c>
      <c r="E50" s="14">
        <v>7994</v>
      </c>
      <c r="F50" s="36">
        <f t="shared" si="0"/>
        <v>2422</v>
      </c>
      <c r="G50" s="37">
        <f t="shared" si="1"/>
        <v>516.21265340000002</v>
      </c>
      <c r="H50" s="37">
        <f t="shared" si="2"/>
        <v>97.631999999999991</v>
      </c>
      <c r="I50" s="13" t="str">
        <f t="shared" si="3"/>
        <v>DD2</v>
      </c>
      <c r="J50" s="38" t="str">
        <f t="shared" si="4"/>
        <v>Nemenit</v>
      </c>
      <c r="K50" s="15">
        <f t="shared" si="5"/>
        <v>0</v>
      </c>
    </row>
    <row r="51" spans="1:11">
      <c r="A51" s="18" t="s">
        <v>56</v>
      </c>
      <c r="B51" s="13">
        <v>12</v>
      </c>
      <c r="C51" s="13" t="s">
        <v>40</v>
      </c>
      <c r="D51" s="14">
        <v>5896</v>
      </c>
      <c r="E51" s="14">
        <v>7002</v>
      </c>
      <c r="F51" s="36">
        <f t="shared" si="0"/>
        <v>1106</v>
      </c>
      <c r="G51" s="37">
        <f t="shared" si="1"/>
        <v>249.34140819999999</v>
      </c>
      <c r="H51" s="37">
        <f t="shared" si="2"/>
        <v>97.631999999999991</v>
      </c>
      <c r="I51" s="13" t="str">
        <f t="shared" si="3"/>
        <v>DD2</v>
      </c>
      <c r="J51" s="38" t="str">
        <f t="shared" si="4"/>
        <v>Nemenit</v>
      </c>
      <c r="K51" s="15">
        <f t="shared" si="5"/>
        <v>0</v>
      </c>
    </row>
    <row r="52" spans="1:11">
      <c r="A52" s="18" t="s">
        <v>39</v>
      </c>
      <c r="B52" s="13">
        <v>12</v>
      </c>
      <c r="C52" s="13" t="s">
        <v>40</v>
      </c>
      <c r="D52" s="14">
        <v>8009</v>
      </c>
      <c r="E52" s="14">
        <v>142</v>
      </c>
      <c r="F52" s="36">
        <f t="shared" si="0"/>
        <v>2133</v>
      </c>
      <c r="G52" s="37">
        <f t="shared" si="1"/>
        <v>457.60643009999995</v>
      </c>
      <c r="H52" s="37">
        <f t="shared" si="2"/>
        <v>97.631999999999991</v>
      </c>
      <c r="I52" s="13" t="str">
        <f t="shared" si="3"/>
        <v>DD2</v>
      </c>
      <c r="J52" s="38" t="str">
        <f t="shared" si="4"/>
        <v>Nemenit</v>
      </c>
      <c r="K52" s="15">
        <f t="shared" si="5"/>
        <v>1</v>
      </c>
    </row>
  </sheetData>
  <sortState xmlns:xlrd2="http://schemas.microsoft.com/office/spreadsheetml/2017/richdata2" ref="A19:J52">
    <sortCondition sortBy="cellColor" ref="J19:J52" dxfId="3"/>
  </sortState>
  <mergeCells count="6">
    <mergeCell ref="M26:O26"/>
    <mergeCell ref="M18:M19"/>
    <mergeCell ref="N18:N19"/>
    <mergeCell ref="O18:O19"/>
    <mergeCell ref="M24:O24"/>
    <mergeCell ref="M25:O25"/>
  </mergeCells>
  <phoneticPr fontId="7" type="noConversion"/>
  <conditionalFormatting sqref="A19:J52">
    <cfRule type="expression" dxfId="1" priority="1">
      <formula>$J19="Zmenit"</formula>
    </cfRule>
  </conditionalFormatting>
  <conditionalFormatting sqref="J19:J52">
    <cfRule type="containsText" dxfId="0" priority="2" operator="containsText" text="Zmenit">
      <formula>NOT(ISERROR(SEARCH("Zmenit",J19)))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152C77CC42FA448FE5F7CD89A8397B" ma:contentTypeVersion="3" ma:contentTypeDescription="Umožňuje vytvoriť nový dokument." ma:contentTypeScope="" ma:versionID="6399ebbe1eef111da8d1fc8b755ec5f3">
  <xsd:schema xmlns:xsd="http://www.w3.org/2001/XMLSchema" xmlns:xs="http://www.w3.org/2001/XMLSchema" xmlns:p="http://schemas.microsoft.com/office/2006/metadata/properties" xmlns:ns2="29972da4-42bb-4f1e-9d71-ccc8f3a8fb2c" targetNamespace="http://schemas.microsoft.com/office/2006/metadata/properties" ma:root="true" ma:fieldsID="007618191c5d9df832906e6a05447ae5" ns2:_="">
    <xsd:import namespace="29972da4-42bb-4f1e-9d71-ccc8f3a8fb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72da4-42bb-4f1e-9d71-ccc8f3a8f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7B4725-3F0D-4F32-B0F2-E65ED7C846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786F85-A64C-48C6-BCC7-8A1EE5BF92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236A-1353-4526-BF21-2915557CE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72da4-42bb-4f1e-9d71-ccc8f3a8f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zadanie auta</vt:lpstr>
      <vt:lpstr>Hárok1</vt:lpstr>
      <vt:lpstr>zadanie elektrika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</dc:creator>
  <cp:lastModifiedBy>Tomas Lamlech</cp:lastModifiedBy>
  <dcterms:created xsi:type="dcterms:W3CDTF">2023-10-22T16:46:45Z</dcterms:created>
  <dcterms:modified xsi:type="dcterms:W3CDTF">2023-11-17T08:43:20Z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0x01010033152C77CC42FA448FE5F7CD89A8397B</vt:lpwstr>
  </property>
</Properties>
</file>